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C:\Users\beth\Desktop\"/>
    </mc:Choice>
  </mc:AlternateContent>
  <xr:revisionPtr revIDLastSave="0" documentId="13_ncr:1_{FEE47927-B5FA-49A9-BCEA-BC9625B05538}" xr6:coauthVersionLast="47" xr6:coauthVersionMax="47" xr10:uidLastSave="{00000000-0000-0000-0000-000000000000}"/>
  <bookViews>
    <workbookView xWindow="-120" yWindow="-120" windowWidth="29040" windowHeight="15720" tabRatio="864" activeTab="3" xr2:uid="{33519CB3-5284-4E1D-ACB6-56461578DC24}"/>
  </bookViews>
  <sheets>
    <sheet name="Lease Database" sheetId="2" r:id="rId1"/>
    <sheet name="Working Tab" sheetId="13" r:id="rId2"/>
    <sheet name=" " sheetId="11" r:id="rId3"/>
    <sheet name="Summary" sheetId="10" r:id="rId4"/>
    <sheet name="Left Right Mid" sheetId="8" r:id="rId5"/>
    <sheet name="Textbefore Textafter Textjoin" sheetId="5" r:id="rId6"/>
    <sheet name="XLOOKUP &amp; VLOOKUP" sheetId="6" r:id="rId7"/>
    <sheet name="If Sumif Countif Maxif" sheetId="7" r:id="rId8"/>
    <sheet name="Unique" sheetId="1" r:id="rId9"/>
    <sheet name="Shortcuts" sheetId="9" r:id="rId10"/>
    <sheet name="Extras" sheetId="12" r:id="rId11"/>
    <sheet name="Plat" sheetId="15" r:id="rId12"/>
  </sheets>
  <definedNames>
    <definedName name="_xlnm._FilterDatabase" localSheetId="0" hidden="1">'Lease Database'!$A$1:$Q$3198</definedName>
    <definedName name="_xlnm._FilterDatabase" localSheetId="9" hidden="1">Shortcuts!$B$83:$C$102</definedName>
    <definedName name="_xlnm._FilterDatabase" localSheetId="1" hidden="1">'Working Tab'!$A$7:$Z$3203</definedName>
    <definedName name="Z_2A1326D1_5242_4A5D_975F_7DA49E88AFBE_.wvu.FilterData" localSheetId="0">'Lease Database'!$A$1:$Q$1</definedName>
    <definedName name="Z_AF85383B_52AA_4116_8333_A248D96AE5C1_.wvu.FilterData" localSheetId="0">'Lease Database'!$A$1:$Q$1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8" i="13" l="1" a="1"/>
  <c r="AD8" i="13" s="1"/>
  <c r="AB8" i="13" a="1"/>
  <c r="AB8" i="13" s="1"/>
  <c r="H4" i="13"/>
  <c r="I4" i="13" s="1"/>
  <c r="H3" i="13"/>
  <c r="I3" i="13" s="1"/>
  <c r="E30" i="12" a="1"/>
  <c r="E30" i="12" s="1"/>
  <c r="E31" i="12" a="1"/>
  <c r="E31" i="12" s="1"/>
  <c r="E32" i="12" a="1"/>
  <c r="E32" i="12" s="1"/>
  <c r="E33" i="12" a="1"/>
  <c r="E33" i="12" s="1"/>
  <c r="E34" i="12" a="1"/>
  <c r="E34" i="12" s="1"/>
  <c r="E35" i="12" a="1"/>
  <c r="E35" i="12" s="1"/>
  <c r="E36" i="12" a="1"/>
  <c r="E36" i="12" s="1"/>
  <c r="E37" i="12" a="1"/>
  <c r="E37" i="12" s="1"/>
  <c r="E38" i="12" a="1"/>
  <c r="E38" i="12" s="1"/>
  <c r="E39" i="12" a="1"/>
  <c r="E39" i="12" s="1"/>
  <c r="E40" i="12" a="1"/>
  <c r="E40" i="12" s="1"/>
  <c r="E41" i="12" a="1"/>
  <c r="E41" i="12" s="1"/>
  <c r="E27" i="12" a="1"/>
  <c r="E27" i="12" s="1"/>
  <c r="E28" i="12" a="1"/>
  <c r="E28" i="12" s="1"/>
  <c r="E29" i="12" a="1"/>
  <c r="E29" i="12" s="1"/>
  <c r="E26" i="12" a="1"/>
  <c r="E26" i="12" s="1"/>
  <c r="E12" i="12"/>
  <c r="D103" i="9"/>
  <c r="D101" i="9"/>
  <c r="D98" i="9"/>
  <c r="D95" i="9"/>
  <c r="D92" i="9"/>
  <c r="D89" i="9"/>
  <c r="D86" i="9"/>
  <c r="I8" i="1" a="1"/>
  <c r="I8" i="1" s="1"/>
  <c r="E56" i="6" a="1"/>
  <c r="E56" i="6" s="1"/>
  <c r="E54" i="6"/>
  <c r="G59" i="6" a="1"/>
  <c r="G59" i="6" s="1"/>
  <c r="E53" i="6"/>
  <c r="E42" i="6"/>
  <c r="E43" i="6"/>
  <c r="E30" i="6"/>
  <c r="E29" i="6"/>
  <c r="X9" i="13"/>
  <c r="X10" i="13"/>
  <c r="X11" i="13"/>
  <c r="X12" i="13"/>
  <c r="X13" i="13"/>
  <c r="X14" i="13"/>
  <c r="X15" i="13"/>
  <c r="X16" i="13"/>
  <c r="X17" i="13"/>
  <c r="X18" i="13"/>
  <c r="X19" i="13"/>
  <c r="X20" i="13"/>
  <c r="X21" i="13"/>
  <c r="X22" i="13"/>
  <c r="X23" i="13"/>
  <c r="X24" i="13"/>
  <c r="X25" i="13"/>
  <c r="X26" i="13"/>
  <c r="X27" i="13"/>
  <c r="X28" i="13"/>
  <c r="X29" i="13"/>
  <c r="X30" i="13"/>
  <c r="X31" i="13"/>
  <c r="X32" i="13"/>
  <c r="X33" i="13"/>
  <c r="X34" i="13"/>
  <c r="X35" i="13"/>
  <c r="X36" i="13"/>
  <c r="X37" i="13"/>
  <c r="X38" i="13"/>
  <c r="X39" i="13"/>
  <c r="X40" i="13"/>
  <c r="X41" i="13"/>
  <c r="X42" i="13"/>
  <c r="X43" i="13"/>
  <c r="X44" i="13"/>
  <c r="X45" i="13"/>
  <c r="X46" i="13"/>
  <c r="X47" i="13"/>
  <c r="X48" i="13"/>
  <c r="X49" i="13"/>
  <c r="X50" i="13"/>
  <c r="X51" i="13"/>
  <c r="X52" i="13"/>
  <c r="X53" i="13"/>
  <c r="X54" i="13"/>
  <c r="X55" i="13"/>
  <c r="X56" i="13"/>
  <c r="X57" i="13"/>
  <c r="X58" i="13"/>
  <c r="X59" i="13"/>
  <c r="X60" i="13"/>
  <c r="X61" i="13"/>
  <c r="X62" i="13"/>
  <c r="X63" i="13"/>
  <c r="X64" i="13"/>
  <c r="X65" i="13"/>
  <c r="X66" i="13"/>
  <c r="X67" i="13"/>
  <c r="X68" i="13"/>
  <c r="X69" i="13"/>
  <c r="X70" i="13"/>
  <c r="X71" i="13"/>
  <c r="X72" i="13"/>
  <c r="X73" i="13"/>
  <c r="X74" i="13"/>
  <c r="X75" i="13"/>
  <c r="X76" i="13"/>
  <c r="X77" i="13"/>
  <c r="X78" i="13"/>
  <c r="X79" i="13"/>
  <c r="X80" i="13"/>
  <c r="X81" i="13"/>
  <c r="X82" i="13"/>
  <c r="X83" i="13"/>
  <c r="X84" i="13"/>
  <c r="X85" i="13"/>
  <c r="X86" i="13"/>
  <c r="X87" i="13"/>
  <c r="X88" i="13"/>
  <c r="X89" i="13"/>
  <c r="X90" i="13"/>
  <c r="X91" i="13"/>
  <c r="X92" i="13"/>
  <c r="X93" i="13"/>
  <c r="X94" i="13"/>
  <c r="X95" i="13"/>
  <c r="X96" i="13"/>
  <c r="X97" i="13"/>
  <c r="X98" i="13"/>
  <c r="X99" i="13"/>
  <c r="X100" i="13"/>
  <c r="X101" i="13"/>
  <c r="X102" i="13"/>
  <c r="X103" i="13"/>
  <c r="X104" i="13"/>
  <c r="X105" i="13"/>
  <c r="X106" i="13"/>
  <c r="X107" i="13"/>
  <c r="X108" i="13"/>
  <c r="X109" i="13"/>
  <c r="X110" i="13"/>
  <c r="X111" i="13"/>
  <c r="X112" i="13"/>
  <c r="X113" i="13"/>
  <c r="X114" i="13"/>
  <c r="X115" i="13"/>
  <c r="X116" i="13"/>
  <c r="X117" i="13"/>
  <c r="X118" i="13"/>
  <c r="X119" i="13"/>
  <c r="X120" i="13"/>
  <c r="X121" i="13"/>
  <c r="X122" i="13"/>
  <c r="X123" i="13"/>
  <c r="X124" i="13"/>
  <c r="X125" i="13"/>
  <c r="X126" i="13"/>
  <c r="X127" i="13"/>
  <c r="X128" i="13"/>
  <c r="X129" i="13"/>
  <c r="X130" i="13"/>
  <c r="X131" i="13"/>
  <c r="X132" i="13"/>
  <c r="X133" i="13"/>
  <c r="X134" i="13"/>
  <c r="X135" i="13"/>
  <c r="X136" i="13"/>
  <c r="X137" i="13"/>
  <c r="X138" i="13"/>
  <c r="X139" i="13"/>
  <c r="X140" i="13"/>
  <c r="X141" i="13"/>
  <c r="X142" i="13"/>
  <c r="X143" i="13"/>
  <c r="X144" i="13"/>
  <c r="X145" i="13"/>
  <c r="X146" i="13"/>
  <c r="X147" i="13"/>
  <c r="X148" i="13"/>
  <c r="X149" i="13"/>
  <c r="X150" i="13"/>
  <c r="X151" i="13"/>
  <c r="X152" i="13"/>
  <c r="X153" i="13"/>
  <c r="X154" i="13"/>
  <c r="X155" i="13"/>
  <c r="X156" i="13"/>
  <c r="X157" i="13"/>
  <c r="X158" i="13"/>
  <c r="X159" i="13"/>
  <c r="X160" i="13"/>
  <c r="X161" i="13"/>
  <c r="X162" i="13"/>
  <c r="X163" i="13"/>
  <c r="X164" i="13"/>
  <c r="X165" i="13"/>
  <c r="X166" i="13"/>
  <c r="X167" i="13"/>
  <c r="X168" i="13"/>
  <c r="X169" i="13"/>
  <c r="X170" i="13"/>
  <c r="X171" i="13"/>
  <c r="X172" i="13"/>
  <c r="X173" i="13"/>
  <c r="X174" i="13"/>
  <c r="X175" i="13"/>
  <c r="X176" i="13"/>
  <c r="X177" i="13"/>
  <c r="X178" i="13"/>
  <c r="X179" i="13"/>
  <c r="X180" i="13"/>
  <c r="X181" i="13"/>
  <c r="X182" i="13"/>
  <c r="X183" i="13"/>
  <c r="X184" i="13"/>
  <c r="X185" i="13"/>
  <c r="X186" i="13"/>
  <c r="X187" i="13"/>
  <c r="X188" i="13"/>
  <c r="X189" i="13"/>
  <c r="X190" i="13"/>
  <c r="X191" i="13"/>
  <c r="X192" i="13"/>
  <c r="X193" i="13"/>
  <c r="X194" i="13"/>
  <c r="X195" i="13"/>
  <c r="X196" i="13"/>
  <c r="X197" i="13"/>
  <c r="X198" i="13"/>
  <c r="X199" i="13"/>
  <c r="X200" i="13"/>
  <c r="X201" i="13"/>
  <c r="X202" i="13"/>
  <c r="X203" i="13"/>
  <c r="X204" i="13"/>
  <c r="X205" i="13"/>
  <c r="X206" i="13"/>
  <c r="X207" i="13"/>
  <c r="X208" i="13"/>
  <c r="X209" i="13"/>
  <c r="X210" i="13"/>
  <c r="X211" i="13"/>
  <c r="X212" i="13"/>
  <c r="X213" i="13"/>
  <c r="X214" i="13"/>
  <c r="X215" i="13"/>
  <c r="X216" i="13"/>
  <c r="X217" i="13"/>
  <c r="X218" i="13"/>
  <c r="X219" i="13"/>
  <c r="X220" i="13"/>
  <c r="X221" i="13"/>
  <c r="X222" i="13"/>
  <c r="X223" i="13"/>
  <c r="X224" i="13"/>
  <c r="X225" i="13"/>
  <c r="X226" i="13"/>
  <c r="X227" i="13"/>
  <c r="X228" i="13"/>
  <c r="X229" i="13"/>
  <c r="X230" i="13"/>
  <c r="X231" i="13"/>
  <c r="X232" i="13"/>
  <c r="X233" i="13"/>
  <c r="X234" i="13"/>
  <c r="X235" i="13"/>
  <c r="X236" i="13"/>
  <c r="X237" i="13"/>
  <c r="X238" i="13"/>
  <c r="X239" i="13"/>
  <c r="X240" i="13"/>
  <c r="X241" i="13"/>
  <c r="X242" i="13"/>
  <c r="X243" i="13"/>
  <c r="X244" i="13"/>
  <c r="X245" i="13"/>
  <c r="X246" i="13"/>
  <c r="X247" i="13"/>
  <c r="X248" i="13"/>
  <c r="X249" i="13"/>
  <c r="X250" i="13"/>
  <c r="X251" i="13"/>
  <c r="X252" i="13"/>
  <c r="X253" i="13"/>
  <c r="X254" i="13"/>
  <c r="X255" i="13"/>
  <c r="X256" i="13"/>
  <c r="X257" i="13"/>
  <c r="X258" i="13"/>
  <c r="X259" i="13"/>
  <c r="X260" i="13"/>
  <c r="X261" i="13"/>
  <c r="X262" i="13"/>
  <c r="X263" i="13"/>
  <c r="X264" i="13"/>
  <c r="X265" i="13"/>
  <c r="X266" i="13"/>
  <c r="X267" i="13"/>
  <c r="X268" i="13"/>
  <c r="X269" i="13"/>
  <c r="X270" i="13"/>
  <c r="X271" i="13"/>
  <c r="X272" i="13"/>
  <c r="X273" i="13"/>
  <c r="X274" i="13"/>
  <c r="X275" i="13"/>
  <c r="X276" i="13"/>
  <c r="X277" i="13"/>
  <c r="X278" i="13"/>
  <c r="X279" i="13"/>
  <c r="X280" i="13"/>
  <c r="X281" i="13"/>
  <c r="X282" i="13"/>
  <c r="X283" i="13"/>
  <c r="X284" i="13"/>
  <c r="X285" i="13"/>
  <c r="X286" i="13"/>
  <c r="X287" i="13"/>
  <c r="X288" i="13"/>
  <c r="X289" i="13"/>
  <c r="X290" i="13"/>
  <c r="X291" i="13"/>
  <c r="X292" i="13"/>
  <c r="X293" i="13"/>
  <c r="X294" i="13"/>
  <c r="X295" i="13"/>
  <c r="X296" i="13"/>
  <c r="X297" i="13"/>
  <c r="X298" i="13"/>
  <c r="X299" i="13"/>
  <c r="X300" i="13"/>
  <c r="X301" i="13"/>
  <c r="X302" i="13"/>
  <c r="X303" i="13"/>
  <c r="X304" i="13"/>
  <c r="X305" i="13"/>
  <c r="X306" i="13"/>
  <c r="X307" i="13"/>
  <c r="X308" i="13"/>
  <c r="X309" i="13"/>
  <c r="X310" i="13"/>
  <c r="X311" i="13"/>
  <c r="X312" i="13"/>
  <c r="X313" i="13"/>
  <c r="X314" i="13"/>
  <c r="X315" i="13"/>
  <c r="X316" i="13"/>
  <c r="X317" i="13"/>
  <c r="X318" i="13"/>
  <c r="X319" i="13"/>
  <c r="X320" i="13"/>
  <c r="X321" i="13"/>
  <c r="X322" i="13"/>
  <c r="X323" i="13"/>
  <c r="X324" i="13"/>
  <c r="X325" i="13"/>
  <c r="X326" i="13"/>
  <c r="X327" i="13"/>
  <c r="X328" i="13"/>
  <c r="X329" i="13"/>
  <c r="X330" i="13"/>
  <c r="X331" i="13"/>
  <c r="X332" i="13"/>
  <c r="X333" i="13"/>
  <c r="X334" i="13"/>
  <c r="X335" i="13"/>
  <c r="X336" i="13"/>
  <c r="X337" i="13"/>
  <c r="X338" i="13"/>
  <c r="X339" i="13"/>
  <c r="X340" i="13"/>
  <c r="X341" i="13"/>
  <c r="X342" i="13"/>
  <c r="X343" i="13"/>
  <c r="X344" i="13"/>
  <c r="X345" i="13"/>
  <c r="X346" i="13"/>
  <c r="X347" i="13"/>
  <c r="X348" i="13"/>
  <c r="X349" i="13"/>
  <c r="X350" i="13"/>
  <c r="X351" i="13"/>
  <c r="X352" i="13"/>
  <c r="X353" i="13"/>
  <c r="X354" i="13"/>
  <c r="X355" i="13"/>
  <c r="X356" i="13"/>
  <c r="X357" i="13"/>
  <c r="X358" i="13"/>
  <c r="X359" i="13"/>
  <c r="X360" i="13"/>
  <c r="X361" i="13"/>
  <c r="X362" i="13"/>
  <c r="X363" i="13"/>
  <c r="X364" i="13"/>
  <c r="X365" i="13"/>
  <c r="X366" i="13"/>
  <c r="X367" i="13"/>
  <c r="X368" i="13"/>
  <c r="X369" i="13"/>
  <c r="X370" i="13"/>
  <c r="X371" i="13"/>
  <c r="X372" i="13"/>
  <c r="X373" i="13"/>
  <c r="X374" i="13"/>
  <c r="X375" i="13"/>
  <c r="X376" i="13"/>
  <c r="X377" i="13"/>
  <c r="X378" i="13"/>
  <c r="X379" i="13"/>
  <c r="X380" i="13"/>
  <c r="X381" i="13"/>
  <c r="X382" i="13"/>
  <c r="X383" i="13"/>
  <c r="X384" i="13"/>
  <c r="X385" i="13"/>
  <c r="X386" i="13"/>
  <c r="X387" i="13"/>
  <c r="X388" i="13"/>
  <c r="X389" i="13"/>
  <c r="X390" i="13"/>
  <c r="X391" i="13"/>
  <c r="X392" i="13"/>
  <c r="X393" i="13"/>
  <c r="X394" i="13"/>
  <c r="X395" i="13"/>
  <c r="X396" i="13"/>
  <c r="X397" i="13"/>
  <c r="X398" i="13"/>
  <c r="X399" i="13"/>
  <c r="X400" i="13"/>
  <c r="X401" i="13"/>
  <c r="X402" i="13"/>
  <c r="X403" i="13"/>
  <c r="X404" i="13"/>
  <c r="X405" i="13"/>
  <c r="X406" i="13"/>
  <c r="X407" i="13"/>
  <c r="X408" i="13"/>
  <c r="X409" i="13"/>
  <c r="X410" i="13"/>
  <c r="X411" i="13"/>
  <c r="X412" i="13"/>
  <c r="X413" i="13"/>
  <c r="X414" i="13"/>
  <c r="X415" i="13"/>
  <c r="X416" i="13"/>
  <c r="X417" i="13"/>
  <c r="X418" i="13"/>
  <c r="X419" i="13"/>
  <c r="X420" i="13"/>
  <c r="X421" i="13"/>
  <c r="X422" i="13"/>
  <c r="X423" i="13"/>
  <c r="X424" i="13"/>
  <c r="X425" i="13"/>
  <c r="X426" i="13"/>
  <c r="X427" i="13"/>
  <c r="X428" i="13"/>
  <c r="X429" i="13"/>
  <c r="X430" i="13"/>
  <c r="X431" i="13"/>
  <c r="X432" i="13"/>
  <c r="X433" i="13"/>
  <c r="X434" i="13"/>
  <c r="X435" i="13"/>
  <c r="X436" i="13"/>
  <c r="X437" i="13"/>
  <c r="X438" i="13"/>
  <c r="X439" i="13"/>
  <c r="X440" i="13"/>
  <c r="X441" i="13"/>
  <c r="X442" i="13"/>
  <c r="X443" i="13"/>
  <c r="X444" i="13"/>
  <c r="X445" i="13"/>
  <c r="X446" i="13"/>
  <c r="X447" i="13"/>
  <c r="X448" i="13"/>
  <c r="X449" i="13"/>
  <c r="X450" i="13"/>
  <c r="X451" i="13"/>
  <c r="X452" i="13"/>
  <c r="X453" i="13"/>
  <c r="X454" i="13"/>
  <c r="X455" i="13"/>
  <c r="X456" i="13"/>
  <c r="X457" i="13"/>
  <c r="X458" i="13"/>
  <c r="X459" i="13"/>
  <c r="X460" i="13"/>
  <c r="X461" i="13"/>
  <c r="X462" i="13"/>
  <c r="X463" i="13"/>
  <c r="X464" i="13"/>
  <c r="X465" i="13"/>
  <c r="X466" i="13"/>
  <c r="X467" i="13"/>
  <c r="X468" i="13"/>
  <c r="X469" i="13"/>
  <c r="X470" i="13"/>
  <c r="X471" i="13"/>
  <c r="X472" i="13"/>
  <c r="X473" i="13"/>
  <c r="X474" i="13"/>
  <c r="X475" i="13"/>
  <c r="X476" i="13"/>
  <c r="X477" i="13"/>
  <c r="X478" i="13"/>
  <c r="X479" i="13"/>
  <c r="X480" i="13"/>
  <c r="X481" i="13"/>
  <c r="X482" i="13"/>
  <c r="X483" i="13"/>
  <c r="X484" i="13"/>
  <c r="X485" i="13"/>
  <c r="X486" i="13"/>
  <c r="X487" i="13"/>
  <c r="X488" i="13"/>
  <c r="X489" i="13"/>
  <c r="X490" i="13"/>
  <c r="X491" i="13"/>
  <c r="X492" i="13"/>
  <c r="X493" i="13"/>
  <c r="X494" i="13"/>
  <c r="X495" i="13"/>
  <c r="X496" i="13"/>
  <c r="X497" i="13"/>
  <c r="X498" i="13"/>
  <c r="X499" i="13"/>
  <c r="X500" i="13"/>
  <c r="X501" i="13"/>
  <c r="X502" i="13"/>
  <c r="X503" i="13"/>
  <c r="X504" i="13"/>
  <c r="X505" i="13"/>
  <c r="X506" i="13"/>
  <c r="X507" i="13"/>
  <c r="X508" i="13"/>
  <c r="X509" i="13"/>
  <c r="X510" i="13"/>
  <c r="X511" i="13"/>
  <c r="X512" i="13"/>
  <c r="X513" i="13"/>
  <c r="X514" i="13"/>
  <c r="X515" i="13"/>
  <c r="X516" i="13"/>
  <c r="X517" i="13"/>
  <c r="X518" i="13"/>
  <c r="X519" i="13"/>
  <c r="X520" i="13"/>
  <c r="X521" i="13"/>
  <c r="X522" i="13"/>
  <c r="X523" i="13"/>
  <c r="X524" i="13"/>
  <c r="X525" i="13"/>
  <c r="X526" i="13"/>
  <c r="X527" i="13"/>
  <c r="X528" i="13"/>
  <c r="X529" i="13"/>
  <c r="X530" i="13"/>
  <c r="X531" i="13"/>
  <c r="X532" i="13"/>
  <c r="X533" i="13"/>
  <c r="X534" i="13"/>
  <c r="X535" i="13"/>
  <c r="X536" i="13"/>
  <c r="X537" i="13"/>
  <c r="X538" i="13"/>
  <c r="X539" i="13"/>
  <c r="X540" i="13"/>
  <c r="X541" i="13"/>
  <c r="X542" i="13"/>
  <c r="X543" i="13"/>
  <c r="X544" i="13"/>
  <c r="X545" i="13"/>
  <c r="X546" i="13"/>
  <c r="X547" i="13"/>
  <c r="X548" i="13"/>
  <c r="X549" i="13"/>
  <c r="X550" i="13"/>
  <c r="X551" i="13"/>
  <c r="X552" i="13"/>
  <c r="X553" i="13"/>
  <c r="X554" i="13"/>
  <c r="X555" i="13"/>
  <c r="X556" i="13"/>
  <c r="X557" i="13"/>
  <c r="X558" i="13"/>
  <c r="X559" i="13"/>
  <c r="X560" i="13"/>
  <c r="X561" i="13"/>
  <c r="X562" i="13"/>
  <c r="X563" i="13"/>
  <c r="X564" i="13"/>
  <c r="X565" i="13"/>
  <c r="X566" i="13"/>
  <c r="X567" i="13"/>
  <c r="X568" i="13"/>
  <c r="X569" i="13"/>
  <c r="X570" i="13"/>
  <c r="X571" i="13"/>
  <c r="X572" i="13"/>
  <c r="X573" i="13"/>
  <c r="X574" i="13"/>
  <c r="X575" i="13"/>
  <c r="X576" i="13"/>
  <c r="X577" i="13"/>
  <c r="X578" i="13"/>
  <c r="X579" i="13"/>
  <c r="X580" i="13"/>
  <c r="X581" i="13"/>
  <c r="X582" i="13"/>
  <c r="X583" i="13"/>
  <c r="X584" i="13"/>
  <c r="X585" i="13"/>
  <c r="X586" i="13"/>
  <c r="X587" i="13"/>
  <c r="X588" i="13"/>
  <c r="X589" i="13"/>
  <c r="X590" i="13"/>
  <c r="X591" i="13"/>
  <c r="X592" i="13"/>
  <c r="X593" i="13"/>
  <c r="X594" i="13"/>
  <c r="X595" i="13"/>
  <c r="X596" i="13"/>
  <c r="X597" i="13"/>
  <c r="X598" i="13"/>
  <c r="X599" i="13"/>
  <c r="X600" i="13"/>
  <c r="X601" i="13"/>
  <c r="X602" i="13"/>
  <c r="X603" i="13"/>
  <c r="X604" i="13"/>
  <c r="X605" i="13"/>
  <c r="X606" i="13"/>
  <c r="X607" i="13"/>
  <c r="X608" i="13"/>
  <c r="X609" i="13"/>
  <c r="X610" i="13"/>
  <c r="X611" i="13"/>
  <c r="X612" i="13"/>
  <c r="X613" i="13"/>
  <c r="X614" i="13"/>
  <c r="X615" i="13"/>
  <c r="X616" i="13"/>
  <c r="X617" i="13"/>
  <c r="X618" i="13"/>
  <c r="X619" i="13"/>
  <c r="X620" i="13"/>
  <c r="X621" i="13"/>
  <c r="X622" i="13"/>
  <c r="X623" i="13"/>
  <c r="X624" i="13"/>
  <c r="X625" i="13"/>
  <c r="X626" i="13"/>
  <c r="X627" i="13"/>
  <c r="X628" i="13"/>
  <c r="X629" i="13"/>
  <c r="X630" i="13"/>
  <c r="X631" i="13"/>
  <c r="X632" i="13"/>
  <c r="X633" i="13"/>
  <c r="X634" i="13"/>
  <c r="X635" i="13"/>
  <c r="X636" i="13"/>
  <c r="X637" i="13"/>
  <c r="X638" i="13"/>
  <c r="X639" i="13"/>
  <c r="X640" i="13"/>
  <c r="X641" i="13"/>
  <c r="X642" i="13"/>
  <c r="X643" i="13"/>
  <c r="X644" i="13"/>
  <c r="X645" i="13"/>
  <c r="X646" i="13"/>
  <c r="X647" i="13"/>
  <c r="X648" i="13"/>
  <c r="X649" i="13"/>
  <c r="X650" i="13"/>
  <c r="X651" i="13"/>
  <c r="X652" i="13"/>
  <c r="X653" i="13"/>
  <c r="X654" i="13"/>
  <c r="X655" i="13"/>
  <c r="X656" i="13"/>
  <c r="X657" i="13"/>
  <c r="X658" i="13"/>
  <c r="X659" i="13"/>
  <c r="X660" i="13"/>
  <c r="X661" i="13"/>
  <c r="X662" i="13"/>
  <c r="X663" i="13"/>
  <c r="X664" i="13"/>
  <c r="X665" i="13"/>
  <c r="X666" i="13"/>
  <c r="X667" i="13"/>
  <c r="X668" i="13"/>
  <c r="X669" i="13"/>
  <c r="X670" i="13"/>
  <c r="X671" i="13"/>
  <c r="X672" i="13"/>
  <c r="X673" i="13"/>
  <c r="X674" i="13"/>
  <c r="X675" i="13"/>
  <c r="X676" i="13"/>
  <c r="X677" i="13"/>
  <c r="X678" i="13"/>
  <c r="X679" i="13"/>
  <c r="X680" i="13"/>
  <c r="X681" i="13"/>
  <c r="X682" i="13"/>
  <c r="X683" i="13"/>
  <c r="X684" i="13"/>
  <c r="X685" i="13"/>
  <c r="X686" i="13"/>
  <c r="X687" i="13"/>
  <c r="X688" i="13"/>
  <c r="X689" i="13"/>
  <c r="X690" i="13"/>
  <c r="X691" i="13"/>
  <c r="X692" i="13"/>
  <c r="X693" i="13"/>
  <c r="X694" i="13"/>
  <c r="X695" i="13"/>
  <c r="X696" i="13"/>
  <c r="X697" i="13"/>
  <c r="X698" i="13"/>
  <c r="X699" i="13"/>
  <c r="X700" i="13"/>
  <c r="X701" i="13"/>
  <c r="X702" i="13"/>
  <c r="X703" i="13"/>
  <c r="X704" i="13"/>
  <c r="X705" i="13"/>
  <c r="X706" i="13"/>
  <c r="X707" i="13"/>
  <c r="X708" i="13"/>
  <c r="X709" i="13"/>
  <c r="X710" i="13"/>
  <c r="X711" i="13"/>
  <c r="X712" i="13"/>
  <c r="X713" i="13"/>
  <c r="X714" i="13"/>
  <c r="X715" i="13"/>
  <c r="X716" i="13"/>
  <c r="X717" i="13"/>
  <c r="X718" i="13"/>
  <c r="X719" i="13"/>
  <c r="X720" i="13"/>
  <c r="X721" i="13"/>
  <c r="X722" i="13"/>
  <c r="X723" i="13"/>
  <c r="X724" i="13"/>
  <c r="X725" i="13"/>
  <c r="X726" i="13"/>
  <c r="X727" i="13"/>
  <c r="X728" i="13"/>
  <c r="X729" i="13"/>
  <c r="X730" i="13"/>
  <c r="X731" i="13"/>
  <c r="X732" i="13"/>
  <c r="X733" i="13"/>
  <c r="X734" i="13"/>
  <c r="X735" i="13"/>
  <c r="X736" i="13"/>
  <c r="X737" i="13"/>
  <c r="X738" i="13"/>
  <c r="X739" i="13"/>
  <c r="X740" i="13"/>
  <c r="X741" i="13"/>
  <c r="X742" i="13"/>
  <c r="X743" i="13"/>
  <c r="X744" i="13"/>
  <c r="X745" i="13"/>
  <c r="X746" i="13"/>
  <c r="X747" i="13"/>
  <c r="X748" i="13"/>
  <c r="X749" i="13"/>
  <c r="X750" i="13"/>
  <c r="X751" i="13"/>
  <c r="X752" i="13"/>
  <c r="X753" i="13"/>
  <c r="X754" i="13"/>
  <c r="X755" i="13"/>
  <c r="X756" i="13"/>
  <c r="X757" i="13"/>
  <c r="X758" i="13"/>
  <c r="X759" i="13"/>
  <c r="X760" i="13"/>
  <c r="X761" i="13"/>
  <c r="X762" i="13"/>
  <c r="X763" i="13"/>
  <c r="X764" i="13"/>
  <c r="X765" i="13"/>
  <c r="X766" i="13"/>
  <c r="X767" i="13"/>
  <c r="X768" i="13"/>
  <c r="X769" i="13"/>
  <c r="X770" i="13"/>
  <c r="X771" i="13"/>
  <c r="X772" i="13"/>
  <c r="X773" i="13"/>
  <c r="X774" i="13"/>
  <c r="X775" i="13"/>
  <c r="X776" i="13"/>
  <c r="X777" i="13"/>
  <c r="X778" i="13"/>
  <c r="X779" i="13"/>
  <c r="X780" i="13"/>
  <c r="X781" i="13"/>
  <c r="X782" i="13"/>
  <c r="X783" i="13"/>
  <c r="X784" i="13"/>
  <c r="X785" i="13"/>
  <c r="X786" i="13"/>
  <c r="X787" i="13"/>
  <c r="X788" i="13"/>
  <c r="X789" i="13"/>
  <c r="X790" i="13"/>
  <c r="X791" i="13"/>
  <c r="X792" i="13"/>
  <c r="X793" i="13"/>
  <c r="X794" i="13"/>
  <c r="X795" i="13"/>
  <c r="X796" i="13"/>
  <c r="X797" i="13"/>
  <c r="X798" i="13"/>
  <c r="X799" i="13"/>
  <c r="X800" i="13"/>
  <c r="X801" i="13"/>
  <c r="X802" i="13"/>
  <c r="X803" i="13"/>
  <c r="X804" i="13"/>
  <c r="X805" i="13"/>
  <c r="X806" i="13"/>
  <c r="X807" i="13"/>
  <c r="X808" i="13"/>
  <c r="X809" i="13"/>
  <c r="X810" i="13"/>
  <c r="X811" i="13"/>
  <c r="X812" i="13"/>
  <c r="X813" i="13"/>
  <c r="X814" i="13"/>
  <c r="X815" i="13"/>
  <c r="X816" i="13"/>
  <c r="X817" i="13"/>
  <c r="X818" i="13"/>
  <c r="X819" i="13"/>
  <c r="X820" i="13"/>
  <c r="X821" i="13"/>
  <c r="X822" i="13"/>
  <c r="X823" i="13"/>
  <c r="X824" i="13"/>
  <c r="X825" i="13"/>
  <c r="X826" i="13"/>
  <c r="X827" i="13"/>
  <c r="X828" i="13"/>
  <c r="X829" i="13"/>
  <c r="X830" i="13"/>
  <c r="X831" i="13"/>
  <c r="X832" i="13"/>
  <c r="X833" i="13"/>
  <c r="X834" i="13"/>
  <c r="X835" i="13"/>
  <c r="X836" i="13"/>
  <c r="X837" i="13"/>
  <c r="X838" i="13"/>
  <c r="X839" i="13"/>
  <c r="X840" i="13"/>
  <c r="X841" i="13"/>
  <c r="X842" i="13"/>
  <c r="X843" i="13"/>
  <c r="X844" i="13"/>
  <c r="X845" i="13"/>
  <c r="X846" i="13"/>
  <c r="X847" i="13"/>
  <c r="X848" i="13"/>
  <c r="X849" i="13"/>
  <c r="X850" i="13"/>
  <c r="X851" i="13"/>
  <c r="X852" i="13"/>
  <c r="X853" i="13"/>
  <c r="X854" i="13"/>
  <c r="X855" i="13"/>
  <c r="X856" i="13"/>
  <c r="X857" i="13"/>
  <c r="X858" i="13"/>
  <c r="X859" i="13"/>
  <c r="X860" i="13"/>
  <c r="X861" i="13"/>
  <c r="X862" i="13"/>
  <c r="X863" i="13"/>
  <c r="X864" i="13"/>
  <c r="X865" i="13"/>
  <c r="X866" i="13"/>
  <c r="X867" i="13"/>
  <c r="X868" i="13"/>
  <c r="X869" i="13"/>
  <c r="X870" i="13"/>
  <c r="X871" i="13"/>
  <c r="X872" i="13"/>
  <c r="X873" i="13"/>
  <c r="X874" i="13"/>
  <c r="X875" i="13"/>
  <c r="X876" i="13"/>
  <c r="X877" i="13"/>
  <c r="X878" i="13"/>
  <c r="X879" i="13"/>
  <c r="X880" i="13"/>
  <c r="X881" i="13"/>
  <c r="X882" i="13"/>
  <c r="X883" i="13"/>
  <c r="X884" i="13"/>
  <c r="X885" i="13"/>
  <c r="X886" i="13"/>
  <c r="X887" i="13"/>
  <c r="X888" i="13"/>
  <c r="X889" i="13"/>
  <c r="X890" i="13"/>
  <c r="X891" i="13"/>
  <c r="X892" i="13"/>
  <c r="X893" i="13"/>
  <c r="X894" i="13"/>
  <c r="X895" i="13"/>
  <c r="X896" i="13"/>
  <c r="X897" i="13"/>
  <c r="X898" i="13"/>
  <c r="X899" i="13"/>
  <c r="X900" i="13"/>
  <c r="X901" i="13"/>
  <c r="X902" i="13"/>
  <c r="X903" i="13"/>
  <c r="X904" i="13"/>
  <c r="X905" i="13"/>
  <c r="X906" i="13"/>
  <c r="X907" i="13"/>
  <c r="X908" i="13"/>
  <c r="X909" i="13"/>
  <c r="X910" i="13"/>
  <c r="X911" i="13"/>
  <c r="X912" i="13"/>
  <c r="X913" i="13"/>
  <c r="X914" i="13"/>
  <c r="X915" i="13"/>
  <c r="X916" i="13"/>
  <c r="X917" i="13"/>
  <c r="X918" i="13"/>
  <c r="X919" i="13"/>
  <c r="X920" i="13"/>
  <c r="X921" i="13"/>
  <c r="X922" i="13"/>
  <c r="X923" i="13"/>
  <c r="X924" i="13"/>
  <c r="X925" i="13"/>
  <c r="X926" i="13"/>
  <c r="X927" i="13"/>
  <c r="X928" i="13"/>
  <c r="X929" i="13"/>
  <c r="X930" i="13"/>
  <c r="X931" i="13"/>
  <c r="X932" i="13"/>
  <c r="X933" i="13"/>
  <c r="X934" i="13"/>
  <c r="X935" i="13"/>
  <c r="X936" i="13"/>
  <c r="X937" i="13"/>
  <c r="X938" i="13"/>
  <c r="X939" i="13"/>
  <c r="X940" i="13"/>
  <c r="X941" i="13"/>
  <c r="X942" i="13"/>
  <c r="X943" i="13"/>
  <c r="X944" i="13"/>
  <c r="X945" i="13"/>
  <c r="X946" i="13"/>
  <c r="X947" i="13"/>
  <c r="X948" i="13"/>
  <c r="X949" i="13"/>
  <c r="X950" i="13"/>
  <c r="X951" i="13"/>
  <c r="X952" i="13"/>
  <c r="X953" i="13"/>
  <c r="X954" i="13"/>
  <c r="X955" i="13"/>
  <c r="X956" i="13"/>
  <c r="X957" i="13"/>
  <c r="X958" i="13"/>
  <c r="X959" i="13"/>
  <c r="X960" i="13"/>
  <c r="X961" i="13"/>
  <c r="X962" i="13"/>
  <c r="X963" i="13"/>
  <c r="X964" i="13"/>
  <c r="X965" i="13"/>
  <c r="X966" i="13"/>
  <c r="X967" i="13"/>
  <c r="X968" i="13"/>
  <c r="X969" i="13"/>
  <c r="X970" i="13"/>
  <c r="X971" i="13"/>
  <c r="X972" i="13"/>
  <c r="X973" i="13"/>
  <c r="X974" i="13"/>
  <c r="X975" i="13"/>
  <c r="X976" i="13"/>
  <c r="X977" i="13"/>
  <c r="X978" i="13"/>
  <c r="X979" i="13"/>
  <c r="X980" i="13"/>
  <c r="X981" i="13"/>
  <c r="X982" i="13"/>
  <c r="X983" i="13"/>
  <c r="X984" i="13"/>
  <c r="X985" i="13"/>
  <c r="X986" i="13"/>
  <c r="X987" i="13"/>
  <c r="X988" i="13"/>
  <c r="X989" i="13"/>
  <c r="X990" i="13"/>
  <c r="X991" i="13"/>
  <c r="X992" i="13"/>
  <c r="X993" i="13"/>
  <c r="X994" i="13"/>
  <c r="X995" i="13"/>
  <c r="X996" i="13"/>
  <c r="X997" i="13"/>
  <c r="X998" i="13"/>
  <c r="X999" i="13"/>
  <c r="X1000" i="13"/>
  <c r="X1001" i="13"/>
  <c r="X1002" i="13"/>
  <c r="X1003" i="13"/>
  <c r="X1004" i="13"/>
  <c r="X1005" i="13"/>
  <c r="X1006" i="13"/>
  <c r="X1007" i="13"/>
  <c r="X1008" i="13"/>
  <c r="X1009" i="13"/>
  <c r="X1010" i="13"/>
  <c r="X1011" i="13"/>
  <c r="X1012" i="13"/>
  <c r="X1013" i="13"/>
  <c r="X1014" i="13"/>
  <c r="X1015" i="13"/>
  <c r="X1016" i="13"/>
  <c r="X1017" i="13"/>
  <c r="X1018" i="13"/>
  <c r="X1019" i="13"/>
  <c r="X1020" i="13"/>
  <c r="X1021" i="13"/>
  <c r="X1022" i="13"/>
  <c r="X1023" i="13"/>
  <c r="X1024" i="13"/>
  <c r="X1025" i="13"/>
  <c r="X1026" i="13"/>
  <c r="X1027" i="13"/>
  <c r="X1028" i="13"/>
  <c r="X1029" i="13"/>
  <c r="X1030" i="13"/>
  <c r="X1031" i="13"/>
  <c r="X1032" i="13"/>
  <c r="X1033" i="13"/>
  <c r="X1034" i="13"/>
  <c r="X1035" i="13"/>
  <c r="X1036" i="13"/>
  <c r="X1037" i="13"/>
  <c r="X1038" i="13"/>
  <c r="X1039" i="13"/>
  <c r="X1040" i="13"/>
  <c r="X1041" i="13"/>
  <c r="X1042" i="13"/>
  <c r="X1043" i="13"/>
  <c r="X1044" i="13"/>
  <c r="X1045" i="13"/>
  <c r="X1046" i="13"/>
  <c r="X1047" i="13"/>
  <c r="X1048" i="13"/>
  <c r="X1049" i="13"/>
  <c r="X1050" i="13"/>
  <c r="X1051" i="13"/>
  <c r="X1052" i="13"/>
  <c r="X1053" i="13"/>
  <c r="X1054" i="13"/>
  <c r="X1055" i="13"/>
  <c r="X1056" i="13"/>
  <c r="X1057" i="13"/>
  <c r="X1058" i="13"/>
  <c r="X1059" i="13"/>
  <c r="X1060" i="13"/>
  <c r="X1061" i="13"/>
  <c r="X1062" i="13"/>
  <c r="X1063" i="13"/>
  <c r="X1064" i="13"/>
  <c r="X1065" i="13"/>
  <c r="X1066" i="13"/>
  <c r="X1067" i="13"/>
  <c r="X1068" i="13"/>
  <c r="X1069" i="13"/>
  <c r="X1070" i="13"/>
  <c r="X1071" i="13"/>
  <c r="X1072" i="13"/>
  <c r="X1073" i="13"/>
  <c r="X1074" i="13"/>
  <c r="X1075" i="13"/>
  <c r="X1076" i="13"/>
  <c r="X1077" i="13"/>
  <c r="X1078" i="13"/>
  <c r="X1079" i="13"/>
  <c r="X1080" i="13"/>
  <c r="X1081" i="13"/>
  <c r="X1082" i="13"/>
  <c r="X1083" i="13"/>
  <c r="X1084" i="13"/>
  <c r="X1085" i="13"/>
  <c r="X1086" i="13"/>
  <c r="X1087" i="13"/>
  <c r="X1088" i="13"/>
  <c r="X1089" i="13"/>
  <c r="X1090" i="13"/>
  <c r="X1091" i="13"/>
  <c r="X1092" i="13"/>
  <c r="X1093" i="13"/>
  <c r="X1094" i="13"/>
  <c r="X1095" i="13"/>
  <c r="X1096" i="13"/>
  <c r="X1097" i="13"/>
  <c r="X1098" i="13"/>
  <c r="X1099" i="13"/>
  <c r="X1100" i="13"/>
  <c r="X1101" i="13"/>
  <c r="X1102" i="13"/>
  <c r="X1103" i="13"/>
  <c r="X1104" i="13"/>
  <c r="X1105" i="13"/>
  <c r="X1106" i="13"/>
  <c r="X1107" i="13"/>
  <c r="X1108" i="13"/>
  <c r="X1109" i="13"/>
  <c r="X1110" i="13"/>
  <c r="X1111" i="13"/>
  <c r="X1112" i="13"/>
  <c r="X1113" i="13"/>
  <c r="X1114" i="13"/>
  <c r="X1115" i="13"/>
  <c r="X1116" i="13"/>
  <c r="X1117" i="13"/>
  <c r="X1118" i="13"/>
  <c r="X1119" i="13"/>
  <c r="X1120" i="13"/>
  <c r="X1121" i="13"/>
  <c r="X1122" i="13"/>
  <c r="X1123" i="13"/>
  <c r="X1124" i="13"/>
  <c r="X1125" i="13"/>
  <c r="X1126" i="13"/>
  <c r="X1127" i="13"/>
  <c r="X1128" i="13"/>
  <c r="X1129" i="13"/>
  <c r="X1130" i="13"/>
  <c r="X1131" i="13"/>
  <c r="X1132" i="13"/>
  <c r="X1133" i="13"/>
  <c r="X1134" i="13"/>
  <c r="X1135" i="13"/>
  <c r="X1136" i="13"/>
  <c r="X1137" i="13"/>
  <c r="X1138" i="13"/>
  <c r="X1139" i="13"/>
  <c r="X1140" i="13"/>
  <c r="X1141" i="13"/>
  <c r="X1142" i="13"/>
  <c r="X1143" i="13"/>
  <c r="X1144" i="13"/>
  <c r="X1145" i="13"/>
  <c r="X1146" i="13"/>
  <c r="X1147" i="13"/>
  <c r="X1148" i="13"/>
  <c r="X1149" i="13"/>
  <c r="X1150" i="13"/>
  <c r="X1151" i="13"/>
  <c r="X1152" i="13"/>
  <c r="X1153" i="13"/>
  <c r="X1154" i="13"/>
  <c r="X1155" i="13"/>
  <c r="X1156" i="13"/>
  <c r="X1157" i="13"/>
  <c r="X1158" i="13"/>
  <c r="X1159" i="13"/>
  <c r="X1160" i="13"/>
  <c r="X1161" i="13"/>
  <c r="X1162" i="13"/>
  <c r="X1163" i="13"/>
  <c r="X1164" i="13"/>
  <c r="X1165" i="13"/>
  <c r="X1166" i="13"/>
  <c r="X1167" i="13"/>
  <c r="X1168" i="13"/>
  <c r="X1169" i="13"/>
  <c r="X1170" i="13"/>
  <c r="X1171" i="13"/>
  <c r="X1172" i="13"/>
  <c r="X1173" i="13"/>
  <c r="X1174" i="13"/>
  <c r="X1175" i="13"/>
  <c r="X1176" i="13"/>
  <c r="X1177" i="13"/>
  <c r="X1178" i="13"/>
  <c r="X1179" i="13"/>
  <c r="X1180" i="13"/>
  <c r="X1181" i="13"/>
  <c r="X1182" i="13"/>
  <c r="X1183" i="13"/>
  <c r="X1184" i="13"/>
  <c r="X1185" i="13"/>
  <c r="X1186" i="13"/>
  <c r="X1187" i="13"/>
  <c r="X1188" i="13"/>
  <c r="X1189" i="13"/>
  <c r="X1190" i="13"/>
  <c r="X1191" i="13"/>
  <c r="X1192" i="13"/>
  <c r="X1193" i="13"/>
  <c r="X1194" i="13"/>
  <c r="X1195" i="13"/>
  <c r="X1196" i="13"/>
  <c r="X1197" i="13"/>
  <c r="X1198" i="13"/>
  <c r="X1199" i="13"/>
  <c r="X1200" i="13"/>
  <c r="X1201" i="13"/>
  <c r="X1202" i="13"/>
  <c r="X1203" i="13"/>
  <c r="X1204" i="13"/>
  <c r="X1205" i="13"/>
  <c r="X1206" i="13"/>
  <c r="X1207" i="13"/>
  <c r="X1208" i="13"/>
  <c r="X1209" i="13"/>
  <c r="X1210" i="13"/>
  <c r="X1211" i="13"/>
  <c r="X1212" i="13"/>
  <c r="X1213" i="13"/>
  <c r="X1214" i="13"/>
  <c r="X1215" i="13"/>
  <c r="X1216" i="13"/>
  <c r="X1217" i="13"/>
  <c r="X1218" i="13"/>
  <c r="X1219" i="13"/>
  <c r="X1220" i="13"/>
  <c r="X1221" i="13"/>
  <c r="X1222" i="13"/>
  <c r="X1223" i="13"/>
  <c r="X1224" i="13"/>
  <c r="X1225" i="13"/>
  <c r="X1226" i="13"/>
  <c r="X1227" i="13"/>
  <c r="X1228" i="13"/>
  <c r="X1229" i="13"/>
  <c r="X1230" i="13"/>
  <c r="X1231" i="13"/>
  <c r="X1232" i="13"/>
  <c r="X1233" i="13"/>
  <c r="X1234" i="13"/>
  <c r="X1235" i="13"/>
  <c r="X1236" i="13"/>
  <c r="X1237" i="13"/>
  <c r="X1238" i="13"/>
  <c r="X1239" i="13"/>
  <c r="X1240" i="13"/>
  <c r="X1241" i="13"/>
  <c r="X1242" i="13"/>
  <c r="X1243" i="13"/>
  <c r="X1244" i="13"/>
  <c r="X1245" i="13"/>
  <c r="X1246" i="13"/>
  <c r="X1247" i="13"/>
  <c r="X1248" i="13"/>
  <c r="X1249" i="13"/>
  <c r="X1250" i="13"/>
  <c r="X1251" i="13"/>
  <c r="X1252" i="13"/>
  <c r="X1253" i="13"/>
  <c r="X1254" i="13"/>
  <c r="X1255" i="13"/>
  <c r="X1256" i="13"/>
  <c r="X1257" i="13"/>
  <c r="X1258" i="13"/>
  <c r="X1259" i="13"/>
  <c r="X1260" i="13"/>
  <c r="X1261" i="13"/>
  <c r="X1262" i="13"/>
  <c r="X1263" i="13"/>
  <c r="X1264" i="13"/>
  <c r="X1265" i="13"/>
  <c r="X1266" i="13"/>
  <c r="X1267" i="13"/>
  <c r="X1268" i="13"/>
  <c r="X1269" i="13"/>
  <c r="X1270" i="13"/>
  <c r="X1271" i="13"/>
  <c r="X1272" i="13"/>
  <c r="X1273" i="13"/>
  <c r="X1274" i="13"/>
  <c r="X1275" i="13"/>
  <c r="X1276" i="13"/>
  <c r="X1277" i="13"/>
  <c r="X1278" i="13"/>
  <c r="X1279" i="13"/>
  <c r="X1280" i="13"/>
  <c r="X1281" i="13"/>
  <c r="X1282" i="13"/>
  <c r="X1283" i="13"/>
  <c r="X1284" i="13"/>
  <c r="X1285" i="13"/>
  <c r="X1286" i="13"/>
  <c r="X1287" i="13"/>
  <c r="X1288" i="13"/>
  <c r="X1289" i="13"/>
  <c r="X1290" i="13"/>
  <c r="X1291" i="13"/>
  <c r="X1292" i="13"/>
  <c r="X1293" i="13"/>
  <c r="X1294" i="13"/>
  <c r="X1295" i="13"/>
  <c r="X1296" i="13"/>
  <c r="X1297" i="13"/>
  <c r="X1298" i="13"/>
  <c r="X1299" i="13"/>
  <c r="X1300" i="13"/>
  <c r="X1301" i="13"/>
  <c r="X1302" i="13"/>
  <c r="X1303" i="13"/>
  <c r="X1304" i="13"/>
  <c r="X1305" i="13"/>
  <c r="X1306" i="13"/>
  <c r="X1307" i="13"/>
  <c r="X1308" i="13"/>
  <c r="X1309" i="13"/>
  <c r="X1310" i="13"/>
  <c r="X1311" i="13"/>
  <c r="X1312" i="13"/>
  <c r="X1313" i="13"/>
  <c r="X1314" i="13"/>
  <c r="X1315" i="13"/>
  <c r="X1316" i="13"/>
  <c r="X1317" i="13"/>
  <c r="X1318" i="13"/>
  <c r="X1319" i="13"/>
  <c r="X1320" i="13"/>
  <c r="X1321" i="13"/>
  <c r="X1322" i="13"/>
  <c r="X1323" i="13"/>
  <c r="X1324" i="13"/>
  <c r="X1325" i="13"/>
  <c r="X1326" i="13"/>
  <c r="X1327" i="13"/>
  <c r="X1328" i="13"/>
  <c r="X1329" i="13"/>
  <c r="X1330" i="13"/>
  <c r="X1331" i="13"/>
  <c r="X1332" i="13"/>
  <c r="X1333" i="13"/>
  <c r="X1334" i="13"/>
  <c r="X1335" i="13"/>
  <c r="X1336" i="13"/>
  <c r="X1337" i="13"/>
  <c r="X1338" i="13"/>
  <c r="X1339" i="13"/>
  <c r="X1340" i="13"/>
  <c r="X1341" i="13"/>
  <c r="X1342" i="13"/>
  <c r="X1343" i="13"/>
  <c r="X1344" i="13"/>
  <c r="X1345" i="13"/>
  <c r="X1346" i="13"/>
  <c r="X1347" i="13"/>
  <c r="X1348" i="13"/>
  <c r="X1349" i="13"/>
  <c r="X1350" i="13"/>
  <c r="X1351" i="13"/>
  <c r="X1352" i="13"/>
  <c r="X1353" i="13"/>
  <c r="X1354" i="13"/>
  <c r="X1355" i="13"/>
  <c r="X1356" i="13"/>
  <c r="X1357" i="13"/>
  <c r="X1358" i="13"/>
  <c r="X1359" i="13"/>
  <c r="X1360" i="13"/>
  <c r="X1361" i="13"/>
  <c r="X1362" i="13"/>
  <c r="X1363" i="13"/>
  <c r="X1364" i="13"/>
  <c r="X1365" i="13"/>
  <c r="X1366" i="13"/>
  <c r="X1367" i="13"/>
  <c r="X1368" i="13"/>
  <c r="X1369" i="13"/>
  <c r="X1370" i="13"/>
  <c r="X1371" i="13"/>
  <c r="X1372" i="13"/>
  <c r="X1373" i="13"/>
  <c r="X1374" i="13"/>
  <c r="X1375" i="13"/>
  <c r="X1376" i="13"/>
  <c r="X1377" i="13"/>
  <c r="X1378" i="13"/>
  <c r="X1379" i="13"/>
  <c r="X1380" i="13"/>
  <c r="X1381" i="13"/>
  <c r="X1382" i="13"/>
  <c r="X1383" i="13"/>
  <c r="X1384" i="13"/>
  <c r="X1385" i="13"/>
  <c r="X1386" i="13"/>
  <c r="X1387" i="13"/>
  <c r="X1388" i="13"/>
  <c r="X1389" i="13"/>
  <c r="X1390" i="13"/>
  <c r="X1391" i="13"/>
  <c r="X1392" i="13"/>
  <c r="X1393" i="13"/>
  <c r="X1394" i="13"/>
  <c r="X1395" i="13"/>
  <c r="X1396" i="13"/>
  <c r="X1397" i="13"/>
  <c r="X1398" i="13"/>
  <c r="X1399" i="13"/>
  <c r="X1400" i="13"/>
  <c r="X1401" i="13"/>
  <c r="X1402" i="13"/>
  <c r="X1403" i="13"/>
  <c r="X1404" i="13"/>
  <c r="X1405" i="13"/>
  <c r="X1406" i="13"/>
  <c r="X1407" i="13"/>
  <c r="X1408" i="13"/>
  <c r="X1409" i="13"/>
  <c r="X1410" i="13"/>
  <c r="X1411" i="13"/>
  <c r="X1412" i="13"/>
  <c r="X1413" i="13"/>
  <c r="X1414" i="13"/>
  <c r="X1415" i="13"/>
  <c r="X1416" i="13"/>
  <c r="X1417" i="13"/>
  <c r="X1418" i="13"/>
  <c r="X1419" i="13"/>
  <c r="X1420" i="13"/>
  <c r="X1421" i="13"/>
  <c r="X1422" i="13"/>
  <c r="X1423" i="13"/>
  <c r="X1424" i="13"/>
  <c r="X1425" i="13"/>
  <c r="X1426" i="13"/>
  <c r="X1427" i="13"/>
  <c r="X1428" i="13"/>
  <c r="X1429" i="13"/>
  <c r="X1430" i="13"/>
  <c r="X1431" i="13"/>
  <c r="X1432" i="13"/>
  <c r="X1433" i="13"/>
  <c r="X1434" i="13"/>
  <c r="X1435" i="13"/>
  <c r="X1436" i="13"/>
  <c r="X1437" i="13"/>
  <c r="X1438" i="13"/>
  <c r="X1439" i="13"/>
  <c r="X1440" i="13"/>
  <c r="X1441" i="13"/>
  <c r="X1442" i="13"/>
  <c r="X1443" i="13"/>
  <c r="X1444" i="13"/>
  <c r="X1445" i="13"/>
  <c r="X1446" i="13"/>
  <c r="X1447" i="13"/>
  <c r="X1448" i="13"/>
  <c r="X1449" i="13"/>
  <c r="X1450" i="13"/>
  <c r="X1451" i="13"/>
  <c r="X1452" i="13"/>
  <c r="X1453" i="13"/>
  <c r="X1454" i="13"/>
  <c r="X1455" i="13"/>
  <c r="X1456" i="13"/>
  <c r="X1457" i="13"/>
  <c r="X1458" i="13"/>
  <c r="X1459" i="13"/>
  <c r="X1460" i="13"/>
  <c r="X1461" i="13"/>
  <c r="X1462" i="13"/>
  <c r="X1463" i="13"/>
  <c r="X1464" i="13"/>
  <c r="X1465" i="13"/>
  <c r="X1466" i="13"/>
  <c r="X1467" i="13"/>
  <c r="X1468" i="13"/>
  <c r="X1469" i="13"/>
  <c r="X1470" i="13"/>
  <c r="X1471" i="13"/>
  <c r="X1472" i="13"/>
  <c r="X1473" i="13"/>
  <c r="X1474" i="13"/>
  <c r="X1475" i="13"/>
  <c r="X1476" i="13"/>
  <c r="X1477" i="13"/>
  <c r="X1478" i="13"/>
  <c r="X1479" i="13"/>
  <c r="X1480" i="13"/>
  <c r="X1481" i="13"/>
  <c r="X1482" i="13"/>
  <c r="X1483" i="13"/>
  <c r="X1484" i="13"/>
  <c r="X1485" i="13"/>
  <c r="X1486" i="13"/>
  <c r="X1487" i="13"/>
  <c r="X1488" i="13"/>
  <c r="X1489" i="13"/>
  <c r="X1490" i="13"/>
  <c r="X1491" i="13"/>
  <c r="X1492" i="13"/>
  <c r="X1493" i="13"/>
  <c r="X1494" i="13"/>
  <c r="X1495" i="13"/>
  <c r="X1496" i="13"/>
  <c r="X1497" i="13"/>
  <c r="X1498" i="13"/>
  <c r="X1499" i="13"/>
  <c r="X1500" i="13"/>
  <c r="X1501" i="13"/>
  <c r="X1502" i="13"/>
  <c r="X1503" i="13"/>
  <c r="X1504" i="13"/>
  <c r="X1505" i="13"/>
  <c r="X1506" i="13"/>
  <c r="X1507" i="13"/>
  <c r="X1508" i="13"/>
  <c r="X1509" i="13"/>
  <c r="X1510" i="13"/>
  <c r="X1511" i="13"/>
  <c r="X1512" i="13"/>
  <c r="X1513" i="13"/>
  <c r="X1514" i="13"/>
  <c r="X1515" i="13"/>
  <c r="X1516" i="13"/>
  <c r="X1517" i="13"/>
  <c r="X1518" i="13"/>
  <c r="X1519" i="13"/>
  <c r="X1520" i="13"/>
  <c r="X1521" i="13"/>
  <c r="X1522" i="13"/>
  <c r="X1523" i="13"/>
  <c r="X1524" i="13"/>
  <c r="X1525" i="13"/>
  <c r="X1526" i="13"/>
  <c r="X1527" i="13"/>
  <c r="X1528" i="13"/>
  <c r="X1529" i="13"/>
  <c r="X1530" i="13"/>
  <c r="X1531" i="13"/>
  <c r="X1532" i="13"/>
  <c r="X1533" i="13"/>
  <c r="X1534" i="13"/>
  <c r="X1535" i="13"/>
  <c r="X1536" i="13"/>
  <c r="X1537" i="13"/>
  <c r="X1538" i="13"/>
  <c r="X1539" i="13"/>
  <c r="X1540" i="13"/>
  <c r="X1541" i="13"/>
  <c r="X1542" i="13"/>
  <c r="X1543" i="13"/>
  <c r="X1544" i="13"/>
  <c r="X1545" i="13"/>
  <c r="X1546" i="13"/>
  <c r="X1547" i="13"/>
  <c r="X1548" i="13"/>
  <c r="X1549" i="13"/>
  <c r="X1550" i="13"/>
  <c r="X1551" i="13"/>
  <c r="X1552" i="13"/>
  <c r="X1553" i="13"/>
  <c r="X1554" i="13"/>
  <c r="X1555" i="13"/>
  <c r="X1556" i="13"/>
  <c r="X1557" i="13"/>
  <c r="X1558" i="13"/>
  <c r="X1559" i="13"/>
  <c r="X1560" i="13"/>
  <c r="X1561" i="13"/>
  <c r="X1562" i="13"/>
  <c r="X1563" i="13"/>
  <c r="X1564" i="13"/>
  <c r="X1565" i="13"/>
  <c r="X1566" i="13"/>
  <c r="X1567" i="13"/>
  <c r="X1568" i="13"/>
  <c r="X1569" i="13"/>
  <c r="X1570" i="13"/>
  <c r="X1571" i="13"/>
  <c r="X1572" i="13"/>
  <c r="X1573" i="13"/>
  <c r="X1574" i="13"/>
  <c r="X1575" i="13"/>
  <c r="X1576" i="13"/>
  <c r="X1577" i="13"/>
  <c r="X1578" i="13"/>
  <c r="X1579" i="13"/>
  <c r="X1580" i="13"/>
  <c r="X1581" i="13"/>
  <c r="X1582" i="13"/>
  <c r="X1583" i="13"/>
  <c r="X1584" i="13"/>
  <c r="X1585" i="13"/>
  <c r="X1586" i="13"/>
  <c r="X1587" i="13"/>
  <c r="X1588" i="13"/>
  <c r="X1589" i="13"/>
  <c r="X1590" i="13"/>
  <c r="X1591" i="13"/>
  <c r="X1592" i="13"/>
  <c r="X1593" i="13"/>
  <c r="X1594" i="13"/>
  <c r="X1595" i="13"/>
  <c r="X1596" i="13"/>
  <c r="X1597" i="13"/>
  <c r="X1598" i="13"/>
  <c r="X1599" i="13"/>
  <c r="X1600" i="13"/>
  <c r="X1601" i="13"/>
  <c r="X1602" i="13"/>
  <c r="X1603" i="13"/>
  <c r="X1604" i="13"/>
  <c r="X1605" i="13"/>
  <c r="X1606" i="13"/>
  <c r="X1607" i="13"/>
  <c r="X1608" i="13"/>
  <c r="X1609" i="13"/>
  <c r="X1610" i="13"/>
  <c r="X1611" i="13"/>
  <c r="X1612" i="13"/>
  <c r="X1613" i="13"/>
  <c r="X1614" i="13"/>
  <c r="X1615" i="13"/>
  <c r="X1616" i="13"/>
  <c r="X1617" i="13"/>
  <c r="X1618" i="13"/>
  <c r="X1619" i="13"/>
  <c r="X1620" i="13"/>
  <c r="X1621" i="13"/>
  <c r="X1622" i="13"/>
  <c r="X1623" i="13"/>
  <c r="X1624" i="13"/>
  <c r="X1625" i="13"/>
  <c r="X1626" i="13"/>
  <c r="X1627" i="13"/>
  <c r="X1628" i="13"/>
  <c r="X1629" i="13"/>
  <c r="X1630" i="13"/>
  <c r="X1631" i="13"/>
  <c r="X1632" i="13"/>
  <c r="X1633" i="13"/>
  <c r="X1634" i="13"/>
  <c r="X1635" i="13"/>
  <c r="X1636" i="13"/>
  <c r="X1637" i="13"/>
  <c r="X1638" i="13"/>
  <c r="X1639" i="13"/>
  <c r="X1640" i="13"/>
  <c r="X1641" i="13"/>
  <c r="X1642" i="13"/>
  <c r="X1643" i="13"/>
  <c r="X1644" i="13"/>
  <c r="X1645" i="13"/>
  <c r="X1646" i="13"/>
  <c r="X1647" i="13"/>
  <c r="X1648" i="13"/>
  <c r="X1649" i="13"/>
  <c r="X1650" i="13"/>
  <c r="X1651" i="13"/>
  <c r="X1652" i="13"/>
  <c r="X1653" i="13"/>
  <c r="X1654" i="13"/>
  <c r="X1655" i="13"/>
  <c r="X1656" i="13"/>
  <c r="X1657" i="13"/>
  <c r="X1658" i="13"/>
  <c r="X1659" i="13"/>
  <c r="X1660" i="13"/>
  <c r="X1661" i="13"/>
  <c r="X1662" i="13"/>
  <c r="X1663" i="13"/>
  <c r="X1664" i="13"/>
  <c r="X1665" i="13"/>
  <c r="X1666" i="13"/>
  <c r="X1667" i="13"/>
  <c r="X1668" i="13"/>
  <c r="X1669" i="13"/>
  <c r="X1670" i="13"/>
  <c r="X1671" i="13"/>
  <c r="X1672" i="13"/>
  <c r="X1673" i="13"/>
  <c r="X1674" i="13"/>
  <c r="X1675" i="13"/>
  <c r="X1676" i="13"/>
  <c r="X1677" i="13"/>
  <c r="X1678" i="13"/>
  <c r="X1679" i="13"/>
  <c r="X1680" i="13"/>
  <c r="X1681" i="13"/>
  <c r="X1682" i="13"/>
  <c r="X1683" i="13"/>
  <c r="X1684" i="13"/>
  <c r="X1685" i="13"/>
  <c r="X1686" i="13"/>
  <c r="X1687" i="13"/>
  <c r="X1688" i="13"/>
  <c r="X1689" i="13"/>
  <c r="X1690" i="13"/>
  <c r="X1691" i="13"/>
  <c r="X1692" i="13"/>
  <c r="X1693" i="13"/>
  <c r="X1694" i="13"/>
  <c r="X1695" i="13"/>
  <c r="X1696" i="13"/>
  <c r="X1697" i="13"/>
  <c r="X1698" i="13"/>
  <c r="X1699" i="13"/>
  <c r="X1700" i="13"/>
  <c r="X1701" i="13"/>
  <c r="X1702" i="13"/>
  <c r="X1703" i="13"/>
  <c r="X1704" i="13"/>
  <c r="X1705" i="13"/>
  <c r="X1706" i="13"/>
  <c r="X1707" i="13"/>
  <c r="X1708" i="13"/>
  <c r="X1709" i="13"/>
  <c r="X1710" i="13"/>
  <c r="X1711" i="13"/>
  <c r="X1712" i="13"/>
  <c r="X1713" i="13"/>
  <c r="X1714" i="13"/>
  <c r="X1715" i="13"/>
  <c r="X1716" i="13"/>
  <c r="X1717" i="13"/>
  <c r="X1718" i="13"/>
  <c r="X1719" i="13"/>
  <c r="X1720" i="13"/>
  <c r="X1721" i="13"/>
  <c r="X1722" i="13"/>
  <c r="X1723" i="13"/>
  <c r="X1724" i="13"/>
  <c r="X1725" i="13"/>
  <c r="X1726" i="13"/>
  <c r="X1727" i="13"/>
  <c r="X1728" i="13"/>
  <c r="X1729" i="13"/>
  <c r="X1730" i="13"/>
  <c r="X1731" i="13"/>
  <c r="X1732" i="13"/>
  <c r="X1733" i="13"/>
  <c r="X1734" i="13"/>
  <c r="X1735" i="13"/>
  <c r="X1736" i="13"/>
  <c r="X1737" i="13"/>
  <c r="X1738" i="13"/>
  <c r="X1739" i="13"/>
  <c r="X1740" i="13"/>
  <c r="X1741" i="13"/>
  <c r="X1742" i="13"/>
  <c r="X1743" i="13"/>
  <c r="X1744" i="13"/>
  <c r="X1745" i="13"/>
  <c r="X1746" i="13"/>
  <c r="X1747" i="13"/>
  <c r="X1748" i="13"/>
  <c r="X1749" i="13"/>
  <c r="X1750" i="13"/>
  <c r="X1751" i="13"/>
  <c r="X1752" i="13"/>
  <c r="X1753" i="13"/>
  <c r="X1754" i="13"/>
  <c r="X1755" i="13"/>
  <c r="X1756" i="13"/>
  <c r="X1757" i="13"/>
  <c r="X1758" i="13"/>
  <c r="X1759" i="13"/>
  <c r="X1760" i="13"/>
  <c r="X1761" i="13"/>
  <c r="X1762" i="13"/>
  <c r="X1763" i="13"/>
  <c r="X1764" i="13"/>
  <c r="X1765" i="13"/>
  <c r="X1766" i="13"/>
  <c r="X1767" i="13"/>
  <c r="X1768" i="13"/>
  <c r="X1769" i="13"/>
  <c r="X1770" i="13"/>
  <c r="X1771" i="13"/>
  <c r="X1772" i="13"/>
  <c r="X1773" i="13"/>
  <c r="X1774" i="13"/>
  <c r="X1775" i="13"/>
  <c r="X1776" i="13"/>
  <c r="X1777" i="13"/>
  <c r="X1778" i="13"/>
  <c r="X1779" i="13"/>
  <c r="X1780" i="13"/>
  <c r="X1781" i="13"/>
  <c r="X1782" i="13"/>
  <c r="X1783" i="13"/>
  <c r="X1784" i="13"/>
  <c r="X1785" i="13"/>
  <c r="X1786" i="13"/>
  <c r="X1787" i="13"/>
  <c r="X1788" i="13"/>
  <c r="X1789" i="13"/>
  <c r="X1790" i="13"/>
  <c r="X1791" i="13"/>
  <c r="X1792" i="13"/>
  <c r="X1793" i="13"/>
  <c r="X1794" i="13"/>
  <c r="X1795" i="13"/>
  <c r="X1796" i="13"/>
  <c r="X1797" i="13"/>
  <c r="X1798" i="13"/>
  <c r="X1799" i="13"/>
  <c r="X1800" i="13"/>
  <c r="X1801" i="13"/>
  <c r="X1802" i="13"/>
  <c r="X1803" i="13"/>
  <c r="X1804" i="13"/>
  <c r="X1805" i="13"/>
  <c r="X1806" i="13"/>
  <c r="X1807" i="13"/>
  <c r="X1808" i="13"/>
  <c r="X1809" i="13"/>
  <c r="X1810" i="13"/>
  <c r="X1811" i="13"/>
  <c r="X1812" i="13"/>
  <c r="X1813" i="13"/>
  <c r="X1814" i="13"/>
  <c r="X1815" i="13"/>
  <c r="X1816" i="13"/>
  <c r="X1817" i="13"/>
  <c r="X1818" i="13"/>
  <c r="X1819" i="13"/>
  <c r="X1820" i="13"/>
  <c r="X1821" i="13"/>
  <c r="X1822" i="13"/>
  <c r="X1823" i="13"/>
  <c r="X1824" i="13"/>
  <c r="X1825" i="13"/>
  <c r="X1826" i="13"/>
  <c r="X1827" i="13"/>
  <c r="X1828" i="13"/>
  <c r="X1829" i="13"/>
  <c r="X1830" i="13"/>
  <c r="X1831" i="13"/>
  <c r="X1832" i="13"/>
  <c r="X1833" i="13"/>
  <c r="X1834" i="13"/>
  <c r="X1835" i="13"/>
  <c r="X1836" i="13"/>
  <c r="X1837" i="13"/>
  <c r="X1838" i="13"/>
  <c r="X1839" i="13"/>
  <c r="X1840" i="13"/>
  <c r="X1841" i="13"/>
  <c r="X1842" i="13"/>
  <c r="X1843" i="13"/>
  <c r="X1844" i="13"/>
  <c r="X1845" i="13"/>
  <c r="X1846" i="13"/>
  <c r="X1847" i="13"/>
  <c r="X1848" i="13"/>
  <c r="X1849" i="13"/>
  <c r="X1850" i="13"/>
  <c r="X1851" i="13"/>
  <c r="X1852" i="13"/>
  <c r="X1853" i="13"/>
  <c r="X1854" i="13"/>
  <c r="X1855" i="13"/>
  <c r="X1856" i="13"/>
  <c r="X1857" i="13"/>
  <c r="X1858" i="13"/>
  <c r="X1859" i="13"/>
  <c r="X1860" i="13"/>
  <c r="X1861" i="13"/>
  <c r="X1862" i="13"/>
  <c r="X1863" i="13"/>
  <c r="X1864" i="13"/>
  <c r="X1865" i="13"/>
  <c r="X1866" i="13"/>
  <c r="X1867" i="13"/>
  <c r="X1868" i="13"/>
  <c r="X1869" i="13"/>
  <c r="X1870" i="13"/>
  <c r="X1871" i="13"/>
  <c r="X1872" i="13"/>
  <c r="X1873" i="13"/>
  <c r="X1874" i="13"/>
  <c r="X1875" i="13"/>
  <c r="X1876" i="13"/>
  <c r="X1877" i="13"/>
  <c r="X1878" i="13"/>
  <c r="X1879" i="13"/>
  <c r="X1880" i="13"/>
  <c r="X1881" i="13"/>
  <c r="X1882" i="13"/>
  <c r="X1883" i="13"/>
  <c r="X1884" i="13"/>
  <c r="X1885" i="13"/>
  <c r="X1886" i="13"/>
  <c r="X1887" i="13"/>
  <c r="X1888" i="13"/>
  <c r="X1889" i="13"/>
  <c r="X1890" i="13"/>
  <c r="X1891" i="13"/>
  <c r="X1892" i="13"/>
  <c r="X1893" i="13"/>
  <c r="X1894" i="13"/>
  <c r="X1895" i="13"/>
  <c r="X1896" i="13"/>
  <c r="X1897" i="13"/>
  <c r="X1898" i="13"/>
  <c r="X1899" i="13"/>
  <c r="X1900" i="13"/>
  <c r="X1901" i="13"/>
  <c r="X1902" i="13"/>
  <c r="X1903" i="13"/>
  <c r="X1904" i="13"/>
  <c r="X1905" i="13"/>
  <c r="X1906" i="13"/>
  <c r="X1907" i="13"/>
  <c r="X1908" i="13"/>
  <c r="X1909" i="13"/>
  <c r="X1910" i="13"/>
  <c r="X1911" i="13"/>
  <c r="X1912" i="13"/>
  <c r="X1913" i="13"/>
  <c r="X1914" i="13"/>
  <c r="X1915" i="13"/>
  <c r="X1916" i="13"/>
  <c r="X1917" i="13"/>
  <c r="X1918" i="13"/>
  <c r="X1919" i="13"/>
  <c r="X1920" i="13"/>
  <c r="X1921" i="13"/>
  <c r="X1922" i="13"/>
  <c r="X1923" i="13"/>
  <c r="X1924" i="13"/>
  <c r="X1925" i="13"/>
  <c r="X1926" i="13"/>
  <c r="X1927" i="13"/>
  <c r="X1928" i="13"/>
  <c r="X1929" i="13"/>
  <c r="X1930" i="13"/>
  <c r="X1931" i="13"/>
  <c r="X1932" i="13"/>
  <c r="X1933" i="13"/>
  <c r="X1934" i="13"/>
  <c r="X1935" i="13"/>
  <c r="X1936" i="13"/>
  <c r="X1937" i="13"/>
  <c r="X1938" i="13"/>
  <c r="X1939" i="13"/>
  <c r="X1940" i="13"/>
  <c r="X1941" i="13"/>
  <c r="X1942" i="13"/>
  <c r="X1943" i="13"/>
  <c r="X1944" i="13"/>
  <c r="X1945" i="13"/>
  <c r="X1946" i="13"/>
  <c r="X1947" i="13"/>
  <c r="X1948" i="13"/>
  <c r="X1949" i="13"/>
  <c r="X1950" i="13"/>
  <c r="X1951" i="13"/>
  <c r="X1952" i="13"/>
  <c r="X1953" i="13"/>
  <c r="X1954" i="13"/>
  <c r="X1955" i="13"/>
  <c r="X1956" i="13"/>
  <c r="X1957" i="13"/>
  <c r="X1958" i="13"/>
  <c r="X1959" i="13"/>
  <c r="X1960" i="13"/>
  <c r="X1961" i="13"/>
  <c r="X1962" i="13"/>
  <c r="X1963" i="13"/>
  <c r="X1964" i="13"/>
  <c r="X1965" i="13"/>
  <c r="X1966" i="13"/>
  <c r="X1967" i="13"/>
  <c r="X1968" i="13"/>
  <c r="X1969" i="13"/>
  <c r="X1970" i="13"/>
  <c r="X1971" i="13"/>
  <c r="X1972" i="13"/>
  <c r="X1973" i="13"/>
  <c r="X1974" i="13"/>
  <c r="X1975" i="13"/>
  <c r="X1976" i="13"/>
  <c r="X1977" i="13"/>
  <c r="X1978" i="13"/>
  <c r="X1979" i="13"/>
  <c r="X1980" i="13"/>
  <c r="X1981" i="13"/>
  <c r="X1982" i="13"/>
  <c r="X1983" i="13"/>
  <c r="X1984" i="13"/>
  <c r="X1985" i="13"/>
  <c r="X1986" i="13"/>
  <c r="X1987" i="13"/>
  <c r="X1988" i="13"/>
  <c r="X1989" i="13"/>
  <c r="X1990" i="13"/>
  <c r="X1991" i="13"/>
  <c r="X1992" i="13"/>
  <c r="X1993" i="13"/>
  <c r="X1994" i="13"/>
  <c r="X1995" i="13"/>
  <c r="X1996" i="13"/>
  <c r="X1997" i="13"/>
  <c r="X1998" i="13"/>
  <c r="X1999" i="13"/>
  <c r="X2000" i="13"/>
  <c r="X2001" i="13"/>
  <c r="X2002" i="13"/>
  <c r="X2003" i="13"/>
  <c r="X2004" i="13"/>
  <c r="X2005" i="13"/>
  <c r="X2006" i="13"/>
  <c r="X2007" i="13"/>
  <c r="X2008" i="13"/>
  <c r="X2009" i="13"/>
  <c r="X2010" i="13"/>
  <c r="X2011" i="13"/>
  <c r="X2012" i="13"/>
  <c r="X2013" i="13"/>
  <c r="X2014" i="13"/>
  <c r="X2015" i="13"/>
  <c r="X2016" i="13"/>
  <c r="X2017" i="13"/>
  <c r="X2018" i="13"/>
  <c r="X2019" i="13"/>
  <c r="X2020" i="13"/>
  <c r="X2021" i="13"/>
  <c r="X2022" i="13"/>
  <c r="X2023" i="13"/>
  <c r="X2024" i="13"/>
  <c r="X2025" i="13"/>
  <c r="X2026" i="13"/>
  <c r="X2027" i="13"/>
  <c r="X2028" i="13"/>
  <c r="X2029" i="13"/>
  <c r="X2030" i="13"/>
  <c r="X2031" i="13"/>
  <c r="X2032" i="13"/>
  <c r="X2033" i="13"/>
  <c r="X2034" i="13"/>
  <c r="X2035" i="13"/>
  <c r="X2036" i="13"/>
  <c r="X2037" i="13"/>
  <c r="X2038" i="13"/>
  <c r="X2039" i="13"/>
  <c r="X2040" i="13"/>
  <c r="X2041" i="13"/>
  <c r="X2042" i="13"/>
  <c r="X2043" i="13"/>
  <c r="X2044" i="13"/>
  <c r="X2045" i="13"/>
  <c r="X2046" i="13"/>
  <c r="X2047" i="13"/>
  <c r="X2048" i="13"/>
  <c r="X2049" i="13"/>
  <c r="X2050" i="13"/>
  <c r="X2051" i="13"/>
  <c r="X2052" i="13"/>
  <c r="X2053" i="13"/>
  <c r="X2054" i="13"/>
  <c r="X2055" i="13"/>
  <c r="X2056" i="13"/>
  <c r="X2057" i="13"/>
  <c r="X2058" i="13"/>
  <c r="X2059" i="13"/>
  <c r="X2060" i="13"/>
  <c r="X2061" i="13"/>
  <c r="X2062" i="13"/>
  <c r="X2063" i="13"/>
  <c r="X2064" i="13"/>
  <c r="X2065" i="13"/>
  <c r="X2066" i="13"/>
  <c r="X2067" i="13"/>
  <c r="X2068" i="13"/>
  <c r="X2069" i="13"/>
  <c r="X2070" i="13"/>
  <c r="X2071" i="13"/>
  <c r="X2072" i="13"/>
  <c r="X2073" i="13"/>
  <c r="X2074" i="13"/>
  <c r="X2075" i="13"/>
  <c r="X2076" i="13"/>
  <c r="X2077" i="13"/>
  <c r="X2078" i="13"/>
  <c r="X2079" i="13"/>
  <c r="X2080" i="13"/>
  <c r="X2081" i="13"/>
  <c r="X2082" i="13"/>
  <c r="X2083" i="13"/>
  <c r="X2084" i="13"/>
  <c r="X2085" i="13"/>
  <c r="X2086" i="13"/>
  <c r="X2087" i="13"/>
  <c r="X2088" i="13"/>
  <c r="X2089" i="13"/>
  <c r="X2090" i="13"/>
  <c r="X2091" i="13"/>
  <c r="X2092" i="13"/>
  <c r="X2093" i="13"/>
  <c r="X2094" i="13"/>
  <c r="X2095" i="13"/>
  <c r="X2096" i="13"/>
  <c r="X2097" i="13"/>
  <c r="X2098" i="13"/>
  <c r="X2099" i="13"/>
  <c r="X2100" i="13"/>
  <c r="X2101" i="13"/>
  <c r="X2102" i="13"/>
  <c r="X2103" i="13"/>
  <c r="X2104" i="13"/>
  <c r="X2105" i="13"/>
  <c r="X2106" i="13"/>
  <c r="X2107" i="13"/>
  <c r="X2108" i="13"/>
  <c r="X2109" i="13"/>
  <c r="X2110" i="13"/>
  <c r="X2111" i="13"/>
  <c r="X2112" i="13"/>
  <c r="X2113" i="13"/>
  <c r="X2114" i="13"/>
  <c r="X2115" i="13"/>
  <c r="X2116" i="13"/>
  <c r="X2117" i="13"/>
  <c r="X2118" i="13"/>
  <c r="X2119" i="13"/>
  <c r="X2120" i="13"/>
  <c r="X2121" i="13"/>
  <c r="X2122" i="13"/>
  <c r="X2123" i="13"/>
  <c r="X2124" i="13"/>
  <c r="X2125" i="13"/>
  <c r="X2126" i="13"/>
  <c r="X2127" i="13"/>
  <c r="X2128" i="13"/>
  <c r="X2129" i="13"/>
  <c r="X2130" i="13"/>
  <c r="X2131" i="13"/>
  <c r="X2132" i="13"/>
  <c r="X2133" i="13"/>
  <c r="X2134" i="13"/>
  <c r="X2135" i="13"/>
  <c r="X2136" i="13"/>
  <c r="X2137" i="13"/>
  <c r="X2138" i="13"/>
  <c r="X2139" i="13"/>
  <c r="X2140" i="13"/>
  <c r="X2141" i="13"/>
  <c r="X2142" i="13"/>
  <c r="X2143" i="13"/>
  <c r="X2144" i="13"/>
  <c r="X2145" i="13"/>
  <c r="X2146" i="13"/>
  <c r="X2147" i="13"/>
  <c r="X2148" i="13"/>
  <c r="X2149" i="13"/>
  <c r="X2150" i="13"/>
  <c r="X2151" i="13"/>
  <c r="X2152" i="13"/>
  <c r="X2153" i="13"/>
  <c r="X2154" i="13"/>
  <c r="X2155" i="13"/>
  <c r="X2156" i="13"/>
  <c r="X2157" i="13"/>
  <c r="X2158" i="13"/>
  <c r="X2159" i="13"/>
  <c r="X2160" i="13"/>
  <c r="X2161" i="13"/>
  <c r="X2162" i="13"/>
  <c r="X2163" i="13"/>
  <c r="X2164" i="13"/>
  <c r="X2165" i="13"/>
  <c r="X2166" i="13"/>
  <c r="X2167" i="13"/>
  <c r="X2168" i="13"/>
  <c r="X2169" i="13"/>
  <c r="X2170" i="13"/>
  <c r="X2171" i="13"/>
  <c r="X2172" i="13"/>
  <c r="X2173" i="13"/>
  <c r="X2174" i="13"/>
  <c r="X2175" i="13"/>
  <c r="X2176" i="13"/>
  <c r="X2177" i="13"/>
  <c r="X2178" i="13"/>
  <c r="X2179" i="13"/>
  <c r="X2180" i="13"/>
  <c r="X2181" i="13"/>
  <c r="X2182" i="13"/>
  <c r="X2183" i="13"/>
  <c r="X2184" i="13"/>
  <c r="X2185" i="13"/>
  <c r="X2186" i="13"/>
  <c r="X2187" i="13"/>
  <c r="X2188" i="13"/>
  <c r="X2189" i="13"/>
  <c r="X2190" i="13"/>
  <c r="X2191" i="13"/>
  <c r="X2192" i="13"/>
  <c r="X2193" i="13"/>
  <c r="X2194" i="13"/>
  <c r="X2195" i="13"/>
  <c r="X2196" i="13"/>
  <c r="X2197" i="13"/>
  <c r="X2198" i="13"/>
  <c r="X2199" i="13"/>
  <c r="X2200" i="13"/>
  <c r="X2201" i="13"/>
  <c r="X2202" i="13"/>
  <c r="X2203" i="13"/>
  <c r="X2204" i="13"/>
  <c r="X2205" i="13"/>
  <c r="X2206" i="13"/>
  <c r="X2207" i="13"/>
  <c r="X2208" i="13"/>
  <c r="X2209" i="13"/>
  <c r="X2210" i="13"/>
  <c r="X2211" i="13"/>
  <c r="X2212" i="13"/>
  <c r="X2213" i="13"/>
  <c r="X2214" i="13"/>
  <c r="X2215" i="13"/>
  <c r="X2216" i="13"/>
  <c r="X2217" i="13"/>
  <c r="X2218" i="13"/>
  <c r="X2219" i="13"/>
  <c r="X2220" i="13"/>
  <c r="X2221" i="13"/>
  <c r="X2222" i="13"/>
  <c r="X2223" i="13"/>
  <c r="X2224" i="13"/>
  <c r="X2225" i="13"/>
  <c r="X2226" i="13"/>
  <c r="X2227" i="13"/>
  <c r="X2228" i="13"/>
  <c r="X2229" i="13"/>
  <c r="X2230" i="13"/>
  <c r="X2231" i="13"/>
  <c r="X2232" i="13"/>
  <c r="X2233" i="13"/>
  <c r="X2234" i="13"/>
  <c r="X2235" i="13"/>
  <c r="X2236" i="13"/>
  <c r="X2237" i="13"/>
  <c r="X2238" i="13"/>
  <c r="X2239" i="13"/>
  <c r="X2240" i="13"/>
  <c r="X2241" i="13"/>
  <c r="X2242" i="13"/>
  <c r="X2243" i="13"/>
  <c r="X2244" i="13"/>
  <c r="X2245" i="13"/>
  <c r="X2246" i="13"/>
  <c r="X2247" i="13"/>
  <c r="X2248" i="13"/>
  <c r="X2249" i="13"/>
  <c r="X2250" i="13"/>
  <c r="X2251" i="13"/>
  <c r="X2252" i="13"/>
  <c r="X2253" i="13"/>
  <c r="X2254" i="13"/>
  <c r="X2255" i="13"/>
  <c r="X2256" i="13"/>
  <c r="X2257" i="13"/>
  <c r="X2258" i="13"/>
  <c r="X2259" i="13"/>
  <c r="X2260" i="13"/>
  <c r="X2261" i="13"/>
  <c r="X2262" i="13"/>
  <c r="X2263" i="13"/>
  <c r="X2264" i="13"/>
  <c r="X2265" i="13"/>
  <c r="X2266" i="13"/>
  <c r="X2267" i="13"/>
  <c r="X2268" i="13"/>
  <c r="X2269" i="13"/>
  <c r="X2270" i="13"/>
  <c r="X2271" i="13"/>
  <c r="X2272" i="13"/>
  <c r="X2273" i="13"/>
  <c r="X2274" i="13"/>
  <c r="X2275" i="13"/>
  <c r="X2276" i="13"/>
  <c r="X2277" i="13"/>
  <c r="X2278" i="13"/>
  <c r="X2279" i="13"/>
  <c r="X2280" i="13"/>
  <c r="X2281" i="13"/>
  <c r="X2282" i="13"/>
  <c r="X2283" i="13"/>
  <c r="X2284" i="13"/>
  <c r="X2285" i="13"/>
  <c r="X2286" i="13"/>
  <c r="X2287" i="13"/>
  <c r="X2288" i="13"/>
  <c r="X2289" i="13"/>
  <c r="X2290" i="13"/>
  <c r="X2291" i="13"/>
  <c r="X2292" i="13"/>
  <c r="X2293" i="13"/>
  <c r="X2294" i="13"/>
  <c r="X2295" i="13"/>
  <c r="X2296" i="13"/>
  <c r="X2297" i="13"/>
  <c r="X2298" i="13"/>
  <c r="X2299" i="13"/>
  <c r="X2300" i="13"/>
  <c r="X2301" i="13"/>
  <c r="X2302" i="13"/>
  <c r="X2303" i="13"/>
  <c r="X2304" i="13"/>
  <c r="X2305" i="13"/>
  <c r="X2306" i="13"/>
  <c r="X2307" i="13"/>
  <c r="X2308" i="13"/>
  <c r="X2309" i="13"/>
  <c r="X2310" i="13"/>
  <c r="X2311" i="13"/>
  <c r="X2312" i="13"/>
  <c r="X2313" i="13"/>
  <c r="X2314" i="13"/>
  <c r="X2315" i="13"/>
  <c r="X2316" i="13"/>
  <c r="X2317" i="13"/>
  <c r="X2318" i="13"/>
  <c r="X2319" i="13"/>
  <c r="X2320" i="13"/>
  <c r="X2321" i="13"/>
  <c r="X2322" i="13"/>
  <c r="X2323" i="13"/>
  <c r="X2324" i="13"/>
  <c r="X2325" i="13"/>
  <c r="X2326" i="13"/>
  <c r="X2327" i="13"/>
  <c r="X2328" i="13"/>
  <c r="X2329" i="13"/>
  <c r="X2330" i="13"/>
  <c r="X2331" i="13"/>
  <c r="X2332" i="13"/>
  <c r="X2333" i="13"/>
  <c r="X2334" i="13"/>
  <c r="X2335" i="13"/>
  <c r="X2336" i="13"/>
  <c r="X2337" i="13"/>
  <c r="X2338" i="13"/>
  <c r="X2339" i="13"/>
  <c r="X2340" i="13"/>
  <c r="X2341" i="13"/>
  <c r="X2342" i="13"/>
  <c r="X2343" i="13"/>
  <c r="X2344" i="13"/>
  <c r="X2345" i="13"/>
  <c r="X2346" i="13"/>
  <c r="X2347" i="13"/>
  <c r="X2348" i="13"/>
  <c r="X2349" i="13"/>
  <c r="X2350" i="13"/>
  <c r="X2351" i="13"/>
  <c r="X2352" i="13"/>
  <c r="X2353" i="13"/>
  <c r="X2354" i="13"/>
  <c r="X2355" i="13"/>
  <c r="X2356" i="13"/>
  <c r="X2357" i="13"/>
  <c r="X2358" i="13"/>
  <c r="X2359" i="13"/>
  <c r="X2360" i="13"/>
  <c r="X2361" i="13"/>
  <c r="X2362" i="13"/>
  <c r="X2363" i="13"/>
  <c r="X2364" i="13"/>
  <c r="X2365" i="13"/>
  <c r="X2366" i="13"/>
  <c r="X2367" i="13"/>
  <c r="X2368" i="13"/>
  <c r="X2369" i="13"/>
  <c r="X2370" i="13"/>
  <c r="X2371" i="13"/>
  <c r="X2372" i="13"/>
  <c r="X2373" i="13"/>
  <c r="X2374" i="13"/>
  <c r="X2375" i="13"/>
  <c r="X2376" i="13"/>
  <c r="X2377" i="13"/>
  <c r="X2378" i="13"/>
  <c r="X2379" i="13"/>
  <c r="X2380" i="13"/>
  <c r="X2381" i="13"/>
  <c r="X2382" i="13"/>
  <c r="X2383" i="13"/>
  <c r="X2384" i="13"/>
  <c r="X2385" i="13"/>
  <c r="X2386" i="13"/>
  <c r="X2387" i="13"/>
  <c r="X2388" i="13"/>
  <c r="X2389" i="13"/>
  <c r="X2390" i="13"/>
  <c r="X2391" i="13"/>
  <c r="X2392" i="13"/>
  <c r="X2393" i="13"/>
  <c r="X2394" i="13"/>
  <c r="X2395" i="13"/>
  <c r="X2396" i="13"/>
  <c r="X2397" i="13"/>
  <c r="X2398" i="13"/>
  <c r="X2399" i="13"/>
  <c r="X2400" i="13"/>
  <c r="X2401" i="13"/>
  <c r="X2402" i="13"/>
  <c r="X2403" i="13"/>
  <c r="X2404" i="13"/>
  <c r="X2405" i="13"/>
  <c r="X2406" i="13"/>
  <c r="X2407" i="13"/>
  <c r="X2408" i="13"/>
  <c r="X2409" i="13"/>
  <c r="X2410" i="13"/>
  <c r="X2411" i="13"/>
  <c r="X2412" i="13"/>
  <c r="X2413" i="13"/>
  <c r="X2414" i="13"/>
  <c r="X2415" i="13"/>
  <c r="X2416" i="13"/>
  <c r="X2417" i="13"/>
  <c r="X2418" i="13"/>
  <c r="X2419" i="13"/>
  <c r="X2420" i="13"/>
  <c r="X2421" i="13"/>
  <c r="X2422" i="13"/>
  <c r="X2423" i="13"/>
  <c r="X2424" i="13"/>
  <c r="X2425" i="13"/>
  <c r="X2426" i="13"/>
  <c r="X2427" i="13"/>
  <c r="X2428" i="13"/>
  <c r="X2429" i="13"/>
  <c r="X2430" i="13"/>
  <c r="X2431" i="13"/>
  <c r="X2432" i="13"/>
  <c r="X2433" i="13"/>
  <c r="X2434" i="13"/>
  <c r="X2435" i="13"/>
  <c r="X2436" i="13"/>
  <c r="X2437" i="13"/>
  <c r="X2438" i="13"/>
  <c r="X2439" i="13"/>
  <c r="X2440" i="13"/>
  <c r="X2441" i="13"/>
  <c r="X2442" i="13"/>
  <c r="X2443" i="13"/>
  <c r="X2444" i="13"/>
  <c r="X2445" i="13"/>
  <c r="X2446" i="13"/>
  <c r="X2447" i="13"/>
  <c r="X2448" i="13"/>
  <c r="X2449" i="13"/>
  <c r="X2450" i="13"/>
  <c r="X2451" i="13"/>
  <c r="X2452" i="13"/>
  <c r="X2453" i="13"/>
  <c r="X2454" i="13"/>
  <c r="X2455" i="13"/>
  <c r="X2456" i="13"/>
  <c r="X2457" i="13"/>
  <c r="X2458" i="13"/>
  <c r="X2459" i="13"/>
  <c r="X2460" i="13"/>
  <c r="X2461" i="13"/>
  <c r="X2462" i="13"/>
  <c r="X2463" i="13"/>
  <c r="X2464" i="13"/>
  <c r="X2465" i="13"/>
  <c r="X2466" i="13"/>
  <c r="X2467" i="13"/>
  <c r="X2468" i="13"/>
  <c r="X2469" i="13"/>
  <c r="X2470" i="13"/>
  <c r="X2471" i="13"/>
  <c r="X2472" i="13"/>
  <c r="X2473" i="13"/>
  <c r="X2474" i="13"/>
  <c r="X2475" i="13"/>
  <c r="X2476" i="13"/>
  <c r="X2477" i="13"/>
  <c r="X2478" i="13"/>
  <c r="X2479" i="13"/>
  <c r="X2480" i="13"/>
  <c r="X2481" i="13"/>
  <c r="X2482" i="13"/>
  <c r="X2483" i="13"/>
  <c r="X2484" i="13"/>
  <c r="X2485" i="13"/>
  <c r="X2486" i="13"/>
  <c r="X2487" i="13"/>
  <c r="X2488" i="13"/>
  <c r="X2489" i="13"/>
  <c r="X2490" i="13"/>
  <c r="X2491" i="13"/>
  <c r="X2492" i="13"/>
  <c r="X2493" i="13"/>
  <c r="X2494" i="13"/>
  <c r="X2495" i="13"/>
  <c r="X2496" i="13"/>
  <c r="X2497" i="13"/>
  <c r="X2498" i="13"/>
  <c r="X2499" i="13"/>
  <c r="X2500" i="13"/>
  <c r="X2501" i="13"/>
  <c r="X2502" i="13"/>
  <c r="X2503" i="13"/>
  <c r="X2504" i="13"/>
  <c r="X2505" i="13"/>
  <c r="X2506" i="13"/>
  <c r="X2507" i="13"/>
  <c r="X2508" i="13"/>
  <c r="X2509" i="13"/>
  <c r="X2510" i="13"/>
  <c r="X2511" i="13"/>
  <c r="X2512" i="13"/>
  <c r="X2513" i="13"/>
  <c r="X2514" i="13"/>
  <c r="X2515" i="13"/>
  <c r="X2516" i="13"/>
  <c r="X2517" i="13"/>
  <c r="X2518" i="13"/>
  <c r="X2519" i="13"/>
  <c r="X2520" i="13"/>
  <c r="X2521" i="13"/>
  <c r="X2522" i="13"/>
  <c r="X2523" i="13"/>
  <c r="X2524" i="13"/>
  <c r="X2525" i="13"/>
  <c r="X2526" i="13"/>
  <c r="X2527" i="13"/>
  <c r="X2528" i="13"/>
  <c r="X2529" i="13"/>
  <c r="X2530" i="13"/>
  <c r="X2531" i="13"/>
  <c r="X2532" i="13"/>
  <c r="X2533" i="13"/>
  <c r="X2534" i="13"/>
  <c r="X2535" i="13"/>
  <c r="X2536" i="13"/>
  <c r="X2537" i="13"/>
  <c r="X2538" i="13"/>
  <c r="X2539" i="13"/>
  <c r="X2540" i="13"/>
  <c r="X2541" i="13"/>
  <c r="X2542" i="13"/>
  <c r="X2543" i="13"/>
  <c r="X2544" i="13"/>
  <c r="X2545" i="13"/>
  <c r="X2546" i="13"/>
  <c r="X2547" i="13"/>
  <c r="X2548" i="13"/>
  <c r="X2549" i="13"/>
  <c r="X2550" i="13"/>
  <c r="X2551" i="13"/>
  <c r="X2552" i="13"/>
  <c r="X2553" i="13"/>
  <c r="X2554" i="13"/>
  <c r="X2555" i="13"/>
  <c r="X2556" i="13"/>
  <c r="X2557" i="13"/>
  <c r="X2558" i="13"/>
  <c r="X2559" i="13"/>
  <c r="X2560" i="13"/>
  <c r="X2561" i="13"/>
  <c r="X2562" i="13"/>
  <c r="X2563" i="13"/>
  <c r="X2564" i="13"/>
  <c r="X2565" i="13"/>
  <c r="X2566" i="13"/>
  <c r="X2567" i="13"/>
  <c r="X2568" i="13"/>
  <c r="X2569" i="13"/>
  <c r="X2570" i="13"/>
  <c r="X2571" i="13"/>
  <c r="X2572" i="13"/>
  <c r="X2573" i="13"/>
  <c r="X2574" i="13"/>
  <c r="X2575" i="13"/>
  <c r="X2576" i="13"/>
  <c r="X2577" i="13"/>
  <c r="X2578" i="13"/>
  <c r="X2579" i="13"/>
  <c r="X2580" i="13"/>
  <c r="X2581" i="13"/>
  <c r="X2582" i="13"/>
  <c r="X2583" i="13"/>
  <c r="X2584" i="13"/>
  <c r="X2585" i="13"/>
  <c r="X2586" i="13"/>
  <c r="X2587" i="13"/>
  <c r="X2588" i="13"/>
  <c r="X2589" i="13"/>
  <c r="X2590" i="13"/>
  <c r="X2591" i="13"/>
  <c r="X2592" i="13"/>
  <c r="X2593" i="13"/>
  <c r="X2594" i="13"/>
  <c r="X2595" i="13"/>
  <c r="X2596" i="13"/>
  <c r="X2597" i="13"/>
  <c r="X2598" i="13"/>
  <c r="X2599" i="13"/>
  <c r="X2600" i="13"/>
  <c r="X2601" i="13"/>
  <c r="X2602" i="13"/>
  <c r="X2603" i="13"/>
  <c r="X2604" i="13"/>
  <c r="X2605" i="13"/>
  <c r="X2606" i="13"/>
  <c r="X2607" i="13"/>
  <c r="X2608" i="13"/>
  <c r="X2609" i="13"/>
  <c r="X2610" i="13"/>
  <c r="X2611" i="13"/>
  <c r="X2612" i="13"/>
  <c r="X2613" i="13"/>
  <c r="X2614" i="13"/>
  <c r="X2615" i="13"/>
  <c r="X2616" i="13"/>
  <c r="X2617" i="13"/>
  <c r="X2618" i="13"/>
  <c r="X2619" i="13"/>
  <c r="X2620" i="13"/>
  <c r="X2621" i="13"/>
  <c r="X2622" i="13"/>
  <c r="X2623" i="13"/>
  <c r="X2624" i="13"/>
  <c r="X2625" i="13"/>
  <c r="X2626" i="13"/>
  <c r="X2627" i="13"/>
  <c r="X2628" i="13"/>
  <c r="X2629" i="13"/>
  <c r="X2630" i="13"/>
  <c r="X2631" i="13"/>
  <c r="X2632" i="13"/>
  <c r="X2633" i="13"/>
  <c r="X2634" i="13"/>
  <c r="X2635" i="13"/>
  <c r="X2636" i="13"/>
  <c r="X2637" i="13"/>
  <c r="X2638" i="13"/>
  <c r="X2639" i="13"/>
  <c r="X2640" i="13"/>
  <c r="X2641" i="13"/>
  <c r="X2642" i="13"/>
  <c r="X2643" i="13"/>
  <c r="X2644" i="13"/>
  <c r="X2645" i="13"/>
  <c r="X2646" i="13"/>
  <c r="X2647" i="13"/>
  <c r="X2648" i="13"/>
  <c r="X2649" i="13"/>
  <c r="X2650" i="13"/>
  <c r="X2651" i="13"/>
  <c r="X2652" i="13"/>
  <c r="X2653" i="13"/>
  <c r="X2654" i="13"/>
  <c r="X2655" i="13"/>
  <c r="X2656" i="13"/>
  <c r="X2657" i="13"/>
  <c r="X2658" i="13"/>
  <c r="X2659" i="13"/>
  <c r="X2660" i="13"/>
  <c r="X2661" i="13"/>
  <c r="X2662" i="13"/>
  <c r="X2663" i="13"/>
  <c r="X2664" i="13"/>
  <c r="X2665" i="13"/>
  <c r="X2666" i="13"/>
  <c r="X2667" i="13"/>
  <c r="X2668" i="13"/>
  <c r="X2669" i="13"/>
  <c r="X2670" i="13"/>
  <c r="X2671" i="13"/>
  <c r="X2672" i="13"/>
  <c r="X2673" i="13"/>
  <c r="X2674" i="13"/>
  <c r="X2675" i="13"/>
  <c r="X2676" i="13"/>
  <c r="X2677" i="13"/>
  <c r="X2678" i="13"/>
  <c r="X2679" i="13"/>
  <c r="X2680" i="13"/>
  <c r="X2681" i="13"/>
  <c r="X2682" i="13"/>
  <c r="X2683" i="13"/>
  <c r="X2684" i="13"/>
  <c r="X2685" i="13"/>
  <c r="X2686" i="13"/>
  <c r="X2687" i="13"/>
  <c r="X2688" i="13"/>
  <c r="X2689" i="13"/>
  <c r="X2690" i="13"/>
  <c r="X2691" i="13"/>
  <c r="X2692" i="13"/>
  <c r="X2693" i="13"/>
  <c r="X2694" i="13"/>
  <c r="X2695" i="13"/>
  <c r="X2696" i="13"/>
  <c r="X2697" i="13"/>
  <c r="X2698" i="13"/>
  <c r="X2699" i="13"/>
  <c r="X2700" i="13"/>
  <c r="X2701" i="13"/>
  <c r="X2702" i="13"/>
  <c r="X2703" i="13"/>
  <c r="X2704" i="13"/>
  <c r="X2705" i="13"/>
  <c r="X2706" i="13"/>
  <c r="X2707" i="13"/>
  <c r="X2708" i="13"/>
  <c r="X2709" i="13"/>
  <c r="X2710" i="13"/>
  <c r="X2711" i="13"/>
  <c r="X2712" i="13"/>
  <c r="X2713" i="13"/>
  <c r="X2714" i="13"/>
  <c r="X2715" i="13"/>
  <c r="X2716" i="13"/>
  <c r="X2717" i="13"/>
  <c r="X2718" i="13"/>
  <c r="X2719" i="13"/>
  <c r="X2720" i="13"/>
  <c r="X2721" i="13"/>
  <c r="X2722" i="13"/>
  <c r="X2723" i="13"/>
  <c r="X2724" i="13"/>
  <c r="X2725" i="13"/>
  <c r="X2726" i="13"/>
  <c r="X2727" i="13"/>
  <c r="X2728" i="13"/>
  <c r="X2729" i="13"/>
  <c r="X2730" i="13"/>
  <c r="X2731" i="13"/>
  <c r="X2732" i="13"/>
  <c r="X2733" i="13"/>
  <c r="X2734" i="13"/>
  <c r="X2735" i="13"/>
  <c r="X2736" i="13"/>
  <c r="X2737" i="13"/>
  <c r="X2738" i="13"/>
  <c r="X2739" i="13"/>
  <c r="X2740" i="13"/>
  <c r="X2741" i="13"/>
  <c r="X2742" i="13"/>
  <c r="X2743" i="13"/>
  <c r="X2744" i="13"/>
  <c r="X2745" i="13"/>
  <c r="X2746" i="13"/>
  <c r="X2747" i="13"/>
  <c r="X2748" i="13"/>
  <c r="X2749" i="13"/>
  <c r="X2750" i="13"/>
  <c r="X2751" i="13"/>
  <c r="X2752" i="13"/>
  <c r="X2753" i="13"/>
  <c r="X2754" i="13"/>
  <c r="X2755" i="13"/>
  <c r="X2756" i="13"/>
  <c r="X2757" i="13"/>
  <c r="X2758" i="13"/>
  <c r="X2759" i="13"/>
  <c r="X2760" i="13"/>
  <c r="X2761" i="13"/>
  <c r="X2762" i="13"/>
  <c r="X2763" i="13"/>
  <c r="X2764" i="13"/>
  <c r="X2765" i="13"/>
  <c r="X2766" i="13"/>
  <c r="X2767" i="13"/>
  <c r="X2768" i="13"/>
  <c r="X2769" i="13"/>
  <c r="X2770" i="13"/>
  <c r="X2771" i="13"/>
  <c r="X2772" i="13"/>
  <c r="X2773" i="13"/>
  <c r="X2774" i="13"/>
  <c r="X2775" i="13"/>
  <c r="X2776" i="13"/>
  <c r="X2777" i="13"/>
  <c r="X2778" i="13"/>
  <c r="X2779" i="13"/>
  <c r="X2780" i="13"/>
  <c r="X2781" i="13"/>
  <c r="X2782" i="13"/>
  <c r="X2783" i="13"/>
  <c r="X2784" i="13"/>
  <c r="X2785" i="13"/>
  <c r="X2786" i="13"/>
  <c r="X2787" i="13"/>
  <c r="X2788" i="13"/>
  <c r="X2789" i="13"/>
  <c r="X2790" i="13"/>
  <c r="X2791" i="13"/>
  <c r="X2792" i="13"/>
  <c r="X2793" i="13"/>
  <c r="X2794" i="13"/>
  <c r="X2795" i="13"/>
  <c r="X2796" i="13"/>
  <c r="X2797" i="13"/>
  <c r="X2798" i="13"/>
  <c r="X2799" i="13"/>
  <c r="X2800" i="13"/>
  <c r="X2801" i="13"/>
  <c r="X2802" i="13"/>
  <c r="X2803" i="13"/>
  <c r="X2804" i="13"/>
  <c r="X2805" i="13"/>
  <c r="X2806" i="13"/>
  <c r="X2807" i="13"/>
  <c r="X2808" i="13"/>
  <c r="X2809" i="13"/>
  <c r="X2810" i="13"/>
  <c r="X2811" i="13"/>
  <c r="X2812" i="13"/>
  <c r="X2813" i="13"/>
  <c r="X2814" i="13"/>
  <c r="X2815" i="13"/>
  <c r="X2816" i="13"/>
  <c r="X2817" i="13"/>
  <c r="X2818" i="13"/>
  <c r="X2819" i="13"/>
  <c r="X2820" i="13"/>
  <c r="X2821" i="13"/>
  <c r="X2822" i="13"/>
  <c r="X2823" i="13"/>
  <c r="X2824" i="13"/>
  <c r="X2825" i="13"/>
  <c r="X2826" i="13"/>
  <c r="X2827" i="13"/>
  <c r="X2828" i="13"/>
  <c r="X2829" i="13"/>
  <c r="X2830" i="13"/>
  <c r="X2831" i="13"/>
  <c r="X2832" i="13"/>
  <c r="X2833" i="13"/>
  <c r="X2834" i="13"/>
  <c r="X2835" i="13"/>
  <c r="X2836" i="13"/>
  <c r="X2837" i="13"/>
  <c r="X2838" i="13"/>
  <c r="X2839" i="13"/>
  <c r="X2840" i="13"/>
  <c r="X2841" i="13"/>
  <c r="X2842" i="13"/>
  <c r="X2843" i="13"/>
  <c r="X2844" i="13"/>
  <c r="X2845" i="13"/>
  <c r="X2846" i="13"/>
  <c r="X2847" i="13"/>
  <c r="X2848" i="13"/>
  <c r="X2849" i="13"/>
  <c r="X2850" i="13"/>
  <c r="X2851" i="13"/>
  <c r="X2852" i="13"/>
  <c r="X2853" i="13"/>
  <c r="X2854" i="13"/>
  <c r="X2855" i="13"/>
  <c r="X2856" i="13"/>
  <c r="X2857" i="13"/>
  <c r="X2858" i="13"/>
  <c r="X2859" i="13"/>
  <c r="X2860" i="13"/>
  <c r="X2861" i="13"/>
  <c r="X2862" i="13"/>
  <c r="X2863" i="13"/>
  <c r="X2864" i="13"/>
  <c r="X2865" i="13"/>
  <c r="X2866" i="13"/>
  <c r="X2867" i="13"/>
  <c r="X2868" i="13"/>
  <c r="X2869" i="13"/>
  <c r="X2870" i="13"/>
  <c r="X2871" i="13"/>
  <c r="X2872" i="13"/>
  <c r="X2873" i="13"/>
  <c r="X2874" i="13"/>
  <c r="X2875" i="13"/>
  <c r="X2876" i="13"/>
  <c r="X2877" i="13"/>
  <c r="X2878" i="13"/>
  <c r="X2879" i="13"/>
  <c r="X2880" i="13"/>
  <c r="X2881" i="13"/>
  <c r="X2882" i="13"/>
  <c r="X2883" i="13"/>
  <c r="X2884" i="13"/>
  <c r="X2885" i="13"/>
  <c r="X2886" i="13"/>
  <c r="X2887" i="13"/>
  <c r="X2888" i="13"/>
  <c r="X2889" i="13"/>
  <c r="X2890" i="13"/>
  <c r="X2891" i="13"/>
  <c r="X2892" i="13"/>
  <c r="X2893" i="13"/>
  <c r="X2894" i="13"/>
  <c r="X2895" i="13"/>
  <c r="X2896" i="13"/>
  <c r="X2897" i="13"/>
  <c r="X2898" i="13"/>
  <c r="X2899" i="13"/>
  <c r="X2900" i="13"/>
  <c r="X2901" i="13"/>
  <c r="X2902" i="13"/>
  <c r="X2903" i="13"/>
  <c r="X2904" i="13"/>
  <c r="X2905" i="13"/>
  <c r="X2906" i="13"/>
  <c r="X2907" i="13"/>
  <c r="X2908" i="13"/>
  <c r="X2909" i="13"/>
  <c r="X2910" i="13"/>
  <c r="X2911" i="13"/>
  <c r="X2912" i="13"/>
  <c r="X2913" i="13"/>
  <c r="X2914" i="13"/>
  <c r="X2915" i="13"/>
  <c r="X2916" i="13"/>
  <c r="X2917" i="13"/>
  <c r="X2918" i="13"/>
  <c r="X2919" i="13"/>
  <c r="X2920" i="13"/>
  <c r="X2921" i="13"/>
  <c r="X2922" i="13"/>
  <c r="X2923" i="13"/>
  <c r="X2924" i="13"/>
  <c r="X2925" i="13"/>
  <c r="X2926" i="13"/>
  <c r="X2927" i="13"/>
  <c r="X2928" i="13"/>
  <c r="X2929" i="13"/>
  <c r="X2930" i="13"/>
  <c r="X2931" i="13"/>
  <c r="X2932" i="13"/>
  <c r="X2933" i="13"/>
  <c r="X2934" i="13"/>
  <c r="X2935" i="13"/>
  <c r="X2936" i="13"/>
  <c r="X2937" i="13"/>
  <c r="X2938" i="13"/>
  <c r="X2939" i="13"/>
  <c r="X2940" i="13"/>
  <c r="X2941" i="13"/>
  <c r="X2942" i="13"/>
  <c r="X2943" i="13"/>
  <c r="X2944" i="13"/>
  <c r="X2945" i="13"/>
  <c r="X2946" i="13"/>
  <c r="X2947" i="13"/>
  <c r="X2948" i="13"/>
  <c r="X2949" i="13"/>
  <c r="X2950" i="13"/>
  <c r="X2951" i="13"/>
  <c r="X2952" i="13"/>
  <c r="X2953" i="13"/>
  <c r="X2954" i="13"/>
  <c r="X2955" i="13"/>
  <c r="X2956" i="13"/>
  <c r="X2957" i="13"/>
  <c r="X2958" i="13"/>
  <c r="X2959" i="13"/>
  <c r="X2960" i="13"/>
  <c r="X2961" i="13"/>
  <c r="X2962" i="13"/>
  <c r="X2963" i="13"/>
  <c r="X2964" i="13"/>
  <c r="X2965" i="13"/>
  <c r="X2966" i="13"/>
  <c r="X2967" i="13"/>
  <c r="X2968" i="13"/>
  <c r="X2969" i="13"/>
  <c r="X2970" i="13"/>
  <c r="X2971" i="13"/>
  <c r="X2972" i="13"/>
  <c r="X2973" i="13"/>
  <c r="X2974" i="13"/>
  <c r="X2975" i="13"/>
  <c r="X2976" i="13"/>
  <c r="X2977" i="13"/>
  <c r="X2978" i="13"/>
  <c r="X2979" i="13"/>
  <c r="X2980" i="13"/>
  <c r="X2981" i="13"/>
  <c r="X2982" i="13"/>
  <c r="X2983" i="13"/>
  <c r="X2984" i="13"/>
  <c r="X2985" i="13"/>
  <c r="X2986" i="13"/>
  <c r="X2987" i="13"/>
  <c r="X2988" i="13"/>
  <c r="X2989" i="13"/>
  <c r="X2990" i="13"/>
  <c r="X2991" i="13"/>
  <c r="X2992" i="13"/>
  <c r="X2993" i="13"/>
  <c r="X2994" i="13"/>
  <c r="X2995" i="13"/>
  <c r="X2996" i="13"/>
  <c r="X2997" i="13"/>
  <c r="X2998" i="13"/>
  <c r="X2999" i="13"/>
  <c r="X3000" i="13"/>
  <c r="X3001" i="13"/>
  <c r="X3002" i="13"/>
  <c r="X3003" i="13"/>
  <c r="X3004" i="13"/>
  <c r="X3005" i="13"/>
  <c r="X3006" i="13"/>
  <c r="X3007" i="13"/>
  <c r="X3008" i="13"/>
  <c r="X3009" i="13"/>
  <c r="X3010" i="13"/>
  <c r="X3011" i="13"/>
  <c r="X3012" i="13"/>
  <c r="X3013" i="13"/>
  <c r="X3014" i="13"/>
  <c r="X3015" i="13"/>
  <c r="X3016" i="13"/>
  <c r="X3017" i="13"/>
  <c r="X3018" i="13"/>
  <c r="X3019" i="13"/>
  <c r="X3020" i="13"/>
  <c r="X3021" i="13"/>
  <c r="X3022" i="13"/>
  <c r="X3023" i="13"/>
  <c r="X3024" i="13"/>
  <c r="X3025" i="13"/>
  <c r="X3026" i="13"/>
  <c r="X3027" i="13"/>
  <c r="X3028" i="13"/>
  <c r="X3029" i="13"/>
  <c r="X3030" i="13"/>
  <c r="X3031" i="13"/>
  <c r="X3032" i="13"/>
  <c r="X3033" i="13"/>
  <c r="X3034" i="13"/>
  <c r="X3035" i="13"/>
  <c r="X3036" i="13"/>
  <c r="X3037" i="13"/>
  <c r="X3038" i="13"/>
  <c r="X3039" i="13"/>
  <c r="X3040" i="13"/>
  <c r="X3041" i="13"/>
  <c r="X3042" i="13"/>
  <c r="X3043" i="13"/>
  <c r="X3044" i="13"/>
  <c r="X3045" i="13"/>
  <c r="X3046" i="13"/>
  <c r="X3047" i="13"/>
  <c r="X3048" i="13"/>
  <c r="X3049" i="13"/>
  <c r="X3050" i="13"/>
  <c r="X3051" i="13"/>
  <c r="X3052" i="13"/>
  <c r="X3053" i="13"/>
  <c r="X3054" i="13"/>
  <c r="X3055" i="13"/>
  <c r="X3056" i="13"/>
  <c r="X3057" i="13"/>
  <c r="X3058" i="13"/>
  <c r="X3059" i="13"/>
  <c r="X3060" i="13"/>
  <c r="X3061" i="13"/>
  <c r="X3062" i="13"/>
  <c r="X3063" i="13"/>
  <c r="X3064" i="13"/>
  <c r="X3065" i="13"/>
  <c r="X3066" i="13"/>
  <c r="X3067" i="13"/>
  <c r="X3068" i="13"/>
  <c r="X3069" i="13"/>
  <c r="X3070" i="13"/>
  <c r="X3071" i="13"/>
  <c r="X3072" i="13"/>
  <c r="X3073" i="13"/>
  <c r="X3074" i="13"/>
  <c r="X3075" i="13"/>
  <c r="X3076" i="13"/>
  <c r="X3077" i="13"/>
  <c r="X3078" i="13"/>
  <c r="X3079" i="13"/>
  <c r="X3080" i="13"/>
  <c r="X3081" i="13"/>
  <c r="X3082" i="13"/>
  <c r="X3083" i="13"/>
  <c r="X3084" i="13"/>
  <c r="X3085" i="13"/>
  <c r="X3086" i="13"/>
  <c r="X3087" i="13"/>
  <c r="X3088" i="13"/>
  <c r="X3089" i="13"/>
  <c r="X3090" i="13"/>
  <c r="X3091" i="13"/>
  <c r="X3092" i="13"/>
  <c r="X3093" i="13"/>
  <c r="X3094" i="13"/>
  <c r="X3095" i="13"/>
  <c r="X3096" i="13"/>
  <c r="X3097" i="13"/>
  <c r="X3098" i="13"/>
  <c r="X3099" i="13"/>
  <c r="X3100" i="13"/>
  <c r="X3101" i="13"/>
  <c r="X3102" i="13"/>
  <c r="X3103" i="13"/>
  <c r="X3104" i="13"/>
  <c r="X3105" i="13"/>
  <c r="X3106" i="13"/>
  <c r="X3107" i="13"/>
  <c r="X3108" i="13"/>
  <c r="X3109" i="13"/>
  <c r="X3110" i="13"/>
  <c r="X3111" i="13"/>
  <c r="X3112" i="13"/>
  <c r="X3113" i="13"/>
  <c r="X3114" i="13"/>
  <c r="X3115" i="13"/>
  <c r="X3116" i="13"/>
  <c r="X3117" i="13"/>
  <c r="X3118" i="13"/>
  <c r="X3119" i="13"/>
  <c r="X3120" i="13"/>
  <c r="X3121" i="13"/>
  <c r="X3122" i="13"/>
  <c r="X3123" i="13"/>
  <c r="X3124" i="13"/>
  <c r="X3125" i="13"/>
  <c r="X3126" i="13"/>
  <c r="X3127" i="13"/>
  <c r="X3128" i="13"/>
  <c r="X3129" i="13"/>
  <c r="X3130" i="13"/>
  <c r="X3131" i="13"/>
  <c r="X3132" i="13"/>
  <c r="X3133" i="13"/>
  <c r="X3134" i="13"/>
  <c r="X3135" i="13"/>
  <c r="X3136" i="13"/>
  <c r="X3137" i="13"/>
  <c r="X3138" i="13"/>
  <c r="X3139" i="13"/>
  <c r="X3140" i="13"/>
  <c r="X3141" i="13"/>
  <c r="X3142" i="13"/>
  <c r="X3143" i="13"/>
  <c r="X3144" i="13"/>
  <c r="X3145" i="13"/>
  <c r="X3146" i="13"/>
  <c r="X3147" i="13"/>
  <c r="X3148" i="13"/>
  <c r="X3149" i="13"/>
  <c r="X3150" i="13"/>
  <c r="X3151" i="13"/>
  <c r="X3152" i="13"/>
  <c r="X3153" i="13"/>
  <c r="X3154" i="13"/>
  <c r="X3155" i="13"/>
  <c r="X3156" i="13"/>
  <c r="X3157" i="13"/>
  <c r="X3158" i="13"/>
  <c r="X3159" i="13"/>
  <c r="X3160" i="13"/>
  <c r="X3161" i="13"/>
  <c r="X3162" i="13"/>
  <c r="X3163" i="13"/>
  <c r="X3164" i="13"/>
  <c r="X3165" i="13"/>
  <c r="X3166" i="13"/>
  <c r="X3167" i="13"/>
  <c r="X3168" i="13"/>
  <c r="X3169" i="13"/>
  <c r="X3170" i="13"/>
  <c r="X3171" i="13"/>
  <c r="X3172" i="13"/>
  <c r="X3173" i="13"/>
  <c r="X3174" i="13"/>
  <c r="X3175" i="13"/>
  <c r="X3176" i="13"/>
  <c r="X3177" i="13"/>
  <c r="X3178" i="13"/>
  <c r="X3179" i="13"/>
  <c r="X3180" i="13"/>
  <c r="X3181" i="13"/>
  <c r="X3182" i="13"/>
  <c r="X3183" i="13"/>
  <c r="X3184" i="13"/>
  <c r="X3185" i="13"/>
  <c r="X3186" i="13"/>
  <c r="X3187" i="13"/>
  <c r="X3188" i="13"/>
  <c r="X3189" i="13"/>
  <c r="X3190" i="13"/>
  <c r="X3191" i="13"/>
  <c r="X3192" i="13"/>
  <c r="X3193" i="13"/>
  <c r="X3194" i="13"/>
  <c r="X3195" i="13"/>
  <c r="X3196" i="13"/>
  <c r="X3197" i="13"/>
  <c r="X3198" i="13"/>
  <c r="X3199" i="13"/>
  <c r="X3200" i="13"/>
  <c r="X3201" i="13"/>
  <c r="X3202" i="13"/>
  <c r="X3203" i="13"/>
  <c r="X8" i="13"/>
  <c r="W9" i="13"/>
  <c r="V9" i="13" s="1"/>
  <c r="W10" i="13"/>
  <c r="V10" i="13" s="1"/>
  <c r="W11" i="13"/>
  <c r="V11" i="13" s="1"/>
  <c r="W12" i="13"/>
  <c r="V12" i="13" s="1"/>
  <c r="W13" i="13"/>
  <c r="V13" i="13" s="1"/>
  <c r="W14" i="13"/>
  <c r="V14" i="13" s="1"/>
  <c r="W15" i="13"/>
  <c r="V15" i="13" s="1"/>
  <c r="W16" i="13"/>
  <c r="V16" i="13" s="1"/>
  <c r="W17" i="13"/>
  <c r="V17" i="13" s="1"/>
  <c r="W18" i="13"/>
  <c r="V18" i="13" s="1"/>
  <c r="W19" i="13"/>
  <c r="V19" i="13" s="1"/>
  <c r="W20" i="13"/>
  <c r="V20" i="13" s="1"/>
  <c r="W21" i="13"/>
  <c r="V21" i="13" s="1"/>
  <c r="W22" i="13"/>
  <c r="V22" i="13" s="1"/>
  <c r="W23" i="13"/>
  <c r="V23" i="13" s="1"/>
  <c r="W24" i="13"/>
  <c r="V24" i="13" s="1"/>
  <c r="W25" i="13"/>
  <c r="V25" i="13" s="1"/>
  <c r="W26" i="13"/>
  <c r="V26" i="13" s="1"/>
  <c r="W27" i="13"/>
  <c r="V27" i="13" s="1"/>
  <c r="W28" i="13"/>
  <c r="V28" i="13" s="1"/>
  <c r="W29" i="13"/>
  <c r="V29" i="13" s="1"/>
  <c r="W30" i="13"/>
  <c r="V30" i="13" s="1"/>
  <c r="W31" i="13"/>
  <c r="V31" i="13" s="1"/>
  <c r="W32" i="13"/>
  <c r="V32" i="13" s="1"/>
  <c r="W33" i="13"/>
  <c r="V33" i="13" s="1"/>
  <c r="W34" i="13"/>
  <c r="V34" i="13" s="1"/>
  <c r="W35" i="13"/>
  <c r="V35" i="13" s="1"/>
  <c r="W36" i="13"/>
  <c r="V36" i="13" s="1"/>
  <c r="W37" i="13"/>
  <c r="V37" i="13" s="1"/>
  <c r="W38" i="13"/>
  <c r="V38" i="13" s="1"/>
  <c r="W39" i="13"/>
  <c r="V39" i="13" s="1"/>
  <c r="W40" i="13"/>
  <c r="V40" i="13" s="1"/>
  <c r="W41" i="13"/>
  <c r="V41" i="13" s="1"/>
  <c r="W42" i="13"/>
  <c r="V42" i="13" s="1"/>
  <c r="W43" i="13"/>
  <c r="V43" i="13" s="1"/>
  <c r="W44" i="13"/>
  <c r="V44" i="13" s="1"/>
  <c r="W45" i="13"/>
  <c r="V45" i="13" s="1"/>
  <c r="W46" i="13"/>
  <c r="V46" i="13" s="1"/>
  <c r="W47" i="13"/>
  <c r="V47" i="13" s="1"/>
  <c r="W48" i="13"/>
  <c r="V48" i="13" s="1"/>
  <c r="W49" i="13"/>
  <c r="V49" i="13" s="1"/>
  <c r="W50" i="13"/>
  <c r="V50" i="13" s="1"/>
  <c r="W51" i="13"/>
  <c r="V51" i="13" s="1"/>
  <c r="W52" i="13"/>
  <c r="V52" i="13" s="1"/>
  <c r="W53" i="13"/>
  <c r="V53" i="13" s="1"/>
  <c r="W54" i="13"/>
  <c r="V54" i="13" s="1"/>
  <c r="W55" i="13"/>
  <c r="V55" i="13" s="1"/>
  <c r="W56" i="13"/>
  <c r="V56" i="13" s="1"/>
  <c r="W57" i="13"/>
  <c r="V57" i="13" s="1"/>
  <c r="W58" i="13"/>
  <c r="V58" i="13" s="1"/>
  <c r="W59" i="13"/>
  <c r="V59" i="13" s="1"/>
  <c r="W60" i="13"/>
  <c r="V60" i="13" s="1"/>
  <c r="W61" i="13"/>
  <c r="V61" i="13" s="1"/>
  <c r="W62" i="13"/>
  <c r="V62" i="13" s="1"/>
  <c r="W63" i="13"/>
  <c r="V63" i="13" s="1"/>
  <c r="W64" i="13"/>
  <c r="V64" i="13" s="1"/>
  <c r="W65" i="13"/>
  <c r="V65" i="13" s="1"/>
  <c r="W66" i="13"/>
  <c r="V66" i="13" s="1"/>
  <c r="W67" i="13"/>
  <c r="V67" i="13" s="1"/>
  <c r="W68" i="13"/>
  <c r="V68" i="13" s="1"/>
  <c r="W69" i="13"/>
  <c r="V69" i="13" s="1"/>
  <c r="W70" i="13"/>
  <c r="V70" i="13" s="1"/>
  <c r="W71" i="13"/>
  <c r="V71" i="13" s="1"/>
  <c r="W72" i="13"/>
  <c r="V72" i="13" s="1"/>
  <c r="W73" i="13"/>
  <c r="V73" i="13" s="1"/>
  <c r="W74" i="13"/>
  <c r="V74" i="13" s="1"/>
  <c r="W75" i="13"/>
  <c r="V75" i="13" s="1"/>
  <c r="W76" i="13"/>
  <c r="V76" i="13" s="1"/>
  <c r="W77" i="13"/>
  <c r="V77" i="13" s="1"/>
  <c r="W78" i="13"/>
  <c r="V78" i="13" s="1"/>
  <c r="W79" i="13"/>
  <c r="V79" i="13" s="1"/>
  <c r="W80" i="13"/>
  <c r="V80" i="13" s="1"/>
  <c r="W81" i="13"/>
  <c r="V81" i="13" s="1"/>
  <c r="W82" i="13"/>
  <c r="V82" i="13" s="1"/>
  <c r="W83" i="13"/>
  <c r="V83" i="13" s="1"/>
  <c r="W84" i="13"/>
  <c r="V84" i="13" s="1"/>
  <c r="W85" i="13"/>
  <c r="V85" i="13" s="1"/>
  <c r="W86" i="13"/>
  <c r="V86" i="13" s="1"/>
  <c r="W87" i="13"/>
  <c r="V87" i="13" s="1"/>
  <c r="W88" i="13"/>
  <c r="V88" i="13" s="1"/>
  <c r="W89" i="13"/>
  <c r="V89" i="13" s="1"/>
  <c r="W90" i="13"/>
  <c r="V90" i="13" s="1"/>
  <c r="W91" i="13"/>
  <c r="V91" i="13" s="1"/>
  <c r="W92" i="13"/>
  <c r="V92" i="13" s="1"/>
  <c r="W93" i="13"/>
  <c r="V93" i="13" s="1"/>
  <c r="W94" i="13"/>
  <c r="V94" i="13" s="1"/>
  <c r="W95" i="13"/>
  <c r="V95" i="13" s="1"/>
  <c r="W96" i="13"/>
  <c r="V96" i="13" s="1"/>
  <c r="W97" i="13"/>
  <c r="V97" i="13" s="1"/>
  <c r="W98" i="13"/>
  <c r="V98" i="13" s="1"/>
  <c r="W99" i="13"/>
  <c r="V99" i="13" s="1"/>
  <c r="W100" i="13"/>
  <c r="V100" i="13" s="1"/>
  <c r="W101" i="13"/>
  <c r="V101" i="13" s="1"/>
  <c r="W102" i="13"/>
  <c r="V102" i="13" s="1"/>
  <c r="W103" i="13"/>
  <c r="V103" i="13" s="1"/>
  <c r="W104" i="13"/>
  <c r="V104" i="13" s="1"/>
  <c r="W105" i="13"/>
  <c r="V105" i="13" s="1"/>
  <c r="W106" i="13"/>
  <c r="V106" i="13" s="1"/>
  <c r="W107" i="13"/>
  <c r="V107" i="13" s="1"/>
  <c r="W108" i="13"/>
  <c r="V108" i="13" s="1"/>
  <c r="W109" i="13"/>
  <c r="V109" i="13" s="1"/>
  <c r="W110" i="13"/>
  <c r="V110" i="13" s="1"/>
  <c r="W111" i="13"/>
  <c r="V111" i="13" s="1"/>
  <c r="W112" i="13"/>
  <c r="V112" i="13" s="1"/>
  <c r="W113" i="13"/>
  <c r="V113" i="13" s="1"/>
  <c r="W114" i="13"/>
  <c r="V114" i="13" s="1"/>
  <c r="W115" i="13"/>
  <c r="V115" i="13" s="1"/>
  <c r="W116" i="13"/>
  <c r="V116" i="13" s="1"/>
  <c r="W117" i="13"/>
  <c r="V117" i="13" s="1"/>
  <c r="W118" i="13"/>
  <c r="V118" i="13" s="1"/>
  <c r="W119" i="13"/>
  <c r="V119" i="13" s="1"/>
  <c r="W120" i="13"/>
  <c r="V120" i="13" s="1"/>
  <c r="W121" i="13"/>
  <c r="V121" i="13" s="1"/>
  <c r="W122" i="13"/>
  <c r="V122" i="13" s="1"/>
  <c r="W123" i="13"/>
  <c r="V123" i="13" s="1"/>
  <c r="W124" i="13"/>
  <c r="V124" i="13" s="1"/>
  <c r="W125" i="13"/>
  <c r="V125" i="13" s="1"/>
  <c r="W126" i="13"/>
  <c r="V126" i="13" s="1"/>
  <c r="W127" i="13"/>
  <c r="V127" i="13" s="1"/>
  <c r="W128" i="13"/>
  <c r="V128" i="13" s="1"/>
  <c r="W129" i="13"/>
  <c r="V129" i="13" s="1"/>
  <c r="W130" i="13"/>
  <c r="V130" i="13" s="1"/>
  <c r="W131" i="13"/>
  <c r="V131" i="13" s="1"/>
  <c r="W132" i="13"/>
  <c r="V132" i="13" s="1"/>
  <c r="W133" i="13"/>
  <c r="V133" i="13" s="1"/>
  <c r="W134" i="13"/>
  <c r="V134" i="13" s="1"/>
  <c r="W135" i="13"/>
  <c r="V135" i="13" s="1"/>
  <c r="W136" i="13"/>
  <c r="V136" i="13" s="1"/>
  <c r="W137" i="13"/>
  <c r="V137" i="13" s="1"/>
  <c r="W138" i="13"/>
  <c r="V138" i="13" s="1"/>
  <c r="W139" i="13"/>
  <c r="V139" i="13" s="1"/>
  <c r="W140" i="13"/>
  <c r="V140" i="13" s="1"/>
  <c r="W141" i="13"/>
  <c r="V141" i="13" s="1"/>
  <c r="W142" i="13"/>
  <c r="V142" i="13" s="1"/>
  <c r="W143" i="13"/>
  <c r="V143" i="13" s="1"/>
  <c r="W144" i="13"/>
  <c r="V144" i="13" s="1"/>
  <c r="W145" i="13"/>
  <c r="V145" i="13" s="1"/>
  <c r="W146" i="13"/>
  <c r="V146" i="13" s="1"/>
  <c r="W147" i="13"/>
  <c r="V147" i="13" s="1"/>
  <c r="W148" i="13"/>
  <c r="V148" i="13" s="1"/>
  <c r="W149" i="13"/>
  <c r="V149" i="13" s="1"/>
  <c r="W150" i="13"/>
  <c r="V150" i="13" s="1"/>
  <c r="W151" i="13"/>
  <c r="V151" i="13" s="1"/>
  <c r="W152" i="13"/>
  <c r="V152" i="13" s="1"/>
  <c r="W153" i="13"/>
  <c r="V153" i="13" s="1"/>
  <c r="W154" i="13"/>
  <c r="V154" i="13" s="1"/>
  <c r="W155" i="13"/>
  <c r="V155" i="13" s="1"/>
  <c r="W156" i="13"/>
  <c r="V156" i="13" s="1"/>
  <c r="W157" i="13"/>
  <c r="V157" i="13" s="1"/>
  <c r="W158" i="13"/>
  <c r="V158" i="13" s="1"/>
  <c r="W159" i="13"/>
  <c r="V159" i="13" s="1"/>
  <c r="W160" i="13"/>
  <c r="V160" i="13" s="1"/>
  <c r="W161" i="13"/>
  <c r="V161" i="13" s="1"/>
  <c r="W162" i="13"/>
  <c r="V162" i="13" s="1"/>
  <c r="W163" i="13"/>
  <c r="V163" i="13" s="1"/>
  <c r="W164" i="13"/>
  <c r="V164" i="13" s="1"/>
  <c r="W165" i="13"/>
  <c r="V165" i="13" s="1"/>
  <c r="W166" i="13"/>
  <c r="V166" i="13" s="1"/>
  <c r="W167" i="13"/>
  <c r="V167" i="13" s="1"/>
  <c r="W168" i="13"/>
  <c r="V168" i="13" s="1"/>
  <c r="W169" i="13"/>
  <c r="V169" i="13" s="1"/>
  <c r="W170" i="13"/>
  <c r="V170" i="13" s="1"/>
  <c r="W171" i="13"/>
  <c r="V171" i="13" s="1"/>
  <c r="W172" i="13"/>
  <c r="V172" i="13" s="1"/>
  <c r="W173" i="13"/>
  <c r="V173" i="13" s="1"/>
  <c r="W174" i="13"/>
  <c r="V174" i="13" s="1"/>
  <c r="W175" i="13"/>
  <c r="V175" i="13" s="1"/>
  <c r="W176" i="13"/>
  <c r="V176" i="13" s="1"/>
  <c r="W177" i="13"/>
  <c r="V177" i="13" s="1"/>
  <c r="W178" i="13"/>
  <c r="V178" i="13" s="1"/>
  <c r="W179" i="13"/>
  <c r="V179" i="13" s="1"/>
  <c r="W180" i="13"/>
  <c r="V180" i="13" s="1"/>
  <c r="W181" i="13"/>
  <c r="V181" i="13" s="1"/>
  <c r="W182" i="13"/>
  <c r="V182" i="13" s="1"/>
  <c r="W183" i="13"/>
  <c r="V183" i="13" s="1"/>
  <c r="W184" i="13"/>
  <c r="V184" i="13" s="1"/>
  <c r="W185" i="13"/>
  <c r="V185" i="13" s="1"/>
  <c r="W186" i="13"/>
  <c r="V186" i="13" s="1"/>
  <c r="W187" i="13"/>
  <c r="V187" i="13" s="1"/>
  <c r="W188" i="13"/>
  <c r="V188" i="13" s="1"/>
  <c r="W189" i="13"/>
  <c r="V189" i="13" s="1"/>
  <c r="W190" i="13"/>
  <c r="V190" i="13" s="1"/>
  <c r="W191" i="13"/>
  <c r="V191" i="13" s="1"/>
  <c r="W192" i="13"/>
  <c r="V192" i="13" s="1"/>
  <c r="W193" i="13"/>
  <c r="V193" i="13" s="1"/>
  <c r="W194" i="13"/>
  <c r="V194" i="13" s="1"/>
  <c r="W195" i="13"/>
  <c r="V195" i="13" s="1"/>
  <c r="W196" i="13"/>
  <c r="V196" i="13" s="1"/>
  <c r="W197" i="13"/>
  <c r="V197" i="13" s="1"/>
  <c r="W198" i="13"/>
  <c r="V198" i="13" s="1"/>
  <c r="W199" i="13"/>
  <c r="V199" i="13" s="1"/>
  <c r="W200" i="13"/>
  <c r="V200" i="13" s="1"/>
  <c r="W201" i="13"/>
  <c r="V201" i="13" s="1"/>
  <c r="W202" i="13"/>
  <c r="V202" i="13" s="1"/>
  <c r="W203" i="13"/>
  <c r="V203" i="13" s="1"/>
  <c r="W204" i="13"/>
  <c r="V204" i="13" s="1"/>
  <c r="W205" i="13"/>
  <c r="V205" i="13" s="1"/>
  <c r="W206" i="13"/>
  <c r="V206" i="13" s="1"/>
  <c r="W207" i="13"/>
  <c r="V207" i="13" s="1"/>
  <c r="W208" i="13"/>
  <c r="V208" i="13" s="1"/>
  <c r="W209" i="13"/>
  <c r="V209" i="13" s="1"/>
  <c r="W210" i="13"/>
  <c r="V210" i="13" s="1"/>
  <c r="W211" i="13"/>
  <c r="V211" i="13" s="1"/>
  <c r="W212" i="13"/>
  <c r="V212" i="13" s="1"/>
  <c r="W213" i="13"/>
  <c r="V213" i="13" s="1"/>
  <c r="W214" i="13"/>
  <c r="V214" i="13" s="1"/>
  <c r="W215" i="13"/>
  <c r="V215" i="13" s="1"/>
  <c r="W216" i="13"/>
  <c r="V216" i="13" s="1"/>
  <c r="W217" i="13"/>
  <c r="V217" i="13" s="1"/>
  <c r="W218" i="13"/>
  <c r="V218" i="13" s="1"/>
  <c r="W219" i="13"/>
  <c r="V219" i="13" s="1"/>
  <c r="W220" i="13"/>
  <c r="V220" i="13" s="1"/>
  <c r="W221" i="13"/>
  <c r="V221" i="13" s="1"/>
  <c r="W222" i="13"/>
  <c r="V222" i="13" s="1"/>
  <c r="W223" i="13"/>
  <c r="V223" i="13" s="1"/>
  <c r="W224" i="13"/>
  <c r="V224" i="13" s="1"/>
  <c r="W225" i="13"/>
  <c r="V225" i="13" s="1"/>
  <c r="W226" i="13"/>
  <c r="V226" i="13" s="1"/>
  <c r="W227" i="13"/>
  <c r="V227" i="13" s="1"/>
  <c r="W228" i="13"/>
  <c r="V228" i="13" s="1"/>
  <c r="W229" i="13"/>
  <c r="V229" i="13" s="1"/>
  <c r="W230" i="13"/>
  <c r="V230" i="13" s="1"/>
  <c r="W231" i="13"/>
  <c r="V231" i="13" s="1"/>
  <c r="W232" i="13"/>
  <c r="V232" i="13" s="1"/>
  <c r="W233" i="13"/>
  <c r="V233" i="13" s="1"/>
  <c r="W234" i="13"/>
  <c r="V234" i="13" s="1"/>
  <c r="W235" i="13"/>
  <c r="V235" i="13" s="1"/>
  <c r="W236" i="13"/>
  <c r="V236" i="13" s="1"/>
  <c r="W237" i="13"/>
  <c r="V237" i="13" s="1"/>
  <c r="W238" i="13"/>
  <c r="V238" i="13" s="1"/>
  <c r="W239" i="13"/>
  <c r="V239" i="13" s="1"/>
  <c r="W240" i="13"/>
  <c r="V240" i="13" s="1"/>
  <c r="W241" i="13"/>
  <c r="V241" i="13" s="1"/>
  <c r="W242" i="13"/>
  <c r="V242" i="13" s="1"/>
  <c r="W243" i="13"/>
  <c r="V243" i="13" s="1"/>
  <c r="W244" i="13"/>
  <c r="V244" i="13" s="1"/>
  <c r="W245" i="13"/>
  <c r="V245" i="13" s="1"/>
  <c r="W246" i="13"/>
  <c r="V246" i="13" s="1"/>
  <c r="W247" i="13"/>
  <c r="V247" i="13" s="1"/>
  <c r="W248" i="13"/>
  <c r="V248" i="13" s="1"/>
  <c r="W249" i="13"/>
  <c r="V249" i="13" s="1"/>
  <c r="W250" i="13"/>
  <c r="V250" i="13" s="1"/>
  <c r="W251" i="13"/>
  <c r="V251" i="13" s="1"/>
  <c r="W252" i="13"/>
  <c r="V252" i="13" s="1"/>
  <c r="W253" i="13"/>
  <c r="V253" i="13" s="1"/>
  <c r="W254" i="13"/>
  <c r="V254" i="13" s="1"/>
  <c r="W255" i="13"/>
  <c r="V255" i="13" s="1"/>
  <c r="W256" i="13"/>
  <c r="V256" i="13" s="1"/>
  <c r="W257" i="13"/>
  <c r="V257" i="13" s="1"/>
  <c r="W258" i="13"/>
  <c r="V258" i="13" s="1"/>
  <c r="W259" i="13"/>
  <c r="V259" i="13" s="1"/>
  <c r="W260" i="13"/>
  <c r="V260" i="13" s="1"/>
  <c r="W261" i="13"/>
  <c r="V261" i="13" s="1"/>
  <c r="W262" i="13"/>
  <c r="V262" i="13" s="1"/>
  <c r="W263" i="13"/>
  <c r="V263" i="13" s="1"/>
  <c r="W264" i="13"/>
  <c r="V264" i="13" s="1"/>
  <c r="W265" i="13"/>
  <c r="V265" i="13" s="1"/>
  <c r="W266" i="13"/>
  <c r="V266" i="13" s="1"/>
  <c r="W267" i="13"/>
  <c r="V267" i="13" s="1"/>
  <c r="W268" i="13"/>
  <c r="V268" i="13" s="1"/>
  <c r="W269" i="13"/>
  <c r="V269" i="13" s="1"/>
  <c r="W270" i="13"/>
  <c r="V270" i="13" s="1"/>
  <c r="W271" i="13"/>
  <c r="V271" i="13" s="1"/>
  <c r="W272" i="13"/>
  <c r="V272" i="13" s="1"/>
  <c r="W273" i="13"/>
  <c r="V273" i="13" s="1"/>
  <c r="W274" i="13"/>
  <c r="V274" i="13" s="1"/>
  <c r="W275" i="13"/>
  <c r="V275" i="13" s="1"/>
  <c r="W276" i="13"/>
  <c r="V276" i="13" s="1"/>
  <c r="W277" i="13"/>
  <c r="V277" i="13" s="1"/>
  <c r="W278" i="13"/>
  <c r="V278" i="13" s="1"/>
  <c r="W279" i="13"/>
  <c r="V279" i="13" s="1"/>
  <c r="W280" i="13"/>
  <c r="V280" i="13" s="1"/>
  <c r="W281" i="13"/>
  <c r="V281" i="13" s="1"/>
  <c r="W282" i="13"/>
  <c r="V282" i="13" s="1"/>
  <c r="W283" i="13"/>
  <c r="V283" i="13" s="1"/>
  <c r="W284" i="13"/>
  <c r="V284" i="13" s="1"/>
  <c r="W285" i="13"/>
  <c r="V285" i="13" s="1"/>
  <c r="W286" i="13"/>
  <c r="V286" i="13" s="1"/>
  <c r="W287" i="13"/>
  <c r="V287" i="13" s="1"/>
  <c r="W288" i="13"/>
  <c r="V288" i="13" s="1"/>
  <c r="W289" i="13"/>
  <c r="V289" i="13" s="1"/>
  <c r="W290" i="13"/>
  <c r="V290" i="13" s="1"/>
  <c r="W291" i="13"/>
  <c r="V291" i="13" s="1"/>
  <c r="W292" i="13"/>
  <c r="V292" i="13" s="1"/>
  <c r="W293" i="13"/>
  <c r="V293" i="13" s="1"/>
  <c r="W294" i="13"/>
  <c r="V294" i="13" s="1"/>
  <c r="W295" i="13"/>
  <c r="V295" i="13" s="1"/>
  <c r="W296" i="13"/>
  <c r="V296" i="13" s="1"/>
  <c r="W297" i="13"/>
  <c r="V297" i="13" s="1"/>
  <c r="W298" i="13"/>
  <c r="V298" i="13" s="1"/>
  <c r="W299" i="13"/>
  <c r="V299" i="13" s="1"/>
  <c r="W300" i="13"/>
  <c r="V300" i="13" s="1"/>
  <c r="W301" i="13"/>
  <c r="V301" i="13" s="1"/>
  <c r="W302" i="13"/>
  <c r="V302" i="13" s="1"/>
  <c r="W303" i="13"/>
  <c r="V303" i="13" s="1"/>
  <c r="W304" i="13"/>
  <c r="V304" i="13" s="1"/>
  <c r="W305" i="13"/>
  <c r="V305" i="13" s="1"/>
  <c r="W306" i="13"/>
  <c r="V306" i="13" s="1"/>
  <c r="W307" i="13"/>
  <c r="V307" i="13" s="1"/>
  <c r="W308" i="13"/>
  <c r="V308" i="13" s="1"/>
  <c r="W309" i="13"/>
  <c r="V309" i="13" s="1"/>
  <c r="W310" i="13"/>
  <c r="V310" i="13" s="1"/>
  <c r="W311" i="13"/>
  <c r="V311" i="13" s="1"/>
  <c r="W312" i="13"/>
  <c r="V312" i="13" s="1"/>
  <c r="W313" i="13"/>
  <c r="V313" i="13" s="1"/>
  <c r="W314" i="13"/>
  <c r="V314" i="13" s="1"/>
  <c r="W315" i="13"/>
  <c r="V315" i="13" s="1"/>
  <c r="W316" i="13"/>
  <c r="V316" i="13" s="1"/>
  <c r="W317" i="13"/>
  <c r="V317" i="13" s="1"/>
  <c r="W318" i="13"/>
  <c r="V318" i="13" s="1"/>
  <c r="W319" i="13"/>
  <c r="V319" i="13" s="1"/>
  <c r="W320" i="13"/>
  <c r="V320" i="13" s="1"/>
  <c r="W321" i="13"/>
  <c r="V321" i="13" s="1"/>
  <c r="W322" i="13"/>
  <c r="V322" i="13" s="1"/>
  <c r="W323" i="13"/>
  <c r="V323" i="13" s="1"/>
  <c r="W324" i="13"/>
  <c r="V324" i="13" s="1"/>
  <c r="W325" i="13"/>
  <c r="V325" i="13" s="1"/>
  <c r="W326" i="13"/>
  <c r="V326" i="13" s="1"/>
  <c r="W327" i="13"/>
  <c r="V327" i="13" s="1"/>
  <c r="W328" i="13"/>
  <c r="V328" i="13" s="1"/>
  <c r="W329" i="13"/>
  <c r="V329" i="13" s="1"/>
  <c r="W330" i="13"/>
  <c r="V330" i="13" s="1"/>
  <c r="W331" i="13"/>
  <c r="V331" i="13" s="1"/>
  <c r="W332" i="13"/>
  <c r="V332" i="13" s="1"/>
  <c r="W333" i="13"/>
  <c r="V333" i="13" s="1"/>
  <c r="W334" i="13"/>
  <c r="V334" i="13" s="1"/>
  <c r="W335" i="13"/>
  <c r="V335" i="13" s="1"/>
  <c r="W336" i="13"/>
  <c r="V336" i="13" s="1"/>
  <c r="W337" i="13"/>
  <c r="V337" i="13" s="1"/>
  <c r="W338" i="13"/>
  <c r="V338" i="13" s="1"/>
  <c r="W339" i="13"/>
  <c r="V339" i="13" s="1"/>
  <c r="W340" i="13"/>
  <c r="V340" i="13" s="1"/>
  <c r="W341" i="13"/>
  <c r="V341" i="13" s="1"/>
  <c r="W342" i="13"/>
  <c r="V342" i="13" s="1"/>
  <c r="W343" i="13"/>
  <c r="V343" i="13" s="1"/>
  <c r="W344" i="13"/>
  <c r="V344" i="13" s="1"/>
  <c r="W345" i="13"/>
  <c r="V345" i="13" s="1"/>
  <c r="W346" i="13"/>
  <c r="V346" i="13" s="1"/>
  <c r="W347" i="13"/>
  <c r="V347" i="13" s="1"/>
  <c r="W348" i="13"/>
  <c r="V348" i="13" s="1"/>
  <c r="W349" i="13"/>
  <c r="V349" i="13" s="1"/>
  <c r="W350" i="13"/>
  <c r="V350" i="13" s="1"/>
  <c r="W351" i="13"/>
  <c r="V351" i="13" s="1"/>
  <c r="W352" i="13"/>
  <c r="V352" i="13" s="1"/>
  <c r="W353" i="13"/>
  <c r="V353" i="13" s="1"/>
  <c r="W354" i="13"/>
  <c r="V354" i="13" s="1"/>
  <c r="W355" i="13"/>
  <c r="V355" i="13" s="1"/>
  <c r="W356" i="13"/>
  <c r="V356" i="13" s="1"/>
  <c r="W357" i="13"/>
  <c r="V357" i="13" s="1"/>
  <c r="W358" i="13"/>
  <c r="V358" i="13" s="1"/>
  <c r="W359" i="13"/>
  <c r="V359" i="13" s="1"/>
  <c r="W360" i="13"/>
  <c r="V360" i="13" s="1"/>
  <c r="W361" i="13"/>
  <c r="V361" i="13" s="1"/>
  <c r="W362" i="13"/>
  <c r="V362" i="13" s="1"/>
  <c r="W363" i="13"/>
  <c r="V363" i="13" s="1"/>
  <c r="W364" i="13"/>
  <c r="V364" i="13" s="1"/>
  <c r="W365" i="13"/>
  <c r="V365" i="13" s="1"/>
  <c r="W366" i="13"/>
  <c r="V366" i="13" s="1"/>
  <c r="W367" i="13"/>
  <c r="V367" i="13" s="1"/>
  <c r="W368" i="13"/>
  <c r="V368" i="13" s="1"/>
  <c r="W369" i="13"/>
  <c r="V369" i="13" s="1"/>
  <c r="W370" i="13"/>
  <c r="V370" i="13" s="1"/>
  <c r="W371" i="13"/>
  <c r="V371" i="13" s="1"/>
  <c r="W372" i="13"/>
  <c r="V372" i="13" s="1"/>
  <c r="W373" i="13"/>
  <c r="V373" i="13" s="1"/>
  <c r="W374" i="13"/>
  <c r="V374" i="13" s="1"/>
  <c r="W375" i="13"/>
  <c r="V375" i="13" s="1"/>
  <c r="W376" i="13"/>
  <c r="V376" i="13" s="1"/>
  <c r="W377" i="13"/>
  <c r="V377" i="13" s="1"/>
  <c r="W378" i="13"/>
  <c r="V378" i="13" s="1"/>
  <c r="W379" i="13"/>
  <c r="V379" i="13" s="1"/>
  <c r="W380" i="13"/>
  <c r="V380" i="13" s="1"/>
  <c r="W381" i="13"/>
  <c r="V381" i="13" s="1"/>
  <c r="W382" i="13"/>
  <c r="V382" i="13" s="1"/>
  <c r="W383" i="13"/>
  <c r="V383" i="13" s="1"/>
  <c r="W384" i="13"/>
  <c r="V384" i="13" s="1"/>
  <c r="W385" i="13"/>
  <c r="V385" i="13" s="1"/>
  <c r="W386" i="13"/>
  <c r="V386" i="13" s="1"/>
  <c r="W387" i="13"/>
  <c r="V387" i="13" s="1"/>
  <c r="W388" i="13"/>
  <c r="V388" i="13" s="1"/>
  <c r="W389" i="13"/>
  <c r="V389" i="13" s="1"/>
  <c r="W390" i="13"/>
  <c r="V390" i="13" s="1"/>
  <c r="W391" i="13"/>
  <c r="V391" i="13" s="1"/>
  <c r="W392" i="13"/>
  <c r="V392" i="13" s="1"/>
  <c r="W393" i="13"/>
  <c r="V393" i="13" s="1"/>
  <c r="W394" i="13"/>
  <c r="V394" i="13" s="1"/>
  <c r="W395" i="13"/>
  <c r="V395" i="13" s="1"/>
  <c r="W396" i="13"/>
  <c r="V396" i="13" s="1"/>
  <c r="W397" i="13"/>
  <c r="V397" i="13" s="1"/>
  <c r="W398" i="13"/>
  <c r="V398" i="13" s="1"/>
  <c r="W399" i="13"/>
  <c r="V399" i="13" s="1"/>
  <c r="W400" i="13"/>
  <c r="V400" i="13" s="1"/>
  <c r="W401" i="13"/>
  <c r="V401" i="13" s="1"/>
  <c r="W402" i="13"/>
  <c r="V402" i="13" s="1"/>
  <c r="W403" i="13"/>
  <c r="V403" i="13" s="1"/>
  <c r="W404" i="13"/>
  <c r="V404" i="13" s="1"/>
  <c r="W405" i="13"/>
  <c r="V405" i="13" s="1"/>
  <c r="W406" i="13"/>
  <c r="V406" i="13" s="1"/>
  <c r="W407" i="13"/>
  <c r="V407" i="13" s="1"/>
  <c r="W408" i="13"/>
  <c r="V408" i="13" s="1"/>
  <c r="W409" i="13"/>
  <c r="V409" i="13" s="1"/>
  <c r="W410" i="13"/>
  <c r="V410" i="13" s="1"/>
  <c r="W411" i="13"/>
  <c r="V411" i="13" s="1"/>
  <c r="W412" i="13"/>
  <c r="V412" i="13" s="1"/>
  <c r="W413" i="13"/>
  <c r="V413" i="13" s="1"/>
  <c r="W414" i="13"/>
  <c r="V414" i="13" s="1"/>
  <c r="W415" i="13"/>
  <c r="V415" i="13" s="1"/>
  <c r="W416" i="13"/>
  <c r="V416" i="13" s="1"/>
  <c r="W417" i="13"/>
  <c r="V417" i="13" s="1"/>
  <c r="W418" i="13"/>
  <c r="V418" i="13" s="1"/>
  <c r="W419" i="13"/>
  <c r="V419" i="13" s="1"/>
  <c r="W420" i="13"/>
  <c r="V420" i="13" s="1"/>
  <c r="W421" i="13"/>
  <c r="V421" i="13" s="1"/>
  <c r="W422" i="13"/>
  <c r="V422" i="13" s="1"/>
  <c r="W423" i="13"/>
  <c r="V423" i="13" s="1"/>
  <c r="W424" i="13"/>
  <c r="V424" i="13" s="1"/>
  <c r="W425" i="13"/>
  <c r="V425" i="13" s="1"/>
  <c r="W426" i="13"/>
  <c r="V426" i="13" s="1"/>
  <c r="W427" i="13"/>
  <c r="V427" i="13" s="1"/>
  <c r="W428" i="13"/>
  <c r="V428" i="13" s="1"/>
  <c r="W429" i="13"/>
  <c r="V429" i="13" s="1"/>
  <c r="W430" i="13"/>
  <c r="V430" i="13" s="1"/>
  <c r="W431" i="13"/>
  <c r="V431" i="13" s="1"/>
  <c r="W432" i="13"/>
  <c r="V432" i="13" s="1"/>
  <c r="W433" i="13"/>
  <c r="V433" i="13" s="1"/>
  <c r="W434" i="13"/>
  <c r="V434" i="13" s="1"/>
  <c r="W435" i="13"/>
  <c r="V435" i="13" s="1"/>
  <c r="W436" i="13"/>
  <c r="V436" i="13" s="1"/>
  <c r="W437" i="13"/>
  <c r="V437" i="13" s="1"/>
  <c r="W438" i="13"/>
  <c r="V438" i="13" s="1"/>
  <c r="W439" i="13"/>
  <c r="V439" i="13" s="1"/>
  <c r="W440" i="13"/>
  <c r="V440" i="13" s="1"/>
  <c r="W441" i="13"/>
  <c r="V441" i="13" s="1"/>
  <c r="W442" i="13"/>
  <c r="V442" i="13" s="1"/>
  <c r="W443" i="13"/>
  <c r="V443" i="13" s="1"/>
  <c r="W444" i="13"/>
  <c r="V444" i="13" s="1"/>
  <c r="W445" i="13"/>
  <c r="V445" i="13" s="1"/>
  <c r="W446" i="13"/>
  <c r="V446" i="13" s="1"/>
  <c r="W447" i="13"/>
  <c r="V447" i="13" s="1"/>
  <c r="W448" i="13"/>
  <c r="V448" i="13" s="1"/>
  <c r="W449" i="13"/>
  <c r="V449" i="13" s="1"/>
  <c r="W450" i="13"/>
  <c r="V450" i="13" s="1"/>
  <c r="W451" i="13"/>
  <c r="V451" i="13" s="1"/>
  <c r="W452" i="13"/>
  <c r="V452" i="13" s="1"/>
  <c r="W453" i="13"/>
  <c r="V453" i="13" s="1"/>
  <c r="W454" i="13"/>
  <c r="V454" i="13" s="1"/>
  <c r="W455" i="13"/>
  <c r="V455" i="13" s="1"/>
  <c r="W456" i="13"/>
  <c r="V456" i="13" s="1"/>
  <c r="W457" i="13"/>
  <c r="V457" i="13" s="1"/>
  <c r="W458" i="13"/>
  <c r="V458" i="13" s="1"/>
  <c r="W459" i="13"/>
  <c r="V459" i="13" s="1"/>
  <c r="W460" i="13"/>
  <c r="V460" i="13" s="1"/>
  <c r="W461" i="13"/>
  <c r="V461" i="13" s="1"/>
  <c r="W462" i="13"/>
  <c r="V462" i="13" s="1"/>
  <c r="W463" i="13"/>
  <c r="V463" i="13" s="1"/>
  <c r="W464" i="13"/>
  <c r="V464" i="13" s="1"/>
  <c r="W465" i="13"/>
  <c r="V465" i="13" s="1"/>
  <c r="W466" i="13"/>
  <c r="V466" i="13" s="1"/>
  <c r="W467" i="13"/>
  <c r="V467" i="13" s="1"/>
  <c r="W468" i="13"/>
  <c r="V468" i="13" s="1"/>
  <c r="W469" i="13"/>
  <c r="V469" i="13" s="1"/>
  <c r="W470" i="13"/>
  <c r="V470" i="13" s="1"/>
  <c r="W471" i="13"/>
  <c r="V471" i="13" s="1"/>
  <c r="W472" i="13"/>
  <c r="V472" i="13" s="1"/>
  <c r="W473" i="13"/>
  <c r="V473" i="13" s="1"/>
  <c r="W474" i="13"/>
  <c r="V474" i="13" s="1"/>
  <c r="W475" i="13"/>
  <c r="V475" i="13" s="1"/>
  <c r="W476" i="13"/>
  <c r="V476" i="13" s="1"/>
  <c r="W477" i="13"/>
  <c r="V477" i="13" s="1"/>
  <c r="W478" i="13"/>
  <c r="V478" i="13" s="1"/>
  <c r="W479" i="13"/>
  <c r="V479" i="13" s="1"/>
  <c r="W480" i="13"/>
  <c r="V480" i="13" s="1"/>
  <c r="W481" i="13"/>
  <c r="V481" i="13" s="1"/>
  <c r="W482" i="13"/>
  <c r="V482" i="13" s="1"/>
  <c r="W483" i="13"/>
  <c r="V483" i="13" s="1"/>
  <c r="W484" i="13"/>
  <c r="V484" i="13" s="1"/>
  <c r="W485" i="13"/>
  <c r="V485" i="13" s="1"/>
  <c r="W486" i="13"/>
  <c r="V486" i="13" s="1"/>
  <c r="W487" i="13"/>
  <c r="V487" i="13" s="1"/>
  <c r="W488" i="13"/>
  <c r="V488" i="13" s="1"/>
  <c r="W489" i="13"/>
  <c r="V489" i="13" s="1"/>
  <c r="W490" i="13"/>
  <c r="V490" i="13" s="1"/>
  <c r="W491" i="13"/>
  <c r="V491" i="13" s="1"/>
  <c r="W492" i="13"/>
  <c r="V492" i="13" s="1"/>
  <c r="W493" i="13"/>
  <c r="V493" i="13" s="1"/>
  <c r="W494" i="13"/>
  <c r="V494" i="13" s="1"/>
  <c r="W495" i="13"/>
  <c r="V495" i="13" s="1"/>
  <c r="W496" i="13"/>
  <c r="V496" i="13" s="1"/>
  <c r="W497" i="13"/>
  <c r="V497" i="13" s="1"/>
  <c r="W498" i="13"/>
  <c r="V498" i="13" s="1"/>
  <c r="W499" i="13"/>
  <c r="V499" i="13" s="1"/>
  <c r="W500" i="13"/>
  <c r="V500" i="13" s="1"/>
  <c r="W501" i="13"/>
  <c r="V501" i="13" s="1"/>
  <c r="W502" i="13"/>
  <c r="V502" i="13" s="1"/>
  <c r="W503" i="13"/>
  <c r="V503" i="13" s="1"/>
  <c r="W504" i="13"/>
  <c r="V504" i="13" s="1"/>
  <c r="W505" i="13"/>
  <c r="V505" i="13" s="1"/>
  <c r="W506" i="13"/>
  <c r="V506" i="13" s="1"/>
  <c r="W507" i="13"/>
  <c r="V507" i="13" s="1"/>
  <c r="W508" i="13"/>
  <c r="V508" i="13" s="1"/>
  <c r="W509" i="13"/>
  <c r="V509" i="13" s="1"/>
  <c r="W510" i="13"/>
  <c r="V510" i="13" s="1"/>
  <c r="W511" i="13"/>
  <c r="V511" i="13" s="1"/>
  <c r="W512" i="13"/>
  <c r="V512" i="13" s="1"/>
  <c r="W513" i="13"/>
  <c r="V513" i="13" s="1"/>
  <c r="W514" i="13"/>
  <c r="V514" i="13" s="1"/>
  <c r="W515" i="13"/>
  <c r="V515" i="13" s="1"/>
  <c r="W516" i="13"/>
  <c r="V516" i="13" s="1"/>
  <c r="W517" i="13"/>
  <c r="V517" i="13" s="1"/>
  <c r="W518" i="13"/>
  <c r="V518" i="13" s="1"/>
  <c r="W519" i="13"/>
  <c r="V519" i="13" s="1"/>
  <c r="W520" i="13"/>
  <c r="V520" i="13" s="1"/>
  <c r="W521" i="13"/>
  <c r="V521" i="13" s="1"/>
  <c r="W522" i="13"/>
  <c r="V522" i="13" s="1"/>
  <c r="W523" i="13"/>
  <c r="V523" i="13" s="1"/>
  <c r="W524" i="13"/>
  <c r="V524" i="13" s="1"/>
  <c r="W525" i="13"/>
  <c r="V525" i="13" s="1"/>
  <c r="W526" i="13"/>
  <c r="V526" i="13" s="1"/>
  <c r="W527" i="13"/>
  <c r="V527" i="13" s="1"/>
  <c r="W528" i="13"/>
  <c r="V528" i="13" s="1"/>
  <c r="W529" i="13"/>
  <c r="V529" i="13" s="1"/>
  <c r="W530" i="13"/>
  <c r="V530" i="13" s="1"/>
  <c r="W531" i="13"/>
  <c r="V531" i="13" s="1"/>
  <c r="W532" i="13"/>
  <c r="V532" i="13" s="1"/>
  <c r="W533" i="13"/>
  <c r="V533" i="13" s="1"/>
  <c r="W534" i="13"/>
  <c r="V534" i="13" s="1"/>
  <c r="W535" i="13"/>
  <c r="V535" i="13" s="1"/>
  <c r="W536" i="13"/>
  <c r="V536" i="13" s="1"/>
  <c r="W537" i="13"/>
  <c r="V537" i="13" s="1"/>
  <c r="W538" i="13"/>
  <c r="V538" i="13" s="1"/>
  <c r="W539" i="13"/>
  <c r="V539" i="13" s="1"/>
  <c r="W540" i="13"/>
  <c r="V540" i="13" s="1"/>
  <c r="W541" i="13"/>
  <c r="V541" i="13" s="1"/>
  <c r="W542" i="13"/>
  <c r="V542" i="13" s="1"/>
  <c r="W543" i="13"/>
  <c r="V543" i="13" s="1"/>
  <c r="W544" i="13"/>
  <c r="V544" i="13" s="1"/>
  <c r="W545" i="13"/>
  <c r="V545" i="13" s="1"/>
  <c r="W546" i="13"/>
  <c r="V546" i="13" s="1"/>
  <c r="W547" i="13"/>
  <c r="V547" i="13" s="1"/>
  <c r="W548" i="13"/>
  <c r="V548" i="13" s="1"/>
  <c r="W549" i="13"/>
  <c r="V549" i="13" s="1"/>
  <c r="W550" i="13"/>
  <c r="V550" i="13" s="1"/>
  <c r="W551" i="13"/>
  <c r="V551" i="13" s="1"/>
  <c r="W552" i="13"/>
  <c r="V552" i="13" s="1"/>
  <c r="W553" i="13"/>
  <c r="V553" i="13" s="1"/>
  <c r="W554" i="13"/>
  <c r="V554" i="13" s="1"/>
  <c r="W555" i="13"/>
  <c r="V555" i="13" s="1"/>
  <c r="W556" i="13"/>
  <c r="V556" i="13" s="1"/>
  <c r="W557" i="13"/>
  <c r="V557" i="13" s="1"/>
  <c r="W558" i="13"/>
  <c r="V558" i="13" s="1"/>
  <c r="W559" i="13"/>
  <c r="V559" i="13" s="1"/>
  <c r="W560" i="13"/>
  <c r="V560" i="13" s="1"/>
  <c r="W561" i="13"/>
  <c r="V561" i="13" s="1"/>
  <c r="W562" i="13"/>
  <c r="V562" i="13" s="1"/>
  <c r="W563" i="13"/>
  <c r="V563" i="13" s="1"/>
  <c r="W564" i="13"/>
  <c r="V564" i="13" s="1"/>
  <c r="W565" i="13"/>
  <c r="V565" i="13" s="1"/>
  <c r="W566" i="13"/>
  <c r="V566" i="13" s="1"/>
  <c r="W567" i="13"/>
  <c r="V567" i="13" s="1"/>
  <c r="W568" i="13"/>
  <c r="V568" i="13" s="1"/>
  <c r="W569" i="13"/>
  <c r="V569" i="13" s="1"/>
  <c r="W570" i="13"/>
  <c r="V570" i="13" s="1"/>
  <c r="W571" i="13"/>
  <c r="V571" i="13" s="1"/>
  <c r="W572" i="13"/>
  <c r="V572" i="13" s="1"/>
  <c r="W573" i="13"/>
  <c r="V573" i="13" s="1"/>
  <c r="W574" i="13"/>
  <c r="V574" i="13" s="1"/>
  <c r="W575" i="13"/>
  <c r="V575" i="13" s="1"/>
  <c r="W576" i="13"/>
  <c r="V576" i="13" s="1"/>
  <c r="W577" i="13"/>
  <c r="V577" i="13" s="1"/>
  <c r="W578" i="13"/>
  <c r="V578" i="13" s="1"/>
  <c r="W579" i="13"/>
  <c r="V579" i="13" s="1"/>
  <c r="W580" i="13"/>
  <c r="V580" i="13" s="1"/>
  <c r="W581" i="13"/>
  <c r="V581" i="13" s="1"/>
  <c r="W582" i="13"/>
  <c r="V582" i="13" s="1"/>
  <c r="W583" i="13"/>
  <c r="V583" i="13" s="1"/>
  <c r="W584" i="13"/>
  <c r="V584" i="13" s="1"/>
  <c r="W585" i="13"/>
  <c r="V585" i="13" s="1"/>
  <c r="W586" i="13"/>
  <c r="V586" i="13" s="1"/>
  <c r="W587" i="13"/>
  <c r="V587" i="13" s="1"/>
  <c r="W588" i="13"/>
  <c r="V588" i="13" s="1"/>
  <c r="W589" i="13"/>
  <c r="V589" i="13" s="1"/>
  <c r="W590" i="13"/>
  <c r="V590" i="13" s="1"/>
  <c r="W591" i="13"/>
  <c r="V591" i="13" s="1"/>
  <c r="W592" i="13"/>
  <c r="V592" i="13" s="1"/>
  <c r="W593" i="13"/>
  <c r="V593" i="13" s="1"/>
  <c r="W594" i="13"/>
  <c r="V594" i="13" s="1"/>
  <c r="W595" i="13"/>
  <c r="V595" i="13" s="1"/>
  <c r="W596" i="13"/>
  <c r="V596" i="13" s="1"/>
  <c r="W597" i="13"/>
  <c r="V597" i="13" s="1"/>
  <c r="W598" i="13"/>
  <c r="V598" i="13" s="1"/>
  <c r="W599" i="13"/>
  <c r="V599" i="13" s="1"/>
  <c r="W600" i="13"/>
  <c r="V600" i="13" s="1"/>
  <c r="W601" i="13"/>
  <c r="V601" i="13" s="1"/>
  <c r="W602" i="13"/>
  <c r="V602" i="13" s="1"/>
  <c r="W603" i="13"/>
  <c r="V603" i="13" s="1"/>
  <c r="W604" i="13"/>
  <c r="V604" i="13" s="1"/>
  <c r="W605" i="13"/>
  <c r="V605" i="13" s="1"/>
  <c r="W606" i="13"/>
  <c r="V606" i="13" s="1"/>
  <c r="W607" i="13"/>
  <c r="V607" i="13" s="1"/>
  <c r="W608" i="13"/>
  <c r="V608" i="13" s="1"/>
  <c r="W609" i="13"/>
  <c r="V609" i="13" s="1"/>
  <c r="W610" i="13"/>
  <c r="V610" i="13" s="1"/>
  <c r="W611" i="13"/>
  <c r="V611" i="13" s="1"/>
  <c r="W612" i="13"/>
  <c r="V612" i="13" s="1"/>
  <c r="W613" i="13"/>
  <c r="V613" i="13" s="1"/>
  <c r="W614" i="13"/>
  <c r="V614" i="13" s="1"/>
  <c r="W615" i="13"/>
  <c r="V615" i="13" s="1"/>
  <c r="W616" i="13"/>
  <c r="V616" i="13" s="1"/>
  <c r="W617" i="13"/>
  <c r="V617" i="13" s="1"/>
  <c r="W618" i="13"/>
  <c r="V618" i="13" s="1"/>
  <c r="W619" i="13"/>
  <c r="V619" i="13" s="1"/>
  <c r="W620" i="13"/>
  <c r="V620" i="13" s="1"/>
  <c r="W621" i="13"/>
  <c r="V621" i="13" s="1"/>
  <c r="W622" i="13"/>
  <c r="V622" i="13" s="1"/>
  <c r="W623" i="13"/>
  <c r="V623" i="13" s="1"/>
  <c r="W624" i="13"/>
  <c r="V624" i="13" s="1"/>
  <c r="W625" i="13"/>
  <c r="V625" i="13" s="1"/>
  <c r="W626" i="13"/>
  <c r="V626" i="13" s="1"/>
  <c r="W627" i="13"/>
  <c r="V627" i="13" s="1"/>
  <c r="W628" i="13"/>
  <c r="V628" i="13" s="1"/>
  <c r="W629" i="13"/>
  <c r="V629" i="13" s="1"/>
  <c r="W630" i="13"/>
  <c r="V630" i="13" s="1"/>
  <c r="W631" i="13"/>
  <c r="V631" i="13" s="1"/>
  <c r="W632" i="13"/>
  <c r="V632" i="13" s="1"/>
  <c r="W633" i="13"/>
  <c r="V633" i="13" s="1"/>
  <c r="W634" i="13"/>
  <c r="V634" i="13" s="1"/>
  <c r="W635" i="13"/>
  <c r="V635" i="13" s="1"/>
  <c r="W636" i="13"/>
  <c r="V636" i="13" s="1"/>
  <c r="W637" i="13"/>
  <c r="V637" i="13" s="1"/>
  <c r="W638" i="13"/>
  <c r="V638" i="13" s="1"/>
  <c r="W639" i="13"/>
  <c r="V639" i="13" s="1"/>
  <c r="W640" i="13"/>
  <c r="V640" i="13" s="1"/>
  <c r="W641" i="13"/>
  <c r="V641" i="13" s="1"/>
  <c r="W642" i="13"/>
  <c r="V642" i="13" s="1"/>
  <c r="W643" i="13"/>
  <c r="V643" i="13" s="1"/>
  <c r="W644" i="13"/>
  <c r="V644" i="13" s="1"/>
  <c r="W645" i="13"/>
  <c r="V645" i="13" s="1"/>
  <c r="W646" i="13"/>
  <c r="V646" i="13" s="1"/>
  <c r="W647" i="13"/>
  <c r="V647" i="13" s="1"/>
  <c r="W648" i="13"/>
  <c r="V648" i="13" s="1"/>
  <c r="W649" i="13"/>
  <c r="V649" i="13" s="1"/>
  <c r="W650" i="13"/>
  <c r="V650" i="13" s="1"/>
  <c r="W651" i="13"/>
  <c r="V651" i="13" s="1"/>
  <c r="W652" i="13"/>
  <c r="V652" i="13" s="1"/>
  <c r="W653" i="13"/>
  <c r="V653" i="13" s="1"/>
  <c r="W654" i="13"/>
  <c r="V654" i="13" s="1"/>
  <c r="W655" i="13"/>
  <c r="V655" i="13" s="1"/>
  <c r="W656" i="13"/>
  <c r="V656" i="13" s="1"/>
  <c r="W657" i="13"/>
  <c r="V657" i="13" s="1"/>
  <c r="W658" i="13"/>
  <c r="V658" i="13" s="1"/>
  <c r="W659" i="13"/>
  <c r="V659" i="13" s="1"/>
  <c r="W660" i="13"/>
  <c r="V660" i="13" s="1"/>
  <c r="W661" i="13"/>
  <c r="V661" i="13" s="1"/>
  <c r="W662" i="13"/>
  <c r="V662" i="13" s="1"/>
  <c r="W663" i="13"/>
  <c r="V663" i="13" s="1"/>
  <c r="W664" i="13"/>
  <c r="V664" i="13" s="1"/>
  <c r="W665" i="13"/>
  <c r="V665" i="13" s="1"/>
  <c r="W666" i="13"/>
  <c r="V666" i="13" s="1"/>
  <c r="W667" i="13"/>
  <c r="V667" i="13" s="1"/>
  <c r="W668" i="13"/>
  <c r="V668" i="13" s="1"/>
  <c r="W669" i="13"/>
  <c r="V669" i="13" s="1"/>
  <c r="W670" i="13"/>
  <c r="V670" i="13" s="1"/>
  <c r="W671" i="13"/>
  <c r="V671" i="13" s="1"/>
  <c r="W672" i="13"/>
  <c r="V672" i="13" s="1"/>
  <c r="W673" i="13"/>
  <c r="V673" i="13" s="1"/>
  <c r="W674" i="13"/>
  <c r="V674" i="13" s="1"/>
  <c r="W675" i="13"/>
  <c r="V675" i="13" s="1"/>
  <c r="W676" i="13"/>
  <c r="V676" i="13" s="1"/>
  <c r="W677" i="13"/>
  <c r="V677" i="13" s="1"/>
  <c r="W678" i="13"/>
  <c r="V678" i="13" s="1"/>
  <c r="W679" i="13"/>
  <c r="V679" i="13" s="1"/>
  <c r="W680" i="13"/>
  <c r="V680" i="13" s="1"/>
  <c r="W681" i="13"/>
  <c r="V681" i="13" s="1"/>
  <c r="W682" i="13"/>
  <c r="V682" i="13" s="1"/>
  <c r="W683" i="13"/>
  <c r="V683" i="13" s="1"/>
  <c r="W684" i="13"/>
  <c r="V684" i="13" s="1"/>
  <c r="W685" i="13"/>
  <c r="V685" i="13" s="1"/>
  <c r="W686" i="13"/>
  <c r="V686" i="13" s="1"/>
  <c r="W687" i="13"/>
  <c r="V687" i="13" s="1"/>
  <c r="W688" i="13"/>
  <c r="V688" i="13" s="1"/>
  <c r="W689" i="13"/>
  <c r="V689" i="13" s="1"/>
  <c r="W690" i="13"/>
  <c r="V690" i="13" s="1"/>
  <c r="W691" i="13"/>
  <c r="V691" i="13" s="1"/>
  <c r="W692" i="13"/>
  <c r="V692" i="13" s="1"/>
  <c r="W693" i="13"/>
  <c r="V693" i="13" s="1"/>
  <c r="W694" i="13"/>
  <c r="V694" i="13" s="1"/>
  <c r="W695" i="13"/>
  <c r="V695" i="13" s="1"/>
  <c r="W696" i="13"/>
  <c r="V696" i="13" s="1"/>
  <c r="W697" i="13"/>
  <c r="V697" i="13" s="1"/>
  <c r="W698" i="13"/>
  <c r="V698" i="13" s="1"/>
  <c r="W699" i="13"/>
  <c r="V699" i="13" s="1"/>
  <c r="W700" i="13"/>
  <c r="V700" i="13" s="1"/>
  <c r="W701" i="13"/>
  <c r="V701" i="13" s="1"/>
  <c r="W702" i="13"/>
  <c r="V702" i="13" s="1"/>
  <c r="W703" i="13"/>
  <c r="V703" i="13" s="1"/>
  <c r="W704" i="13"/>
  <c r="V704" i="13" s="1"/>
  <c r="W705" i="13"/>
  <c r="V705" i="13" s="1"/>
  <c r="W706" i="13"/>
  <c r="V706" i="13" s="1"/>
  <c r="W707" i="13"/>
  <c r="V707" i="13" s="1"/>
  <c r="W708" i="13"/>
  <c r="V708" i="13" s="1"/>
  <c r="W709" i="13"/>
  <c r="V709" i="13" s="1"/>
  <c r="W710" i="13"/>
  <c r="V710" i="13" s="1"/>
  <c r="W711" i="13"/>
  <c r="V711" i="13" s="1"/>
  <c r="W712" i="13"/>
  <c r="V712" i="13" s="1"/>
  <c r="W713" i="13"/>
  <c r="V713" i="13" s="1"/>
  <c r="W714" i="13"/>
  <c r="V714" i="13" s="1"/>
  <c r="W715" i="13"/>
  <c r="V715" i="13" s="1"/>
  <c r="W716" i="13"/>
  <c r="V716" i="13" s="1"/>
  <c r="W717" i="13"/>
  <c r="V717" i="13" s="1"/>
  <c r="W718" i="13"/>
  <c r="V718" i="13" s="1"/>
  <c r="W719" i="13"/>
  <c r="V719" i="13" s="1"/>
  <c r="W720" i="13"/>
  <c r="V720" i="13" s="1"/>
  <c r="W721" i="13"/>
  <c r="V721" i="13" s="1"/>
  <c r="W722" i="13"/>
  <c r="V722" i="13" s="1"/>
  <c r="W723" i="13"/>
  <c r="V723" i="13" s="1"/>
  <c r="W724" i="13"/>
  <c r="V724" i="13" s="1"/>
  <c r="W725" i="13"/>
  <c r="V725" i="13" s="1"/>
  <c r="W726" i="13"/>
  <c r="V726" i="13" s="1"/>
  <c r="W727" i="13"/>
  <c r="V727" i="13" s="1"/>
  <c r="W728" i="13"/>
  <c r="V728" i="13" s="1"/>
  <c r="W729" i="13"/>
  <c r="V729" i="13" s="1"/>
  <c r="W730" i="13"/>
  <c r="V730" i="13" s="1"/>
  <c r="W731" i="13"/>
  <c r="V731" i="13" s="1"/>
  <c r="W732" i="13"/>
  <c r="V732" i="13" s="1"/>
  <c r="W733" i="13"/>
  <c r="V733" i="13" s="1"/>
  <c r="W734" i="13"/>
  <c r="V734" i="13" s="1"/>
  <c r="W735" i="13"/>
  <c r="V735" i="13" s="1"/>
  <c r="W736" i="13"/>
  <c r="V736" i="13" s="1"/>
  <c r="W737" i="13"/>
  <c r="V737" i="13" s="1"/>
  <c r="W738" i="13"/>
  <c r="V738" i="13" s="1"/>
  <c r="W739" i="13"/>
  <c r="V739" i="13" s="1"/>
  <c r="W740" i="13"/>
  <c r="V740" i="13" s="1"/>
  <c r="W741" i="13"/>
  <c r="V741" i="13" s="1"/>
  <c r="W742" i="13"/>
  <c r="V742" i="13" s="1"/>
  <c r="W743" i="13"/>
  <c r="V743" i="13" s="1"/>
  <c r="W744" i="13"/>
  <c r="V744" i="13" s="1"/>
  <c r="W745" i="13"/>
  <c r="V745" i="13" s="1"/>
  <c r="W746" i="13"/>
  <c r="V746" i="13" s="1"/>
  <c r="W747" i="13"/>
  <c r="V747" i="13" s="1"/>
  <c r="W748" i="13"/>
  <c r="V748" i="13" s="1"/>
  <c r="W749" i="13"/>
  <c r="V749" i="13" s="1"/>
  <c r="W750" i="13"/>
  <c r="V750" i="13" s="1"/>
  <c r="W751" i="13"/>
  <c r="V751" i="13" s="1"/>
  <c r="W752" i="13"/>
  <c r="V752" i="13" s="1"/>
  <c r="W753" i="13"/>
  <c r="V753" i="13" s="1"/>
  <c r="W754" i="13"/>
  <c r="V754" i="13" s="1"/>
  <c r="W755" i="13"/>
  <c r="V755" i="13" s="1"/>
  <c r="W756" i="13"/>
  <c r="V756" i="13" s="1"/>
  <c r="W757" i="13"/>
  <c r="V757" i="13" s="1"/>
  <c r="W758" i="13"/>
  <c r="V758" i="13" s="1"/>
  <c r="W759" i="13"/>
  <c r="V759" i="13" s="1"/>
  <c r="W760" i="13"/>
  <c r="V760" i="13" s="1"/>
  <c r="W761" i="13"/>
  <c r="V761" i="13" s="1"/>
  <c r="W762" i="13"/>
  <c r="V762" i="13" s="1"/>
  <c r="W763" i="13"/>
  <c r="V763" i="13" s="1"/>
  <c r="W764" i="13"/>
  <c r="V764" i="13" s="1"/>
  <c r="W765" i="13"/>
  <c r="V765" i="13" s="1"/>
  <c r="W766" i="13"/>
  <c r="V766" i="13" s="1"/>
  <c r="W767" i="13"/>
  <c r="V767" i="13" s="1"/>
  <c r="W768" i="13"/>
  <c r="V768" i="13" s="1"/>
  <c r="W769" i="13"/>
  <c r="V769" i="13" s="1"/>
  <c r="W770" i="13"/>
  <c r="V770" i="13" s="1"/>
  <c r="W771" i="13"/>
  <c r="V771" i="13" s="1"/>
  <c r="W772" i="13"/>
  <c r="V772" i="13" s="1"/>
  <c r="W773" i="13"/>
  <c r="V773" i="13" s="1"/>
  <c r="W774" i="13"/>
  <c r="V774" i="13" s="1"/>
  <c r="W775" i="13"/>
  <c r="V775" i="13" s="1"/>
  <c r="W776" i="13"/>
  <c r="V776" i="13" s="1"/>
  <c r="W777" i="13"/>
  <c r="V777" i="13" s="1"/>
  <c r="W778" i="13"/>
  <c r="V778" i="13" s="1"/>
  <c r="W779" i="13"/>
  <c r="V779" i="13" s="1"/>
  <c r="W780" i="13"/>
  <c r="V780" i="13" s="1"/>
  <c r="W781" i="13"/>
  <c r="V781" i="13" s="1"/>
  <c r="W782" i="13"/>
  <c r="V782" i="13" s="1"/>
  <c r="W783" i="13"/>
  <c r="V783" i="13" s="1"/>
  <c r="W784" i="13"/>
  <c r="V784" i="13" s="1"/>
  <c r="W785" i="13"/>
  <c r="V785" i="13" s="1"/>
  <c r="W786" i="13"/>
  <c r="V786" i="13" s="1"/>
  <c r="W787" i="13"/>
  <c r="V787" i="13" s="1"/>
  <c r="W788" i="13"/>
  <c r="V788" i="13" s="1"/>
  <c r="W789" i="13"/>
  <c r="V789" i="13" s="1"/>
  <c r="W790" i="13"/>
  <c r="V790" i="13" s="1"/>
  <c r="W791" i="13"/>
  <c r="V791" i="13" s="1"/>
  <c r="W792" i="13"/>
  <c r="V792" i="13" s="1"/>
  <c r="W793" i="13"/>
  <c r="V793" i="13" s="1"/>
  <c r="W794" i="13"/>
  <c r="V794" i="13" s="1"/>
  <c r="W795" i="13"/>
  <c r="V795" i="13" s="1"/>
  <c r="W796" i="13"/>
  <c r="V796" i="13" s="1"/>
  <c r="W797" i="13"/>
  <c r="V797" i="13" s="1"/>
  <c r="W798" i="13"/>
  <c r="V798" i="13" s="1"/>
  <c r="W799" i="13"/>
  <c r="V799" i="13" s="1"/>
  <c r="W800" i="13"/>
  <c r="V800" i="13" s="1"/>
  <c r="W801" i="13"/>
  <c r="V801" i="13" s="1"/>
  <c r="W802" i="13"/>
  <c r="V802" i="13" s="1"/>
  <c r="W803" i="13"/>
  <c r="V803" i="13" s="1"/>
  <c r="W804" i="13"/>
  <c r="V804" i="13" s="1"/>
  <c r="W805" i="13"/>
  <c r="V805" i="13" s="1"/>
  <c r="W806" i="13"/>
  <c r="V806" i="13" s="1"/>
  <c r="W807" i="13"/>
  <c r="V807" i="13" s="1"/>
  <c r="W808" i="13"/>
  <c r="V808" i="13" s="1"/>
  <c r="W809" i="13"/>
  <c r="V809" i="13" s="1"/>
  <c r="W810" i="13"/>
  <c r="V810" i="13" s="1"/>
  <c r="W811" i="13"/>
  <c r="V811" i="13" s="1"/>
  <c r="W812" i="13"/>
  <c r="V812" i="13" s="1"/>
  <c r="W813" i="13"/>
  <c r="V813" i="13" s="1"/>
  <c r="W814" i="13"/>
  <c r="V814" i="13" s="1"/>
  <c r="W815" i="13"/>
  <c r="V815" i="13" s="1"/>
  <c r="W816" i="13"/>
  <c r="V816" i="13" s="1"/>
  <c r="W817" i="13"/>
  <c r="V817" i="13" s="1"/>
  <c r="W818" i="13"/>
  <c r="V818" i="13" s="1"/>
  <c r="W819" i="13"/>
  <c r="V819" i="13" s="1"/>
  <c r="W820" i="13"/>
  <c r="V820" i="13" s="1"/>
  <c r="W821" i="13"/>
  <c r="V821" i="13" s="1"/>
  <c r="W822" i="13"/>
  <c r="V822" i="13" s="1"/>
  <c r="W823" i="13"/>
  <c r="V823" i="13" s="1"/>
  <c r="W824" i="13"/>
  <c r="V824" i="13" s="1"/>
  <c r="W825" i="13"/>
  <c r="V825" i="13" s="1"/>
  <c r="W826" i="13"/>
  <c r="V826" i="13" s="1"/>
  <c r="W827" i="13"/>
  <c r="V827" i="13" s="1"/>
  <c r="W828" i="13"/>
  <c r="V828" i="13" s="1"/>
  <c r="W829" i="13"/>
  <c r="V829" i="13" s="1"/>
  <c r="W830" i="13"/>
  <c r="V830" i="13" s="1"/>
  <c r="W831" i="13"/>
  <c r="V831" i="13" s="1"/>
  <c r="W832" i="13"/>
  <c r="V832" i="13" s="1"/>
  <c r="W833" i="13"/>
  <c r="V833" i="13" s="1"/>
  <c r="W834" i="13"/>
  <c r="V834" i="13" s="1"/>
  <c r="W835" i="13"/>
  <c r="V835" i="13" s="1"/>
  <c r="W836" i="13"/>
  <c r="V836" i="13" s="1"/>
  <c r="W837" i="13"/>
  <c r="V837" i="13" s="1"/>
  <c r="W838" i="13"/>
  <c r="V838" i="13" s="1"/>
  <c r="W839" i="13"/>
  <c r="V839" i="13" s="1"/>
  <c r="W840" i="13"/>
  <c r="V840" i="13" s="1"/>
  <c r="W841" i="13"/>
  <c r="V841" i="13" s="1"/>
  <c r="W842" i="13"/>
  <c r="V842" i="13" s="1"/>
  <c r="W843" i="13"/>
  <c r="V843" i="13" s="1"/>
  <c r="W844" i="13"/>
  <c r="V844" i="13" s="1"/>
  <c r="W845" i="13"/>
  <c r="V845" i="13" s="1"/>
  <c r="W846" i="13"/>
  <c r="V846" i="13" s="1"/>
  <c r="W847" i="13"/>
  <c r="V847" i="13" s="1"/>
  <c r="W848" i="13"/>
  <c r="V848" i="13" s="1"/>
  <c r="W849" i="13"/>
  <c r="V849" i="13" s="1"/>
  <c r="W850" i="13"/>
  <c r="V850" i="13" s="1"/>
  <c r="W851" i="13"/>
  <c r="V851" i="13" s="1"/>
  <c r="W852" i="13"/>
  <c r="V852" i="13" s="1"/>
  <c r="W853" i="13"/>
  <c r="V853" i="13" s="1"/>
  <c r="W854" i="13"/>
  <c r="V854" i="13" s="1"/>
  <c r="W855" i="13"/>
  <c r="V855" i="13" s="1"/>
  <c r="W856" i="13"/>
  <c r="V856" i="13" s="1"/>
  <c r="W857" i="13"/>
  <c r="V857" i="13" s="1"/>
  <c r="W858" i="13"/>
  <c r="V858" i="13" s="1"/>
  <c r="W859" i="13"/>
  <c r="V859" i="13" s="1"/>
  <c r="W860" i="13"/>
  <c r="V860" i="13" s="1"/>
  <c r="W861" i="13"/>
  <c r="V861" i="13" s="1"/>
  <c r="W862" i="13"/>
  <c r="V862" i="13" s="1"/>
  <c r="W863" i="13"/>
  <c r="V863" i="13" s="1"/>
  <c r="W864" i="13"/>
  <c r="V864" i="13" s="1"/>
  <c r="W865" i="13"/>
  <c r="V865" i="13" s="1"/>
  <c r="W866" i="13"/>
  <c r="V866" i="13" s="1"/>
  <c r="W867" i="13"/>
  <c r="V867" i="13" s="1"/>
  <c r="W868" i="13"/>
  <c r="V868" i="13" s="1"/>
  <c r="W869" i="13"/>
  <c r="V869" i="13" s="1"/>
  <c r="W870" i="13"/>
  <c r="V870" i="13" s="1"/>
  <c r="W871" i="13"/>
  <c r="V871" i="13" s="1"/>
  <c r="W872" i="13"/>
  <c r="V872" i="13" s="1"/>
  <c r="W873" i="13"/>
  <c r="V873" i="13" s="1"/>
  <c r="W874" i="13"/>
  <c r="V874" i="13" s="1"/>
  <c r="W875" i="13"/>
  <c r="V875" i="13" s="1"/>
  <c r="W876" i="13"/>
  <c r="V876" i="13" s="1"/>
  <c r="W877" i="13"/>
  <c r="V877" i="13" s="1"/>
  <c r="W878" i="13"/>
  <c r="V878" i="13" s="1"/>
  <c r="W879" i="13"/>
  <c r="V879" i="13" s="1"/>
  <c r="W880" i="13"/>
  <c r="V880" i="13" s="1"/>
  <c r="W881" i="13"/>
  <c r="V881" i="13" s="1"/>
  <c r="W882" i="13"/>
  <c r="V882" i="13" s="1"/>
  <c r="W883" i="13"/>
  <c r="V883" i="13" s="1"/>
  <c r="W884" i="13"/>
  <c r="V884" i="13" s="1"/>
  <c r="W885" i="13"/>
  <c r="V885" i="13" s="1"/>
  <c r="W886" i="13"/>
  <c r="V886" i="13" s="1"/>
  <c r="W887" i="13"/>
  <c r="V887" i="13" s="1"/>
  <c r="W888" i="13"/>
  <c r="V888" i="13" s="1"/>
  <c r="W889" i="13"/>
  <c r="V889" i="13" s="1"/>
  <c r="W890" i="13"/>
  <c r="V890" i="13" s="1"/>
  <c r="W891" i="13"/>
  <c r="V891" i="13" s="1"/>
  <c r="W892" i="13"/>
  <c r="V892" i="13" s="1"/>
  <c r="W893" i="13"/>
  <c r="V893" i="13" s="1"/>
  <c r="W894" i="13"/>
  <c r="V894" i="13" s="1"/>
  <c r="W895" i="13"/>
  <c r="V895" i="13" s="1"/>
  <c r="W896" i="13"/>
  <c r="V896" i="13" s="1"/>
  <c r="W897" i="13"/>
  <c r="V897" i="13" s="1"/>
  <c r="W898" i="13"/>
  <c r="V898" i="13" s="1"/>
  <c r="W899" i="13"/>
  <c r="V899" i="13" s="1"/>
  <c r="W900" i="13"/>
  <c r="V900" i="13" s="1"/>
  <c r="W901" i="13"/>
  <c r="V901" i="13" s="1"/>
  <c r="W902" i="13"/>
  <c r="V902" i="13" s="1"/>
  <c r="W903" i="13"/>
  <c r="V903" i="13" s="1"/>
  <c r="W904" i="13"/>
  <c r="V904" i="13" s="1"/>
  <c r="W905" i="13"/>
  <c r="V905" i="13" s="1"/>
  <c r="W906" i="13"/>
  <c r="V906" i="13" s="1"/>
  <c r="W907" i="13"/>
  <c r="V907" i="13" s="1"/>
  <c r="W908" i="13"/>
  <c r="V908" i="13" s="1"/>
  <c r="W909" i="13"/>
  <c r="V909" i="13" s="1"/>
  <c r="W910" i="13"/>
  <c r="V910" i="13" s="1"/>
  <c r="W911" i="13"/>
  <c r="V911" i="13" s="1"/>
  <c r="W912" i="13"/>
  <c r="V912" i="13" s="1"/>
  <c r="W913" i="13"/>
  <c r="V913" i="13" s="1"/>
  <c r="W914" i="13"/>
  <c r="V914" i="13" s="1"/>
  <c r="W915" i="13"/>
  <c r="V915" i="13" s="1"/>
  <c r="W916" i="13"/>
  <c r="V916" i="13" s="1"/>
  <c r="W917" i="13"/>
  <c r="V917" i="13" s="1"/>
  <c r="W918" i="13"/>
  <c r="V918" i="13" s="1"/>
  <c r="W919" i="13"/>
  <c r="V919" i="13" s="1"/>
  <c r="W920" i="13"/>
  <c r="V920" i="13" s="1"/>
  <c r="W921" i="13"/>
  <c r="V921" i="13" s="1"/>
  <c r="W922" i="13"/>
  <c r="V922" i="13" s="1"/>
  <c r="W923" i="13"/>
  <c r="V923" i="13" s="1"/>
  <c r="W924" i="13"/>
  <c r="V924" i="13" s="1"/>
  <c r="W925" i="13"/>
  <c r="V925" i="13" s="1"/>
  <c r="W926" i="13"/>
  <c r="V926" i="13" s="1"/>
  <c r="W927" i="13"/>
  <c r="V927" i="13" s="1"/>
  <c r="W928" i="13"/>
  <c r="V928" i="13" s="1"/>
  <c r="W929" i="13"/>
  <c r="V929" i="13" s="1"/>
  <c r="W930" i="13"/>
  <c r="V930" i="13" s="1"/>
  <c r="W931" i="13"/>
  <c r="V931" i="13" s="1"/>
  <c r="W932" i="13"/>
  <c r="V932" i="13" s="1"/>
  <c r="W933" i="13"/>
  <c r="V933" i="13" s="1"/>
  <c r="W934" i="13"/>
  <c r="V934" i="13" s="1"/>
  <c r="W935" i="13"/>
  <c r="V935" i="13" s="1"/>
  <c r="W936" i="13"/>
  <c r="V936" i="13" s="1"/>
  <c r="W937" i="13"/>
  <c r="V937" i="13" s="1"/>
  <c r="W938" i="13"/>
  <c r="V938" i="13" s="1"/>
  <c r="W939" i="13"/>
  <c r="V939" i="13" s="1"/>
  <c r="W940" i="13"/>
  <c r="V940" i="13" s="1"/>
  <c r="W941" i="13"/>
  <c r="V941" i="13" s="1"/>
  <c r="W942" i="13"/>
  <c r="V942" i="13" s="1"/>
  <c r="W943" i="13"/>
  <c r="V943" i="13" s="1"/>
  <c r="W944" i="13"/>
  <c r="V944" i="13" s="1"/>
  <c r="W945" i="13"/>
  <c r="V945" i="13" s="1"/>
  <c r="W946" i="13"/>
  <c r="V946" i="13" s="1"/>
  <c r="W947" i="13"/>
  <c r="V947" i="13" s="1"/>
  <c r="W948" i="13"/>
  <c r="V948" i="13" s="1"/>
  <c r="W949" i="13"/>
  <c r="V949" i="13" s="1"/>
  <c r="W950" i="13"/>
  <c r="V950" i="13" s="1"/>
  <c r="W951" i="13"/>
  <c r="V951" i="13" s="1"/>
  <c r="W952" i="13"/>
  <c r="V952" i="13" s="1"/>
  <c r="W953" i="13"/>
  <c r="V953" i="13" s="1"/>
  <c r="W954" i="13"/>
  <c r="V954" i="13" s="1"/>
  <c r="W955" i="13"/>
  <c r="V955" i="13" s="1"/>
  <c r="W956" i="13"/>
  <c r="V956" i="13" s="1"/>
  <c r="W957" i="13"/>
  <c r="V957" i="13" s="1"/>
  <c r="W958" i="13"/>
  <c r="V958" i="13" s="1"/>
  <c r="W959" i="13"/>
  <c r="V959" i="13" s="1"/>
  <c r="W960" i="13"/>
  <c r="V960" i="13" s="1"/>
  <c r="W961" i="13"/>
  <c r="V961" i="13" s="1"/>
  <c r="W962" i="13"/>
  <c r="V962" i="13" s="1"/>
  <c r="W963" i="13"/>
  <c r="V963" i="13" s="1"/>
  <c r="W964" i="13"/>
  <c r="V964" i="13" s="1"/>
  <c r="W965" i="13"/>
  <c r="V965" i="13" s="1"/>
  <c r="W966" i="13"/>
  <c r="V966" i="13" s="1"/>
  <c r="W967" i="13"/>
  <c r="V967" i="13" s="1"/>
  <c r="W968" i="13"/>
  <c r="V968" i="13" s="1"/>
  <c r="W969" i="13"/>
  <c r="V969" i="13" s="1"/>
  <c r="W970" i="13"/>
  <c r="V970" i="13" s="1"/>
  <c r="W971" i="13"/>
  <c r="V971" i="13" s="1"/>
  <c r="W972" i="13"/>
  <c r="V972" i="13" s="1"/>
  <c r="W973" i="13"/>
  <c r="V973" i="13" s="1"/>
  <c r="W974" i="13"/>
  <c r="V974" i="13" s="1"/>
  <c r="W975" i="13"/>
  <c r="V975" i="13" s="1"/>
  <c r="W976" i="13"/>
  <c r="V976" i="13" s="1"/>
  <c r="W977" i="13"/>
  <c r="V977" i="13" s="1"/>
  <c r="W978" i="13"/>
  <c r="V978" i="13" s="1"/>
  <c r="W979" i="13"/>
  <c r="V979" i="13" s="1"/>
  <c r="W980" i="13"/>
  <c r="V980" i="13" s="1"/>
  <c r="W981" i="13"/>
  <c r="V981" i="13" s="1"/>
  <c r="W982" i="13"/>
  <c r="V982" i="13" s="1"/>
  <c r="W983" i="13"/>
  <c r="V983" i="13" s="1"/>
  <c r="W984" i="13"/>
  <c r="V984" i="13" s="1"/>
  <c r="W985" i="13"/>
  <c r="V985" i="13" s="1"/>
  <c r="W986" i="13"/>
  <c r="V986" i="13" s="1"/>
  <c r="W987" i="13"/>
  <c r="V987" i="13" s="1"/>
  <c r="W988" i="13"/>
  <c r="V988" i="13" s="1"/>
  <c r="W989" i="13"/>
  <c r="V989" i="13" s="1"/>
  <c r="W990" i="13"/>
  <c r="V990" i="13" s="1"/>
  <c r="W991" i="13"/>
  <c r="V991" i="13" s="1"/>
  <c r="W992" i="13"/>
  <c r="V992" i="13" s="1"/>
  <c r="W993" i="13"/>
  <c r="V993" i="13" s="1"/>
  <c r="W994" i="13"/>
  <c r="V994" i="13" s="1"/>
  <c r="W995" i="13"/>
  <c r="V995" i="13" s="1"/>
  <c r="W996" i="13"/>
  <c r="V996" i="13" s="1"/>
  <c r="W997" i="13"/>
  <c r="V997" i="13" s="1"/>
  <c r="W998" i="13"/>
  <c r="V998" i="13" s="1"/>
  <c r="W999" i="13"/>
  <c r="V999" i="13" s="1"/>
  <c r="W1000" i="13"/>
  <c r="V1000" i="13" s="1"/>
  <c r="W1001" i="13"/>
  <c r="V1001" i="13" s="1"/>
  <c r="W1002" i="13"/>
  <c r="V1002" i="13" s="1"/>
  <c r="W1003" i="13"/>
  <c r="V1003" i="13" s="1"/>
  <c r="W1004" i="13"/>
  <c r="V1004" i="13" s="1"/>
  <c r="W1005" i="13"/>
  <c r="V1005" i="13" s="1"/>
  <c r="W1006" i="13"/>
  <c r="V1006" i="13" s="1"/>
  <c r="W1007" i="13"/>
  <c r="V1007" i="13" s="1"/>
  <c r="W1008" i="13"/>
  <c r="V1008" i="13" s="1"/>
  <c r="W1009" i="13"/>
  <c r="V1009" i="13" s="1"/>
  <c r="W1010" i="13"/>
  <c r="V1010" i="13" s="1"/>
  <c r="W1011" i="13"/>
  <c r="V1011" i="13" s="1"/>
  <c r="W1012" i="13"/>
  <c r="V1012" i="13" s="1"/>
  <c r="W1013" i="13"/>
  <c r="V1013" i="13" s="1"/>
  <c r="W1014" i="13"/>
  <c r="V1014" i="13" s="1"/>
  <c r="W1015" i="13"/>
  <c r="V1015" i="13" s="1"/>
  <c r="W1016" i="13"/>
  <c r="V1016" i="13" s="1"/>
  <c r="W1017" i="13"/>
  <c r="V1017" i="13" s="1"/>
  <c r="W1018" i="13"/>
  <c r="V1018" i="13" s="1"/>
  <c r="W1019" i="13"/>
  <c r="V1019" i="13" s="1"/>
  <c r="W1020" i="13"/>
  <c r="V1020" i="13" s="1"/>
  <c r="W1021" i="13"/>
  <c r="V1021" i="13" s="1"/>
  <c r="W1022" i="13"/>
  <c r="V1022" i="13" s="1"/>
  <c r="W1023" i="13"/>
  <c r="V1023" i="13" s="1"/>
  <c r="W1024" i="13"/>
  <c r="V1024" i="13" s="1"/>
  <c r="W1025" i="13"/>
  <c r="V1025" i="13" s="1"/>
  <c r="W1026" i="13"/>
  <c r="V1026" i="13" s="1"/>
  <c r="W1027" i="13"/>
  <c r="V1027" i="13" s="1"/>
  <c r="W1028" i="13"/>
  <c r="V1028" i="13" s="1"/>
  <c r="W1029" i="13"/>
  <c r="V1029" i="13" s="1"/>
  <c r="W1030" i="13"/>
  <c r="V1030" i="13" s="1"/>
  <c r="W1031" i="13"/>
  <c r="V1031" i="13" s="1"/>
  <c r="W1032" i="13"/>
  <c r="V1032" i="13" s="1"/>
  <c r="W1033" i="13"/>
  <c r="V1033" i="13" s="1"/>
  <c r="W1034" i="13"/>
  <c r="V1034" i="13" s="1"/>
  <c r="W1035" i="13"/>
  <c r="V1035" i="13" s="1"/>
  <c r="W1036" i="13"/>
  <c r="V1036" i="13" s="1"/>
  <c r="W1037" i="13"/>
  <c r="V1037" i="13" s="1"/>
  <c r="W1038" i="13"/>
  <c r="V1038" i="13" s="1"/>
  <c r="W1039" i="13"/>
  <c r="V1039" i="13" s="1"/>
  <c r="W1040" i="13"/>
  <c r="V1040" i="13" s="1"/>
  <c r="W1041" i="13"/>
  <c r="V1041" i="13" s="1"/>
  <c r="W1042" i="13"/>
  <c r="V1042" i="13" s="1"/>
  <c r="W1043" i="13"/>
  <c r="V1043" i="13" s="1"/>
  <c r="W1044" i="13"/>
  <c r="V1044" i="13" s="1"/>
  <c r="W1045" i="13"/>
  <c r="V1045" i="13" s="1"/>
  <c r="W1046" i="13"/>
  <c r="V1046" i="13" s="1"/>
  <c r="W1047" i="13"/>
  <c r="V1047" i="13" s="1"/>
  <c r="W1048" i="13"/>
  <c r="V1048" i="13" s="1"/>
  <c r="W1049" i="13"/>
  <c r="V1049" i="13" s="1"/>
  <c r="W1050" i="13"/>
  <c r="V1050" i="13" s="1"/>
  <c r="W1051" i="13"/>
  <c r="V1051" i="13" s="1"/>
  <c r="W1052" i="13"/>
  <c r="V1052" i="13" s="1"/>
  <c r="W1053" i="13"/>
  <c r="V1053" i="13" s="1"/>
  <c r="W1054" i="13"/>
  <c r="V1054" i="13" s="1"/>
  <c r="W1055" i="13"/>
  <c r="V1055" i="13" s="1"/>
  <c r="W1056" i="13"/>
  <c r="V1056" i="13" s="1"/>
  <c r="W1057" i="13"/>
  <c r="V1057" i="13" s="1"/>
  <c r="W1058" i="13"/>
  <c r="V1058" i="13" s="1"/>
  <c r="W1059" i="13"/>
  <c r="V1059" i="13" s="1"/>
  <c r="W1060" i="13"/>
  <c r="V1060" i="13" s="1"/>
  <c r="W1061" i="13"/>
  <c r="V1061" i="13" s="1"/>
  <c r="W1062" i="13"/>
  <c r="V1062" i="13" s="1"/>
  <c r="W1063" i="13"/>
  <c r="V1063" i="13" s="1"/>
  <c r="W1064" i="13"/>
  <c r="V1064" i="13" s="1"/>
  <c r="W1065" i="13"/>
  <c r="V1065" i="13" s="1"/>
  <c r="W1066" i="13"/>
  <c r="V1066" i="13" s="1"/>
  <c r="W1067" i="13"/>
  <c r="V1067" i="13" s="1"/>
  <c r="W1068" i="13"/>
  <c r="V1068" i="13" s="1"/>
  <c r="W1069" i="13"/>
  <c r="V1069" i="13" s="1"/>
  <c r="W1070" i="13"/>
  <c r="V1070" i="13" s="1"/>
  <c r="W1071" i="13"/>
  <c r="V1071" i="13" s="1"/>
  <c r="W1072" i="13"/>
  <c r="V1072" i="13" s="1"/>
  <c r="W1073" i="13"/>
  <c r="V1073" i="13" s="1"/>
  <c r="W1074" i="13"/>
  <c r="V1074" i="13" s="1"/>
  <c r="W1075" i="13"/>
  <c r="V1075" i="13" s="1"/>
  <c r="W1076" i="13"/>
  <c r="V1076" i="13" s="1"/>
  <c r="W1077" i="13"/>
  <c r="V1077" i="13" s="1"/>
  <c r="W1078" i="13"/>
  <c r="V1078" i="13" s="1"/>
  <c r="W1079" i="13"/>
  <c r="V1079" i="13" s="1"/>
  <c r="W1080" i="13"/>
  <c r="V1080" i="13" s="1"/>
  <c r="W1081" i="13"/>
  <c r="V1081" i="13" s="1"/>
  <c r="W1082" i="13"/>
  <c r="V1082" i="13" s="1"/>
  <c r="W1083" i="13"/>
  <c r="V1083" i="13" s="1"/>
  <c r="W1084" i="13"/>
  <c r="V1084" i="13" s="1"/>
  <c r="W1085" i="13"/>
  <c r="V1085" i="13" s="1"/>
  <c r="W1086" i="13"/>
  <c r="V1086" i="13" s="1"/>
  <c r="W1087" i="13"/>
  <c r="V1087" i="13" s="1"/>
  <c r="W1088" i="13"/>
  <c r="V1088" i="13" s="1"/>
  <c r="W1089" i="13"/>
  <c r="V1089" i="13" s="1"/>
  <c r="W1090" i="13"/>
  <c r="V1090" i="13" s="1"/>
  <c r="W1091" i="13"/>
  <c r="V1091" i="13" s="1"/>
  <c r="W1092" i="13"/>
  <c r="V1092" i="13" s="1"/>
  <c r="W1093" i="13"/>
  <c r="V1093" i="13" s="1"/>
  <c r="W1094" i="13"/>
  <c r="V1094" i="13" s="1"/>
  <c r="W1095" i="13"/>
  <c r="V1095" i="13" s="1"/>
  <c r="W1096" i="13"/>
  <c r="V1096" i="13" s="1"/>
  <c r="W1097" i="13"/>
  <c r="V1097" i="13" s="1"/>
  <c r="W1098" i="13"/>
  <c r="V1098" i="13" s="1"/>
  <c r="W1099" i="13"/>
  <c r="V1099" i="13" s="1"/>
  <c r="W1100" i="13"/>
  <c r="V1100" i="13" s="1"/>
  <c r="W1101" i="13"/>
  <c r="V1101" i="13" s="1"/>
  <c r="W1102" i="13"/>
  <c r="V1102" i="13" s="1"/>
  <c r="W1103" i="13"/>
  <c r="V1103" i="13" s="1"/>
  <c r="W1104" i="13"/>
  <c r="V1104" i="13" s="1"/>
  <c r="W1105" i="13"/>
  <c r="V1105" i="13" s="1"/>
  <c r="W1106" i="13"/>
  <c r="V1106" i="13" s="1"/>
  <c r="W1107" i="13"/>
  <c r="V1107" i="13" s="1"/>
  <c r="W1108" i="13"/>
  <c r="V1108" i="13" s="1"/>
  <c r="W1109" i="13"/>
  <c r="V1109" i="13" s="1"/>
  <c r="W1110" i="13"/>
  <c r="V1110" i="13" s="1"/>
  <c r="W1111" i="13"/>
  <c r="V1111" i="13" s="1"/>
  <c r="W1112" i="13"/>
  <c r="V1112" i="13" s="1"/>
  <c r="W1113" i="13"/>
  <c r="V1113" i="13" s="1"/>
  <c r="W1114" i="13"/>
  <c r="V1114" i="13" s="1"/>
  <c r="W1115" i="13"/>
  <c r="V1115" i="13" s="1"/>
  <c r="W1116" i="13"/>
  <c r="V1116" i="13" s="1"/>
  <c r="W1117" i="13"/>
  <c r="V1117" i="13" s="1"/>
  <c r="W1118" i="13"/>
  <c r="V1118" i="13" s="1"/>
  <c r="W1119" i="13"/>
  <c r="V1119" i="13" s="1"/>
  <c r="W1120" i="13"/>
  <c r="V1120" i="13" s="1"/>
  <c r="W1121" i="13"/>
  <c r="V1121" i="13" s="1"/>
  <c r="W1122" i="13"/>
  <c r="V1122" i="13" s="1"/>
  <c r="W1123" i="13"/>
  <c r="V1123" i="13" s="1"/>
  <c r="W1124" i="13"/>
  <c r="V1124" i="13" s="1"/>
  <c r="W1125" i="13"/>
  <c r="V1125" i="13" s="1"/>
  <c r="W1126" i="13"/>
  <c r="V1126" i="13" s="1"/>
  <c r="W1127" i="13"/>
  <c r="V1127" i="13" s="1"/>
  <c r="W1128" i="13"/>
  <c r="V1128" i="13" s="1"/>
  <c r="W1129" i="13"/>
  <c r="V1129" i="13" s="1"/>
  <c r="W1130" i="13"/>
  <c r="V1130" i="13" s="1"/>
  <c r="W1131" i="13"/>
  <c r="V1131" i="13" s="1"/>
  <c r="W1132" i="13"/>
  <c r="V1132" i="13" s="1"/>
  <c r="W1133" i="13"/>
  <c r="V1133" i="13" s="1"/>
  <c r="W1134" i="13"/>
  <c r="V1134" i="13" s="1"/>
  <c r="W1135" i="13"/>
  <c r="V1135" i="13" s="1"/>
  <c r="W1136" i="13"/>
  <c r="V1136" i="13" s="1"/>
  <c r="W1137" i="13"/>
  <c r="V1137" i="13" s="1"/>
  <c r="W1138" i="13"/>
  <c r="V1138" i="13" s="1"/>
  <c r="W1139" i="13"/>
  <c r="V1139" i="13" s="1"/>
  <c r="W1140" i="13"/>
  <c r="V1140" i="13" s="1"/>
  <c r="W1141" i="13"/>
  <c r="V1141" i="13" s="1"/>
  <c r="W1142" i="13"/>
  <c r="V1142" i="13" s="1"/>
  <c r="W1143" i="13"/>
  <c r="V1143" i="13" s="1"/>
  <c r="W1144" i="13"/>
  <c r="V1144" i="13" s="1"/>
  <c r="W1145" i="13"/>
  <c r="V1145" i="13" s="1"/>
  <c r="W1146" i="13"/>
  <c r="V1146" i="13" s="1"/>
  <c r="W1147" i="13"/>
  <c r="V1147" i="13" s="1"/>
  <c r="W1148" i="13"/>
  <c r="V1148" i="13" s="1"/>
  <c r="W1149" i="13"/>
  <c r="V1149" i="13" s="1"/>
  <c r="W1150" i="13"/>
  <c r="V1150" i="13" s="1"/>
  <c r="W1151" i="13"/>
  <c r="V1151" i="13" s="1"/>
  <c r="W1152" i="13"/>
  <c r="V1152" i="13" s="1"/>
  <c r="W1153" i="13"/>
  <c r="V1153" i="13" s="1"/>
  <c r="W1154" i="13"/>
  <c r="V1154" i="13" s="1"/>
  <c r="W1155" i="13"/>
  <c r="V1155" i="13" s="1"/>
  <c r="W1156" i="13"/>
  <c r="V1156" i="13" s="1"/>
  <c r="W1157" i="13"/>
  <c r="V1157" i="13" s="1"/>
  <c r="W1158" i="13"/>
  <c r="V1158" i="13" s="1"/>
  <c r="W1159" i="13"/>
  <c r="V1159" i="13" s="1"/>
  <c r="W1160" i="13"/>
  <c r="V1160" i="13" s="1"/>
  <c r="W1161" i="13"/>
  <c r="V1161" i="13" s="1"/>
  <c r="W1162" i="13"/>
  <c r="V1162" i="13" s="1"/>
  <c r="W1163" i="13"/>
  <c r="V1163" i="13" s="1"/>
  <c r="W1164" i="13"/>
  <c r="V1164" i="13" s="1"/>
  <c r="W1165" i="13"/>
  <c r="V1165" i="13" s="1"/>
  <c r="W1166" i="13"/>
  <c r="V1166" i="13" s="1"/>
  <c r="W1167" i="13"/>
  <c r="V1167" i="13" s="1"/>
  <c r="W1168" i="13"/>
  <c r="V1168" i="13" s="1"/>
  <c r="W1169" i="13"/>
  <c r="V1169" i="13" s="1"/>
  <c r="W1170" i="13"/>
  <c r="V1170" i="13" s="1"/>
  <c r="W1171" i="13"/>
  <c r="V1171" i="13" s="1"/>
  <c r="W1172" i="13"/>
  <c r="V1172" i="13" s="1"/>
  <c r="W1173" i="13"/>
  <c r="V1173" i="13" s="1"/>
  <c r="W1174" i="13"/>
  <c r="V1174" i="13" s="1"/>
  <c r="W1175" i="13"/>
  <c r="V1175" i="13" s="1"/>
  <c r="W1176" i="13"/>
  <c r="V1176" i="13" s="1"/>
  <c r="W1177" i="13"/>
  <c r="V1177" i="13" s="1"/>
  <c r="W1178" i="13"/>
  <c r="V1178" i="13" s="1"/>
  <c r="W1179" i="13"/>
  <c r="V1179" i="13" s="1"/>
  <c r="W1180" i="13"/>
  <c r="V1180" i="13" s="1"/>
  <c r="W1181" i="13"/>
  <c r="V1181" i="13" s="1"/>
  <c r="W1182" i="13"/>
  <c r="V1182" i="13" s="1"/>
  <c r="W1183" i="13"/>
  <c r="V1183" i="13" s="1"/>
  <c r="W1184" i="13"/>
  <c r="V1184" i="13" s="1"/>
  <c r="W1185" i="13"/>
  <c r="V1185" i="13" s="1"/>
  <c r="W1186" i="13"/>
  <c r="V1186" i="13" s="1"/>
  <c r="W1187" i="13"/>
  <c r="V1187" i="13" s="1"/>
  <c r="W1188" i="13"/>
  <c r="V1188" i="13" s="1"/>
  <c r="W1189" i="13"/>
  <c r="V1189" i="13" s="1"/>
  <c r="W1190" i="13"/>
  <c r="V1190" i="13" s="1"/>
  <c r="W1191" i="13"/>
  <c r="V1191" i="13" s="1"/>
  <c r="W1192" i="13"/>
  <c r="V1192" i="13" s="1"/>
  <c r="W1193" i="13"/>
  <c r="V1193" i="13" s="1"/>
  <c r="W1194" i="13"/>
  <c r="V1194" i="13" s="1"/>
  <c r="W1195" i="13"/>
  <c r="V1195" i="13" s="1"/>
  <c r="W1196" i="13"/>
  <c r="V1196" i="13" s="1"/>
  <c r="W1197" i="13"/>
  <c r="V1197" i="13" s="1"/>
  <c r="W1198" i="13"/>
  <c r="V1198" i="13" s="1"/>
  <c r="W1199" i="13"/>
  <c r="V1199" i="13" s="1"/>
  <c r="W1200" i="13"/>
  <c r="V1200" i="13" s="1"/>
  <c r="W1201" i="13"/>
  <c r="V1201" i="13" s="1"/>
  <c r="W1202" i="13"/>
  <c r="V1202" i="13" s="1"/>
  <c r="W1203" i="13"/>
  <c r="V1203" i="13" s="1"/>
  <c r="W1204" i="13"/>
  <c r="V1204" i="13" s="1"/>
  <c r="W1205" i="13"/>
  <c r="V1205" i="13" s="1"/>
  <c r="W1206" i="13"/>
  <c r="V1206" i="13" s="1"/>
  <c r="W1207" i="13"/>
  <c r="V1207" i="13" s="1"/>
  <c r="W1208" i="13"/>
  <c r="V1208" i="13" s="1"/>
  <c r="W1209" i="13"/>
  <c r="V1209" i="13" s="1"/>
  <c r="W1210" i="13"/>
  <c r="V1210" i="13" s="1"/>
  <c r="W1211" i="13"/>
  <c r="V1211" i="13" s="1"/>
  <c r="W1212" i="13"/>
  <c r="V1212" i="13" s="1"/>
  <c r="W1213" i="13"/>
  <c r="V1213" i="13" s="1"/>
  <c r="W1214" i="13"/>
  <c r="V1214" i="13" s="1"/>
  <c r="W1215" i="13"/>
  <c r="V1215" i="13" s="1"/>
  <c r="W1216" i="13"/>
  <c r="V1216" i="13" s="1"/>
  <c r="W1217" i="13"/>
  <c r="V1217" i="13" s="1"/>
  <c r="W1218" i="13"/>
  <c r="V1218" i="13" s="1"/>
  <c r="W1219" i="13"/>
  <c r="V1219" i="13" s="1"/>
  <c r="W1220" i="13"/>
  <c r="V1220" i="13" s="1"/>
  <c r="W1221" i="13"/>
  <c r="V1221" i="13" s="1"/>
  <c r="W1222" i="13"/>
  <c r="V1222" i="13" s="1"/>
  <c r="W1223" i="13"/>
  <c r="V1223" i="13" s="1"/>
  <c r="W1224" i="13"/>
  <c r="V1224" i="13" s="1"/>
  <c r="W1225" i="13"/>
  <c r="V1225" i="13" s="1"/>
  <c r="W1226" i="13"/>
  <c r="V1226" i="13" s="1"/>
  <c r="W1227" i="13"/>
  <c r="V1227" i="13" s="1"/>
  <c r="W1228" i="13"/>
  <c r="V1228" i="13" s="1"/>
  <c r="W1229" i="13"/>
  <c r="V1229" i="13" s="1"/>
  <c r="W1230" i="13"/>
  <c r="V1230" i="13" s="1"/>
  <c r="W1231" i="13"/>
  <c r="V1231" i="13" s="1"/>
  <c r="W1232" i="13"/>
  <c r="V1232" i="13" s="1"/>
  <c r="W1233" i="13"/>
  <c r="V1233" i="13" s="1"/>
  <c r="W1234" i="13"/>
  <c r="V1234" i="13" s="1"/>
  <c r="W1235" i="13"/>
  <c r="V1235" i="13" s="1"/>
  <c r="W1236" i="13"/>
  <c r="V1236" i="13" s="1"/>
  <c r="W1237" i="13"/>
  <c r="V1237" i="13" s="1"/>
  <c r="W1238" i="13"/>
  <c r="V1238" i="13" s="1"/>
  <c r="W1239" i="13"/>
  <c r="V1239" i="13" s="1"/>
  <c r="W1240" i="13"/>
  <c r="V1240" i="13" s="1"/>
  <c r="W1241" i="13"/>
  <c r="V1241" i="13" s="1"/>
  <c r="W1242" i="13"/>
  <c r="V1242" i="13" s="1"/>
  <c r="W1243" i="13"/>
  <c r="V1243" i="13" s="1"/>
  <c r="W1244" i="13"/>
  <c r="V1244" i="13" s="1"/>
  <c r="W1245" i="13"/>
  <c r="V1245" i="13" s="1"/>
  <c r="W1246" i="13"/>
  <c r="V1246" i="13" s="1"/>
  <c r="W1247" i="13"/>
  <c r="V1247" i="13" s="1"/>
  <c r="W1248" i="13"/>
  <c r="V1248" i="13" s="1"/>
  <c r="W1249" i="13"/>
  <c r="V1249" i="13" s="1"/>
  <c r="W1250" i="13"/>
  <c r="V1250" i="13" s="1"/>
  <c r="W1251" i="13"/>
  <c r="V1251" i="13" s="1"/>
  <c r="W1252" i="13"/>
  <c r="V1252" i="13" s="1"/>
  <c r="W1253" i="13"/>
  <c r="V1253" i="13" s="1"/>
  <c r="W1254" i="13"/>
  <c r="V1254" i="13" s="1"/>
  <c r="W1255" i="13"/>
  <c r="V1255" i="13" s="1"/>
  <c r="W1256" i="13"/>
  <c r="V1256" i="13" s="1"/>
  <c r="W1257" i="13"/>
  <c r="V1257" i="13" s="1"/>
  <c r="W1258" i="13"/>
  <c r="V1258" i="13" s="1"/>
  <c r="W1259" i="13"/>
  <c r="V1259" i="13" s="1"/>
  <c r="W1260" i="13"/>
  <c r="V1260" i="13" s="1"/>
  <c r="W1261" i="13"/>
  <c r="V1261" i="13" s="1"/>
  <c r="W1262" i="13"/>
  <c r="V1262" i="13" s="1"/>
  <c r="W1263" i="13"/>
  <c r="V1263" i="13" s="1"/>
  <c r="W1264" i="13"/>
  <c r="V1264" i="13" s="1"/>
  <c r="W1265" i="13"/>
  <c r="V1265" i="13" s="1"/>
  <c r="W1266" i="13"/>
  <c r="V1266" i="13" s="1"/>
  <c r="W1267" i="13"/>
  <c r="V1267" i="13" s="1"/>
  <c r="W1268" i="13"/>
  <c r="V1268" i="13" s="1"/>
  <c r="W1269" i="13"/>
  <c r="V1269" i="13" s="1"/>
  <c r="W1270" i="13"/>
  <c r="V1270" i="13" s="1"/>
  <c r="W1271" i="13"/>
  <c r="V1271" i="13" s="1"/>
  <c r="W1272" i="13"/>
  <c r="V1272" i="13" s="1"/>
  <c r="W1273" i="13"/>
  <c r="V1273" i="13" s="1"/>
  <c r="W1274" i="13"/>
  <c r="V1274" i="13" s="1"/>
  <c r="W1275" i="13"/>
  <c r="V1275" i="13" s="1"/>
  <c r="W1276" i="13"/>
  <c r="V1276" i="13" s="1"/>
  <c r="W1277" i="13"/>
  <c r="V1277" i="13" s="1"/>
  <c r="W1278" i="13"/>
  <c r="V1278" i="13" s="1"/>
  <c r="W1279" i="13"/>
  <c r="V1279" i="13" s="1"/>
  <c r="W1280" i="13"/>
  <c r="V1280" i="13" s="1"/>
  <c r="W1281" i="13"/>
  <c r="V1281" i="13" s="1"/>
  <c r="W1282" i="13"/>
  <c r="V1282" i="13" s="1"/>
  <c r="W1283" i="13"/>
  <c r="V1283" i="13" s="1"/>
  <c r="W1284" i="13"/>
  <c r="V1284" i="13" s="1"/>
  <c r="W1285" i="13"/>
  <c r="V1285" i="13" s="1"/>
  <c r="W1286" i="13"/>
  <c r="V1286" i="13" s="1"/>
  <c r="W1287" i="13"/>
  <c r="V1287" i="13" s="1"/>
  <c r="W1288" i="13"/>
  <c r="V1288" i="13" s="1"/>
  <c r="W1289" i="13"/>
  <c r="V1289" i="13" s="1"/>
  <c r="W1290" i="13"/>
  <c r="V1290" i="13" s="1"/>
  <c r="W1291" i="13"/>
  <c r="V1291" i="13" s="1"/>
  <c r="W1292" i="13"/>
  <c r="V1292" i="13" s="1"/>
  <c r="W1293" i="13"/>
  <c r="V1293" i="13" s="1"/>
  <c r="W1294" i="13"/>
  <c r="V1294" i="13" s="1"/>
  <c r="W1295" i="13"/>
  <c r="V1295" i="13" s="1"/>
  <c r="W1296" i="13"/>
  <c r="V1296" i="13" s="1"/>
  <c r="W1297" i="13"/>
  <c r="V1297" i="13" s="1"/>
  <c r="W1298" i="13"/>
  <c r="V1298" i="13" s="1"/>
  <c r="W1299" i="13"/>
  <c r="V1299" i="13" s="1"/>
  <c r="W1300" i="13"/>
  <c r="V1300" i="13" s="1"/>
  <c r="W1301" i="13"/>
  <c r="V1301" i="13" s="1"/>
  <c r="W1302" i="13"/>
  <c r="V1302" i="13" s="1"/>
  <c r="W1303" i="13"/>
  <c r="V1303" i="13" s="1"/>
  <c r="W1304" i="13"/>
  <c r="V1304" i="13" s="1"/>
  <c r="W1305" i="13"/>
  <c r="V1305" i="13" s="1"/>
  <c r="W1306" i="13"/>
  <c r="V1306" i="13" s="1"/>
  <c r="W1307" i="13"/>
  <c r="V1307" i="13" s="1"/>
  <c r="W1308" i="13"/>
  <c r="V1308" i="13" s="1"/>
  <c r="W1309" i="13"/>
  <c r="V1309" i="13" s="1"/>
  <c r="W1310" i="13"/>
  <c r="V1310" i="13" s="1"/>
  <c r="W1311" i="13"/>
  <c r="V1311" i="13" s="1"/>
  <c r="W1312" i="13"/>
  <c r="V1312" i="13" s="1"/>
  <c r="W1313" i="13"/>
  <c r="V1313" i="13" s="1"/>
  <c r="W1314" i="13"/>
  <c r="V1314" i="13" s="1"/>
  <c r="W1315" i="13"/>
  <c r="V1315" i="13" s="1"/>
  <c r="W1316" i="13"/>
  <c r="V1316" i="13" s="1"/>
  <c r="W1317" i="13"/>
  <c r="V1317" i="13" s="1"/>
  <c r="W1318" i="13"/>
  <c r="V1318" i="13" s="1"/>
  <c r="W1319" i="13"/>
  <c r="V1319" i="13" s="1"/>
  <c r="W1320" i="13"/>
  <c r="V1320" i="13" s="1"/>
  <c r="W1321" i="13"/>
  <c r="V1321" i="13" s="1"/>
  <c r="W1322" i="13"/>
  <c r="V1322" i="13" s="1"/>
  <c r="W1323" i="13"/>
  <c r="V1323" i="13" s="1"/>
  <c r="W1324" i="13"/>
  <c r="V1324" i="13" s="1"/>
  <c r="W1325" i="13"/>
  <c r="V1325" i="13" s="1"/>
  <c r="W1326" i="13"/>
  <c r="V1326" i="13" s="1"/>
  <c r="W1327" i="13"/>
  <c r="V1327" i="13" s="1"/>
  <c r="W1328" i="13"/>
  <c r="V1328" i="13" s="1"/>
  <c r="W1329" i="13"/>
  <c r="V1329" i="13" s="1"/>
  <c r="W1330" i="13"/>
  <c r="V1330" i="13" s="1"/>
  <c r="W1331" i="13"/>
  <c r="V1331" i="13" s="1"/>
  <c r="W1332" i="13"/>
  <c r="V1332" i="13" s="1"/>
  <c r="W1333" i="13"/>
  <c r="V1333" i="13" s="1"/>
  <c r="W1334" i="13"/>
  <c r="V1334" i="13" s="1"/>
  <c r="W1335" i="13"/>
  <c r="V1335" i="13" s="1"/>
  <c r="W1336" i="13"/>
  <c r="V1336" i="13" s="1"/>
  <c r="W1337" i="13"/>
  <c r="V1337" i="13" s="1"/>
  <c r="W1338" i="13"/>
  <c r="V1338" i="13" s="1"/>
  <c r="W1339" i="13"/>
  <c r="V1339" i="13" s="1"/>
  <c r="W1340" i="13"/>
  <c r="V1340" i="13" s="1"/>
  <c r="W1341" i="13"/>
  <c r="V1341" i="13" s="1"/>
  <c r="W1342" i="13"/>
  <c r="V1342" i="13" s="1"/>
  <c r="W1343" i="13"/>
  <c r="V1343" i="13" s="1"/>
  <c r="W1344" i="13"/>
  <c r="V1344" i="13" s="1"/>
  <c r="W1345" i="13"/>
  <c r="V1345" i="13" s="1"/>
  <c r="W1346" i="13"/>
  <c r="V1346" i="13" s="1"/>
  <c r="W1347" i="13"/>
  <c r="V1347" i="13" s="1"/>
  <c r="W1348" i="13"/>
  <c r="V1348" i="13" s="1"/>
  <c r="W1349" i="13"/>
  <c r="V1349" i="13" s="1"/>
  <c r="W1350" i="13"/>
  <c r="V1350" i="13" s="1"/>
  <c r="W1351" i="13"/>
  <c r="V1351" i="13" s="1"/>
  <c r="W1352" i="13"/>
  <c r="V1352" i="13" s="1"/>
  <c r="W1353" i="13"/>
  <c r="V1353" i="13" s="1"/>
  <c r="W1354" i="13"/>
  <c r="V1354" i="13" s="1"/>
  <c r="W1355" i="13"/>
  <c r="V1355" i="13" s="1"/>
  <c r="W1356" i="13"/>
  <c r="V1356" i="13" s="1"/>
  <c r="W1357" i="13"/>
  <c r="V1357" i="13" s="1"/>
  <c r="W1358" i="13"/>
  <c r="V1358" i="13" s="1"/>
  <c r="W1359" i="13"/>
  <c r="V1359" i="13" s="1"/>
  <c r="W1360" i="13"/>
  <c r="V1360" i="13" s="1"/>
  <c r="W1361" i="13"/>
  <c r="V1361" i="13" s="1"/>
  <c r="W1362" i="13"/>
  <c r="V1362" i="13" s="1"/>
  <c r="W1363" i="13"/>
  <c r="V1363" i="13" s="1"/>
  <c r="W1364" i="13"/>
  <c r="V1364" i="13" s="1"/>
  <c r="W1365" i="13"/>
  <c r="V1365" i="13" s="1"/>
  <c r="W1366" i="13"/>
  <c r="V1366" i="13" s="1"/>
  <c r="W1367" i="13"/>
  <c r="V1367" i="13" s="1"/>
  <c r="W1368" i="13"/>
  <c r="V1368" i="13" s="1"/>
  <c r="W1369" i="13"/>
  <c r="V1369" i="13" s="1"/>
  <c r="W1370" i="13"/>
  <c r="V1370" i="13" s="1"/>
  <c r="W1371" i="13"/>
  <c r="V1371" i="13" s="1"/>
  <c r="W1372" i="13"/>
  <c r="V1372" i="13" s="1"/>
  <c r="W1373" i="13"/>
  <c r="V1373" i="13" s="1"/>
  <c r="W1374" i="13"/>
  <c r="V1374" i="13" s="1"/>
  <c r="W1375" i="13"/>
  <c r="V1375" i="13" s="1"/>
  <c r="W1376" i="13"/>
  <c r="V1376" i="13" s="1"/>
  <c r="W1377" i="13"/>
  <c r="V1377" i="13" s="1"/>
  <c r="W1378" i="13"/>
  <c r="V1378" i="13" s="1"/>
  <c r="W1379" i="13"/>
  <c r="V1379" i="13" s="1"/>
  <c r="W1380" i="13"/>
  <c r="V1380" i="13" s="1"/>
  <c r="W1381" i="13"/>
  <c r="V1381" i="13" s="1"/>
  <c r="W1382" i="13"/>
  <c r="V1382" i="13" s="1"/>
  <c r="W1383" i="13"/>
  <c r="V1383" i="13" s="1"/>
  <c r="W1384" i="13"/>
  <c r="V1384" i="13" s="1"/>
  <c r="W1385" i="13"/>
  <c r="V1385" i="13" s="1"/>
  <c r="W1386" i="13"/>
  <c r="V1386" i="13" s="1"/>
  <c r="W1387" i="13"/>
  <c r="V1387" i="13" s="1"/>
  <c r="W1388" i="13"/>
  <c r="V1388" i="13" s="1"/>
  <c r="W1389" i="13"/>
  <c r="V1389" i="13" s="1"/>
  <c r="W1390" i="13"/>
  <c r="V1390" i="13" s="1"/>
  <c r="W1391" i="13"/>
  <c r="V1391" i="13" s="1"/>
  <c r="W1392" i="13"/>
  <c r="V1392" i="13" s="1"/>
  <c r="W1393" i="13"/>
  <c r="V1393" i="13" s="1"/>
  <c r="W1394" i="13"/>
  <c r="V1394" i="13" s="1"/>
  <c r="W1395" i="13"/>
  <c r="V1395" i="13" s="1"/>
  <c r="W1396" i="13"/>
  <c r="V1396" i="13" s="1"/>
  <c r="W1397" i="13"/>
  <c r="V1397" i="13" s="1"/>
  <c r="W1398" i="13"/>
  <c r="V1398" i="13" s="1"/>
  <c r="W1399" i="13"/>
  <c r="V1399" i="13" s="1"/>
  <c r="W1400" i="13"/>
  <c r="V1400" i="13" s="1"/>
  <c r="W1401" i="13"/>
  <c r="V1401" i="13" s="1"/>
  <c r="W1402" i="13"/>
  <c r="V1402" i="13" s="1"/>
  <c r="W1403" i="13"/>
  <c r="V1403" i="13" s="1"/>
  <c r="W1404" i="13"/>
  <c r="V1404" i="13" s="1"/>
  <c r="W1405" i="13"/>
  <c r="V1405" i="13" s="1"/>
  <c r="W1406" i="13"/>
  <c r="V1406" i="13" s="1"/>
  <c r="W1407" i="13"/>
  <c r="V1407" i="13" s="1"/>
  <c r="W1408" i="13"/>
  <c r="V1408" i="13" s="1"/>
  <c r="W1409" i="13"/>
  <c r="V1409" i="13" s="1"/>
  <c r="W1410" i="13"/>
  <c r="V1410" i="13" s="1"/>
  <c r="W1411" i="13"/>
  <c r="V1411" i="13" s="1"/>
  <c r="W1412" i="13"/>
  <c r="V1412" i="13" s="1"/>
  <c r="W1413" i="13"/>
  <c r="V1413" i="13" s="1"/>
  <c r="W1414" i="13"/>
  <c r="V1414" i="13" s="1"/>
  <c r="W1415" i="13"/>
  <c r="V1415" i="13" s="1"/>
  <c r="W1416" i="13"/>
  <c r="V1416" i="13" s="1"/>
  <c r="W1417" i="13"/>
  <c r="V1417" i="13" s="1"/>
  <c r="W1418" i="13"/>
  <c r="V1418" i="13" s="1"/>
  <c r="W1419" i="13"/>
  <c r="V1419" i="13" s="1"/>
  <c r="W1420" i="13"/>
  <c r="V1420" i="13" s="1"/>
  <c r="W1421" i="13"/>
  <c r="V1421" i="13" s="1"/>
  <c r="W1422" i="13"/>
  <c r="V1422" i="13" s="1"/>
  <c r="W1423" i="13"/>
  <c r="V1423" i="13" s="1"/>
  <c r="W1424" i="13"/>
  <c r="V1424" i="13" s="1"/>
  <c r="W1425" i="13"/>
  <c r="V1425" i="13" s="1"/>
  <c r="W1426" i="13"/>
  <c r="V1426" i="13" s="1"/>
  <c r="W1427" i="13"/>
  <c r="V1427" i="13" s="1"/>
  <c r="W1428" i="13"/>
  <c r="V1428" i="13" s="1"/>
  <c r="W1429" i="13"/>
  <c r="V1429" i="13" s="1"/>
  <c r="W1430" i="13"/>
  <c r="V1430" i="13" s="1"/>
  <c r="W1431" i="13"/>
  <c r="V1431" i="13" s="1"/>
  <c r="W1432" i="13"/>
  <c r="V1432" i="13" s="1"/>
  <c r="W1433" i="13"/>
  <c r="V1433" i="13" s="1"/>
  <c r="W1434" i="13"/>
  <c r="V1434" i="13" s="1"/>
  <c r="W1435" i="13"/>
  <c r="V1435" i="13" s="1"/>
  <c r="W1436" i="13"/>
  <c r="V1436" i="13" s="1"/>
  <c r="W1437" i="13"/>
  <c r="V1437" i="13" s="1"/>
  <c r="W1438" i="13"/>
  <c r="V1438" i="13" s="1"/>
  <c r="W1439" i="13"/>
  <c r="V1439" i="13" s="1"/>
  <c r="W1440" i="13"/>
  <c r="V1440" i="13" s="1"/>
  <c r="W1441" i="13"/>
  <c r="V1441" i="13" s="1"/>
  <c r="W1442" i="13"/>
  <c r="V1442" i="13" s="1"/>
  <c r="W1443" i="13"/>
  <c r="V1443" i="13" s="1"/>
  <c r="W1444" i="13"/>
  <c r="V1444" i="13" s="1"/>
  <c r="W1445" i="13"/>
  <c r="V1445" i="13" s="1"/>
  <c r="W1446" i="13"/>
  <c r="V1446" i="13" s="1"/>
  <c r="W1447" i="13"/>
  <c r="V1447" i="13" s="1"/>
  <c r="W1448" i="13"/>
  <c r="V1448" i="13" s="1"/>
  <c r="W1449" i="13"/>
  <c r="V1449" i="13" s="1"/>
  <c r="W1450" i="13"/>
  <c r="V1450" i="13" s="1"/>
  <c r="W1451" i="13"/>
  <c r="V1451" i="13" s="1"/>
  <c r="W1452" i="13"/>
  <c r="V1452" i="13" s="1"/>
  <c r="W1453" i="13"/>
  <c r="V1453" i="13" s="1"/>
  <c r="W1454" i="13"/>
  <c r="V1454" i="13" s="1"/>
  <c r="W1455" i="13"/>
  <c r="V1455" i="13" s="1"/>
  <c r="W1456" i="13"/>
  <c r="V1456" i="13" s="1"/>
  <c r="W1457" i="13"/>
  <c r="V1457" i="13" s="1"/>
  <c r="W1458" i="13"/>
  <c r="V1458" i="13" s="1"/>
  <c r="W1459" i="13"/>
  <c r="V1459" i="13" s="1"/>
  <c r="W1460" i="13"/>
  <c r="V1460" i="13" s="1"/>
  <c r="W1461" i="13"/>
  <c r="V1461" i="13" s="1"/>
  <c r="W1462" i="13"/>
  <c r="V1462" i="13" s="1"/>
  <c r="W1463" i="13"/>
  <c r="V1463" i="13" s="1"/>
  <c r="W1464" i="13"/>
  <c r="V1464" i="13" s="1"/>
  <c r="W1465" i="13"/>
  <c r="V1465" i="13" s="1"/>
  <c r="W1466" i="13"/>
  <c r="V1466" i="13" s="1"/>
  <c r="W1467" i="13"/>
  <c r="V1467" i="13" s="1"/>
  <c r="W1468" i="13"/>
  <c r="V1468" i="13" s="1"/>
  <c r="W1469" i="13"/>
  <c r="V1469" i="13" s="1"/>
  <c r="W1470" i="13"/>
  <c r="V1470" i="13" s="1"/>
  <c r="W1471" i="13"/>
  <c r="V1471" i="13" s="1"/>
  <c r="W1472" i="13"/>
  <c r="V1472" i="13" s="1"/>
  <c r="W1473" i="13"/>
  <c r="V1473" i="13" s="1"/>
  <c r="W1474" i="13"/>
  <c r="V1474" i="13" s="1"/>
  <c r="W1475" i="13"/>
  <c r="V1475" i="13" s="1"/>
  <c r="W1476" i="13"/>
  <c r="V1476" i="13" s="1"/>
  <c r="W1477" i="13"/>
  <c r="V1477" i="13" s="1"/>
  <c r="W1478" i="13"/>
  <c r="V1478" i="13" s="1"/>
  <c r="W1479" i="13"/>
  <c r="V1479" i="13" s="1"/>
  <c r="W1480" i="13"/>
  <c r="V1480" i="13" s="1"/>
  <c r="W1481" i="13"/>
  <c r="V1481" i="13" s="1"/>
  <c r="W1482" i="13"/>
  <c r="V1482" i="13" s="1"/>
  <c r="W1483" i="13"/>
  <c r="V1483" i="13" s="1"/>
  <c r="W1484" i="13"/>
  <c r="V1484" i="13" s="1"/>
  <c r="W1485" i="13"/>
  <c r="V1485" i="13" s="1"/>
  <c r="W1486" i="13"/>
  <c r="V1486" i="13" s="1"/>
  <c r="W1487" i="13"/>
  <c r="V1487" i="13" s="1"/>
  <c r="W1488" i="13"/>
  <c r="V1488" i="13" s="1"/>
  <c r="W1489" i="13"/>
  <c r="V1489" i="13" s="1"/>
  <c r="W1490" i="13"/>
  <c r="V1490" i="13" s="1"/>
  <c r="W1491" i="13"/>
  <c r="V1491" i="13" s="1"/>
  <c r="W1492" i="13"/>
  <c r="V1492" i="13" s="1"/>
  <c r="W1493" i="13"/>
  <c r="V1493" i="13" s="1"/>
  <c r="W1494" i="13"/>
  <c r="V1494" i="13" s="1"/>
  <c r="W1495" i="13"/>
  <c r="V1495" i="13" s="1"/>
  <c r="W1496" i="13"/>
  <c r="V1496" i="13" s="1"/>
  <c r="W1497" i="13"/>
  <c r="V1497" i="13" s="1"/>
  <c r="W1498" i="13"/>
  <c r="V1498" i="13" s="1"/>
  <c r="W1499" i="13"/>
  <c r="V1499" i="13" s="1"/>
  <c r="W1500" i="13"/>
  <c r="V1500" i="13" s="1"/>
  <c r="W1501" i="13"/>
  <c r="V1501" i="13" s="1"/>
  <c r="W1502" i="13"/>
  <c r="V1502" i="13" s="1"/>
  <c r="W1503" i="13"/>
  <c r="V1503" i="13" s="1"/>
  <c r="W1504" i="13"/>
  <c r="V1504" i="13" s="1"/>
  <c r="W1505" i="13"/>
  <c r="V1505" i="13" s="1"/>
  <c r="W1506" i="13"/>
  <c r="V1506" i="13" s="1"/>
  <c r="W1507" i="13"/>
  <c r="V1507" i="13" s="1"/>
  <c r="W1508" i="13"/>
  <c r="V1508" i="13" s="1"/>
  <c r="W1509" i="13"/>
  <c r="V1509" i="13" s="1"/>
  <c r="W1510" i="13"/>
  <c r="V1510" i="13" s="1"/>
  <c r="W1511" i="13"/>
  <c r="V1511" i="13" s="1"/>
  <c r="W1512" i="13"/>
  <c r="V1512" i="13" s="1"/>
  <c r="W1513" i="13"/>
  <c r="V1513" i="13" s="1"/>
  <c r="W1514" i="13"/>
  <c r="V1514" i="13" s="1"/>
  <c r="W1515" i="13"/>
  <c r="V1515" i="13" s="1"/>
  <c r="W1516" i="13"/>
  <c r="V1516" i="13" s="1"/>
  <c r="W1517" i="13"/>
  <c r="V1517" i="13" s="1"/>
  <c r="W1518" i="13"/>
  <c r="V1518" i="13" s="1"/>
  <c r="W1519" i="13"/>
  <c r="V1519" i="13" s="1"/>
  <c r="W1520" i="13"/>
  <c r="V1520" i="13" s="1"/>
  <c r="W1521" i="13"/>
  <c r="V1521" i="13" s="1"/>
  <c r="W1522" i="13"/>
  <c r="V1522" i="13" s="1"/>
  <c r="W1523" i="13"/>
  <c r="V1523" i="13" s="1"/>
  <c r="W1524" i="13"/>
  <c r="V1524" i="13" s="1"/>
  <c r="W1525" i="13"/>
  <c r="V1525" i="13" s="1"/>
  <c r="W1526" i="13"/>
  <c r="V1526" i="13" s="1"/>
  <c r="W1527" i="13"/>
  <c r="V1527" i="13" s="1"/>
  <c r="W1528" i="13"/>
  <c r="V1528" i="13" s="1"/>
  <c r="W1529" i="13"/>
  <c r="V1529" i="13" s="1"/>
  <c r="W1530" i="13"/>
  <c r="V1530" i="13" s="1"/>
  <c r="W1531" i="13"/>
  <c r="V1531" i="13" s="1"/>
  <c r="W1532" i="13"/>
  <c r="V1532" i="13" s="1"/>
  <c r="W1533" i="13"/>
  <c r="V1533" i="13" s="1"/>
  <c r="W1534" i="13"/>
  <c r="V1534" i="13" s="1"/>
  <c r="W1535" i="13"/>
  <c r="V1535" i="13" s="1"/>
  <c r="W1536" i="13"/>
  <c r="V1536" i="13" s="1"/>
  <c r="W1537" i="13"/>
  <c r="V1537" i="13" s="1"/>
  <c r="W1538" i="13"/>
  <c r="V1538" i="13" s="1"/>
  <c r="W1539" i="13"/>
  <c r="V1539" i="13" s="1"/>
  <c r="W1540" i="13"/>
  <c r="V1540" i="13" s="1"/>
  <c r="W1541" i="13"/>
  <c r="V1541" i="13" s="1"/>
  <c r="W1542" i="13"/>
  <c r="V1542" i="13" s="1"/>
  <c r="W1543" i="13"/>
  <c r="V1543" i="13" s="1"/>
  <c r="W1544" i="13"/>
  <c r="V1544" i="13" s="1"/>
  <c r="W1545" i="13"/>
  <c r="V1545" i="13" s="1"/>
  <c r="W1546" i="13"/>
  <c r="V1546" i="13" s="1"/>
  <c r="W1547" i="13"/>
  <c r="V1547" i="13" s="1"/>
  <c r="W1548" i="13"/>
  <c r="V1548" i="13" s="1"/>
  <c r="W1549" i="13"/>
  <c r="V1549" i="13" s="1"/>
  <c r="W1550" i="13"/>
  <c r="V1550" i="13" s="1"/>
  <c r="W1551" i="13"/>
  <c r="V1551" i="13" s="1"/>
  <c r="W1552" i="13"/>
  <c r="V1552" i="13" s="1"/>
  <c r="W1553" i="13"/>
  <c r="V1553" i="13" s="1"/>
  <c r="W1554" i="13"/>
  <c r="V1554" i="13" s="1"/>
  <c r="W1555" i="13"/>
  <c r="V1555" i="13" s="1"/>
  <c r="W1556" i="13"/>
  <c r="V1556" i="13" s="1"/>
  <c r="W1557" i="13"/>
  <c r="V1557" i="13" s="1"/>
  <c r="W1558" i="13"/>
  <c r="V1558" i="13" s="1"/>
  <c r="W1559" i="13"/>
  <c r="V1559" i="13" s="1"/>
  <c r="W1560" i="13"/>
  <c r="V1560" i="13" s="1"/>
  <c r="W1561" i="13"/>
  <c r="V1561" i="13" s="1"/>
  <c r="W1562" i="13"/>
  <c r="V1562" i="13" s="1"/>
  <c r="W1563" i="13"/>
  <c r="V1563" i="13" s="1"/>
  <c r="W1564" i="13"/>
  <c r="V1564" i="13" s="1"/>
  <c r="W1565" i="13"/>
  <c r="V1565" i="13" s="1"/>
  <c r="W1566" i="13"/>
  <c r="V1566" i="13" s="1"/>
  <c r="W1567" i="13"/>
  <c r="V1567" i="13" s="1"/>
  <c r="W1568" i="13"/>
  <c r="V1568" i="13" s="1"/>
  <c r="W1569" i="13"/>
  <c r="V1569" i="13" s="1"/>
  <c r="W1570" i="13"/>
  <c r="V1570" i="13" s="1"/>
  <c r="W1571" i="13"/>
  <c r="V1571" i="13" s="1"/>
  <c r="W1572" i="13"/>
  <c r="V1572" i="13" s="1"/>
  <c r="W1573" i="13"/>
  <c r="V1573" i="13" s="1"/>
  <c r="W1574" i="13"/>
  <c r="V1574" i="13" s="1"/>
  <c r="W1575" i="13"/>
  <c r="V1575" i="13" s="1"/>
  <c r="W1576" i="13"/>
  <c r="V1576" i="13" s="1"/>
  <c r="W1577" i="13"/>
  <c r="V1577" i="13" s="1"/>
  <c r="W1578" i="13"/>
  <c r="V1578" i="13" s="1"/>
  <c r="W1579" i="13"/>
  <c r="V1579" i="13" s="1"/>
  <c r="W1580" i="13"/>
  <c r="V1580" i="13" s="1"/>
  <c r="W1581" i="13"/>
  <c r="V1581" i="13" s="1"/>
  <c r="W1582" i="13"/>
  <c r="V1582" i="13" s="1"/>
  <c r="W1583" i="13"/>
  <c r="V1583" i="13" s="1"/>
  <c r="W1584" i="13"/>
  <c r="V1584" i="13" s="1"/>
  <c r="W1585" i="13"/>
  <c r="V1585" i="13" s="1"/>
  <c r="W1586" i="13"/>
  <c r="V1586" i="13" s="1"/>
  <c r="W1587" i="13"/>
  <c r="V1587" i="13" s="1"/>
  <c r="W1588" i="13"/>
  <c r="V1588" i="13" s="1"/>
  <c r="W1589" i="13"/>
  <c r="V1589" i="13" s="1"/>
  <c r="W1590" i="13"/>
  <c r="V1590" i="13" s="1"/>
  <c r="W1591" i="13"/>
  <c r="V1591" i="13" s="1"/>
  <c r="W1592" i="13"/>
  <c r="V1592" i="13" s="1"/>
  <c r="W1593" i="13"/>
  <c r="V1593" i="13" s="1"/>
  <c r="W1594" i="13"/>
  <c r="V1594" i="13" s="1"/>
  <c r="W1595" i="13"/>
  <c r="V1595" i="13" s="1"/>
  <c r="W1596" i="13"/>
  <c r="V1596" i="13" s="1"/>
  <c r="W1597" i="13"/>
  <c r="V1597" i="13" s="1"/>
  <c r="W1598" i="13"/>
  <c r="V1598" i="13" s="1"/>
  <c r="W1599" i="13"/>
  <c r="V1599" i="13" s="1"/>
  <c r="W1600" i="13"/>
  <c r="V1600" i="13" s="1"/>
  <c r="W1601" i="13"/>
  <c r="V1601" i="13" s="1"/>
  <c r="W1602" i="13"/>
  <c r="V1602" i="13" s="1"/>
  <c r="W1603" i="13"/>
  <c r="V1603" i="13" s="1"/>
  <c r="W1604" i="13"/>
  <c r="V1604" i="13" s="1"/>
  <c r="W1605" i="13"/>
  <c r="V1605" i="13" s="1"/>
  <c r="W1606" i="13"/>
  <c r="V1606" i="13" s="1"/>
  <c r="W1607" i="13"/>
  <c r="V1607" i="13" s="1"/>
  <c r="W1608" i="13"/>
  <c r="V1608" i="13" s="1"/>
  <c r="W1609" i="13"/>
  <c r="V1609" i="13" s="1"/>
  <c r="W1610" i="13"/>
  <c r="V1610" i="13" s="1"/>
  <c r="W1611" i="13"/>
  <c r="V1611" i="13" s="1"/>
  <c r="W1612" i="13"/>
  <c r="V1612" i="13" s="1"/>
  <c r="W1613" i="13"/>
  <c r="V1613" i="13" s="1"/>
  <c r="W1614" i="13"/>
  <c r="V1614" i="13" s="1"/>
  <c r="W1615" i="13"/>
  <c r="V1615" i="13" s="1"/>
  <c r="W1616" i="13"/>
  <c r="V1616" i="13" s="1"/>
  <c r="W1617" i="13"/>
  <c r="V1617" i="13" s="1"/>
  <c r="W1618" i="13"/>
  <c r="V1618" i="13" s="1"/>
  <c r="W1619" i="13"/>
  <c r="V1619" i="13" s="1"/>
  <c r="W1620" i="13"/>
  <c r="V1620" i="13" s="1"/>
  <c r="W1621" i="13"/>
  <c r="V1621" i="13" s="1"/>
  <c r="W1622" i="13"/>
  <c r="V1622" i="13" s="1"/>
  <c r="W1623" i="13"/>
  <c r="V1623" i="13" s="1"/>
  <c r="W1624" i="13"/>
  <c r="V1624" i="13" s="1"/>
  <c r="W1625" i="13"/>
  <c r="V1625" i="13" s="1"/>
  <c r="W1626" i="13"/>
  <c r="V1626" i="13" s="1"/>
  <c r="W1627" i="13"/>
  <c r="V1627" i="13" s="1"/>
  <c r="W1628" i="13"/>
  <c r="V1628" i="13" s="1"/>
  <c r="W1629" i="13"/>
  <c r="V1629" i="13" s="1"/>
  <c r="W1630" i="13"/>
  <c r="V1630" i="13" s="1"/>
  <c r="W1631" i="13"/>
  <c r="V1631" i="13" s="1"/>
  <c r="W1632" i="13"/>
  <c r="V1632" i="13" s="1"/>
  <c r="W1633" i="13"/>
  <c r="V1633" i="13" s="1"/>
  <c r="W1634" i="13"/>
  <c r="V1634" i="13" s="1"/>
  <c r="W1635" i="13"/>
  <c r="V1635" i="13" s="1"/>
  <c r="W1636" i="13"/>
  <c r="V1636" i="13" s="1"/>
  <c r="W1637" i="13"/>
  <c r="V1637" i="13" s="1"/>
  <c r="W1638" i="13"/>
  <c r="V1638" i="13" s="1"/>
  <c r="W1639" i="13"/>
  <c r="V1639" i="13" s="1"/>
  <c r="W1640" i="13"/>
  <c r="V1640" i="13" s="1"/>
  <c r="W1641" i="13"/>
  <c r="V1641" i="13" s="1"/>
  <c r="W1642" i="13"/>
  <c r="V1642" i="13" s="1"/>
  <c r="W1643" i="13"/>
  <c r="V1643" i="13" s="1"/>
  <c r="W1644" i="13"/>
  <c r="V1644" i="13" s="1"/>
  <c r="W1645" i="13"/>
  <c r="V1645" i="13" s="1"/>
  <c r="W1646" i="13"/>
  <c r="V1646" i="13" s="1"/>
  <c r="W1647" i="13"/>
  <c r="V1647" i="13" s="1"/>
  <c r="W1648" i="13"/>
  <c r="V1648" i="13" s="1"/>
  <c r="W1649" i="13"/>
  <c r="V1649" i="13" s="1"/>
  <c r="W1650" i="13"/>
  <c r="V1650" i="13" s="1"/>
  <c r="W1651" i="13"/>
  <c r="V1651" i="13" s="1"/>
  <c r="W1652" i="13"/>
  <c r="V1652" i="13" s="1"/>
  <c r="W1653" i="13"/>
  <c r="V1653" i="13" s="1"/>
  <c r="W1654" i="13"/>
  <c r="V1654" i="13" s="1"/>
  <c r="W1655" i="13"/>
  <c r="V1655" i="13" s="1"/>
  <c r="W1656" i="13"/>
  <c r="V1656" i="13" s="1"/>
  <c r="W1657" i="13"/>
  <c r="V1657" i="13" s="1"/>
  <c r="W1658" i="13"/>
  <c r="V1658" i="13" s="1"/>
  <c r="W1659" i="13"/>
  <c r="V1659" i="13" s="1"/>
  <c r="W1660" i="13"/>
  <c r="V1660" i="13" s="1"/>
  <c r="W1661" i="13"/>
  <c r="V1661" i="13" s="1"/>
  <c r="W1662" i="13"/>
  <c r="V1662" i="13" s="1"/>
  <c r="W1663" i="13"/>
  <c r="V1663" i="13" s="1"/>
  <c r="W1664" i="13"/>
  <c r="V1664" i="13" s="1"/>
  <c r="W1665" i="13"/>
  <c r="V1665" i="13" s="1"/>
  <c r="W1666" i="13"/>
  <c r="V1666" i="13" s="1"/>
  <c r="W1667" i="13"/>
  <c r="V1667" i="13" s="1"/>
  <c r="W1668" i="13"/>
  <c r="V1668" i="13" s="1"/>
  <c r="W1669" i="13"/>
  <c r="V1669" i="13" s="1"/>
  <c r="W1670" i="13"/>
  <c r="V1670" i="13" s="1"/>
  <c r="W1671" i="13"/>
  <c r="V1671" i="13" s="1"/>
  <c r="W1672" i="13"/>
  <c r="V1672" i="13" s="1"/>
  <c r="W1673" i="13"/>
  <c r="V1673" i="13" s="1"/>
  <c r="W1674" i="13"/>
  <c r="V1674" i="13" s="1"/>
  <c r="W1675" i="13"/>
  <c r="V1675" i="13" s="1"/>
  <c r="W1676" i="13"/>
  <c r="V1676" i="13" s="1"/>
  <c r="W1677" i="13"/>
  <c r="V1677" i="13" s="1"/>
  <c r="W1678" i="13"/>
  <c r="V1678" i="13" s="1"/>
  <c r="W1679" i="13"/>
  <c r="V1679" i="13" s="1"/>
  <c r="W1680" i="13"/>
  <c r="V1680" i="13" s="1"/>
  <c r="W1681" i="13"/>
  <c r="V1681" i="13" s="1"/>
  <c r="W1682" i="13"/>
  <c r="V1682" i="13" s="1"/>
  <c r="W1683" i="13"/>
  <c r="V1683" i="13" s="1"/>
  <c r="W1684" i="13"/>
  <c r="V1684" i="13" s="1"/>
  <c r="W1685" i="13"/>
  <c r="V1685" i="13" s="1"/>
  <c r="W1686" i="13"/>
  <c r="V1686" i="13" s="1"/>
  <c r="W1687" i="13"/>
  <c r="V1687" i="13" s="1"/>
  <c r="W1688" i="13"/>
  <c r="V1688" i="13" s="1"/>
  <c r="W1689" i="13"/>
  <c r="V1689" i="13" s="1"/>
  <c r="W1690" i="13"/>
  <c r="V1690" i="13" s="1"/>
  <c r="W1691" i="13"/>
  <c r="V1691" i="13" s="1"/>
  <c r="W1692" i="13"/>
  <c r="V1692" i="13" s="1"/>
  <c r="W1693" i="13"/>
  <c r="V1693" i="13" s="1"/>
  <c r="W1694" i="13"/>
  <c r="V1694" i="13" s="1"/>
  <c r="W1695" i="13"/>
  <c r="V1695" i="13" s="1"/>
  <c r="W1696" i="13"/>
  <c r="V1696" i="13" s="1"/>
  <c r="W1697" i="13"/>
  <c r="V1697" i="13" s="1"/>
  <c r="W1698" i="13"/>
  <c r="V1698" i="13" s="1"/>
  <c r="W1699" i="13"/>
  <c r="V1699" i="13" s="1"/>
  <c r="W1700" i="13"/>
  <c r="V1700" i="13" s="1"/>
  <c r="W1701" i="13"/>
  <c r="V1701" i="13" s="1"/>
  <c r="W1702" i="13"/>
  <c r="V1702" i="13" s="1"/>
  <c r="W1703" i="13"/>
  <c r="V1703" i="13" s="1"/>
  <c r="W1704" i="13"/>
  <c r="V1704" i="13" s="1"/>
  <c r="W1705" i="13"/>
  <c r="V1705" i="13" s="1"/>
  <c r="W1706" i="13"/>
  <c r="V1706" i="13" s="1"/>
  <c r="W1707" i="13"/>
  <c r="V1707" i="13" s="1"/>
  <c r="W1708" i="13"/>
  <c r="V1708" i="13" s="1"/>
  <c r="W1709" i="13"/>
  <c r="V1709" i="13" s="1"/>
  <c r="W1710" i="13"/>
  <c r="V1710" i="13" s="1"/>
  <c r="W1711" i="13"/>
  <c r="V1711" i="13" s="1"/>
  <c r="W1712" i="13"/>
  <c r="V1712" i="13" s="1"/>
  <c r="W1713" i="13"/>
  <c r="V1713" i="13" s="1"/>
  <c r="W1714" i="13"/>
  <c r="V1714" i="13" s="1"/>
  <c r="W1715" i="13"/>
  <c r="V1715" i="13" s="1"/>
  <c r="W1716" i="13"/>
  <c r="V1716" i="13" s="1"/>
  <c r="W1717" i="13"/>
  <c r="V1717" i="13" s="1"/>
  <c r="W1718" i="13"/>
  <c r="V1718" i="13" s="1"/>
  <c r="W1719" i="13"/>
  <c r="V1719" i="13" s="1"/>
  <c r="W1720" i="13"/>
  <c r="V1720" i="13" s="1"/>
  <c r="W1721" i="13"/>
  <c r="V1721" i="13" s="1"/>
  <c r="W1722" i="13"/>
  <c r="V1722" i="13" s="1"/>
  <c r="W1723" i="13"/>
  <c r="V1723" i="13" s="1"/>
  <c r="W1724" i="13"/>
  <c r="V1724" i="13" s="1"/>
  <c r="W1725" i="13"/>
  <c r="V1725" i="13" s="1"/>
  <c r="W1726" i="13"/>
  <c r="V1726" i="13" s="1"/>
  <c r="W1727" i="13"/>
  <c r="V1727" i="13" s="1"/>
  <c r="W1728" i="13"/>
  <c r="V1728" i="13" s="1"/>
  <c r="W1729" i="13"/>
  <c r="V1729" i="13" s="1"/>
  <c r="W1730" i="13"/>
  <c r="V1730" i="13" s="1"/>
  <c r="W1731" i="13"/>
  <c r="V1731" i="13" s="1"/>
  <c r="W1732" i="13"/>
  <c r="V1732" i="13" s="1"/>
  <c r="W1733" i="13"/>
  <c r="V1733" i="13" s="1"/>
  <c r="W1734" i="13"/>
  <c r="V1734" i="13" s="1"/>
  <c r="W1735" i="13"/>
  <c r="V1735" i="13" s="1"/>
  <c r="W1736" i="13"/>
  <c r="V1736" i="13" s="1"/>
  <c r="W1737" i="13"/>
  <c r="V1737" i="13" s="1"/>
  <c r="W1738" i="13"/>
  <c r="V1738" i="13" s="1"/>
  <c r="W1739" i="13"/>
  <c r="V1739" i="13" s="1"/>
  <c r="W1740" i="13"/>
  <c r="V1740" i="13" s="1"/>
  <c r="W1741" i="13"/>
  <c r="V1741" i="13" s="1"/>
  <c r="W1742" i="13"/>
  <c r="V1742" i="13" s="1"/>
  <c r="W1743" i="13"/>
  <c r="V1743" i="13" s="1"/>
  <c r="W1744" i="13"/>
  <c r="V1744" i="13" s="1"/>
  <c r="W1745" i="13"/>
  <c r="V1745" i="13" s="1"/>
  <c r="W1746" i="13"/>
  <c r="V1746" i="13" s="1"/>
  <c r="W1747" i="13"/>
  <c r="V1747" i="13" s="1"/>
  <c r="W1748" i="13"/>
  <c r="V1748" i="13" s="1"/>
  <c r="W1749" i="13"/>
  <c r="V1749" i="13" s="1"/>
  <c r="W1750" i="13"/>
  <c r="V1750" i="13" s="1"/>
  <c r="W1751" i="13"/>
  <c r="V1751" i="13" s="1"/>
  <c r="W1752" i="13"/>
  <c r="V1752" i="13" s="1"/>
  <c r="W1753" i="13"/>
  <c r="V1753" i="13" s="1"/>
  <c r="W1754" i="13"/>
  <c r="V1754" i="13" s="1"/>
  <c r="W1755" i="13"/>
  <c r="V1755" i="13" s="1"/>
  <c r="W1756" i="13"/>
  <c r="V1756" i="13" s="1"/>
  <c r="W1757" i="13"/>
  <c r="V1757" i="13" s="1"/>
  <c r="W1758" i="13"/>
  <c r="V1758" i="13" s="1"/>
  <c r="W1759" i="13"/>
  <c r="V1759" i="13" s="1"/>
  <c r="W1760" i="13"/>
  <c r="V1760" i="13" s="1"/>
  <c r="W1761" i="13"/>
  <c r="V1761" i="13" s="1"/>
  <c r="W1762" i="13"/>
  <c r="V1762" i="13" s="1"/>
  <c r="W1763" i="13"/>
  <c r="V1763" i="13" s="1"/>
  <c r="W1764" i="13"/>
  <c r="V1764" i="13" s="1"/>
  <c r="W1765" i="13"/>
  <c r="V1765" i="13" s="1"/>
  <c r="W1766" i="13"/>
  <c r="V1766" i="13" s="1"/>
  <c r="W1767" i="13"/>
  <c r="V1767" i="13" s="1"/>
  <c r="W1768" i="13"/>
  <c r="V1768" i="13" s="1"/>
  <c r="W1769" i="13"/>
  <c r="V1769" i="13" s="1"/>
  <c r="W1770" i="13"/>
  <c r="V1770" i="13" s="1"/>
  <c r="W1771" i="13"/>
  <c r="V1771" i="13" s="1"/>
  <c r="W1772" i="13"/>
  <c r="V1772" i="13" s="1"/>
  <c r="W1773" i="13"/>
  <c r="V1773" i="13" s="1"/>
  <c r="W1774" i="13"/>
  <c r="V1774" i="13" s="1"/>
  <c r="W1775" i="13"/>
  <c r="V1775" i="13" s="1"/>
  <c r="W1776" i="13"/>
  <c r="V1776" i="13" s="1"/>
  <c r="W1777" i="13"/>
  <c r="V1777" i="13" s="1"/>
  <c r="W1778" i="13"/>
  <c r="V1778" i="13" s="1"/>
  <c r="W1779" i="13"/>
  <c r="V1779" i="13" s="1"/>
  <c r="W1780" i="13"/>
  <c r="V1780" i="13" s="1"/>
  <c r="W1781" i="13"/>
  <c r="V1781" i="13" s="1"/>
  <c r="W1782" i="13"/>
  <c r="V1782" i="13" s="1"/>
  <c r="W1783" i="13"/>
  <c r="V1783" i="13" s="1"/>
  <c r="W1784" i="13"/>
  <c r="V1784" i="13" s="1"/>
  <c r="W1785" i="13"/>
  <c r="V1785" i="13" s="1"/>
  <c r="W1786" i="13"/>
  <c r="V1786" i="13" s="1"/>
  <c r="W1787" i="13"/>
  <c r="V1787" i="13" s="1"/>
  <c r="W1788" i="13"/>
  <c r="V1788" i="13" s="1"/>
  <c r="W1789" i="13"/>
  <c r="V1789" i="13" s="1"/>
  <c r="W1790" i="13"/>
  <c r="V1790" i="13" s="1"/>
  <c r="W1791" i="13"/>
  <c r="V1791" i="13" s="1"/>
  <c r="W1792" i="13"/>
  <c r="V1792" i="13" s="1"/>
  <c r="W1793" i="13"/>
  <c r="V1793" i="13" s="1"/>
  <c r="W1794" i="13"/>
  <c r="V1794" i="13" s="1"/>
  <c r="W1795" i="13"/>
  <c r="V1795" i="13" s="1"/>
  <c r="W1796" i="13"/>
  <c r="V1796" i="13" s="1"/>
  <c r="W1797" i="13"/>
  <c r="V1797" i="13" s="1"/>
  <c r="W1798" i="13"/>
  <c r="V1798" i="13" s="1"/>
  <c r="W1799" i="13"/>
  <c r="V1799" i="13" s="1"/>
  <c r="W1800" i="13"/>
  <c r="V1800" i="13" s="1"/>
  <c r="W1801" i="13"/>
  <c r="V1801" i="13" s="1"/>
  <c r="W1802" i="13"/>
  <c r="V1802" i="13" s="1"/>
  <c r="W1803" i="13"/>
  <c r="V1803" i="13" s="1"/>
  <c r="W1804" i="13"/>
  <c r="V1804" i="13" s="1"/>
  <c r="W1805" i="13"/>
  <c r="V1805" i="13" s="1"/>
  <c r="W1806" i="13"/>
  <c r="V1806" i="13" s="1"/>
  <c r="W1807" i="13"/>
  <c r="V1807" i="13" s="1"/>
  <c r="W1808" i="13"/>
  <c r="V1808" i="13" s="1"/>
  <c r="W1809" i="13"/>
  <c r="V1809" i="13" s="1"/>
  <c r="W1810" i="13"/>
  <c r="V1810" i="13" s="1"/>
  <c r="W1811" i="13"/>
  <c r="V1811" i="13" s="1"/>
  <c r="W1812" i="13"/>
  <c r="V1812" i="13" s="1"/>
  <c r="W1813" i="13"/>
  <c r="V1813" i="13" s="1"/>
  <c r="W1814" i="13"/>
  <c r="V1814" i="13" s="1"/>
  <c r="W1815" i="13"/>
  <c r="V1815" i="13" s="1"/>
  <c r="W1816" i="13"/>
  <c r="V1816" i="13" s="1"/>
  <c r="W1817" i="13"/>
  <c r="V1817" i="13" s="1"/>
  <c r="W1818" i="13"/>
  <c r="V1818" i="13" s="1"/>
  <c r="W1819" i="13"/>
  <c r="V1819" i="13" s="1"/>
  <c r="W1820" i="13"/>
  <c r="V1820" i="13" s="1"/>
  <c r="W1821" i="13"/>
  <c r="V1821" i="13" s="1"/>
  <c r="W1822" i="13"/>
  <c r="V1822" i="13" s="1"/>
  <c r="W1823" i="13"/>
  <c r="V1823" i="13" s="1"/>
  <c r="W1824" i="13"/>
  <c r="V1824" i="13" s="1"/>
  <c r="W1825" i="13"/>
  <c r="V1825" i="13" s="1"/>
  <c r="W1826" i="13"/>
  <c r="V1826" i="13" s="1"/>
  <c r="W1827" i="13"/>
  <c r="V1827" i="13" s="1"/>
  <c r="W1828" i="13"/>
  <c r="V1828" i="13" s="1"/>
  <c r="W1829" i="13"/>
  <c r="V1829" i="13" s="1"/>
  <c r="W1830" i="13"/>
  <c r="V1830" i="13" s="1"/>
  <c r="W1831" i="13"/>
  <c r="V1831" i="13" s="1"/>
  <c r="W1832" i="13"/>
  <c r="V1832" i="13" s="1"/>
  <c r="W1833" i="13"/>
  <c r="V1833" i="13" s="1"/>
  <c r="W1834" i="13"/>
  <c r="V1834" i="13" s="1"/>
  <c r="W1835" i="13"/>
  <c r="V1835" i="13" s="1"/>
  <c r="W1836" i="13"/>
  <c r="V1836" i="13" s="1"/>
  <c r="W1837" i="13"/>
  <c r="V1837" i="13" s="1"/>
  <c r="W1838" i="13"/>
  <c r="V1838" i="13" s="1"/>
  <c r="W1839" i="13"/>
  <c r="V1839" i="13" s="1"/>
  <c r="W1840" i="13"/>
  <c r="V1840" i="13" s="1"/>
  <c r="W1841" i="13"/>
  <c r="V1841" i="13" s="1"/>
  <c r="W1842" i="13"/>
  <c r="V1842" i="13" s="1"/>
  <c r="W1843" i="13"/>
  <c r="V1843" i="13" s="1"/>
  <c r="W1844" i="13"/>
  <c r="V1844" i="13" s="1"/>
  <c r="W1845" i="13"/>
  <c r="V1845" i="13" s="1"/>
  <c r="W1846" i="13"/>
  <c r="V1846" i="13" s="1"/>
  <c r="W1847" i="13"/>
  <c r="V1847" i="13" s="1"/>
  <c r="W1848" i="13"/>
  <c r="V1848" i="13" s="1"/>
  <c r="W1849" i="13"/>
  <c r="V1849" i="13" s="1"/>
  <c r="W1850" i="13"/>
  <c r="V1850" i="13" s="1"/>
  <c r="W1851" i="13"/>
  <c r="V1851" i="13" s="1"/>
  <c r="W1852" i="13"/>
  <c r="V1852" i="13" s="1"/>
  <c r="W1853" i="13"/>
  <c r="V1853" i="13" s="1"/>
  <c r="W1854" i="13"/>
  <c r="V1854" i="13" s="1"/>
  <c r="W1855" i="13"/>
  <c r="V1855" i="13" s="1"/>
  <c r="W1856" i="13"/>
  <c r="V1856" i="13" s="1"/>
  <c r="W1857" i="13"/>
  <c r="V1857" i="13" s="1"/>
  <c r="W1858" i="13"/>
  <c r="V1858" i="13" s="1"/>
  <c r="W1859" i="13"/>
  <c r="V1859" i="13" s="1"/>
  <c r="W1860" i="13"/>
  <c r="V1860" i="13" s="1"/>
  <c r="W1861" i="13"/>
  <c r="V1861" i="13" s="1"/>
  <c r="W1862" i="13"/>
  <c r="V1862" i="13" s="1"/>
  <c r="W1863" i="13"/>
  <c r="V1863" i="13" s="1"/>
  <c r="W1864" i="13"/>
  <c r="V1864" i="13" s="1"/>
  <c r="W1865" i="13"/>
  <c r="V1865" i="13" s="1"/>
  <c r="W1866" i="13"/>
  <c r="V1866" i="13" s="1"/>
  <c r="W1867" i="13"/>
  <c r="V1867" i="13" s="1"/>
  <c r="W1868" i="13"/>
  <c r="V1868" i="13" s="1"/>
  <c r="W1869" i="13"/>
  <c r="V1869" i="13" s="1"/>
  <c r="W1870" i="13"/>
  <c r="V1870" i="13" s="1"/>
  <c r="W1871" i="13"/>
  <c r="V1871" i="13" s="1"/>
  <c r="W1872" i="13"/>
  <c r="V1872" i="13" s="1"/>
  <c r="W1873" i="13"/>
  <c r="V1873" i="13" s="1"/>
  <c r="W1874" i="13"/>
  <c r="V1874" i="13" s="1"/>
  <c r="W1875" i="13"/>
  <c r="V1875" i="13" s="1"/>
  <c r="W1876" i="13"/>
  <c r="V1876" i="13" s="1"/>
  <c r="W1877" i="13"/>
  <c r="V1877" i="13" s="1"/>
  <c r="W1878" i="13"/>
  <c r="V1878" i="13" s="1"/>
  <c r="W1879" i="13"/>
  <c r="V1879" i="13" s="1"/>
  <c r="W1880" i="13"/>
  <c r="V1880" i="13" s="1"/>
  <c r="W1881" i="13"/>
  <c r="V1881" i="13" s="1"/>
  <c r="W1882" i="13"/>
  <c r="V1882" i="13" s="1"/>
  <c r="W1883" i="13"/>
  <c r="V1883" i="13" s="1"/>
  <c r="W1884" i="13"/>
  <c r="V1884" i="13" s="1"/>
  <c r="W1885" i="13"/>
  <c r="V1885" i="13" s="1"/>
  <c r="W1886" i="13"/>
  <c r="V1886" i="13" s="1"/>
  <c r="W1887" i="13"/>
  <c r="V1887" i="13" s="1"/>
  <c r="W1888" i="13"/>
  <c r="V1888" i="13" s="1"/>
  <c r="W1889" i="13"/>
  <c r="V1889" i="13" s="1"/>
  <c r="W1890" i="13"/>
  <c r="V1890" i="13" s="1"/>
  <c r="W1891" i="13"/>
  <c r="V1891" i="13" s="1"/>
  <c r="W1892" i="13"/>
  <c r="V1892" i="13" s="1"/>
  <c r="W1893" i="13"/>
  <c r="V1893" i="13" s="1"/>
  <c r="W1894" i="13"/>
  <c r="V1894" i="13" s="1"/>
  <c r="W1895" i="13"/>
  <c r="V1895" i="13" s="1"/>
  <c r="W1896" i="13"/>
  <c r="V1896" i="13" s="1"/>
  <c r="W1897" i="13"/>
  <c r="V1897" i="13" s="1"/>
  <c r="W1898" i="13"/>
  <c r="V1898" i="13" s="1"/>
  <c r="W1899" i="13"/>
  <c r="V1899" i="13" s="1"/>
  <c r="W1900" i="13"/>
  <c r="V1900" i="13" s="1"/>
  <c r="W1901" i="13"/>
  <c r="V1901" i="13" s="1"/>
  <c r="W1902" i="13"/>
  <c r="V1902" i="13" s="1"/>
  <c r="W1903" i="13"/>
  <c r="V1903" i="13" s="1"/>
  <c r="W1904" i="13"/>
  <c r="V1904" i="13" s="1"/>
  <c r="W1905" i="13"/>
  <c r="V1905" i="13" s="1"/>
  <c r="W1906" i="13"/>
  <c r="V1906" i="13" s="1"/>
  <c r="W1907" i="13"/>
  <c r="V1907" i="13" s="1"/>
  <c r="W1908" i="13"/>
  <c r="V1908" i="13" s="1"/>
  <c r="W1909" i="13"/>
  <c r="V1909" i="13" s="1"/>
  <c r="W1910" i="13"/>
  <c r="V1910" i="13" s="1"/>
  <c r="W1911" i="13"/>
  <c r="V1911" i="13" s="1"/>
  <c r="W1912" i="13"/>
  <c r="V1912" i="13" s="1"/>
  <c r="W1913" i="13"/>
  <c r="V1913" i="13" s="1"/>
  <c r="W1914" i="13"/>
  <c r="V1914" i="13" s="1"/>
  <c r="W1915" i="13"/>
  <c r="V1915" i="13" s="1"/>
  <c r="W1916" i="13"/>
  <c r="V1916" i="13" s="1"/>
  <c r="W1917" i="13"/>
  <c r="V1917" i="13" s="1"/>
  <c r="W1918" i="13"/>
  <c r="V1918" i="13" s="1"/>
  <c r="W1919" i="13"/>
  <c r="V1919" i="13" s="1"/>
  <c r="W1920" i="13"/>
  <c r="V1920" i="13" s="1"/>
  <c r="W1921" i="13"/>
  <c r="V1921" i="13" s="1"/>
  <c r="W1922" i="13"/>
  <c r="V1922" i="13" s="1"/>
  <c r="W1923" i="13"/>
  <c r="V1923" i="13" s="1"/>
  <c r="W1924" i="13"/>
  <c r="V1924" i="13" s="1"/>
  <c r="W1925" i="13"/>
  <c r="V1925" i="13" s="1"/>
  <c r="W1926" i="13"/>
  <c r="V1926" i="13" s="1"/>
  <c r="W1927" i="13"/>
  <c r="V1927" i="13" s="1"/>
  <c r="W1928" i="13"/>
  <c r="V1928" i="13" s="1"/>
  <c r="W1929" i="13"/>
  <c r="V1929" i="13" s="1"/>
  <c r="W1930" i="13"/>
  <c r="V1930" i="13" s="1"/>
  <c r="W1931" i="13"/>
  <c r="V1931" i="13" s="1"/>
  <c r="W1932" i="13"/>
  <c r="V1932" i="13" s="1"/>
  <c r="W1933" i="13"/>
  <c r="V1933" i="13" s="1"/>
  <c r="W1934" i="13"/>
  <c r="V1934" i="13" s="1"/>
  <c r="W1935" i="13"/>
  <c r="V1935" i="13" s="1"/>
  <c r="W1936" i="13"/>
  <c r="V1936" i="13" s="1"/>
  <c r="W1937" i="13"/>
  <c r="V1937" i="13" s="1"/>
  <c r="W1938" i="13"/>
  <c r="V1938" i="13" s="1"/>
  <c r="W1939" i="13"/>
  <c r="V1939" i="13" s="1"/>
  <c r="W1940" i="13"/>
  <c r="V1940" i="13" s="1"/>
  <c r="W1941" i="13"/>
  <c r="V1941" i="13" s="1"/>
  <c r="W1942" i="13"/>
  <c r="V1942" i="13" s="1"/>
  <c r="W1943" i="13"/>
  <c r="V1943" i="13" s="1"/>
  <c r="W1944" i="13"/>
  <c r="V1944" i="13" s="1"/>
  <c r="W1945" i="13"/>
  <c r="V1945" i="13" s="1"/>
  <c r="W1946" i="13"/>
  <c r="V1946" i="13" s="1"/>
  <c r="W1947" i="13"/>
  <c r="V1947" i="13" s="1"/>
  <c r="W1948" i="13"/>
  <c r="V1948" i="13" s="1"/>
  <c r="W1949" i="13"/>
  <c r="V1949" i="13" s="1"/>
  <c r="W1950" i="13"/>
  <c r="V1950" i="13" s="1"/>
  <c r="W1951" i="13"/>
  <c r="V1951" i="13" s="1"/>
  <c r="W1952" i="13"/>
  <c r="V1952" i="13" s="1"/>
  <c r="W1953" i="13"/>
  <c r="V1953" i="13" s="1"/>
  <c r="W1954" i="13"/>
  <c r="V1954" i="13" s="1"/>
  <c r="W1955" i="13"/>
  <c r="V1955" i="13" s="1"/>
  <c r="W1956" i="13"/>
  <c r="V1956" i="13" s="1"/>
  <c r="W1957" i="13"/>
  <c r="V1957" i="13" s="1"/>
  <c r="W1958" i="13"/>
  <c r="V1958" i="13" s="1"/>
  <c r="W1959" i="13"/>
  <c r="V1959" i="13" s="1"/>
  <c r="W1960" i="13"/>
  <c r="V1960" i="13" s="1"/>
  <c r="W1961" i="13"/>
  <c r="V1961" i="13" s="1"/>
  <c r="W1962" i="13"/>
  <c r="V1962" i="13" s="1"/>
  <c r="W1963" i="13"/>
  <c r="V1963" i="13" s="1"/>
  <c r="W1964" i="13"/>
  <c r="V1964" i="13" s="1"/>
  <c r="W1965" i="13"/>
  <c r="V1965" i="13" s="1"/>
  <c r="W1966" i="13"/>
  <c r="V1966" i="13" s="1"/>
  <c r="W1967" i="13"/>
  <c r="V1967" i="13" s="1"/>
  <c r="W1968" i="13"/>
  <c r="V1968" i="13" s="1"/>
  <c r="W1969" i="13"/>
  <c r="V1969" i="13" s="1"/>
  <c r="W1970" i="13"/>
  <c r="V1970" i="13" s="1"/>
  <c r="W1971" i="13"/>
  <c r="V1971" i="13" s="1"/>
  <c r="W1972" i="13"/>
  <c r="V1972" i="13" s="1"/>
  <c r="W1973" i="13"/>
  <c r="V1973" i="13" s="1"/>
  <c r="W1974" i="13"/>
  <c r="V1974" i="13" s="1"/>
  <c r="W1975" i="13"/>
  <c r="V1975" i="13" s="1"/>
  <c r="W1976" i="13"/>
  <c r="V1976" i="13" s="1"/>
  <c r="W1977" i="13"/>
  <c r="V1977" i="13" s="1"/>
  <c r="W1978" i="13"/>
  <c r="V1978" i="13" s="1"/>
  <c r="W1979" i="13"/>
  <c r="V1979" i="13" s="1"/>
  <c r="W1980" i="13"/>
  <c r="V1980" i="13" s="1"/>
  <c r="W1981" i="13"/>
  <c r="V1981" i="13" s="1"/>
  <c r="W1982" i="13"/>
  <c r="V1982" i="13" s="1"/>
  <c r="W1983" i="13"/>
  <c r="V1983" i="13" s="1"/>
  <c r="W1984" i="13"/>
  <c r="V1984" i="13" s="1"/>
  <c r="W1985" i="13"/>
  <c r="V1985" i="13" s="1"/>
  <c r="W1986" i="13"/>
  <c r="V1986" i="13" s="1"/>
  <c r="W1987" i="13"/>
  <c r="V1987" i="13" s="1"/>
  <c r="W1988" i="13"/>
  <c r="V1988" i="13" s="1"/>
  <c r="W1989" i="13"/>
  <c r="V1989" i="13" s="1"/>
  <c r="W1990" i="13"/>
  <c r="V1990" i="13" s="1"/>
  <c r="W1991" i="13"/>
  <c r="V1991" i="13" s="1"/>
  <c r="W1992" i="13"/>
  <c r="V1992" i="13" s="1"/>
  <c r="W1993" i="13"/>
  <c r="V1993" i="13" s="1"/>
  <c r="W1994" i="13"/>
  <c r="V1994" i="13" s="1"/>
  <c r="W1995" i="13"/>
  <c r="V1995" i="13" s="1"/>
  <c r="W1996" i="13"/>
  <c r="V1996" i="13" s="1"/>
  <c r="W1997" i="13"/>
  <c r="V1997" i="13" s="1"/>
  <c r="W1998" i="13"/>
  <c r="V1998" i="13" s="1"/>
  <c r="W1999" i="13"/>
  <c r="V1999" i="13" s="1"/>
  <c r="W2000" i="13"/>
  <c r="V2000" i="13" s="1"/>
  <c r="W2001" i="13"/>
  <c r="V2001" i="13" s="1"/>
  <c r="W2002" i="13"/>
  <c r="V2002" i="13" s="1"/>
  <c r="W2003" i="13"/>
  <c r="V2003" i="13" s="1"/>
  <c r="W2004" i="13"/>
  <c r="V2004" i="13" s="1"/>
  <c r="W2005" i="13"/>
  <c r="V2005" i="13" s="1"/>
  <c r="W2006" i="13"/>
  <c r="V2006" i="13" s="1"/>
  <c r="W2007" i="13"/>
  <c r="V2007" i="13" s="1"/>
  <c r="W2008" i="13"/>
  <c r="V2008" i="13" s="1"/>
  <c r="W2009" i="13"/>
  <c r="V2009" i="13" s="1"/>
  <c r="W2010" i="13"/>
  <c r="V2010" i="13" s="1"/>
  <c r="W2011" i="13"/>
  <c r="V2011" i="13" s="1"/>
  <c r="W2012" i="13"/>
  <c r="V2012" i="13" s="1"/>
  <c r="W2013" i="13"/>
  <c r="V2013" i="13" s="1"/>
  <c r="W2014" i="13"/>
  <c r="V2014" i="13" s="1"/>
  <c r="W2015" i="13"/>
  <c r="V2015" i="13" s="1"/>
  <c r="W2016" i="13"/>
  <c r="V2016" i="13" s="1"/>
  <c r="W2017" i="13"/>
  <c r="V2017" i="13" s="1"/>
  <c r="W2018" i="13"/>
  <c r="V2018" i="13" s="1"/>
  <c r="W2019" i="13"/>
  <c r="V2019" i="13" s="1"/>
  <c r="W2020" i="13"/>
  <c r="V2020" i="13" s="1"/>
  <c r="W2021" i="13"/>
  <c r="V2021" i="13" s="1"/>
  <c r="W2022" i="13"/>
  <c r="V2022" i="13" s="1"/>
  <c r="W2023" i="13"/>
  <c r="V2023" i="13" s="1"/>
  <c r="W2024" i="13"/>
  <c r="V2024" i="13" s="1"/>
  <c r="W2025" i="13"/>
  <c r="V2025" i="13" s="1"/>
  <c r="W2026" i="13"/>
  <c r="V2026" i="13" s="1"/>
  <c r="W2027" i="13"/>
  <c r="V2027" i="13" s="1"/>
  <c r="W2028" i="13"/>
  <c r="V2028" i="13" s="1"/>
  <c r="W2029" i="13"/>
  <c r="V2029" i="13" s="1"/>
  <c r="W2030" i="13"/>
  <c r="V2030" i="13" s="1"/>
  <c r="W2031" i="13"/>
  <c r="V2031" i="13" s="1"/>
  <c r="W2032" i="13"/>
  <c r="V2032" i="13" s="1"/>
  <c r="W2033" i="13"/>
  <c r="V2033" i="13" s="1"/>
  <c r="W2034" i="13"/>
  <c r="V2034" i="13" s="1"/>
  <c r="W2035" i="13"/>
  <c r="V2035" i="13" s="1"/>
  <c r="W2036" i="13"/>
  <c r="V2036" i="13" s="1"/>
  <c r="W2037" i="13"/>
  <c r="V2037" i="13" s="1"/>
  <c r="W2038" i="13"/>
  <c r="V2038" i="13" s="1"/>
  <c r="W2039" i="13"/>
  <c r="V2039" i="13" s="1"/>
  <c r="W2040" i="13"/>
  <c r="V2040" i="13" s="1"/>
  <c r="W2041" i="13"/>
  <c r="V2041" i="13" s="1"/>
  <c r="W2042" i="13"/>
  <c r="V2042" i="13" s="1"/>
  <c r="W2043" i="13"/>
  <c r="V2043" i="13" s="1"/>
  <c r="W2044" i="13"/>
  <c r="V2044" i="13" s="1"/>
  <c r="W2045" i="13"/>
  <c r="V2045" i="13" s="1"/>
  <c r="W2046" i="13"/>
  <c r="V2046" i="13" s="1"/>
  <c r="W2047" i="13"/>
  <c r="V2047" i="13" s="1"/>
  <c r="W2048" i="13"/>
  <c r="V2048" i="13" s="1"/>
  <c r="W2049" i="13"/>
  <c r="V2049" i="13" s="1"/>
  <c r="W2050" i="13"/>
  <c r="V2050" i="13" s="1"/>
  <c r="W2051" i="13"/>
  <c r="V2051" i="13" s="1"/>
  <c r="W2052" i="13"/>
  <c r="V2052" i="13" s="1"/>
  <c r="W2053" i="13"/>
  <c r="V2053" i="13" s="1"/>
  <c r="W2054" i="13"/>
  <c r="V2054" i="13" s="1"/>
  <c r="W2055" i="13"/>
  <c r="V2055" i="13" s="1"/>
  <c r="W2056" i="13"/>
  <c r="V2056" i="13" s="1"/>
  <c r="W2057" i="13"/>
  <c r="V2057" i="13" s="1"/>
  <c r="W2058" i="13"/>
  <c r="V2058" i="13" s="1"/>
  <c r="W2059" i="13"/>
  <c r="V2059" i="13" s="1"/>
  <c r="W2060" i="13"/>
  <c r="V2060" i="13" s="1"/>
  <c r="W2061" i="13"/>
  <c r="V2061" i="13" s="1"/>
  <c r="W2062" i="13"/>
  <c r="V2062" i="13" s="1"/>
  <c r="W2063" i="13"/>
  <c r="V2063" i="13" s="1"/>
  <c r="W2064" i="13"/>
  <c r="V2064" i="13" s="1"/>
  <c r="W2065" i="13"/>
  <c r="V2065" i="13" s="1"/>
  <c r="W2066" i="13"/>
  <c r="V2066" i="13" s="1"/>
  <c r="W2067" i="13"/>
  <c r="V2067" i="13" s="1"/>
  <c r="W2068" i="13"/>
  <c r="V2068" i="13" s="1"/>
  <c r="W2069" i="13"/>
  <c r="V2069" i="13" s="1"/>
  <c r="W2070" i="13"/>
  <c r="V2070" i="13" s="1"/>
  <c r="W2071" i="13"/>
  <c r="V2071" i="13" s="1"/>
  <c r="W2072" i="13"/>
  <c r="V2072" i="13" s="1"/>
  <c r="W2073" i="13"/>
  <c r="V2073" i="13" s="1"/>
  <c r="W2074" i="13"/>
  <c r="V2074" i="13" s="1"/>
  <c r="W2075" i="13"/>
  <c r="V2075" i="13" s="1"/>
  <c r="W2076" i="13"/>
  <c r="V2076" i="13" s="1"/>
  <c r="W2077" i="13"/>
  <c r="V2077" i="13" s="1"/>
  <c r="W2078" i="13"/>
  <c r="V2078" i="13" s="1"/>
  <c r="W2079" i="13"/>
  <c r="V2079" i="13" s="1"/>
  <c r="W2080" i="13"/>
  <c r="V2080" i="13" s="1"/>
  <c r="W2081" i="13"/>
  <c r="V2081" i="13" s="1"/>
  <c r="W2082" i="13"/>
  <c r="V2082" i="13" s="1"/>
  <c r="W2083" i="13"/>
  <c r="V2083" i="13" s="1"/>
  <c r="W2084" i="13"/>
  <c r="V2084" i="13" s="1"/>
  <c r="W2085" i="13"/>
  <c r="V2085" i="13" s="1"/>
  <c r="W2086" i="13"/>
  <c r="V2086" i="13" s="1"/>
  <c r="W2087" i="13"/>
  <c r="V2087" i="13" s="1"/>
  <c r="W2088" i="13"/>
  <c r="V2088" i="13" s="1"/>
  <c r="W2089" i="13"/>
  <c r="V2089" i="13" s="1"/>
  <c r="W2090" i="13"/>
  <c r="V2090" i="13" s="1"/>
  <c r="W2091" i="13"/>
  <c r="V2091" i="13" s="1"/>
  <c r="W2092" i="13"/>
  <c r="V2092" i="13" s="1"/>
  <c r="W2093" i="13"/>
  <c r="V2093" i="13" s="1"/>
  <c r="W2094" i="13"/>
  <c r="V2094" i="13" s="1"/>
  <c r="W2095" i="13"/>
  <c r="V2095" i="13" s="1"/>
  <c r="W2096" i="13"/>
  <c r="V2096" i="13" s="1"/>
  <c r="W2097" i="13"/>
  <c r="V2097" i="13" s="1"/>
  <c r="W2098" i="13"/>
  <c r="V2098" i="13" s="1"/>
  <c r="W2099" i="13"/>
  <c r="V2099" i="13" s="1"/>
  <c r="W2100" i="13"/>
  <c r="V2100" i="13" s="1"/>
  <c r="W2101" i="13"/>
  <c r="V2101" i="13" s="1"/>
  <c r="W2102" i="13"/>
  <c r="V2102" i="13" s="1"/>
  <c r="W2103" i="13"/>
  <c r="V2103" i="13" s="1"/>
  <c r="W2104" i="13"/>
  <c r="V2104" i="13" s="1"/>
  <c r="W2105" i="13"/>
  <c r="V2105" i="13" s="1"/>
  <c r="W2106" i="13"/>
  <c r="V2106" i="13" s="1"/>
  <c r="W2107" i="13"/>
  <c r="V2107" i="13" s="1"/>
  <c r="W2108" i="13"/>
  <c r="V2108" i="13" s="1"/>
  <c r="W2109" i="13"/>
  <c r="V2109" i="13" s="1"/>
  <c r="W2110" i="13"/>
  <c r="V2110" i="13" s="1"/>
  <c r="W2111" i="13"/>
  <c r="V2111" i="13" s="1"/>
  <c r="W2112" i="13"/>
  <c r="V2112" i="13" s="1"/>
  <c r="W2113" i="13"/>
  <c r="V2113" i="13" s="1"/>
  <c r="W2114" i="13"/>
  <c r="V2114" i="13" s="1"/>
  <c r="W2115" i="13"/>
  <c r="V2115" i="13" s="1"/>
  <c r="W2116" i="13"/>
  <c r="V2116" i="13" s="1"/>
  <c r="W2117" i="13"/>
  <c r="V2117" i="13" s="1"/>
  <c r="W2118" i="13"/>
  <c r="V2118" i="13" s="1"/>
  <c r="W2119" i="13"/>
  <c r="V2119" i="13" s="1"/>
  <c r="W2120" i="13"/>
  <c r="V2120" i="13" s="1"/>
  <c r="W2121" i="13"/>
  <c r="V2121" i="13" s="1"/>
  <c r="W2122" i="13"/>
  <c r="V2122" i="13" s="1"/>
  <c r="W2123" i="13"/>
  <c r="V2123" i="13" s="1"/>
  <c r="W2124" i="13"/>
  <c r="V2124" i="13" s="1"/>
  <c r="W2125" i="13"/>
  <c r="V2125" i="13" s="1"/>
  <c r="W2126" i="13"/>
  <c r="V2126" i="13" s="1"/>
  <c r="W2127" i="13"/>
  <c r="V2127" i="13" s="1"/>
  <c r="W2128" i="13"/>
  <c r="V2128" i="13" s="1"/>
  <c r="W2129" i="13"/>
  <c r="V2129" i="13" s="1"/>
  <c r="W2130" i="13"/>
  <c r="V2130" i="13" s="1"/>
  <c r="W2131" i="13"/>
  <c r="V2131" i="13" s="1"/>
  <c r="W2132" i="13"/>
  <c r="V2132" i="13" s="1"/>
  <c r="W2133" i="13"/>
  <c r="V2133" i="13" s="1"/>
  <c r="W2134" i="13"/>
  <c r="V2134" i="13" s="1"/>
  <c r="W2135" i="13"/>
  <c r="V2135" i="13" s="1"/>
  <c r="W2136" i="13"/>
  <c r="V2136" i="13" s="1"/>
  <c r="W2137" i="13"/>
  <c r="V2137" i="13" s="1"/>
  <c r="W2138" i="13"/>
  <c r="V2138" i="13" s="1"/>
  <c r="W2139" i="13"/>
  <c r="V2139" i="13" s="1"/>
  <c r="W2140" i="13"/>
  <c r="V2140" i="13" s="1"/>
  <c r="W2141" i="13"/>
  <c r="V2141" i="13" s="1"/>
  <c r="W2142" i="13"/>
  <c r="V2142" i="13" s="1"/>
  <c r="W2143" i="13"/>
  <c r="V2143" i="13" s="1"/>
  <c r="W2144" i="13"/>
  <c r="V2144" i="13" s="1"/>
  <c r="W2145" i="13"/>
  <c r="V2145" i="13" s="1"/>
  <c r="W2146" i="13"/>
  <c r="V2146" i="13" s="1"/>
  <c r="W2147" i="13"/>
  <c r="V2147" i="13" s="1"/>
  <c r="W2148" i="13"/>
  <c r="V2148" i="13" s="1"/>
  <c r="W2149" i="13"/>
  <c r="V2149" i="13" s="1"/>
  <c r="W2150" i="13"/>
  <c r="V2150" i="13" s="1"/>
  <c r="W2151" i="13"/>
  <c r="V2151" i="13" s="1"/>
  <c r="W2152" i="13"/>
  <c r="V2152" i="13" s="1"/>
  <c r="W2153" i="13"/>
  <c r="V2153" i="13" s="1"/>
  <c r="W2154" i="13"/>
  <c r="V2154" i="13" s="1"/>
  <c r="W2155" i="13"/>
  <c r="V2155" i="13" s="1"/>
  <c r="W2156" i="13"/>
  <c r="V2156" i="13" s="1"/>
  <c r="W2157" i="13"/>
  <c r="V2157" i="13" s="1"/>
  <c r="W2158" i="13"/>
  <c r="V2158" i="13" s="1"/>
  <c r="W2159" i="13"/>
  <c r="V2159" i="13" s="1"/>
  <c r="W2160" i="13"/>
  <c r="V2160" i="13" s="1"/>
  <c r="W2161" i="13"/>
  <c r="V2161" i="13" s="1"/>
  <c r="W2162" i="13"/>
  <c r="V2162" i="13" s="1"/>
  <c r="W2163" i="13"/>
  <c r="V2163" i="13" s="1"/>
  <c r="W2164" i="13"/>
  <c r="V2164" i="13" s="1"/>
  <c r="W2165" i="13"/>
  <c r="V2165" i="13" s="1"/>
  <c r="W2166" i="13"/>
  <c r="V2166" i="13" s="1"/>
  <c r="W2167" i="13"/>
  <c r="V2167" i="13" s="1"/>
  <c r="W2168" i="13"/>
  <c r="V2168" i="13" s="1"/>
  <c r="W2169" i="13"/>
  <c r="V2169" i="13" s="1"/>
  <c r="W2170" i="13"/>
  <c r="V2170" i="13" s="1"/>
  <c r="W2171" i="13"/>
  <c r="V2171" i="13" s="1"/>
  <c r="W2172" i="13"/>
  <c r="V2172" i="13" s="1"/>
  <c r="W2173" i="13"/>
  <c r="V2173" i="13" s="1"/>
  <c r="W2174" i="13"/>
  <c r="V2174" i="13" s="1"/>
  <c r="W2175" i="13"/>
  <c r="V2175" i="13" s="1"/>
  <c r="W2176" i="13"/>
  <c r="V2176" i="13" s="1"/>
  <c r="W2177" i="13"/>
  <c r="V2177" i="13" s="1"/>
  <c r="W2178" i="13"/>
  <c r="V2178" i="13" s="1"/>
  <c r="W2179" i="13"/>
  <c r="V2179" i="13" s="1"/>
  <c r="W2180" i="13"/>
  <c r="V2180" i="13" s="1"/>
  <c r="W2181" i="13"/>
  <c r="V2181" i="13" s="1"/>
  <c r="W2182" i="13"/>
  <c r="V2182" i="13" s="1"/>
  <c r="W2183" i="13"/>
  <c r="V2183" i="13" s="1"/>
  <c r="W2184" i="13"/>
  <c r="V2184" i="13" s="1"/>
  <c r="W2185" i="13"/>
  <c r="V2185" i="13" s="1"/>
  <c r="W2186" i="13"/>
  <c r="V2186" i="13" s="1"/>
  <c r="W2187" i="13"/>
  <c r="V2187" i="13" s="1"/>
  <c r="W2188" i="13"/>
  <c r="V2188" i="13" s="1"/>
  <c r="W2189" i="13"/>
  <c r="V2189" i="13" s="1"/>
  <c r="W2190" i="13"/>
  <c r="V2190" i="13" s="1"/>
  <c r="W2191" i="13"/>
  <c r="V2191" i="13" s="1"/>
  <c r="W2192" i="13"/>
  <c r="V2192" i="13" s="1"/>
  <c r="W2193" i="13"/>
  <c r="V2193" i="13" s="1"/>
  <c r="W2194" i="13"/>
  <c r="V2194" i="13" s="1"/>
  <c r="W2195" i="13"/>
  <c r="V2195" i="13" s="1"/>
  <c r="W2196" i="13"/>
  <c r="V2196" i="13" s="1"/>
  <c r="W2197" i="13"/>
  <c r="V2197" i="13" s="1"/>
  <c r="W2198" i="13"/>
  <c r="V2198" i="13" s="1"/>
  <c r="W2199" i="13"/>
  <c r="V2199" i="13" s="1"/>
  <c r="W2200" i="13"/>
  <c r="V2200" i="13" s="1"/>
  <c r="W2201" i="13"/>
  <c r="V2201" i="13" s="1"/>
  <c r="W2202" i="13"/>
  <c r="V2202" i="13" s="1"/>
  <c r="W2203" i="13"/>
  <c r="V2203" i="13" s="1"/>
  <c r="W2204" i="13"/>
  <c r="V2204" i="13" s="1"/>
  <c r="W2205" i="13"/>
  <c r="V2205" i="13" s="1"/>
  <c r="W2206" i="13"/>
  <c r="V2206" i="13" s="1"/>
  <c r="W2207" i="13"/>
  <c r="V2207" i="13" s="1"/>
  <c r="W2208" i="13"/>
  <c r="V2208" i="13" s="1"/>
  <c r="W2209" i="13"/>
  <c r="V2209" i="13" s="1"/>
  <c r="W2210" i="13"/>
  <c r="V2210" i="13" s="1"/>
  <c r="W2211" i="13"/>
  <c r="V2211" i="13" s="1"/>
  <c r="W2212" i="13"/>
  <c r="V2212" i="13" s="1"/>
  <c r="W2213" i="13"/>
  <c r="V2213" i="13" s="1"/>
  <c r="W2214" i="13"/>
  <c r="V2214" i="13" s="1"/>
  <c r="W2215" i="13"/>
  <c r="V2215" i="13" s="1"/>
  <c r="W2216" i="13"/>
  <c r="V2216" i="13" s="1"/>
  <c r="W2217" i="13"/>
  <c r="V2217" i="13" s="1"/>
  <c r="W2218" i="13"/>
  <c r="V2218" i="13" s="1"/>
  <c r="W2219" i="13"/>
  <c r="V2219" i="13" s="1"/>
  <c r="W2220" i="13"/>
  <c r="V2220" i="13" s="1"/>
  <c r="W2221" i="13"/>
  <c r="V2221" i="13" s="1"/>
  <c r="W2222" i="13"/>
  <c r="V2222" i="13" s="1"/>
  <c r="W2223" i="13"/>
  <c r="V2223" i="13" s="1"/>
  <c r="W2224" i="13"/>
  <c r="V2224" i="13" s="1"/>
  <c r="W2225" i="13"/>
  <c r="V2225" i="13" s="1"/>
  <c r="W2226" i="13"/>
  <c r="V2226" i="13" s="1"/>
  <c r="W2227" i="13"/>
  <c r="V2227" i="13" s="1"/>
  <c r="W2228" i="13"/>
  <c r="V2228" i="13" s="1"/>
  <c r="W2229" i="13"/>
  <c r="V2229" i="13" s="1"/>
  <c r="W2230" i="13"/>
  <c r="V2230" i="13" s="1"/>
  <c r="W2231" i="13"/>
  <c r="V2231" i="13" s="1"/>
  <c r="W2232" i="13"/>
  <c r="V2232" i="13" s="1"/>
  <c r="W2233" i="13"/>
  <c r="V2233" i="13" s="1"/>
  <c r="W2234" i="13"/>
  <c r="V2234" i="13" s="1"/>
  <c r="W2235" i="13"/>
  <c r="V2235" i="13" s="1"/>
  <c r="W2236" i="13"/>
  <c r="V2236" i="13" s="1"/>
  <c r="W2237" i="13"/>
  <c r="V2237" i="13" s="1"/>
  <c r="W2238" i="13"/>
  <c r="V2238" i="13" s="1"/>
  <c r="W2239" i="13"/>
  <c r="V2239" i="13" s="1"/>
  <c r="W2240" i="13"/>
  <c r="V2240" i="13" s="1"/>
  <c r="W2241" i="13"/>
  <c r="V2241" i="13" s="1"/>
  <c r="W2242" i="13"/>
  <c r="V2242" i="13" s="1"/>
  <c r="W2243" i="13"/>
  <c r="V2243" i="13" s="1"/>
  <c r="W2244" i="13"/>
  <c r="V2244" i="13" s="1"/>
  <c r="W2245" i="13"/>
  <c r="V2245" i="13" s="1"/>
  <c r="W2246" i="13"/>
  <c r="V2246" i="13" s="1"/>
  <c r="W2247" i="13"/>
  <c r="V2247" i="13" s="1"/>
  <c r="W2248" i="13"/>
  <c r="V2248" i="13" s="1"/>
  <c r="W2249" i="13"/>
  <c r="V2249" i="13" s="1"/>
  <c r="W2250" i="13"/>
  <c r="V2250" i="13" s="1"/>
  <c r="W2251" i="13"/>
  <c r="V2251" i="13" s="1"/>
  <c r="W2252" i="13"/>
  <c r="V2252" i="13" s="1"/>
  <c r="W2253" i="13"/>
  <c r="V2253" i="13" s="1"/>
  <c r="W2254" i="13"/>
  <c r="V2254" i="13" s="1"/>
  <c r="W2255" i="13"/>
  <c r="V2255" i="13" s="1"/>
  <c r="W2256" i="13"/>
  <c r="V2256" i="13" s="1"/>
  <c r="W2257" i="13"/>
  <c r="V2257" i="13" s="1"/>
  <c r="W2258" i="13"/>
  <c r="V2258" i="13" s="1"/>
  <c r="W2259" i="13"/>
  <c r="V2259" i="13" s="1"/>
  <c r="W2260" i="13"/>
  <c r="V2260" i="13" s="1"/>
  <c r="W2261" i="13"/>
  <c r="V2261" i="13" s="1"/>
  <c r="W2262" i="13"/>
  <c r="V2262" i="13" s="1"/>
  <c r="W2263" i="13"/>
  <c r="V2263" i="13" s="1"/>
  <c r="W2264" i="13"/>
  <c r="V2264" i="13" s="1"/>
  <c r="W2265" i="13"/>
  <c r="V2265" i="13" s="1"/>
  <c r="W2266" i="13"/>
  <c r="V2266" i="13" s="1"/>
  <c r="W2267" i="13"/>
  <c r="V2267" i="13" s="1"/>
  <c r="W2268" i="13"/>
  <c r="V2268" i="13" s="1"/>
  <c r="W2269" i="13"/>
  <c r="V2269" i="13" s="1"/>
  <c r="W2270" i="13"/>
  <c r="V2270" i="13" s="1"/>
  <c r="W2271" i="13"/>
  <c r="V2271" i="13" s="1"/>
  <c r="W2272" i="13"/>
  <c r="V2272" i="13" s="1"/>
  <c r="W2273" i="13"/>
  <c r="V2273" i="13" s="1"/>
  <c r="W2274" i="13"/>
  <c r="V2274" i="13" s="1"/>
  <c r="W2275" i="13"/>
  <c r="V2275" i="13" s="1"/>
  <c r="W2276" i="13"/>
  <c r="V2276" i="13" s="1"/>
  <c r="W2277" i="13"/>
  <c r="V2277" i="13" s="1"/>
  <c r="W2278" i="13"/>
  <c r="V2278" i="13" s="1"/>
  <c r="W2279" i="13"/>
  <c r="V2279" i="13" s="1"/>
  <c r="W2280" i="13"/>
  <c r="V2280" i="13" s="1"/>
  <c r="W2281" i="13"/>
  <c r="V2281" i="13" s="1"/>
  <c r="W2282" i="13"/>
  <c r="V2282" i="13" s="1"/>
  <c r="W2283" i="13"/>
  <c r="V2283" i="13" s="1"/>
  <c r="W2284" i="13"/>
  <c r="V2284" i="13" s="1"/>
  <c r="W2285" i="13"/>
  <c r="V2285" i="13" s="1"/>
  <c r="W2286" i="13"/>
  <c r="V2286" i="13" s="1"/>
  <c r="W2287" i="13"/>
  <c r="V2287" i="13" s="1"/>
  <c r="W2288" i="13"/>
  <c r="V2288" i="13" s="1"/>
  <c r="W2289" i="13"/>
  <c r="V2289" i="13" s="1"/>
  <c r="W2290" i="13"/>
  <c r="V2290" i="13" s="1"/>
  <c r="W2291" i="13"/>
  <c r="V2291" i="13" s="1"/>
  <c r="W2292" i="13"/>
  <c r="V2292" i="13" s="1"/>
  <c r="W2293" i="13"/>
  <c r="V2293" i="13" s="1"/>
  <c r="W2294" i="13"/>
  <c r="V2294" i="13" s="1"/>
  <c r="W2295" i="13"/>
  <c r="V2295" i="13" s="1"/>
  <c r="W2296" i="13"/>
  <c r="V2296" i="13" s="1"/>
  <c r="W2297" i="13"/>
  <c r="V2297" i="13" s="1"/>
  <c r="W2298" i="13"/>
  <c r="V2298" i="13" s="1"/>
  <c r="W2299" i="13"/>
  <c r="V2299" i="13" s="1"/>
  <c r="W2300" i="13"/>
  <c r="V2300" i="13" s="1"/>
  <c r="W2301" i="13"/>
  <c r="V2301" i="13" s="1"/>
  <c r="W2302" i="13"/>
  <c r="V2302" i="13" s="1"/>
  <c r="W2303" i="13"/>
  <c r="V2303" i="13" s="1"/>
  <c r="W2304" i="13"/>
  <c r="V2304" i="13" s="1"/>
  <c r="W2305" i="13"/>
  <c r="V2305" i="13" s="1"/>
  <c r="W2306" i="13"/>
  <c r="V2306" i="13" s="1"/>
  <c r="W2307" i="13"/>
  <c r="V2307" i="13" s="1"/>
  <c r="W2308" i="13"/>
  <c r="V2308" i="13" s="1"/>
  <c r="W2309" i="13"/>
  <c r="V2309" i="13" s="1"/>
  <c r="W2310" i="13"/>
  <c r="V2310" i="13" s="1"/>
  <c r="W2311" i="13"/>
  <c r="V2311" i="13" s="1"/>
  <c r="W2312" i="13"/>
  <c r="V2312" i="13" s="1"/>
  <c r="W2313" i="13"/>
  <c r="V2313" i="13" s="1"/>
  <c r="W2314" i="13"/>
  <c r="V2314" i="13" s="1"/>
  <c r="W2315" i="13"/>
  <c r="V2315" i="13" s="1"/>
  <c r="W2316" i="13"/>
  <c r="V2316" i="13" s="1"/>
  <c r="W2317" i="13"/>
  <c r="V2317" i="13" s="1"/>
  <c r="W2318" i="13"/>
  <c r="V2318" i="13" s="1"/>
  <c r="W2319" i="13"/>
  <c r="V2319" i="13" s="1"/>
  <c r="W2320" i="13"/>
  <c r="V2320" i="13" s="1"/>
  <c r="W2321" i="13"/>
  <c r="V2321" i="13" s="1"/>
  <c r="W2322" i="13"/>
  <c r="V2322" i="13" s="1"/>
  <c r="W2323" i="13"/>
  <c r="V2323" i="13" s="1"/>
  <c r="W2324" i="13"/>
  <c r="V2324" i="13" s="1"/>
  <c r="W2325" i="13"/>
  <c r="V2325" i="13" s="1"/>
  <c r="W2326" i="13"/>
  <c r="V2326" i="13" s="1"/>
  <c r="W2327" i="13"/>
  <c r="V2327" i="13" s="1"/>
  <c r="W2328" i="13"/>
  <c r="V2328" i="13" s="1"/>
  <c r="W2329" i="13"/>
  <c r="V2329" i="13" s="1"/>
  <c r="W2330" i="13"/>
  <c r="V2330" i="13" s="1"/>
  <c r="W2331" i="13"/>
  <c r="V2331" i="13" s="1"/>
  <c r="W2332" i="13"/>
  <c r="V2332" i="13" s="1"/>
  <c r="W2333" i="13"/>
  <c r="V2333" i="13" s="1"/>
  <c r="W2334" i="13"/>
  <c r="V2334" i="13" s="1"/>
  <c r="W2335" i="13"/>
  <c r="V2335" i="13" s="1"/>
  <c r="W2336" i="13"/>
  <c r="V2336" i="13" s="1"/>
  <c r="W2337" i="13"/>
  <c r="V2337" i="13" s="1"/>
  <c r="W2338" i="13"/>
  <c r="V2338" i="13" s="1"/>
  <c r="W2339" i="13"/>
  <c r="V2339" i="13" s="1"/>
  <c r="W2340" i="13"/>
  <c r="V2340" i="13" s="1"/>
  <c r="W2341" i="13"/>
  <c r="V2341" i="13" s="1"/>
  <c r="W2342" i="13"/>
  <c r="V2342" i="13" s="1"/>
  <c r="W2343" i="13"/>
  <c r="V2343" i="13" s="1"/>
  <c r="W2344" i="13"/>
  <c r="V2344" i="13" s="1"/>
  <c r="W2345" i="13"/>
  <c r="V2345" i="13" s="1"/>
  <c r="W2346" i="13"/>
  <c r="V2346" i="13" s="1"/>
  <c r="W2347" i="13"/>
  <c r="V2347" i="13" s="1"/>
  <c r="W2348" i="13"/>
  <c r="V2348" i="13" s="1"/>
  <c r="W2349" i="13"/>
  <c r="V2349" i="13" s="1"/>
  <c r="W2350" i="13"/>
  <c r="V2350" i="13" s="1"/>
  <c r="W2351" i="13"/>
  <c r="V2351" i="13" s="1"/>
  <c r="W2352" i="13"/>
  <c r="V2352" i="13" s="1"/>
  <c r="W2353" i="13"/>
  <c r="V2353" i="13" s="1"/>
  <c r="W2354" i="13"/>
  <c r="V2354" i="13" s="1"/>
  <c r="W2355" i="13"/>
  <c r="V2355" i="13" s="1"/>
  <c r="W2356" i="13"/>
  <c r="V2356" i="13" s="1"/>
  <c r="W2357" i="13"/>
  <c r="V2357" i="13" s="1"/>
  <c r="W2358" i="13"/>
  <c r="V2358" i="13" s="1"/>
  <c r="W2359" i="13"/>
  <c r="V2359" i="13" s="1"/>
  <c r="W2360" i="13"/>
  <c r="V2360" i="13" s="1"/>
  <c r="W2361" i="13"/>
  <c r="V2361" i="13" s="1"/>
  <c r="W2362" i="13"/>
  <c r="V2362" i="13" s="1"/>
  <c r="W2363" i="13"/>
  <c r="V2363" i="13" s="1"/>
  <c r="W2364" i="13"/>
  <c r="V2364" i="13" s="1"/>
  <c r="W2365" i="13"/>
  <c r="V2365" i="13" s="1"/>
  <c r="W2366" i="13"/>
  <c r="V2366" i="13" s="1"/>
  <c r="W2367" i="13"/>
  <c r="V2367" i="13" s="1"/>
  <c r="W2368" i="13"/>
  <c r="V2368" i="13" s="1"/>
  <c r="W2369" i="13"/>
  <c r="V2369" i="13" s="1"/>
  <c r="W2370" i="13"/>
  <c r="V2370" i="13" s="1"/>
  <c r="W2371" i="13"/>
  <c r="V2371" i="13" s="1"/>
  <c r="W2372" i="13"/>
  <c r="V2372" i="13" s="1"/>
  <c r="W2373" i="13"/>
  <c r="V2373" i="13" s="1"/>
  <c r="W2374" i="13"/>
  <c r="V2374" i="13" s="1"/>
  <c r="W2375" i="13"/>
  <c r="V2375" i="13" s="1"/>
  <c r="W2376" i="13"/>
  <c r="V2376" i="13" s="1"/>
  <c r="W2377" i="13"/>
  <c r="V2377" i="13" s="1"/>
  <c r="W2378" i="13"/>
  <c r="V2378" i="13" s="1"/>
  <c r="W2379" i="13"/>
  <c r="V2379" i="13" s="1"/>
  <c r="W2380" i="13"/>
  <c r="V2380" i="13" s="1"/>
  <c r="W2381" i="13"/>
  <c r="V2381" i="13" s="1"/>
  <c r="W2382" i="13"/>
  <c r="V2382" i="13" s="1"/>
  <c r="W2383" i="13"/>
  <c r="V2383" i="13" s="1"/>
  <c r="W2384" i="13"/>
  <c r="V2384" i="13" s="1"/>
  <c r="W2385" i="13"/>
  <c r="V2385" i="13" s="1"/>
  <c r="W2386" i="13"/>
  <c r="V2386" i="13" s="1"/>
  <c r="W2387" i="13"/>
  <c r="V2387" i="13" s="1"/>
  <c r="W2388" i="13"/>
  <c r="V2388" i="13" s="1"/>
  <c r="W2389" i="13"/>
  <c r="V2389" i="13" s="1"/>
  <c r="W2390" i="13"/>
  <c r="V2390" i="13" s="1"/>
  <c r="W2391" i="13"/>
  <c r="V2391" i="13" s="1"/>
  <c r="W2392" i="13"/>
  <c r="V2392" i="13" s="1"/>
  <c r="W2393" i="13"/>
  <c r="V2393" i="13" s="1"/>
  <c r="W2394" i="13"/>
  <c r="V2394" i="13" s="1"/>
  <c r="W2395" i="13"/>
  <c r="V2395" i="13" s="1"/>
  <c r="W2396" i="13"/>
  <c r="V2396" i="13" s="1"/>
  <c r="W2397" i="13"/>
  <c r="V2397" i="13" s="1"/>
  <c r="W2398" i="13"/>
  <c r="V2398" i="13" s="1"/>
  <c r="W2399" i="13"/>
  <c r="V2399" i="13" s="1"/>
  <c r="W2400" i="13"/>
  <c r="V2400" i="13" s="1"/>
  <c r="W2401" i="13"/>
  <c r="V2401" i="13" s="1"/>
  <c r="W2402" i="13"/>
  <c r="V2402" i="13" s="1"/>
  <c r="W2403" i="13"/>
  <c r="V2403" i="13" s="1"/>
  <c r="W2404" i="13"/>
  <c r="V2404" i="13" s="1"/>
  <c r="W2405" i="13"/>
  <c r="V2405" i="13" s="1"/>
  <c r="W2406" i="13"/>
  <c r="V2406" i="13" s="1"/>
  <c r="W2407" i="13"/>
  <c r="V2407" i="13" s="1"/>
  <c r="W2408" i="13"/>
  <c r="V2408" i="13" s="1"/>
  <c r="W2409" i="13"/>
  <c r="V2409" i="13" s="1"/>
  <c r="W2410" i="13"/>
  <c r="V2410" i="13" s="1"/>
  <c r="W2411" i="13"/>
  <c r="V2411" i="13" s="1"/>
  <c r="W2412" i="13"/>
  <c r="V2412" i="13" s="1"/>
  <c r="W2413" i="13"/>
  <c r="V2413" i="13" s="1"/>
  <c r="W2414" i="13"/>
  <c r="V2414" i="13" s="1"/>
  <c r="W2415" i="13"/>
  <c r="V2415" i="13" s="1"/>
  <c r="W2416" i="13"/>
  <c r="V2416" i="13" s="1"/>
  <c r="W2417" i="13"/>
  <c r="V2417" i="13" s="1"/>
  <c r="W2418" i="13"/>
  <c r="V2418" i="13" s="1"/>
  <c r="W2419" i="13"/>
  <c r="V2419" i="13" s="1"/>
  <c r="W2420" i="13"/>
  <c r="V2420" i="13" s="1"/>
  <c r="W2421" i="13"/>
  <c r="V2421" i="13" s="1"/>
  <c r="W2422" i="13"/>
  <c r="V2422" i="13" s="1"/>
  <c r="W2423" i="13"/>
  <c r="V2423" i="13" s="1"/>
  <c r="W2424" i="13"/>
  <c r="V2424" i="13" s="1"/>
  <c r="W2425" i="13"/>
  <c r="V2425" i="13" s="1"/>
  <c r="W2426" i="13"/>
  <c r="V2426" i="13" s="1"/>
  <c r="W2427" i="13"/>
  <c r="V2427" i="13" s="1"/>
  <c r="W2428" i="13"/>
  <c r="V2428" i="13" s="1"/>
  <c r="W2429" i="13"/>
  <c r="V2429" i="13" s="1"/>
  <c r="W2430" i="13"/>
  <c r="V2430" i="13" s="1"/>
  <c r="W2431" i="13"/>
  <c r="V2431" i="13" s="1"/>
  <c r="W2432" i="13"/>
  <c r="V2432" i="13" s="1"/>
  <c r="W2433" i="13"/>
  <c r="V2433" i="13" s="1"/>
  <c r="W2434" i="13"/>
  <c r="V2434" i="13" s="1"/>
  <c r="W2435" i="13"/>
  <c r="V2435" i="13" s="1"/>
  <c r="W2436" i="13"/>
  <c r="V2436" i="13" s="1"/>
  <c r="W2437" i="13"/>
  <c r="V2437" i="13" s="1"/>
  <c r="W2438" i="13"/>
  <c r="V2438" i="13" s="1"/>
  <c r="W2439" i="13"/>
  <c r="V2439" i="13" s="1"/>
  <c r="W2440" i="13"/>
  <c r="V2440" i="13" s="1"/>
  <c r="W2441" i="13"/>
  <c r="V2441" i="13" s="1"/>
  <c r="W2442" i="13"/>
  <c r="V2442" i="13" s="1"/>
  <c r="W2443" i="13"/>
  <c r="V2443" i="13" s="1"/>
  <c r="W2444" i="13"/>
  <c r="V2444" i="13" s="1"/>
  <c r="W2445" i="13"/>
  <c r="V2445" i="13" s="1"/>
  <c r="W2446" i="13"/>
  <c r="V2446" i="13" s="1"/>
  <c r="W2447" i="13"/>
  <c r="V2447" i="13" s="1"/>
  <c r="W2448" i="13"/>
  <c r="V2448" i="13" s="1"/>
  <c r="W2449" i="13"/>
  <c r="V2449" i="13" s="1"/>
  <c r="W2450" i="13"/>
  <c r="V2450" i="13" s="1"/>
  <c r="W2451" i="13"/>
  <c r="V2451" i="13" s="1"/>
  <c r="W2452" i="13"/>
  <c r="V2452" i="13" s="1"/>
  <c r="W2453" i="13"/>
  <c r="V2453" i="13" s="1"/>
  <c r="W2454" i="13"/>
  <c r="V2454" i="13" s="1"/>
  <c r="W2455" i="13"/>
  <c r="V2455" i="13" s="1"/>
  <c r="W2456" i="13"/>
  <c r="V2456" i="13" s="1"/>
  <c r="W2457" i="13"/>
  <c r="V2457" i="13" s="1"/>
  <c r="W2458" i="13"/>
  <c r="V2458" i="13" s="1"/>
  <c r="W2459" i="13"/>
  <c r="V2459" i="13" s="1"/>
  <c r="W2460" i="13"/>
  <c r="V2460" i="13" s="1"/>
  <c r="W2461" i="13"/>
  <c r="V2461" i="13" s="1"/>
  <c r="W2462" i="13"/>
  <c r="V2462" i="13" s="1"/>
  <c r="W2463" i="13"/>
  <c r="V2463" i="13" s="1"/>
  <c r="W2464" i="13"/>
  <c r="V2464" i="13" s="1"/>
  <c r="W2465" i="13"/>
  <c r="V2465" i="13" s="1"/>
  <c r="W2466" i="13"/>
  <c r="V2466" i="13" s="1"/>
  <c r="W2467" i="13"/>
  <c r="V2467" i="13" s="1"/>
  <c r="W2468" i="13"/>
  <c r="V2468" i="13" s="1"/>
  <c r="W2469" i="13"/>
  <c r="V2469" i="13" s="1"/>
  <c r="W2470" i="13"/>
  <c r="V2470" i="13" s="1"/>
  <c r="W2471" i="13"/>
  <c r="V2471" i="13" s="1"/>
  <c r="W2472" i="13"/>
  <c r="V2472" i="13" s="1"/>
  <c r="W2473" i="13"/>
  <c r="V2473" i="13" s="1"/>
  <c r="W2474" i="13"/>
  <c r="V2474" i="13" s="1"/>
  <c r="W2475" i="13"/>
  <c r="V2475" i="13" s="1"/>
  <c r="W2476" i="13"/>
  <c r="V2476" i="13" s="1"/>
  <c r="W2477" i="13"/>
  <c r="V2477" i="13" s="1"/>
  <c r="W2478" i="13"/>
  <c r="V2478" i="13" s="1"/>
  <c r="W2479" i="13"/>
  <c r="V2479" i="13" s="1"/>
  <c r="W2480" i="13"/>
  <c r="V2480" i="13" s="1"/>
  <c r="W2481" i="13"/>
  <c r="V2481" i="13" s="1"/>
  <c r="W2482" i="13"/>
  <c r="V2482" i="13" s="1"/>
  <c r="W2483" i="13"/>
  <c r="V2483" i="13" s="1"/>
  <c r="W2484" i="13"/>
  <c r="V2484" i="13" s="1"/>
  <c r="W2485" i="13"/>
  <c r="V2485" i="13" s="1"/>
  <c r="W2486" i="13"/>
  <c r="V2486" i="13" s="1"/>
  <c r="W2487" i="13"/>
  <c r="V2487" i="13" s="1"/>
  <c r="W2488" i="13"/>
  <c r="V2488" i="13" s="1"/>
  <c r="W2489" i="13"/>
  <c r="V2489" i="13" s="1"/>
  <c r="W2490" i="13"/>
  <c r="V2490" i="13" s="1"/>
  <c r="W2491" i="13"/>
  <c r="V2491" i="13" s="1"/>
  <c r="W2492" i="13"/>
  <c r="V2492" i="13" s="1"/>
  <c r="W2493" i="13"/>
  <c r="V2493" i="13" s="1"/>
  <c r="W2494" i="13"/>
  <c r="V2494" i="13" s="1"/>
  <c r="W2495" i="13"/>
  <c r="V2495" i="13" s="1"/>
  <c r="W2496" i="13"/>
  <c r="V2496" i="13" s="1"/>
  <c r="W2497" i="13"/>
  <c r="V2497" i="13" s="1"/>
  <c r="W2498" i="13"/>
  <c r="V2498" i="13" s="1"/>
  <c r="W2499" i="13"/>
  <c r="V2499" i="13" s="1"/>
  <c r="W2500" i="13"/>
  <c r="V2500" i="13" s="1"/>
  <c r="W2501" i="13"/>
  <c r="V2501" i="13" s="1"/>
  <c r="W2502" i="13"/>
  <c r="V2502" i="13" s="1"/>
  <c r="W2503" i="13"/>
  <c r="V2503" i="13" s="1"/>
  <c r="W2504" i="13"/>
  <c r="V2504" i="13" s="1"/>
  <c r="W2505" i="13"/>
  <c r="V2505" i="13" s="1"/>
  <c r="W2506" i="13"/>
  <c r="V2506" i="13" s="1"/>
  <c r="W2507" i="13"/>
  <c r="V2507" i="13" s="1"/>
  <c r="W2508" i="13"/>
  <c r="V2508" i="13" s="1"/>
  <c r="W2509" i="13"/>
  <c r="V2509" i="13" s="1"/>
  <c r="W2510" i="13"/>
  <c r="V2510" i="13" s="1"/>
  <c r="W2511" i="13"/>
  <c r="V2511" i="13" s="1"/>
  <c r="W2512" i="13"/>
  <c r="V2512" i="13" s="1"/>
  <c r="W2513" i="13"/>
  <c r="V2513" i="13" s="1"/>
  <c r="W2514" i="13"/>
  <c r="V2514" i="13" s="1"/>
  <c r="W2515" i="13"/>
  <c r="V2515" i="13" s="1"/>
  <c r="W2516" i="13"/>
  <c r="V2516" i="13" s="1"/>
  <c r="W2517" i="13"/>
  <c r="V2517" i="13" s="1"/>
  <c r="W2518" i="13"/>
  <c r="V2518" i="13" s="1"/>
  <c r="W2519" i="13"/>
  <c r="V2519" i="13" s="1"/>
  <c r="W2520" i="13"/>
  <c r="V2520" i="13" s="1"/>
  <c r="W2521" i="13"/>
  <c r="V2521" i="13" s="1"/>
  <c r="W2522" i="13"/>
  <c r="V2522" i="13" s="1"/>
  <c r="W2523" i="13"/>
  <c r="V2523" i="13" s="1"/>
  <c r="W2524" i="13"/>
  <c r="V2524" i="13" s="1"/>
  <c r="W2525" i="13"/>
  <c r="V2525" i="13" s="1"/>
  <c r="W2526" i="13"/>
  <c r="V2526" i="13" s="1"/>
  <c r="W2527" i="13"/>
  <c r="V2527" i="13" s="1"/>
  <c r="W2528" i="13"/>
  <c r="V2528" i="13" s="1"/>
  <c r="W2529" i="13"/>
  <c r="V2529" i="13" s="1"/>
  <c r="W2530" i="13"/>
  <c r="V2530" i="13" s="1"/>
  <c r="W2531" i="13"/>
  <c r="V2531" i="13" s="1"/>
  <c r="W2532" i="13"/>
  <c r="V2532" i="13" s="1"/>
  <c r="W2533" i="13"/>
  <c r="V2533" i="13" s="1"/>
  <c r="W2534" i="13"/>
  <c r="V2534" i="13" s="1"/>
  <c r="W2535" i="13"/>
  <c r="V2535" i="13" s="1"/>
  <c r="W2536" i="13"/>
  <c r="V2536" i="13" s="1"/>
  <c r="W2537" i="13"/>
  <c r="V2537" i="13" s="1"/>
  <c r="W2538" i="13"/>
  <c r="V2538" i="13" s="1"/>
  <c r="W2539" i="13"/>
  <c r="V2539" i="13" s="1"/>
  <c r="W2540" i="13"/>
  <c r="V2540" i="13" s="1"/>
  <c r="W2541" i="13"/>
  <c r="V2541" i="13" s="1"/>
  <c r="W2542" i="13"/>
  <c r="V2542" i="13" s="1"/>
  <c r="W2543" i="13"/>
  <c r="V2543" i="13" s="1"/>
  <c r="W2544" i="13"/>
  <c r="V2544" i="13" s="1"/>
  <c r="W2545" i="13"/>
  <c r="V2545" i="13" s="1"/>
  <c r="W2546" i="13"/>
  <c r="V2546" i="13" s="1"/>
  <c r="W2547" i="13"/>
  <c r="V2547" i="13" s="1"/>
  <c r="W2548" i="13"/>
  <c r="V2548" i="13" s="1"/>
  <c r="W2549" i="13"/>
  <c r="V2549" i="13" s="1"/>
  <c r="W2550" i="13"/>
  <c r="V2550" i="13" s="1"/>
  <c r="W2551" i="13"/>
  <c r="V2551" i="13" s="1"/>
  <c r="W2552" i="13"/>
  <c r="V2552" i="13" s="1"/>
  <c r="W2553" i="13"/>
  <c r="V2553" i="13" s="1"/>
  <c r="W2554" i="13"/>
  <c r="V2554" i="13" s="1"/>
  <c r="W2555" i="13"/>
  <c r="V2555" i="13" s="1"/>
  <c r="W2556" i="13"/>
  <c r="V2556" i="13" s="1"/>
  <c r="W2557" i="13"/>
  <c r="V2557" i="13" s="1"/>
  <c r="W2558" i="13"/>
  <c r="V2558" i="13" s="1"/>
  <c r="W2559" i="13"/>
  <c r="V2559" i="13" s="1"/>
  <c r="W2560" i="13"/>
  <c r="V2560" i="13" s="1"/>
  <c r="W2561" i="13"/>
  <c r="V2561" i="13" s="1"/>
  <c r="W2562" i="13"/>
  <c r="V2562" i="13" s="1"/>
  <c r="W2563" i="13"/>
  <c r="V2563" i="13" s="1"/>
  <c r="W2564" i="13"/>
  <c r="V2564" i="13" s="1"/>
  <c r="W2565" i="13"/>
  <c r="V2565" i="13" s="1"/>
  <c r="W2566" i="13"/>
  <c r="V2566" i="13" s="1"/>
  <c r="W2567" i="13"/>
  <c r="V2567" i="13" s="1"/>
  <c r="W2568" i="13"/>
  <c r="V2568" i="13" s="1"/>
  <c r="W2569" i="13"/>
  <c r="V2569" i="13" s="1"/>
  <c r="W2570" i="13"/>
  <c r="V2570" i="13" s="1"/>
  <c r="W2571" i="13"/>
  <c r="V2571" i="13" s="1"/>
  <c r="W2572" i="13"/>
  <c r="V2572" i="13" s="1"/>
  <c r="W2573" i="13"/>
  <c r="V2573" i="13" s="1"/>
  <c r="W2574" i="13"/>
  <c r="V2574" i="13" s="1"/>
  <c r="W2575" i="13"/>
  <c r="V2575" i="13" s="1"/>
  <c r="W2576" i="13"/>
  <c r="V2576" i="13" s="1"/>
  <c r="W2577" i="13"/>
  <c r="V2577" i="13" s="1"/>
  <c r="W2578" i="13"/>
  <c r="V2578" i="13" s="1"/>
  <c r="W2579" i="13"/>
  <c r="V2579" i="13" s="1"/>
  <c r="W2580" i="13"/>
  <c r="V2580" i="13" s="1"/>
  <c r="W2581" i="13"/>
  <c r="V2581" i="13" s="1"/>
  <c r="W2582" i="13"/>
  <c r="V2582" i="13" s="1"/>
  <c r="W2583" i="13"/>
  <c r="V2583" i="13" s="1"/>
  <c r="W2584" i="13"/>
  <c r="V2584" i="13" s="1"/>
  <c r="W2585" i="13"/>
  <c r="V2585" i="13" s="1"/>
  <c r="W2586" i="13"/>
  <c r="V2586" i="13" s="1"/>
  <c r="W2587" i="13"/>
  <c r="V2587" i="13" s="1"/>
  <c r="W2588" i="13"/>
  <c r="V2588" i="13" s="1"/>
  <c r="W2589" i="13"/>
  <c r="V2589" i="13" s="1"/>
  <c r="W2590" i="13"/>
  <c r="V2590" i="13" s="1"/>
  <c r="W2591" i="13"/>
  <c r="V2591" i="13" s="1"/>
  <c r="W2592" i="13"/>
  <c r="V2592" i="13" s="1"/>
  <c r="W2593" i="13"/>
  <c r="V2593" i="13" s="1"/>
  <c r="W2594" i="13"/>
  <c r="V2594" i="13" s="1"/>
  <c r="W2595" i="13"/>
  <c r="V2595" i="13" s="1"/>
  <c r="W2596" i="13"/>
  <c r="V2596" i="13" s="1"/>
  <c r="W2597" i="13"/>
  <c r="V2597" i="13" s="1"/>
  <c r="W2598" i="13"/>
  <c r="V2598" i="13" s="1"/>
  <c r="W2599" i="13"/>
  <c r="V2599" i="13" s="1"/>
  <c r="W2600" i="13"/>
  <c r="V2600" i="13" s="1"/>
  <c r="W2601" i="13"/>
  <c r="V2601" i="13" s="1"/>
  <c r="W2602" i="13"/>
  <c r="V2602" i="13" s="1"/>
  <c r="W2603" i="13"/>
  <c r="V2603" i="13" s="1"/>
  <c r="W2604" i="13"/>
  <c r="V2604" i="13" s="1"/>
  <c r="W2605" i="13"/>
  <c r="V2605" i="13" s="1"/>
  <c r="W2606" i="13"/>
  <c r="V2606" i="13" s="1"/>
  <c r="W2607" i="13"/>
  <c r="V2607" i="13" s="1"/>
  <c r="W2608" i="13"/>
  <c r="V2608" i="13" s="1"/>
  <c r="W2609" i="13"/>
  <c r="V2609" i="13" s="1"/>
  <c r="W2610" i="13"/>
  <c r="V2610" i="13" s="1"/>
  <c r="W2611" i="13"/>
  <c r="V2611" i="13" s="1"/>
  <c r="W2612" i="13"/>
  <c r="V2612" i="13" s="1"/>
  <c r="W2613" i="13"/>
  <c r="V2613" i="13" s="1"/>
  <c r="W2614" i="13"/>
  <c r="V2614" i="13" s="1"/>
  <c r="W2615" i="13"/>
  <c r="V2615" i="13" s="1"/>
  <c r="W2616" i="13"/>
  <c r="V2616" i="13" s="1"/>
  <c r="W2617" i="13"/>
  <c r="V2617" i="13" s="1"/>
  <c r="W2618" i="13"/>
  <c r="V2618" i="13" s="1"/>
  <c r="W2619" i="13"/>
  <c r="V2619" i="13" s="1"/>
  <c r="W2620" i="13"/>
  <c r="V2620" i="13" s="1"/>
  <c r="W2621" i="13"/>
  <c r="V2621" i="13" s="1"/>
  <c r="W2622" i="13"/>
  <c r="V2622" i="13" s="1"/>
  <c r="W2623" i="13"/>
  <c r="V2623" i="13" s="1"/>
  <c r="W2624" i="13"/>
  <c r="V2624" i="13" s="1"/>
  <c r="W2625" i="13"/>
  <c r="V2625" i="13" s="1"/>
  <c r="W2626" i="13"/>
  <c r="V2626" i="13" s="1"/>
  <c r="W2627" i="13"/>
  <c r="V2627" i="13" s="1"/>
  <c r="W2628" i="13"/>
  <c r="V2628" i="13" s="1"/>
  <c r="W2629" i="13"/>
  <c r="V2629" i="13" s="1"/>
  <c r="W2630" i="13"/>
  <c r="V2630" i="13" s="1"/>
  <c r="W2631" i="13"/>
  <c r="V2631" i="13" s="1"/>
  <c r="W2632" i="13"/>
  <c r="V2632" i="13" s="1"/>
  <c r="W2633" i="13"/>
  <c r="V2633" i="13" s="1"/>
  <c r="W2634" i="13"/>
  <c r="V2634" i="13" s="1"/>
  <c r="W2635" i="13"/>
  <c r="V2635" i="13" s="1"/>
  <c r="W2636" i="13"/>
  <c r="V2636" i="13" s="1"/>
  <c r="W2637" i="13"/>
  <c r="V2637" i="13" s="1"/>
  <c r="W2638" i="13"/>
  <c r="V2638" i="13" s="1"/>
  <c r="W2639" i="13"/>
  <c r="V2639" i="13" s="1"/>
  <c r="W2640" i="13"/>
  <c r="V2640" i="13" s="1"/>
  <c r="W2641" i="13"/>
  <c r="V2641" i="13" s="1"/>
  <c r="W2642" i="13"/>
  <c r="V2642" i="13" s="1"/>
  <c r="W2643" i="13"/>
  <c r="V2643" i="13" s="1"/>
  <c r="W2644" i="13"/>
  <c r="V2644" i="13" s="1"/>
  <c r="W2645" i="13"/>
  <c r="V2645" i="13" s="1"/>
  <c r="W2646" i="13"/>
  <c r="V2646" i="13" s="1"/>
  <c r="W2647" i="13"/>
  <c r="V2647" i="13" s="1"/>
  <c r="W2648" i="13"/>
  <c r="V2648" i="13" s="1"/>
  <c r="W2649" i="13"/>
  <c r="V2649" i="13" s="1"/>
  <c r="W2650" i="13"/>
  <c r="V2650" i="13" s="1"/>
  <c r="W2651" i="13"/>
  <c r="V2651" i="13" s="1"/>
  <c r="W2652" i="13"/>
  <c r="V2652" i="13" s="1"/>
  <c r="W2653" i="13"/>
  <c r="V2653" i="13" s="1"/>
  <c r="W2654" i="13"/>
  <c r="V2654" i="13" s="1"/>
  <c r="W2655" i="13"/>
  <c r="V2655" i="13" s="1"/>
  <c r="W2656" i="13"/>
  <c r="V2656" i="13" s="1"/>
  <c r="W2657" i="13"/>
  <c r="V2657" i="13" s="1"/>
  <c r="W2658" i="13"/>
  <c r="V2658" i="13" s="1"/>
  <c r="W2659" i="13"/>
  <c r="V2659" i="13" s="1"/>
  <c r="W2660" i="13"/>
  <c r="V2660" i="13" s="1"/>
  <c r="W2661" i="13"/>
  <c r="V2661" i="13" s="1"/>
  <c r="W2662" i="13"/>
  <c r="V2662" i="13" s="1"/>
  <c r="W2663" i="13"/>
  <c r="V2663" i="13" s="1"/>
  <c r="W2664" i="13"/>
  <c r="V2664" i="13" s="1"/>
  <c r="W2665" i="13"/>
  <c r="V2665" i="13" s="1"/>
  <c r="W2666" i="13"/>
  <c r="V2666" i="13" s="1"/>
  <c r="W2667" i="13"/>
  <c r="V2667" i="13" s="1"/>
  <c r="W2668" i="13"/>
  <c r="V2668" i="13" s="1"/>
  <c r="W2669" i="13"/>
  <c r="V2669" i="13" s="1"/>
  <c r="W2670" i="13"/>
  <c r="V2670" i="13" s="1"/>
  <c r="W2671" i="13"/>
  <c r="V2671" i="13" s="1"/>
  <c r="W2672" i="13"/>
  <c r="V2672" i="13" s="1"/>
  <c r="W2673" i="13"/>
  <c r="V2673" i="13" s="1"/>
  <c r="W2674" i="13"/>
  <c r="V2674" i="13" s="1"/>
  <c r="W2675" i="13"/>
  <c r="V2675" i="13" s="1"/>
  <c r="W2676" i="13"/>
  <c r="V2676" i="13" s="1"/>
  <c r="W2677" i="13"/>
  <c r="V2677" i="13" s="1"/>
  <c r="W2678" i="13"/>
  <c r="V2678" i="13" s="1"/>
  <c r="W2679" i="13"/>
  <c r="V2679" i="13" s="1"/>
  <c r="W2680" i="13"/>
  <c r="V2680" i="13" s="1"/>
  <c r="W2681" i="13"/>
  <c r="V2681" i="13" s="1"/>
  <c r="W2682" i="13"/>
  <c r="V2682" i="13" s="1"/>
  <c r="W2683" i="13"/>
  <c r="V2683" i="13" s="1"/>
  <c r="W2684" i="13"/>
  <c r="V2684" i="13" s="1"/>
  <c r="W2685" i="13"/>
  <c r="V2685" i="13" s="1"/>
  <c r="W2686" i="13"/>
  <c r="V2686" i="13" s="1"/>
  <c r="W2687" i="13"/>
  <c r="V2687" i="13" s="1"/>
  <c r="W2688" i="13"/>
  <c r="V2688" i="13" s="1"/>
  <c r="W2689" i="13"/>
  <c r="V2689" i="13" s="1"/>
  <c r="W2690" i="13"/>
  <c r="V2690" i="13" s="1"/>
  <c r="W2691" i="13"/>
  <c r="V2691" i="13" s="1"/>
  <c r="W2692" i="13"/>
  <c r="V2692" i="13" s="1"/>
  <c r="W2693" i="13"/>
  <c r="V2693" i="13" s="1"/>
  <c r="W2694" i="13"/>
  <c r="V2694" i="13" s="1"/>
  <c r="W2695" i="13"/>
  <c r="V2695" i="13" s="1"/>
  <c r="W2696" i="13"/>
  <c r="V2696" i="13" s="1"/>
  <c r="W2697" i="13"/>
  <c r="V2697" i="13" s="1"/>
  <c r="W2698" i="13"/>
  <c r="V2698" i="13" s="1"/>
  <c r="W2699" i="13"/>
  <c r="V2699" i="13" s="1"/>
  <c r="W2700" i="13"/>
  <c r="V2700" i="13" s="1"/>
  <c r="W2701" i="13"/>
  <c r="V2701" i="13" s="1"/>
  <c r="W2702" i="13"/>
  <c r="V2702" i="13" s="1"/>
  <c r="W2703" i="13"/>
  <c r="V2703" i="13" s="1"/>
  <c r="W2704" i="13"/>
  <c r="V2704" i="13" s="1"/>
  <c r="W2705" i="13"/>
  <c r="V2705" i="13" s="1"/>
  <c r="W2706" i="13"/>
  <c r="V2706" i="13" s="1"/>
  <c r="W2707" i="13"/>
  <c r="V2707" i="13" s="1"/>
  <c r="W2708" i="13"/>
  <c r="V2708" i="13" s="1"/>
  <c r="W2709" i="13"/>
  <c r="V2709" i="13" s="1"/>
  <c r="W2710" i="13"/>
  <c r="V2710" i="13" s="1"/>
  <c r="W2711" i="13"/>
  <c r="V2711" i="13" s="1"/>
  <c r="W2712" i="13"/>
  <c r="V2712" i="13" s="1"/>
  <c r="W2713" i="13"/>
  <c r="V2713" i="13" s="1"/>
  <c r="W2714" i="13"/>
  <c r="V2714" i="13" s="1"/>
  <c r="W2715" i="13"/>
  <c r="V2715" i="13" s="1"/>
  <c r="W2716" i="13"/>
  <c r="V2716" i="13" s="1"/>
  <c r="W2717" i="13"/>
  <c r="V2717" i="13" s="1"/>
  <c r="W2718" i="13"/>
  <c r="V2718" i="13" s="1"/>
  <c r="W2719" i="13"/>
  <c r="V2719" i="13" s="1"/>
  <c r="W2720" i="13"/>
  <c r="V2720" i="13" s="1"/>
  <c r="W2721" i="13"/>
  <c r="V2721" i="13" s="1"/>
  <c r="W2722" i="13"/>
  <c r="V2722" i="13" s="1"/>
  <c r="W2723" i="13"/>
  <c r="V2723" i="13" s="1"/>
  <c r="W2724" i="13"/>
  <c r="V2724" i="13" s="1"/>
  <c r="W2725" i="13"/>
  <c r="V2725" i="13" s="1"/>
  <c r="W2726" i="13"/>
  <c r="V2726" i="13" s="1"/>
  <c r="W2727" i="13"/>
  <c r="V2727" i="13" s="1"/>
  <c r="W2728" i="13"/>
  <c r="V2728" i="13" s="1"/>
  <c r="W2729" i="13"/>
  <c r="V2729" i="13" s="1"/>
  <c r="W2730" i="13"/>
  <c r="V2730" i="13" s="1"/>
  <c r="W2731" i="13"/>
  <c r="V2731" i="13" s="1"/>
  <c r="W2732" i="13"/>
  <c r="V2732" i="13" s="1"/>
  <c r="W2733" i="13"/>
  <c r="V2733" i="13" s="1"/>
  <c r="W2734" i="13"/>
  <c r="V2734" i="13" s="1"/>
  <c r="W2735" i="13"/>
  <c r="V2735" i="13" s="1"/>
  <c r="W2736" i="13"/>
  <c r="V2736" i="13" s="1"/>
  <c r="W2737" i="13"/>
  <c r="V2737" i="13" s="1"/>
  <c r="W2738" i="13"/>
  <c r="V2738" i="13" s="1"/>
  <c r="W2739" i="13"/>
  <c r="V2739" i="13" s="1"/>
  <c r="W2740" i="13"/>
  <c r="V2740" i="13" s="1"/>
  <c r="W2741" i="13"/>
  <c r="V2741" i="13" s="1"/>
  <c r="W2742" i="13"/>
  <c r="V2742" i="13" s="1"/>
  <c r="W2743" i="13"/>
  <c r="V2743" i="13" s="1"/>
  <c r="W2744" i="13"/>
  <c r="V2744" i="13" s="1"/>
  <c r="W2745" i="13"/>
  <c r="V2745" i="13" s="1"/>
  <c r="W2746" i="13"/>
  <c r="V2746" i="13" s="1"/>
  <c r="W2747" i="13"/>
  <c r="V2747" i="13" s="1"/>
  <c r="W2748" i="13"/>
  <c r="V2748" i="13" s="1"/>
  <c r="W2749" i="13"/>
  <c r="V2749" i="13" s="1"/>
  <c r="W2750" i="13"/>
  <c r="V2750" i="13" s="1"/>
  <c r="W2751" i="13"/>
  <c r="V2751" i="13" s="1"/>
  <c r="W2752" i="13"/>
  <c r="V2752" i="13" s="1"/>
  <c r="W2753" i="13"/>
  <c r="V2753" i="13" s="1"/>
  <c r="W2754" i="13"/>
  <c r="V2754" i="13" s="1"/>
  <c r="W2755" i="13"/>
  <c r="V2755" i="13" s="1"/>
  <c r="W2756" i="13"/>
  <c r="V2756" i="13" s="1"/>
  <c r="W2757" i="13"/>
  <c r="V2757" i="13" s="1"/>
  <c r="W2758" i="13"/>
  <c r="V2758" i="13" s="1"/>
  <c r="W2759" i="13"/>
  <c r="V2759" i="13" s="1"/>
  <c r="W2760" i="13"/>
  <c r="V2760" i="13" s="1"/>
  <c r="W2761" i="13"/>
  <c r="V2761" i="13" s="1"/>
  <c r="W2762" i="13"/>
  <c r="V2762" i="13" s="1"/>
  <c r="W2763" i="13"/>
  <c r="V2763" i="13" s="1"/>
  <c r="W2764" i="13"/>
  <c r="V2764" i="13" s="1"/>
  <c r="W2765" i="13"/>
  <c r="V2765" i="13" s="1"/>
  <c r="W2766" i="13"/>
  <c r="V2766" i="13" s="1"/>
  <c r="W2767" i="13"/>
  <c r="V2767" i="13" s="1"/>
  <c r="W2768" i="13"/>
  <c r="V2768" i="13" s="1"/>
  <c r="W2769" i="13"/>
  <c r="V2769" i="13" s="1"/>
  <c r="W2770" i="13"/>
  <c r="V2770" i="13" s="1"/>
  <c r="W2771" i="13"/>
  <c r="V2771" i="13" s="1"/>
  <c r="W2772" i="13"/>
  <c r="V2772" i="13" s="1"/>
  <c r="W2773" i="13"/>
  <c r="V2773" i="13" s="1"/>
  <c r="W2774" i="13"/>
  <c r="V2774" i="13" s="1"/>
  <c r="W2775" i="13"/>
  <c r="V2775" i="13" s="1"/>
  <c r="W2776" i="13"/>
  <c r="V2776" i="13" s="1"/>
  <c r="W2777" i="13"/>
  <c r="V2777" i="13" s="1"/>
  <c r="W2778" i="13"/>
  <c r="V2778" i="13" s="1"/>
  <c r="W2779" i="13"/>
  <c r="V2779" i="13" s="1"/>
  <c r="W2780" i="13"/>
  <c r="V2780" i="13" s="1"/>
  <c r="W2781" i="13"/>
  <c r="V2781" i="13" s="1"/>
  <c r="W2782" i="13"/>
  <c r="V2782" i="13" s="1"/>
  <c r="W2783" i="13"/>
  <c r="V2783" i="13" s="1"/>
  <c r="W2784" i="13"/>
  <c r="V2784" i="13" s="1"/>
  <c r="W2785" i="13"/>
  <c r="V2785" i="13" s="1"/>
  <c r="W2786" i="13"/>
  <c r="V2786" i="13" s="1"/>
  <c r="W2787" i="13"/>
  <c r="V2787" i="13" s="1"/>
  <c r="W2788" i="13"/>
  <c r="V2788" i="13" s="1"/>
  <c r="W2789" i="13"/>
  <c r="V2789" i="13" s="1"/>
  <c r="W2790" i="13"/>
  <c r="V2790" i="13" s="1"/>
  <c r="W2791" i="13"/>
  <c r="V2791" i="13" s="1"/>
  <c r="W2792" i="13"/>
  <c r="V2792" i="13" s="1"/>
  <c r="W2793" i="13"/>
  <c r="V2793" i="13" s="1"/>
  <c r="W2794" i="13"/>
  <c r="V2794" i="13" s="1"/>
  <c r="W2795" i="13"/>
  <c r="V2795" i="13" s="1"/>
  <c r="W2796" i="13"/>
  <c r="V2796" i="13" s="1"/>
  <c r="W2797" i="13"/>
  <c r="V2797" i="13" s="1"/>
  <c r="W2798" i="13"/>
  <c r="V2798" i="13" s="1"/>
  <c r="W2799" i="13"/>
  <c r="V2799" i="13" s="1"/>
  <c r="W2800" i="13"/>
  <c r="V2800" i="13" s="1"/>
  <c r="W2801" i="13"/>
  <c r="V2801" i="13" s="1"/>
  <c r="W2802" i="13"/>
  <c r="V2802" i="13" s="1"/>
  <c r="W2803" i="13"/>
  <c r="V2803" i="13" s="1"/>
  <c r="W2804" i="13"/>
  <c r="V2804" i="13" s="1"/>
  <c r="W2805" i="13"/>
  <c r="V2805" i="13" s="1"/>
  <c r="W2806" i="13"/>
  <c r="V2806" i="13" s="1"/>
  <c r="W2807" i="13"/>
  <c r="V2807" i="13" s="1"/>
  <c r="W2808" i="13"/>
  <c r="V2808" i="13" s="1"/>
  <c r="W2809" i="13"/>
  <c r="V2809" i="13" s="1"/>
  <c r="W2810" i="13"/>
  <c r="V2810" i="13" s="1"/>
  <c r="W2811" i="13"/>
  <c r="V2811" i="13" s="1"/>
  <c r="W2812" i="13"/>
  <c r="V2812" i="13" s="1"/>
  <c r="W2813" i="13"/>
  <c r="V2813" i="13" s="1"/>
  <c r="W2814" i="13"/>
  <c r="V2814" i="13" s="1"/>
  <c r="W2815" i="13"/>
  <c r="V2815" i="13" s="1"/>
  <c r="W2816" i="13"/>
  <c r="V2816" i="13" s="1"/>
  <c r="W2817" i="13"/>
  <c r="V2817" i="13" s="1"/>
  <c r="W2818" i="13"/>
  <c r="V2818" i="13" s="1"/>
  <c r="W2819" i="13"/>
  <c r="V2819" i="13" s="1"/>
  <c r="W2820" i="13"/>
  <c r="V2820" i="13" s="1"/>
  <c r="W2821" i="13"/>
  <c r="V2821" i="13" s="1"/>
  <c r="W2822" i="13"/>
  <c r="V2822" i="13" s="1"/>
  <c r="W2823" i="13"/>
  <c r="V2823" i="13" s="1"/>
  <c r="W2824" i="13"/>
  <c r="V2824" i="13" s="1"/>
  <c r="W2825" i="13"/>
  <c r="V2825" i="13" s="1"/>
  <c r="W2826" i="13"/>
  <c r="V2826" i="13" s="1"/>
  <c r="W2827" i="13"/>
  <c r="V2827" i="13" s="1"/>
  <c r="W2828" i="13"/>
  <c r="V2828" i="13" s="1"/>
  <c r="W2829" i="13"/>
  <c r="V2829" i="13" s="1"/>
  <c r="W2830" i="13"/>
  <c r="V2830" i="13" s="1"/>
  <c r="W2831" i="13"/>
  <c r="V2831" i="13" s="1"/>
  <c r="W2832" i="13"/>
  <c r="V2832" i="13" s="1"/>
  <c r="W2833" i="13"/>
  <c r="V2833" i="13" s="1"/>
  <c r="W2834" i="13"/>
  <c r="V2834" i="13" s="1"/>
  <c r="W2835" i="13"/>
  <c r="V2835" i="13" s="1"/>
  <c r="W2836" i="13"/>
  <c r="V2836" i="13" s="1"/>
  <c r="W2837" i="13"/>
  <c r="V2837" i="13" s="1"/>
  <c r="W2838" i="13"/>
  <c r="V2838" i="13" s="1"/>
  <c r="W2839" i="13"/>
  <c r="V2839" i="13" s="1"/>
  <c r="W2840" i="13"/>
  <c r="V2840" i="13" s="1"/>
  <c r="W2841" i="13"/>
  <c r="V2841" i="13" s="1"/>
  <c r="W2842" i="13"/>
  <c r="V2842" i="13" s="1"/>
  <c r="W2843" i="13"/>
  <c r="V2843" i="13" s="1"/>
  <c r="W2844" i="13"/>
  <c r="V2844" i="13" s="1"/>
  <c r="W2845" i="13"/>
  <c r="V2845" i="13" s="1"/>
  <c r="W2846" i="13"/>
  <c r="V2846" i="13" s="1"/>
  <c r="W2847" i="13"/>
  <c r="V2847" i="13" s="1"/>
  <c r="W2848" i="13"/>
  <c r="V2848" i="13" s="1"/>
  <c r="W2849" i="13"/>
  <c r="V2849" i="13" s="1"/>
  <c r="W2850" i="13"/>
  <c r="V2850" i="13" s="1"/>
  <c r="W2851" i="13"/>
  <c r="V2851" i="13" s="1"/>
  <c r="W2852" i="13"/>
  <c r="V2852" i="13" s="1"/>
  <c r="W2853" i="13"/>
  <c r="V2853" i="13" s="1"/>
  <c r="W2854" i="13"/>
  <c r="V2854" i="13" s="1"/>
  <c r="W2855" i="13"/>
  <c r="V2855" i="13" s="1"/>
  <c r="W2856" i="13"/>
  <c r="V2856" i="13" s="1"/>
  <c r="W2857" i="13"/>
  <c r="V2857" i="13" s="1"/>
  <c r="W2858" i="13"/>
  <c r="V2858" i="13" s="1"/>
  <c r="W2859" i="13"/>
  <c r="V2859" i="13" s="1"/>
  <c r="W2860" i="13"/>
  <c r="V2860" i="13" s="1"/>
  <c r="W2861" i="13"/>
  <c r="V2861" i="13" s="1"/>
  <c r="W2862" i="13"/>
  <c r="V2862" i="13" s="1"/>
  <c r="W2863" i="13"/>
  <c r="V2863" i="13" s="1"/>
  <c r="W2864" i="13"/>
  <c r="V2864" i="13" s="1"/>
  <c r="W2865" i="13"/>
  <c r="V2865" i="13" s="1"/>
  <c r="W2866" i="13"/>
  <c r="V2866" i="13" s="1"/>
  <c r="W2867" i="13"/>
  <c r="V2867" i="13" s="1"/>
  <c r="W2868" i="13"/>
  <c r="V2868" i="13" s="1"/>
  <c r="W2869" i="13"/>
  <c r="V2869" i="13" s="1"/>
  <c r="W2870" i="13"/>
  <c r="V2870" i="13" s="1"/>
  <c r="W2871" i="13"/>
  <c r="V2871" i="13" s="1"/>
  <c r="W2872" i="13"/>
  <c r="V2872" i="13" s="1"/>
  <c r="W2873" i="13"/>
  <c r="V2873" i="13" s="1"/>
  <c r="W2874" i="13"/>
  <c r="V2874" i="13" s="1"/>
  <c r="W2875" i="13"/>
  <c r="V2875" i="13" s="1"/>
  <c r="W2876" i="13"/>
  <c r="V2876" i="13" s="1"/>
  <c r="W2877" i="13"/>
  <c r="V2877" i="13" s="1"/>
  <c r="W2878" i="13"/>
  <c r="V2878" i="13" s="1"/>
  <c r="W2879" i="13"/>
  <c r="V2879" i="13" s="1"/>
  <c r="W2880" i="13"/>
  <c r="V2880" i="13" s="1"/>
  <c r="W2881" i="13"/>
  <c r="V2881" i="13" s="1"/>
  <c r="W2882" i="13"/>
  <c r="V2882" i="13" s="1"/>
  <c r="W2883" i="13"/>
  <c r="V2883" i="13" s="1"/>
  <c r="W2884" i="13"/>
  <c r="V2884" i="13" s="1"/>
  <c r="W2885" i="13"/>
  <c r="V2885" i="13" s="1"/>
  <c r="W2886" i="13"/>
  <c r="V2886" i="13" s="1"/>
  <c r="W2887" i="13"/>
  <c r="V2887" i="13" s="1"/>
  <c r="W2888" i="13"/>
  <c r="V2888" i="13" s="1"/>
  <c r="W2889" i="13"/>
  <c r="V2889" i="13" s="1"/>
  <c r="W2890" i="13"/>
  <c r="V2890" i="13" s="1"/>
  <c r="W2891" i="13"/>
  <c r="V2891" i="13" s="1"/>
  <c r="W2892" i="13"/>
  <c r="V2892" i="13" s="1"/>
  <c r="W2893" i="13"/>
  <c r="V2893" i="13" s="1"/>
  <c r="W2894" i="13"/>
  <c r="V2894" i="13" s="1"/>
  <c r="W2895" i="13"/>
  <c r="V2895" i="13" s="1"/>
  <c r="W2896" i="13"/>
  <c r="V2896" i="13" s="1"/>
  <c r="W2897" i="13"/>
  <c r="V2897" i="13" s="1"/>
  <c r="W2898" i="13"/>
  <c r="V2898" i="13" s="1"/>
  <c r="W2899" i="13"/>
  <c r="V2899" i="13" s="1"/>
  <c r="W2900" i="13"/>
  <c r="V2900" i="13" s="1"/>
  <c r="W2901" i="13"/>
  <c r="V2901" i="13" s="1"/>
  <c r="W2902" i="13"/>
  <c r="V2902" i="13" s="1"/>
  <c r="W2903" i="13"/>
  <c r="V2903" i="13" s="1"/>
  <c r="W2904" i="13"/>
  <c r="V2904" i="13" s="1"/>
  <c r="W2905" i="13"/>
  <c r="V2905" i="13" s="1"/>
  <c r="W2906" i="13"/>
  <c r="V2906" i="13" s="1"/>
  <c r="W2907" i="13"/>
  <c r="V2907" i="13" s="1"/>
  <c r="W2908" i="13"/>
  <c r="V2908" i="13" s="1"/>
  <c r="W2909" i="13"/>
  <c r="V2909" i="13" s="1"/>
  <c r="W2910" i="13"/>
  <c r="V2910" i="13" s="1"/>
  <c r="W2911" i="13"/>
  <c r="V2911" i="13" s="1"/>
  <c r="W2912" i="13"/>
  <c r="V2912" i="13" s="1"/>
  <c r="W2913" i="13"/>
  <c r="V2913" i="13" s="1"/>
  <c r="W2914" i="13"/>
  <c r="V2914" i="13" s="1"/>
  <c r="W2915" i="13"/>
  <c r="V2915" i="13" s="1"/>
  <c r="W2916" i="13"/>
  <c r="V2916" i="13" s="1"/>
  <c r="W2917" i="13"/>
  <c r="V2917" i="13" s="1"/>
  <c r="W2918" i="13"/>
  <c r="V2918" i="13" s="1"/>
  <c r="W2919" i="13"/>
  <c r="V2919" i="13" s="1"/>
  <c r="W2920" i="13"/>
  <c r="V2920" i="13" s="1"/>
  <c r="W2921" i="13"/>
  <c r="V2921" i="13" s="1"/>
  <c r="W2922" i="13"/>
  <c r="V2922" i="13" s="1"/>
  <c r="W2923" i="13"/>
  <c r="V2923" i="13" s="1"/>
  <c r="W2924" i="13"/>
  <c r="V2924" i="13" s="1"/>
  <c r="W2925" i="13"/>
  <c r="V2925" i="13" s="1"/>
  <c r="W2926" i="13"/>
  <c r="V2926" i="13" s="1"/>
  <c r="W2927" i="13"/>
  <c r="V2927" i="13" s="1"/>
  <c r="W2928" i="13"/>
  <c r="V2928" i="13" s="1"/>
  <c r="W2929" i="13"/>
  <c r="V2929" i="13" s="1"/>
  <c r="W2930" i="13"/>
  <c r="V2930" i="13" s="1"/>
  <c r="W2931" i="13"/>
  <c r="V2931" i="13" s="1"/>
  <c r="W2932" i="13"/>
  <c r="V2932" i="13" s="1"/>
  <c r="W2933" i="13"/>
  <c r="V2933" i="13" s="1"/>
  <c r="W2934" i="13"/>
  <c r="V2934" i="13" s="1"/>
  <c r="W2935" i="13"/>
  <c r="V2935" i="13" s="1"/>
  <c r="W2936" i="13"/>
  <c r="V2936" i="13" s="1"/>
  <c r="W2937" i="13"/>
  <c r="V2937" i="13" s="1"/>
  <c r="W2938" i="13"/>
  <c r="V2938" i="13" s="1"/>
  <c r="W2939" i="13"/>
  <c r="V2939" i="13" s="1"/>
  <c r="W2940" i="13"/>
  <c r="V2940" i="13" s="1"/>
  <c r="W2941" i="13"/>
  <c r="V2941" i="13" s="1"/>
  <c r="W2942" i="13"/>
  <c r="V2942" i="13" s="1"/>
  <c r="W2943" i="13"/>
  <c r="V2943" i="13" s="1"/>
  <c r="W2944" i="13"/>
  <c r="V2944" i="13" s="1"/>
  <c r="W2945" i="13"/>
  <c r="V2945" i="13" s="1"/>
  <c r="W2946" i="13"/>
  <c r="V2946" i="13" s="1"/>
  <c r="W2947" i="13"/>
  <c r="V2947" i="13" s="1"/>
  <c r="W2948" i="13"/>
  <c r="V2948" i="13" s="1"/>
  <c r="W2949" i="13"/>
  <c r="V2949" i="13" s="1"/>
  <c r="W2950" i="13"/>
  <c r="V2950" i="13" s="1"/>
  <c r="W2951" i="13"/>
  <c r="V2951" i="13" s="1"/>
  <c r="W2952" i="13"/>
  <c r="V2952" i="13" s="1"/>
  <c r="W2953" i="13"/>
  <c r="V2953" i="13" s="1"/>
  <c r="W2954" i="13"/>
  <c r="V2954" i="13" s="1"/>
  <c r="W2955" i="13"/>
  <c r="V2955" i="13" s="1"/>
  <c r="W2956" i="13"/>
  <c r="V2956" i="13" s="1"/>
  <c r="W2957" i="13"/>
  <c r="V2957" i="13" s="1"/>
  <c r="W2958" i="13"/>
  <c r="V2958" i="13" s="1"/>
  <c r="W2959" i="13"/>
  <c r="V2959" i="13" s="1"/>
  <c r="W2960" i="13"/>
  <c r="V2960" i="13" s="1"/>
  <c r="W2961" i="13"/>
  <c r="V2961" i="13" s="1"/>
  <c r="W2962" i="13"/>
  <c r="V2962" i="13" s="1"/>
  <c r="W2963" i="13"/>
  <c r="V2963" i="13" s="1"/>
  <c r="W2964" i="13"/>
  <c r="V2964" i="13" s="1"/>
  <c r="W2965" i="13"/>
  <c r="V2965" i="13" s="1"/>
  <c r="W2966" i="13"/>
  <c r="V2966" i="13" s="1"/>
  <c r="W2967" i="13"/>
  <c r="V2967" i="13" s="1"/>
  <c r="W2968" i="13"/>
  <c r="V2968" i="13" s="1"/>
  <c r="W2969" i="13"/>
  <c r="V2969" i="13" s="1"/>
  <c r="W2970" i="13"/>
  <c r="V2970" i="13" s="1"/>
  <c r="W2971" i="13"/>
  <c r="V2971" i="13" s="1"/>
  <c r="W2972" i="13"/>
  <c r="V2972" i="13" s="1"/>
  <c r="W2973" i="13"/>
  <c r="V2973" i="13" s="1"/>
  <c r="W2974" i="13"/>
  <c r="V2974" i="13" s="1"/>
  <c r="W2975" i="13"/>
  <c r="V2975" i="13" s="1"/>
  <c r="W2976" i="13"/>
  <c r="V2976" i="13" s="1"/>
  <c r="W2977" i="13"/>
  <c r="V2977" i="13" s="1"/>
  <c r="W2978" i="13"/>
  <c r="V2978" i="13" s="1"/>
  <c r="W2979" i="13"/>
  <c r="V2979" i="13" s="1"/>
  <c r="W2980" i="13"/>
  <c r="V2980" i="13" s="1"/>
  <c r="W2981" i="13"/>
  <c r="V2981" i="13" s="1"/>
  <c r="W2982" i="13"/>
  <c r="V2982" i="13" s="1"/>
  <c r="W2983" i="13"/>
  <c r="V2983" i="13" s="1"/>
  <c r="W2984" i="13"/>
  <c r="V2984" i="13" s="1"/>
  <c r="W2985" i="13"/>
  <c r="V2985" i="13" s="1"/>
  <c r="W2986" i="13"/>
  <c r="V2986" i="13" s="1"/>
  <c r="W2987" i="13"/>
  <c r="V2987" i="13" s="1"/>
  <c r="W2988" i="13"/>
  <c r="V2988" i="13" s="1"/>
  <c r="W2989" i="13"/>
  <c r="V2989" i="13" s="1"/>
  <c r="W2990" i="13"/>
  <c r="V2990" i="13" s="1"/>
  <c r="W2991" i="13"/>
  <c r="V2991" i="13" s="1"/>
  <c r="W2992" i="13"/>
  <c r="V2992" i="13" s="1"/>
  <c r="W2993" i="13"/>
  <c r="V2993" i="13" s="1"/>
  <c r="W2994" i="13"/>
  <c r="V2994" i="13" s="1"/>
  <c r="W2995" i="13"/>
  <c r="V2995" i="13" s="1"/>
  <c r="W2996" i="13"/>
  <c r="V2996" i="13" s="1"/>
  <c r="W2997" i="13"/>
  <c r="V2997" i="13" s="1"/>
  <c r="W2998" i="13"/>
  <c r="V2998" i="13" s="1"/>
  <c r="W2999" i="13"/>
  <c r="V2999" i="13" s="1"/>
  <c r="W3000" i="13"/>
  <c r="V3000" i="13" s="1"/>
  <c r="W3001" i="13"/>
  <c r="V3001" i="13" s="1"/>
  <c r="W3002" i="13"/>
  <c r="V3002" i="13" s="1"/>
  <c r="W3003" i="13"/>
  <c r="V3003" i="13" s="1"/>
  <c r="W3004" i="13"/>
  <c r="V3004" i="13" s="1"/>
  <c r="W3005" i="13"/>
  <c r="V3005" i="13" s="1"/>
  <c r="W3006" i="13"/>
  <c r="V3006" i="13" s="1"/>
  <c r="W3007" i="13"/>
  <c r="V3007" i="13" s="1"/>
  <c r="W3008" i="13"/>
  <c r="V3008" i="13" s="1"/>
  <c r="W3009" i="13"/>
  <c r="V3009" i="13" s="1"/>
  <c r="W3010" i="13"/>
  <c r="V3010" i="13" s="1"/>
  <c r="W3011" i="13"/>
  <c r="V3011" i="13" s="1"/>
  <c r="W3012" i="13"/>
  <c r="V3012" i="13" s="1"/>
  <c r="W3013" i="13"/>
  <c r="V3013" i="13" s="1"/>
  <c r="W3014" i="13"/>
  <c r="V3014" i="13" s="1"/>
  <c r="W3015" i="13"/>
  <c r="V3015" i="13" s="1"/>
  <c r="W3016" i="13"/>
  <c r="V3016" i="13" s="1"/>
  <c r="W3017" i="13"/>
  <c r="V3017" i="13" s="1"/>
  <c r="W3018" i="13"/>
  <c r="V3018" i="13" s="1"/>
  <c r="W3019" i="13"/>
  <c r="V3019" i="13" s="1"/>
  <c r="W3020" i="13"/>
  <c r="V3020" i="13" s="1"/>
  <c r="W3021" i="13"/>
  <c r="V3021" i="13" s="1"/>
  <c r="W3022" i="13"/>
  <c r="V3022" i="13" s="1"/>
  <c r="W3023" i="13"/>
  <c r="V3023" i="13" s="1"/>
  <c r="W3024" i="13"/>
  <c r="V3024" i="13" s="1"/>
  <c r="W3025" i="13"/>
  <c r="V3025" i="13" s="1"/>
  <c r="W3026" i="13"/>
  <c r="V3026" i="13" s="1"/>
  <c r="W3027" i="13"/>
  <c r="V3027" i="13" s="1"/>
  <c r="W3028" i="13"/>
  <c r="V3028" i="13" s="1"/>
  <c r="W3029" i="13"/>
  <c r="V3029" i="13" s="1"/>
  <c r="W3030" i="13"/>
  <c r="V3030" i="13" s="1"/>
  <c r="W3031" i="13"/>
  <c r="V3031" i="13" s="1"/>
  <c r="W3032" i="13"/>
  <c r="V3032" i="13" s="1"/>
  <c r="W3033" i="13"/>
  <c r="V3033" i="13" s="1"/>
  <c r="W3034" i="13"/>
  <c r="V3034" i="13" s="1"/>
  <c r="W3035" i="13"/>
  <c r="V3035" i="13" s="1"/>
  <c r="W3036" i="13"/>
  <c r="V3036" i="13" s="1"/>
  <c r="W3037" i="13"/>
  <c r="V3037" i="13" s="1"/>
  <c r="W3038" i="13"/>
  <c r="V3038" i="13" s="1"/>
  <c r="W3039" i="13"/>
  <c r="V3039" i="13" s="1"/>
  <c r="W3040" i="13"/>
  <c r="V3040" i="13" s="1"/>
  <c r="W3041" i="13"/>
  <c r="V3041" i="13" s="1"/>
  <c r="W3042" i="13"/>
  <c r="V3042" i="13" s="1"/>
  <c r="W3043" i="13"/>
  <c r="V3043" i="13" s="1"/>
  <c r="W3044" i="13"/>
  <c r="V3044" i="13" s="1"/>
  <c r="W3045" i="13"/>
  <c r="V3045" i="13" s="1"/>
  <c r="W3046" i="13"/>
  <c r="V3046" i="13" s="1"/>
  <c r="W3047" i="13"/>
  <c r="V3047" i="13" s="1"/>
  <c r="W3048" i="13"/>
  <c r="V3048" i="13" s="1"/>
  <c r="W3049" i="13"/>
  <c r="V3049" i="13" s="1"/>
  <c r="W3050" i="13"/>
  <c r="V3050" i="13" s="1"/>
  <c r="W3051" i="13"/>
  <c r="V3051" i="13" s="1"/>
  <c r="W3052" i="13"/>
  <c r="V3052" i="13" s="1"/>
  <c r="W3053" i="13"/>
  <c r="V3053" i="13" s="1"/>
  <c r="W3054" i="13"/>
  <c r="V3054" i="13" s="1"/>
  <c r="W3055" i="13"/>
  <c r="V3055" i="13" s="1"/>
  <c r="W3056" i="13"/>
  <c r="V3056" i="13" s="1"/>
  <c r="W3057" i="13"/>
  <c r="V3057" i="13" s="1"/>
  <c r="W3058" i="13"/>
  <c r="V3058" i="13" s="1"/>
  <c r="W3059" i="13"/>
  <c r="V3059" i="13" s="1"/>
  <c r="W3060" i="13"/>
  <c r="V3060" i="13" s="1"/>
  <c r="W3061" i="13"/>
  <c r="V3061" i="13" s="1"/>
  <c r="W3062" i="13"/>
  <c r="V3062" i="13" s="1"/>
  <c r="W3063" i="13"/>
  <c r="V3063" i="13" s="1"/>
  <c r="W3064" i="13"/>
  <c r="V3064" i="13" s="1"/>
  <c r="W3065" i="13"/>
  <c r="V3065" i="13" s="1"/>
  <c r="W3066" i="13"/>
  <c r="V3066" i="13" s="1"/>
  <c r="W3067" i="13"/>
  <c r="V3067" i="13" s="1"/>
  <c r="W3068" i="13"/>
  <c r="V3068" i="13" s="1"/>
  <c r="W3069" i="13"/>
  <c r="V3069" i="13" s="1"/>
  <c r="W3070" i="13"/>
  <c r="V3070" i="13" s="1"/>
  <c r="W3071" i="13"/>
  <c r="V3071" i="13" s="1"/>
  <c r="W3072" i="13"/>
  <c r="V3072" i="13" s="1"/>
  <c r="W3073" i="13"/>
  <c r="V3073" i="13" s="1"/>
  <c r="W3074" i="13"/>
  <c r="V3074" i="13" s="1"/>
  <c r="W3075" i="13"/>
  <c r="V3075" i="13" s="1"/>
  <c r="W3076" i="13"/>
  <c r="V3076" i="13" s="1"/>
  <c r="W3077" i="13"/>
  <c r="V3077" i="13" s="1"/>
  <c r="W3078" i="13"/>
  <c r="V3078" i="13" s="1"/>
  <c r="W3079" i="13"/>
  <c r="V3079" i="13" s="1"/>
  <c r="W3080" i="13"/>
  <c r="V3080" i="13" s="1"/>
  <c r="W3081" i="13"/>
  <c r="V3081" i="13" s="1"/>
  <c r="W3082" i="13"/>
  <c r="V3082" i="13" s="1"/>
  <c r="W3083" i="13"/>
  <c r="V3083" i="13" s="1"/>
  <c r="W3084" i="13"/>
  <c r="V3084" i="13" s="1"/>
  <c r="W3085" i="13"/>
  <c r="V3085" i="13" s="1"/>
  <c r="W3086" i="13"/>
  <c r="V3086" i="13" s="1"/>
  <c r="W3087" i="13"/>
  <c r="V3087" i="13" s="1"/>
  <c r="W3088" i="13"/>
  <c r="V3088" i="13" s="1"/>
  <c r="W3089" i="13"/>
  <c r="V3089" i="13" s="1"/>
  <c r="W3090" i="13"/>
  <c r="V3090" i="13" s="1"/>
  <c r="W3091" i="13"/>
  <c r="V3091" i="13" s="1"/>
  <c r="W3092" i="13"/>
  <c r="V3092" i="13" s="1"/>
  <c r="W3093" i="13"/>
  <c r="V3093" i="13" s="1"/>
  <c r="W3094" i="13"/>
  <c r="V3094" i="13" s="1"/>
  <c r="W3095" i="13"/>
  <c r="V3095" i="13" s="1"/>
  <c r="W3096" i="13"/>
  <c r="V3096" i="13" s="1"/>
  <c r="W3097" i="13"/>
  <c r="V3097" i="13" s="1"/>
  <c r="W3098" i="13"/>
  <c r="V3098" i="13" s="1"/>
  <c r="W3099" i="13"/>
  <c r="V3099" i="13" s="1"/>
  <c r="W3100" i="13"/>
  <c r="V3100" i="13" s="1"/>
  <c r="W3101" i="13"/>
  <c r="V3101" i="13" s="1"/>
  <c r="W3102" i="13"/>
  <c r="V3102" i="13" s="1"/>
  <c r="W3103" i="13"/>
  <c r="V3103" i="13" s="1"/>
  <c r="W3104" i="13"/>
  <c r="V3104" i="13" s="1"/>
  <c r="W3105" i="13"/>
  <c r="V3105" i="13" s="1"/>
  <c r="W3106" i="13"/>
  <c r="V3106" i="13" s="1"/>
  <c r="W3107" i="13"/>
  <c r="V3107" i="13" s="1"/>
  <c r="W3108" i="13"/>
  <c r="V3108" i="13" s="1"/>
  <c r="W3109" i="13"/>
  <c r="V3109" i="13" s="1"/>
  <c r="W3110" i="13"/>
  <c r="V3110" i="13" s="1"/>
  <c r="W3111" i="13"/>
  <c r="V3111" i="13" s="1"/>
  <c r="W3112" i="13"/>
  <c r="V3112" i="13" s="1"/>
  <c r="W3113" i="13"/>
  <c r="V3113" i="13" s="1"/>
  <c r="W3114" i="13"/>
  <c r="V3114" i="13" s="1"/>
  <c r="W3115" i="13"/>
  <c r="V3115" i="13" s="1"/>
  <c r="W3116" i="13"/>
  <c r="V3116" i="13" s="1"/>
  <c r="W3117" i="13"/>
  <c r="V3117" i="13" s="1"/>
  <c r="W3118" i="13"/>
  <c r="V3118" i="13" s="1"/>
  <c r="W3119" i="13"/>
  <c r="V3119" i="13" s="1"/>
  <c r="W3120" i="13"/>
  <c r="V3120" i="13" s="1"/>
  <c r="W3121" i="13"/>
  <c r="V3121" i="13" s="1"/>
  <c r="W3122" i="13"/>
  <c r="V3122" i="13" s="1"/>
  <c r="W3123" i="13"/>
  <c r="V3123" i="13" s="1"/>
  <c r="W3124" i="13"/>
  <c r="V3124" i="13" s="1"/>
  <c r="W3125" i="13"/>
  <c r="V3125" i="13" s="1"/>
  <c r="W3126" i="13"/>
  <c r="V3126" i="13" s="1"/>
  <c r="W3127" i="13"/>
  <c r="V3127" i="13" s="1"/>
  <c r="W3128" i="13"/>
  <c r="V3128" i="13" s="1"/>
  <c r="W3129" i="13"/>
  <c r="V3129" i="13" s="1"/>
  <c r="W3130" i="13"/>
  <c r="V3130" i="13" s="1"/>
  <c r="W3131" i="13"/>
  <c r="V3131" i="13" s="1"/>
  <c r="W3132" i="13"/>
  <c r="V3132" i="13" s="1"/>
  <c r="W3133" i="13"/>
  <c r="V3133" i="13" s="1"/>
  <c r="W3134" i="13"/>
  <c r="V3134" i="13" s="1"/>
  <c r="W3135" i="13"/>
  <c r="V3135" i="13" s="1"/>
  <c r="W3136" i="13"/>
  <c r="V3136" i="13" s="1"/>
  <c r="W3137" i="13"/>
  <c r="V3137" i="13" s="1"/>
  <c r="W3138" i="13"/>
  <c r="V3138" i="13" s="1"/>
  <c r="W3139" i="13"/>
  <c r="V3139" i="13" s="1"/>
  <c r="W3140" i="13"/>
  <c r="V3140" i="13" s="1"/>
  <c r="W3141" i="13"/>
  <c r="V3141" i="13" s="1"/>
  <c r="W3142" i="13"/>
  <c r="V3142" i="13" s="1"/>
  <c r="W3143" i="13"/>
  <c r="V3143" i="13" s="1"/>
  <c r="W3144" i="13"/>
  <c r="V3144" i="13" s="1"/>
  <c r="W3145" i="13"/>
  <c r="V3145" i="13" s="1"/>
  <c r="W3146" i="13"/>
  <c r="V3146" i="13" s="1"/>
  <c r="W3147" i="13"/>
  <c r="V3147" i="13" s="1"/>
  <c r="W3148" i="13"/>
  <c r="V3148" i="13" s="1"/>
  <c r="W3149" i="13"/>
  <c r="V3149" i="13" s="1"/>
  <c r="W3150" i="13"/>
  <c r="V3150" i="13" s="1"/>
  <c r="W3151" i="13"/>
  <c r="V3151" i="13" s="1"/>
  <c r="W3152" i="13"/>
  <c r="V3152" i="13" s="1"/>
  <c r="W3153" i="13"/>
  <c r="V3153" i="13" s="1"/>
  <c r="W3154" i="13"/>
  <c r="V3154" i="13" s="1"/>
  <c r="W3155" i="13"/>
  <c r="V3155" i="13" s="1"/>
  <c r="W3156" i="13"/>
  <c r="V3156" i="13" s="1"/>
  <c r="W3157" i="13"/>
  <c r="V3157" i="13" s="1"/>
  <c r="W3158" i="13"/>
  <c r="V3158" i="13" s="1"/>
  <c r="W3159" i="13"/>
  <c r="V3159" i="13" s="1"/>
  <c r="W3160" i="13"/>
  <c r="V3160" i="13" s="1"/>
  <c r="W3161" i="13"/>
  <c r="V3161" i="13" s="1"/>
  <c r="W3162" i="13"/>
  <c r="V3162" i="13" s="1"/>
  <c r="W3163" i="13"/>
  <c r="V3163" i="13" s="1"/>
  <c r="W3164" i="13"/>
  <c r="V3164" i="13" s="1"/>
  <c r="W3165" i="13"/>
  <c r="V3165" i="13" s="1"/>
  <c r="W3166" i="13"/>
  <c r="V3166" i="13" s="1"/>
  <c r="W3167" i="13"/>
  <c r="V3167" i="13" s="1"/>
  <c r="W3168" i="13"/>
  <c r="V3168" i="13" s="1"/>
  <c r="W3169" i="13"/>
  <c r="V3169" i="13" s="1"/>
  <c r="W3170" i="13"/>
  <c r="V3170" i="13" s="1"/>
  <c r="W3171" i="13"/>
  <c r="V3171" i="13" s="1"/>
  <c r="W3172" i="13"/>
  <c r="V3172" i="13" s="1"/>
  <c r="W3173" i="13"/>
  <c r="V3173" i="13" s="1"/>
  <c r="W3174" i="13"/>
  <c r="V3174" i="13" s="1"/>
  <c r="W3175" i="13"/>
  <c r="V3175" i="13" s="1"/>
  <c r="W3176" i="13"/>
  <c r="V3176" i="13" s="1"/>
  <c r="W3177" i="13"/>
  <c r="V3177" i="13" s="1"/>
  <c r="W3178" i="13"/>
  <c r="V3178" i="13" s="1"/>
  <c r="W3179" i="13"/>
  <c r="V3179" i="13" s="1"/>
  <c r="W3180" i="13"/>
  <c r="V3180" i="13" s="1"/>
  <c r="W3181" i="13"/>
  <c r="V3181" i="13" s="1"/>
  <c r="W3182" i="13"/>
  <c r="V3182" i="13" s="1"/>
  <c r="W3183" i="13"/>
  <c r="V3183" i="13" s="1"/>
  <c r="W3184" i="13"/>
  <c r="V3184" i="13" s="1"/>
  <c r="W3185" i="13"/>
  <c r="V3185" i="13" s="1"/>
  <c r="W3186" i="13"/>
  <c r="V3186" i="13" s="1"/>
  <c r="W3187" i="13"/>
  <c r="V3187" i="13" s="1"/>
  <c r="W3188" i="13"/>
  <c r="V3188" i="13" s="1"/>
  <c r="W3189" i="13"/>
  <c r="V3189" i="13" s="1"/>
  <c r="W3190" i="13"/>
  <c r="V3190" i="13" s="1"/>
  <c r="W3191" i="13"/>
  <c r="V3191" i="13" s="1"/>
  <c r="W3192" i="13"/>
  <c r="V3192" i="13" s="1"/>
  <c r="W3193" i="13"/>
  <c r="V3193" i="13" s="1"/>
  <c r="W3194" i="13"/>
  <c r="V3194" i="13" s="1"/>
  <c r="W3195" i="13"/>
  <c r="V3195" i="13" s="1"/>
  <c r="W3196" i="13"/>
  <c r="V3196" i="13" s="1"/>
  <c r="W3197" i="13"/>
  <c r="V3197" i="13" s="1"/>
  <c r="W3198" i="13"/>
  <c r="V3198" i="13" s="1"/>
  <c r="W3199" i="13"/>
  <c r="V3199" i="13" s="1"/>
  <c r="W3200" i="13"/>
  <c r="V3200" i="13" s="1"/>
  <c r="W3201" i="13"/>
  <c r="V3201" i="13" s="1"/>
  <c r="W3202" i="13"/>
  <c r="V3202" i="13" s="1"/>
  <c r="W3203" i="13"/>
  <c r="V3203" i="13" s="1"/>
  <c r="U9" i="13"/>
  <c r="T9" i="13" s="1"/>
  <c r="U10" i="13"/>
  <c r="T10" i="13" s="1"/>
  <c r="U11" i="13"/>
  <c r="T11" i="13" s="1"/>
  <c r="U12" i="13"/>
  <c r="T12" i="13" s="1"/>
  <c r="U13" i="13"/>
  <c r="T13" i="13" s="1"/>
  <c r="U14" i="13"/>
  <c r="T14" i="13" s="1"/>
  <c r="U15" i="13"/>
  <c r="T15" i="13" s="1"/>
  <c r="U16" i="13"/>
  <c r="T16" i="13" s="1"/>
  <c r="U17" i="13"/>
  <c r="T17" i="13" s="1"/>
  <c r="U18" i="13"/>
  <c r="T18" i="13" s="1"/>
  <c r="U19" i="13"/>
  <c r="T19" i="13" s="1"/>
  <c r="U20" i="13"/>
  <c r="T20" i="13" s="1"/>
  <c r="U21" i="13"/>
  <c r="T21" i="13" s="1"/>
  <c r="U22" i="13"/>
  <c r="T22" i="13" s="1"/>
  <c r="U23" i="13"/>
  <c r="T23" i="13" s="1"/>
  <c r="U24" i="13"/>
  <c r="T24" i="13" s="1"/>
  <c r="U25" i="13"/>
  <c r="T25" i="13" s="1"/>
  <c r="U26" i="13"/>
  <c r="T26" i="13" s="1"/>
  <c r="U27" i="13"/>
  <c r="T27" i="13" s="1"/>
  <c r="U28" i="13"/>
  <c r="T28" i="13" s="1"/>
  <c r="U29" i="13"/>
  <c r="T29" i="13" s="1"/>
  <c r="U30" i="13"/>
  <c r="T30" i="13" s="1"/>
  <c r="U31" i="13"/>
  <c r="T31" i="13" s="1"/>
  <c r="U32" i="13"/>
  <c r="T32" i="13" s="1"/>
  <c r="U33" i="13"/>
  <c r="T33" i="13" s="1"/>
  <c r="U34" i="13"/>
  <c r="T34" i="13" s="1"/>
  <c r="U35" i="13"/>
  <c r="T35" i="13" s="1"/>
  <c r="U36" i="13"/>
  <c r="T36" i="13" s="1"/>
  <c r="U37" i="13"/>
  <c r="T37" i="13" s="1"/>
  <c r="U38" i="13"/>
  <c r="T38" i="13" s="1"/>
  <c r="U39" i="13"/>
  <c r="T39" i="13" s="1"/>
  <c r="U40" i="13"/>
  <c r="T40" i="13" s="1"/>
  <c r="U41" i="13"/>
  <c r="T41" i="13" s="1"/>
  <c r="U42" i="13"/>
  <c r="T42" i="13" s="1"/>
  <c r="U43" i="13"/>
  <c r="T43" i="13" s="1"/>
  <c r="U44" i="13"/>
  <c r="T44" i="13" s="1"/>
  <c r="U45" i="13"/>
  <c r="T45" i="13" s="1"/>
  <c r="U46" i="13"/>
  <c r="T46" i="13" s="1"/>
  <c r="U47" i="13"/>
  <c r="T47" i="13" s="1"/>
  <c r="U48" i="13"/>
  <c r="T48" i="13" s="1"/>
  <c r="U49" i="13"/>
  <c r="T49" i="13" s="1"/>
  <c r="U50" i="13"/>
  <c r="T50" i="13" s="1"/>
  <c r="U51" i="13"/>
  <c r="T51" i="13" s="1"/>
  <c r="U52" i="13"/>
  <c r="T52" i="13" s="1"/>
  <c r="U53" i="13"/>
  <c r="T53" i="13" s="1"/>
  <c r="U54" i="13"/>
  <c r="T54" i="13" s="1"/>
  <c r="U55" i="13"/>
  <c r="T55" i="13" s="1"/>
  <c r="U56" i="13"/>
  <c r="T56" i="13" s="1"/>
  <c r="U57" i="13"/>
  <c r="T57" i="13" s="1"/>
  <c r="U58" i="13"/>
  <c r="T58" i="13" s="1"/>
  <c r="U59" i="13"/>
  <c r="T59" i="13" s="1"/>
  <c r="U60" i="13"/>
  <c r="T60" i="13" s="1"/>
  <c r="U61" i="13"/>
  <c r="T61" i="13" s="1"/>
  <c r="U62" i="13"/>
  <c r="T62" i="13" s="1"/>
  <c r="U63" i="13"/>
  <c r="T63" i="13" s="1"/>
  <c r="U64" i="13"/>
  <c r="T64" i="13" s="1"/>
  <c r="U65" i="13"/>
  <c r="T65" i="13" s="1"/>
  <c r="U66" i="13"/>
  <c r="T66" i="13" s="1"/>
  <c r="U67" i="13"/>
  <c r="T67" i="13" s="1"/>
  <c r="U68" i="13"/>
  <c r="T68" i="13" s="1"/>
  <c r="U69" i="13"/>
  <c r="T69" i="13" s="1"/>
  <c r="U70" i="13"/>
  <c r="T70" i="13" s="1"/>
  <c r="U71" i="13"/>
  <c r="T71" i="13" s="1"/>
  <c r="U72" i="13"/>
  <c r="T72" i="13" s="1"/>
  <c r="U73" i="13"/>
  <c r="T73" i="13" s="1"/>
  <c r="U74" i="13"/>
  <c r="T74" i="13" s="1"/>
  <c r="U75" i="13"/>
  <c r="T75" i="13" s="1"/>
  <c r="U76" i="13"/>
  <c r="T76" i="13" s="1"/>
  <c r="U77" i="13"/>
  <c r="T77" i="13" s="1"/>
  <c r="U78" i="13"/>
  <c r="T78" i="13" s="1"/>
  <c r="U79" i="13"/>
  <c r="T79" i="13" s="1"/>
  <c r="U80" i="13"/>
  <c r="T80" i="13" s="1"/>
  <c r="U81" i="13"/>
  <c r="T81" i="13" s="1"/>
  <c r="U82" i="13"/>
  <c r="T82" i="13" s="1"/>
  <c r="U83" i="13"/>
  <c r="T83" i="13" s="1"/>
  <c r="U84" i="13"/>
  <c r="T84" i="13" s="1"/>
  <c r="U85" i="13"/>
  <c r="T85" i="13" s="1"/>
  <c r="U86" i="13"/>
  <c r="T86" i="13" s="1"/>
  <c r="U87" i="13"/>
  <c r="T87" i="13" s="1"/>
  <c r="U88" i="13"/>
  <c r="T88" i="13" s="1"/>
  <c r="U89" i="13"/>
  <c r="T89" i="13" s="1"/>
  <c r="U90" i="13"/>
  <c r="T90" i="13" s="1"/>
  <c r="U91" i="13"/>
  <c r="T91" i="13" s="1"/>
  <c r="U92" i="13"/>
  <c r="T92" i="13" s="1"/>
  <c r="U93" i="13"/>
  <c r="T93" i="13" s="1"/>
  <c r="U94" i="13"/>
  <c r="T94" i="13" s="1"/>
  <c r="U95" i="13"/>
  <c r="T95" i="13" s="1"/>
  <c r="U96" i="13"/>
  <c r="T96" i="13" s="1"/>
  <c r="U97" i="13"/>
  <c r="T97" i="13" s="1"/>
  <c r="U98" i="13"/>
  <c r="T98" i="13" s="1"/>
  <c r="U99" i="13"/>
  <c r="T99" i="13" s="1"/>
  <c r="U100" i="13"/>
  <c r="T100" i="13" s="1"/>
  <c r="U101" i="13"/>
  <c r="T101" i="13" s="1"/>
  <c r="U102" i="13"/>
  <c r="T102" i="13" s="1"/>
  <c r="U103" i="13"/>
  <c r="T103" i="13" s="1"/>
  <c r="U104" i="13"/>
  <c r="T104" i="13" s="1"/>
  <c r="U105" i="13"/>
  <c r="T105" i="13" s="1"/>
  <c r="U106" i="13"/>
  <c r="T106" i="13" s="1"/>
  <c r="U107" i="13"/>
  <c r="T107" i="13" s="1"/>
  <c r="U108" i="13"/>
  <c r="T108" i="13" s="1"/>
  <c r="U109" i="13"/>
  <c r="T109" i="13" s="1"/>
  <c r="U110" i="13"/>
  <c r="T110" i="13" s="1"/>
  <c r="U111" i="13"/>
  <c r="T111" i="13" s="1"/>
  <c r="U112" i="13"/>
  <c r="T112" i="13" s="1"/>
  <c r="U113" i="13"/>
  <c r="T113" i="13" s="1"/>
  <c r="U114" i="13"/>
  <c r="T114" i="13" s="1"/>
  <c r="U115" i="13"/>
  <c r="T115" i="13" s="1"/>
  <c r="U116" i="13"/>
  <c r="T116" i="13" s="1"/>
  <c r="U117" i="13"/>
  <c r="T117" i="13" s="1"/>
  <c r="U118" i="13"/>
  <c r="T118" i="13" s="1"/>
  <c r="U119" i="13"/>
  <c r="T119" i="13" s="1"/>
  <c r="U120" i="13"/>
  <c r="T120" i="13" s="1"/>
  <c r="U121" i="13"/>
  <c r="T121" i="13" s="1"/>
  <c r="U122" i="13"/>
  <c r="T122" i="13" s="1"/>
  <c r="U123" i="13"/>
  <c r="T123" i="13" s="1"/>
  <c r="U124" i="13"/>
  <c r="T124" i="13" s="1"/>
  <c r="U125" i="13"/>
  <c r="T125" i="13" s="1"/>
  <c r="U126" i="13"/>
  <c r="T126" i="13" s="1"/>
  <c r="U127" i="13"/>
  <c r="T127" i="13" s="1"/>
  <c r="U128" i="13"/>
  <c r="T128" i="13" s="1"/>
  <c r="U129" i="13"/>
  <c r="T129" i="13" s="1"/>
  <c r="U130" i="13"/>
  <c r="T130" i="13" s="1"/>
  <c r="U131" i="13"/>
  <c r="T131" i="13" s="1"/>
  <c r="U132" i="13"/>
  <c r="T132" i="13" s="1"/>
  <c r="U133" i="13"/>
  <c r="T133" i="13" s="1"/>
  <c r="U134" i="13"/>
  <c r="T134" i="13" s="1"/>
  <c r="U135" i="13"/>
  <c r="T135" i="13" s="1"/>
  <c r="U136" i="13"/>
  <c r="T136" i="13" s="1"/>
  <c r="U137" i="13"/>
  <c r="T137" i="13" s="1"/>
  <c r="U138" i="13"/>
  <c r="T138" i="13" s="1"/>
  <c r="U139" i="13"/>
  <c r="T139" i="13" s="1"/>
  <c r="U140" i="13"/>
  <c r="T140" i="13" s="1"/>
  <c r="U141" i="13"/>
  <c r="T141" i="13" s="1"/>
  <c r="U142" i="13"/>
  <c r="T142" i="13" s="1"/>
  <c r="U143" i="13"/>
  <c r="T143" i="13" s="1"/>
  <c r="U144" i="13"/>
  <c r="T144" i="13" s="1"/>
  <c r="U145" i="13"/>
  <c r="T145" i="13" s="1"/>
  <c r="U146" i="13"/>
  <c r="T146" i="13" s="1"/>
  <c r="U147" i="13"/>
  <c r="T147" i="13" s="1"/>
  <c r="U148" i="13"/>
  <c r="T148" i="13" s="1"/>
  <c r="U149" i="13"/>
  <c r="T149" i="13" s="1"/>
  <c r="U150" i="13"/>
  <c r="T150" i="13" s="1"/>
  <c r="U151" i="13"/>
  <c r="T151" i="13" s="1"/>
  <c r="U152" i="13"/>
  <c r="T152" i="13" s="1"/>
  <c r="U153" i="13"/>
  <c r="T153" i="13" s="1"/>
  <c r="U154" i="13"/>
  <c r="T154" i="13" s="1"/>
  <c r="U155" i="13"/>
  <c r="T155" i="13" s="1"/>
  <c r="U156" i="13"/>
  <c r="T156" i="13" s="1"/>
  <c r="U157" i="13"/>
  <c r="T157" i="13" s="1"/>
  <c r="U158" i="13"/>
  <c r="T158" i="13" s="1"/>
  <c r="U159" i="13"/>
  <c r="T159" i="13" s="1"/>
  <c r="U160" i="13"/>
  <c r="T160" i="13" s="1"/>
  <c r="U161" i="13"/>
  <c r="T161" i="13" s="1"/>
  <c r="U162" i="13"/>
  <c r="T162" i="13" s="1"/>
  <c r="U163" i="13"/>
  <c r="T163" i="13" s="1"/>
  <c r="U164" i="13"/>
  <c r="T164" i="13" s="1"/>
  <c r="U165" i="13"/>
  <c r="T165" i="13" s="1"/>
  <c r="U166" i="13"/>
  <c r="T166" i="13" s="1"/>
  <c r="U167" i="13"/>
  <c r="T167" i="13" s="1"/>
  <c r="U168" i="13"/>
  <c r="T168" i="13" s="1"/>
  <c r="U169" i="13"/>
  <c r="T169" i="13" s="1"/>
  <c r="U170" i="13"/>
  <c r="T170" i="13" s="1"/>
  <c r="U171" i="13"/>
  <c r="T171" i="13" s="1"/>
  <c r="U172" i="13"/>
  <c r="T172" i="13" s="1"/>
  <c r="U173" i="13"/>
  <c r="T173" i="13" s="1"/>
  <c r="U174" i="13"/>
  <c r="T174" i="13" s="1"/>
  <c r="U175" i="13"/>
  <c r="T175" i="13" s="1"/>
  <c r="U176" i="13"/>
  <c r="T176" i="13" s="1"/>
  <c r="U177" i="13"/>
  <c r="T177" i="13" s="1"/>
  <c r="U178" i="13"/>
  <c r="T178" i="13" s="1"/>
  <c r="U179" i="13"/>
  <c r="T179" i="13" s="1"/>
  <c r="U180" i="13"/>
  <c r="T180" i="13" s="1"/>
  <c r="U181" i="13"/>
  <c r="T181" i="13" s="1"/>
  <c r="U182" i="13"/>
  <c r="T182" i="13" s="1"/>
  <c r="U183" i="13"/>
  <c r="T183" i="13" s="1"/>
  <c r="U184" i="13"/>
  <c r="T184" i="13" s="1"/>
  <c r="U185" i="13"/>
  <c r="T185" i="13" s="1"/>
  <c r="U186" i="13"/>
  <c r="T186" i="13" s="1"/>
  <c r="U187" i="13"/>
  <c r="T187" i="13" s="1"/>
  <c r="U188" i="13"/>
  <c r="T188" i="13" s="1"/>
  <c r="U189" i="13"/>
  <c r="T189" i="13" s="1"/>
  <c r="U190" i="13"/>
  <c r="T190" i="13" s="1"/>
  <c r="U191" i="13"/>
  <c r="T191" i="13" s="1"/>
  <c r="U192" i="13"/>
  <c r="T192" i="13" s="1"/>
  <c r="U193" i="13"/>
  <c r="T193" i="13" s="1"/>
  <c r="U194" i="13"/>
  <c r="T194" i="13" s="1"/>
  <c r="U195" i="13"/>
  <c r="T195" i="13" s="1"/>
  <c r="U196" i="13"/>
  <c r="T196" i="13" s="1"/>
  <c r="U197" i="13"/>
  <c r="T197" i="13" s="1"/>
  <c r="U198" i="13"/>
  <c r="T198" i="13" s="1"/>
  <c r="U199" i="13"/>
  <c r="T199" i="13" s="1"/>
  <c r="U200" i="13"/>
  <c r="T200" i="13" s="1"/>
  <c r="U201" i="13"/>
  <c r="T201" i="13" s="1"/>
  <c r="U202" i="13"/>
  <c r="T202" i="13" s="1"/>
  <c r="U203" i="13"/>
  <c r="T203" i="13" s="1"/>
  <c r="U204" i="13"/>
  <c r="T204" i="13" s="1"/>
  <c r="U205" i="13"/>
  <c r="T205" i="13" s="1"/>
  <c r="U206" i="13"/>
  <c r="T206" i="13" s="1"/>
  <c r="U207" i="13"/>
  <c r="T207" i="13" s="1"/>
  <c r="U208" i="13"/>
  <c r="T208" i="13" s="1"/>
  <c r="U209" i="13"/>
  <c r="T209" i="13" s="1"/>
  <c r="U210" i="13"/>
  <c r="T210" i="13" s="1"/>
  <c r="U211" i="13"/>
  <c r="T211" i="13" s="1"/>
  <c r="U212" i="13"/>
  <c r="T212" i="13" s="1"/>
  <c r="U213" i="13"/>
  <c r="T213" i="13" s="1"/>
  <c r="U214" i="13"/>
  <c r="T214" i="13" s="1"/>
  <c r="U215" i="13"/>
  <c r="T215" i="13" s="1"/>
  <c r="U216" i="13"/>
  <c r="T216" i="13" s="1"/>
  <c r="U217" i="13"/>
  <c r="T217" i="13" s="1"/>
  <c r="U218" i="13"/>
  <c r="T218" i="13" s="1"/>
  <c r="U219" i="13"/>
  <c r="T219" i="13" s="1"/>
  <c r="U220" i="13"/>
  <c r="T220" i="13" s="1"/>
  <c r="U221" i="13"/>
  <c r="T221" i="13" s="1"/>
  <c r="U222" i="13"/>
  <c r="T222" i="13" s="1"/>
  <c r="U223" i="13"/>
  <c r="T223" i="13" s="1"/>
  <c r="U224" i="13"/>
  <c r="T224" i="13" s="1"/>
  <c r="U225" i="13"/>
  <c r="T225" i="13" s="1"/>
  <c r="U226" i="13"/>
  <c r="T226" i="13" s="1"/>
  <c r="U227" i="13"/>
  <c r="T227" i="13" s="1"/>
  <c r="U228" i="13"/>
  <c r="T228" i="13" s="1"/>
  <c r="U229" i="13"/>
  <c r="T229" i="13" s="1"/>
  <c r="U230" i="13"/>
  <c r="T230" i="13" s="1"/>
  <c r="U231" i="13"/>
  <c r="T231" i="13" s="1"/>
  <c r="U232" i="13"/>
  <c r="T232" i="13" s="1"/>
  <c r="U233" i="13"/>
  <c r="T233" i="13" s="1"/>
  <c r="U234" i="13"/>
  <c r="T234" i="13" s="1"/>
  <c r="U235" i="13"/>
  <c r="T235" i="13" s="1"/>
  <c r="U236" i="13"/>
  <c r="T236" i="13" s="1"/>
  <c r="U237" i="13"/>
  <c r="T237" i="13" s="1"/>
  <c r="U238" i="13"/>
  <c r="T238" i="13" s="1"/>
  <c r="U239" i="13"/>
  <c r="T239" i="13" s="1"/>
  <c r="U240" i="13"/>
  <c r="T240" i="13" s="1"/>
  <c r="U241" i="13"/>
  <c r="T241" i="13" s="1"/>
  <c r="U242" i="13"/>
  <c r="T242" i="13" s="1"/>
  <c r="U243" i="13"/>
  <c r="T243" i="13" s="1"/>
  <c r="U244" i="13"/>
  <c r="T244" i="13" s="1"/>
  <c r="U245" i="13"/>
  <c r="T245" i="13" s="1"/>
  <c r="U246" i="13"/>
  <c r="T246" i="13" s="1"/>
  <c r="U247" i="13"/>
  <c r="T247" i="13" s="1"/>
  <c r="U248" i="13"/>
  <c r="T248" i="13" s="1"/>
  <c r="U249" i="13"/>
  <c r="T249" i="13" s="1"/>
  <c r="U250" i="13"/>
  <c r="T250" i="13" s="1"/>
  <c r="U251" i="13"/>
  <c r="T251" i="13" s="1"/>
  <c r="U252" i="13"/>
  <c r="T252" i="13" s="1"/>
  <c r="U253" i="13"/>
  <c r="T253" i="13" s="1"/>
  <c r="U254" i="13"/>
  <c r="T254" i="13" s="1"/>
  <c r="U255" i="13"/>
  <c r="T255" i="13" s="1"/>
  <c r="U256" i="13"/>
  <c r="T256" i="13" s="1"/>
  <c r="U257" i="13"/>
  <c r="T257" i="13" s="1"/>
  <c r="U258" i="13"/>
  <c r="T258" i="13" s="1"/>
  <c r="U259" i="13"/>
  <c r="T259" i="13" s="1"/>
  <c r="U260" i="13"/>
  <c r="T260" i="13" s="1"/>
  <c r="U261" i="13"/>
  <c r="T261" i="13" s="1"/>
  <c r="U262" i="13"/>
  <c r="T262" i="13" s="1"/>
  <c r="U263" i="13"/>
  <c r="T263" i="13" s="1"/>
  <c r="U264" i="13"/>
  <c r="T264" i="13" s="1"/>
  <c r="U265" i="13"/>
  <c r="T265" i="13" s="1"/>
  <c r="U266" i="13"/>
  <c r="T266" i="13" s="1"/>
  <c r="U267" i="13"/>
  <c r="T267" i="13" s="1"/>
  <c r="U268" i="13"/>
  <c r="T268" i="13" s="1"/>
  <c r="U269" i="13"/>
  <c r="T269" i="13" s="1"/>
  <c r="U270" i="13"/>
  <c r="T270" i="13" s="1"/>
  <c r="U271" i="13"/>
  <c r="T271" i="13" s="1"/>
  <c r="U272" i="13"/>
  <c r="T272" i="13" s="1"/>
  <c r="U273" i="13"/>
  <c r="T273" i="13" s="1"/>
  <c r="U274" i="13"/>
  <c r="T274" i="13" s="1"/>
  <c r="U275" i="13"/>
  <c r="T275" i="13" s="1"/>
  <c r="U276" i="13"/>
  <c r="T276" i="13" s="1"/>
  <c r="U277" i="13"/>
  <c r="T277" i="13" s="1"/>
  <c r="U278" i="13"/>
  <c r="T278" i="13" s="1"/>
  <c r="U279" i="13"/>
  <c r="T279" i="13" s="1"/>
  <c r="U280" i="13"/>
  <c r="T280" i="13" s="1"/>
  <c r="U281" i="13"/>
  <c r="T281" i="13" s="1"/>
  <c r="U282" i="13"/>
  <c r="T282" i="13" s="1"/>
  <c r="U283" i="13"/>
  <c r="T283" i="13" s="1"/>
  <c r="U284" i="13"/>
  <c r="T284" i="13" s="1"/>
  <c r="U285" i="13"/>
  <c r="T285" i="13" s="1"/>
  <c r="U286" i="13"/>
  <c r="T286" i="13" s="1"/>
  <c r="U287" i="13"/>
  <c r="T287" i="13" s="1"/>
  <c r="U288" i="13"/>
  <c r="T288" i="13" s="1"/>
  <c r="U289" i="13"/>
  <c r="T289" i="13" s="1"/>
  <c r="U290" i="13"/>
  <c r="T290" i="13" s="1"/>
  <c r="U291" i="13"/>
  <c r="T291" i="13" s="1"/>
  <c r="U292" i="13"/>
  <c r="T292" i="13" s="1"/>
  <c r="U293" i="13"/>
  <c r="T293" i="13" s="1"/>
  <c r="U294" i="13"/>
  <c r="T294" i="13" s="1"/>
  <c r="U295" i="13"/>
  <c r="T295" i="13" s="1"/>
  <c r="U296" i="13"/>
  <c r="T296" i="13" s="1"/>
  <c r="U297" i="13"/>
  <c r="T297" i="13" s="1"/>
  <c r="U298" i="13"/>
  <c r="T298" i="13" s="1"/>
  <c r="U299" i="13"/>
  <c r="T299" i="13" s="1"/>
  <c r="U300" i="13"/>
  <c r="T300" i="13" s="1"/>
  <c r="U301" i="13"/>
  <c r="T301" i="13" s="1"/>
  <c r="U302" i="13"/>
  <c r="T302" i="13" s="1"/>
  <c r="U303" i="13"/>
  <c r="T303" i="13" s="1"/>
  <c r="U304" i="13"/>
  <c r="T304" i="13" s="1"/>
  <c r="U305" i="13"/>
  <c r="T305" i="13" s="1"/>
  <c r="U306" i="13"/>
  <c r="T306" i="13" s="1"/>
  <c r="U307" i="13"/>
  <c r="T307" i="13" s="1"/>
  <c r="U308" i="13"/>
  <c r="T308" i="13" s="1"/>
  <c r="U309" i="13"/>
  <c r="T309" i="13" s="1"/>
  <c r="U310" i="13"/>
  <c r="T310" i="13" s="1"/>
  <c r="U311" i="13"/>
  <c r="T311" i="13" s="1"/>
  <c r="U312" i="13"/>
  <c r="T312" i="13" s="1"/>
  <c r="U313" i="13"/>
  <c r="T313" i="13" s="1"/>
  <c r="U314" i="13"/>
  <c r="T314" i="13" s="1"/>
  <c r="U315" i="13"/>
  <c r="T315" i="13" s="1"/>
  <c r="U316" i="13"/>
  <c r="T316" i="13" s="1"/>
  <c r="U317" i="13"/>
  <c r="T317" i="13" s="1"/>
  <c r="U318" i="13"/>
  <c r="T318" i="13" s="1"/>
  <c r="U319" i="13"/>
  <c r="T319" i="13" s="1"/>
  <c r="U320" i="13"/>
  <c r="T320" i="13" s="1"/>
  <c r="U321" i="13"/>
  <c r="T321" i="13" s="1"/>
  <c r="U322" i="13"/>
  <c r="T322" i="13" s="1"/>
  <c r="U323" i="13"/>
  <c r="T323" i="13" s="1"/>
  <c r="U324" i="13"/>
  <c r="T324" i="13" s="1"/>
  <c r="U325" i="13"/>
  <c r="T325" i="13" s="1"/>
  <c r="U326" i="13"/>
  <c r="T326" i="13" s="1"/>
  <c r="U327" i="13"/>
  <c r="T327" i="13" s="1"/>
  <c r="U328" i="13"/>
  <c r="T328" i="13" s="1"/>
  <c r="U329" i="13"/>
  <c r="T329" i="13" s="1"/>
  <c r="U330" i="13"/>
  <c r="T330" i="13" s="1"/>
  <c r="U331" i="13"/>
  <c r="T331" i="13" s="1"/>
  <c r="U332" i="13"/>
  <c r="T332" i="13" s="1"/>
  <c r="U333" i="13"/>
  <c r="T333" i="13" s="1"/>
  <c r="U334" i="13"/>
  <c r="T334" i="13" s="1"/>
  <c r="U335" i="13"/>
  <c r="T335" i="13" s="1"/>
  <c r="U336" i="13"/>
  <c r="T336" i="13" s="1"/>
  <c r="U337" i="13"/>
  <c r="T337" i="13" s="1"/>
  <c r="U338" i="13"/>
  <c r="T338" i="13" s="1"/>
  <c r="U339" i="13"/>
  <c r="T339" i="13" s="1"/>
  <c r="U340" i="13"/>
  <c r="T340" i="13" s="1"/>
  <c r="U341" i="13"/>
  <c r="T341" i="13" s="1"/>
  <c r="U342" i="13"/>
  <c r="T342" i="13" s="1"/>
  <c r="U343" i="13"/>
  <c r="T343" i="13" s="1"/>
  <c r="U344" i="13"/>
  <c r="T344" i="13" s="1"/>
  <c r="U345" i="13"/>
  <c r="T345" i="13" s="1"/>
  <c r="U346" i="13"/>
  <c r="T346" i="13" s="1"/>
  <c r="U347" i="13"/>
  <c r="T347" i="13" s="1"/>
  <c r="U348" i="13"/>
  <c r="T348" i="13" s="1"/>
  <c r="U349" i="13"/>
  <c r="T349" i="13" s="1"/>
  <c r="U350" i="13"/>
  <c r="T350" i="13" s="1"/>
  <c r="U351" i="13"/>
  <c r="T351" i="13" s="1"/>
  <c r="U352" i="13"/>
  <c r="T352" i="13" s="1"/>
  <c r="U353" i="13"/>
  <c r="T353" i="13" s="1"/>
  <c r="U354" i="13"/>
  <c r="T354" i="13" s="1"/>
  <c r="U355" i="13"/>
  <c r="T355" i="13" s="1"/>
  <c r="U356" i="13"/>
  <c r="T356" i="13" s="1"/>
  <c r="U357" i="13"/>
  <c r="T357" i="13" s="1"/>
  <c r="U358" i="13"/>
  <c r="T358" i="13" s="1"/>
  <c r="U359" i="13"/>
  <c r="T359" i="13" s="1"/>
  <c r="U360" i="13"/>
  <c r="T360" i="13" s="1"/>
  <c r="U361" i="13"/>
  <c r="T361" i="13" s="1"/>
  <c r="U362" i="13"/>
  <c r="T362" i="13" s="1"/>
  <c r="U363" i="13"/>
  <c r="T363" i="13" s="1"/>
  <c r="U364" i="13"/>
  <c r="T364" i="13" s="1"/>
  <c r="U365" i="13"/>
  <c r="T365" i="13" s="1"/>
  <c r="U366" i="13"/>
  <c r="T366" i="13" s="1"/>
  <c r="U367" i="13"/>
  <c r="T367" i="13" s="1"/>
  <c r="U368" i="13"/>
  <c r="T368" i="13" s="1"/>
  <c r="U369" i="13"/>
  <c r="T369" i="13" s="1"/>
  <c r="U370" i="13"/>
  <c r="T370" i="13" s="1"/>
  <c r="U371" i="13"/>
  <c r="T371" i="13" s="1"/>
  <c r="U372" i="13"/>
  <c r="T372" i="13" s="1"/>
  <c r="U373" i="13"/>
  <c r="T373" i="13" s="1"/>
  <c r="U374" i="13"/>
  <c r="T374" i="13" s="1"/>
  <c r="U375" i="13"/>
  <c r="T375" i="13" s="1"/>
  <c r="U376" i="13"/>
  <c r="T376" i="13" s="1"/>
  <c r="U377" i="13"/>
  <c r="T377" i="13" s="1"/>
  <c r="U378" i="13"/>
  <c r="T378" i="13" s="1"/>
  <c r="U379" i="13"/>
  <c r="T379" i="13" s="1"/>
  <c r="U380" i="13"/>
  <c r="T380" i="13" s="1"/>
  <c r="U381" i="13"/>
  <c r="T381" i="13" s="1"/>
  <c r="U382" i="13"/>
  <c r="T382" i="13" s="1"/>
  <c r="U383" i="13"/>
  <c r="T383" i="13" s="1"/>
  <c r="U384" i="13"/>
  <c r="T384" i="13" s="1"/>
  <c r="U385" i="13"/>
  <c r="T385" i="13" s="1"/>
  <c r="U386" i="13"/>
  <c r="T386" i="13" s="1"/>
  <c r="U387" i="13"/>
  <c r="T387" i="13" s="1"/>
  <c r="U388" i="13"/>
  <c r="T388" i="13" s="1"/>
  <c r="U389" i="13"/>
  <c r="T389" i="13" s="1"/>
  <c r="U390" i="13"/>
  <c r="T390" i="13" s="1"/>
  <c r="U391" i="13"/>
  <c r="T391" i="13" s="1"/>
  <c r="U392" i="13"/>
  <c r="T392" i="13" s="1"/>
  <c r="U393" i="13"/>
  <c r="T393" i="13" s="1"/>
  <c r="U394" i="13"/>
  <c r="T394" i="13" s="1"/>
  <c r="U395" i="13"/>
  <c r="T395" i="13" s="1"/>
  <c r="U396" i="13"/>
  <c r="T396" i="13" s="1"/>
  <c r="U397" i="13"/>
  <c r="T397" i="13" s="1"/>
  <c r="U398" i="13"/>
  <c r="T398" i="13" s="1"/>
  <c r="U399" i="13"/>
  <c r="T399" i="13" s="1"/>
  <c r="U400" i="13"/>
  <c r="T400" i="13" s="1"/>
  <c r="U401" i="13"/>
  <c r="T401" i="13" s="1"/>
  <c r="U402" i="13"/>
  <c r="T402" i="13" s="1"/>
  <c r="U403" i="13"/>
  <c r="T403" i="13" s="1"/>
  <c r="U404" i="13"/>
  <c r="T404" i="13" s="1"/>
  <c r="U405" i="13"/>
  <c r="T405" i="13" s="1"/>
  <c r="U406" i="13"/>
  <c r="T406" i="13" s="1"/>
  <c r="U407" i="13"/>
  <c r="T407" i="13" s="1"/>
  <c r="U408" i="13"/>
  <c r="T408" i="13" s="1"/>
  <c r="U409" i="13"/>
  <c r="T409" i="13" s="1"/>
  <c r="U410" i="13"/>
  <c r="T410" i="13" s="1"/>
  <c r="U411" i="13"/>
  <c r="T411" i="13" s="1"/>
  <c r="U412" i="13"/>
  <c r="T412" i="13" s="1"/>
  <c r="U413" i="13"/>
  <c r="T413" i="13" s="1"/>
  <c r="U414" i="13"/>
  <c r="T414" i="13" s="1"/>
  <c r="U415" i="13"/>
  <c r="T415" i="13" s="1"/>
  <c r="U416" i="13"/>
  <c r="T416" i="13" s="1"/>
  <c r="U417" i="13"/>
  <c r="T417" i="13" s="1"/>
  <c r="U418" i="13"/>
  <c r="T418" i="13" s="1"/>
  <c r="U419" i="13"/>
  <c r="T419" i="13" s="1"/>
  <c r="U420" i="13"/>
  <c r="T420" i="13" s="1"/>
  <c r="U421" i="13"/>
  <c r="T421" i="13" s="1"/>
  <c r="U422" i="13"/>
  <c r="T422" i="13" s="1"/>
  <c r="U423" i="13"/>
  <c r="T423" i="13" s="1"/>
  <c r="U424" i="13"/>
  <c r="T424" i="13" s="1"/>
  <c r="U425" i="13"/>
  <c r="T425" i="13" s="1"/>
  <c r="U426" i="13"/>
  <c r="T426" i="13" s="1"/>
  <c r="U427" i="13"/>
  <c r="T427" i="13" s="1"/>
  <c r="U428" i="13"/>
  <c r="T428" i="13" s="1"/>
  <c r="U429" i="13"/>
  <c r="T429" i="13" s="1"/>
  <c r="U430" i="13"/>
  <c r="T430" i="13" s="1"/>
  <c r="U431" i="13"/>
  <c r="T431" i="13" s="1"/>
  <c r="U432" i="13"/>
  <c r="T432" i="13" s="1"/>
  <c r="U433" i="13"/>
  <c r="T433" i="13" s="1"/>
  <c r="U434" i="13"/>
  <c r="T434" i="13" s="1"/>
  <c r="U435" i="13"/>
  <c r="T435" i="13" s="1"/>
  <c r="U436" i="13"/>
  <c r="T436" i="13" s="1"/>
  <c r="U437" i="13"/>
  <c r="T437" i="13" s="1"/>
  <c r="U438" i="13"/>
  <c r="T438" i="13" s="1"/>
  <c r="U439" i="13"/>
  <c r="T439" i="13" s="1"/>
  <c r="U440" i="13"/>
  <c r="T440" i="13" s="1"/>
  <c r="U441" i="13"/>
  <c r="T441" i="13" s="1"/>
  <c r="U442" i="13"/>
  <c r="T442" i="13" s="1"/>
  <c r="U443" i="13"/>
  <c r="T443" i="13" s="1"/>
  <c r="U444" i="13"/>
  <c r="T444" i="13" s="1"/>
  <c r="U445" i="13"/>
  <c r="T445" i="13" s="1"/>
  <c r="U446" i="13"/>
  <c r="T446" i="13" s="1"/>
  <c r="U447" i="13"/>
  <c r="T447" i="13" s="1"/>
  <c r="U448" i="13"/>
  <c r="T448" i="13" s="1"/>
  <c r="U449" i="13"/>
  <c r="T449" i="13" s="1"/>
  <c r="U450" i="13"/>
  <c r="T450" i="13" s="1"/>
  <c r="U451" i="13"/>
  <c r="T451" i="13" s="1"/>
  <c r="U452" i="13"/>
  <c r="T452" i="13" s="1"/>
  <c r="U453" i="13"/>
  <c r="T453" i="13" s="1"/>
  <c r="U454" i="13"/>
  <c r="T454" i="13" s="1"/>
  <c r="U455" i="13"/>
  <c r="T455" i="13" s="1"/>
  <c r="U456" i="13"/>
  <c r="T456" i="13" s="1"/>
  <c r="U457" i="13"/>
  <c r="T457" i="13" s="1"/>
  <c r="U458" i="13"/>
  <c r="T458" i="13" s="1"/>
  <c r="U459" i="13"/>
  <c r="T459" i="13" s="1"/>
  <c r="U460" i="13"/>
  <c r="T460" i="13" s="1"/>
  <c r="U461" i="13"/>
  <c r="T461" i="13" s="1"/>
  <c r="U462" i="13"/>
  <c r="T462" i="13" s="1"/>
  <c r="U463" i="13"/>
  <c r="T463" i="13" s="1"/>
  <c r="U464" i="13"/>
  <c r="T464" i="13" s="1"/>
  <c r="U465" i="13"/>
  <c r="T465" i="13" s="1"/>
  <c r="U466" i="13"/>
  <c r="T466" i="13" s="1"/>
  <c r="U467" i="13"/>
  <c r="T467" i="13" s="1"/>
  <c r="U468" i="13"/>
  <c r="T468" i="13" s="1"/>
  <c r="U469" i="13"/>
  <c r="T469" i="13" s="1"/>
  <c r="U470" i="13"/>
  <c r="T470" i="13" s="1"/>
  <c r="U471" i="13"/>
  <c r="T471" i="13" s="1"/>
  <c r="U472" i="13"/>
  <c r="T472" i="13" s="1"/>
  <c r="U473" i="13"/>
  <c r="T473" i="13" s="1"/>
  <c r="U474" i="13"/>
  <c r="T474" i="13" s="1"/>
  <c r="U475" i="13"/>
  <c r="T475" i="13" s="1"/>
  <c r="U476" i="13"/>
  <c r="T476" i="13" s="1"/>
  <c r="U477" i="13"/>
  <c r="T477" i="13" s="1"/>
  <c r="U478" i="13"/>
  <c r="T478" i="13" s="1"/>
  <c r="U479" i="13"/>
  <c r="T479" i="13" s="1"/>
  <c r="U480" i="13"/>
  <c r="T480" i="13" s="1"/>
  <c r="U481" i="13"/>
  <c r="T481" i="13" s="1"/>
  <c r="U482" i="13"/>
  <c r="T482" i="13" s="1"/>
  <c r="U483" i="13"/>
  <c r="T483" i="13" s="1"/>
  <c r="U484" i="13"/>
  <c r="T484" i="13" s="1"/>
  <c r="U485" i="13"/>
  <c r="T485" i="13" s="1"/>
  <c r="U486" i="13"/>
  <c r="T486" i="13" s="1"/>
  <c r="U487" i="13"/>
  <c r="T487" i="13" s="1"/>
  <c r="U488" i="13"/>
  <c r="T488" i="13" s="1"/>
  <c r="U489" i="13"/>
  <c r="T489" i="13" s="1"/>
  <c r="U490" i="13"/>
  <c r="T490" i="13" s="1"/>
  <c r="U491" i="13"/>
  <c r="T491" i="13" s="1"/>
  <c r="U492" i="13"/>
  <c r="T492" i="13" s="1"/>
  <c r="U493" i="13"/>
  <c r="T493" i="13" s="1"/>
  <c r="U494" i="13"/>
  <c r="T494" i="13" s="1"/>
  <c r="U495" i="13"/>
  <c r="T495" i="13" s="1"/>
  <c r="U496" i="13"/>
  <c r="T496" i="13" s="1"/>
  <c r="U497" i="13"/>
  <c r="T497" i="13" s="1"/>
  <c r="U498" i="13"/>
  <c r="T498" i="13" s="1"/>
  <c r="U499" i="13"/>
  <c r="T499" i="13" s="1"/>
  <c r="U500" i="13"/>
  <c r="T500" i="13" s="1"/>
  <c r="U501" i="13"/>
  <c r="T501" i="13" s="1"/>
  <c r="U502" i="13"/>
  <c r="T502" i="13" s="1"/>
  <c r="U503" i="13"/>
  <c r="T503" i="13" s="1"/>
  <c r="U504" i="13"/>
  <c r="T504" i="13" s="1"/>
  <c r="U505" i="13"/>
  <c r="T505" i="13" s="1"/>
  <c r="U506" i="13"/>
  <c r="T506" i="13" s="1"/>
  <c r="U507" i="13"/>
  <c r="T507" i="13" s="1"/>
  <c r="U508" i="13"/>
  <c r="T508" i="13" s="1"/>
  <c r="U509" i="13"/>
  <c r="T509" i="13" s="1"/>
  <c r="U510" i="13"/>
  <c r="T510" i="13" s="1"/>
  <c r="U511" i="13"/>
  <c r="T511" i="13" s="1"/>
  <c r="U512" i="13"/>
  <c r="T512" i="13" s="1"/>
  <c r="U513" i="13"/>
  <c r="T513" i="13" s="1"/>
  <c r="U514" i="13"/>
  <c r="T514" i="13" s="1"/>
  <c r="U515" i="13"/>
  <c r="T515" i="13" s="1"/>
  <c r="U516" i="13"/>
  <c r="T516" i="13" s="1"/>
  <c r="U517" i="13"/>
  <c r="T517" i="13" s="1"/>
  <c r="U518" i="13"/>
  <c r="T518" i="13" s="1"/>
  <c r="U519" i="13"/>
  <c r="T519" i="13" s="1"/>
  <c r="U520" i="13"/>
  <c r="T520" i="13" s="1"/>
  <c r="U521" i="13"/>
  <c r="T521" i="13" s="1"/>
  <c r="U522" i="13"/>
  <c r="T522" i="13" s="1"/>
  <c r="U523" i="13"/>
  <c r="T523" i="13" s="1"/>
  <c r="U524" i="13"/>
  <c r="T524" i="13" s="1"/>
  <c r="U525" i="13"/>
  <c r="T525" i="13" s="1"/>
  <c r="U526" i="13"/>
  <c r="T526" i="13" s="1"/>
  <c r="U527" i="13"/>
  <c r="T527" i="13" s="1"/>
  <c r="U528" i="13"/>
  <c r="T528" i="13" s="1"/>
  <c r="U529" i="13"/>
  <c r="T529" i="13" s="1"/>
  <c r="U530" i="13"/>
  <c r="T530" i="13" s="1"/>
  <c r="U531" i="13"/>
  <c r="T531" i="13" s="1"/>
  <c r="U532" i="13"/>
  <c r="T532" i="13" s="1"/>
  <c r="U533" i="13"/>
  <c r="T533" i="13" s="1"/>
  <c r="U534" i="13"/>
  <c r="T534" i="13" s="1"/>
  <c r="U535" i="13"/>
  <c r="T535" i="13" s="1"/>
  <c r="U536" i="13"/>
  <c r="T536" i="13" s="1"/>
  <c r="U537" i="13"/>
  <c r="T537" i="13" s="1"/>
  <c r="U538" i="13"/>
  <c r="T538" i="13" s="1"/>
  <c r="U539" i="13"/>
  <c r="T539" i="13" s="1"/>
  <c r="U540" i="13"/>
  <c r="T540" i="13" s="1"/>
  <c r="U541" i="13"/>
  <c r="T541" i="13" s="1"/>
  <c r="U542" i="13"/>
  <c r="T542" i="13" s="1"/>
  <c r="U543" i="13"/>
  <c r="T543" i="13" s="1"/>
  <c r="U544" i="13"/>
  <c r="T544" i="13" s="1"/>
  <c r="U545" i="13"/>
  <c r="T545" i="13" s="1"/>
  <c r="U546" i="13"/>
  <c r="T546" i="13" s="1"/>
  <c r="U547" i="13"/>
  <c r="T547" i="13" s="1"/>
  <c r="U548" i="13"/>
  <c r="T548" i="13" s="1"/>
  <c r="U549" i="13"/>
  <c r="T549" i="13" s="1"/>
  <c r="U550" i="13"/>
  <c r="T550" i="13" s="1"/>
  <c r="U551" i="13"/>
  <c r="T551" i="13" s="1"/>
  <c r="U552" i="13"/>
  <c r="T552" i="13" s="1"/>
  <c r="U553" i="13"/>
  <c r="T553" i="13" s="1"/>
  <c r="U554" i="13"/>
  <c r="T554" i="13" s="1"/>
  <c r="U555" i="13"/>
  <c r="T555" i="13" s="1"/>
  <c r="U556" i="13"/>
  <c r="T556" i="13" s="1"/>
  <c r="U557" i="13"/>
  <c r="T557" i="13" s="1"/>
  <c r="U558" i="13"/>
  <c r="T558" i="13" s="1"/>
  <c r="U559" i="13"/>
  <c r="T559" i="13" s="1"/>
  <c r="U560" i="13"/>
  <c r="T560" i="13" s="1"/>
  <c r="U561" i="13"/>
  <c r="T561" i="13" s="1"/>
  <c r="U562" i="13"/>
  <c r="T562" i="13" s="1"/>
  <c r="U563" i="13"/>
  <c r="T563" i="13" s="1"/>
  <c r="U564" i="13"/>
  <c r="T564" i="13" s="1"/>
  <c r="U565" i="13"/>
  <c r="T565" i="13" s="1"/>
  <c r="U566" i="13"/>
  <c r="T566" i="13" s="1"/>
  <c r="U567" i="13"/>
  <c r="T567" i="13" s="1"/>
  <c r="U568" i="13"/>
  <c r="T568" i="13" s="1"/>
  <c r="U569" i="13"/>
  <c r="T569" i="13" s="1"/>
  <c r="U570" i="13"/>
  <c r="T570" i="13" s="1"/>
  <c r="U571" i="13"/>
  <c r="T571" i="13" s="1"/>
  <c r="U572" i="13"/>
  <c r="T572" i="13" s="1"/>
  <c r="U573" i="13"/>
  <c r="T573" i="13" s="1"/>
  <c r="U574" i="13"/>
  <c r="T574" i="13" s="1"/>
  <c r="U575" i="13"/>
  <c r="T575" i="13" s="1"/>
  <c r="U576" i="13"/>
  <c r="T576" i="13" s="1"/>
  <c r="U577" i="13"/>
  <c r="T577" i="13" s="1"/>
  <c r="U578" i="13"/>
  <c r="T578" i="13" s="1"/>
  <c r="U579" i="13"/>
  <c r="T579" i="13" s="1"/>
  <c r="U580" i="13"/>
  <c r="T580" i="13" s="1"/>
  <c r="U581" i="13"/>
  <c r="T581" i="13" s="1"/>
  <c r="U582" i="13"/>
  <c r="T582" i="13" s="1"/>
  <c r="U583" i="13"/>
  <c r="T583" i="13" s="1"/>
  <c r="U584" i="13"/>
  <c r="T584" i="13" s="1"/>
  <c r="U585" i="13"/>
  <c r="T585" i="13" s="1"/>
  <c r="U586" i="13"/>
  <c r="T586" i="13" s="1"/>
  <c r="U587" i="13"/>
  <c r="T587" i="13" s="1"/>
  <c r="U588" i="13"/>
  <c r="T588" i="13" s="1"/>
  <c r="U589" i="13"/>
  <c r="T589" i="13" s="1"/>
  <c r="U590" i="13"/>
  <c r="T590" i="13" s="1"/>
  <c r="U591" i="13"/>
  <c r="T591" i="13" s="1"/>
  <c r="U592" i="13"/>
  <c r="T592" i="13" s="1"/>
  <c r="U593" i="13"/>
  <c r="T593" i="13" s="1"/>
  <c r="U594" i="13"/>
  <c r="T594" i="13" s="1"/>
  <c r="U595" i="13"/>
  <c r="T595" i="13" s="1"/>
  <c r="U596" i="13"/>
  <c r="T596" i="13" s="1"/>
  <c r="U597" i="13"/>
  <c r="T597" i="13" s="1"/>
  <c r="U598" i="13"/>
  <c r="T598" i="13" s="1"/>
  <c r="U599" i="13"/>
  <c r="T599" i="13" s="1"/>
  <c r="U600" i="13"/>
  <c r="T600" i="13" s="1"/>
  <c r="U601" i="13"/>
  <c r="T601" i="13" s="1"/>
  <c r="U602" i="13"/>
  <c r="T602" i="13" s="1"/>
  <c r="U603" i="13"/>
  <c r="T603" i="13" s="1"/>
  <c r="U604" i="13"/>
  <c r="T604" i="13" s="1"/>
  <c r="U605" i="13"/>
  <c r="T605" i="13" s="1"/>
  <c r="U606" i="13"/>
  <c r="T606" i="13" s="1"/>
  <c r="U607" i="13"/>
  <c r="T607" i="13" s="1"/>
  <c r="U608" i="13"/>
  <c r="T608" i="13" s="1"/>
  <c r="U609" i="13"/>
  <c r="T609" i="13" s="1"/>
  <c r="U610" i="13"/>
  <c r="T610" i="13" s="1"/>
  <c r="U611" i="13"/>
  <c r="T611" i="13" s="1"/>
  <c r="U612" i="13"/>
  <c r="T612" i="13" s="1"/>
  <c r="U613" i="13"/>
  <c r="T613" i="13" s="1"/>
  <c r="U614" i="13"/>
  <c r="T614" i="13" s="1"/>
  <c r="U615" i="13"/>
  <c r="T615" i="13" s="1"/>
  <c r="U616" i="13"/>
  <c r="T616" i="13" s="1"/>
  <c r="U617" i="13"/>
  <c r="T617" i="13" s="1"/>
  <c r="U618" i="13"/>
  <c r="T618" i="13" s="1"/>
  <c r="U619" i="13"/>
  <c r="T619" i="13" s="1"/>
  <c r="U620" i="13"/>
  <c r="T620" i="13" s="1"/>
  <c r="U621" i="13"/>
  <c r="T621" i="13" s="1"/>
  <c r="U622" i="13"/>
  <c r="T622" i="13" s="1"/>
  <c r="U623" i="13"/>
  <c r="T623" i="13" s="1"/>
  <c r="U624" i="13"/>
  <c r="T624" i="13" s="1"/>
  <c r="U625" i="13"/>
  <c r="T625" i="13" s="1"/>
  <c r="U626" i="13"/>
  <c r="T626" i="13" s="1"/>
  <c r="U627" i="13"/>
  <c r="T627" i="13" s="1"/>
  <c r="U628" i="13"/>
  <c r="T628" i="13" s="1"/>
  <c r="U629" i="13"/>
  <c r="T629" i="13" s="1"/>
  <c r="U630" i="13"/>
  <c r="T630" i="13" s="1"/>
  <c r="U631" i="13"/>
  <c r="T631" i="13" s="1"/>
  <c r="U632" i="13"/>
  <c r="T632" i="13" s="1"/>
  <c r="U633" i="13"/>
  <c r="T633" i="13" s="1"/>
  <c r="U634" i="13"/>
  <c r="T634" i="13" s="1"/>
  <c r="U635" i="13"/>
  <c r="T635" i="13" s="1"/>
  <c r="U636" i="13"/>
  <c r="T636" i="13" s="1"/>
  <c r="U637" i="13"/>
  <c r="T637" i="13" s="1"/>
  <c r="U638" i="13"/>
  <c r="T638" i="13" s="1"/>
  <c r="U639" i="13"/>
  <c r="T639" i="13" s="1"/>
  <c r="U640" i="13"/>
  <c r="T640" i="13" s="1"/>
  <c r="U641" i="13"/>
  <c r="T641" i="13" s="1"/>
  <c r="U642" i="13"/>
  <c r="T642" i="13" s="1"/>
  <c r="U643" i="13"/>
  <c r="T643" i="13" s="1"/>
  <c r="U644" i="13"/>
  <c r="T644" i="13" s="1"/>
  <c r="U645" i="13"/>
  <c r="T645" i="13" s="1"/>
  <c r="U646" i="13"/>
  <c r="T646" i="13" s="1"/>
  <c r="U647" i="13"/>
  <c r="T647" i="13" s="1"/>
  <c r="U648" i="13"/>
  <c r="T648" i="13" s="1"/>
  <c r="U649" i="13"/>
  <c r="T649" i="13" s="1"/>
  <c r="U650" i="13"/>
  <c r="T650" i="13" s="1"/>
  <c r="U651" i="13"/>
  <c r="T651" i="13" s="1"/>
  <c r="U652" i="13"/>
  <c r="T652" i="13" s="1"/>
  <c r="U653" i="13"/>
  <c r="T653" i="13" s="1"/>
  <c r="U654" i="13"/>
  <c r="T654" i="13" s="1"/>
  <c r="U655" i="13"/>
  <c r="T655" i="13" s="1"/>
  <c r="U656" i="13"/>
  <c r="T656" i="13" s="1"/>
  <c r="U657" i="13"/>
  <c r="T657" i="13" s="1"/>
  <c r="U658" i="13"/>
  <c r="T658" i="13" s="1"/>
  <c r="U659" i="13"/>
  <c r="T659" i="13" s="1"/>
  <c r="U660" i="13"/>
  <c r="T660" i="13" s="1"/>
  <c r="U661" i="13"/>
  <c r="T661" i="13" s="1"/>
  <c r="U662" i="13"/>
  <c r="T662" i="13" s="1"/>
  <c r="U663" i="13"/>
  <c r="T663" i="13" s="1"/>
  <c r="U664" i="13"/>
  <c r="T664" i="13" s="1"/>
  <c r="U665" i="13"/>
  <c r="T665" i="13" s="1"/>
  <c r="U666" i="13"/>
  <c r="T666" i="13" s="1"/>
  <c r="U667" i="13"/>
  <c r="T667" i="13" s="1"/>
  <c r="U668" i="13"/>
  <c r="T668" i="13" s="1"/>
  <c r="U669" i="13"/>
  <c r="T669" i="13" s="1"/>
  <c r="U670" i="13"/>
  <c r="T670" i="13" s="1"/>
  <c r="U671" i="13"/>
  <c r="T671" i="13" s="1"/>
  <c r="U672" i="13"/>
  <c r="T672" i="13" s="1"/>
  <c r="U673" i="13"/>
  <c r="T673" i="13" s="1"/>
  <c r="U674" i="13"/>
  <c r="T674" i="13" s="1"/>
  <c r="U675" i="13"/>
  <c r="T675" i="13" s="1"/>
  <c r="U676" i="13"/>
  <c r="T676" i="13" s="1"/>
  <c r="U677" i="13"/>
  <c r="T677" i="13" s="1"/>
  <c r="U678" i="13"/>
  <c r="T678" i="13" s="1"/>
  <c r="U679" i="13"/>
  <c r="T679" i="13" s="1"/>
  <c r="U680" i="13"/>
  <c r="T680" i="13" s="1"/>
  <c r="U681" i="13"/>
  <c r="T681" i="13" s="1"/>
  <c r="U682" i="13"/>
  <c r="T682" i="13" s="1"/>
  <c r="U683" i="13"/>
  <c r="T683" i="13" s="1"/>
  <c r="U684" i="13"/>
  <c r="T684" i="13" s="1"/>
  <c r="U685" i="13"/>
  <c r="T685" i="13" s="1"/>
  <c r="U686" i="13"/>
  <c r="T686" i="13" s="1"/>
  <c r="U687" i="13"/>
  <c r="T687" i="13" s="1"/>
  <c r="U688" i="13"/>
  <c r="T688" i="13" s="1"/>
  <c r="U689" i="13"/>
  <c r="T689" i="13" s="1"/>
  <c r="U690" i="13"/>
  <c r="T690" i="13" s="1"/>
  <c r="U691" i="13"/>
  <c r="T691" i="13" s="1"/>
  <c r="U692" i="13"/>
  <c r="T692" i="13" s="1"/>
  <c r="U693" i="13"/>
  <c r="T693" i="13" s="1"/>
  <c r="U694" i="13"/>
  <c r="T694" i="13" s="1"/>
  <c r="U695" i="13"/>
  <c r="T695" i="13" s="1"/>
  <c r="U696" i="13"/>
  <c r="T696" i="13" s="1"/>
  <c r="U697" i="13"/>
  <c r="T697" i="13" s="1"/>
  <c r="U698" i="13"/>
  <c r="T698" i="13" s="1"/>
  <c r="U699" i="13"/>
  <c r="T699" i="13" s="1"/>
  <c r="U700" i="13"/>
  <c r="T700" i="13" s="1"/>
  <c r="U701" i="13"/>
  <c r="T701" i="13" s="1"/>
  <c r="U702" i="13"/>
  <c r="T702" i="13" s="1"/>
  <c r="U703" i="13"/>
  <c r="T703" i="13" s="1"/>
  <c r="U704" i="13"/>
  <c r="T704" i="13" s="1"/>
  <c r="U705" i="13"/>
  <c r="T705" i="13" s="1"/>
  <c r="U706" i="13"/>
  <c r="T706" i="13" s="1"/>
  <c r="U707" i="13"/>
  <c r="T707" i="13" s="1"/>
  <c r="U708" i="13"/>
  <c r="T708" i="13" s="1"/>
  <c r="U709" i="13"/>
  <c r="T709" i="13" s="1"/>
  <c r="U710" i="13"/>
  <c r="T710" i="13" s="1"/>
  <c r="U711" i="13"/>
  <c r="T711" i="13" s="1"/>
  <c r="U712" i="13"/>
  <c r="T712" i="13" s="1"/>
  <c r="U713" i="13"/>
  <c r="T713" i="13" s="1"/>
  <c r="U714" i="13"/>
  <c r="T714" i="13" s="1"/>
  <c r="U715" i="13"/>
  <c r="T715" i="13" s="1"/>
  <c r="U716" i="13"/>
  <c r="T716" i="13" s="1"/>
  <c r="U717" i="13"/>
  <c r="T717" i="13" s="1"/>
  <c r="U718" i="13"/>
  <c r="T718" i="13" s="1"/>
  <c r="U719" i="13"/>
  <c r="T719" i="13" s="1"/>
  <c r="U720" i="13"/>
  <c r="T720" i="13" s="1"/>
  <c r="U721" i="13"/>
  <c r="T721" i="13" s="1"/>
  <c r="U722" i="13"/>
  <c r="T722" i="13" s="1"/>
  <c r="U723" i="13"/>
  <c r="T723" i="13" s="1"/>
  <c r="U724" i="13"/>
  <c r="T724" i="13" s="1"/>
  <c r="U725" i="13"/>
  <c r="T725" i="13" s="1"/>
  <c r="U726" i="13"/>
  <c r="T726" i="13" s="1"/>
  <c r="U727" i="13"/>
  <c r="T727" i="13" s="1"/>
  <c r="U728" i="13"/>
  <c r="T728" i="13" s="1"/>
  <c r="U729" i="13"/>
  <c r="T729" i="13" s="1"/>
  <c r="U730" i="13"/>
  <c r="T730" i="13" s="1"/>
  <c r="U731" i="13"/>
  <c r="T731" i="13" s="1"/>
  <c r="U732" i="13"/>
  <c r="T732" i="13" s="1"/>
  <c r="U733" i="13"/>
  <c r="T733" i="13" s="1"/>
  <c r="U734" i="13"/>
  <c r="T734" i="13" s="1"/>
  <c r="U735" i="13"/>
  <c r="T735" i="13" s="1"/>
  <c r="U736" i="13"/>
  <c r="T736" i="13" s="1"/>
  <c r="U737" i="13"/>
  <c r="T737" i="13" s="1"/>
  <c r="U738" i="13"/>
  <c r="T738" i="13" s="1"/>
  <c r="U739" i="13"/>
  <c r="T739" i="13" s="1"/>
  <c r="U740" i="13"/>
  <c r="T740" i="13" s="1"/>
  <c r="U741" i="13"/>
  <c r="T741" i="13" s="1"/>
  <c r="U742" i="13"/>
  <c r="T742" i="13" s="1"/>
  <c r="U743" i="13"/>
  <c r="T743" i="13" s="1"/>
  <c r="U744" i="13"/>
  <c r="T744" i="13" s="1"/>
  <c r="U745" i="13"/>
  <c r="T745" i="13" s="1"/>
  <c r="U746" i="13"/>
  <c r="T746" i="13" s="1"/>
  <c r="U747" i="13"/>
  <c r="T747" i="13" s="1"/>
  <c r="U748" i="13"/>
  <c r="T748" i="13" s="1"/>
  <c r="U749" i="13"/>
  <c r="T749" i="13" s="1"/>
  <c r="U750" i="13"/>
  <c r="T750" i="13" s="1"/>
  <c r="U751" i="13"/>
  <c r="T751" i="13" s="1"/>
  <c r="U752" i="13"/>
  <c r="T752" i="13" s="1"/>
  <c r="U753" i="13"/>
  <c r="T753" i="13" s="1"/>
  <c r="U754" i="13"/>
  <c r="T754" i="13" s="1"/>
  <c r="U755" i="13"/>
  <c r="T755" i="13" s="1"/>
  <c r="U756" i="13"/>
  <c r="T756" i="13" s="1"/>
  <c r="U757" i="13"/>
  <c r="T757" i="13" s="1"/>
  <c r="U758" i="13"/>
  <c r="T758" i="13" s="1"/>
  <c r="U759" i="13"/>
  <c r="T759" i="13" s="1"/>
  <c r="U760" i="13"/>
  <c r="T760" i="13" s="1"/>
  <c r="U761" i="13"/>
  <c r="T761" i="13" s="1"/>
  <c r="U762" i="13"/>
  <c r="T762" i="13" s="1"/>
  <c r="U763" i="13"/>
  <c r="T763" i="13" s="1"/>
  <c r="U764" i="13"/>
  <c r="T764" i="13" s="1"/>
  <c r="U765" i="13"/>
  <c r="T765" i="13" s="1"/>
  <c r="U766" i="13"/>
  <c r="T766" i="13" s="1"/>
  <c r="U767" i="13"/>
  <c r="T767" i="13" s="1"/>
  <c r="U768" i="13"/>
  <c r="T768" i="13" s="1"/>
  <c r="U769" i="13"/>
  <c r="T769" i="13" s="1"/>
  <c r="U770" i="13"/>
  <c r="T770" i="13" s="1"/>
  <c r="U771" i="13"/>
  <c r="T771" i="13" s="1"/>
  <c r="U772" i="13"/>
  <c r="T772" i="13" s="1"/>
  <c r="U773" i="13"/>
  <c r="T773" i="13" s="1"/>
  <c r="U774" i="13"/>
  <c r="T774" i="13" s="1"/>
  <c r="U775" i="13"/>
  <c r="T775" i="13" s="1"/>
  <c r="U776" i="13"/>
  <c r="T776" i="13" s="1"/>
  <c r="U777" i="13"/>
  <c r="T777" i="13" s="1"/>
  <c r="U778" i="13"/>
  <c r="T778" i="13" s="1"/>
  <c r="U779" i="13"/>
  <c r="T779" i="13" s="1"/>
  <c r="U780" i="13"/>
  <c r="T780" i="13" s="1"/>
  <c r="U781" i="13"/>
  <c r="T781" i="13" s="1"/>
  <c r="U782" i="13"/>
  <c r="T782" i="13" s="1"/>
  <c r="U783" i="13"/>
  <c r="T783" i="13" s="1"/>
  <c r="U784" i="13"/>
  <c r="T784" i="13" s="1"/>
  <c r="U785" i="13"/>
  <c r="T785" i="13" s="1"/>
  <c r="U786" i="13"/>
  <c r="T786" i="13" s="1"/>
  <c r="U787" i="13"/>
  <c r="T787" i="13" s="1"/>
  <c r="U788" i="13"/>
  <c r="T788" i="13" s="1"/>
  <c r="U789" i="13"/>
  <c r="T789" i="13" s="1"/>
  <c r="U790" i="13"/>
  <c r="T790" i="13" s="1"/>
  <c r="U791" i="13"/>
  <c r="T791" i="13" s="1"/>
  <c r="U792" i="13"/>
  <c r="T792" i="13" s="1"/>
  <c r="U793" i="13"/>
  <c r="T793" i="13" s="1"/>
  <c r="U794" i="13"/>
  <c r="T794" i="13" s="1"/>
  <c r="U795" i="13"/>
  <c r="T795" i="13" s="1"/>
  <c r="U796" i="13"/>
  <c r="T796" i="13" s="1"/>
  <c r="U797" i="13"/>
  <c r="T797" i="13" s="1"/>
  <c r="U798" i="13"/>
  <c r="T798" i="13" s="1"/>
  <c r="U799" i="13"/>
  <c r="T799" i="13" s="1"/>
  <c r="U800" i="13"/>
  <c r="T800" i="13" s="1"/>
  <c r="U801" i="13"/>
  <c r="T801" i="13" s="1"/>
  <c r="U802" i="13"/>
  <c r="T802" i="13" s="1"/>
  <c r="U803" i="13"/>
  <c r="T803" i="13" s="1"/>
  <c r="U804" i="13"/>
  <c r="T804" i="13" s="1"/>
  <c r="U805" i="13"/>
  <c r="T805" i="13" s="1"/>
  <c r="U806" i="13"/>
  <c r="T806" i="13" s="1"/>
  <c r="U807" i="13"/>
  <c r="T807" i="13" s="1"/>
  <c r="U808" i="13"/>
  <c r="T808" i="13" s="1"/>
  <c r="U809" i="13"/>
  <c r="T809" i="13" s="1"/>
  <c r="U810" i="13"/>
  <c r="T810" i="13" s="1"/>
  <c r="U811" i="13"/>
  <c r="T811" i="13" s="1"/>
  <c r="U812" i="13"/>
  <c r="T812" i="13" s="1"/>
  <c r="U813" i="13"/>
  <c r="T813" i="13" s="1"/>
  <c r="U814" i="13"/>
  <c r="T814" i="13" s="1"/>
  <c r="U815" i="13"/>
  <c r="T815" i="13" s="1"/>
  <c r="U816" i="13"/>
  <c r="T816" i="13" s="1"/>
  <c r="U817" i="13"/>
  <c r="T817" i="13" s="1"/>
  <c r="U818" i="13"/>
  <c r="T818" i="13" s="1"/>
  <c r="U819" i="13"/>
  <c r="T819" i="13" s="1"/>
  <c r="U820" i="13"/>
  <c r="T820" i="13" s="1"/>
  <c r="U821" i="13"/>
  <c r="T821" i="13" s="1"/>
  <c r="U822" i="13"/>
  <c r="T822" i="13" s="1"/>
  <c r="U823" i="13"/>
  <c r="T823" i="13" s="1"/>
  <c r="U824" i="13"/>
  <c r="T824" i="13" s="1"/>
  <c r="U825" i="13"/>
  <c r="T825" i="13" s="1"/>
  <c r="U826" i="13"/>
  <c r="T826" i="13" s="1"/>
  <c r="U827" i="13"/>
  <c r="T827" i="13" s="1"/>
  <c r="U828" i="13"/>
  <c r="T828" i="13" s="1"/>
  <c r="U829" i="13"/>
  <c r="T829" i="13" s="1"/>
  <c r="U830" i="13"/>
  <c r="T830" i="13" s="1"/>
  <c r="U831" i="13"/>
  <c r="T831" i="13" s="1"/>
  <c r="U832" i="13"/>
  <c r="T832" i="13" s="1"/>
  <c r="U833" i="13"/>
  <c r="T833" i="13" s="1"/>
  <c r="U834" i="13"/>
  <c r="T834" i="13" s="1"/>
  <c r="U835" i="13"/>
  <c r="T835" i="13" s="1"/>
  <c r="U836" i="13"/>
  <c r="T836" i="13" s="1"/>
  <c r="U837" i="13"/>
  <c r="T837" i="13" s="1"/>
  <c r="U838" i="13"/>
  <c r="T838" i="13" s="1"/>
  <c r="U839" i="13"/>
  <c r="T839" i="13" s="1"/>
  <c r="U840" i="13"/>
  <c r="T840" i="13" s="1"/>
  <c r="U841" i="13"/>
  <c r="T841" i="13" s="1"/>
  <c r="U842" i="13"/>
  <c r="T842" i="13" s="1"/>
  <c r="U843" i="13"/>
  <c r="T843" i="13" s="1"/>
  <c r="U844" i="13"/>
  <c r="T844" i="13" s="1"/>
  <c r="U845" i="13"/>
  <c r="T845" i="13" s="1"/>
  <c r="U846" i="13"/>
  <c r="T846" i="13" s="1"/>
  <c r="U847" i="13"/>
  <c r="T847" i="13" s="1"/>
  <c r="U848" i="13"/>
  <c r="T848" i="13" s="1"/>
  <c r="U849" i="13"/>
  <c r="T849" i="13" s="1"/>
  <c r="U850" i="13"/>
  <c r="T850" i="13" s="1"/>
  <c r="U851" i="13"/>
  <c r="T851" i="13" s="1"/>
  <c r="U852" i="13"/>
  <c r="T852" i="13" s="1"/>
  <c r="U853" i="13"/>
  <c r="T853" i="13" s="1"/>
  <c r="U854" i="13"/>
  <c r="T854" i="13" s="1"/>
  <c r="U855" i="13"/>
  <c r="T855" i="13" s="1"/>
  <c r="U856" i="13"/>
  <c r="T856" i="13" s="1"/>
  <c r="U857" i="13"/>
  <c r="T857" i="13" s="1"/>
  <c r="U858" i="13"/>
  <c r="T858" i="13" s="1"/>
  <c r="U859" i="13"/>
  <c r="T859" i="13" s="1"/>
  <c r="U860" i="13"/>
  <c r="T860" i="13" s="1"/>
  <c r="U861" i="13"/>
  <c r="T861" i="13" s="1"/>
  <c r="U862" i="13"/>
  <c r="T862" i="13" s="1"/>
  <c r="U863" i="13"/>
  <c r="T863" i="13" s="1"/>
  <c r="U864" i="13"/>
  <c r="T864" i="13" s="1"/>
  <c r="U865" i="13"/>
  <c r="T865" i="13" s="1"/>
  <c r="U866" i="13"/>
  <c r="T866" i="13" s="1"/>
  <c r="U867" i="13"/>
  <c r="T867" i="13" s="1"/>
  <c r="U868" i="13"/>
  <c r="T868" i="13" s="1"/>
  <c r="U869" i="13"/>
  <c r="T869" i="13" s="1"/>
  <c r="U870" i="13"/>
  <c r="T870" i="13" s="1"/>
  <c r="U871" i="13"/>
  <c r="T871" i="13" s="1"/>
  <c r="U872" i="13"/>
  <c r="T872" i="13" s="1"/>
  <c r="U873" i="13"/>
  <c r="T873" i="13" s="1"/>
  <c r="U874" i="13"/>
  <c r="T874" i="13" s="1"/>
  <c r="U875" i="13"/>
  <c r="T875" i="13" s="1"/>
  <c r="U876" i="13"/>
  <c r="T876" i="13" s="1"/>
  <c r="U877" i="13"/>
  <c r="T877" i="13" s="1"/>
  <c r="U878" i="13"/>
  <c r="T878" i="13" s="1"/>
  <c r="U879" i="13"/>
  <c r="T879" i="13" s="1"/>
  <c r="U880" i="13"/>
  <c r="T880" i="13" s="1"/>
  <c r="U881" i="13"/>
  <c r="T881" i="13" s="1"/>
  <c r="U882" i="13"/>
  <c r="T882" i="13" s="1"/>
  <c r="U883" i="13"/>
  <c r="T883" i="13" s="1"/>
  <c r="U884" i="13"/>
  <c r="T884" i="13" s="1"/>
  <c r="U885" i="13"/>
  <c r="T885" i="13" s="1"/>
  <c r="U886" i="13"/>
  <c r="T886" i="13" s="1"/>
  <c r="U887" i="13"/>
  <c r="T887" i="13" s="1"/>
  <c r="U888" i="13"/>
  <c r="T888" i="13" s="1"/>
  <c r="U889" i="13"/>
  <c r="T889" i="13" s="1"/>
  <c r="U890" i="13"/>
  <c r="T890" i="13" s="1"/>
  <c r="U891" i="13"/>
  <c r="T891" i="13" s="1"/>
  <c r="U892" i="13"/>
  <c r="T892" i="13" s="1"/>
  <c r="U893" i="13"/>
  <c r="T893" i="13" s="1"/>
  <c r="U894" i="13"/>
  <c r="T894" i="13" s="1"/>
  <c r="U895" i="13"/>
  <c r="T895" i="13" s="1"/>
  <c r="U896" i="13"/>
  <c r="T896" i="13" s="1"/>
  <c r="U897" i="13"/>
  <c r="T897" i="13" s="1"/>
  <c r="U898" i="13"/>
  <c r="T898" i="13" s="1"/>
  <c r="U899" i="13"/>
  <c r="T899" i="13" s="1"/>
  <c r="U900" i="13"/>
  <c r="T900" i="13" s="1"/>
  <c r="U901" i="13"/>
  <c r="T901" i="13" s="1"/>
  <c r="U902" i="13"/>
  <c r="T902" i="13" s="1"/>
  <c r="U903" i="13"/>
  <c r="T903" i="13" s="1"/>
  <c r="U904" i="13"/>
  <c r="T904" i="13" s="1"/>
  <c r="U905" i="13"/>
  <c r="T905" i="13" s="1"/>
  <c r="U906" i="13"/>
  <c r="T906" i="13" s="1"/>
  <c r="U907" i="13"/>
  <c r="T907" i="13" s="1"/>
  <c r="U908" i="13"/>
  <c r="T908" i="13" s="1"/>
  <c r="U909" i="13"/>
  <c r="T909" i="13" s="1"/>
  <c r="U910" i="13"/>
  <c r="T910" i="13" s="1"/>
  <c r="U911" i="13"/>
  <c r="T911" i="13" s="1"/>
  <c r="U912" i="13"/>
  <c r="T912" i="13" s="1"/>
  <c r="U913" i="13"/>
  <c r="T913" i="13" s="1"/>
  <c r="U914" i="13"/>
  <c r="T914" i="13" s="1"/>
  <c r="U915" i="13"/>
  <c r="T915" i="13" s="1"/>
  <c r="U916" i="13"/>
  <c r="T916" i="13" s="1"/>
  <c r="U917" i="13"/>
  <c r="T917" i="13" s="1"/>
  <c r="U918" i="13"/>
  <c r="T918" i="13" s="1"/>
  <c r="U919" i="13"/>
  <c r="T919" i="13" s="1"/>
  <c r="U920" i="13"/>
  <c r="T920" i="13" s="1"/>
  <c r="U921" i="13"/>
  <c r="T921" i="13" s="1"/>
  <c r="U922" i="13"/>
  <c r="T922" i="13" s="1"/>
  <c r="U923" i="13"/>
  <c r="T923" i="13" s="1"/>
  <c r="U924" i="13"/>
  <c r="T924" i="13" s="1"/>
  <c r="U925" i="13"/>
  <c r="T925" i="13" s="1"/>
  <c r="U926" i="13"/>
  <c r="T926" i="13" s="1"/>
  <c r="U927" i="13"/>
  <c r="T927" i="13" s="1"/>
  <c r="U928" i="13"/>
  <c r="T928" i="13" s="1"/>
  <c r="U929" i="13"/>
  <c r="T929" i="13" s="1"/>
  <c r="U930" i="13"/>
  <c r="T930" i="13" s="1"/>
  <c r="U931" i="13"/>
  <c r="T931" i="13" s="1"/>
  <c r="U932" i="13"/>
  <c r="T932" i="13" s="1"/>
  <c r="U933" i="13"/>
  <c r="T933" i="13" s="1"/>
  <c r="U934" i="13"/>
  <c r="T934" i="13" s="1"/>
  <c r="U935" i="13"/>
  <c r="T935" i="13" s="1"/>
  <c r="U936" i="13"/>
  <c r="T936" i="13" s="1"/>
  <c r="U937" i="13"/>
  <c r="T937" i="13" s="1"/>
  <c r="U938" i="13"/>
  <c r="T938" i="13" s="1"/>
  <c r="U939" i="13"/>
  <c r="T939" i="13" s="1"/>
  <c r="U940" i="13"/>
  <c r="T940" i="13" s="1"/>
  <c r="U941" i="13"/>
  <c r="T941" i="13" s="1"/>
  <c r="U942" i="13"/>
  <c r="T942" i="13" s="1"/>
  <c r="U943" i="13"/>
  <c r="T943" i="13" s="1"/>
  <c r="U944" i="13"/>
  <c r="T944" i="13" s="1"/>
  <c r="U945" i="13"/>
  <c r="T945" i="13" s="1"/>
  <c r="U946" i="13"/>
  <c r="T946" i="13" s="1"/>
  <c r="U947" i="13"/>
  <c r="T947" i="13" s="1"/>
  <c r="U948" i="13"/>
  <c r="T948" i="13" s="1"/>
  <c r="U949" i="13"/>
  <c r="T949" i="13" s="1"/>
  <c r="U950" i="13"/>
  <c r="T950" i="13" s="1"/>
  <c r="U951" i="13"/>
  <c r="T951" i="13" s="1"/>
  <c r="U952" i="13"/>
  <c r="T952" i="13" s="1"/>
  <c r="U953" i="13"/>
  <c r="T953" i="13" s="1"/>
  <c r="U954" i="13"/>
  <c r="T954" i="13" s="1"/>
  <c r="U955" i="13"/>
  <c r="T955" i="13" s="1"/>
  <c r="U956" i="13"/>
  <c r="T956" i="13" s="1"/>
  <c r="U957" i="13"/>
  <c r="T957" i="13" s="1"/>
  <c r="U958" i="13"/>
  <c r="T958" i="13" s="1"/>
  <c r="U959" i="13"/>
  <c r="T959" i="13" s="1"/>
  <c r="U960" i="13"/>
  <c r="T960" i="13" s="1"/>
  <c r="U961" i="13"/>
  <c r="T961" i="13" s="1"/>
  <c r="U962" i="13"/>
  <c r="T962" i="13" s="1"/>
  <c r="U963" i="13"/>
  <c r="T963" i="13" s="1"/>
  <c r="U964" i="13"/>
  <c r="T964" i="13" s="1"/>
  <c r="U965" i="13"/>
  <c r="T965" i="13" s="1"/>
  <c r="U966" i="13"/>
  <c r="T966" i="13" s="1"/>
  <c r="U967" i="13"/>
  <c r="T967" i="13" s="1"/>
  <c r="U968" i="13"/>
  <c r="T968" i="13" s="1"/>
  <c r="U969" i="13"/>
  <c r="T969" i="13" s="1"/>
  <c r="U970" i="13"/>
  <c r="T970" i="13" s="1"/>
  <c r="U971" i="13"/>
  <c r="T971" i="13" s="1"/>
  <c r="U972" i="13"/>
  <c r="T972" i="13" s="1"/>
  <c r="U973" i="13"/>
  <c r="T973" i="13" s="1"/>
  <c r="U974" i="13"/>
  <c r="T974" i="13" s="1"/>
  <c r="U975" i="13"/>
  <c r="T975" i="13" s="1"/>
  <c r="U976" i="13"/>
  <c r="T976" i="13" s="1"/>
  <c r="U977" i="13"/>
  <c r="T977" i="13" s="1"/>
  <c r="U978" i="13"/>
  <c r="T978" i="13" s="1"/>
  <c r="U979" i="13"/>
  <c r="T979" i="13" s="1"/>
  <c r="U980" i="13"/>
  <c r="T980" i="13" s="1"/>
  <c r="U981" i="13"/>
  <c r="T981" i="13" s="1"/>
  <c r="U982" i="13"/>
  <c r="T982" i="13" s="1"/>
  <c r="U983" i="13"/>
  <c r="T983" i="13" s="1"/>
  <c r="U984" i="13"/>
  <c r="T984" i="13" s="1"/>
  <c r="U985" i="13"/>
  <c r="T985" i="13" s="1"/>
  <c r="U986" i="13"/>
  <c r="T986" i="13" s="1"/>
  <c r="U987" i="13"/>
  <c r="T987" i="13" s="1"/>
  <c r="U988" i="13"/>
  <c r="T988" i="13" s="1"/>
  <c r="U989" i="13"/>
  <c r="T989" i="13" s="1"/>
  <c r="U990" i="13"/>
  <c r="T990" i="13" s="1"/>
  <c r="U991" i="13"/>
  <c r="T991" i="13" s="1"/>
  <c r="U992" i="13"/>
  <c r="T992" i="13" s="1"/>
  <c r="U993" i="13"/>
  <c r="T993" i="13" s="1"/>
  <c r="U994" i="13"/>
  <c r="T994" i="13" s="1"/>
  <c r="U995" i="13"/>
  <c r="T995" i="13" s="1"/>
  <c r="U996" i="13"/>
  <c r="T996" i="13" s="1"/>
  <c r="U997" i="13"/>
  <c r="T997" i="13" s="1"/>
  <c r="U998" i="13"/>
  <c r="T998" i="13" s="1"/>
  <c r="U999" i="13"/>
  <c r="T999" i="13" s="1"/>
  <c r="U1000" i="13"/>
  <c r="T1000" i="13" s="1"/>
  <c r="U1001" i="13"/>
  <c r="T1001" i="13" s="1"/>
  <c r="U1002" i="13"/>
  <c r="T1002" i="13" s="1"/>
  <c r="U1003" i="13"/>
  <c r="T1003" i="13" s="1"/>
  <c r="U1004" i="13"/>
  <c r="T1004" i="13" s="1"/>
  <c r="U1005" i="13"/>
  <c r="T1005" i="13" s="1"/>
  <c r="U1006" i="13"/>
  <c r="T1006" i="13" s="1"/>
  <c r="U1007" i="13"/>
  <c r="T1007" i="13" s="1"/>
  <c r="U1008" i="13"/>
  <c r="T1008" i="13" s="1"/>
  <c r="U1009" i="13"/>
  <c r="T1009" i="13" s="1"/>
  <c r="U1010" i="13"/>
  <c r="T1010" i="13" s="1"/>
  <c r="U1011" i="13"/>
  <c r="T1011" i="13" s="1"/>
  <c r="U1012" i="13"/>
  <c r="T1012" i="13" s="1"/>
  <c r="U1013" i="13"/>
  <c r="T1013" i="13" s="1"/>
  <c r="U1014" i="13"/>
  <c r="T1014" i="13" s="1"/>
  <c r="U1015" i="13"/>
  <c r="T1015" i="13" s="1"/>
  <c r="U1016" i="13"/>
  <c r="T1016" i="13" s="1"/>
  <c r="U1017" i="13"/>
  <c r="T1017" i="13" s="1"/>
  <c r="U1018" i="13"/>
  <c r="T1018" i="13" s="1"/>
  <c r="U1019" i="13"/>
  <c r="T1019" i="13" s="1"/>
  <c r="U1020" i="13"/>
  <c r="T1020" i="13" s="1"/>
  <c r="U1021" i="13"/>
  <c r="T1021" i="13" s="1"/>
  <c r="U1022" i="13"/>
  <c r="T1022" i="13" s="1"/>
  <c r="U1023" i="13"/>
  <c r="T1023" i="13" s="1"/>
  <c r="U1024" i="13"/>
  <c r="T1024" i="13" s="1"/>
  <c r="U1025" i="13"/>
  <c r="T1025" i="13" s="1"/>
  <c r="U1026" i="13"/>
  <c r="T1026" i="13" s="1"/>
  <c r="U1027" i="13"/>
  <c r="T1027" i="13" s="1"/>
  <c r="U1028" i="13"/>
  <c r="T1028" i="13" s="1"/>
  <c r="U1029" i="13"/>
  <c r="T1029" i="13" s="1"/>
  <c r="U1030" i="13"/>
  <c r="T1030" i="13" s="1"/>
  <c r="U1031" i="13"/>
  <c r="T1031" i="13" s="1"/>
  <c r="U1032" i="13"/>
  <c r="T1032" i="13" s="1"/>
  <c r="U1033" i="13"/>
  <c r="T1033" i="13" s="1"/>
  <c r="U1034" i="13"/>
  <c r="T1034" i="13" s="1"/>
  <c r="U1035" i="13"/>
  <c r="T1035" i="13" s="1"/>
  <c r="U1036" i="13"/>
  <c r="T1036" i="13" s="1"/>
  <c r="U1037" i="13"/>
  <c r="T1037" i="13" s="1"/>
  <c r="U1038" i="13"/>
  <c r="T1038" i="13" s="1"/>
  <c r="U1039" i="13"/>
  <c r="T1039" i="13" s="1"/>
  <c r="U1040" i="13"/>
  <c r="T1040" i="13" s="1"/>
  <c r="U1041" i="13"/>
  <c r="T1041" i="13" s="1"/>
  <c r="U1042" i="13"/>
  <c r="T1042" i="13" s="1"/>
  <c r="U1043" i="13"/>
  <c r="T1043" i="13" s="1"/>
  <c r="U1044" i="13"/>
  <c r="T1044" i="13" s="1"/>
  <c r="U1045" i="13"/>
  <c r="T1045" i="13" s="1"/>
  <c r="U1046" i="13"/>
  <c r="T1046" i="13" s="1"/>
  <c r="U1047" i="13"/>
  <c r="T1047" i="13" s="1"/>
  <c r="U1048" i="13"/>
  <c r="T1048" i="13" s="1"/>
  <c r="U1049" i="13"/>
  <c r="T1049" i="13" s="1"/>
  <c r="U1050" i="13"/>
  <c r="T1050" i="13" s="1"/>
  <c r="U1051" i="13"/>
  <c r="T1051" i="13" s="1"/>
  <c r="U1052" i="13"/>
  <c r="T1052" i="13" s="1"/>
  <c r="U1053" i="13"/>
  <c r="T1053" i="13" s="1"/>
  <c r="U1054" i="13"/>
  <c r="T1054" i="13" s="1"/>
  <c r="U1055" i="13"/>
  <c r="T1055" i="13" s="1"/>
  <c r="U1056" i="13"/>
  <c r="T1056" i="13" s="1"/>
  <c r="U1057" i="13"/>
  <c r="T1057" i="13" s="1"/>
  <c r="U1058" i="13"/>
  <c r="T1058" i="13" s="1"/>
  <c r="U1059" i="13"/>
  <c r="T1059" i="13" s="1"/>
  <c r="U1060" i="13"/>
  <c r="T1060" i="13" s="1"/>
  <c r="U1061" i="13"/>
  <c r="T1061" i="13" s="1"/>
  <c r="U1062" i="13"/>
  <c r="T1062" i="13" s="1"/>
  <c r="U1063" i="13"/>
  <c r="T1063" i="13" s="1"/>
  <c r="U1064" i="13"/>
  <c r="T1064" i="13" s="1"/>
  <c r="U1065" i="13"/>
  <c r="T1065" i="13" s="1"/>
  <c r="U1066" i="13"/>
  <c r="T1066" i="13" s="1"/>
  <c r="U1067" i="13"/>
  <c r="T1067" i="13" s="1"/>
  <c r="U1068" i="13"/>
  <c r="T1068" i="13" s="1"/>
  <c r="U1069" i="13"/>
  <c r="T1069" i="13" s="1"/>
  <c r="U1070" i="13"/>
  <c r="T1070" i="13" s="1"/>
  <c r="U1071" i="13"/>
  <c r="T1071" i="13" s="1"/>
  <c r="U1072" i="13"/>
  <c r="T1072" i="13" s="1"/>
  <c r="U1073" i="13"/>
  <c r="T1073" i="13" s="1"/>
  <c r="U1074" i="13"/>
  <c r="T1074" i="13" s="1"/>
  <c r="U1075" i="13"/>
  <c r="T1075" i="13" s="1"/>
  <c r="U1076" i="13"/>
  <c r="T1076" i="13" s="1"/>
  <c r="U1077" i="13"/>
  <c r="T1077" i="13" s="1"/>
  <c r="U1078" i="13"/>
  <c r="T1078" i="13" s="1"/>
  <c r="U1079" i="13"/>
  <c r="T1079" i="13" s="1"/>
  <c r="U1080" i="13"/>
  <c r="T1080" i="13" s="1"/>
  <c r="U1081" i="13"/>
  <c r="T1081" i="13" s="1"/>
  <c r="U1082" i="13"/>
  <c r="T1082" i="13" s="1"/>
  <c r="U1083" i="13"/>
  <c r="T1083" i="13" s="1"/>
  <c r="U1084" i="13"/>
  <c r="T1084" i="13" s="1"/>
  <c r="U1085" i="13"/>
  <c r="T1085" i="13" s="1"/>
  <c r="U1086" i="13"/>
  <c r="T1086" i="13" s="1"/>
  <c r="U1087" i="13"/>
  <c r="T1087" i="13" s="1"/>
  <c r="U1088" i="13"/>
  <c r="T1088" i="13" s="1"/>
  <c r="U1089" i="13"/>
  <c r="T1089" i="13" s="1"/>
  <c r="U1090" i="13"/>
  <c r="T1090" i="13" s="1"/>
  <c r="U1091" i="13"/>
  <c r="T1091" i="13" s="1"/>
  <c r="U1092" i="13"/>
  <c r="T1092" i="13" s="1"/>
  <c r="U1093" i="13"/>
  <c r="T1093" i="13" s="1"/>
  <c r="U1094" i="13"/>
  <c r="T1094" i="13" s="1"/>
  <c r="U1095" i="13"/>
  <c r="T1095" i="13" s="1"/>
  <c r="U1096" i="13"/>
  <c r="T1096" i="13" s="1"/>
  <c r="U1097" i="13"/>
  <c r="T1097" i="13" s="1"/>
  <c r="U1098" i="13"/>
  <c r="T1098" i="13" s="1"/>
  <c r="U1099" i="13"/>
  <c r="T1099" i="13" s="1"/>
  <c r="U1100" i="13"/>
  <c r="T1100" i="13" s="1"/>
  <c r="U1101" i="13"/>
  <c r="T1101" i="13" s="1"/>
  <c r="U1102" i="13"/>
  <c r="T1102" i="13" s="1"/>
  <c r="U1103" i="13"/>
  <c r="T1103" i="13" s="1"/>
  <c r="U1104" i="13"/>
  <c r="T1104" i="13" s="1"/>
  <c r="U1105" i="13"/>
  <c r="T1105" i="13" s="1"/>
  <c r="U1106" i="13"/>
  <c r="T1106" i="13" s="1"/>
  <c r="U1107" i="13"/>
  <c r="T1107" i="13" s="1"/>
  <c r="U1108" i="13"/>
  <c r="T1108" i="13" s="1"/>
  <c r="U1109" i="13"/>
  <c r="T1109" i="13" s="1"/>
  <c r="U1110" i="13"/>
  <c r="T1110" i="13" s="1"/>
  <c r="U1111" i="13"/>
  <c r="T1111" i="13" s="1"/>
  <c r="U1112" i="13"/>
  <c r="T1112" i="13" s="1"/>
  <c r="U1113" i="13"/>
  <c r="T1113" i="13" s="1"/>
  <c r="U1114" i="13"/>
  <c r="T1114" i="13" s="1"/>
  <c r="U1115" i="13"/>
  <c r="T1115" i="13" s="1"/>
  <c r="U1116" i="13"/>
  <c r="T1116" i="13" s="1"/>
  <c r="U1117" i="13"/>
  <c r="T1117" i="13" s="1"/>
  <c r="U1118" i="13"/>
  <c r="T1118" i="13" s="1"/>
  <c r="U1119" i="13"/>
  <c r="T1119" i="13" s="1"/>
  <c r="U1120" i="13"/>
  <c r="T1120" i="13" s="1"/>
  <c r="U1121" i="13"/>
  <c r="T1121" i="13" s="1"/>
  <c r="U1122" i="13"/>
  <c r="T1122" i="13" s="1"/>
  <c r="U1123" i="13"/>
  <c r="T1123" i="13" s="1"/>
  <c r="U1124" i="13"/>
  <c r="T1124" i="13" s="1"/>
  <c r="U1125" i="13"/>
  <c r="T1125" i="13" s="1"/>
  <c r="U1126" i="13"/>
  <c r="T1126" i="13" s="1"/>
  <c r="U1127" i="13"/>
  <c r="T1127" i="13" s="1"/>
  <c r="U1128" i="13"/>
  <c r="T1128" i="13" s="1"/>
  <c r="U1129" i="13"/>
  <c r="T1129" i="13" s="1"/>
  <c r="U1130" i="13"/>
  <c r="T1130" i="13" s="1"/>
  <c r="U1131" i="13"/>
  <c r="T1131" i="13" s="1"/>
  <c r="U1132" i="13"/>
  <c r="T1132" i="13" s="1"/>
  <c r="U1133" i="13"/>
  <c r="T1133" i="13" s="1"/>
  <c r="U1134" i="13"/>
  <c r="T1134" i="13" s="1"/>
  <c r="U1135" i="13"/>
  <c r="T1135" i="13" s="1"/>
  <c r="U1136" i="13"/>
  <c r="T1136" i="13" s="1"/>
  <c r="U1137" i="13"/>
  <c r="T1137" i="13" s="1"/>
  <c r="U1138" i="13"/>
  <c r="T1138" i="13" s="1"/>
  <c r="U1139" i="13"/>
  <c r="T1139" i="13" s="1"/>
  <c r="U1140" i="13"/>
  <c r="T1140" i="13" s="1"/>
  <c r="U1141" i="13"/>
  <c r="T1141" i="13" s="1"/>
  <c r="U1142" i="13"/>
  <c r="T1142" i="13" s="1"/>
  <c r="U1143" i="13"/>
  <c r="T1143" i="13" s="1"/>
  <c r="U1144" i="13"/>
  <c r="T1144" i="13" s="1"/>
  <c r="U1145" i="13"/>
  <c r="T1145" i="13" s="1"/>
  <c r="U1146" i="13"/>
  <c r="T1146" i="13" s="1"/>
  <c r="U1147" i="13"/>
  <c r="T1147" i="13" s="1"/>
  <c r="U1148" i="13"/>
  <c r="T1148" i="13" s="1"/>
  <c r="U1149" i="13"/>
  <c r="T1149" i="13" s="1"/>
  <c r="U1150" i="13"/>
  <c r="T1150" i="13" s="1"/>
  <c r="U1151" i="13"/>
  <c r="T1151" i="13" s="1"/>
  <c r="U1152" i="13"/>
  <c r="T1152" i="13" s="1"/>
  <c r="U1153" i="13"/>
  <c r="T1153" i="13" s="1"/>
  <c r="U1154" i="13"/>
  <c r="T1154" i="13" s="1"/>
  <c r="U1155" i="13"/>
  <c r="T1155" i="13" s="1"/>
  <c r="U1156" i="13"/>
  <c r="T1156" i="13" s="1"/>
  <c r="U1157" i="13"/>
  <c r="T1157" i="13" s="1"/>
  <c r="U1158" i="13"/>
  <c r="T1158" i="13" s="1"/>
  <c r="U1159" i="13"/>
  <c r="T1159" i="13" s="1"/>
  <c r="U1160" i="13"/>
  <c r="T1160" i="13" s="1"/>
  <c r="U1161" i="13"/>
  <c r="T1161" i="13" s="1"/>
  <c r="U1162" i="13"/>
  <c r="T1162" i="13" s="1"/>
  <c r="U1163" i="13"/>
  <c r="T1163" i="13" s="1"/>
  <c r="U1164" i="13"/>
  <c r="T1164" i="13" s="1"/>
  <c r="U1165" i="13"/>
  <c r="T1165" i="13" s="1"/>
  <c r="U1166" i="13"/>
  <c r="T1166" i="13" s="1"/>
  <c r="U1167" i="13"/>
  <c r="T1167" i="13" s="1"/>
  <c r="U1168" i="13"/>
  <c r="T1168" i="13" s="1"/>
  <c r="U1169" i="13"/>
  <c r="T1169" i="13" s="1"/>
  <c r="U1170" i="13"/>
  <c r="T1170" i="13" s="1"/>
  <c r="U1171" i="13"/>
  <c r="T1171" i="13" s="1"/>
  <c r="U1172" i="13"/>
  <c r="T1172" i="13" s="1"/>
  <c r="U1173" i="13"/>
  <c r="T1173" i="13" s="1"/>
  <c r="U1174" i="13"/>
  <c r="T1174" i="13" s="1"/>
  <c r="U1175" i="13"/>
  <c r="T1175" i="13" s="1"/>
  <c r="U1176" i="13"/>
  <c r="T1176" i="13" s="1"/>
  <c r="U1177" i="13"/>
  <c r="T1177" i="13" s="1"/>
  <c r="U1178" i="13"/>
  <c r="T1178" i="13" s="1"/>
  <c r="U1179" i="13"/>
  <c r="T1179" i="13" s="1"/>
  <c r="U1180" i="13"/>
  <c r="T1180" i="13" s="1"/>
  <c r="U1181" i="13"/>
  <c r="T1181" i="13" s="1"/>
  <c r="U1182" i="13"/>
  <c r="T1182" i="13" s="1"/>
  <c r="U1183" i="13"/>
  <c r="T1183" i="13" s="1"/>
  <c r="U1184" i="13"/>
  <c r="T1184" i="13" s="1"/>
  <c r="U1185" i="13"/>
  <c r="T1185" i="13" s="1"/>
  <c r="U1186" i="13"/>
  <c r="T1186" i="13" s="1"/>
  <c r="U1187" i="13"/>
  <c r="T1187" i="13" s="1"/>
  <c r="U1188" i="13"/>
  <c r="T1188" i="13" s="1"/>
  <c r="U1189" i="13"/>
  <c r="T1189" i="13" s="1"/>
  <c r="U1190" i="13"/>
  <c r="T1190" i="13" s="1"/>
  <c r="U1191" i="13"/>
  <c r="T1191" i="13" s="1"/>
  <c r="U1192" i="13"/>
  <c r="T1192" i="13" s="1"/>
  <c r="U1193" i="13"/>
  <c r="T1193" i="13" s="1"/>
  <c r="U1194" i="13"/>
  <c r="T1194" i="13" s="1"/>
  <c r="U1195" i="13"/>
  <c r="T1195" i="13" s="1"/>
  <c r="U1196" i="13"/>
  <c r="T1196" i="13" s="1"/>
  <c r="U1197" i="13"/>
  <c r="T1197" i="13" s="1"/>
  <c r="U1198" i="13"/>
  <c r="T1198" i="13" s="1"/>
  <c r="U1199" i="13"/>
  <c r="T1199" i="13" s="1"/>
  <c r="U1200" i="13"/>
  <c r="T1200" i="13" s="1"/>
  <c r="U1201" i="13"/>
  <c r="T1201" i="13" s="1"/>
  <c r="U1202" i="13"/>
  <c r="T1202" i="13" s="1"/>
  <c r="U1203" i="13"/>
  <c r="T1203" i="13" s="1"/>
  <c r="U1204" i="13"/>
  <c r="T1204" i="13" s="1"/>
  <c r="U1205" i="13"/>
  <c r="T1205" i="13" s="1"/>
  <c r="U1206" i="13"/>
  <c r="T1206" i="13" s="1"/>
  <c r="U1207" i="13"/>
  <c r="T1207" i="13" s="1"/>
  <c r="U1208" i="13"/>
  <c r="T1208" i="13" s="1"/>
  <c r="U1209" i="13"/>
  <c r="T1209" i="13" s="1"/>
  <c r="U1210" i="13"/>
  <c r="T1210" i="13" s="1"/>
  <c r="U1211" i="13"/>
  <c r="T1211" i="13" s="1"/>
  <c r="U1212" i="13"/>
  <c r="T1212" i="13" s="1"/>
  <c r="U1213" i="13"/>
  <c r="T1213" i="13" s="1"/>
  <c r="U1214" i="13"/>
  <c r="T1214" i="13" s="1"/>
  <c r="U1215" i="13"/>
  <c r="T1215" i="13" s="1"/>
  <c r="U1216" i="13"/>
  <c r="T1216" i="13" s="1"/>
  <c r="U1217" i="13"/>
  <c r="T1217" i="13" s="1"/>
  <c r="U1218" i="13"/>
  <c r="T1218" i="13" s="1"/>
  <c r="U1219" i="13"/>
  <c r="T1219" i="13" s="1"/>
  <c r="U1220" i="13"/>
  <c r="T1220" i="13" s="1"/>
  <c r="U1221" i="13"/>
  <c r="T1221" i="13" s="1"/>
  <c r="U1222" i="13"/>
  <c r="T1222" i="13" s="1"/>
  <c r="U1223" i="13"/>
  <c r="T1223" i="13" s="1"/>
  <c r="U1224" i="13"/>
  <c r="T1224" i="13" s="1"/>
  <c r="U1225" i="13"/>
  <c r="T1225" i="13" s="1"/>
  <c r="U1226" i="13"/>
  <c r="T1226" i="13" s="1"/>
  <c r="U1227" i="13"/>
  <c r="T1227" i="13" s="1"/>
  <c r="U1228" i="13"/>
  <c r="T1228" i="13" s="1"/>
  <c r="U1229" i="13"/>
  <c r="T1229" i="13" s="1"/>
  <c r="U1230" i="13"/>
  <c r="T1230" i="13" s="1"/>
  <c r="U1231" i="13"/>
  <c r="T1231" i="13" s="1"/>
  <c r="U1232" i="13"/>
  <c r="T1232" i="13" s="1"/>
  <c r="U1233" i="13"/>
  <c r="T1233" i="13" s="1"/>
  <c r="U1234" i="13"/>
  <c r="T1234" i="13" s="1"/>
  <c r="U1235" i="13"/>
  <c r="T1235" i="13" s="1"/>
  <c r="U1236" i="13"/>
  <c r="T1236" i="13" s="1"/>
  <c r="U1237" i="13"/>
  <c r="T1237" i="13" s="1"/>
  <c r="U1238" i="13"/>
  <c r="T1238" i="13" s="1"/>
  <c r="U1239" i="13"/>
  <c r="T1239" i="13" s="1"/>
  <c r="U1240" i="13"/>
  <c r="T1240" i="13" s="1"/>
  <c r="U1241" i="13"/>
  <c r="T1241" i="13" s="1"/>
  <c r="U1242" i="13"/>
  <c r="T1242" i="13" s="1"/>
  <c r="U1243" i="13"/>
  <c r="T1243" i="13" s="1"/>
  <c r="U1244" i="13"/>
  <c r="T1244" i="13" s="1"/>
  <c r="U1245" i="13"/>
  <c r="T1245" i="13" s="1"/>
  <c r="U1246" i="13"/>
  <c r="T1246" i="13" s="1"/>
  <c r="U1247" i="13"/>
  <c r="T1247" i="13" s="1"/>
  <c r="U1248" i="13"/>
  <c r="T1248" i="13" s="1"/>
  <c r="U1249" i="13"/>
  <c r="T1249" i="13" s="1"/>
  <c r="U1250" i="13"/>
  <c r="T1250" i="13" s="1"/>
  <c r="U1251" i="13"/>
  <c r="T1251" i="13" s="1"/>
  <c r="U1252" i="13"/>
  <c r="T1252" i="13" s="1"/>
  <c r="U1253" i="13"/>
  <c r="T1253" i="13" s="1"/>
  <c r="U1254" i="13"/>
  <c r="T1254" i="13" s="1"/>
  <c r="U1255" i="13"/>
  <c r="T1255" i="13" s="1"/>
  <c r="U1256" i="13"/>
  <c r="T1256" i="13" s="1"/>
  <c r="U1257" i="13"/>
  <c r="T1257" i="13" s="1"/>
  <c r="U1258" i="13"/>
  <c r="T1258" i="13" s="1"/>
  <c r="U1259" i="13"/>
  <c r="T1259" i="13" s="1"/>
  <c r="U1260" i="13"/>
  <c r="T1260" i="13" s="1"/>
  <c r="U1261" i="13"/>
  <c r="T1261" i="13" s="1"/>
  <c r="U1262" i="13"/>
  <c r="T1262" i="13" s="1"/>
  <c r="U1263" i="13"/>
  <c r="T1263" i="13" s="1"/>
  <c r="U1264" i="13"/>
  <c r="T1264" i="13" s="1"/>
  <c r="U1265" i="13"/>
  <c r="T1265" i="13" s="1"/>
  <c r="U1266" i="13"/>
  <c r="T1266" i="13" s="1"/>
  <c r="U1267" i="13"/>
  <c r="T1267" i="13" s="1"/>
  <c r="U1268" i="13"/>
  <c r="T1268" i="13" s="1"/>
  <c r="U1269" i="13"/>
  <c r="T1269" i="13" s="1"/>
  <c r="U1270" i="13"/>
  <c r="T1270" i="13" s="1"/>
  <c r="U1271" i="13"/>
  <c r="T1271" i="13" s="1"/>
  <c r="U1272" i="13"/>
  <c r="T1272" i="13" s="1"/>
  <c r="U1273" i="13"/>
  <c r="T1273" i="13" s="1"/>
  <c r="U1274" i="13"/>
  <c r="T1274" i="13" s="1"/>
  <c r="U1275" i="13"/>
  <c r="T1275" i="13" s="1"/>
  <c r="U1276" i="13"/>
  <c r="T1276" i="13" s="1"/>
  <c r="U1277" i="13"/>
  <c r="T1277" i="13" s="1"/>
  <c r="U1278" i="13"/>
  <c r="T1278" i="13" s="1"/>
  <c r="U1279" i="13"/>
  <c r="T1279" i="13" s="1"/>
  <c r="U1280" i="13"/>
  <c r="T1280" i="13" s="1"/>
  <c r="U1281" i="13"/>
  <c r="T1281" i="13" s="1"/>
  <c r="U1282" i="13"/>
  <c r="T1282" i="13" s="1"/>
  <c r="U1283" i="13"/>
  <c r="T1283" i="13" s="1"/>
  <c r="U1284" i="13"/>
  <c r="T1284" i="13" s="1"/>
  <c r="U1285" i="13"/>
  <c r="T1285" i="13" s="1"/>
  <c r="U1286" i="13"/>
  <c r="T1286" i="13" s="1"/>
  <c r="U1287" i="13"/>
  <c r="T1287" i="13" s="1"/>
  <c r="U1288" i="13"/>
  <c r="T1288" i="13" s="1"/>
  <c r="U1289" i="13"/>
  <c r="T1289" i="13" s="1"/>
  <c r="U1290" i="13"/>
  <c r="T1290" i="13" s="1"/>
  <c r="U1291" i="13"/>
  <c r="T1291" i="13" s="1"/>
  <c r="U1292" i="13"/>
  <c r="T1292" i="13" s="1"/>
  <c r="U1293" i="13"/>
  <c r="T1293" i="13" s="1"/>
  <c r="U1294" i="13"/>
  <c r="T1294" i="13" s="1"/>
  <c r="U1295" i="13"/>
  <c r="T1295" i="13" s="1"/>
  <c r="U1296" i="13"/>
  <c r="T1296" i="13" s="1"/>
  <c r="U1297" i="13"/>
  <c r="T1297" i="13" s="1"/>
  <c r="U1298" i="13"/>
  <c r="T1298" i="13" s="1"/>
  <c r="U1299" i="13"/>
  <c r="T1299" i="13" s="1"/>
  <c r="U1300" i="13"/>
  <c r="T1300" i="13" s="1"/>
  <c r="U1301" i="13"/>
  <c r="T1301" i="13" s="1"/>
  <c r="U1302" i="13"/>
  <c r="T1302" i="13" s="1"/>
  <c r="U1303" i="13"/>
  <c r="T1303" i="13" s="1"/>
  <c r="U1304" i="13"/>
  <c r="T1304" i="13" s="1"/>
  <c r="U1305" i="13"/>
  <c r="T1305" i="13" s="1"/>
  <c r="U1306" i="13"/>
  <c r="T1306" i="13" s="1"/>
  <c r="U1307" i="13"/>
  <c r="T1307" i="13" s="1"/>
  <c r="U1308" i="13"/>
  <c r="T1308" i="13" s="1"/>
  <c r="U1309" i="13"/>
  <c r="T1309" i="13" s="1"/>
  <c r="U1310" i="13"/>
  <c r="T1310" i="13" s="1"/>
  <c r="U1311" i="13"/>
  <c r="T1311" i="13" s="1"/>
  <c r="U1312" i="13"/>
  <c r="T1312" i="13" s="1"/>
  <c r="U1313" i="13"/>
  <c r="T1313" i="13" s="1"/>
  <c r="U1314" i="13"/>
  <c r="T1314" i="13" s="1"/>
  <c r="U1315" i="13"/>
  <c r="T1315" i="13" s="1"/>
  <c r="U1316" i="13"/>
  <c r="T1316" i="13" s="1"/>
  <c r="U1317" i="13"/>
  <c r="T1317" i="13" s="1"/>
  <c r="U1318" i="13"/>
  <c r="T1318" i="13" s="1"/>
  <c r="U1319" i="13"/>
  <c r="T1319" i="13" s="1"/>
  <c r="U1320" i="13"/>
  <c r="T1320" i="13" s="1"/>
  <c r="U1321" i="13"/>
  <c r="T1321" i="13" s="1"/>
  <c r="U1322" i="13"/>
  <c r="T1322" i="13" s="1"/>
  <c r="U1323" i="13"/>
  <c r="T1323" i="13" s="1"/>
  <c r="U1324" i="13"/>
  <c r="T1324" i="13" s="1"/>
  <c r="U1325" i="13"/>
  <c r="T1325" i="13" s="1"/>
  <c r="U1326" i="13"/>
  <c r="T1326" i="13" s="1"/>
  <c r="U1327" i="13"/>
  <c r="T1327" i="13" s="1"/>
  <c r="U1328" i="13"/>
  <c r="T1328" i="13" s="1"/>
  <c r="U1329" i="13"/>
  <c r="T1329" i="13" s="1"/>
  <c r="U1330" i="13"/>
  <c r="T1330" i="13" s="1"/>
  <c r="U1331" i="13"/>
  <c r="T1331" i="13" s="1"/>
  <c r="U1332" i="13"/>
  <c r="T1332" i="13" s="1"/>
  <c r="U1333" i="13"/>
  <c r="T1333" i="13" s="1"/>
  <c r="U1334" i="13"/>
  <c r="T1334" i="13" s="1"/>
  <c r="U1335" i="13"/>
  <c r="T1335" i="13" s="1"/>
  <c r="U1336" i="13"/>
  <c r="T1336" i="13" s="1"/>
  <c r="U1337" i="13"/>
  <c r="T1337" i="13" s="1"/>
  <c r="U1338" i="13"/>
  <c r="T1338" i="13" s="1"/>
  <c r="U1339" i="13"/>
  <c r="T1339" i="13" s="1"/>
  <c r="U1340" i="13"/>
  <c r="T1340" i="13" s="1"/>
  <c r="U1341" i="13"/>
  <c r="T1341" i="13" s="1"/>
  <c r="U1342" i="13"/>
  <c r="T1342" i="13" s="1"/>
  <c r="U1343" i="13"/>
  <c r="T1343" i="13" s="1"/>
  <c r="U1344" i="13"/>
  <c r="T1344" i="13" s="1"/>
  <c r="U1345" i="13"/>
  <c r="T1345" i="13" s="1"/>
  <c r="U1346" i="13"/>
  <c r="T1346" i="13" s="1"/>
  <c r="U1347" i="13"/>
  <c r="T1347" i="13" s="1"/>
  <c r="U1348" i="13"/>
  <c r="T1348" i="13" s="1"/>
  <c r="U1349" i="13"/>
  <c r="T1349" i="13" s="1"/>
  <c r="U1350" i="13"/>
  <c r="T1350" i="13" s="1"/>
  <c r="U1351" i="13"/>
  <c r="T1351" i="13" s="1"/>
  <c r="U1352" i="13"/>
  <c r="T1352" i="13" s="1"/>
  <c r="U1353" i="13"/>
  <c r="T1353" i="13" s="1"/>
  <c r="U1354" i="13"/>
  <c r="T1354" i="13" s="1"/>
  <c r="U1355" i="13"/>
  <c r="T1355" i="13" s="1"/>
  <c r="U1356" i="13"/>
  <c r="T1356" i="13" s="1"/>
  <c r="U1357" i="13"/>
  <c r="T1357" i="13" s="1"/>
  <c r="U1358" i="13"/>
  <c r="T1358" i="13" s="1"/>
  <c r="U1359" i="13"/>
  <c r="T1359" i="13" s="1"/>
  <c r="U1360" i="13"/>
  <c r="T1360" i="13" s="1"/>
  <c r="U1361" i="13"/>
  <c r="T1361" i="13" s="1"/>
  <c r="U1362" i="13"/>
  <c r="T1362" i="13" s="1"/>
  <c r="U1363" i="13"/>
  <c r="T1363" i="13" s="1"/>
  <c r="U1364" i="13"/>
  <c r="T1364" i="13" s="1"/>
  <c r="U1365" i="13"/>
  <c r="T1365" i="13" s="1"/>
  <c r="U1366" i="13"/>
  <c r="T1366" i="13" s="1"/>
  <c r="U1367" i="13"/>
  <c r="T1367" i="13" s="1"/>
  <c r="U1368" i="13"/>
  <c r="T1368" i="13" s="1"/>
  <c r="U1369" i="13"/>
  <c r="T1369" i="13" s="1"/>
  <c r="U1370" i="13"/>
  <c r="T1370" i="13" s="1"/>
  <c r="U1371" i="13"/>
  <c r="T1371" i="13" s="1"/>
  <c r="U1372" i="13"/>
  <c r="T1372" i="13" s="1"/>
  <c r="U1373" i="13"/>
  <c r="T1373" i="13" s="1"/>
  <c r="U1374" i="13"/>
  <c r="T1374" i="13" s="1"/>
  <c r="U1375" i="13"/>
  <c r="T1375" i="13" s="1"/>
  <c r="U1376" i="13"/>
  <c r="T1376" i="13" s="1"/>
  <c r="U1377" i="13"/>
  <c r="T1377" i="13" s="1"/>
  <c r="U1378" i="13"/>
  <c r="T1378" i="13" s="1"/>
  <c r="U1379" i="13"/>
  <c r="T1379" i="13" s="1"/>
  <c r="U1380" i="13"/>
  <c r="T1380" i="13" s="1"/>
  <c r="U1381" i="13"/>
  <c r="T1381" i="13" s="1"/>
  <c r="U1382" i="13"/>
  <c r="T1382" i="13" s="1"/>
  <c r="U1383" i="13"/>
  <c r="T1383" i="13" s="1"/>
  <c r="U1384" i="13"/>
  <c r="T1384" i="13" s="1"/>
  <c r="U1385" i="13"/>
  <c r="T1385" i="13" s="1"/>
  <c r="U1386" i="13"/>
  <c r="T1386" i="13" s="1"/>
  <c r="U1387" i="13"/>
  <c r="T1387" i="13" s="1"/>
  <c r="U1388" i="13"/>
  <c r="T1388" i="13" s="1"/>
  <c r="U1389" i="13"/>
  <c r="T1389" i="13" s="1"/>
  <c r="U1390" i="13"/>
  <c r="T1390" i="13" s="1"/>
  <c r="U1391" i="13"/>
  <c r="T1391" i="13" s="1"/>
  <c r="U1392" i="13"/>
  <c r="T1392" i="13" s="1"/>
  <c r="U1393" i="13"/>
  <c r="T1393" i="13" s="1"/>
  <c r="U1394" i="13"/>
  <c r="T1394" i="13" s="1"/>
  <c r="U1395" i="13"/>
  <c r="T1395" i="13" s="1"/>
  <c r="U1396" i="13"/>
  <c r="T1396" i="13" s="1"/>
  <c r="U1397" i="13"/>
  <c r="T1397" i="13" s="1"/>
  <c r="U1398" i="13"/>
  <c r="T1398" i="13" s="1"/>
  <c r="U1399" i="13"/>
  <c r="T1399" i="13" s="1"/>
  <c r="U1400" i="13"/>
  <c r="T1400" i="13" s="1"/>
  <c r="U1401" i="13"/>
  <c r="T1401" i="13" s="1"/>
  <c r="U1402" i="13"/>
  <c r="T1402" i="13" s="1"/>
  <c r="U1403" i="13"/>
  <c r="T1403" i="13" s="1"/>
  <c r="U1404" i="13"/>
  <c r="T1404" i="13" s="1"/>
  <c r="U1405" i="13"/>
  <c r="T1405" i="13" s="1"/>
  <c r="U1406" i="13"/>
  <c r="T1406" i="13" s="1"/>
  <c r="U1407" i="13"/>
  <c r="T1407" i="13" s="1"/>
  <c r="U1408" i="13"/>
  <c r="T1408" i="13" s="1"/>
  <c r="U1409" i="13"/>
  <c r="T1409" i="13" s="1"/>
  <c r="U1410" i="13"/>
  <c r="T1410" i="13" s="1"/>
  <c r="U1411" i="13"/>
  <c r="T1411" i="13" s="1"/>
  <c r="U1412" i="13"/>
  <c r="T1412" i="13" s="1"/>
  <c r="U1413" i="13"/>
  <c r="T1413" i="13" s="1"/>
  <c r="U1414" i="13"/>
  <c r="T1414" i="13" s="1"/>
  <c r="U1415" i="13"/>
  <c r="T1415" i="13" s="1"/>
  <c r="U1416" i="13"/>
  <c r="T1416" i="13" s="1"/>
  <c r="U1417" i="13"/>
  <c r="T1417" i="13" s="1"/>
  <c r="U1418" i="13"/>
  <c r="T1418" i="13" s="1"/>
  <c r="U1419" i="13"/>
  <c r="T1419" i="13" s="1"/>
  <c r="U1420" i="13"/>
  <c r="T1420" i="13" s="1"/>
  <c r="U1421" i="13"/>
  <c r="T1421" i="13" s="1"/>
  <c r="U1422" i="13"/>
  <c r="T1422" i="13" s="1"/>
  <c r="U1423" i="13"/>
  <c r="T1423" i="13" s="1"/>
  <c r="U1424" i="13"/>
  <c r="T1424" i="13" s="1"/>
  <c r="U1425" i="13"/>
  <c r="T1425" i="13" s="1"/>
  <c r="U1426" i="13"/>
  <c r="T1426" i="13" s="1"/>
  <c r="U1427" i="13"/>
  <c r="T1427" i="13" s="1"/>
  <c r="U1428" i="13"/>
  <c r="T1428" i="13" s="1"/>
  <c r="U1429" i="13"/>
  <c r="T1429" i="13" s="1"/>
  <c r="U1430" i="13"/>
  <c r="T1430" i="13" s="1"/>
  <c r="U1431" i="13"/>
  <c r="T1431" i="13" s="1"/>
  <c r="U1432" i="13"/>
  <c r="T1432" i="13" s="1"/>
  <c r="U1433" i="13"/>
  <c r="T1433" i="13" s="1"/>
  <c r="U1434" i="13"/>
  <c r="T1434" i="13" s="1"/>
  <c r="U1435" i="13"/>
  <c r="T1435" i="13" s="1"/>
  <c r="U1436" i="13"/>
  <c r="T1436" i="13" s="1"/>
  <c r="U1437" i="13"/>
  <c r="T1437" i="13" s="1"/>
  <c r="U1438" i="13"/>
  <c r="T1438" i="13" s="1"/>
  <c r="U1439" i="13"/>
  <c r="T1439" i="13" s="1"/>
  <c r="U1440" i="13"/>
  <c r="T1440" i="13" s="1"/>
  <c r="U1441" i="13"/>
  <c r="T1441" i="13" s="1"/>
  <c r="U1442" i="13"/>
  <c r="T1442" i="13" s="1"/>
  <c r="U1443" i="13"/>
  <c r="T1443" i="13" s="1"/>
  <c r="U1444" i="13"/>
  <c r="T1444" i="13" s="1"/>
  <c r="U1445" i="13"/>
  <c r="T1445" i="13" s="1"/>
  <c r="U1446" i="13"/>
  <c r="T1446" i="13" s="1"/>
  <c r="U1447" i="13"/>
  <c r="T1447" i="13" s="1"/>
  <c r="U1448" i="13"/>
  <c r="T1448" i="13" s="1"/>
  <c r="U1449" i="13"/>
  <c r="T1449" i="13" s="1"/>
  <c r="U1450" i="13"/>
  <c r="T1450" i="13" s="1"/>
  <c r="U1451" i="13"/>
  <c r="T1451" i="13" s="1"/>
  <c r="U1452" i="13"/>
  <c r="T1452" i="13" s="1"/>
  <c r="U1453" i="13"/>
  <c r="T1453" i="13" s="1"/>
  <c r="U1454" i="13"/>
  <c r="T1454" i="13" s="1"/>
  <c r="U1455" i="13"/>
  <c r="T1455" i="13" s="1"/>
  <c r="U1456" i="13"/>
  <c r="T1456" i="13" s="1"/>
  <c r="U1457" i="13"/>
  <c r="T1457" i="13" s="1"/>
  <c r="U1458" i="13"/>
  <c r="T1458" i="13" s="1"/>
  <c r="U1459" i="13"/>
  <c r="T1459" i="13" s="1"/>
  <c r="U1460" i="13"/>
  <c r="T1460" i="13" s="1"/>
  <c r="U1461" i="13"/>
  <c r="T1461" i="13" s="1"/>
  <c r="U1462" i="13"/>
  <c r="T1462" i="13" s="1"/>
  <c r="U1463" i="13"/>
  <c r="T1463" i="13" s="1"/>
  <c r="U1464" i="13"/>
  <c r="T1464" i="13" s="1"/>
  <c r="U1465" i="13"/>
  <c r="T1465" i="13" s="1"/>
  <c r="U1466" i="13"/>
  <c r="T1466" i="13" s="1"/>
  <c r="U1467" i="13"/>
  <c r="T1467" i="13" s="1"/>
  <c r="U1468" i="13"/>
  <c r="T1468" i="13" s="1"/>
  <c r="U1469" i="13"/>
  <c r="T1469" i="13" s="1"/>
  <c r="U1470" i="13"/>
  <c r="T1470" i="13" s="1"/>
  <c r="U1471" i="13"/>
  <c r="T1471" i="13" s="1"/>
  <c r="U1472" i="13"/>
  <c r="T1472" i="13" s="1"/>
  <c r="U1473" i="13"/>
  <c r="T1473" i="13" s="1"/>
  <c r="U1474" i="13"/>
  <c r="T1474" i="13" s="1"/>
  <c r="U1475" i="13"/>
  <c r="T1475" i="13" s="1"/>
  <c r="U1476" i="13"/>
  <c r="T1476" i="13" s="1"/>
  <c r="U1477" i="13"/>
  <c r="T1477" i="13" s="1"/>
  <c r="U1478" i="13"/>
  <c r="T1478" i="13" s="1"/>
  <c r="U1479" i="13"/>
  <c r="T1479" i="13" s="1"/>
  <c r="U1480" i="13"/>
  <c r="T1480" i="13" s="1"/>
  <c r="U1481" i="13"/>
  <c r="T1481" i="13" s="1"/>
  <c r="U1482" i="13"/>
  <c r="T1482" i="13" s="1"/>
  <c r="U1483" i="13"/>
  <c r="T1483" i="13" s="1"/>
  <c r="U1484" i="13"/>
  <c r="T1484" i="13" s="1"/>
  <c r="U1485" i="13"/>
  <c r="T1485" i="13" s="1"/>
  <c r="U1486" i="13"/>
  <c r="T1486" i="13" s="1"/>
  <c r="U1487" i="13"/>
  <c r="T1487" i="13" s="1"/>
  <c r="U1488" i="13"/>
  <c r="T1488" i="13" s="1"/>
  <c r="U1489" i="13"/>
  <c r="T1489" i="13" s="1"/>
  <c r="U1490" i="13"/>
  <c r="T1490" i="13" s="1"/>
  <c r="U1491" i="13"/>
  <c r="T1491" i="13" s="1"/>
  <c r="U1492" i="13"/>
  <c r="T1492" i="13" s="1"/>
  <c r="U1493" i="13"/>
  <c r="T1493" i="13" s="1"/>
  <c r="U1494" i="13"/>
  <c r="T1494" i="13" s="1"/>
  <c r="U1495" i="13"/>
  <c r="T1495" i="13" s="1"/>
  <c r="U1496" i="13"/>
  <c r="T1496" i="13" s="1"/>
  <c r="U1497" i="13"/>
  <c r="T1497" i="13" s="1"/>
  <c r="U1498" i="13"/>
  <c r="T1498" i="13" s="1"/>
  <c r="U1499" i="13"/>
  <c r="T1499" i="13" s="1"/>
  <c r="U1500" i="13"/>
  <c r="T1500" i="13" s="1"/>
  <c r="U1501" i="13"/>
  <c r="T1501" i="13" s="1"/>
  <c r="U1502" i="13"/>
  <c r="T1502" i="13" s="1"/>
  <c r="U1503" i="13"/>
  <c r="T1503" i="13" s="1"/>
  <c r="U1504" i="13"/>
  <c r="T1504" i="13" s="1"/>
  <c r="U1505" i="13"/>
  <c r="T1505" i="13" s="1"/>
  <c r="U1506" i="13"/>
  <c r="T1506" i="13" s="1"/>
  <c r="U1507" i="13"/>
  <c r="T1507" i="13" s="1"/>
  <c r="U1508" i="13"/>
  <c r="T1508" i="13" s="1"/>
  <c r="U1509" i="13"/>
  <c r="T1509" i="13" s="1"/>
  <c r="U1510" i="13"/>
  <c r="T1510" i="13" s="1"/>
  <c r="U1511" i="13"/>
  <c r="T1511" i="13" s="1"/>
  <c r="U1512" i="13"/>
  <c r="T1512" i="13" s="1"/>
  <c r="U1513" i="13"/>
  <c r="T1513" i="13" s="1"/>
  <c r="U1514" i="13"/>
  <c r="T1514" i="13" s="1"/>
  <c r="U1515" i="13"/>
  <c r="T1515" i="13" s="1"/>
  <c r="U1516" i="13"/>
  <c r="T1516" i="13" s="1"/>
  <c r="U1517" i="13"/>
  <c r="T1517" i="13" s="1"/>
  <c r="U1518" i="13"/>
  <c r="T1518" i="13" s="1"/>
  <c r="U1519" i="13"/>
  <c r="T1519" i="13" s="1"/>
  <c r="U1520" i="13"/>
  <c r="T1520" i="13" s="1"/>
  <c r="U1521" i="13"/>
  <c r="T1521" i="13" s="1"/>
  <c r="U1522" i="13"/>
  <c r="T1522" i="13" s="1"/>
  <c r="U1523" i="13"/>
  <c r="T1523" i="13" s="1"/>
  <c r="U1524" i="13"/>
  <c r="T1524" i="13" s="1"/>
  <c r="U1525" i="13"/>
  <c r="T1525" i="13" s="1"/>
  <c r="U1526" i="13"/>
  <c r="T1526" i="13" s="1"/>
  <c r="U1527" i="13"/>
  <c r="T1527" i="13" s="1"/>
  <c r="U1528" i="13"/>
  <c r="T1528" i="13" s="1"/>
  <c r="U1529" i="13"/>
  <c r="T1529" i="13" s="1"/>
  <c r="U1530" i="13"/>
  <c r="T1530" i="13" s="1"/>
  <c r="U1531" i="13"/>
  <c r="T1531" i="13" s="1"/>
  <c r="U1532" i="13"/>
  <c r="T1532" i="13" s="1"/>
  <c r="U1533" i="13"/>
  <c r="T1533" i="13" s="1"/>
  <c r="U1534" i="13"/>
  <c r="T1534" i="13" s="1"/>
  <c r="U1535" i="13"/>
  <c r="T1535" i="13" s="1"/>
  <c r="U1536" i="13"/>
  <c r="T1536" i="13" s="1"/>
  <c r="U1537" i="13"/>
  <c r="T1537" i="13" s="1"/>
  <c r="U1538" i="13"/>
  <c r="T1538" i="13" s="1"/>
  <c r="U1539" i="13"/>
  <c r="T1539" i="13" s="1"/>
  <c r="U1540" i="13"/>
  <c r="T1540" i="13" s="1"/>
  <c r="U1541" i="13"/>
  <c r="T1541" i="13" s="1"/>
  <c r="U1542" i="13"/>
  <c r="T1542" i="13" s="1"/>
  <c r="U1543" i="13"/>
  <c r="T1543" i="13" s="1"/>
  <c r="U1544" i="13"/>
  <c r="T1544" i="13" s="1"/>
  <c r="U1545" i="13"/>
  <c r="T1545" i="13" s="1"/>
  <c r="U1546" i="13"/>
  <c r="T1546" i="13" s="1"/>
  <c r="U1547" i="13"/>
  <c r="T1547" i="13" s="1"/>
  <c r="U1548" i="13"/>
  <c r="T1548" i="13" s="1"/>
  <c r="U1549" i="13"/>
  <c r="T1549" i="13" s="1"/>
  <c r="U1550" i="13"/>
  <c r="T1550" i="13" s="1"/>
  <c r="U1551" i="13"/>
  <c r="T1551" i="13" s="1"/>
  <c r="U1552" i="13"/>
  <c r="T1552" i="13" s="1"/>
  <c r="U1553" i="13"/>
  <c r="T1553" i="13" s="1"/>
  <c r="U1554" i="13"/>
  <c r="T1554" i="13" s="1"/>
  <c r="U1555" i="13"/>
  <c r="T1555" i="13" s="1"/>
  <c r="U1556" i="13"/>
  <c r="T1556" i="13" s="1"/>
  <c r="U1557" i="13"/>
  <c r="T1557" i="13" s="1"/>
  <c r="U1558" i="13"/>
  <c r="T1558" i="13" s="1"/>
  <c r="U1559" i="13"/>
  <c r="T1559" i="13" s="1"/>
  <c r="U1560" i="13"/>
  <c r="T1560" i="13" s="1"/>
  <c r="U1561" i="13"/>
  <c r="T1561" i="13" s="1"/>
  <c r="U1562" i="13"/>
  <c r="T1562" i="13" s="1"/>
  <c r="U1563" i="13"/>
  <c r="T1563" i="13" s="1"/>
  <c r="U1564" i="13"/>
  <c r="T1564" i="13" s="1"/>
  <c r="U1565" i="13"/>
  <c r="T1565" i="13" s="1"/>
  <c r="U1566" i="13"/>
  <c r="T1566" i="13" s="1"/>
  <c r="U1567" i="13"/>
  <c r="T1567" i="13" s="1"/>
  <c r="U1568" i="13"/>
  <c r="T1568" i="13" s="1"/>
  <c r="U1569" i="13"/>
  <c r="T1569" i="13" s="1"/>
  <c r="U1570" i="13"/>
  <c r="T1570" i="13" s="1"/>
  <c r="U1571" i="13"/>
  <c r="T1571" i="13" s="1"/>
  <c r="U1572" i="13"/>
  <c r="T1572" i="13" s="1"/>
  <c r="U1573" i="13"/>
  <c r="T1573" i="13" s="1"/>
  <c r="U1574" i="13"/>
  <c r="T1574" i="13" s="1"/>
  <c r="U1575" i="13"/>
  <c r="T1575" i="13" s="1"/>
  <c r="U1576" i="13"/>
  <c r="T1576" i="13" s="1"/>
  <c r="U1577" i="13"/>
  <c r="T1577" i="13" s="1"/>
  <c r="U1578" i="13"/>
  <c r="T1578" i="13" s="1"/>
  <c r="U1579" i="13"/>
  <c r="T1579" i="13" s="1"/>
  <c r="U1580" i="13"/>
  <c r="T1580" i="13" s="1"/>
  <c r="U1581" i="13"/>
  <c r="T1581" i="13" s="1"/>
  <c r="U1582" i="13"/>
  <c r="T1582" i="13" s="1"/>
  <c r="U1583" i="13"/>
  <c r="T1583" i="13" s="1"/>
  <c r="U1584" i="13"/>
  <c r="T1584" i="13" s="1"/>
  <c r="U1585" i="13"/>
  <c r="T1585" i="13" s="1"/>
  <c r="U1586" i="13"/>
  <c r="T1586" i="13" s="1"/>
  <c r="U1587" i="13"/>
  <c r="T1587" i="13" s="1"/>
  <c r="U1588" i="13"/>
  <c r="T1588" i="13" s="1"/>
  <c r="U1589" i="13"/>
  <c r="T1589" i="13" s="1"/>
  <c r="U1590" i="13"/>
  <c r="T1590" i="13" s="1"/>
  <c r="U1591" i="13"/>
  <c r="T1591" i="13" s="1"/>
  <c r="U1592" i="13"/>
  <c r="T1592" i="13" s="1"/>
  <c r="U1593" i="13"/>
  <c r="T1593" i="13" s="1"/>
  <c r="U1594" i="13"/>
  <c r="T1594" i="13" s="1"/>
  <c r="U1595" i="13"/>
  <c r="T1595" i="13" s="1"/>
  <c r="U1596" i="13"/>
  <c r="T1596" i="13" s="1"/>
  <c r="U1597" i="13"/>
  <c r="T1597" i="13" s="1"/>
  <c r="U1598" i="13"/>
  <c r="T1598" i="13" s="1"/>
  <c r="U1599" i="13"/>
  <c r="T1599" i="13" s="1"/>
  <c r="U1600" i="13"/>
  <c r="T1600" i="13" s="1"/>
  <c r="U1601" i="13"/>
  <c r="T1601" i="13" s="1"/>
  <c r="U1602" i="13"/>
  <c r="T1602" i="13" s="1"/>
  <c r="U1603" i="13"/>
  <c r="T1603" i="13" s="1"/>
  <c r="U1604" i="13"/>
  <c r="T1604" i="13" s="1"/>
  <c r="U1605" i="13"/>
  <c r="T1605" i="13" s="1"/>
  <c r="U1606" i="13"/>
  <c r="T1606" i="13" s="1"/>
  <c r="U1607" i="13"/>
  <c r="T1607" i="13" s="1"/>
  <c r="U1608" i="13"/>
  <c r="T1608" i="13" s="1"/>
  <c r="U1609" i="13"/>
  <c r="T1609" i="13" s="1"/>
  <c r="U1610" i="13"/>
  <c r="T1610" i="13" s="1"/>
  <c r="U1611" i="13"/>
  <c r="T1611" i="13" s="1"/>
  <c r="U1612" i="13"/>
  <c r="T1612" i="13" s="1"/>
  <c r="U1613" i="13"/>
  <c r="T1613" i="13" s="1"/>
  <c r="U1614" i="13"/>
  <c r="T1614" i="13" s="1"/>
  <c r="U1615" i="13"/>
  <c r="T1615" i="13" s="1"/>
  <c r="U1616" i="13"/>
  <c r="T1616" i="13" s="1"/>
  <c r="U1617" i="13"/>
  <c r="T1617" i="13" s="1"/>
  <c r="U1618" i="13"/>
  <c r="T1618" i="13" s="1"/>
  <c r="U1619" i="13"/>
  <c r="T1619" i="13" s="1"/>
  <c r="U1620" i="13"/>
  <c r="T1620" i="13" s="1"/>
  <c r="U1621" i="13"/>
  <c r="T1621" i="13" s="1"/>
  <c r="U1622" i="13"/>
  <c r="T1622" i="13" s="1"/>
  <c r="U1623" i="13"/>
  <c r="T1623" i="13" s="1"/>
  <c r="U1624" i="13"/>
  <c r="T1624" i="13" s="1"/>
  <c r="U1625" i="13"/>
  <c r="T1625" i="13" s="1"/>
  <c r="U1626" i="13"/>
  <c r="T1626" i="13" s="1"/>
  <c r="U1627" i="13"/>
  <c r="T1627" i="13" s="1"/>
  <c r="U1628" i="13"/>
  <c r="T1628" i="13" s="1"/>
  <c r="U1629" i="13"/>
  <c r="T1629" i="13" s="1"/>
  <c r="U1630" i="13"/>
  <c r="T1630" i="13" s="1"/>
  <c r="U1631" i="13"/>
  <c r="T1631" i="13" s="1"/>
  <c r="U1632" i="13"/>
  <c r="T1632" i="13" s="1"/>
  <c r="U1633" i="13"/>
  <c r="T1633" i="13" s="1"/>
  <c r="U1634" i="13"/>
  <c r="T1634" i="13" s="1"/>
  <c r="U1635" i="13"/>
  <c r="T1635" i="13" s="1"/>
  <c r="U1636" i="13"/>
  <c r="T1636" i="13" s="1"/>
  <c r="U1637" i="13"/>
  <c r="T1637" i="13" s="1"/>
  <c r="U1638" i="13"/>
  <c r="T1638" i="13" s="1"/>
  <c r="U1639" i="13"/>
  <c r="T1639" i="13" s="1"/>
  <c r="U1640" i="13"/>
  <c r="T1640" i="13" s="1"/>
  <c r="U1641" i="13"/>
  <c r="T1641" i="13" s="1"/>
  <c r="U1642" i="13"/>
  <c r="T1642" i="13" s="1"/>
  <c r="U1643" i="13"/>
  <c r="T1643" i="13" s="1"/>
  <c r="U1644" i="13"/>
  <c r="T1644" i="13" s="1"/>
  <c r="U1645" i="13"/>
  <c r="T1645" i="13" s="1"/>
  <c r="U1646" i="13"/>
  <c r="T1646" i="13" s="1"/>
  <c r="U1647" i="13"/>
  <c r="T1647" i="13" s="1"/>
  <c r="U1648" i="13"/>
  <c r="T1648" i="13" s="1"/>
  <c r="U1649" i="13"/>
  <c r="T1649" i="13" s="1"/>
  <c r="U1650" i="13"/>
  <c r="T1650" i="13" s="1"/>
  <c r="U1651" i="13"/>
  <c r="T1651" i="13" s="1"/>
  <c r="U1652" i="13"/>
  <c r="T1652" i="13" s="1"/>
  <c r="U1653" i="13"/>
  <c r="T1653" i="13" s="1"/>
  <c r="U1654" i="13"/>
  <c r="T1654" i="13" s="1"/>
  <c r="U1655" i="13"/>
  <c r="T1655" i="13" s="1"/>
  <c r="U1656" i="13"/>
  <c r="T1656" i="13" s="1"/>
  <c r="U1657" i="13"/>
  <c r="T1657" i="13" s="1"/>
  <c r="U1658" i="13"/>
  <c r="T1658" i="13" s="1"/>
  <c r="U1659" i="13"/>
  <c r="T1659" i="13" s="1"/>
  <c r="U1660" i="13"/>
  <c r="T1660" i="13" s="1"/>
  <c r="U1661" i="13"/>
  <c r="T1661" i="13" s="1"/>
  <c r="U1662" i="13"/>
  <c r="T1662" i="13" s="1"/>
  <c r="U1663" i="13"/>
  <c r="T1663" i="13" s="1"/>
  <c r="U1664" i="13"/>
  <c r="T1664" i="13" s="1"/>
  <c r="U1665" i="13"/>
  <c r="T1665" i="13" s="1"/>
  <c r="U1666" i="13"/>
  <c r="T1666" i="13" s="1"/>
  <c r="U1667" i="13"/>
  <c r="T1667" i="13" s="1"/>
  <c r="U1668" i="13"/>
  <c r="T1668" i="13" s="1"/>
  <c r="U1669" i="13"/>
  <c r="T1669" i="13" s="1"/>
  <c r="U1670" i="13"/>
  <c r="T1670" i="13" s="1"/>
  <c r="U1671" i="13"/>
  <c r="T1671" i="13" s="1"/>
  <c r="U1672" i="13"/>
  <c r="T1672" i="13" s="1"/>
  <c r="U1673" i="13"/>
  <c r="T1673" i="13" s="1"/>
  <c r="U1674" i="13"/>
  <c r="T1674" i="13" s="1"/>
  <c r="U1675" i="13"/>
  <c r="T1675" i="13" s="1"/>
  <c r="U1676" i="13"/>
  <c r="T1676" i="13" s="1"/>
  <c r="U1677" i="13"/>
  <c r="T1677" i="13" s="1"/>
  <c r="U1678" i="13"/>
  <c r="T1678" i="13" s="1"/>
  <c r="U1679" i="13"/>
  <c r="T1679" i="13" s="1"/>
  <c r="U1680" i="13"/>
  <c r="T1680" i="13" s="1"/>
  <c r="U1681" i="13"/>
  <c r="T1681" i="13" s="1"/>
  <c r="U1682" i="13"/>
  <c r="T1682" i="13" s="1"/>
  <c r="U1683" i="13"/>
  <c r="T1683" i="13" s="1"/>
  <c r="U1684" i="13"/>
  <c r="T1684" i="13" s="1"/>
  <c r="U1685" i="13"/>
  <c r="T1685" i="13" s="1"/>
  <c r="U1686" i="13"/>
  <c r="T1686" i="13" s="1"/>
  <c r="U1687" i="13"/>
  <c r="T1687" i="13" s="1"/>
  <c r="U1688" i="13"/>
  <c r="T1688" i="13" s="1"/>
  <c r="U1689" i="13"/>
  <c r="T1689" i="13" s="1"/>
  <c r="U1690" i="13"/>
  <c r="T1690" i="13" s="1"/>
  <c r="U1691" i="13"/>
  <c r="T1691" i="13" s="1"/>
  <c r="U1692" i="13"/>
  <c r="T1692" i="13" s="1"/>
  <c r="U1693" i="13"/>
  <c r="T1693" i="13" s="1"/>
  <c r="U1694" i="13"/>
  <c r="T1694" i="13" s="1"/>
  <c r="U1695" i="13"/>
  <c r="T1695" i="13" s="1"/>
  <c r="U1696" i="13"/>
  <c r="T1696" i="13" s="1"/>
  <c r="U1697" i="13"/>
  <c r="T1697" i="13" s="1"/>
  <c r="U1698" i="13"/>
  <c r="T1698" i="13" s="1"/>
  <c r="U1699" i="13"/>
  <c r="T1699" i="13" s="1"/>
  <c r="U1700" i="13"/>
  <c r="T1700" i="13" s="1"/>
  <c r="U1701" i="13"/>
  <c r="T1701" i="13" s="1"/>
  <c r="U1702" i="13"/>
  <c r="T1702" i="13" s="1"/>
  <c r="U1703" i="13"/>
  <c r="T1703" i="13" s="1"/>
  <c r="U1704" i="13"/>
  <c r="T1704" i="13" s="1"/>
  <c r="U1705" i="13"/>
  <c r="T1705" i="13" s="1"/>
  <c r="U1706" i="13"/>
  <c r="T1706" i="13" s="1"/>
  <c r="U1707" i="13"/>
  <c r="T1707" i="13" s="1"/>
  <c r="U1708" i="13"/>
  <c r="T1708" i="13" s="1"/>
  <c r="U1709" i="13"/>
  <c r="T1709" i="13" s="1"/>
  <c r="U1710" i="13"/>
  <c r="T1710" i="13" s="1"/>
  <c r="U1711" i="13"/>
  <c r="T1711" i="13" s="1"/>
  <c r="U1712" i="13"/>
  <c r="T1712" i="13" s="1"/>
  <c r="U1713" i="13"/>
  <c r="T1713" i="13" s="1"/>
  <c r="U1714" i="13"/>
  <c r="T1714" i="13" s="1"/>
  <c r="U1715" i="13"/>
  <c r="T1715" i="13" s="1"/>
  <c r="U1716" i="13"/>
  <c r="T1716" i="13" s="1"/>
  <c r="U1717" i="13"/>
  <c r="T1717" i="13" s="1"/>
  <c r="U1718" i="13"/>
  <c r="T1718" i="13" s="1"/>
  <c r="U1719" i="13"/>
  <c r="T1719" i="13" s="1"/>
  <c r="U1720" i="13"/>
  <c r="T1720" i="13" s="1"/>
  <c r="U1721" i="13"/>
  <c r="T1721" i="13" s="1"/>
  <c r="U1722" i="13"/>
  <c r="T1722" i="13" s="1"/>
  <c r="U1723" i="13"/>
  <c r="T1723" i="13" s="1"/>
  <c r="U1724" i="13"/>
  <c r="T1724" i="13" s="1"/>
  <c r="U1725" i="13"/>
  <c r="T1725" i="13" s="1"/>
  <c r="U1726" i="13"/>
  <c r="T1726" i="13" s="1"/>
  <c r="U1727" i="13"/>
  <c r="T1727" i="13" s="1"/>
  <c r="U1728" i="13"/>
  <c r="T1728" i="13" s="1"/>
  <c r="U1729" i="13"/>
  <c r="T1729" i="13" s="1"/>
  <c r="U1730" i="13"/>
  <c r="T1730" i="13" s="1"/>
  <c r="U1731" i="13"/>
  <c r="T1731" i="13" s="1"/>
  <c r="U1732" i="13"/>
  <c r="T1732" i="13" s="1"/>
  <c r="U1733" i="13"/>
  <c r="T1733" i="13" s="1"/>
  <c r="U1734" i="13"/>
  <c r="T1734" i="13" s="1"/>
  <c r="U1735" i="13"/>
  <c r="T1735" i="13" s="1"/>
  <c r="U1736" i="13"/>
  <c r="T1736" i="13" s="1"/>
  <c r="U1737" i="13"/>
  <c r="T1737" i="13" s="1"/>
  <c r="U1738" i="13"/>
  <c r="T1738" i="13" s="1"/>
  <c r="U1739" i="13"/>
  <c r="T1739" i="13" s="1"/>
  <c r="U1740" i="13"/>
  <c r="T1740" i="13" s="1"/>
  <c r="U1741" i="13"/>
  <c r="T1741" i="13" s="1"/>
  <c r="U1742" i="13"/>
  <c r="T1742" i="13" s="1"/>
  <c r="U1743" i="13"/>
  <c r="T1743" i="13" s="1"/>
  <c r="U1744" i="13"/>
  <c r="T1744" i="13" s="1"/>
  <c r="U1745" i="13"/>
  <c r="T1745" i="13" s="1"/>
  <c r="U1746" i="13"/>
  <c r="T1746" i="13" s="1"/>
  <c r="U1747" i="13"/>
  <c r="T1747" i="13" s="1"/>
  <c r="U1748" i="13"/>
  <c r="T1748" i="13" s="1"/>
  <c r="U1749" i="13"/>
  <c r="T1749" i="13" s="1"/>
  <c r="U1750" i="13"/>
  <c r="T1750" i="13" s="1"/>
  <c r="U1751" i="13"/>
  <c r="T1751" i="13" s="1"/>
  <c r="U1752" i="13"/>
  <c r="T1752" i="13" s="1"/>
  <c r="U1753" i="13"/>
  <c r="T1753" i="13" s="1"/>
  <c r="U1754" i="13"/>
  <c r="T1754" i="13" s="1"/>
  <c r="U1755" i="13"/>
  <c r="T1755" i="13" s="1"/>
  <c r="U1756" i="13"/>
  <c r="T1756" i="13" s="1"/>
  <c r="U1757" i="13"/>
  <c r="T1757" i="13" s="1"/>
  <c r="U1758" i="13"/>
  <c r="T1758" i="13" s="1"/>
  <c r="U1759" i="13"/>
  <c r="T1759" i="13" s="1"/>
  <c r="U1760" i="13"/>
  <c r="T1760" i="13" s="1"/>
  <c r="U1761" i="13"/>
  <c r="T1761" i="13" s="1"/>
  <c r="U1762" i="13"/>
  <c r="T1762" i="13" s="1"/>
  <c r="U1763" i="13"/>
  <c r="T1763" i="13" s="1"/>
  <c r="U1764" i="13"/>
  <c r="T1764" i="13" s="1"/>
  <c r="U1765" i="13"/>
  <c r="T1765" i="13" s="1"/>
  <c r="U1766" i="13"/>
  <c r="T1766" i="13" s="1"/>
  <c r="U1767" i="13"/>
  <c r="T1767" i="13" s="1"/>
  <c r="U1768" i="13"/>
  <c r="T1768" i="13" s="1"/>
  <c r="U1769" i="13"/>
  <c r="T1769" i="13" s="1"/>
  <c r="U1770" i="13"/>
  <c r="T1770" i="13" s="1"/>
  <c r="U1771" i="13"/>
  <c r="T1771" i="13" s="1"/>
  <c r="U1772" i="13"/>
  <c r="T1772" i="13" s="1"/>
  <c r="U1773" i="13"/>
  <c r="T1773" i="13" s="1"/>
  <c r="U1774" i="13"/>
  <c r="T1774" i="13" s="1"/>
  <c r="U1775" i="13"/>
  <c r="T1775" i="13" s="1"/>
  <c r="U1776" i="13"/>
  <c r="T1776" i="13" s="1"/>
  <c r="U1777" i="13"/>
  <c r="T1777" i="13" s="1"/>
  <c r="U1778" i="13"/>
  <c r="T1778" i="13" s="1"/>
  <c r="U1779" i="13"/>
  <c r="T1779" i="13" s="1"/>
  <c r="U1780" i="13"/>
  <c r="T1780" i="13" s="1"/>
  <c r="U1781" i="13"/>
  <c r="T1781" i="13" s="1"/>
  <c r="U1782" i="13"/>
  <c r="T1782" i="13" s="1"/>
  <c r="U1783" i="13"/>
  <c r="T1783" i="13" s="1"/>
  <c r="U1784" i="13"/>
  <c r="T1784" i="13" s="1"/>
  <c r="U1785" i="13"/>
  <c r="T1785" i="13" s="1"/>
  <c r="U1786" i="13"/>
  <c r="T1786" i="13" s="1"/>
  <c r="U1787" i="13"/>
  <c r="T1787" i="13" s="1"/>
  <c r="U1788" i="13"/>
  <c r="T1788" i="13" s="1"/>
  <c r="U1789" i="13"/>
  <c r="T1789" i="13" s="1"/>
  <c r="U1790" i="13"/>
  <c r="T1790" i="13" s="1"/>
  <c r="U1791" i="13"/>
  <c r="T1791" i="13" s="1"/>
  <c r="U1792" i="13"/>
  <c r="T1792" i="13" s="1"/>
  <c r="U1793" i="13"/>
  <c r="T1793" i="13" s="1"/>
  <c r="U1794" i="13"/>
  <c r="T1794" i="13" s="1"/>
  <c r="U1795" i="13"/>
  <c r="T1795" i="13" s="1"/>
  <c r="U1796" i="13"/>
  <c r="T1796" i="13" s="1"/>
  <c r="U1797" i="13"/>
  <c r="T1797" i="13" s="1"/>
  <c r="U1798" i="13"/>
  <c r="T1798" i="13" s="1"/>
  <c r="U1799" i="13"/>
  <c r="T1799" i="13" s="1"/>
  <c r="U1800" i="13"/>
  <c r="T1800" i="13" s="1"/>
  <c r="U1801" i="13"/>
  <c r="T1801" i="13" s="1"/>
  <c r="U1802" i="13"/>
  <c r="T1802" i="13" s="1"/>
  <c r="U1803" i="13"/>
  <c r="T1803" i="13" s="1"/>
  <c r="U1804" i="13"/>
  <c r="T1804" i="13" s="1"/>
  <c r="U1805" i="13"/>
  <c r="T1805" i="13" s="1"/>
  <c r="U1806" i="13"/>
  <c r="T1806" i="13" s="1"/>
  <c r="U1807" i="13"/>
  <c r="T1807" i="13" s="1"/>
  <c r="U1808" i="13"/>
  <c r="T1808" i="13" s="1"/>
  <c r="U1809" i="13"/>
  <c r="T1809" i="13" s="1"/>
  <c r="U1810" i="13"/>
  <c r="T1810" i="13" s="1"/>
  <c r="U1811" i="13"/>
  <c r="T1811" i="13" s="1"/>
  <c r="U1812" i="13"/>
  <c r="T1812" i="13" s="1"/>
  <c r="U1813" i="13"/>
  <c r="T1813" i="13" s="1"/>
  <c r="U1814" i="13"/>
  <c r="T1814" i="13" s="1"/>
  <c r="U1815" i="13"/>
  <c r="T1815" i="13" s="1"/>
  <c r="U1816" i="13"/>
  <c r="T1816" i="13" s="1"/>
  <c r="U1817" i="13"/>
  <c r="T1817" i="13" s="1"/>
  <c r="U1818" i="13"/>
  <c r="T1818" i="13" s="1"/>
  <c r="U1819" i="13"/>
  <c r="T1819" i="13" s="1"/>
  <c r="U1820" i="13"/>
  <c r="T1820" i="13" s="1"/>
  <c r="U1821" i="13"/>
  <c r="T1821" i="13" s="1"/>
  <c r="U1822" i="13"/>
  <c r="T1822" i="13" s="1"/>
  <c r="U1823" i="13"/>
  <c r="T1823" i="13" s="1"/>
  <c r="U1824" i="13"/>
  <c r="T1824" i="13" s="1"/>
  <c r="U1825" i="13"/>
  <c r="T1825" i="13" s="1"/>
  <c r="U1826" i="13"/>
  <c r="T1826" i="13" s="1"/>
  <c r="U1827" i="13"/>
  <c r="T1827" i="13" s="1"/>
  <c r="U1828" i="13"/>
  <c r="T1828" i="13" s="1"/>
  <c r="U1829" i="13"/>
  <c r="T1829" i="13" s="1"/>
  <c r="U1830" i="13"/>
  <c r="T1830" i="13" s="1"/>
  <c r="U1831" i="13"/>
  <c r="T1831" i="13" s="1"/>
  <c r="U1832" i="13"/>
  <c r="T1832" i="13" s="1"/>
  <c r="U1833" i="13"/>
  <c r="T1833" i="13" s="1"/>
  <c r="U1834" i="13"/>
  <c r="T1834" i="13" s="1"/>
  <c r="U1835" i="13"/>
  <c r="T1835" i="13" s="1"/>
  <c r="U1836" i="13"/>
  <c r="T1836" i="13" s="1"/>
  <c r="U1837" i="13"/>
  <c r="T1837" i="13" s="1"/>
  <c r="U1838" i="13"/>
  <c r="T1838" i="13" s="1"/>
  <c r="U1839" i="13"/>
  <c r="T1839" i="13" s="1"/>
  <c r="U1840" i="13"/>
  <c r="T1840" i="13" s="1"/>
  <c r="U1841" i="13"/>
  <c r="T1841" i="13" s="1"/>
  <c r="U1842" i="13"/>
  <c r="T1842" i="13" s="1"/>
  <c r="U1843" i="13"/>
  <c r="T1843" i="13" s="1"/>
  <c r="U1844" i="13"/>
  <c r="T1844" i="13" s="1"/>
  <c r="U1845" i="13"/>
  <c r="T1845" i="13" s="1"/>
  <c r="U1846" i="13"/>
  <c r="T1846" i="13" s="1"/>
  <c r="U1847" i="13"/>
  <c r="T1847" i="13" s="1"/>
  <c r="U1848" i="13"/>
  <c r="T1848" i="13" s="1"/>
  <c r="U1849" i="13"/>
  <c r="T1849" i="13" s="1"/>
  <c r="U1850" i="13"/>
  <c r="T1850" i="13" s="1"/>
  <c r="U1851" i="13"/>
  <c r="T1851" i="13" s="1"/>
  <c r="U1852" i="13"/>
  <c r="T1852" i="13" s="1"/>
  <c r="U1853" i="13"/>
  <c r="T1853" i="13" s="1"/>
  <c r="U1854" i="13"/>
  <c r="T1854" i="13" s="1"/>
  <c r="U1855" i="13"/>
  <c r="T1855" i="13" s="1"/>
  <c r="U1856" i="13"/>
  <c r="T1856" i="13" s="1"/>
  <c r="U1857" i="13"/>
  <c r="T1857" i="13" s="1"/>
  <c r="U1858" i="13"/>
  <c r="T1858" i="13" s="1"/>
  <c r="U1859" i="13"/>
  <c r="T1859" i="13" s="1"/>
  <c r="U1860" i="13"/>
  <c r="T1860" i="13" s="1"/>
  <c r="U1861" i="13"/>
  <c r="T1861" i="13" s="1"/>
  <c r="U1862" i="13"/>
  <c r="T1862" i="13" s="1"/>
  <c r="U1863" i="13"/>
  <c r="T1863" i="13" s="1"/>
  <c r="U1864" i="13"/>
  <c r="T1864" i="13" s="1"/>
  <c r="U1865" i="13"/>
  <c r="T1865" i="13" s="1"/>
  <c r="U1866" i="13"/>
  <c r="T1866" i="13" s="1"/>
  <c r="U1867" i="13"/>
  <c r="T1867" i="13" s="1"/>
  <c r="U1868" i="13"/>
  <c r="T1868" i="13" s="1"/>
  <c r="U1869" i="13"/>
  <c r="T1869" i="13" s="1"/>
  <c r="U1870" i="13"/>
  <c r="T1870" i="13" s="1"/>
  <c r="U1871" i="13"/>
  <c r="T1871" i="13" s="1"/>
  <c r="U1872" i="13"/>
  <c r="T1872" i="13" s="1"/>
  <c r="U1873" i="13"/>
  <c r="T1873" i="13" s="1"/>
  <c r="U1874" i="13"/>
  <c r="T1874" i="13" s="1"/>
  <c r="U1875" i="13"/>
  <c r="T1875" i="13" s="1"/>
  <c r="U1876" i="13"/>
  <c r="T1876" i="13" s="1"/>
  <c r="U1877" i="13"/>
  <c r="T1877" i="13" s="1"/>
  <c r="U1878" i="13"/>
  <c r="T1878" i="13" s="1"/>
  <c r="U1879" i="13"/>
  <c r="T1879" i="13" s="1"/>
  <c r="U1880" i="13"/>
  <c r="T1880" i="13" s="1"/>
  <c r="U1881" i="13"/>
  <c r="T1881" i="13" s="1"/>
  <c r="U1882" i="13"/>
  <c r="T1882" i="13" s="1"/>
  <c r="U1883" i="13"/>
  <c r="T1883" i="13" s="1"/>
  <c r="U1884" i="13"/>
  <c r="T1884" i="13" s="1"/>
  <c r="U1885" i="13"/>
  <c r="T1885" i="13" s="1"/>
  <c r="U1886" i="13"/>
  <c r="T1886" i="13" s="1"/>
  <c r="U1887" i="13"/>
  <c r="T1887" i="13" s="1"/>
  <c r="U1888" i="13"/>
  <c r="T1888" i="13" s="1"/>
  <c r="U1889" i="13"/>
  <c r="T1889" i="13" s="1"/>
  <c r="U1890" i="13"/>
  <c r="T1890" i="13" s="1"/>
  <c r="U1891" i="13"/>
  <c r="T1891" i="13" s="1"/>
  <c r="U1892" i="13"/>
  <c r="T1892" i="13" s="1"/>
  <c r="U1893" i="13"/>
  <c r="T1893" i="13" s="1"/>
  <c r="U1894" i="13"/>
  <c r="T1894" i="13" s="1"/>
  <c r="U1895" i="13"/>
  <c r="T1895" i="13" s="1"/>
  <c r="U1896" i="13"/>
  <c r="T1896" i="13" s="1"/>
  <c r="U1897" i="13"/>
  <c r="T1897" i="13" s="1"/>
  <c r="U1898" i="13"/>
  <c r="T1898" i="13" s="1"/>
  <c r="U1899" i="13"/>
  <c r="T1899" i="13" s="1"/>
  <c r="U1900" i="13"/>
  <c r="T1900" i="13" s="1"/>
  <c r="U1901" i="13"/>
  <c r="T1901" i="13" s="1"/>
  <c r="U1902" i="13"/>
  <c r="T1902" i="13" s="1"/>
  <c r="U1903" i="13"/>
  <c r="T1903" i="13" s="1"/>
  <c r="U1904" i="13"/>
  <c r="T1904" i="13" s="1"/>
  <c r="U1905" i="13"/>
  <c r="T1905" i="13" s="1"/>
  <c r="U1906" i="13"/>
  <c r="T1906" i="13" s="1"/>
  <c r="U1907" i="13"/>
  <c r="T1907" i="13" s="1"/>
  <c r="U1908" i="13"/>
  <c r="T1908" i="13" s="1"/>
  <c r="U1909" i="13"/>
  <c r="T1909" i="13" s="1"/>
  <c r="U1910" i="13"/>
  <c r="T1910" i="13" s="1"/>
  <c r="U1911" i="13"/>
  <c r="T1911" i="13" s="1"/>
  <c r="U1912" i="13"/>
  <c r="T1912" i="13" s="1"/>
  <c r="U1913" i="13"/>
  <c r="T1913" i="13" s="1"/>
  <c r="U1914" i="13"/>
  <c r="T1914" i="13" s="1"/>
  <c r="U1915" i="13"/>
  <c r="T1915" i="13" s="1"/>
  <c r="U1916" i="13"/>
  <c r="T1916" i="13" s="1"/>
  <c r="U1917" i="13"/>
  <c r="T1917" i="13" s="1"/>
  <c r="U1918" i="13"/>
  <c r="T1918" i="13" s="1"/>
  <c r="U1919" i="13"/>
  <c r="T1919" i="13" s="1"/>
  <c r="U1920" i="13"/>
  <c r="T1920" i="13" s="1"/>
  <c r="U1921" i="13"/>
  <c r="T1921" i="13" s="1"/>
  <c r="U1922" i="13"/>
  <c r="T1922" i="13" s="1"/>
  <c r="U1923" i="13"/>
  <c r="T1923" i="13" s="1"/>
  <c r="U1924" i="13"/>
  <c r="T1924" i="13" s="1"/>
  <c r="U1925" i="13"/>
  <c r="T1925" i="13" s="1"/>
  <c r="U1926" i="13"/>
  <c r="T1926" i="13" s="1"/>
  <c r="U1927" i="13"/>
  <c r="T1927" i="13" s="1"/>
  <c r="U1928" i="13"/>
  <c r="T1928" i="13" s="1"/>
  <c r="U1929" i="13"/>
  <c r="T1929" i="13" s="1"/>
  <c r="U1930" i="13"/>
  <c r="T1930" i="13" s="1"/>
  <c r="U1931" i="13"/>
  <c r="T1931" i="13" s="1"/>
  <c r="U1932" i="13"/>
  <c r="T1932" i="13" s="1"/>
  <c r="U1933" i="13"/>
  <c r="T1933" i="13" s="1"/>
  <c r="U1934" i="13"/>
  <c r="T1934" i="13" s="1"/>
  <c r="U1935" i="13"/>
  <c r="T1935" i="13" s="1"/>
  <c r="U1936" i="13"/>
  <c r="T1936" i="13" s="1"/>
  <c r="U1937" i="13"/>
  <c r="T1937" i="13" s="1"/>
  <c r="U1938" i="13"/>
  <c r="T1938" i="13" s="1"/>
  <c r="U1939" i="13"/>
  <c r="T1939" i="13" s="1"/>
  <c r="U1940" i="13"/>
  <c r="T1940" i="13" s="1"/>
  <c r="U1941" i="13"/>
  <c r="T1941" i="13" s="1"/>
  <c r="U1942" i="13"/>
  <c r="T1942" i="13" s="1"/>
  <c r="U1943" i="13"/>
  <c r="T1943" i="13" s="1"/>
  <c r="U1944" i="13"/>
  <c r="T1944" i="13" s="1"/>
  <c r="U1945" i="13"/>
  <c r="T1945" i="13" s="1"/>
  <c r="U1946" i="13"/>
  <c r="T1946" i="13" s="1"/>
  <c r="U1947" i="13"/>
  <c r="T1947" i="13" s="1"/>
  <c r="U1948" i="13"/>
  <c r="T1948" i="13" s="1"/>
  <c r="U1949" i="13"/>
  <c r="T1949" i="13" s="1"/>
  <c r="U1950" i="13"/>
  <c r="T1950" i="13" s="1"/>
  <c r="U1951" i="13"/>
  <c r="T1951" i="13" s="1"/>
  <c r="U1952" i="13"/>
  <c r="T1952" i="13" s="1"/>
  <c r="U1953" i="13"/>
  <c r="T1953" i="13" s="1"/>
  <c r="U1954" i="13"/>
  <c r="T1954" i="13" s="1"/>
  <c r="U1955" i="13"/>
  <c r="T1955" i="13" s="1"/>
  <c r="U1956" i="13"/>
  <c r="T1956" i="13" s="1"/>
  <c r="U1957" i="13"/>
  <c r="T1957" i="13" s="1"/>
  <c r="U1958" i="13"/>
  <c r="T1958" i="13" s="1"/>
  <c r="U1959" i="13"/>
  <c r="T1959" i="13" s="1"/>
  <c r="U1960" i="13"/>
  <c r="T1960" i="13" s="1"/>
  <c r="U1961" i="13"/>
  <c r="T1961" i="13" s="1"/>
  <c r="U1962" i="13"/>
  <c r="T1962" i="13" s="1"/>
  <c r="U1963" i="13"/>
  <c r="T1963" i="13" s="1"/>
  <c r="U1964" i="13"/>
  <c r="T1964" i="13" s="1"/>
  <c r="U1965" i="13"/>
  <c r="T1965" i="13" s="1"/>
  <c r="U1966" i="13"/>
  <c r="T1966" i="13" s="1"/>
  <c r="U1967" i="13"/>
  <c r="T1967" i="13" s="1"/>
  <c r="U1968" i="13"/>
  <c r="T1968" i="13" s="1"/>
  <c r="U1969" i="13"/>
  <c r="T1969" i="13" s="1"/>
  <c r="U1970" i="13"/>
  <c r="T1970" i="13" s="1"/>
  <c r="U1971" i="13"/>
  <c r="T1971" i="13" s="1"/>
  <c r="U1972" i="13"/>
  <c r="T1972" i="13" s="1"/>
  <c r="U1973" i="13"/>
  <c r="T1973" i="13" s="1"/>
  <c r="U1974" i="13"/>
  <c r="T1974" i="13" s="1"/>
  <c r="U1975" i="13"/>
  <c r="T1975" i="13" s="1"/>
  <c r="U1976" i="13"/>
  <c r="T1976" i="13" s="1"/>
  <c r="U1977" i="13"/>
  <c r="T1977" i="13" s="1"/>
  <c r="U1978" i="13"/>
  <c r="T1978" i="13" s="1"/>
  <c r="U1979" i="13"/>
  <c r="T1979" i="13" s="1"/>
  <c r="U1980" i="13"/>
  <c r="T1980" i="13" s="1"/>
  <c r="U1981" i="13"/>
  <c r="T1981" i="13" s="1"/>
  <c r="U1982" i="13"/>
  <c r="T1982" i="13" s="1"/>
  <c r="U1983" i="13"/>
  <c r="T1983" i="13" s="1"/>
  <c r="U1984" i="13"/>
  <c r="T1984" i="13" s="1"/>
  <c r="U1985" i="13"/>
  <c r="T1985" i="13" s="1"/>
  <c r="U1986" i="13"/>
  <c r="T1986" i="13" s="1"/>
  <c r="U1987" i="13"/>
  <c r="T1987" i="13" s="1"/>
  <c r="U1988" i="13"/>
  <c r="T1988" i="13" s="1"/>
  <c r="U1989" i="13"/>
  <c r="T1989" i="13" s="1"/>
  <c r="U1990" i="13"/>
  <c r="T1990" i="13" s="1"/>
  <c r="U1991" i="13"/>
  <c r="T1991" i="13" s="1"/>
  <c r="U1992" i="13"/>
  <c r="T1992" i="13" s="1"/>
  <c r="U1993" i="13"/>
  <c r="T1993" i="13" s="1"/>
  <c r="U1994" i="13"/>
  <c r="T1994" i="13" s="1"/>
  <c r="U1995" i="13"/>
  <c r="T1995" i="13" s="1"/>
  <c r="U1996" i="13"/>
  <c r="T1996" i="13" s="1"/>
  <c r="U1997" i="13"/>
  <c r="T1997" i="13" s="1"/>
  <c r="U1998" i="13"/>
  <c r="T1998" i="13" s="1"/>
  <c r="U1999" i="13"/>
  <c r="T1999" i="13" s="1"/>
  <c r="U2000" i="13"/>
  <c r="T2000" i="13" s="1"/>
  <c r="U2001" i="13"/>
  <c r="T2001" i="13" s="1"/>
  <c r="U2002" i="13"/>
  <c r="T2002" i="13" s="1"/>
  <c r="U2003" i="13"/>
  <c r="T2003" i="13" s="1"/>
  <c r="U2004" i="13"/>
  <c r="T2004" i="13" s="1"/>
  <c r="U2005" i="13"/>
  <c r="T2005" i="13" s="1"/>
  <c r="U2006" i="13"/>
  <c r="T2006" i="13" s="1"/>
  <c r="U2007" i="13"/>
  <c r="T2007" i="13" s="1"/>
  <c r="U2008" i="13"/>
  <c r="T2008" i="13" s="1"/>
  <c r="U2009" i="13"/>
  <c r="T2009" i="13" s="1"/>
  <c r="U2010" i="13"/>
  <c r="T2010" i="13" s="1"/>
  <c r="U2011" i="13"/>
  <c r="T2011" i="13" s="1"/>
  <c r="U2012" i="13"/>
  <c r="T2012" i="13" s="1"/>
  <c r="U2013" i="13"/>
  <c r="T2013" i="13" s="1"/>
  <c r="U2014" i="13"/>
  <c r="T2014" i="13" s="1"/>
  <c r="U2015" i="13"/>
  <c r="T2015" i="13" s="1"/>
  <c r="U2016" i="13"/>
  <c r="T2016" i="13" s="1"/>
  <c r="U2017" i="13"/>
  <c r="T2017" i="13" s="1"/>
  <c r="U2018" i="13"/>
  <c r="T2018" i="13" s="1"/>
  <c r="U2019" i="13"/>
  <c r="T2019" i="13" s="1"/>
  <c r="U2020" i="13"/>
  <c r="T2020" i="13" s="1"/>
  <c r="U2021" i="13"/>
  <c r="T2021" i="13" s="1"/>
  <c r="U2022" i="13"/>
  <c r="T2022" i="13" s="1"/>
  <c r="U2023" i="13"/>
  <c r="T2023" i="13" s="1"/>
  <c r="U2024" i="13"/>
  <c r="T2024" i="13" s="1"/>
  <c r="U2025" i="13"/>
  <c r="T2025" i="13" s="1"/>
  <c r="U2026" i="13"/>
  <c r="T2026" i="13" s="1"/>
  <c r="U2027" i="13"/>
  <c r="T2027" i="13" s="1"/>
  <c r="U2028" i="13"/>
  <c r="T2028" i="13" s="1"/>
  <c r="U2029" i="13"/>
  <c r="T2029" i="13" s="1"/>
  <c r="U2030" i="13"/>
  <c r="T2030" i="13" s="1"/>
  <c r="U2031" i="13"/>
  <c r="T2031" i="13" s="1"/>
  <c r="U2032" i="13"/>
  <c r="T2032" i="13" s="1"/>
  <c r="U2033" i="13"/>
  <c r="T2033" i="13" s="1"/>
  <c r="U2034" i="13"/>
  <c r="T2034" i="13" s="1"/>
  <c r="U2035" i="13"/>
  <c r="T2035" i="13" s="1"/>
  <c r="U2036" i="13"/>
  <c r="T2036" i="13" s="1"/>
  <c r="U2037" i="13"/>
  <c r="T2037" i="13" s="1"/>
  <c r="U2038" i="13"/>
  <c r="T2038" i="13" s="1"/>
  <c r="U2039" i="13"/>
  <c r="T2039" i="13" s="1"/>
  <c r="U2040" i="13"/>
  <c r="T2040" i="13" s="1"/>
  <c r="U2041" i="13"/>
  <c r="T2041" i="13" s="1"/>
  <c r="U2042" i="13"/>
  <c r="T2042" i="13" s="1"/>
  <c r="U2043" i="13"/>
  <c r="T2043" i="13" s="1"/>
  <c r="U2044" i="13"/>
  <c r="T2044" i="13" s="1"/>
  <c r="U2045" i="13"/>
  <c r="T2045" i="13" s="1"/>
  <c r="U2046" i="13"/>
  <c r="T2046" i="13" s="1"/>
  <c r="U2047" i="13"/>
  <c r="T2047" i="13" s="1"/>
  <c r="U2048" i="13"/>
  <c r="T2048" i="13" s="1"/>
  <c r="U2049" i="13"/>
  <c r="T2049" i="13" s="1"/>
  <c r="U2050" i="13"/>
  <c r="T2050" i="13" s="1"/>
  <c r="U2051" i="13"/>
  <c r="T2051" i="13" s="1"/>
  <c r="U2052" i="13"/>
  <c r="T2052" i="13" s="1"/>
  <c r="U2053" i="13"/>
  <c r="T2053" i="13" s="1"/>
  <c r="U2054" i="13"/>
  <c r="T2054" i="13" s="1"/>
  <c r="U2055" i="13"/>
  <c r="T2055" i="13" s="1"/>
  <c r="U2056" i="13"/>
  <c r="T2056" i="13" s="1"/>
  <c r="U2057" i="13"/>
  <c r="T2057" i="13" s="1"/>
  <c r="U2058" i="13"/>
  <c r="T2058" i="13" s="1"/>
  <c r="U2059" i="13"/>
  <c r="T2059" i="13" s="1"/>
  <c r="U2060" i="13"/>
  <c r="T2060" i="13" s="1"/>
  <c r="U2061" i="13"/>
  <c r="T2061" i="13" s="1"/>
  <c r="U2062" i="13"/>
  <c r="T2062" i="13" s="1"/>
  <c r="U2063" i="13"/>
  <c r="T2063" i="13" s="1"/>
  <c r="U2064" i="13"/>
  <c r="T2064" i="13" s="1"/>
  <c r="U2065" i="13"/>
  <c r="T2065" i="13" s="1"/>
  <c r="U2066" i="13"/>
  <c r="T2066" i="13" s="1"/>
  <c r="U2067" i="13"/>
  <c r="T2067" i="13" s="1"/>
  <c r="U2068" i="13"/>
  <c r="T2068" i="13" s="1"/>
  <c r="U2069" i="13"/>
  <c r="T2069" i="13" s="1"/>
  <c r="U2070" i="13"/>
  <c r="T2070" i="13" s="1"/>
  <c r="U2071" i="13"/>
  <c r="T2071" i="13" s="1"/>
  <c r="U2072" i="13"/>
  <c r="T2072" i="13" s="1"/>
  <c r="U2073" i="13"/>
  <c r="T2073" i="13" s="1"/>
  <c r="U2074" i="13"/>
  <c r="T2074" i="13" s="1"/>
  <c r="U2075" i="13"/>
  <c r="T2075" i="13" s="1"/>
  <c r="U2076" i="13"/>
  <c r="T2076" i="13" s="1"/>
  <c r="U2077" i="13"/>
  <c r="T2077" i="13" s="1"/>
  <c r="U2078" i="13"/>
  <c r="T2078" i="13" s="1"/>
  <c r="U2079" i="13"/>
  <c r="T2079" i="13" s="1"/>
  <c r="U2080" i="13"/>
  <c r="T2080" i="13" s="1"/>
  <c r="U2081" i="13"/>
  <c r="T2081" i="13" s="1"/>
  <c r="U2082" i="13"/>
  <c r="T2082" i="13" s="1"/>
  <c r="U2083" i="13"/>
  <c r="T2083" i="13" s="1"/>
  <c r="U2084" i="13"/>
  <c r="T2084" i="13" s="1"/>
  <c r="U2085" i="13"/>
  <c r="T2085" i="13" s="1"/>
  <c r="U2086" i="13"/>
  <c r="T2086" i="13" s="1"/>
  <c r="U2087" i="13"/>
  <c r="T2087" i="13" s="1"/>
  <c r="U2088" i="13"/>
  <c r="T2088" i="13" s="1"/>
  <c r="U2089" i="13"/>
  <c r="T2089" i="13" s="1"/>
  <c r="U2090" i="13"/>
  <c r="T2090" i="13" s="1"/>
  <c r="U2091" i="13"/>
  <c r="T2091" i="13" s="1"/>
  <c r="U2092" i="13"/>
  <c r="T2092" i="13" s="1"/>
  <c r="U2093" i="13"/>
  <c r="T2093" i="13" s="1"/>
  <c r="U2094" i="13"/>
  <c r="T2094" i="13" s="1"/>
  <c r="U2095" i="13"/>
  <c r="T2095" i="13" s="1"/>
  <c r="U2096" i="13"/>
  <c r="T2096" i="13" s="1"/>
  <c r="U2097" i="13"/>
  <c r="T2097" i="13" s="1"/>
  <c r="U2098" i="13"/>
  <c r="T2098" i="13" s="1"/>
  <c r="U2099" i="13"/>
  <c r="T2099" i="13" s="1"/>
  <c r="U2100" i="13"/>
  <c r="T2100" i="13" s="1"/>
  <c r="U2101" i="13"/>
  <c r="T2101" i="13" s="1"/>
  <c r="U2102" i="13"/>
  <c r="T2102" i="13" s="1"/>
  <c r="U2103" i="13"/>
  <c r="T2103" i="13" s="1"/>
  <c r="U2104" i="13"/>
  <c r="T2104" i="13" s="1"/>
  <c r="U2105" i="13"/>
  <c r="T2105" i="13" s="1"/>
  <c r="U2106" i="13"/>
  <c r="T2106" i="13" s="1"/>
  <c r="U2107" i="13"/>
  <c r="T2107" i="13" s="1"/>
  <c r="U2108" i="13"/>
  <c r="T2108" i="13" s="1"/>
  <c r="U2109" i="13"/>
  <c r="T2109" i="13" s="1"/>
  <c r="U2110" i="13"/>
  <c r="T2110" i="13" s="1"/>
  <c r="U2111" i="13"/>
  <c r="T2111" i="13" s="1"/>
  <c r="U2112" i="13"/>
  <c r="T2112" i="13" s="1"/>
  <c r="U2113" i="13"/>
  <c r="T2113" i="13" s="1"/>
  <c r="U2114" i="13"/>
  <c r="T2114" i="13" s="1"/>
  <c r="U2115" i="13"/>
  <c r="T2115" i="13" s="1"/>
  <c r="U2116" i="13"/>
  <c r="T2116" i="13" s="1"/>
  <c r="U2117" i="13"/>
  <c r="T2117" i="13" s="1"/>
  <c r="U2118" i="13"/>
  <c r="T2118" i="13" s="1"/>
  <c r="U2119" i="13"/>
  <c r="T2119" i="13" s="1"/>
  <c r="U2120" i="13"/>
  <c r="T2120" i="13" s="1"/>
  <c r="U2121" i="13"/>
  <c r="T2121" i="13" s="1"/>
  <c r="U2122" i="13"/>
  <c r="T2122" i="13" s="1"/>
  <c r="U2123" i="13"/>
  <c r="T2123" i="13" s="1"/>
  <c r="U2124" i="13"/>
  <c r="T2124" i="13" s="1"/>
  <c r="U2125" i="13"/>
  <c r="T2125" i="13" s="1"/>
  <c r="U2126" i="13"/>
  <c r="T2126" i="13" s="1"/>
  <c r="U2127" i="13"/>
  <c r="T2127" i="13" s="1"/>
  <c r="U2128" i="13"/>
  <c r="T2128" i="13" s="1"/>
  <c r="U2129" i="13"/>
  <c r="T2129" i="13" s="1"/>
  <c r="U2130" i="13"/>
  <c r="T2130" i="13" s="1"/>
  <c r="U2131" i="13"/>
  <c r="T2131" i="13" s="1"/>
  <c r="U2132" i="13"/>
  <c r="T2132" i="13" s="1"/>
  <c r="U2133" i="13"/>
  <c r="T2133" i="13" s="1"/>
  <c r="U2134" i="13"/>
  <c r="T2134" i="13" s="1"/>
  <c r="U2135" i="13"/>
  <c r="T2135" i="13" s="1"/>
  <c r="U2136" i="13"/>
  <c r="T2136" i="13" s="1"/>
  <c r="U2137" i="13"/>
  <c r="T2137" i="13" s="1"/>
  <c r="U2138" i="13"/>
  <c r="T2138" i="13" s="1"/>
  <c r="U2139" i="13"/>
  <c r="T2139" i="13" s="1"/>
  <c r="U2140" i="13"/>
  <c r="T2140" i="13" s="1"/>
  <c r="U2141" i="13"/>
  <c r="T2141" i="13" s="1"/>
  <c r="U2142" i="13"/>
  <c r="T2142" i="13" s="1"/>
  <c r="U2143" i="13"/>
  <c r="T2143" i="13" s="1"/>
  <c r="U2144" i="13"/>
  <c r="T2144" i="13" s="1"/>
  <c r="U2145" i="13"/>
  <c r="T2145" i="13" s="1"/>
  <c r="U2146" i="13"/>
  <c r="T2146" i="13" s="1"/>
  <c r="U2147" i="13"/>
  <c r="T2147" i="13" s="1"/>
  <c r="U2148" i="13"/>
  <c r="T2148" i="13" s="1"/>
  <c r="U2149" i="13"/>
  <c r="T2149" i="13" s="1"/>
  <c r="U2150" i="13"/>
  <c r="T2150" i="13" s="1"/>
  <c r="U2151" i="13"/>
  <c r="T2151" i="13" s="1"/>
  <c r="U2152" i="13"/>
  <c r="T2152" i="13" s="1"/>
  <c r="U2153" i="13"/>
  <c r="T2153" i="13" s="1"/>
  <c r="U2154" i="13"/>
  <c r="T2154" i="13" s="1"/>
  <c r="U2155" i="13"/>
  <c r="T2155" i="13" s="1"/>
  <c r="U2156" i="13"/>
  <c r="T2156" i="13" s="1"/>
  <c r="U2157" i="13"/>
  <c r="T2157" i="13" s="1"/>
  <c r="U2158" i="13"/>
  <c r="T2158" i="13" s="1"/>
  <c r="U2159" i="13"/>
  <c r="T2159" i="13" s="1"/>
  <c r="U2160" i="13"/>
  <c r="T2160" i="13" s="1"/>
  <c r="U2161" i="13"/>
  <c r="T2161" i="13" s="1"/>
  <c r="U2162" i="13"/>
  <c r="T2162" i="13" s="1"/>
  <c r="U2163" i="13"/>
  <c r="T2163" i="13" s="1"/>
  <c r="U2164" i="13"/>
  <c r="T2164" i="13" s="1"/>
  <c r="U2165" i="13"/>
  <c r="T2165" i="13" s="1"/>
  <c r="U2166" i="13"/>
  <c r="T2166" i="13" s="1"/>
  <c r="U2167" i="13"/>
  <c r="T2167" i="13" s="1"/>
  <c r="U2168" i="13"/>
  <c r="T2168" i="13" s="1"/>
  <c r="U2169" i="13"/>
  <c r="T2169" i="13" s="1"/>
  <c r="U2170" i="13"/>
  <c r="T2170" i="13" s="1"/>
  <c r="U2171" i="13"/>
  <c r="T2171" i="13" s="1"/>
  <c r="U2172" i="13"/>
  <c r="T2172" i="13" s="1"/>
  <c r="U2173" i="13"/>
  <c r="T2173" i="13" s="1"/>
  <c r="U2174" i="13"/>
  <c r="T2174" i="13" s="1"/>
  <c r="U2175" i="13"/>
  <c r="T2175" i="13" s="1"/>
  <c r="U2176" i="13"/>
  <c r="T2176" i="13" s="1"/>
  <c r="U2177" i="13"/>
  <c r="T2177" i="13" s="1"/>
  <c r="U2178" i="13"/>
  <c r="T2178" i="13" s="1"/>
  <c r="U2179" i="13"/>
  <c r="T2179" i="13" s="1"/>
  <c r="U2180" i="13"/>
  <c r="T2180" i="13" s="1"/>
  <c r="U2181" i="13"/>
  <c r="T2181" i="13" s="1"/>
  <c r="U2182" i="13"/>
  <c r="T2182" i="13" s="1"/>
  <c r="U2183" i="13"/>
  <c r="T2183" i="13" s="1"/>
  <c r="U2184" i="13"/>
  <c r="T2184" i="13" s="1"/>
  <c r="U2185" i="13"/>
  <c r="T2185" i="13" s="1"/>
  <c r="U2186" i="13"/>
  <c r="T2186" i="13" s="1"/>
  <c r="U2187" i="13"/>
  <c r="T2187" i="13" s="1"/>
  <c r="U2188" i="13"/>
  <c r="T2188" i="13" s="1"/>
  <c r="U2189" i="13"/>
  <c r="T2189" i="13" s="1"/>
  <c r="U2190" i="13"/>
  <c r="T2190" i="13" s="1"/>
  <c r="U2191" i="13"/>
  <c r="T2191" i="13" s="1"/>
  <c r="U2192" i="13"/>
  <c r="T2192" i="13" s="1"/>
  <c r="U2193" i="13"/>
  <c r="T2193" i="13" s="1"/>
  <c r="U2194" i="13"/>
  <c r="T2194" i="13" s="1"/>
  <c r="U2195" i="13"/>
  <c r="T2195" i="13" s="1"/>
  <c r="U2196" i="13"/>
  <c r="T2196" i="13" s="1"/>
  <c r="U2197" i="13"/>
  <c r="T2197" i="13" s="1"/>
  <c r="U2198" i="13"/>
  <c r="T2198" i="13" s="1"/>
  <c r="U2199" i="13"/>
  <c r="T2199" i="13" s="1"/>
  <c r="U2200" i="13"/>
  <c r="T2200" i="13" s="1"/>
  <c r="U2201" i="13"/>
  <c r="T2201" i="13" s="1"/>
  <c r="U2202" i="13"/>
  <c r="T2202" i="13" s="1"/>
  <c r="U2203" i="13"/>
  <c r="T2203" i="13" s="1"/>
  <c r="U2204" i="13"/>
  <c r="T2204" i="13" s="1"/>
  <c r="U2205" i="13"/>
  <c r="T2205" i="13" s="1"/>
  <c r="U2206" i="13"/>
  <c r="T2206" i="13" s="1"/>
  <c r="U2207" i="13"/>
  <c r="T2207" i="13" s="1"/>
  <c r="U2208" i="13"/>
  <c r="T2208" i="13" s="1"/>
  <c r="U2209" i="13"/>
  <c r="T2209" i="13" s="1"/>
  <c r="U2210" i="13"/>
  <c r="T2210" i="13" s="1"/>
  <c r="U2211" i="13"/>
  <c r="T2211" i="13" s="1"/>
  <c r="U2212" i="13"/>
  <c r="T2212" i="13" s="1"/>
  <c r="U2213" i="13"/>
  <c r="T2213" i="13" s="1"/>
  <c r="U2214" i="13"/>
  <c r="T2214" i="13" s="1"/>
  <c r="U2215" i="13"/>
  <c r="T2215" i="13" s="1"/>
  <c r="U2216" i="13"/>
  <c r="T2216" i="13" s="1"/>
  <c r="U2217" i="13"/>
  <c r="T2217" i="13" s="1"/>
  <c r="U2218" i="13"/>
  <c r="T2218" i="13" s="1"/>
  <c r="U2219" i="13"/>
  <c r="T2219" i="13" s="1"/>
  <c r="U2220" i="13"/>
  <c r="T2220" i="13" s="1"/>
  <c r="U2221" i="13"/>
  <c r="T2221" i="13" s="1"/>
  <c r="U2222" i="13"/>
  <c r="T2222" i="13" s="1"/>
  <c r="U2223" i="13"/>
  <c r="T2223" i="13" s="1"/>
  <c r="U2224" i="13"/>
  <c r="T2224" i="13" s="1"/>
  <c r="U2225" i="13"/>
  <c r="T2225" i="13" s="1"/>
  <c r="U2226" i="13"/>
  <c r="T2226" i="13" s="1"/>
  <c r="U2227" i="13"/>
  <c r="T2227" i="13" s="1"/>
  <c r="U2228" i="13"/>
  <c r="T2228" i="13" s="1"/>
  <c r="U2229" i="13"/>
  <c r="T2229" i="13" s="1"/>
  <c r="U2230" i="13"/>
  <c r="T2230" i="13" s="1"/>
  <c r="U2231" i="13"/>
  <c r="T2231" i="13" s="1"/>
  <c r="U2232" i="13"/>
  <c r="T2232" i="13" s="1"/>
  <c r="U2233" i="13"/>
  <c r="T2233" i="13" s="1"/>
  <c r="U2234" i="13"/>
  <c r="T2234" i="13" s="1"/>
  <c r="U2235" i="13"/>
  <c r="T2235" i="13" s="1"/>
  <c r="U2236" i="13"/>
  <c r="T2236" i="13" s="1"/>
  <c r="U2237" i="13"/>
  <c r="T2237" i="13" s="1"/>
  <c r="U2238" i="13"/>
  <c r="T2238" i="13" s="1"/>
  <c r="U2239" i="13"/>
  <c r="T2239" i="13" s="1"/>
  <c r="U2240" i="13"/>
  <c r="T2240" i="13" s="1"/>
  <c r="U2241" i="13"/>
  <c r="T2241" i="13" s="1"/>
  <c r="U2242" i="13"/>
  <c r="T2242" i="13" s="1"/>
  <c r="U2243" i="13"/>
  <c r="T2243" i="13" s="1"/>
  <c r="U2244" i="13"/>
  <c r="T2244" i="13" s="1"/>
  <c r="U2245" i="13"/>
  <c r="T2245" i="13" s="1"/>
  <c r="U2246" i="13"/>
  <c r="T2246" i="13" s="1"/>
  <c r="U2247" i="13"/>
  <c r="T2247" i="13" s="1"/>
  <c r="U2248" i="13"/>
  <c r="T2248" i="13" s="1"/>
  <c r="U2249" i="13"/>
  <c r="T2249" i="13" s="1"/>
  <c r="U2250" i="13"/>
  <c r="T2250" i="13" s="1"/>
  <c r="U2251" i="13"/>
  <c r="T2251" i="13" s="1"/>
  <c r="U2252" i="13"/>
  <c r="T2252" i="13" s="1"/>
  <c r="U2253" i="13"/>
  <c r="T2253" i="13" s="1"/>
  <c r="U2254" i="13"/>
  <c r="T2254" i="13" s="1"/>
  <c r="U2255" i="13"/>
  <c r="T2255" i="13" s="1"/>
  <c r="U2256" i="13"/>
  <c r="T2256" i="13" s="1"/>
  <c r="U2257" i="13"/>
  <c r="T2257" i="13" s="1"/>
  <c r="U2258" i="13"/>
  <c r="T2258" i="13" s="1"/>
  <c r="U2259" i="13"/>
  <c r="T2259" i="13" s="1"/>
  <c r="U2260" i="13"/>
  <c r="T2260" i="13" s="1"/>
  <c r="U2261" i="13"/>
  <c r="T2261" i="13" s="1"/>
  <c r="U2262" i="13"/>
  <c r="T2262" i="13" s="1"/>
  <c r="U2263" i="13"/>
  <c r="T2263" i="13" s="1"/>
  <c r="U2264" i="13"/>
  <c r="T2264" i="13" s="1"/>
  <c r="U2265" i="13"/>
  <c r="T2265" i="13" s="1"/>
  <c r="U2266" i="13"/>
  <c r="T2266" i="13" s="1"/>
  <c r="U2267" i="13"/>
  <c r="T2267" i="13" s="1"/>
  <c r="U2268" i="13"/>
  <c r="T2268" i="13" s="1"/>
  <c r="U2269" i="13"/>
  <c r="T2269" i="13" s="1"/>
  <c r="U2270" i="13"/>
  <c r="T2270" i="13" s="1"/>
  <c r="U2271" i="13"/>
  <c r="T2271" i="13" s="1"/>
  <c r="U2272" i="13"/>
  <c r="T2272" i="13" s="1"/>
  <c r="U2273" i="13"/>
  <c r="T2273" i="13" s="1"/>
  <c r="U2274" i="13"/>
  <c r="T2274" i="13" s="1"/>
  <c r="U2275" i="13"/>
  <c r="T2275" i="13" s="1"/>
  <c r="U2276" i="13"/>
  <c r="T2276" i="13" s="1"/>
  <c r="U2277" i="13"/>
  <c r="T2277" i="13" s="1"/>
  <c r="U2278" i="13"/>
  <c r="T2278" i="13" s="1"/>
  <c r="U2279" i="13"/>
  <c r="T2279" i="13" s="1"/>
  <c r="U2280" i="13"/>
  <c r="T2280" i="13" s="1"/>
  <c r="U2281" i="13"/>
  <c r="T2281" i="13" s="1"/>
  <c r="U2282" i="13"/>
  <c r="T2282" i="13" s="1"/>
  <c r="U2283" i="13"/>
  <c r="T2283" i="13" s="1"/>
  <c r="U2284" i="13"/>
  <c r="T2284" i="13" s="1"/>
  <c r="U2285" i="13"/>
  <c r="T2285" i="13" s="1"/>
  <c r="U2286" i="13"/>
  <c r="T2286" i="13" s="1"/>
  <c r="U2287" i="13"/>
  <c r="T2287" i="13" s="1"/>
  <c r="U2288" i="13"/>
  <c r="T2288" i="13" s="1"/>
  <c r="U2289" i="13"/>
  <c r="T2289" i="13" s="1"/>
  <c r="U2290" i="13"/>
  <c r="T2290" i="13" s="1"/>
  <c r="U2291" i="13"/>
  <c r="T2291" i="13" s="1"/>
  <c r="U2292" i="13"/>
  <c r="T2292" i="13" s="1"/>
  <c r="U2293" i="13"/>
  <c r="T2293" i="13" s="1"/>
  <c r="U2294" i="13"/>
  <c r="T2294" i="13" s="1"/>
  <c r="U2295" i="13"/>
  <c r="T2295" i="13" s="1"/>
  <c r="U2296" i="13"/>
  <c r="T2296" i="13" s="1"/>
  <c r="U2297" i="13"/>
  <c r="T2297" i="13" s="1"/>
  <c r="U2298" i="13"/>
  <c r="T2298" i="13" s="1"/>
  <c r="U2299" i="13"/>
  <c r="T2299" i="13" s="1"/>
  <c r="U2300" i="13"/>
  <c r="T2300" i="13" s="1"/>
  <c r="U2301" i="13"/>
  <c r="T2301" i="13" s="1"/>
  <c r="U2302" i="13"/>
  <c r="T2302" i="13" s="1"/>
  <c r="U2303" i="13"/>
  <c r="T2303" i="13" s="1"/>
  <c r="U2304" i="13"/>
  <c r="T2304" i="13" s="1"/>
  <c r="U2305" i="13"/>
  <c r="T2305" i="13" s="1"/>
  <c r="U2306" i="13"/>
  <c r="T2306" i="13" s="1"/>
  <c r="U2307" i="13"/>
  <c r="T2307" i="13" s="1"/>
  <c r="U2308" i="13"/>
  <c r="T2308" i="13" s="1"/>
  <c r="U2309" i="13"/>
  <c r="T2309" i="13" s="1"/>
  <c r="U2310" i="13"/>
  <c r="T2310" i="13" s="1"/>
  <c r="U2311" i="13"/>
  <c r="T2311" i="13" s="1"/>
  <c r="U2312" i="13"/>
  <c r="T2312" i="13" s="1"/>
  <c r="U2313" i="13"/>
  <c r="T2313" i="13" s="1"/>
  <c r="U2314" i="13"/>
  <c r="T2314" i="13" s="1"/>
  <c r="U2315" i="13"/>
  <c r="T2315" i="13" s="1"/>
  <c r="U2316" i="13"/>
  <c r="T2316" i="13" s="1"/>
  <c r="U2317" i="13"/>
  <c r="T2317" i="13" s="1"/>
  <c r="U2318" i="13"/>
  <c r="T2318" i="13" s="1"/>
  <c r="U2319" i="13"/>
  <c r="T2319" i="13" s="1"/>
  <c r="U2320" i="13"/>
  <c r="T2320" i="13" s="1"/>
  <c r="U2321" i="13"/>
  <c r="T2321" i="13" s="1"/>
  <c r="U2322" i="13"/>
  <c r="T2322" i="13" s="1"/>
  <c r="U2323" i="13"/>
  <c r="T2323" i="13" s="1"/>
  <c r="U2324" i="13"/>
  <c r="T2324" i="13" s="1"/>
  <c r="U2325" i="13"/>
  <c r="T2325" i="13" s="1"/>
  <c r="U2326" i="13"/>
  <c r="T2326" i="13" s="1"/>
  <c r="U2327" i="13"/>
  <c r="T2327" i="13" s="1"/>
  <c r="U2328" i="13"/>
  <c r="T2328" i="13" s="1"/>
  <c r="U2329" i="13"/>
  <c r="T2329" i="13" s="1"/>
  <c r="U2330" i="13"/>
  <c r="T2330" i="13" s="1"/>
  <c r="U2331" i="13"/>
  <c r="T2331" i="13" s="1"/>
  <c r="U2332" i="13"/>
  <c r="T2332" i="13" s="1"/>
  <c r="U2333" i="13"/>
  <c r="T2333" i="13" s="1"/>
  <c r="U2334" i="13"/>
  <c r="T2334" i="13" s="1"/>
  <c r="U2335" i="13"/>
  <c r="T2335" i="13" s="1"/>
  <c r="U2336" i="13"/>
  <c r="T2336" i="13" s="1"/>
  <c r="U2337" i="13"/>
  <c r="T2337" i="13" s="1"/>
  <c r="U2338" i="13"/>
  <c r="T2338" i="13" s="1"/>
  <c r="U2339" i="13"/>
  <c r="T2339" i="13" s="1"/>
  <c r="U2340" i="13"/>
  <c r="T2340" i="13" s="1"/>
  <c r="U2341" i="13"/>
  <c r="T2341" i="13" s="1"/>
  <c r="U2342" i="13"/>
  <c r="T2342" i="13" s="1"/>
  <c r="U2343" i="13"/>
  <c r="T2343" i="13" s="1"/>
  <c r="U2344" i="13"/>
  <c r="T2344" i="13" s="1"/>
  <c r="U2345" i="13"/>
  <c r="T2345" i="13" s="1"/>
  <c r="U2346" i="13"/>
  <c r="T2346" i="13" s="1"/>
  <c r="U2347" i="13"/>
  <c r="T2347" i="13" s="1"/>
  <c r="U2348" i="13"/>
  <c r="T2348" i="13" s="1"/>
  <c r="U2349" i="13"/>
  <c r="T2349" i="13" s="1"/>
  <c r="U2350" i="13"/>
  <c r="T2350" i="13" s="1"/>
  <c r="U2351" i="13"/>
  <c r="T2351" i="13" s="1"/>
  <c r="U2352" i="13"/>
  <c r="T2352" i="13" s="1"/>
  <c r="U2353" i="13"/>
  <c r="T2353" i="13" s="1"/>
  <c r="U2354" i="13"/>
  <c r="T2354" i="13" s="1"/>
  <c r="U2355" i="13"/>
  <c r="T2355" i="13" s="1"/>
  <c r="U2356" i="13"/>
  <c r="T2356" i="13" s="1"/>
  <c r="U2357" i="13"/>
  <c r="T2357" i="13" s="1"/>
  <c r="U2358" i="13"/>
  <c r="T2358" i="13" s="1"/>
  <c r="U2359" i="13"/>
  <c r="T2359" i="13" s="1"/>
  <c r="U2360" i="13"/>
  <c r="T2360" i="13" s="1"/>
  <c r="U2361" i="13"/>
  <c r="T2361" i="13" s="1"/>
  <c r="U2362" i="13"/>
  <c r="T2362" i="13" s="1"/>
  <c r="U2363" i="13"/>
  <c r="T2363" i="13" s="1"/>
  <c r="U2364" i="13"/>
  <c r="T2364" i="13" s="1"/>
  <c r="U2365" i="13"/>
  <c r="T2365" i="13" s="1"/>
  <c r="U2366" i="13"/>
  <c r="T2366" i="13" s="1"/>
  <c r="U2367" i="13"/>
  <c r="T2367" i="13" s="1"/>
  <c r="U2368" i="13"/>
  <c r="T2368" i="13" s="1"/>
  <c r="U2369" i="13"/>
  <c r="T2369" i="13" s="1"/>
  <c r="U2370" i="13"/>
  <c r="T2370" i="13" s="1"/>
  <c r="U2371" i="13"/>
  <c r="T2371" i="13" s="1"/>
  <c r="U2372" i="13"/>
  <c r="T2372" i="13" s="1"/>
  <c r="U2373" i="13"/>
  <c r="T2373" i="13" s="1"/>
  <c r="U2374" i="13"/>
  <c r="T2374" i="13" s="1"/>
  <c r="U2375" i="13"/>
  <c r="T2375" i="13" s="1"/>
  <c r="U2376" i="13"/>
  <c r="T2376" i="13" s="1"/>
  <c r="U2377" i="13"/>
  <c r="T2377" i="13" s="1"/>
  <c r="U2378" i="13"/>
  <c r="T2378" i="13" s="1"/>
  <c r="U2379" i="13"/>
  <c r="T2379" i="13" s="1"/>
  <c r="U2380" i="13"/>
  <c r="T2380" i="13" s="1"/>
  <c r="U2381" i="13"/>
  <c r="T2381" i="13" s="1"/>
  <c r="U2382" i="13"/>
  <c r="T2382" i="13" s="1"/>
  <c r="U2383" i="13"/>
  <c r="T2383" i="13" s="1"/>
  <c r="U2384" i="13"/>
  <c r="T2384" i="13" s="1"/>
  <c r="U2385" i="13"/>
  <c r="T2385" i="13" s="1"/>
  <c r="U2386" i="13"/>
  <c r="T2386" i="13" s="1"/>
  <c r="U2387" i="13"/>
  <c r="T2387" i="13" s="1"/>
  <c r="U2388" i="13"/>
  <c r="T2388" i="13" s="1"/>
  <c r="U2389" i="13"/>
  <c r="T2389" i="13" s="1"/>
  <c r="U2390" i="13"/>
  <c r="T2390" i="13" s="1"/>
  <c r="U2391" i="13"/>
  <c r="T2391" i="13" s="1"/>
  <c r="U2392" i="13"/>
  <c r="T2392" i="13" s="1"/>
  <c r="U2393" i="13"/>
  <c r="T2393" i="13" s="1"/>
  <c r="U2394" i="13"/>
  <c r="T2394" i="13" s="1"/>
  <c r="U2395" i="13"/>
  <c r="T2395" i="13" s="1"/>
  <c r="U2396" i="13"/>
  <c r="T2396" i="13" s="1"/>
  <c r="U2397" i="13"/>
  <c r="T2397" i="13" s="1"/>
  <c r="U2398" i="13"/>
  <c r="T2398" i="13" s="1"/>
  <c r="U2399" i="13"/>
  <c r="T2399" i="13" s="1"/>
  <c r="U2400" i="13"/>
  <c r="T2400" i="13" s="1"/>
  <c r="U2401" i="13"/>
  <c r="T2401" i="13" s="1"/>
  <c r="U2402" i="13"/>
  <c r="T2402" i="13" s="1"/>
  <c r="U2403" i="13"/>
  <c r="T2403" i="13" s="1"/>
  <c r="U2404" i="13"/>
  <c r="T2404" i="13" s="1"/>
  <c r="U2405" i="13"/>
  <c r="T2405" i="13" s="1"/>
  <c r="U2406" i="13"/>
  <c r="T2406" i="13" s="1"/>
  <c r="U2407" i="13"/>
  <c r="T2407" i="13" s="1"/>
  <c r="U2408" i="13"/>
  <c r="T2408" i="13" s="1"/>
  <c r="U2409" i="13"/>
  <c r="T2409" i="13" s="1"/>
  <c r="U2410" i="13"/>
  <c r="T2410" i="13" s="1"/>
  <c r="U2411" i="13"/>
  <c r="T2411" i="13" s="1"/>
  <c r="U2412" i="13"/>
  <c r="T2412" i="13" s="1"/>
  <c r="U2413" i="13"/>
  <c r="T2413" i="13" s="1"/>
  <c r="U2414" i="13"/>
  <c r="T2414" i="13" s="1"/>
  <c r="U2415" i="13"/>
  <c r="T2415" i="13" s="1"/>
  <c r="U2416" i="13"/>
  <c r="T2416" i="13" s="1"/>
  <c r="U2417" i="13"/>
  <c r="T2417" i="13" s="1"/>
  <c r="U2418" i="13"/>
  <c r="T2418" i="13" s="1"/>
  <c r="U2419" i="13"/>
  <c r="T2419" i="13" s="1"/>
  <c r="U2420" i="13"/>
  <c r="T2420" i="13" s="1"/>
  <c r="U2421" i="13"/>
  <c r="T2421" i="13" s="1"/>
  <c r="U2422" i="13"/>
  <c r="T2422" i="13" s="1"/>
  <c r="U2423" i="13"/>
  <c r="T2423" i="13" s="1"/>
  <c r="U2424" i="13"/>
  <c r="T2424" i="13" s="1"/>
  <c r="U2425" i="13"/>
  <c r="T2425" i="13" s="1"/>
  <c r="U2426" i="13"/>
  <c r="T2426" i="13" s="1"/>
  <c r="U2427" i="13"/>
  <c r="T2427" i="13" s="1"/>
  <c r="U2428" i="13"/>
  <c r="T2428" i="13" s="1"/>
  <c r="U2429" i="13"/>
  <c r="T2429" i="13" s="1"/>
  <c r="U2430" i="13"/>
  <c r="T2430" i="13" s="1"/>
  <c r="U2431" i="13"/>
  <c r="T2431" i="13" s="1"/>
  <c r="U2432" i="13"/>
  <c r="T2432" i="13" s="1"/>
  <c r="U2433" i="13"/>
  <c r="T2433" i="13" s="1"/>
  <c r="U2434" i="13"/>
  <c r="T2434" i="13" s="1"/>
  <c r="U2435" i="13"/>
  <c r="T2435" i="13" s="1"/>
  <c r="U2436" i="13"/>
  <c r="T2436" i="13" s="1"/>
  <c r="U2437" i="13"/>
  <c r="T2437" i="13" s="1"/>
  <c r="U2438" i="13"/>
  <c r="T2438" i="13" s="1"/>
  <c r="U2439" i="13"/>
  <c r="T2439" i="13" s="1"/>
  <c r="U2440" i="13"/>
  <c r="T2440" i="13" s="1"/>
  <c r="U2441" i="13"/>
  <c r="T2441" i="13" s="1"/>
  <c r="U2442" i="13"/>
  <c r="T2442" i="13" s="1"/>
  <c r="U2443" i="13"/>
  <c r="T2443" i="13" s="1"/>
  <c r="U2444" i="13"/>
  <c r="T2444" i="13" s="1"/>
  <c r="U2445" i="13"/>
  <c r="T2445" i="13" s="1"/>
  <c r="U2446" i="13"/>
  <c r="T2446" i="13" s="1"/>
  <c r="U2447" i="13"/>
  <c r="T2447" i="13" s="1"/>
  <c r="U2448" i="13"/>
  <c r="T2448" i="13" s="1"/>
  <c r="U2449" i="13"/>
  <c r="T2449" i="13" s="1"/>
  <c r="U2450" i="13"/>
  <c r="T2450" i="13" s="1"/>
  <c r="U2451" i="13"/>
  <c r="T2451" i="13" s="1"/>
  <c r="U2452" i="13"/>
  <c r="T2452" i="13" s="1"/>
  <c r="U2453" i="13"/>
  <c r="T2453" i="13" s="1"/>
  <c r="U2454" i="13"/>
  <c r="T2454" i="13" s="1"/>
  <c r="U2455" i="13"/>
  <c r="T2455" i="13" s="1"/>
  <c r="U2456" i="13"/>
  <c r="T2456" i="13" s="1"/>
  <c r="U2457" i="13"/>
  <c r="T2457" i="13" s="1"/>
  <c r="U2458" i="13"/>
  <c r="T2458" i="13" s="1"/>
  <c r="U2459" i="13"/>
  <c r="T2459" i="13" s="1"/>
  <c r="U2460" i="13"/>
  <c r="T2460" i="13" s="1"/>
  <c r="U2461" i="13"/>
  <c r="T2461" i="13" s="1"/>
  <c r="U2462" i="13"/>
  <c r="T2462" i="13" s="1"/>
  <c r="U2463" i="13"/>
  <c r="T2463" i="13" s="1"/>
  <c r="U2464" i="13"/>
  <c r="T2464" i="13" s="1"/>
  <c r="U2465" i="13"/>
  <c r="T2465" i="13" s="1"/>
  <c r="U2466" i="13"/>
  <c r="T2466" i="13" s="1"/>
  <c r="U2467" i="13"/>
  <c r="T2467" i="13" s="1"/>
  <c r="U2468" i="13"/>
  <c r="T2468" i="13" s="1"/>
  <c r="U2469" i="13"/>
  <c r="T2469" i="13" s="1"/>
  <c r="U2470" i="13"/>
  <c r="T2470" i="13" s="1"/>
  <c r="U2471" i="13"/>
  <c r="T2471" i="13" s="1"/>
  <c r="U2472" i="13"/>
  <c r="T2472" i="13" s="1"/>
  <c r="U2473" i="13"/>
  <c r="T2473" i="13" s="1"/>
  <c r="U2474" i="13"/>
  <c r="T2474" i="13" s="1"/>
  <c r="U2475" i="13"/>
  <c r="T2475" i="13" s="1"/>
  <c r="U2476" i="13"/>
  <c r="T2476" i="13" s="1"/>
  <c r="U2477" i="13"/>
  <c r="T2477" i="13" s="1"/>
  <c r="U2478" i="13"/>
  <c r="T2478" i="13" s="1"/>
  <c r="U2479" i="13"/>
  <c r="T2479" i="13" s="1"/>
  <c r="U2480" i="13"/>
  <c r="T2480" i="13" s="1"/>
  <c r="U2481" i="13"/>
  <c r="T2481" i="13" s="1"/>
  <c r="U2482" i="13"/>
  <c r="T2482" i="13" s="1"/>
  <c r="U2483" i="13"/>
  <c r="T2483" i="13" s="1"/>
  <c r="U2484" i="13"/>
  <c r="T2484" i="13" s="1"/>
  <c r="U2485" i="13"/>
  <c r="T2485" i="13" s="1"/>
  <c r="U2486" i="13"/>
  <c r="T2486" i="13" s="1"/>
  <c r="U2487" i="13"/>
  <c r="T2487" i="13" s="1"/>
  <c r="U2488" i="13"/>
  <c r="T2488" i="13" s="1"/>
  <c r="U2489" i="13"/>
  <c r="T2489" i="13" s="1"/>
  <c r="U2490" i="13"/>
  <c r="T2490" i="13" s="1"/>
  <c r="U2491" i="13"/>
  <c r="T2491" i="13" s="1"/>
  <c r="U2492" i="13"/>
  <c r="T2492" i="13" s="1"/>
  <c r="U2493" i="13"/>
  <c r="T2493" i="13" s="1"/>
  <c r="U2494" i="13"/>
  <c r="T2494" i="13" s="1"/>
  <c r="U2495" i="13"/>
  <c r="T2495" i="13" s="1"/>
  <c r="U2496" i="13"/>
  <c r="T2496" i="13" s="1"/>
  <c r="U2497" i="13"/>
  <c r="T2497" i="13" s="1"/>
  <c r="U2498" i="13"/>
  <c r="T2498" i="13" s="1"/>
  <c r="U2499" i="13"/>
  <c r="T2499" i="13" s="1"/>
  <c r="U2500" i="13"/>
  <c r="T2500" i="13" s="1"/>
  <c r="U2501" i="13"/>
  <c r="T2501" i="13" s="1"/>
  <c r="U2502" i="13"/>
  <c r="T2502" i="13" s="1"/>
  <c r="U2503" i="13"/>
  <c r="T2503" i="13" s="1"/>
  <c r="U2504" i="13"/>
  <c r="T2504" i="13" s="1"/>
  <c r="U2505" i="13"/>
  <c r="T2505" i="13" s="1"/>
  <c r="U2506" i="13"/>
  <c r="T2506" i="13" s="1"/>
  <c r="U2507" i="13"/>
  <c r="T2507" i="13" s="1"/>
  <c r="U2508" i="13"/>
  <c r="T2508" i="13" s="1"/>
  <c r="U2509" i="13"/>
  <c r="T2509" i="13" s="1"/>
  <c r="U2510" i="13"/>
  <c r="T2510" i="13" s="1"/>
  <c r="U2511" i="13"/>
  <c r="T2511" i="13" s="1"/>
  <c r="U2512" i="13"/>
  <c r="T2512" i="13" s="1"/>
  <c r="U2513" i="13"/>
  <c r="T2513" i="13" s="1"/>
  <c r="U2514" i="13"/>
  <c r="T2514" i="13" s="1"/>
  <c r="U2515" i="13"/>
  <c r="T2515" i="13" s="1"/>
  <c r="U2516" i="13"/>
  <c r="T2516" i="13" s="1"/>
  <c r="U2517" i="13"/>
  <c r="T2517" i="13" s="1"/>
  <c r="U2518" i="13"/>
  <c r="T2518" i="13" s="1"/>
  <c r="U2519" i="13"/>
  <c r="T2519" i="13" s="1"/>
  <c r="U2520" i="13"/>
  <c r="T2520" i="13" s="1"/>
  <c r="U2521" i="13"/>
  <c r="T2521" i="13" s="1"/>
  <c r="U2522" i="13"/>
  <c r="T2522" i="13" s="1"/>
  <c r="U2523" i="13"/>
  <c r="T2523" i="13" s="1"/>
  <c r="U2524" i="13"/>
  <c r="T2524" i="13" s="1"/>
  <c r="U2525" i="13"/>
  <c r="T2525" i="13" s="1"/>
  <c r="U2526" i="13"/>
  <c r="T2526" i="13" s="1"/>
  <c r="U2527" i="13"/>
  <c r="T2527" i="13" s="1"/>
  <c r="U2528" i="13"/>
  <c r="T2528" i="13" s="1"/>
  <c r="U2529" i="13"/>
  <c r="T2529" i="13" s="1"/>
  <c r="U2530" i="13"/>
  <c r="T2530" i="13" s="1"/>
  <c r="U2531" i="13"/>
  <c r="T2531" i="13" s="1"/>
  <c r="U2532" i="13"/>
  <c r="T2532" i="13" s="1"/>
  <c r="U2533" i="13"/>
  <c r="T2533" i="13" s="1"/>
  <c r="U2534" i="13"/>
  <c r="T2534" i="13" s="1"/>
  <c r="U2535" i="13"/>
  <c r="T2535" i="13" s="1"/>
  <c r="U2536" i="13"/>
  <c r="T2536" i="13" s="1"/>
  <c r="U2537" i="13"/>
  <c r="T2537" i="13" s="1"/>
  <c r="U2538" i="13"/>
  <c r="T2538" i="13" s="1"/>
  <c r="U2539" i="13"/>
  <c r="T2539" i="13" s="1"/>
  <c r="U2540" i="13"/>
  <c r="T2540" i="13" s="1"/>
  <c r="U2541" i="13"/>
  <c r="T2541" i="13" s="1"/>
  <c r="U2542" i="13"/>
  <c r="T2542" i="13" s="1"/>
  <c r="U2543" i="13"/>
  <c r="T2543" i="13" s="1"/>
  <c r="U2544" i="13"/>
  <c r="T2544" i="13" s="1"/>
  <c r="U2545" i="13"/>
  <c r="T2545" i="13" s="1"/>
  <c r="U2546" i="13"/>
  <c r="T2546" i="13" s="1"/>
  <c r="U2547" i="13"/>
  <c r="T2547" i="13" s="1"/>
  <c r="U2548" i="13"/>
  <c r="T2548" i="13" s="1"/>
  <c r="U2549" i="13"/>
  <c r="T2549" i="13" s="1"/>
  <c r="U2550" i="13"/>
  <c r="T2550" i="13" s="1"/>
  <c r="U2551" i="13"/>
  <c r="T2551" i="13" s="1"/>
  <c r="U2552" i="13"/>
  <c r="T2552" i="13" s="1"/>
  <c r="U2553" i="13"/>
  <c r="T2553" i="13" s="1"/>
  <c r="U2554" i="13"/>
  <c r="T2554" i="13" s="1"/>
  <c r="U2555" i="13"/>
  <c r="T2555" i="13" s="1"/>
  <c r="U2556" i="13"/>
  <c r="T2556" i="13" s="1"/>
  <c r="U2557" i="13"/>
  <c r="T2557" i="13" s="1"/>
  <c r="U2558" i="13"/>
  <c r="T2558" i="13" s="1"/>
  <c r="U2559" i="13"/>
  <c r="T2559" i="13" s="1"/>
  <c r="U2560" i="13"/>
  <c r="T2560" i="13" s="1"/>
  <c r="U2561" i="13"/>
  <c r="T2561" i="13" s="1"/>
  <c r="U2562" i="13"/>
  <c r="T2562" i="13" s="1"/>
  <c r="U2563" i="13"/>
  <c r="T2563" i="13" s="1"/>
  <c r="U2564" i="13"/>
  <c r="T2564" i="13" s="1"/>
  <c r="U2565" i="13"/>
  <c r="T2565" i="13" s="1"/>
  <c r="U2566" i="13"/>
  <c r="T2566" i="13" s="1"/>
  <c r="U2567" i="13"/>
  <c r="T2567" i="13" s="1"/>
  <c r="U2568" i="13"/>
  <c r="T2568" i="13" s="1"/>
  <c r="U2569" i="13"/>
  <c r="T2569" i="13" s="1"/>
  <c r="U2570" i="13"/>
  <c r="T2570" i="13" s="1"/>
  <c r="U2571" i="13"/>
  <c r="T2571" i="13" s="1"/>
  <c r="U2572" i="13"/>
  <c r="T2572" i="13" s="1"/>
  <c r="U2573" i="13"/>
  <c r="T2573" i="13" s="1"/>
  <c r="U2574" i="13"/>
  <c r="T2574" i="13" s="1"/>
  <c r="U2575" i="13"/>
  <c r="T2575" i="13" s="1"/>
  <c r="U2576" i="13"/>
  <c r="T2576" i="13" s="1"/>
  <c r="U2577" i="13"/>
  <c r="T2577" i="13" s="1"/>
  <c r="U2578" i="13"/>
  <c r="T2578" i="13" s="1"/>
  <c r="U2579" i="13"/>
  <c r="T2579" i="13" s="1"/>
  <c r="U2580" i="13"/>
  <c r="T2580" i="13" s="1"/>
  <c r="U2581" i="13"/>
  <c r="T2581" i="13" s="1"/>
  <c r="U2582" i="13"/>
  <c r="T2582" i="13" s="1"/>
  <c r="U2583" i="13"/>
  <c r="T2583" i="13" s="1"/>
  <c r="U2584" i="13"/>
  <c r="T2584" i="13" s="1"/>
  <c r="U2585" i="13"/>
  <c r="T2585" i="13" s="1"/>
  <c r="U2586" i="13"/>
  <c r="T2586" i="13" s="1"/>
  <c r="U2587" i="13"/>
  <c r="T2587" i="13" s="1"/>
  <c r="U2588" i="13"/>
  <c r="T2588" i="13" s="1"/>
  <c r="U2589" i="13"/>
  <c r="T2589" i="13" s="1"/>
  <c r="U2590" i="13"/>
  <c r="T2590" i="13" s="1"/>
  <c r="U2591" i="13"/>
  <c r="T2591" i="13" s="1"/>
  <c r="U2592" i="13"/>
  <c r="T2592" i="13" s="1"/>
  <c r="U2593" i="13"/>
  <c r="T2593" i="13" s="1"/>
  <c r="U2594" i="13"/>
  <c r="T2594" i="13" s="1"/>
  <c r="U2595" i="13"/>
  <c r="T2595" i="13" s="1"/>
  <c r="U2596" i="13"/>
  <c r="T2596" i="13" s="1"/>
  <c r="U2597" i="13"/>
  <c r="T2597" i="13" s="1"/>
  <c r="U2598" i="13"/>
  <c r="T2598" i="13" s="1"/>
  <c r="U2599" i="13"/>
  <c r="T2599" i="13" s="1"/>
  <c r="U2600" i="13"/>
  <c r="T2600" i="13" s="1"/>
  <c r="U2601" i="13"/>
  <c r="T2601" i="13" s="1"/>
  <c r="U2602" i="13"/>
  <c r="T2602" i="13" s="1"/>
  <c r="U2603" i="13"/>
  <c r="T2603" i="13" s="1"/>
  <c r="U2604" i="13"/>
  <c r="T2604" i="13" s="1"/>
  <c r="U2605" i="13"/>
  <c r="T2605" i="13" s="1"/>
  <c r="U2606" i="13"/>
  <c r="T2606" i="13" s="1"/>
  <c r="U2607" i="13"/>
  <c r="T2607" i="13" s="1"/>
  <c r="U2608" i="13"/>
  <c r="T2608" i="13" s="1"/>
  <c r="U2609" i="13"/>
  <c r="T2609" i="13" s="1"/>
  <c r="U2610" i="13"/>
  <c r="T2610" i="13" s="1"/>
  <c r="U2611" i="13"/>
  <c r="T2611" i="13" s="1"/>
  <c r="U2612" i="13"/>
  <c r="T2612" i="13" s="1"/>
  <c r="U2613" i="13"/>
  <c r="T2613" i="13" s="1"/>
  <c r="U2614" i="13"/>
  <c r="T2614" i="13" s="1"/>
  <c r="U2615" i="13"/>
  <c r="T2615" i="13" s="1"/>
  <c r="U2616" i="13"/>
  <c r="T2616" i="13" s="1"/>
  <c r="U2617" i="13"/>
  <c r="T2617" i="13" s="1"/>
  <c r="U2618" i="13"/>
  <c r="T2618" i="13" s="1"/>
  <c r="U2619" i="13"/>
  <c r="T2619" i="13" s="1"/>
  <c r="U2620" i="13"/>
  <c r="T2620" i="13" s="1"/>
  <c r="U2621" i="13"/>
  <c r="T2621" i="13" s="1"/>
  <c r="U2622" i="13"/>
  <c r="T2622" i="13" s="1"/>
  <c r="U2623" i="13"/>
  <c r="T2623" i="13" s="1"/>
  <c r="U2624" i="13"/>
  <c r="T2624" i="13" s="1"/>
  <c r="U2625" i="13"/>
  <c r="T2625" i="13" s="1"/>
  <c r="U2626" i="13"/>
  <c r="T2626" i="13" s="1"/>
  <c r="U2627" i="13"/>
  <c r="T2627" i="13" s="1"/>
  <c r="U2628" i="13"/>
  <c r="T2628" i="13" s="1"/>
  <c r="U2629" i="13"/>
  <c r="T2629" i="13" s="1"/>
  <c r="U2630" i="13"/>
  <c r="T2630" i="13" s="1"/>
  <c r="U2631" i="13"/>
  <c r="T2631" i="13" s="1"/>
  <c r="U2632" i="13"/>
  <c r="T2632" i="13" s="1"/>
  <c r="U2633" i="13"/>
  <c r="T2633" i="13" s="1"/>
  <c r="U2634" i="13"/>
  <c r="T2634" i="13" s="1"/>
  <c r="U2635" i="13"/>
  <c r="T2635" i="13" s="1"/>
  <c r="U2636" i="13"/>
  <c r="T2636" i="13" s="1"/>
  <c r="U2637" i="13"/>
  <c r="T2637" i="13" s="1"/>
  <c r="U2638" i="13"/>
  <c r="T2638" i="13" s="1"/>
  <c r="U2639" i="13"/>
  <c r="T2639" i="13" s="1"/>
  <c r="U2640" i="13"/>
  <c r="T2640" i="13" s="1"/>
  <c r="U2641" i="13"/>
  <c r="T2641" i="13" s="1"/>
  <c r="U2642" i="13"/>
  <c r="T2642" i="13" s="1"/>
  <c r="U2643" i="13"/>
  <c r="T2643" i="13" s="1"/>
  <c r="U2644" i="13"/>
  <c r="T2644" i="13" s="1"/>
  <c r="U2645" i="13"/>
  <c r="T2645" i="13" s="1"/>
  <c r="U2646" i="13"/>
  <c r="T2646" i="13" s="1"/>
  <c r="U2647" i="13"/>
  <c r="T2647" i="13" s="1"/>
  <c r="U2648" i="13"/>
  <c r="T2648" i="13" s="1"/>
  <c r="U2649" i="13"/>
  <c r="T2649" i="13" s="1"/>
  <c r="U2650" i="13"/>
  <c r="T2650" i="13" s="1"/>
  <c r="U2651" i="13"/>
  <c r="T2651" i="13" s="1"/>
  <c r="U2652" i="13"/>
  <c r="T2652" i="13" s="1"/>
  <c r="U2653" i="13"/>
  <c r="T2653" i="13" s="1"/>
  <c r="U2654" i="13"/>
  <c r="T2654" i="13" s="1"/>
  <c r="U2655" i="13"/>
  <c r="T2655" i="13" s="1"/>
  <c r="U2656" i="13"/>
  <c r="T2656" i="13" s="1"/>
  <c r="U2657" i="13"/>
  <c r="T2657" i="13" s="1"/>
  <c r="U2658" i="13"/>
  <c r="T2658" i="13" s="1"/>
  <c r="U2659" i="13"/>
  <c r="T2659" i="13" s="1"/>
  <c r="U2660" i="13"/>
  <c r="T2660" i="13" s="1"/>
  <c r="U2661" i="13"/>
  <c r="T2661" i="13" s="1"/>
  <c r="U2662" i="13"/>
  <c r="T2662" i="13" s="1"/>
  <c r="U2663" i="13"/>
  <c r="T2663" i="13" s="1"/>
  <c r="U2664" i="13"/>
  <c r="T2664" i="13" s="1"/>
  <c r="U2665" i="13"/>
  <c r="T2665" i="13" s="1"/>
  <c r="U2666" i="13"/>
  <c r="T2666" i="13" s="1"/>
  <c r="U2667" i="13"/>
  <c r="T2667" i="13" s="1"/>
  <c r="U2668" i="13"/>
  <c r="T2668" i="13" s="1"/>
  <c r="U2669" i="13"/>
  <c r="T2669" i="13" s="1"/>
  <c r="U2670" i="13"/>
  <c r="T2670" i="13" s="1"/>
  <c r="U2671" i="13"/>
  <c r="T2671" i="13" s="1"/>
  <c r="U2672" i="13"/>
  <c r="T2672" i="13" s="1"/>
  <c r="U2673" i="13"/>
  <c r="T2673" i="13" s="1"/>
  <c r="U2674" i="13"/>
  <c r="T2674" i="13" s="1"/>
  <c r="U2675" i="13"/>
  <c r="T2675" i="13" s="1"/>
  <c r="U2676" i="13"/>
  <c r="T2676" i="13" s="1"/>
  <c r="U2677" i="13"/>
  <c r="T2677" i="13" s="1"/>
  <c r="U2678" i="13"/>
  <c r="T2678" i="13" s="1"/>
  <c r="U2679" i="13"/>
  <c r="T2679" i="13" s="1"/>
  <c r="U2680" i="13"/>
  <c r="T2680" i="13" s="1"/>
  <c r="U2681" i="13"/>
  <c r="T2681" i="13" s="1"/>
  <c r="U2682" i="13"/>
  <c r="T2682" i="13" s="1"/>
  <c r="U2683" i="13"/>
  <c r="T2683" i="13" s="1"/>
  <c r="U2684" i="13"/>
  <c r="T2684" i="13" s="1"/>
  <c r="U2685" i="13"/>
  <c r="T2685" i="13" s="1"/>
  <c r="U2686" i="13"/>
  <c r="T2686" i="13" s="1"/>
  <c r="U2687" i="13"/>
  <c r="T2687" i="13" s="1"/>
  <c r="U2688" i="13"/>
  <c r="T2688" i="13" s="1"/>
  <c r="U2689" i="13"/>
  <c r="T2689" i="13" s="1"/>
  <c r="U2690" i="13"/>
  <c r="T2690" i="13" s="1"/>
  <c r="U2691" i="13"/>
  <c r="T2691" i="13" s="1"/>
  <c r="U2692" i="13"/>
  <c r="T2692" i="13" s="1"/>
  <c r="U2693" i="13"/>
  <c r="T2693" i="13" s="1"/>
  <c r="U2694" i="13"/>
  <c r="T2694" i="13" s="1"/>
  <c r="U2695" i="13"/>
  <c r="T2695" i="13" s="1"/>
  <c r="U2696" i="13"/>
  <c r="T2696" i="13" s="1"/>
  <c r="U2697" i="13"/>
  <c r="T2697" i="13" s="1"/>
  <c r="U2698" i="13"/>
  <c r="T2698" i="13" s="1"/>
  <c r="U2699" i="13"/>
  <c r="T2699" i="13" s="1"/>
  <c r="U2700" i="13"/>
  <c r="T2700" i="13" s="1"/>
  <c r="U2701" i="13"/>
  <c r="T2701" i="13" s="1"/>
  <c r="U2702" i="13"/>
  <c r="T2702" i="13" s="1"/>
  <c r="U2703" i="13"/>
  <c r="T2703" i="13" s="1"/>
  <c r="U2704" i="13"/>
  <c r="T2704" i="13" s="1"/>
  <c r="U2705" i="13"/>
  <c r="T2705" i="13" s="1"/>
  <c r="U2706" i="13"/>
  <c r="T2706" i="13" s="1"/>
  <c r="U2707" i="13"/>
  <c r="T2707" i="13" s="1"/>
  <c r="U2708" i="13"/>
  <c r="T2708" i="13" s="1"/>
  <c r="U2709" i="13"/>
  <c r="T2709" i="13" s="1"/>
  <c r="U2710" i="13"/>
  <c r="T2710" i="13" s="1"/>
  <c r="U2711" i="13"/>
  <c r="T2711" i="13" s="1"/>
  <c r="U2712" i="13"/>
  <c r="T2712" i="13" s="1"/>
  <c r="U2713" i="13"/>
  <c r="T2713" i="13" s="1"/>
  <c r="U2714" i="13"/>
  <c r="T2714" i="13" s="1"/>
  <c r="U2715" i="13"/>
  <c r="T2715" i="13" s="1"/>
  <c r="U2716" i="13"/>
  <c r="T2716" i="13" s="1"/>
  <c r="U2717" i="13"/>
  <c r="T2717" i="13" s="1"/>
  <c r="U2718" i="13"/>
  <c r="T2718" i="13" s="1"/>
  <c r="U2719" i="13"/>
  <c r="T2719" i="13" s="1"/>
  <c r="U2720" i="13"/>
  <c r="T2720" i="13" s="1"/>
  <c r="U2721" i="13"/>
  <c r="T2721" i="13" s="1"/>
  <c r="U2722" i="13"/>
  <c r="T2722" i="13" s="1"/>
  <c r="U2723" i="13"/>
  <c r="T2723" i="13" s="1"/>
  <c r="U2724" i="13"/>
  <c r="T2724" i="13" s="1"/>
  <c r="U2725" i="13"/>
  <c r="T2725" i="13" s="1"/>
  <c r="U2726" i="13"/>
  <c r="T2726" i="13" s="1"/>
  <c r="U2727" i="13"/>
  <c r="T2727" i="13" s="1"/>
  <c r="U2728" i="13"/>
  <c r="T2728" i="13" s="1"/>
  <c r="U2729" i="13"/>
  <c r="T2729" i="13" s="1"/>
  <c r="U2730" i="13"/>
  <c r="T2730" i="13" s="1"/>
  <c r="U2731" i="13"/>
  <c r="T2731" i="13" s="1"/>
  <c r="U2732" i="13"/>
  <c r="T2732" i="13" s="1"/>
  <c r="U2733" i="13"/>
  <c r="T2733" i="13" s="1"/>
  <c r="U2734" i="13"/>
  <c r="T2734" i="13" s="1"/>
  <c r="U2735" i="13"/>
  <c r="T2735" i="13" s="1"/>
  <c r="U2736" i="13"/>
  <c r="T2736" i="13" s="1"/>
  <c r="U2737" i="13"/>
  <c r="T2737" i="13" s="1"/>
  <c r="U2738" i="13"/>
  <c r="T2738" i="13" s="1"/>
  <c r="U2739" i="13"/>
  <c r="T2739" i="13" s="1"/>
  <c r="U2740" i="13"/>
  <c r="T2740" i="13" s="1"/>
  <c r="U2741" i="13"/>
  <c r="T2741" i="13" s="1"/>
  <c r="U2742" i="13"/>
  <c r="T2742" i="13" s="1"/>
  <c r="U2743" i="13"/>
  <c r="T2743" i="13" s="1"/>
  <c r="U2744" i="13"/>
  <c r="T2744" i="13" s="1"/>
  <c r="U2745" i="13"/>
  <c r="T2745" i="13" s="1"/>
  <c r="U2746" i="13"/>
  <c r="T2746" i="13" s="1"/>
  <c r="U2747" i="13"/>
  <c r="T2747" i="13" s="1"/>
  <c r="U2748" i="13"/>
  <c r="T2748" i="13" s="1"/>
  <c r="U2749" i="13"/>
  <c r="T2749" i="13" s="1"/>
  <c r="U2750" i="13"/>
  <c r="T2750" i="13" s="1"/>
  <c r="U2751" i="13"/>
  <c r="T2751" i="13" s="1"/>
  <c r="U2752" i="13"/>
  <c r="T2752" i="13" s="1"/>
  <c r="U2753" i="13"/>
  <c r="T2753" i="13" s="1"/>
  <c r="U2754" i="13"/>
  <c r="T2754" i="13" s="1"/>
  <c r="U2755" i="13"/>
  <c r="T2755" i="13" s="1"/>
  <c r="U2756" i="13"/>
  <c r="T2756" i="13" s="1"/>
  <c r="U2757" i="13"/>
  <c r="T2757" i="13" s="1"/>
  <c r="U2758" i="13"/>
  <c r="T2758" i="13" s="1"/>
  <c r="U2759" i="13"/>
  <c r="T2759" i="13" s="1"/>
  <c r="U2760" i="13"/>
  <c r="T2760" i="13" s="1"/>
  <c r="U2761" i="13"/>
  <c r="T2761" i="13" s="1"/>
  <c r="U2762" i="13"/>
  <c r="T2762" i="13" s="1"/>
  <c r="U2763" i="13"/>
  <c r="T2763" i="13" s="1"/>
  <c r="U2764" i="13"/>
  <c r="T2764" i="13" s="1"/>
  <c r="U2765" i="13"/>
  <c r="T2765" i="13" s="1"/>
  <c r="U2766" i="13"/>
  <c r="T2766" i="13" s="1"/>
  <c r="U2767" i="13"/>
  <c r="T2767" i="13" s="1"/>
  <c r="U2768" i="13"/>
  <c r="T2768" i="13" s="1"/>
  <c r="U2769" i="13"/>
  <c r="T2769" i="13" s="1"/>
  <c r="U2770" i="13"/>
  <c r="T2770" i="13" s="1"/>
  <c r="U2771" i="13"/>
  <c r="T2771" i="13" s="1"/>
  <c r="U2772" i="13"/>
  <c r="T2772" i="13" s="1"/>
  <c r="U2773" i="13"/>
  <c r="T2773" i="13" s="1"/>
  <c r="U2774" i="13"/>
  <c r="T2774" i="13" s="1"/>
  <c r="U2775" i="13"/>
  <c r="T2775" i="13" s="1"/>
  <c r="U2776" i="13"/>
  <c r="T2776" i="13" s="1"/>
  <c r="U2777" i="13"/>
  <c r="T2777" i="13" s="1"/>
  <c r="U2778" i="13"/>
  <c r="T2778" i="13" s="1"/>
  <c r="U2779" i="13"/>
  <c r="T2779" i="13" s="1"/>
  <c r="U2780" i="13"/>
  <c r="T2780" i="13" s="1"/>
  <c r="U2781" i="13"/>
  <c r="T2781" i="13" s="1"/>
  <c r="U2782" i="13"/>
  <c r="T2782" i="13" s="1"/>
  <c r="U2783" i="13"/>
  <c r="T2783" i="13" s="1"/>
  <c r="U2784" i="13"/>
  <c r="T2784" i="13" s="1"/>
  <c r="U2785" i="13"/>
  <c r="T2785" i="13" s="1"/>
  <c r="U2786" i="13"/>
  <c r="T2786" i="13" s="1"/>
  <c r="U2787" i="13"/>
  <c r="T2787" i="13" s="1"/>
  <c r="U2788" i="13"/>
  <c r="T2788" i="13" s="1"/>
  <c r="U2789" i="13"/>
  <c r="T2789" i="13" s="1"/>
  <c r="U2790" i="13"/>
  <c r="T2790" i="13" s="1"/>
  <c r="U2791" i="13"/>
  <c r="T2791" i="13" s="1"/>
  <c r="U2792" i="13"/>
  <c r="T2792" i="13" s="1"/>
  <c r="U2793" i="13"/>
  <c r="T2793" i="13" s="1"/>
  <c r="U2794" i="13"/>
  <c r="T2794" i="13" s="1"/>
  <c r="U2795" i="13"/>
  <c r="T2795" i="13" s="1"/>
  <c r="U2796" i="13"/>
  <c r="T2796" i="13" s="1"/>
  <c r="U2797" i="13"/>
  <c r="T2797" i="13" s="1"/>
  <c r="U2798" i="13"/>
  <c r="T2798" i="13" s="1"/>
  <c r="U2799" i="13"/>
  <c r="T2799" i="13" s="1"/>
  <c r="U2800" i="13"/>
  <c r="T2800" i="13" s="1"/>
  <c r="U2801" i="13"/>
  <c r="T2801" i="13" s="1"/>
  <c r="U2802" i="13"/>
  <c r="T2802" i="13" s="1"/>
  <c r="U2803" i="13"/>
  <c r="T2803" i="13" s="1"/>
  <c r="U2804" i="13"/>
  <c r="T2804" i="13" s="1"/>
  <c r="U2805" i="13"/>
  <c r="T2805" i="13" s="1"/>
  <c r="U2806" i="13"/>
  <c r="T2806" i="13" s="1"/>
  <c r="U2807" i="13"/>
  <c r="T2807" i="13" s="1"/>
  <c r="U2808" i="13"/>
  <c r="T2808" i="13" s="1"/>
  <c r="U2809" i="13"/>
  <c r="T2809" i="13" s="1"/>
  <c r="U2810" i="13"/>
  <c r="T2810" i="13" s="1"/>
  <c r="U2811" i="13"/>
  <c r="T2811" i="13" s="1"/>
  <c r="U2812" i="13"/>
  <c r="T2812" i="13" s="1"/>
  <c r="U2813" i="13"/>
  <c r="T2813" i="13" s="1"/>
  <c r="U2814" i="13"/>
  <c r="T2814" i="13" s="1"/>
  <c r="U2815" i="13"/>
  <c r="T2815" i="13" s="1"/>
  <c r="U2816" i="13"/>
  <c r="T2816" i="13" s="1"/>
  <c r="U2817" i="13"/>
  <c r="T2817" i="13" s="1"/>
  <c r="U2818" i="13"/>
  <c r="T2818" i="13" s="1"/>
  <c r="U2819" i="13"/>
  <c r="T2819" i="13" s="1"/>
  <c r="U2820" i="13"/>
  <c r="T2820" i="13" s="1"/>
  <c r="U2821" i="13"/>
  <c r="T2821" i="13" s="1"/>
  <c r="U2822" i="13"/>
  <c r="T2822" i="13" s="1"/>
  <c r="U2823" i="13"/>
  <c r="T2823" i="13" s="1"/>
  <c r="U2824" i="13"/>
  <c r="T2824" i="13" s="1"/>
  <c r="U2825" i="13"/>
  <c r="T2825" i="13" s="1"/>
  <c r="U2826" i="13"/>
  <c r="T2826" i="13" s="1"/>
  <c r="U2827" i="13"/>
  <c r="T2827" i="13" s="1"/>
  <c r="U2828" i="13"/>
  <c r="T2828" i="13" s="1"/>
  <c r="U2829" i="13"/>
  <c r="T2829" i="13" s="1"/>
  <c r="U2830" i="13"/>
  <c r="T2830" i="13" s="1"/>
  <c r="U2831" i="13"/>
  <c r="T2831" i="13" s="1"/>
  <c r="U2832" i="13"/>
  <c r="T2832" i="13" s="1"/>
  <c r="U2833" i="13"/>
  <c r="T2833" i="13" s="1"/>
  <c r="U2834" i="13"/>
  <c r="T2834" i="13" s="1"/>
  <c r="U2835" i="13"/>
  <c r="T2835" i="13" s="1"/>
  <c r="U2836" i="13"/>
  <c r="T2836" i="13" s="1"/>
  <c r="U2837" i="13"/>
  <c r="T2837" i="13" s="1"/>
  <c r="U2838" i="13"/>
  <c r="T2838" i="13" s="1"/>
  <c r="U2839" i="13"/>
  <c r="T2839" i="13" s="1"/>
  <c r="U2840" i="13"/>
  <c r="T2840" i="13" s="1"/>
  <c r="U2841" i="13"/>
  <c r="T2841" i="13" s="1"/>
  <c r="U2842" i="13"/>
  <c r="T2842" i="13" s="1"/>
  <c r="U2843" i="13"/>
  <c r="T2843" i="13" s="1"/>
  <c r="U2844" i="13"/>
  <c r="T2844" i="13" s="1"/>
  <c r="U2845" i="13"/>
  <c r="T2845" i="13" s="1"/>
  <c r="U2846" i="13"/>
  <c r="T2846" i="13" s="1"/>
  <c r="U2847" i="13"/>
  <c r="T2847" i="13" s="1"/>
  <c r="U2848" i="13"/>
  <c r="T2848" i="13" s="1"/>
  <c r="U2849" i="13"/>
  <c r="T2849" i="13" s="1"/>
  <c r="U2850" i="13"/>
  <c r="T2850" i="13" s="1"/>
  <c r="U2851" i="13"/>
  <c r="T2851" i="13" s="1"/>
  <c r="U2852" i="13"/>
  <c r="T2852" i="13" s="1"/>
  <c r="U2853" i="13"/>
  <c r="T2853" i="13" s="1"/>
  <c r="U2854" i="13"/>
  <c r="T2854" i="13" s="1"/>
  <c r="U2855" i="13"/>
  <c r="T2855" i="13" s="1"/>
  <c r="U2856" i="13"/>
  <c r="T2856" i="13" s="1"/>
  <c r="U2857" i="13"/>
  <c r="T2857" i="13" s="1"/>
  <c r="U2858" i="13"/>
  <c r="T2858" i="13" s="1"/>
  <c r="U2859" i="13"/>
  <c r="T2859" i="13" s="1"/>
  <c r="U2860" i="13"/>
  <c r="T2860" i="13" s="1"/>
  <c r="U2861" i="13"/>
  <c r="T2861" i="13" s="1"/>
  <c r="U2862" i="13"/>
  <c r="T2862" i="13" s="1"/>
  <c r="U2863" i="13"/>
  <c r="T2863" i="13" s="1"/>
  <c r="U2864" i="13"/>
  <c r="T2864" i="13" s="1"/>
  <c r="U2865" i="13"/>
  <c r="T2865" i="13" s="1"/>
  <c r="U2866" i="13"/>
  <c r="T2866" i="13" s="1"/>
  <c r="U2867" i="13"/>
  <c r="T2867" i="13" s="1"/>
  <c r="U2868" i="13"/>
  <c r="T2868" i="13" s="1"/>
  <c r="U2869" i="13"/>
  <c r="T2869" i="13" s="1"/>
  <c r="U2870" i="13"/>
  <c r="T2870" i="13" s="1"/>
  <c r="U2871" i="13"/>
  <c r="T2871" i="13" s="1"/>
  <c r="U2872" i="13"/>
  <c r="T2872" i="13" s="1"/>
  <c r="U2873" i="13"/>
  <c r="T2873" i="13" s="1"/>
  <c r="U2874" i="13"/>
  <c r="T2874" i="13" s="1"/>
  <c r="U2875" i="13"/>
  <c r="T2875" i="13" s="1"/>
  <c r="U2876" i="13"/>
  <c r="T2876" i="13" s="1"/>
  <c r="U2877" i="13"/>
  <c r="T2877" i="13" s="1"/>
  <c r="U2878" i="13"/>
  <c r="T2878" i="13" s="1"/>
  <c r="U2879" i="13"/>
  <c r="T2879" i="13" s="1"/>
  <c r="U2880" i="13"/>
  <c r="T2880" i="13" s="1"/>
  <c r="U2881" i="13"/>
  <c r="T2881" i="13" s="1"/>
  <c r="U2882" i="13"/>
  <c r="T2882" i="13" s="1"/>
  <c r="U2883" i="13"/>
  <c r="T2883" i="13" s="1"/>
  <c r="U2884" i="13"/>
  <c r="T2884" i="13" s="1"/>
  <c r="U2885" i="13"/>
  <c r="T2885" i="13" s="1"/>
  <c r="U2886" i="13"/>
  <c r="T2886" i="13" s="1"/>
  <c r="U2887" i="13"/>
  <c r="T2887" i="13" s="1"/>
  <c r="U2888" i="13"/>
  <c r="T2888" i="13" s="1"/>
  <c r="U2889" i="13"/>
  <c r="T2889" i="13" s="1"/>
  <c r="U2890" i="13"/>
  <c r="T2890" i="13" s="1"/>
  <c r="U2891" i="13"/>
  <c r="T2891" i="13" s="1"/>
  <c r="U2892" i="13"/>
  <c r="T2892" i="13" s="1"/>
  <c r="U2893" i="13"/>
  <c r="T2893" i="13" s="1"/>
  <c r="U2894" i="13"/>
  <c r="T2894" i="13" s="1"/>
  <c r="U2895" i="13"/>
  <c r="T2895" i="13" s="1"/>
  <c r="U2896" i="13"/>
  <c r="T2896" i="13" s="1"/>
  <c r="U2897" i="13"/>
  <c r="T2897" i="13" s="1"/>
  <c r="U2898" i="13"/>
  <c r="T2898" i="13" s="1"/>
  <c r="U2899" i="13"/>
  <c r="T2899" i="13" s="1"/>
  <c r="U2900" i="13"/>
  <c r="T2900" i="13" s="1"/>
  <c r="U2901" i="13"/>
  <c r="T2901" i="13" s="1"/>
  <c r="U2902" i="13"/>
  <c r="T2902" i="13" s="1"/>
  <c r="U2903" i="13"/>
  <c r="T2903" i="13" s="1"/>
  <c r="U2904" i="13"/>
  <c r="T2904" i="13" s="1"/>
  <c r="U2905" i="13"/>
  <c r="T2905" i="13" s="1"/>
  <c r="U2906" i="13"/>
  <c r="T2906" i="13" s="1"/>
  <c r="U2907" i="13"/>
  <c r="T2907" i="13" s="1"/>
  <c r="U2908" i="13"/>
  <c r="T2908" i="13" s="1"/>
  <c r="U2909" i="13"/>
  <c r="T2909" i="13" s="1"/>
  <c r="U2910" i="13"/>
  <c r="T2910" i="13" s="1"/>
  <c r="U2911" i="13"/>
  <c r="T2911" i="13" s="1"/>
  <c r="U2912" i="13"/>
  <c r="T2912" i="13" s="1"/>
  <c r="U2913" i="13"/>
  <c r="T2913" i="13" s="1"/>
  <c r="U2914" i="13"/>
  <c r="T2914" i="13" s="1"/>
  <c r="U2915" i="13"/>
  <c r="T2915" i="13" s="1"/>
  <c r="U2916" i="13"/>
  <c r="T2916" i="13" s="1"/>
  <c r="U2917" i="13"/>
  <c r="T2917" i="13" s="1"/>
  <c r="U2918" i="13"/>
  <c r="T2918" i="13" s="1"/>
  <c r="U2919" i="13"/>
  <c r="T2919" i="13" s="1"/>
  <c r="U2920" i="13"/>
  <c r="T2920" i="13" s="1"/>
  <c r="U2921" i="13"/>
  <c r="T2921" i="13" s="1"/>
  <c r="U2922" i="13"/>
  <c r="T2922" i="13" s="1"/>
  <c r="U2923" i="13"/>
  <c r="T2923" i="13" s="1"/>
  <c r="U2924" i="13"/>
  <c r="T2924" i="13" s="1"/>
  <c r="U2925" i="13"/>
  <c r="T2925" i="13" s="1"/>
  <c r="U2926" i="13"/>
  <c r="T2926" i="13" s="1"/>
  <c r="U2927" i="13"/>
  <c r="T2927" i="13" s="1"/>
  <c r="U2928" i="13"/>
  <c r="T2928" i="13" s="1"/>
  <c r="U2929" i="13"/>
  <c r="T2929" i="13" s="1"/>
  <c r="U2930" i="13"/>
  <c r="T2930" i="13" s="1"/>
  <c r="U2931" i="13"/>
  <c r="T2931" i="13" s="1"/>
  <c r="U2932" i="13"/>
  <c r="T2932" i="13" s="1"/>
  <c r="U2933" i="13"/>
  <c r="T2933" i="13" s="1"/>
  <c r="U2934" i="13"/>
  <c r="T2934" i="13" s="1"/>
  <c r="U2935" i="13"/>
  <c r="T2935" i="13" s="1"/>
  <c r="U2936" i="13"/>
  <c r="T2936" i="13" s="1"/>
  <c r="U2937" i="13"/>
  <c r="T2937" i="13" s="1"/>
  <c r="U2938" i="13"/>
  <c r="T2938" i="13" s="1"/>
  <c r="U2939" i="13"/>
  <c r="T2939" i="13" s="1"/>
  <c r="U2940" i="13"/>
  <c r="T2940" i="13" s="1"/>
  <c r="U2941" i="13"/>
  <c r="T2941" i="13" s="1"/>
  <c r="U2942" i="13"/>
  <c r="T2942" i="13" s="1"/>
  <c r="U2943" i="13"/>
  <c r="T2943" i="13" s="1"/>
  <c r="U2944" i="13"/>
  <c r="T2944" i="13" s="1"/>
  <c r="U2945" i="13"/>
  <c r="T2945" i="13" s="1"/>
  <c r="U2946" i="13"/>
  <c r="T2946" i="13" s="1"/>
  <c r="U2947" i="13"/>
  <c r="T2947" i="13" s="1"/>
  <c r="U2948" i="13"/>
  <c r="T2948" i="13" s="1"/>
  <c r="U2949" i="13"/>
  <c r="T2949" i="13" s="1"/>
  <c r="U2950" i="13"/>
  <c r="T2950" i="13" s="1"/>
  <c r="U2951" i="13"/>
  <c r="T2951" i="13" s="1"/>
  <c r="U2952" i="13"/>
  <c r="T2952" i="13" s="1"/>
  <c r="U2953" i="13"/>
  <c r="T2953" i="13" s="1"/>
  <c r="U2954" i="13"/>
  <c r="T2954" i="13" s="1"/>
  <c r="U2955" i="13"/>
  <c r="T2955" i="13" s="1"/>
  <c r="U2956" i="13"/>
  <c r="T2956" i="13" s="1"/>
  <c r="U2957" i="13"/>
  <c r="T2957" i="13" s="1"/>
  <c r="U2958" i="13"/>
  <c r="T2958" i="13" s="1"/>
  <c r="U2959" i="13"/>
  <c r="T2959" i="13" s="1"/>
  <c r="U2960" i="13"/>
  <c r="T2960" i="13" s="1"/>
  <c r="U2961" i="13"/>
  <c r="T2961" i="13" s="1"/>
  <c r="U2962" i="13"/>
  <c r="T2962" i="13" s="1"/>
  <c r="U2963" i="13"/>
  <c r="T2963" i="13" s="1"/>
  <c r="U2964" i="13"/>
  <c r="T2964" i="13" s="1"/>
  <c r="U2965" i="13"/>
  <c r="T2965" i="13" s="1"/>
  <c r="U2966" i="13"/>
  <c r="T2966" i="13" s="1"/>
  <c r="U2967" i="13"/>
  <c r="T2967" i="13" s="1"/>
  <c r="U2968" i="13"/>
  <c r="T2968" i="13" s="1"/>
  <c r="U2969" i="13"/>
  <c r="T2969" i="13" s="1"/>
  <c r="U2970" i="13"/>
  <c r="T2970" i="13" s="1"/>
  <c r="U2971" i="13"/>
  <c r="T2971" i="13" s="1"/>
  <c r="U2972" i="13"/>
  <c r="T2972" i="13" s="1"/>
  <c r="U2973" i="13"/>
  <c r="T2973" i="13" s="1"/>
  <c r="U2974" i="13"/>
  <c r="T2974" i="13" s="1"/>
  <c r="U2975" i="13"/>
  <c r="T2975" i="13" s="1"/>
  <c r="U2976" i="13"/>
  <c r="T2976" i="13" s="1"/>
  <c r="U2977" i="13"/>
  <c r="T2977" i="13" s="1"/>
  <c r="U2978" i="13"/>
  <c r="T2978" i="13" s="1"/>
  <c r="U2979" i="13"/>
  <c r="T2979" i="13" s="1"/>
  <c r="U2980" i="13"/>
  <c r="T2980" i="13" s="1"/>
  <c r="U2981" i="13"/>
  <c r="T2981" i="13" s="1"/>
  <c r="U2982" i="13"/>
  <c r="T2982" i="13" s="1"/>
  <c r="U2983" i="13"/>
  <c r="T2983" i="13" s="1"/>
  <c r="U2984" i="13"/>
  <c r="T2984" i="13" s="1"/>
  <c r="U2985" i="13"/>
  <c r="T2985" i="13" s="1"/>
  <c r="U2986" i="13"/>
  <c r="T2986" i="13" s="1"/>
  <c r="U2987" i="13"/>
  <c r="T2987" i="13" s="1"/>
  <c r="U2988" i="13"/>
  <c r="T2988" i="13" s="1"/>
  <c r="U2989" i="13"/>
  <c r="T2989" i="13" s="1"/>
  <c r="U2990" i="13"/>
  <c r="T2990" i="13" s="1"/>
  <c r="U2991" i="13"/>
  <c r="T2991" i="13" s="1"/>
  <c r="U2992" i="13"/>
  <c r="T2992" i="13" s="1"/>
  <c r="U2993" i="13"/>
  <c r="T2993" i="13" s="1"/>
  <c r="U2994" i="13"/>
  <c r="T2994" i="13" s="1"/>
  <c r="U2995" i="13"/>
  <c r="T2995" i="13" s="1"/>
  <c r="U2996" i="13"/>
  <c r="T2996" i="13" s="1"/>
  <c r="U2997" i="13"/>
  <c r="T2997" i="13" s="1"/>
  <c r="U2998" i="13"/>
  <c r="T2998" i="13" s="1"/>
  <c r="U2999" i="13"/>
  <c r="T2999" i="13" s="1"/>
  <c r="U3000" i="13"/>
  <c r="T3000" i="13" s="1"/>
  <c r="U3001" i="13"/>
  <c r="T3001" i="13" s="1"/>
  <c r="U3002" i="13"/>
  <c r="T3002" i="13" s="1"/>
  <c r="U3003" i="13"/>
  <c r="T3003" i="13" s="1"/>
  <c r="U3004" i="13"/>
  <c r="T3004" i="13" s="1"/>
  <c r="U3005" i="13"/>
  <c r="T3005" i="13" s="1"/>
  <c r="U3006" i="13"/>
  <c r="T3006" i="13" s="1"/>
  <c r="U3007" i="13"/>
  <c r="T3007" i="13" s="1"/>
  <c r="U3008" i="13"/>
  <c r="T3008" i="13" s="1"/>
  <c r="U3009" i="13"/>
  <c r="T3009" i="13" s="1"/>
  <c r="U3010" i="13"/>
  <c r="T3010" i="13" s="1"/>
  <c r="U3011" i="13"/>
  <c r="T3011" i="13" s="1"/>
  <c r="U3012" i="13"/>
  <c r="T3012" i="13" s="1"/>
  <c r="U3013" i="13"/>
  <c r="T3013" i="13" s="1"/>
  <c r="U3014" i="13"/>
  <c r="T3014" i="13" s="1"/>
  <c r="U3015" i="13"/>
  <c r="T3015" i="13" s="1"/>
  <c r="U3016" i="13"/>
  <c r="T3016" i="13" s="1"/>
  <c r="U3017" i="13"/>
  <c r="T3017" i="13" s="1"/>
  <c r="U3018" i="13"/>
  <c r="T3018" i="13" s="1"/>
  <c r="U3019" i="13"/>
  <c r="T3019" i="13" s="1"/>
  <c r="U3020" i="13"/>
  <c r="T3020" i="13" s="1"/>
  <c r="U3021" i="13"/>
  <c r="T3021" i="13" s="1"/>
  <c r="U3022" i="13"/>
  <c r="T3022" i="13" s="1"/>
  <c r="U3023" i="13"/>
  <c r="T3023" i="13" s="1"/>
  <c r="U3024" i="13"/>
  <c r="T3024" i="13" s="1"/>
  <c r="U3025" i="13"/>
  <c r="T3025" i="13" s="1"/>
  <c r="U3026" i="13"/>
  <c r="T3026" i="13" s="1"/>
  <c r="U3027" i="13"/>
  <c r="T3027" i="13" s="1"/>
  <c r="U3028" i="13"/>
  <c r="T3028" i="13" s="1"/>
  <c r="U3029" i="13"/>
  <c r="T3029" i="13" s="1"/>
  <c r="U3030" i="13"/>
  <c r="T3030" i="13" s="1"/>
  <c r="U3031" i="13"/>
  <c r="T3031" i="13" s="1"/>
  <c r="U3032" i="13"/>
  <c r="T3032" i="13" s="1"/>
  <c r="U3033" i="13"/>
  <c r="T3033" i="13" s="1"/>
  <c r="U3034" i="13"/>
  <c r="T3034" i="13" s="1"/>
  <c r="U3035" i="13"/>
  <c r="T3035" i="13" s="1"/>
  <c r="U3036" i="13"/>
  <c r="T3036" i="13" s="1"/>
  <c r="U3037" i="13"/>
  <c r="T3037" i="13" s="1"/>
  <c r="U3038" i="13"/>
  <c r="T3038" i="13" s="1"/>
  <c r="U3039" i="13"/>
  <c r="T3039" i="13" s="1"/>
  <c r="U3040" i="13"/>
  <c r="T3040" i="13" s="1"/>
  <c r="U3041" i="13"/>
  <c r="T3041" i="13" s="1"/>
  <c r="U3042" i="13"/>
  <c r="T3042" i="13" s="1"/>
  <c r="U3043" i="13"/>
  <c r="T3043" i="13" s="1"/>
  <c r="U3044" i="13"/>
  <c r="T3044" i="13" s="1"/>
  <c r="U3045" i="13"/>
  <c r="T3045" i="13" s="1"/>
  <c r="U3046" i="13"/>
  <c r="T3046" i="13" s="1"/>
  <c r="U3047" i="13"/>
  <c r="T3047" i="13" s="1"/>
  <c r="U3048" i="13"/>
  <c r="T3048" i="13" s="1"/>
  <c r="U3049" i="13"/>
  <c r="T3049" i="13" s="1"/>
  <c r="U3050" i="13"/>
  <c r="T3050" i="13" s="1"/>
  <c r="U3051" i="13"/>
  <c r="T3051" i="13" s="1"/>
  <c r="U3052" i="13"/>
  <c r="T3052" i="13" s="1"/>
  <c r="U3053" i="13"/>
  <c r="T3053" i="13" s="1"/>
  <c r="U3054" i="13"/>
  <c r="T3054" i="13" s="1"/>
  <c r="U3055" i="13"/>
  <c r="T3055" i="13" s="1"/>
  <c r="U3056" i="13"/>
  <c r="T3056" i="13" s="1"/>
  <c r="U3057" i="13"/>
  <c r="T3057" i="13" s="1"/>
  <c r="U3058" i="13"/>
  <c r="T3058" i="13" s="1"/>
  <c r="U3059" i="13"/>
  <c r="T3059" i="13" s="1"/>
  <c r="U3060" i="13"/>
  <c r="T3060" i="13" s="1"/>
  <c r="U3061" i="13"/>
  <c r="T3061" i="13" s="1"/>
  <c r="U3062" i="13"/>
  <c r="T3062" i="13" s="1"/>
  <c r="U3063" i="13"/>
  <c r="T3063" i="13" s="1"/>
  <c r="U3064" i="13"/>
  <c r="T3064" i="13" s="1"/>
  <c r="U3065" i="13"/>
  <c r="T3065" i="13" s="1"/>
  <c r="U3066" i="13"/>
  <c r="T3066" i="13" s="1"/>
  <c r="U3067" i="13"/>
  <c r="T3067" i="13" s="1"/>
  <c r="U3068" i="13"/>
  <c r="T3068" i="13" s="1"/>
  <c r="U3069" i="13"/>
  <c r="T3069" i="13" s="1"/>
  <c r="U3070" i="13"/>
  <c r="T3070" i="13" s="1"/>
  <c r="U3071" i="13"/>
  <c r="T3071" i="13" s="1"/>
  <c r="U3072" i="13"/>
  <c r="T3072" i="13" s="1"/>
  <c r="U3073" i="13"/>
  <c r="T3073" i="13" s="1"/>
  <c r="U3074" i="13"/>
  <c r="T3074" i="13" s="1"/>
  <c r="U3075" i="13"/>
  <c r="T3075" i="13" s="1"/>
  <c r="U3076" i="13"/>
  <c r="T3076" i="13" s="1"/>
  <c r="U3077" i="13"/>
  <c r="T3077" i="13" s="1"/>
  <c r="U3078" i="13"/>
  <c r="T3078" i="13" s="1"/>
  <c r="U3079" i="13"/>
  <c r="T3079" i="13" s="1"/>
  <c r="U3080" i="13"/>
  <c r="T3080" i="13" s="1"/>
  <c r="U3081" i="13"/>
  <c r="T3081" i="13" s="1"/>
  <c r="U3082" i="13"/>
  <c r="T3082" i="13" s="1"/>
  <c r="U3083" i="13"/>
  <c r="T3083" i="13" s="1"/>
  <c r="U3084" i="13"/>
  <c r="T3084" i="13" s="1"/>
  <c r="U3085" i="13"/>
  <c r="T3085" i="13" s="1"/>
  <c r="U3086" i="13"/>
  <c r="T3086" i="13" s="1"/>
  <c r="U3087" i="13"/>
  <c r="T3087" i="13" s="1"/>
  <c r="U3088" i="13"/>
  <c r="T3088" i="13" s="1"/>
  <c r="U3089" i="13"/>
  <c r="T3089" i="13" s="1"/>
  <c r="U3090" i="13"/>
  <c r="T3090" i="13" s="1"/>
  <c r="U3091" i="13"/>
  <c r="T3091" i="13" s="1"/>
  <c r="U3092" i="13"/>
  <c r="T3092" i="13" s="1"/>
  <c r="U3093" i="13"/>
  <c r="T3093" i="13" s="1"/>
  <c r="U3094" i="13"/>
  <c r="T3094" i="13" s="1"/>
  <c r="U3095" i="13"/>
  <c r="T3095" i="13" s="1"/>
  <c r="U3096" i="13"/>
  <c r="T3096" i="13" s="1"/>
  <c r="U3097" i="13"/>
  <c r="T3097" i="13" s="1"/>
  <c r="U3098" i="13"/>
  <c r="T3098" i="13" s="1"/>
  <c r="U3099" i="13"/>
  <c r="T3099" i="13" s="1"/>
  <c r="U3100" i="13"/>
  <c r="T3100" i="13" s="1"/>
  <c r="U3101" i="13"/>
  <c r="T3101" i="13" s="1"/>
  <c r="U3102" i="13"/>
  <c r="T3102" i="13" s="1"/>
  <c r="U3103" i="13"/>
  <c r="T3103" i="13" s="1"/>
  <c r="U3104" i="13"/>
  <c r="T3104" i="13" s="1"/>
  <c r="U3105" i="13"/>
  <c r="T3105" i="13" s="1"/>
  <c r="U3106" i="13"/>
  <c r="T3106" i="13" s="1"/>
  <c r="U3107" i="13"/>
  <c r="T3107" i="13" s="1"/>
  <c r="U3108" i="13"/>
  <c r="T3108" i="13" s="1"/>
  <c r="U3109" i="13"/>
  <c r="T3109" i="13" s="1"/>
  <c r="U3110" i="13"/>
  <c r="T3110" i="13" s="1"/>
  <c r="U3111" i="13"/>
  <c r="T3111" i="13" s="1"/>
  <c r="U3112" i="13"/>
  <c r="T3112" i="13" s="1"/>
  <c r="U3113" i="13"/>
  <c r="T3113" i="13" s="1"/>
  <c r="U3114" i="13"/>
  <c r="T3114" i="13" s="1"/>
  <c r="U3115" i="13"/>
  <c r="T3115" i="13" s="1"/>
  <c r="U3116" i="13"/>
  <c r="T3116" i="13" s="1"/>
  <c r="U3117" i="13"/>
  <c r="T3117" i="13" s="1"/>
  <c r="U3118" i="13"/>
  <c r="T3118" i="13" s="1"/>
  <c r="U3119" i="13"/>
  <c r="T3119" i="13" s="1"/>
  <c r="U3120" i="13"/>
  <c r="T3120" i="13" s="1"/>
  <c r="U3121" i="13"/>
  <c r="T3121" i="13" s="1"/>
  <c r="U3122" i="13"/>
  <c r="T3122" i="13" s="1"/>
  <c r="U3123" i="13"/>
  <c r="T3123" i="13" s="1"/>
  <c r="U3124" i="13"/>
  <c r="T3124" i="13" s="1"/>
  <c r="U3125" i="13"/>
  <c r="T3125" i="13" s="1"/>
  <c r="U3126" i="13"/>
  <c r="T3126" i="13" s="1"/>
  <c r="U3127" i="13"/>
  <c r="T3127" i="13" s="1"/>
  <c r="U3128" i="13"/>
  <c r="T3128" i="13" s="1"/>
  <c r="U3129" i="13"/>
  <c r="T3129" i="13" s="1"/>
  <c r="U3130" i="13"/>
  <c r="T3130" i="13" s="1"/>
  <c r="U3131" i="13"/>
  <c r="T3131" i="13" s="1"/>
  <c r="U3132" i="13"/>
  <c r="T3132" i="13" s="1"/>
  <c r="U3133" i="13"/>
  <c r="T3133" i="13" s="1"/>
  <c r="U3134" i="13"/>
  <c r="T3134" i="13" s="1"/>
  <c r="U3135" i="13"/>
  <c r="T3135" i="13" s="1"/>
  <c r="U3136" i="13"/>
  <c r="T3136" i="13" s="1"/>
  <c r="U3137" i="13"/>
  <c r="T3137" i="13" s="1"/>
  <c r="U3138" i="13"/>
  <c r="T3138" i="13" s="1"/>
  <c r="U3139" i="13"/>
  <c r="T3139" i="13" s="1"/>
  <c r="U3140" i="13"/>
  <c r="T3140" i="13" s="1"/>
  <c r="U3141" i="13"/>
  <c r="T3141" i="13" s="1"/>
  <c r="U3142" i="13"/>
  <c r="T3142" i="13" s="1"/>
  <c r="U3143" i="13"/>
  <c r="T3143" i="13" s="1"/>
  <c r="U3144" i="13"/>
  <c r="T3144" i="13" s="1"/>
  <c r="U3145" i="13"/>
  <c r="T3145" i="13" s="1"/>
  <c r="U3146" i="13"/>
  <c r="T3146" i="13" s="1"/>
  <c r="U3147" i="13"/>
  <c r="T3147" i="13" s="1"/>
  <c r="U3148" i="13"/>
  <c r="T3148" i="13" s="1"/>
  <c r="U3149" i="13"/>
  <c r="T3149" i="13" s="1"/>
  <c r="U3150" i="13"/>
  <c r="T3150" i="13" s="1"/>
  <c r="U3151" i="13"/>
  <c r="T3151" i="13" s="1"/>
  <c r="U3152" i="13"/>
  <c r="T3152" i="13" s="1"/>
  <c r="U3153" i="13"/>
  <c r="T3153" i="13" s="1"/>
  <c r="U3154" i="13"/>
  <c r="T3154" i="13" s="1"/>
  <c r="U3155" i="13"/>
  <c r="T3155" i="13" s="1"/>
  <c r="U3156" i="13"/>
  <c r="T3156" i="13" s="1"/>
  <c r="U3157" i="13"/>
  <c r="T3157" i="13" s="1"/>
  <c r="U3158" i="13"/>
  <c r="T3158" i="13" s="1"/>
  <c r="U3159" i="13"/>
  <c r="T3159" i="13" s="1"/>
  <c r="U3160" i="13"/>
  <c r="T3160" i="13" s="1"/>
  <c r="U3161" i="13"/>
  <c r="T3161" i="13" s="1"/>
  <c r="U3162" i="13"/>
  <c r="T3162" i="13" s="1"/>
  <c r="U3163" i="13"/>
  <c r="T3163" i="13" s="1"/>
  <c r="U3164" i="13"/>
  <c r="T3164" i="13" s="1"/>
  <c r="U3165" i="13"/>
  <c r="T3165" i="13" s="1"/>
  <c r="U3166" i="13"/>
  <c r="T3166" i="13" s="1"/>
  <c r="U3167" i="13"/>
  <c r="T3167" i="13" s="1"/>
  <c r="U3168" i="13"/>
  <c r="T3168" i="13" s="1"/>
  <c r="U3169" i="13"/>
  <c r="T3169" i="13" s="1"/>
  <c r="U3170" i="13"/>
  <c r="T3170" i="13" s="1"/>
  <c r="U3171" i="13"/>
  <c r="T3171" i="13" s="1"/>
  <c r="U3172" i="13"/>
  <c r="T3172" i="13" s="1"/>
  <c r="U3173" i="13"/>
  <c r="T3173" i="13" s="1"/>
  <c r="U3174" i="13"/>
  <c r="T3174" i="13" s="1"/>
  <c r="U3175" i="13"/>
  <c r="T3175" i="13" s="1"/>
  <c r="U3176" i="13"/>
  <c r="T3176" i="13" s="1"/>
  <c r="U3177" i="13"/>
  <c r="T3177" i="13" s="1"/>
  <c r="U3178" i="13"/>
  <c r="T3178" i="13" s="1"/>
  <c r="U3179" i="13"/>
  <c r="T3179" i="13" s="1"/>
  <c r="U3180" i="13"/>
  <c r="T3180" i="13" s="1"/>
  <c r="U3181" i="13"/>
  <c r="T3181" i="13" s="1"/>
  <c r="U3182" i="13"/>
  <c r="T3182" i="13" s="1"/>
  <c r="U3183" i="13"/>
  <c r="T3183" i="13" s="1"/>
  <c r="U3184" i="13"/>
  <c r="T3184" i="13" s="1"/>
  <c r="U3185" i="13"/>
  <c r="T3185" i="13" s="1"/>
  <c r="U3186" i="13"/>
  <c r="T3186" i="13" s="1"/>
  <c r="U3187" i="13"/>
  <c r="T3187" i="13" s="1"/>
  <c r="U3188" i="13"/>
  <c r="T3188" i="13" s="1"/>
  <c r="U3189" i="13"/>
  <c r="T3189" i="13" s="1"/>
  <c r="U3190" i="13"/>
  <c r="T3190" i="13" s="1"/>
  <c r="U3191" i="13"/>
  <c r="T3191" i="13" s="1"/>
  <c r="U3192" i="13"/>
  <c r="T3192" i="13" s="1"/>
  <c r="U3193" i="13"/>
  <c r="T3193" i="13" s="1"/>
  <c r="U3194" i="13"/>
  <c r="T3194" i="13" s="1"/>
  <c r="U3195" i="13"/>
  <c r="T3195" i="13" s="1"/>
  <c r="U3196" i="13"/>
  <c r="T3196" i="13" s="1"/>
  <c r="U3197" i="13"/>
  <c r="T3197" i="13" s="1"/>
  <c r="U3198" i="13"/>
  <c r="T3198" i="13" s="1"/>
  <c r="U3199" i="13"/>
  <c r="T3199" i="13" s="1"/>
  <c r="U3200" i="13"/>
  <c r="T3200" i="13" s="1"/>
  <c r="U3201" i="13"/>
  <c r="T3201" i="13" s="1"/>
  <c r="U3202" i="13"/>
  <c r="T3202" i="13" s="1"/>
  <c r="U3203" i="13"/>
  <c r="T3203" i="13" s="1"/>
  <c r="W8" i="13"/>
  <c r="V8" i="13" s="1"/>
  <c r="U8" i="13"/>
  <c r="T8" i="13" s="1"/>
  <c r="Y9" i="13"/>
  <c r="Y10" i="13"/>
  <c r="Y11" i="13"/>
  <c r="Y12" i="13"/>
  <c r="Y13" i="13"/>
  <c r="Y14" i="13"/>
  <c r="Y15" i="13"/>
  <c r="Y16" i="13"/>
  <c r="Y17" i="13"/>
  <c r="Y18" i="13"/>
  <c r="Y19" i="13"/>
  <c r="Y20" i="13"/>
  <c r="Y21" i="13"/>
  <c r="Y22" i="13"/>
  <c r="Y23" i="13"/>
  <c r="Y24" i="13"/>
  <c r="Y25" i="13"/>
  <c r="Y26" i="13"/>
  <c r="Y27" i="13"/>
  <c r="Y28" i="13"/>
  <c r="Y29" i="13"/>
  <c r="Y30" i="13"/>
  <c r="Y31" i="13"/>
  <c r="Y32" i="13"/>
  <c r="Y33" i="13"/>
  <c r="Y34" i="13"/>
  <c r="Y35" i="13"/>
  <c r="Y36" i="13"/>
  <c r="Y37" i="13"/>
  <c r="Y38" i="13"/>
  <c r="Y39" i="13"/>
  <c r="Y40" i="13"/>
  <c r="Y41" i="13"/>
  <c r="Y42" i="13"/>
  <c r="Y43" i="13"/>
  <c r="Y44" i="13"/>
  <c r="Y45" i="13"/>
  <c r="Y46" i="13"/>
  <c r="Y47" i="13"/>
  <c r="Y48" i="13"/>
  <c r="Y49" i="13"/>
  <c r="Y50" i="13"/>
  <c r="Y51" i="13"/>
  <c r="Y52" i="13"/>
  <c r="Y53" i="13"/>
  <c r="Y54" i="13"/>
  <c r="Y55" i="13"/>
  <c r="Y56" i="13"/>
  <c r="Y57" i="13"/>
  <c r="Y58" i="13"/>
  <c r="Y59" i="13"/>
  <c r="Y60" i="13"/>
  <c r="Y61" i="13"/>
  <c r="Y62" i="13"/>
  <c r="Y63" i="13"/>
  <c r="Y64" i="13"/>
  <c r="Y65" i="13"/>
  <c r="Y66" i="13"/>
  <c r="Y67" i="13"/>
  <c r="Y68" i="13"/>
  <c r="Y69" i="13"/>
  <c r="Y70" i="13"/>
  <c r="Y71" i="13"/>
  <c r="Y72" i="13"/>
  <c r="Y73" i="13"/>
  <c r="Y74" i="13"/>
  <c r="Y75" i="13"/>
  <c r="Y76" i="13"/>
  <c r="Y77" i="13"/>
  <c r="Y78" i="13"/>
  <c r="Y79" i="13"/>
  <c r="Y80" i="13"/>
  <c r="Y81" i="13"/>
  <c r="Y82" i="13"/>
  <c r="Y83" i="13"/>
  <c r="Y84" i="13"/>
  <c r="Y85" i="13"/>
  <c r="Y86" i="13"/>
  <c r="Y87" i="13"/>
  <c r="Y88" i="13"/>
  <c r="Y89" i="13"/>
  <c r="Y90" i="13"/>
  <c r="Y91" i="13"/>
  <c r="Y92" i="13"/>
  <c r="Y93" i="13"/>
  <c r="Y94" i="13"/>
  <c r="Y95" i="13"/>
  <c r="Y96" i="13"/>
  <c r="Y97" i="13"/>
  <c r="Y98" i="13"/>
  <c r="Y99" i="13"/>
  <c r="Y100" i="13"/>
  <c r="Y101" i="13"/>
  <c r="Y102" i="13"/>
  <c r="Y103" i="13"/>
  <c r="Y104" i="13"/>
  <c r="Y105" i="13"/>
  <c r="Y106" i="13"/>
  <c r="Y107" i="13"/>
  <c r="Y108" i="13"/>
  <c r="Y109" i="13"/>
  <c r="Y110" i="13"/>
  <c r="Y111" i="13"/>
  <c r="Y112" i="13"/>
  <c r="Y113" i="13"/>
  <c r="Y114" i="13"/>
  <c r="Y115" i="13"/>
  <c r="Y116" i="13"/>
  <c r="Y117" i="13"/>
  <c r="Y118" i="13"/>
  <c r="Y119" i="13"/>
  <c r="Y120" i="13"/>
  <c r="Y121" i="13"/>
  <c r="Y122" i="13"/>
  <c r="Y123" i="13"/>
  <c r="Y124" i="13"/>
  <c r="Y125" i="13"/>
  <c r="Y126" i="13"/>
  <c r="Y127" i="13"/>
  <c r="Y128" i="13"/>
  <c r="Y129" i="13"/>
  <c r="Y130" i="13"/>
  <c r="Y131" i="13"/>
  <c r="Y132" i="13"/>
  <c r="Y133" i="13"/>
  <c r="Y134" i="13"/>
  <c r="Y135" i="13"/>
  <c r="Y136" i="13"/>
  <c r="Y137" i="13"/>
  <c r="Y138" i="13"/>
  <c r="Y139" i="13"/>
  <c r="Y140" i="13"/>
  <c r="Y141" i="13"/>
  <c r="Y142" i="13"/>
  <c r="Y143" i="13"/>
  <c r="Y144" i="13"/>
  <c r="Y145" i="13"/>
  <c r="Y146" i="13"/>
  <c r="Y147" i="13"/>
  <c r="Y148" i="13"/>
  <c r="Y149" i="13"/>
  <c r="Y150" i="13"/>
  <c r="Y151" i="13"/>
  <c r="Y152" i="13"/>
  <c r="Y153" i="13"/>
  <c r="Y154" i="13"/>
  <c r="Y155" i="13"/>
  <c r="Y156" i="13"/>
  <c r="Y157" i="13"/>
  <c r="Y158" i="13"/>
  <c r="Y159" i="13"/>
  <c r="Y160" i="13"/>
  <c r="Y161" i="13"/>
  <c r="Y162" i="13"/>
  <c r="Y163" i="13"/>
  <c r="Y164" i="13"/>
  <c r="Y165" i="13"/>
  <c r="Y166" i="13"/>
  <c r="Y167" i="13"/>
  <c r="Y168" i="13"/>
  <c r="Y169" i="13"/>
  <c r="Y170" i="13"/>
  <c r="Y171" i="13"/>
  <c r="Y172" i="13"/>
  <c r="Y173" i="13"/>
  <c r="Y174" i="13"/>
  <c r="Y175" i="13"/>
  <c r="Y176" i="13"/>
  <c r="Y177" i="13"/>
  <c r="Y178" i="13"/>
  <c r="Y179" i="13"/>
  <c r="Y180" i="13"/>
  <c r="Y181" i="13"/>
  <c r="Y182" i="13"/>
  <c r="Y183" i="13"/>
  <c r="Y184" i="13"/>
  <c r="Y185" i="13"/>
  <c r="Y186" i="13"/>
  <c r="Y187" i="13"/>
  <c r="Y188" i="13"/>
  <c r="Y189" i="13"/>
  <c r="Y190" i="13"/>
  <c r="Y191" i="13"/>
  <c r="Y192" i="13"/>
  <c r="Y193" i="13"/>
  <c r="Y194" i="13"/>
  <c r="Y195" i="13"/>
  <c r="Y196" i="13"/>
  <c r="Y197" i="13"/>
  <c r="Y198" i="13"/>
  <c r="Y199" i="13"/>
  <c r="Y200" i="13"/>
  <c r="Y201" i="13"/>
  <c r="Y202" i="13"/>
  <c r="Y203" i="13"/>
  <c r="Y204" i="13"/>
  <c r="Y205" i="13"/>
  <c r="Y206" i="13"/>
  <c r="Y207" i="13"/>
  <c r="Y208" i="13"/>
  <c r="Y209" i="13"/>
  <c r="Y210" i="13"/>
  <c r="Y211" i="13"/>
  <c r="Y212" i="13"/>
  <c r="Y213" i="13"/>
  <c r="Y214" i="13"/>
  <c r="Y215" i="13"/>
  <c r="Y216" i="13"/>
  <c r="Y217" i="13"/>
  <c r="Y218" i="13"/>
  <c r="Y219" i="13"/>
  <c r="Y220" i="13"/>
  <c r="Y221" i="13"/>
  <c r="Y222" i="13"/>
  <c r="Y223" i="13"/>
  <c r="Y224" i="13"/>
  <c r="Y225" i="13"/>
  <c r="Y226" i="13"/>
  <c r="Y227" i="13"/>
  <c r="Y228" i="13"/>
  <c r="Y229" i="13"/>
  <c r="Y230" i="13"/>
  <c r="Y231" i="13"/>
  <c r="Y232" i="13"/>
  <c r="Y233" i="13"/>
  <c r="Y234" i="13"/>
  <c r="Y235" i="13"/>
  <c r="Y236" i="13"/>
  <c r="Y237" i="13"/>
  <c r="Y238" i="13"/>
  <c r="Y239" i="13"/>
  <c r="Y240" i="13"/>
  <c r="Y241" i="13"/>
  <c r="Y242" i="13"/>
  <c r="Y243" i="13"/>
  <c r="Y244" i="13"/>
  <c r="Y245" i="13"/>
  <c r="Y246" i="13"/>
  <c r="Y247" i="13"/>
  <c r="Y248" i="13"/>
  <c r="Y249" i="13"/>
  <c r="Y250" i="13"/>
  <c r="Y251" i="13"/>
  <c r="Y252" i="13"/>
  <c r="Y253" i="13"/>
  <c r="Y254" i="13"/>
  <c r="Y255" i="13"/>
  <c r="Y256" i="13"/>
  <c r="Y257" i="13"/>
  <c r="Y258" i="13"/>
  <c r="Y259" i="13"/>
  <c r="Y260" i="13"/>
  <c r="Y261" i="13"/>
  <c r="Y262" i="13"/>
  <c r="Y263" i="13"/>
  <c r="Y264" i="13"/>
  <c r="Y265" i="13"/>
  <c r="Y266" i="13"/>
  <c r="Y267" i="13"/>
  <c r="Y268" i="13"/>
  <c r="Y269" i="13"/>
  <c r="Y270" i="13"/>
  <c r="Y271" i="13"/>
  <c r="Y272" i="13"/>
  <c r="Y273" i="13"/>
  <c r="Y274" i="13"/>
  <c r="Y275" i="13"/>
  <c r="Y276" i="13"/>
  <c r="Y277" i="13"/>
  <c r="Y278" i="13"/>
  <c r="Y279" i="13"/>
  <c r="Y280" i="13"/>
  <c r="Y281" i="13"/>
  <c r="Y282" i="13"/>
  <c r="Y283" i="13"/>
  <c r="Y284" i="13"/>
  <c r="Y285" i="13"/>
  <c r="Y286" i="13"/>
  <c r="Y287" i="13"/>
  <c r="Y288" i="13"/>
  <c r="Y289" i="13"/>
  <c r="Y290" i="13"/>
  <c r="Y291" i="13"/>
  <c r="Y292" i="13"/>
  <c r="Y293" i="13"/>
  <c r="Y294" i="13"/>
  <c r="Y295" i="13"/>
  <c r="Y296" i="13"/>
  <c r="Y297" i="13"/>
  <c r="Y298" i="13"/>
  <c r="Y299" i="13"/>
  <c r="Y300" i="13"/>
  <c r="Y301" i="13"/>
  <c r="Y302" i="13"/>
  <c r="Y303" i="13"/>
  <c r="Y304" i="13"/>
  <c r="Y305" i="13"/>
  <c r="Y306" i="13"/>
  <c r="Y307" i="13"/>
  <c r="Y308" i="13"/>
  <c r="Y309" i="13"/>
  <c r="Y310" i="13"/>
  <c r="Y311" i="13"/>
  <c r="Y312" i="13"/>
  <c r="Y313" i="13"/>
  <c r="Y314" i="13"/>
  <c r="Y315" i="13"/>
  <c r="Y316" i="13"/>
  <c r="Y317" i="13"/>
  <c r="Y318" i="13"/>
  <c r="Y319" i="13"/>
  <c r="Y320" i="13"/>
  <c r="Y321" i="13"/>
  <c r="Y322" i="13"/>
  <c r="Y323" i="13"/>
  <c r="Y324" i="13"/>
  <c r="Y325" i="13"/>
  <c r="Y326" i="13"/>
  <c r="Y327" i="13"/>
  <c r="Y328" i="13"/>
  <c r="Y329" i="13"/>
  <c r="Y330" i="13"/>
  <c r="Y331" i="13"/>
  <c r="Y332" i="13"/>
  <c r="Y333" i="13"/>
  <c r="Y334" i="13"/>
  <c r="Y335" i="13"/>
  <c r="Y336" i="13"/>
  <c r="Y337" i="13"/>
  <c r="Y338" i="13"/>
  <c r="Y339" i="13"/>
  <c r="Y340" i="13"/>
  <c r="Y341" i="13"/>
  <c r="Y342" i="13"/>
  <c r="Y343" i="13"/>
  <c r="Y344" i="13"/>
  <c r="Y345" i="13"/>
  <c r="Y346" i="13"/>
  <c r="Y347" i="13"/>
  <c r="Y348" i="13"/>
  <c r="Y349" i="13"/>
  <c r="Y350" i="13"/>
  <c r="Y351" i="13"/>
  <c r="Y352" i="13"/>
  <c r="Y353" i="13"/>
  <c r="Y354" i="13"/>
  <c r="Y355" i="13"/>
  <c r="Y356" i="13"/>
  <c r="Y357" i="13"/>
  <c r="Y358" i="13"/>
  <c r="Y359" i="13"/>
  <c r="Y360" i="13"/>
  <c r="Y361" i="13"/>
  <c r="Y362" i="13"/>
  <c r="Y363" i="13"/>
  <c r="Y364" i="13"/>
  <c r="Y365" i="13"/>
  <c r="Y366" i="13"/>
  <c r="Y367" i="13"/>
  <c r="Y368" i="13"/>
  <c r="Y369" i="13"/>
  <c r="Y370" i="13"/>
  <c r="Y371" i="13"/>
  <c r="Y372" i="13"/>
  <c r="Y373" i="13"/>
  <c r="Y374" i="13"/>
  <c r="Y375" i="13"/>
  <c r="Y376" i="13"/>
  <c r="Y377" i="13"/>
  <c r="Y378" i="13"/>
  <c r="Y379" i="13"/>
  <c r="Y380" i="13"/>
  <c r="Y381" i="13"/>
  <c r="Y382" i="13"/>
  <c r="Y383" i="13"/>
  <c r="Y384" i="13"/>
  <c r="Y385" i="13"/>
  <c r="Y386" i="13"/>
  <c r="Y387" i="13"/>
  <c r="Y388" i="13"/>
  <c r="Y389" i="13"/>
  <c r="Y390" i="13"/>
  <c r="Y391" i="13"/>
  <c r="Y392" i="13"/>
  <c r="Y393" i="13"/>
  <c r="Y394" i="13"/>
  <c r="Y395" i="13"/>
  <c r="Y396" i="13"/>
  <c r="Y397" i="13"/>
  <c r="Y398" i="13"/>
  <c r="Y399" i="13"/>
  <c r="Y400" i="13"/>
  <c r="Y401" i="13"/>
  <c r="Y402" i="13"/>
  <c r="Y403" i="13"/>
  <c r="Y404" i="13"/>
  <c r="Y405" i="13"/>
  <c r="Y406" i="13"/>
  <c r="Y407" i="13"/>
  <c r="Y408" i="13"/>
  <c r="Y409" i="13"/>
  <c r="Y410" i="13"/>
  <c r="Y411" i="13"/>
  <c r="Y412" i="13"/>
  <c r="Y413" i="13"/>
  <c r="Y414" i="13"/>
  <c r="Y415" i="13"/>
  <c r="Y416" i="13"/>
  <c r="Y417" i="13"/>
  <c r="Y418" i="13"/>
  <c r="Y419" i="13"/>
  <c r="Y420" i="13"/>
  <c r="Y421" i="13"/>
  <c r="Y422" i="13"/>
  <c r="Y423" i="13"/>
  <c r="Y424" i="13"/>
  <c r="Y425" i="13"/>
  <c r="Y426" i="13"/>
  <c r="Y427" i="13"/>
  <c r="Y428" i="13"/>
  <c r="Y429" i="13"/>
  <c r="Y430" i="13"/>
  <c r="Y431" i="13"/>
  <c r="Y432" i="13"/>
  <c r="Y433" i="13"/>
  <c r="Y434" i="13"/>
  <c r="Y435" i="13"/>
  <c r="Y436" i="13"/>
  <c r="Y437" i="13"/>
  <c r="Y438" i="13"/>
  <c r="Y439" i="13"/>
  <c r="Y440" i="13"/>
  <c r="Y441" i="13"/>
  <c r="Y442" i="13"/>
  <c r="Y443" i="13"/>
  <c r="Y444" i="13"/>
  <c r="Y445" i="13"/>
  <c r="Y446" i="13"/>
  <c r="Y447" i="13"/>
  <c r="Y448" i="13"/>
  <c r="Y449" i="13"/>
  <c r="Y450" i="13"/>
  <c r="Y451" i="13"/>
  <c r="Y452" i="13"/>
  <c r="Y453" i="13"/>
  <c r="Y454" i="13"/>
  <c r="Y455" i="13"/>
  <c r="Y456" i="13"/>
  <c r="Y457" i="13"/>
  <c r="Y458" i="13"/>
  <c r="Y459" i="13"/>
  <c r="Y460" i="13"/>
  <c r="Y461" i="13"/>
  <c r="Y462" i="13"/>
  <c r="Y463" i="13"/>
  <c r="Y464" i="13"/>
  <c r="Y465" i="13"/>
  <c r="Y466" i="13"/>
  <c r="Y467" i="13"/>
  <c r="Y468" i="13"/>
  <c r="Y469" i="13"/>
  <c r="Y470" i="13"/>
  <c r="Y471" i="13"/>
  <c r="Y472" i="13"/>
  <c r="Y473" i="13"/>
  <c r="Y474" i="13"/>
  <c r="Y475" i="13"/>
  <c r="Y476" i="13"/>
  <c r="Y477" i="13"/>
  <c r="Y478" i="13"/>
  <c r="Y479" i="13"/>
  <c r="Y480" i="13"/>
  <c r="Y481" i="13"/>
  <c r="Y482" i="13"/>
  <c r="Y483" i="13"/>
  <c r="Y484" i="13"/>
  <c r="Y485" i="13"/>
  <c r="Y486" i="13"/>
  <c r="Y487" i="13"/>
  <c r="Y488" i="13"/>
  <c r="Y489" i="13"/>
  <c r="Y490" i="13"/>
  <c r="Y491" i="13"/>
  <c r="Y492" i="13"/>
  <c r="Y493" i="13"/>
  <c r="Y494" i="13"/>
  <c r="Y495" i="13"/>
  <c r="Y496" i="13"/>
  <c r="Y497" i="13"/>
  <c r="Y498" i="13"/>
  <c r="Y499" i="13"/>
  <c r="Y500" i="13"/>
  <c r="Y501" i="13"/>
  <c r="Y502" i="13"/>
  <c r="Y503" i="13"/>
  <c r="Y504" i="13"/>
  <c r="Y505" i="13"/>
  <c r="Y506" i="13"/>
  <c r="Y507" i="13"/>
  <c r="Y508" i="13"/>
  <c r="Y509" i="13"/>
  <c r="Y510" i="13"/>
  <c r="Y511" i="13"/>
  <c r="Y512" i="13"/>
  <c r="Y513" i="13"/>
  <c r="Y514" i="13"/>
  <c r="Y515" i="13"/>
  <c r="Y516" i="13"/>
  <c r="Y517" i="13"/>
  <c r="Y518" i="13"/>
  <c r="Y519" i="13"/>
  <c r="Y520" i="13"/>
  <c r="Y521" i="13"/>
  <c r="Y522" i="13"/>
  <c r="Y523" i="13"/>
  <c r="Y524" i="13"/>
  <c r="Y525" i="13"/>
  <c r="Y526" i="13"/>
  <c r="Y527" i="13"/>
  <c r="Y528" i="13"/>
  <c r="Y529" i="13"/>
  <c r="Y530" i="13"/>
  <c r="Y531" i="13"/>
  <c r="Y532" i="13"/>
  <c r="Y533" i="13"/>
  <c r="Y534" i="13"/>
  <c r="Y535" i="13"/>
  <c r="Y536" i="13"/>
  <c r="Y537" i="13"/>
  <c r="Y538" i="13"/>
  <c r="Y539" i="13"/>
  <c r="Y540" i="13"/>
  <c r="Y541" i="13"/>
  <c r="Y542" i="13"/>
  <c r="Y543" i="13"/>
  <c r="Y544" i="13"/>
  <c r="Y545" i="13"/>
  <c r="Y546" i="13"/>
  <c r="Y547" i="13"/>
  <c r="Y548" i="13"/>
  <c r="Y549" i="13"/>
  <c r="Y550" i="13"/>
  <c r="Y551" i="13"/>
  <c r="Y552" i="13"/>
  <c r="Y553" i="13"/>
  <c r="Y554" i="13"/>
  <c r="Y555" i="13"/>
  <c r="Y556" i="13"/>
  <c r="Y557" i="13"/>
  <c r="Y558" i="13"/>
  <c r="Y559" i="13"/>
  <c r="Y560" i="13"/>
  <c r="Y561" i="13"/>
  <c r="Y562" i="13"/>
  <c r="Y563" i="13"/>
  <c r="Y564" i="13"/>
  <c r="Y565" i="13"/>
  <c r="Y566" i="13"/>
  <c r="Y567" i="13"/>
  <c r="Y568" i="13"/>
  <c r="Y569" i="13"/>
  <c r="Y570" i="13"/>
  <c r="Y571" i="13"/>
  <c r="Y572" i="13"/>
  <c r="Y573" i="13"/>
  <c r="Y574" i="13"/>
  <c r="Y575" i="13"/>
  <c r="Y576" i="13"/>
  <c r="Y577" i="13"/>
  <c r="Y578" i="13"/>
  <c r="Y579" i="13"/>
  <c r="Y580" i="13"/>
  <c r="Y581" i="13"/>
  <c r="Y582" i="13"/>
  <c r="Y583" i="13"/>
  <c r="Y584" i="13"/>
  <c r="Y585" i="13"/>
  <c r="Y586" i="13"/>
  <c r="Y587" i="13"/>
  <c r="Y588" i="13"/>
  <c r="Y589" i="13"/>
  <c r="Y590" i="13"/>
  <c r="Y591" i="13"/>
  <c r="Y592" i="13"/>
  <c r="Y593" i="13"/>
  <c r="Y594" i="13"/>
  <c r="Y595" i="13"/>
  <c r="Y596" i="13"/>
  <c r="Y597" i="13"/>
  <c r="Y598" i="13"/>
  <c r="Y599" i="13"/>
  <c r="Y600" i="13"/>
  <c r="Y601" i="13"/>
  <c r="Y602" i="13"/>
  <c r="Y603" i="13"/>
  <c r="Y604" i="13"/>
  <c r="Y605" i="13"/>
  <c r="Y606" i="13"/>
  <c r="Y607" i="13"/>
  <c r="Y608" i="13"/>
  <c r="Y609" i="13"/>
  <c r="Y610" i="13"/>
  <c r="Y611" i="13"/>
  <c r="Y612" i="13"/>
  <c r="Y613" i="13"/>
  <c r="Y614" i="13"/>
  <c r="Y615" i="13"/>
  <c r="Y616" i="13"/>
  <c r="Y617" i="13"/>
  <c r="Y618" i="13"/>
  <c r="Y619" i="13"/>
  <c r="Y620" i="13"/>
  <c r="Y621" i="13"/>
  <c r="Y622" i="13"/>
  <c r="Y623" i="13"/>
  <c r="Y624" i="13"/>
  <c r="Y625" i="13"/>
  <c r="Y626" i="13"/>
  <c r="Y627" i="13"/>
  <c r="Y628" i="13"/>
  <c r="Y629" i="13"/>
  <c r="Y630" i="13"/>
  <c r="Y631" i="13"/>
  <c r="Y632" i="13"/>
  <c r="Y633" i="13"/>
  <c r="Y634" i="13"/>
  <c r="Y635" i="13"/>
  <c r="Y636" i="13"/>
  <c r="Y637" i="13"/>
  <c r="Y638" i="13"/>
  <c r="Y639" i="13"/>
  <c r="Y640" i="13"/>
  <c r="Y641" i="13"/>
  <c r="Y642" i="13"/>
  <c r="Y643" i="13"/>
  <c r="Y644" i="13"/>
  <c r="Y645" i="13"/>
  <c r="Y646" i="13"/>
  <c r="Y647" i="13"/>
  <c r="Y648" i="13"/>
  <c r="Y649" i="13"/>
  <c r="Y650" i="13"/>
  <c r="Y651" i="13"/>
  <c r="Y652" i="13"/>
  <c r="Y653" i="13"/>
  <c r="Y654" i="13"/>
  <c r="Y655" i="13"/>
  <c r="Y656" i="13"/>
  <c r="Y657" i="13"/>
  <c r="Y658" i="13"/>
  <c r="Y659" i="13"/>
  <c r="Y660" i="13"/>
  <c r="Y661" i="13"/>
  <c r="Y662" i="13"/>
  <c r="Y663" i="13"/>
  <c r="Y664" i="13"/>
  <c r="Y665" i="13"/>
  <c r="Y666" i="13"/>
  <c r="Y667" i="13"/>
  <c r="Y668" i="13"/>
  <c r="Y669" i="13"/>
  <c r="Y670" i="13"/>
  <c r="Y671" i="13"/>
  <c r="Y672" i="13"/>
  <c r="Y673" i="13"/>
  <c r="Y674" i="13"/>
  <c r="Y675" i="13"/>
  <c r="Y676" i="13"/>
  <c r="Y677" i="13"/>
  <c r="Y678" i="13"/>
  <c r="Y679" i="13"/>
  <c r="Y680" i="13"/>
  <c r="Y681" i="13"/>
  <c r="Y682" i="13"/>
  <c r="Y683" i="13"/>
  <c r="Y684" i="13"/>
  <c r="Y685" i="13"/>
  <c r="Y686" i="13"/>
  <c r="Y687" i="13"/>
  <c r="Y688" i="13"/>
  <c r="Y689" i="13"/>
  <c r="Y690" i="13"/>
  <c r="Y691" i="13"/>
  <c r="Y692" i="13"/>
  <c r="Y693" i="13"/>
  <c r="Y694" i="13"/>
  <c r="Y695" i="13"/>
  <c r="Y696" i="13"/>
  <c r="Y697" i="13"/>
  <c r="Y698" i="13"/>
  <c r="Y699" i="13"/>
  <c r="Y700" i="13"/>
  <c r="Y701" i="13"/>
  <c r="Y702" i="13"/>
  <c r="Y703" i="13"/>
  <c r="Y704" i="13"/>
  <c r="Y705" i="13"/>
  <c r="Y706" i="13"/>
  <c r="Y707" i="13"/>
  <c r="Y708" i="13"/>
  <c r="Y709" i="13"/>
  <c r="Y710" i="13"/>
  <c r="Y711" i="13"/>
  <c r="Y712" i="13"/>
  <c r="Y713" i="13"/>
  <c r="Y714" i="13"/>
  <c r="Y715" i="13"/>
  <c r="Y716" i="13"/>
  <c r="Y717" i="13"/>
  <c r="Y718" i="13"/>
  <c r="Y719" i="13"/>
  <c r="Y720" i="13"/>
  <c r="Y721" i="13"/>
  <c r="Y722" i="13"/>
  <c r="Y723" i="13"/>
  <c r="Y724" i="13"/>
  <c r="Y725" i="13"/>
  <c r="Y726" i="13"/>
  <c r="Y727" i="13"/>
  <c r="Y728" i="13"/>
  <c r="Y729" i="13"/>
  <c r="Y730" i="13"/>
  <c r="Y731" i="13"/>
  <c r="Y732" i="13"/>
  <c r="Y733" i="13"/>
  <c r="Y734" i="13"/>
  <c r="Y735" i="13"/>
  <c r="Y736" i="13"/>
  <c r="Y737" i="13"/>
  <c r="Y738" i="13"/>
  <c r="Y739" i="13"/>
  <c r="Y740" i="13"/>
  <c r="Y741" i="13"/>
  <c r="Y742" i="13"/>
  <c r="Y743" i="13"/>
  <c r="Y744" i="13"/>
  <c r="Y745" i="13"/>
  <c r="Y746" i="13"/>
  <c r="Y747" i="13"/>
  <c r="Y748" i="13"/>
  <c r="Y749" i="13"/>
  <c r="Y750" i="13"/>
  <c r="Y751" i="13"/>
  <c r="Y752" i="13"/>
  <c r="Y753" i="13"/>
  <c r="Y754" i="13"/>
  <c r="Y755" i="13"/>
  <c r="Y756" i="13"/>
  <c r="Y757" i="13"/>
  <c r="Y758" i="13"/>
  <c r="Y759" i="13"/>
  <c r="Y760" i="13"/>
  <c r="Y761" i="13"/>
  <c r="Y762" i="13"/>
  <c r="Y763" i="13"/>
  <c r="Y764" i="13"/>
  <c r="Y765" i="13"/>
  <c r="Y766" i="13"/>
  <c r="Y767" i="13"/>
  <c r="Y768" i="13"/>
  <c r="Y769" i="13"/>
  <c r="Y770" i="13"/>
  <c r="Y771" i="13"/>
  <c r="Y772" i="13"/>
  <c r="Y773" i="13"/>
  <c r="Y774" i="13"/>
  <c r="Y775" i="13"/>
  <c r="Y776" i="13"/>
  <c r="Y777" i="13"/>
  <c r="Y778" i="13"/>
  <c r="Y779" i="13"/>
  <c r="Y780" i="13"/>
  <c r="Y781" i="13"/>
  <c r="Y782" i="13"/>
  <c r="Y783" i="13"/>
  <c r="Y784" i="13"/>
  <c r="Y785" i="13"/>
  <c r="Y786" i="13"/>
  <c r="Y787" i="13"/>
  <c r="Y788" i="13"/>
  <c r="Y789" i="13"/>
  <c r="Y790" i="13"/>
  <c r="Y791" i="13"/>
  <c r="Y792" i="13"/>
  <c r="Y793" i="13"/>
  <c r="Y794" i="13"/>
  <c r="Y795" i="13"/>
  <c r="Y796" i="13"/>
  <c r="Y797" i="13"/>
  <c r="Y798" i="13"/>
  <c r="Y799" i="13"/>
  <c r="Y800" i="13"/>
  <c r="Y801" i="13"/>
  <c r="Y802" i="13"/>
  <c r="Y803" i="13"/>
  <c r="Y804" i="13"/>
  <c r="Y805" i="13"/>
  <c r="Y806" i="13"/>
  <c r="Y807" i="13"/>
  <c r="Y808" i="13"/>
  <c r="Y809" i="13"/>
  <c r="Y810" i="13"/>
  <c r="Y811" i="13"/>
  <c r="Y812" i="13"/>
  <c r="Y813" i="13"/>
  <c r="Y814" i="13"/>
  <c r="Y815" i="13"/>
  <c r="Y816" i="13"/>
  <c r="Y817" i="13"/>
  <c r="Y818" i="13"/>
  <c r="Y819" i="13"/>
  <c r="Y820" i="13"/>
  <c r="Y821" i="13"/>
  <c r="Y822" i="13"/>
  <c r="Y823" i="13"/>
  <c r="Y824" i="13"/>
  <c r="Y825" i="13"/>
  <c r="Y826" i="13"/>
  <c r="Y827" i="13"/>
  <c r="Y828" i="13"/>
  <c r="Y829" i="13"/>
  <c r="Y830" i="13"/>
  <c r="Y831" i="13"/>
  <c r="Y832" i="13"/>
  <c r="Y833" i="13"/>
  <c r="Y834" i="13"/>
  <c r="Y835" i="13"/>
  <c r="Y836" i="13"/>
  <c r="Y837" i="13"/>
  <c r="Y838" i="13"/>
  <c r="Y839" i="13"/>
  <c r="Y840" i="13"/>
  <c r="Y841" i="13"/>
  <c r="Y842" i="13"/>
  <c r="Y843" i="13"/>
  <c r="Y844" i="13"/>
  <c r="Y845" i="13"/>
  <c r="Y846" i="13"/>
  <c r="Y847" i="13"/>
  <c r="Y848" i="13"/>
  <c r="Y849" i="13"/>
  <c r="Y850" i="13"/>
  <c r="Y851" i="13"/>
  <c r="Y852" i="13"/>
  <c r="Y853" i="13"/>
  <c r="Y854" i="13"/>
  <c r="Y855" i="13"/>
  <c r="Y856" i="13"/>
  <c r="Y857" i="13"/>
  <c r="Y858" i="13"/>
  <c r="Y859" i="13"/>
  <c r="Y860" i="13"/>
  <c r="Y861" i="13"/>
  <c r="Y862" i="13"/>
  <c r="Y863" i="13"/>
  <c r="Y864" i="13"/>
  <c r="Y865" i="13"/>
  <c r="Y866" i="13"/>
  <c r="Y867" i="13"/>
  <c r="Y868" i="13"/>
  <c r="Y869" i="13"/>
  <c r="Y870" i="13"/>
  <c r="Y871" i="13"/>
  <c r="Y872" i="13"/>
  <c r="Y873" i="13"/>
  <c r="Y874" i="13"/>
  <c r="Y875" i="13"/>
  <c r="Y876" i="13"/>
  <c r="Y877" i="13"/>
  <c r="Y878" i="13"/>
  <c r="Y879" i="13"/>
  <c r="Y880" i="13"/>
  <c r="Y881" i="13"/>
  <c r="Y882" i="13"/>
  <c r="Y883" i="13"/>
  <c r="Y884" i="13"/>
  <c r="Y885" i="13"/>
  <c r="Y886" i="13"/>
  <c r="Y887" i="13"/>
  <c r="Y888" i="13"/>
  <c r="Y889" i="13"/>
  <c r="Y890" i="13"/>
  <c r="Y891" i="13"/>
  <c r="Y892" i="13"/>
  <c r="Y893" i="13"/>
  <c r="Y894" i="13"/>
  <c r="Y895" i="13"/>
  <c r="Y896" i="13"/>
  <c r="Y897" i="13"/>
  <c r="Y898" i="13"/>
  <c r="Y899" i="13"/>
  <c r="Y900" i="13"/>
  <c r="Y901" i="13"/>
  <c r="Y902" i="13"/>
  <c r="Y903" i="13"/>
  <c r="Y904" i="13"/>
  <c r="Y905" i="13"/>
  <c r="Y906" i="13"/>
  <c r="Y907" i="13"/>
  <c r="Y908" i="13"/>
  <c r="Y909" i="13"/>
  <c r="Y910" i="13"/>
  <c r="Y911" i="13"/>
  <c r="Y912" i="13"/>
  <c r="Y913" i="13"/>
  <c r="Y914" i="13"/>
  <c r="Y915" i="13"/>
  <c r="Y916" i="13"/>
  <c r="Y917" i="13"/>
  <c r="Y918" i="13"/>
  <c r="Y919" i="13"/>
  <c r="Y920" i="13"/>
  <c r="Y921" i="13"/>
  <c r="Y922" i="13"/>
  <c r="Y923" i="13"/>
  <c r="Y924" i="13"/>
  <c r="Y925" i="13"/>
  <c r="Y926" i="13"/>
  <c r="Y927" i="13"/>
  <c r="Y928" i="13"/>
  <c r="Y929" i="13"/>
  <c r="Y930" i="13"/>
  <c r="Y931" i="13"/>
  <c r="Y932" i="13"/>
  <c r="Y933" i="13"/>
  <c r="Y934" i="13"/>
  <c r="Y935" i="13"/>
  <c r="Y936" i="13"/>
  <c r="Y937" i="13"/>
  <c r="Y938" i="13"/>
  <c r="Y939" i="13"/>
  <c r="Y940" i="13"/>
  <c r="Y941" i="13"/>
  <c r="Y942" i="13"/>
  <c r="Y943" i="13"/>
  <c r="Y944" i="13"/>
  <c r="Y945" i="13"/>
  <c r="Y946" i="13"/>
  <c r="Y947" i="13"/>
  <c r="Y948" i="13"/>
  <c r="Y949" i="13"/>
  <c r="Y950" i="13"/>
  <c r="Y951" i="13"/>
  <c r="Y952" i="13"/>
  <c r="Y953" i="13"/>
  <c r="Y954" i="13"/>
  <c r="Y955" i="13"/>
  <c r="Y956" i="13"/>
  <c r="Y957" i="13"/>
  <c r="Y958" i="13"/>
  <c r="Y959" i="13"/>
  <c r="Y960" i="13"/>
  <c r="Y961" i="13"/>
  <c r="Y962" i="13"/>
  <c r="Y963" i="13"/>
  <c r="Y964" i="13"/>
  <c r="Y965" i="13"/>
  <c r="Y966" i="13"/>
  <c r="Y967" i="13"/>
  <c r="Y968" i="13"/>
  <c r="Y969" i="13"/>
  <c r="Y970" i="13"/>
  <c r="Y971" i="13"/>
  <c r="Y972" i="13"/>
  <c r="Y973" i="13"/>
  <c r="Y974" i="13"/>
  <c r="Y975" i="13"/>
  <c r="Y976" i="13"/>
  <c r="Y977" i="13"/>
  <c r="Y978" i="13"/>
  <c r="Y979" i="13"/>
  <c r="Y980" i="13"/>
  <c r="Y981" i="13"/>
  <c r="Y982" i="13"/>
  <c r="Y983" i="13"/>
  <c r="Y984" i="13"/>
  <c r="Y985" i="13"/>
  <c r="Y986" i="13"/>
  <c r="Y987" i="13"/>
  <c r="Y988" i="13"/>
  <c r="Y989" i="13"/>
  <c r="Y990" i="13"/>
  <c r="Y991" i="13"/>
  <c r="Y992" i="13"/>
  <c r="Y993" i="13"/>
  <c r="Y994" i="13"/>
  <c r="Y995" i="13"/>
  <c r="Y996" i="13"/>
  <c r="Y997" i="13"/>
  <c r="Y998" i="13"/>
  <c r="Y999" i="13"/>
  <c r="Y1000" i="13"/>
  <c r="Y1001" i="13"/>
  <c r="Y1002" i="13"/>
  <c r="Y1003" i="13"/>
  <c r="Y1004" i="13"/>
  <c r="Y1005" i="13"/>
  <c r="Y1006" i="13"/>
  <c r="Y1007" i="13"/>
  <c r="Y1008" i="13"/>
  <c r="Y1009" i="13"/>
  <c r="Y1010" i="13"/>
  <c r="Y1011" i="13"/>
  <c r="Y1012" i="13"/>
  <c r="Y1013" i="13"/>
  <c r="Y1014" i="13"/>
  <c r="Y1015" i="13"/>
  <c r="Y1016" i="13"/>
  <c r="Y1017" i="13"/>
  <c r="Y1018" i="13"/>
  <c r="Y1019" i="13"/>
  <c r="Y1020" i="13"/>
  <c r="Y1021" i="13"/>
  <c r="Y1022" i="13"/>
  <c r="Y1023" i="13"/>
  <c r="Y1024" i="13"/>
  <c r="Y1025" i="13"/>
  <c r="Y1026" i="13"/>
  <c r="Y1027" i="13"/>
  <c r="Y1028" i="13"/>
  <c r="Y1029" i="13"/>
  <c r="Y1030" i="13"/>
  <c r="Y1031" i="13"/>
  <c r="Y1032" i="13"/>
  <c r="Y1033" i="13"/>
  <c r="Y1034" i="13"/>
  <c r="Y1035" i="13"/>
  <c r="Y1036" i="13"/>
  <c r="Y1037" i="13"/>
  <c r="Y1038" i="13"/>
  <c r="Y1039" i="13"/>
  <c r="Y1040" i="13"/>
  <c r="Y1041" i="13"/>
  <c r="Y1042" i="13"/>
  <c r="Y1043" i="13"/>
  <c r="Y1044" i="13"/>
  <c r="Y1045" i="13"/>
  <c r="Y1046" i="13"/>
  <c r="Y1047" i="13"/>
  <c r="Y1048" i="13"/>
  <c r="Y1049" i="13"/>
  <c r="Y1050" i="13"/>
  <c r="Y1051" i="13"/>
  <c r="Y1052" i="13"/>
  <c r="Y1053" i="13"/>
  <c r="Y1054" i="13"/>
  <c r="Y1055" i="13"/>
  <c r="Y1056" i="13"/>
  <c r="Y1057" i="13"/>
  <c r="Y1058" i="13"/>
  <c r="Y1059" i="13"/>
  <c r="Y1060" i="13"/>
  <c r="Y1061" i="13"/>
  <c r="Y1062" i="13"/>
  <c r="Y1063" i="13"/>
  <c r="Y1064" i="13"/>
  <c r="Y1065" i="13"/>
  <c r="Y1066" i="13"/>
  <c r="Y1067" i="13"/>
  <c r="Y1068" i="13"/>
  <c r="Y1069" i="13"/>
  <c r="Y1070" i="13"/>
  <c r="Y1071" i="13"/>
  <c r="Y1072" i="13"/>
  <c r="Y1073" i="13"/>
  <c r="Y1074" i="13"/>
  <c r="Y1075" i="13"/>
  <c r="Y1076" i="13"/>
  <c r="Y1077" i="13"/>
  <c r="Y1078" i="13"/>
  <c r="Y1079" i="13"/>
  <c r="Y1080" i="13"/>
  <c r="Y1081" i="13"/>
  <c r="Y1082" i="13"/>
  <c r="Y1083" i="13"/>
  <c r="Y1084" i="13"/>
  <c r="Y1085" i="13"/>
  <c r="Y1086" i="13"/>
  <c r="Y1087" i="13"/>
  <c r="Y1088" i="13"/>
  <c r="Y1089" i="13"/>
  <c r="Y1090" i="13"/>
  <c r="Y1091" i="13"/>
  <c r="Y1092" i="13"/>
  <c r="Y1093" i="13"/>
  <c r="Y1094" i="13"/>
  <c r="Y1095" i="13"/>
  <c r="Y1096" i="13"/>
  <c r="Y1097" i="13"/>
  <c r="Y1098" i="13"/>
  <c r="Y1099" i="13"/>
  <c r="Y1100" i="13"/>
  <c r="Y1101" i="13"/>
  <c r="Y1102" i="13"/>
  <c r="Y1103" i="13"/>
  <c r="Y1104" i="13"/>
  <c r="Y1105" i="13"/>
  <c r="Y1106" i="13"/>
  <c r="Y1107" i="13"/>
  <c r="Y1108" i="13"/>
  <c r="Y1109" i="13"/>
  <c r="Y1110" i="13"/>
  <c r="Y1111" i="13"/>
  <c r="Y1112" i="13"/>
  <c r="Y1113" i="13"/>
  <c r="Y1114" i="13"/>
  <c r="Y1115" i="13"/>
  <c r="Y1116" i="13"/>
  <c r="Y1117" i="13"/>
  <c r="Y1118" i="13"/>
  <c r="Y1119" i="13"/>
  <c r="Y1120" i="13"/>
  <c r="Y1121" i="13"/>
  <c r="Y1122" i="13"/>
  <c r="Y1123" i="13"/>
  <c r="Y1124" i="13"/>
  <c r="Y1125" i="13"/>
  <c r="Y1126" i="13"/>
  <c r="Y1127" i="13"/>
  <c r="Y1128" i="13"/>
  <c r="Y1129" i="13"/>
  <c r="Y1130" i="13"/>
  <c r="Y1131" i="13"/>
  <c r="Y1132" i="13"/>
  <c r="Y1133" i="13"/>
  <c r="Y1134" i="13"/>
  <c r="Y1135" i="13"/>
  <c r="Y1136" i="13"/>
  <c r="Y1137" i="13"/>
  <c r="Y1138" i="13"/>
  <c r="Y1139" i="13"/>
  <c r="Y1140" i="13"/>
  <c r="Y1141" i="13"/>
  <c r="Y1142" i="13"/>
  <c r="Y1143" i="13"/>
  <c r="Y1144" i="13"/>
  <c r="Y1145" i="13"/>
  <c r="Y1146" i="13"/>
  <c r="Y1147" i="13"/>
  <c r="Y1148" i="13"/>
  <c r="Y1149" i="13"/>
  <c r="Y1150" i="13"/>
  <c r="Y1151" i="13"/>
  <c r="Y1152" i="13"/>
  <c r="Y1153" i="13"/>
  <c r="Y1154" i="13"/>
  <c r="Y1155" i="13"/>
  <c r="Y1156" i="13"/>
  <c r="Y1157" i="13"/>
  <c r="Y1158" i="13"/>
  <c r="Y1159" i="13"/>
  <c r="Y1160" i="13"/>
  <c r="Y1161" i="13"/>
  <c r="Y1162" i="13"/>
  <c r="Y1163" i="13"/>
  <c r="Y1164" i="13"/>
  <c r="Y1165" i="13"/>
  <c r="Y1166" i="13"/>
  <c r="Y1167" i="13"/>
  <c r="Y1168" i="13"/>
  <c r="Y1169" i="13"/>
  <c r="Y1170" i="13"/>
  <c r="Y1171" i="13"/>
  <c r="Y1172" i="13"/>
  <c r="Y1173" i="13"/>
  <c r="Y1174" i="13"/>
  <c r="Y1175" i="13"/>
  <c r="Y1176" i="13"/>
  <c r="Y1177" i="13"/>
  <c r="Y1178" i="13"/>
  <c r="Y1179" i="13"/>
  <c r="Y1180" i="13"/>
  <c r="Y1181" i="13"/>
  <c r="Y1182" i="13"/>
  <c r="Y1183" i="13"/>
  <c r="Y1184" i="13"/>
  <c r="Y1185" i="13"/>
  <c r="Y1186" i="13"/>
  <c r="Y1187" i="13"/>
  <c r="Y1188" i="13"/>
  <c r="Y1189" i="13"/>
  <c r="Y1190" i="13"/>
  <c r="Y1191" i="13"/>
  <c r="Y1192" i="13"/>
  <c r="Y1193" i="13"/>
  <c r="Y1194" i="13"/>
  <c r="Y1195" i="13"/>
  <c r="Y1196" i="13"/>
  <c r="Y1197" i="13"/>
  <c r="Y1198" i="13"/>
  <c r="Y1199" i="13"/>
  <c r="Y1200" i="13"/>
  <c r="Y1201" i="13"/>
  <c r="Y1202" i="13"/>
  <c r="Y1203" i="13"/>
  <c r="Y1204" i="13"/>
  <c r="Y1205" i="13"/>
  <c r="Y1206" i="13"/>
  <c r="Y1207" i="13"/>
  <c r="Y1208" i="13"/>
  <c r="Y1209" i="13"/>
  <c r="Y1210" i="13"/>
  <c r="Y1211" i="13"/>
  <c r="Y1212" i="13"/>
  <c r="Y1213" i="13"/>
  <c r="Y1214" i="13"/>
  <c r="Y1215" i="13"/>
  <c r="Y1216" i="13"/>
  <c r="Y1217" i="13"/>
  <c r="Y1218" i="13"/>
  <c r="Y1219" i="13"/>
  <c r="Y1220" i="13"/>
  <c r="Y1221" i="13"/>
  <c r="Y1222" i="13"/>
  <c r="Y1223" i="13"/>
  <c r="Y1224" i="13"/>
  <c r="Y1225" i="13"/>
  <c r="Y1226" i="13"/>
  <c r="Y1227" i="13"/>
  <c r="Y1228" i="13"/>
  <c r="Y1229" i="13"/>
  <c r="Y1230" i="13"/>
  <c r="Y1231" i="13"/>
  <c r="Y1232" i="13"/>
  <c r="Y1233" i="13"/>
  <c r="Y1234" i="13"/>
  <c r="Y1235" i="13"/>
  <c r="Y1236" i="13"/>
  <c r="Y1237" i="13"/>
  <c r="Y1238" i="13"/>
  <c r="Y1239" i="13"/>
  <c r="Y1240" i="13"/>
  <c r="Y1241" i="13"/>
  <c r="Y1242" i="13"/>
  <c r="Y1243" i="13"/>
  <c r="Y1244" i="13"/>
  <c r="Y1245" i="13"/>
  <c r="Y1246" i="13"/>
  <c r="Y1247" i="13"/>
  <c r="Y1248" i="13"/>
  <c r="Y1249" i="13"/>
  <c r="Y1250" i="13"/>
  <c r="Y1251" i="13"/>
  <c r="Y1252" i="13"/>
  <c r="Y1253" i="13"/>
  <c r="Y1254" i="13"/>
  <c r="Y1255" i="13"/>
  <c r="Y1256" i="13"/>
  <c r="Y1257" i="13"/>
  <c r="Y1258" i="13"/>
  <c r="Y1259" i="13"/>
  <c r="Y1260" i="13"/>
  <c r="Y1261" i="13"/>
  <c r="Y1262" i="13"/>
  <c r="Y1263" i="13"/>
  <c r="Y1264" i="13"/>
  <c r="Y1265" i="13"/>
  <c r="Y1266" i="13"/>
  <c r="Y1267" i="13"/>
  <c r="Y1268" i="13"/>
  <c r="Y1269" i="13"/>
  <c r="Y1270" i="13"/>
  <c r="Y1271" i="13"/>
  <c r="Y1272" i="13"/>
  <c r="Y1273" i="13"/>
  <c r="Y1274" i="13"/>
  <c r="Y1275" i="13"/>
  <c r="Y1276" i="13"/>
  <c r="Y1277" i="13"/>
  <c r="Y1278" i="13"/>
  <c r="Y1279" i="13"/>
  <c r="Y1280" i="13"/>
  <c r="Y1281" i="13"/>
  <c r="Y1282" i="13"/>
  <c r="Y1283" i="13"/>
  <c r="Y1284" i="13"/>
  <c r="Y1285" i="13"/>
  <c r="Y1286" i="13"/>
  <c r="Y1287" i="13"/>
  <c r="Y1288" i="13"/>
  <c r="Y1289" i="13"/>
  <c r="Y1290" i="13"/>
  <c r="Y1291" i="13"/>
  <c r="Y1292" i="13"/>
  <c r="Y1293" i="13"/>
  <c r="Y1294" i="13"/>
  <c r="Y1295" i="13"/>
  <c r="Y1296" i="13"/>
  <c r="Y1297" i="13"/>
  <c r="Y1298" i="13"/>
  <c r="Y1299" i="13"/>
  <c r="Y1300" i="13"/>
  <c r="Y1301" i="13"/>
  <c r="Y1302" i="13"/>
  <c r="Y1303" i="13"/>
  <c r="Y1304" i="13"/>
  <c r="Y1305" i="13"/>
  <c r="Y1306" i="13"/>
  <c r="Y1307" i="13"/>
  <c r="Y1308" i="13"/>
  <c r="Y1309" i="13"/>
  <c r="Y1310" i="13"/>
  <c r="Y1311" i="13"/>
  <c r="Y1312" i="13"/>
  <c r="Y1313" i="13"/>
  <c r="Y1314" i="13"/>
  <c r="Y1315" i="13"/>
  <c r="Y1316" i="13"/>
  <c r="Y1317" i="13"/>
  <c r="Y1318" i="13"/>
  <c r="Y1319" i="13"/>
  <c r="Y1320" i="13"/>
  <c r="Y1321" i="13"/>
  <c r="Y1322" i="13"/>
  <c r="Y1323" i="13"/>
  <c r="Y1324" i="13"/>
  <c r="Y1325" i="13"/>
  <c r="Y1326" i="13"/>
  <c r="Y1327" i="13"/>
  <c r="Y1328" i="13"/>
  <c r="Y1329" i="13"/>
  <c r="Y1330" i="13"/>
  <c r="Y1331" i="13"/>
  <c r="Y1332" i="13"/>
  <c r="Y1333" i="13"/>
  <c r="Y1334" i="13"/>
  <c r="Y1335" i="13"/>
  <c r="Y1336" i="13"/>
  <c r="Y1337" i="13"/>
  <c r="Y1338" i="13"/>
  <c r="Y1339" i="13"/>
  <c r="Y1340" i="13"/>
  <c r="Y1341" i="13"/>
  <c r="Y1342" i="13"/>
  <c r="Y1343" i="13"/>
  <c r="Y1344" i="13"/>
  <c r="Y1345" i="13"/>
  <c r="Y1346" i="13"/>
  <c r="Y1347" i="13"/>
  <c r="Y1348" i="13"/>
  <c r="Y1349" i="13"/>
  <c r="Y1350" i="13"/>
  <c r="Y1351" i="13"/>
  <c r="Y1352" i="13"/>
  <c r="Y1353" i="13"/>
  <c r="Y1354" i="13"/>
  <c r="Y1355" i="13"/>
  <c r="Y1356" i="13"/>
  <c r="Y1357" i="13"/>
  <c r="Y1358" i="13"/>
  <c r="Y1359" i="13"/>
  <c r="Y1360" i="13"/>
  <c r="Y1361" i="13"/>
  <c r="Y1362" i="13"/>
  <c r="Y1363" i="13"/>
  <c r="Y1364" i="13"/>
  <c r="Y1365" i="13"/>
  <c r="Y1366" i="13"/>
  <c r="Y1367" i="13"/>
  <c r="Y1368" i="13"/>
  <c r="Y1369" i="13"/>
  <c r="Y1370" i="13"/>
  <c r="Y1371" i="13"/>
  <c r="Y1372" i="13"/>
  <c r="Y1373" i="13"/>
  <c r="Y1374" i="13"/>
  <c r="Y1375" i="13"/>
  <c r="Y1376" i="13"/>
  <c r="Y1377" i="13"/>
  <c r="Y1378" i="13"/>
  <c r="Y1379" i="13"/>
  <c r="Y1380" i="13"/>
  <c r="Y1381" i="13"/>
  <c r="Y1382" i="13"/>
  <c r="Y1383" i="13"/>
  <c r="Y1384" i="13"/>
  <c r="Y1385" i="13"/>
  <c r="Y1386" i="13"/>
  <c r="Y1387" i="13"/>
  <c r="Y1388" i="13"/>
  <c r="Y1389" i="13"/>
  <c r="Y1390" i="13"/>
  <c r="Y1391" i="13"/>
  <c r="Y1392" i="13"/>
  <c r="Y1393" i="13"/>
  <c r="Y1394" i="13"/>
  <c r="Y1395" i="13"/>
  <c r="Y1396" i="13"/>
  <c r="Y1397" i="13"/>
  <c r="Y1398" i="13"/>
  <c r="Y1399" i="13"/>
  <c r="Y1400" i="13"/>
  <c r="Y1401" i="13"/>
  <c r="Y1402" i="13"/>
  <c r="Y1403" i="13"/>
  <c r="Y1404" i="13"/>
  <c r="Y1405" i="13"/>
  <c r="Y1406" i="13"/>
  <c r="Y1407" i="13"/>
  <c r="Y1408" i="13"/>
  <c r="Y1409" i="13"/>
  <c r="Y1410" i="13"/>
  <c r="Y1411" i="13"/>
  <c r="Y1412" i="13"/>
  <c r="Y1413" i="13"/>
  <c r="Y1414" i="13"/>
  <c r="Y1415" i="13"/>
  <c r="Y1416" i="13"/>
  <c r="Y1417" i="13"/>
  <c r="Y1418" i="13"/>
  <c r="Y1419" i="13"/>
  <c r="Y1420" i="13"/>
  <c r="Y1421" i="13"/>
  <c r="Y1422" i="13"/>
  <c r="Y1423" i="13"/>
  <c r="Y1424" i="13"/>
  <c r="Y1425" i="13"/>
  <c r="Y1426" i="13"/>
  <c r="Y1427" i="13"/>
  <c r="Y1428" i="13"/>
  <c r="Y1429" i="13"/>
  <c r="Y1430" i="13"/>
  <c r="Y1431" i="13"/>
  <c r="Y1432" i="13"/>
  <c r="Y1433" i="13"/>
  <c r="Y1434" i="13"/>
  <c r="Y1435" i="13"/>
  <c r="Y1436" i="13"/>
  <c r="Y1437" i="13"/>
  <c r="Y1438" i="13"/>
  <c r="Y1439" i="13"/>
  <c r="Y1440" i="13"/>
  <c r="Y1441" i="13"/>
  <c r="Y1442" i="13"/>
  <c r="Y1443" i="13"/>
  <c r="Y1444" i="13"/>
  <c r="Y1445" i="13"/>
  <c r="Y1446" i="13"/>
  <c r="Y1447" i="13"/>
  <c r="Y1448" i="13"/>
  <c r="Y1449" i="13"/>
  <c r="Y1450" i="13"/>
  <c r="Y1451" i="13"/>
  <c r="Y1452" i="13"/>
  <c r="Y1453" i="13"/>
  <c r="Y1454" i="13"/>
  <c r="Y1455" i="13"/>
  <c r="Y1456" i="13"/>
  <c r="Y1457" i="13"/>
  <c r="Y1458" i="13"/>
  <c r="Y1459" i="13"/>
  <c r="Y1460" i="13"/>
  <c r="Y1461" i="13"/>
  <c r="Y1462" i="13"/>
  <c r="Y1463" i="13"/>
  <c r="Y1464" i="13"/>
  <c r="Y1465" i="13"/>
  <c r="Y1466" i="13"/>
  <c r="Y1467" i="13"/>
  <c r="Y1468" i="13"/>
  <c r="Y1469" i="13"/>
  <c r="Y1470" i="13"/>
  <c r="Y1471" i="13"/>
  <c r="Y1472" i="13"/>
  <c r="Y1473" i="13"/>
  <c r="Y1474" i="13"/>
  <c r="Y1475" i="13"/>
  <c r="Y1476" i="13"/>
  <c r="Y1477" i="13"/>
  <c r="Y1478" i="13"/>
  <c r="Y1479" i="13"/>
  <c r="Y1480" i="13"/>
  <c r="Y1481" i="13"/>
  <c r="Y1482" i="13"/>
  <c r="Y1483" i="13"/>
  <c r="Y1484" i="13"/>
  <c r="Y1485" i="13"/>
  <c r="Y1486" i="13"/>
  <c r="Y1487" i="13"/>
  <c r="Y1488" i="13"/>
  <c r="Y1489" i="13"/>
  <c r="Y1490" i="13"/>
  <c r="Y1491" i="13"/>
  <c r="Y1492" i="13"/>
  <c r="Y1493" i="13"/>
  <c r="Y1494" i="13"/>
  <c r="Y1495" i="13"/>
  <c r="Y1496" i="13"/>
  <c r="Y1497" i="13"/>
  <c r="Y1498" i="13"/>
  <c r="Y1499" i="13"/>
  <c r="Y1500" i="13"/>
  <c r="Y1501" i="13"/>
  <c r="Y1502" i="13"/>
  <c r="Y1503" i="13"/>
  <c r="Y1504" i="13"/>
  <c r="Y1505" i="13"/>
  <c r="Y1506" i="13"/>
  <c r="Y1507" i="13"/>
  <c r="Y1508" i="13"/>
  <c r="Y1509" i="13"/>
  <c r="Y1510" i="13"/>
  <c r="Y1511" i="13"/>
  <c r="Y1512" i="13"/>
  <c r="Y1513" i="13"/>
  <c r="Y1514" i="13"/>
  <c r="Y1515" i="13"/>
  <c r="Y1516" i="13"/>
  <c r="Y1517" i="13"/>
  <c r="Y1518" i="13"/>
  <c r="Y1519" i="13"/>
  <c r="Y1520" i="13"/>
  <c r="Y1521" i="13"/>
  <c r="Y1522" i="13"/>
  <c r="Y1523" i="13"/>
  <c r="Y1524" i="13"/>
  <c r="Y1525" i="13"/>
  <c r="Y1526" i="13"/>
  <c r="Y1527" i="13"/>
  <c r="Y1528" i="13"/>
  <c r="Y1529" i="13"/>
  <c r="Y1530" i="13"/>
  <c r="Y1531" i="13"/>
  <c r="Y1532" i="13"/>
  <c r="Y1533" i="13"/>
  <c r="Y1534" i="13"/>
  <c r="Y1535" i="13"/>
  <c r="Y1536" i="13"/>
  <c r="Y1537" i="13"/>
  <c r="Y1538" i="13"/>
  <c r="Y1539" i="13"/>
  <c r="Y1540" i="13"/>
  <c r="Y1541" i="13"/>
  <c r="Y1542" i="13"/>
  <c r="Y1543" i="13"/>
  <c r="Y1544" i="13"/>
  <c r="Y1545" i="13"/>
  <c r="Y1546" i="13"/>
  <c r="Y1547" i="13"/>
  <c r="Y1548" i="13"/>
  <c r="Y1549" i="13"/>
  <c r="Y1550" i="13"/>
  <c r="Y1551" i="13"/>
  <c r="Y1552" i="13"/>
  <c r="Y1553" i="13"/>
  <c r="Y1554" i="13"/>
  <c r="Y1555" i="13"/>
  <c r="Y1556" i="13"/>
  <c r="Y1557" i="13"/>
  <c r="Y1558" i="13"/>
  <c r="Y1559" i="13"/>
  <c r="Y1560" i="13"/>
  <c r="Y1561" i="13"/>
  <c r="Y1562" i="13"/>
  <c r="Y1563" i="13"/>
  <c r="Y1564" i="13"/>
  <c r="Y1565" i="13"/>
  <c r="Y1566" i="13"/>
  <c r="Y1567" i="13"/>
  <c r="Y1568" i="13"/>
  <c r="Y1569" i="13"/>
  <c r="Y1570" i="13"/>
  <c r="Y1571" i="13"/>
  <c r="Y1572" i="13"/>
  <c r="Y1573" i="13"/>
  <c r="Y1574" i="13"/>
  <c r="Y1575" i="13"/>
  <c r="Y1576" i="13"/>
  <c r="Y1577" i="13"/>
  <c r="Y1578" i="13"/>
  <c r="Y1579" i="13"/>
  <c r="Y1580" i="13"/>
  <c r="Y1581" i="13"/>
  <c r="Y1582" i="13"/>
  <c r="Y1583" i="13"/>
  <c r="Y1584" i="13"/>
  <c r="Y1585" i="13"/>
  <c r="Y1586" i="13"/>
  <c r="Y1587" i="13"/>
  <c r="Y1588" i="13"/>
  <c r="Y1589" i="13"/>
  <c r="Y1590" i="13"/>
  <c r="Y1591" i="13"/>
  <c r="Y1592" i="13"/>
  <c r="Y1593" i="13"/>
  <c r="Y1594" i="13"/>
  <c r="Y1595" i="13"/>
  <c r="Y1596" i="13"/>
  <c r="Y1597" i="13"/>
  <c r="Y1598" i="13"/>
  <c r="Y1599" i="13"/>
  <c r="Y1600" i="13"/>
  <c r="Y1601" i="13"/>
  <c r="Y1602" i="13"/>
  <c r="Y1603" i="13"/>
  <c r="Y1604" i="13"/>
  <c r="Y1605" i="13"/>
  <c r="Y1606" i="13"/>
  <c r="Y1607" i="13"/>
  <c r="Y1608" i="13"/>
  <c r="Y1609" i="13"/>
  <c r="Y1610" i="13"/>
  <c r="Y1611" i="13"/>
  <c r="Y1612" i="13"/>
  <c r="Y1613" i="13"/>
  <c r="Y1614" i="13"/>
  <c r="Y1615" i="13"/>
  <c r="Y1616" i="13"/>
  <c r="Y1617" i="13"/>
  <c r="Y1618" i="13"/>
  <c r="Y1619" i="13"/>
  <c r="Y1620" i="13"/>
  <c r="Y1621" i="13"/>
  <c r="Y1622" i="13"/>
  <c r="Y1623" i="13"/>
  <c r="Y1624" i="13"/>
  <c r="Y1625" i="13"/>
  <c r="Y1626" i="13"/>
  <c r="Y1627" i="13"/>
  <c r="Y1628" i="13"/>
  <c r="Y1629" i="13"/>
  <c r="Y1630" i="13"/>
  <c r="Y1631" i="13"/>
  <c r="Y1632" i="13"/>
  <c r="Y1633" i="13"/>
  <c r="Y1634" i="13"/>
  <c r="Y1635" i="13"/>
  <c r="Y1636" i="13"/>
  <c r="Y1637" i="13"/>
  <c r="Y1638" i="13"/>
  <c r="Y1639" i="13"/>
  <c r="Y1640" i="13"/>
  <c r="Y1641" i="13"/>
  <c r="Y1642" i="13"/>
  <c r="Y1643" i="13"/>
  <c r="Y1644" i="13"/>
  <c r="Y1645" i="13"/>
  <c r="Y1646" i="13"/>
  <c r="Y1647" i="13"/>
  <c r="Y1648" i="13"/>
  <c r="Y1649" i="13"/>
  <c r="Y1650" i="13"/>
  <c r="Y1651" i="13"/>
  <c r="Y1652" i="13"/>
  <c r="Y1653" i="13"/>
  <c r="Y1654" i="13"/>
  <c r="Y1655" i="13"/>
  <c r="Y1656" i="13"/>
  <c r="Y1657" i="13"/>
  <c r="Y1658" i="13"/>
  <c r="Y1659" i="13"/>
  <c r="Y1660" i="13"/>
  <c r="Y1661" i="13"/>
  <c r="Y1662" i="13"/>
  <c r="Y1663" i="13"/>
  <c r="Y1664" i="13"/>
  <c r="Y1665" i="13"/>
  <c r="Y1666" i="13"/>
  <c r="Y1667" i="13"/>
  <c r="Y1668" i="13"/>
  <c r="Y1669" i="13"/>
  <c r="Y1670" i="13"/>
  <c r="Y1671" i="13"/>
  <c r="Y1672" i="13"/>
  <c r="Y1673" i="13"/>
  <c r="Y1674" i="13"/>
  <c r="Y1675" i="13"/>
  <c r="Y1676" i="13"/>
  <c r="Y1677" i="13"/>
  <c r="Y1678" i="13"/>
  <c r="Y1679" i="13"/>
  <c r="Y1680" i="13"/>
  <c r="Y1681" i="13"/>
  <c r="Y1682" i="13"/>
  <c r="Y1683" i="13"/>
  <c r="Y1684" i="13"/>
  <c r="Y1685" i="13"/>
  <c r="Y1686" i="13"/>
  <c r="Y1687" i="13"/>
  <c r="Y1688" i="13"/>
  <c r="Y1689" i="13"/>
  <c r="Y1690" i="13"/>
  <c r="Y1691" i="13"/>
  <c r="Y1692" i="13"/>
  <c r="Y1693" i="13"/>
  <c r="Y1694" i="13"/>
  <c r="Y1695" i="13"/>
  <c r="Y1696" i="13"/>
  <c r="Y1697" i="13"/>
  <c r="Y1698" i="13"/>
  <c r="Y1699" i="13"/>
  <c r="Y1700" i="13"/>
  <c r="Y1701" i="13"/>
  <c r="Y1702" i="13"/>
  <c r="Y1703" i="13"/>
  <c r="Y1704" i="13"/>
  <c r="Y1705" i="13"/>
  <c r="Y1706" i="13"/>
  <c r="Y1707" i="13"/>
  <c r="Y1708" i="13"/>
  <c r="Y1709" i="13"/>
  <c r="Y1710" i="13"/>
  <c r="Y1711" i="13"/>
  <c r="Y1712" i="13"/>
  <c r="Y1713" i="13"/>
  <c r="Y1714" i="13"/>
  <c r="Y1715" i="13"/>
  <c r="Y1716" i="13"/>
  <c r="Y1717" i="13"/>
  <c r="Y1718" i="13"/>
  <c r="Y1719" i="13"/>
  <c r="Y1720" i="13"/>
  <c r="Y1721" i="13"/>
  <c r="Y1722" i="13"/>
  <c r="Y1723" i="13"/>
  <c r="Y1724" i="13"/>
  <c r="Y1725" i="13"/>
  <c r="Y1726" i="13"/>
  <c r="Y1727" i="13"/>
  <c r="Y1728" i="13"/>
  <c r="Y1729" i="13"/>
  <c r="Y1730" i="13"/>
  <c r="Y1731" i="13"/>
  <c r="Y1732" i="13"/>
  <c r="Y1733" i="13"/>
  <c r="Y1734" i="13"/>
  <c r="Y1735" i="13"/>
  <c r="Y1736" i="13"/>
  <c r="Y1737" i="13"/>
  <c r="Y1738" i="13"/>
  <c r="Y1739" i="13"/>
  <c r="Y1740" i="13"/>
  <c r="Y1741" i="13"/>
  <c r="Y1742" i="13"/>
  <c r="Y1743" i="13"/>
  <c r="Y1744" i="13"/>
  <c r="Y1745" i="13"/>
  <c r="Y1746" i="13"/>
  <c r="Y1747" i="13"/>
  <c r="Y1748" i="13"/>
  <c r="Y1749" i="13"/>
  <c r="Y1750" i="13"/>
  <c r="Y1751" i="13"/>
  <c r="Y1752" i="13"/>
  <c r="Y1753" i="13"/>
  <c r="Y1754" i="13"/>
  <c r="Y1755" i="13"/>
  <c r="Y1756" i="13"/>
  <c r="Y1757" i="13"/>
  <c r="Y1758" i="13"/>
  <c r="Y1759" i="13"/>
  <c r="Y1760" i="13"/>
  <c r="Y1761" i="13"/>
  <c r="Y1762" i="13"/>
  <c r="Y1763" i="13"/>
  <c r="Y1764" i="13"/>
  <c r="Y1765" i="13"/>
  <c r="Y1766" i="13"/>
  <c r="Y1767" i="13"/>
  <c r="Y1768" i="13"/>
  <c r="Y1769" i="13"/>
  <c r="Y1770" i="13"/>
  <c r="Y1771" i="13"/>
  <c r="Y1772" i="13"/>
  <c r="Y1773" i="13"/>
  <c r="Y1774" i="13"/>
  <c r="Y1775" i="13"/>
  <c r="Y1776" i="13"/>
  <c r="Y1777" i="13"/>
  <c r="Y1778" i="13"/>
  <c r="Y1779" i="13"/>
  <c r="Y1780" i="13"/>
  <c r="Y1781" i="13"/>
  <c r="Y1782" i="13"/>
  <c r="Y1783" i="13"/>
  <c r="Y1784" i="13"/>
  <c r="Y1785" i="13"/>
  <c r="Y1786" i="13"/>
  <c r="Y1787" i="13"/>
  <c r="Y1788" i="13"/>
  <c r="Y1789" i="13"/>
  <c r="Y1790" i="13"/>
  <c r="Y1791" i="13"/>
  <c r="Y1792" i="13"/>
  <c r="Y1793" i="13"/>
  <c r="Y1794" i="13"/>
  <c r="Y1795" i="13"/>
  <c r="Y1796" i="13"/>
  <c r="Y1797" i="13"/>
  <c r="Y1798" i="13"/>
  <c r="Y1799" i="13"/>
  <c r="Y1800" i="13"/>
  <c r="Y1801" i="13"/>
  <c r="Y1802" i="13"/>
  <c r="Y1803" i="13"/>
  <c r="Y1804" i="13"/>
  <c r="Y1805" i="13"/>
  <c r="Y1806" i="13"/>
  <c r="Y1807" i="13"/>
  <c r="Y1808" i="13"/>
  <c r="Y1809" i="13"/>
  <c r="Y1810" i="13"/>
  <c r="Y1811" i="13"/>
  <c r="Y1812" i="13"/>
  <c r="Y1813" i="13"/>
  <c r="Y1814" i="13"/>
  <c r="Y1815" i="13"/>
  <c r="Y1816" i="13"/>
  <c r="Y1817" i="13"/>
  <c r="Y1818" i="13"/>
  <c r="Y1819" i="13"/>
  <c r="Y1820" i="13"/>
  <c r="Y1821" i="13"/>
  <c r="Y1822" i="13"/>
  <c r="Y1823" i="13"/>
  <c r="Y1824" i="13"/>
  <c r="Y1825" i="13"/>
  <c r="Y1826" i="13"/>
  <c r="Y1827" i="13"/>
  <c r="Y1828" i="13"/>
  <c r="Y1829" i="13"/>
  <c r="Y1830" i="13"/>
  <c r="Y1831" i="13"/>
  <c r="Y1832" i="13"/>
  <c r="Y1833" i="13"/>
  <c r="Y1834" i="13"/>
  <c r="Y1835" i="13"/>
  <c r="Y1836" i="13"/>
  <c r="Y1837" i="13"/>
  <c r="Y1838" i="13"/>
  <c r="Y1839" i="13"/>
  <c r="Y1840" i="13"/>
  <c r="Y1841" i="13"/>
  <c r="Y1842" i="13"/>
  <c r="Y1843" i="13"/>
  <c r="Y1844" i="13"/>
  <c r="Y1845" i="13"/>
  <c r="Y1846" i="13"/>
  <c r="Y1847" i="13"/>
  <c r="Y1848" i="13"/>
  <c r="Y1849" i="13"/>
  <c r="Y1850" i="13"/>
  <c r="Y1851" i="13"/>
  <c r="Y1852" i="13"/>
  <c r="Y1853" i="13"/>
  <c r="Y1854" i="13"/>
  <c r="Y1855" i="13"/>
  <c r="Y1856" i="13"/>
  <c r="Y1857" i="13"/>
  <c r="Y1858" i="13"/>
  <c r="Y1859" i="13"/>
  <c r="Y1860" i="13"/>
  <c r="Y1861" i="13"/>
  <c r="Y1862" i="13"/>
  <c r="Y1863" i="13"/>
  <c r="Y1864" i="13"/>
  <c r="Y1865" i="13"/>
  <c r="Y1866" i="13"/>
  <c r="Y1867" i="13"/>
  <c r="Y1868" i="13"/>
  <c r="Y1869" i="13"/>
  <c r="Y1870" i="13"/>
  <c r="Y1871" i="13"/>
  <c r="Y1872" i="13"/>
  <c r="Y1873" i="13"/>
  <c r="Y1874" i="13"/>
  <c r="Y1875" i="13"/>
  <c r="Y1876" i="13"/>
  <c r="Y1877" i="13"/>
  <c r="Y1878" i="13"/>
  <c r="Y1879" i="13"/>
  <c r="Y1880" i="13"/>
  <c r="Y1881" i="13"/>
  <c r="Y1882" i="13"/>
  <c r="Y1883" i="13"/>
  <c r="Y1884" i="13"/>
  <c r="Y1885" i="13"/>
  <c r="Y1886" i="13"/>
  <c r="Y1887" i="13"/>
  <c r="Y1888" i="13"/>
  <c r="Y1889" i="13"/>
  <c r="Y1890" i="13"/>
  <c r="Y1891" i="13"/>
  <c r="Y1892" i="13"/>
  <c r="Y1893" i="13"/>
  <c r="Y1894" i="13"/>
  <c r="Y1895" i="13"/>
  <c r="Y1896" i="13"/>
  <c r="Y1897" i="13"/>
  <c r="Y1898" i="13"/>
  <c r="Y1899" i="13"/>
  <c r="Y1900" i="13"/>
  <c r="Y1901" i="13"/>
  <c r="Y1902" i="13"/>
  <c r="Y1903" i="13"/>
  <c r="Y1904" i="13"/>
  <c r="Y1905" i="13"/>
  <c r="Y1906" i="13"/>
  <c r="Y1907" i="13"/>
  <c r="Y1908" i="13"/>
  <c r="Y1909" i="13"/>
  <c r="Y1910" i="13"/>
  <c r="Y1911" i="13"/>
  <c r="Y1912" i="13"/>
  <c r="Y1913" i="13"/>
  <c r="Y1914" i="13"/>
  <c r="Y1915" i="13"/>
  <c r="Y1916" i="13"/>
  <c r="Y1917" i="13"/>
  <c r="Y1918" i="13"/>
  <c r="Y1919" i="13"/>
  <c r="Y1920" i="13"/>
  <c r="Y1921" i="13"/>
  <c r="Y1922" i="13"/>
  <c r="Y1923" i="13"/>
  <c r="Y1924" i="13"/>
  <c r="Y1925" i="13"/>
  <c r="Y1926" i="13"/>
  <c r="Y1927" i="13"/>
  <c r="Y1928" i="13"/>
  <c r="Y1929" i="13"/>
  <c r="Y1930" i="13"/>
  <c r="Y1931" i="13"/>
  <c r="Y1932" i="13"/>
  <c r="Y1933" i="13"/>
  <c r="Y1934" i="13"/>
  <c r="Y1935" i="13"/>
  <c r="Y1936" i="13"/>
  <c r="Y1937" i="13"/>
  <c r="Y1938" i="13"/>
  <c r="Y1939" i="13"/>
  <c r="Y1940" i="13"/>
  <c r="Y1941" i="13"/>
  <c r="Y1942" i="13"/>
  <c r="Y1943" i="13"/>
  <c r="Y1944" i="13"/>
  <c r="Y1945" i="13"/>
  <c r="Y1946" i="13"/>
  <c r="Y1947" i="13"/>
  <c r="Y1948" i="13"/>
  <c r="Y1949" i="13"/>
  <c r="Y1950" i="13"/>
  <c r="Y1951" i="13"/>
  <c r="Y1952" i="13"/>
  <c r="Y1953" i="13"/>
  <c r="Y1954" i="13"/>
  <c r="Y1955" i="13"/>
  <c r="Y1956" i="13"/>
  <c r="Y1957" i="13"/>
  <c r="Y1958" i="13"/>
  <c r="Y1959" i="13"/>
  <c r="Y1960" i="13"/>
  <c r="Y1961" i="13"/>
  <c r="Y1962" i="13"/>
  <c r="Y1963" i="13"/>
  <c r="Y1964" i="13"/>
  <c r="Y1965" i="13"/>
  <c r="Y1966" i="13"/>
  <c r="Y1967" i="13"/>
  <c r="Y1968" i="13"/>
  <c r="Y1969" i="13"/>
  <c r="Y1970" i="13"/>
  <c r="Y1971" i="13"/>
  <c r="Y1972" i="13"/>
  <c r="Y1973" i="13"/>
  <c r="Y1974" i="13"/>
  <c r="Y1975" i="13"/>
  <c r="Y1976" i="13"/>
  <c r="Y1977" i="13"/>
  <c r="Y1978" i="13"/>
  <c r="Y1979" i="13"/>
  <c r="Y1980" i="13"/>
  <c r="Y1981" i="13"/>
  <c r="Y1982" i="13"/>
  <c r="Y1983" i="13"/>
  <c r="Y1984" i="13"/>
  <c r="Y1985" i="13"/>
  <c r="Y1986" i="13"/>
  <c r="Y1987" i="13"/>
  <c r="Y1988" i="13"/>
  <c r="Y1989" i="13"/>
  <c r="Y1990" i="13"/>
  <c r="Y1991" i="13"/>
  <c r="Y1992" i="13"/>
  <c r="Y1993" i="13"/>
  <c r="Y1994" i="13"/>
  <c r="Y1995" i="13"/>
  <c r="Y1996" i="13"/>
  <c r="Y1997" i="13"/>
  <c r="Y1998" i="13"/>
  <c r="Y1999" i="13"/>
  <c r="Y2000" i="13"/>
  <c r="Y2001" i="13"/>
  <c r="Y2002" i="13"/>
  <c r="Y2003" i="13"/>
  <c r="Y2004" i="13"/>
  <c r="Y2005" i="13"/>
  <c r="Y2006" i="13"/>
  <c r="Y2007" i="13"/>
  <c r="Y2008" i="13"/>
  <c r="Y2009" i="13"/>
  <c r="Y2010" i="13"/>
  <c r="Y2011" i="13"/>
  <c r="Y2012" i="13"/>
  <c r="Y2013" i="13"/>
  <c r="Y2014" i="13"/>
  <c r="Y2015" i="13"/>
  <c r="Y2016" i="13"/>
  <c r="Y2017" i="13"/>
  <c r="Y2018" i="13"/>
  <c r="Y2019" i="13"/>
  <c r="Y2020" i="13"/>
  <c r="Y2021" i="13"/>
  <c r="Y2022" i="13"/>
  <c r="Y2023" i="13"/>
  <c r="Y2024" i="13"/>
  <c r="Y2025" i="13"/>
  <c r="Y2026" i="13"/>
  <c r="Y2027" i="13"/>
  <c r="Y2028" i="13"/>
  <c r="Y2029" i="13"/>
  <c r="Y2030" i="13"/>
  <c r="Y2031" i="13"/>
  <c r="Y2032" i="13"/>
  <c r="Y2033" i="13"/>
  <c r="Y2034" i="13"/>
  <c r="Y2035" i="13"/>
  <c r="Y2036" i="13"/>
  <c r="Y2037" i="13"/>
  <c r="Y2038" i="13"/>
  <c r="Y2039" i="13"/>
  <c r="Y2040" i="13"/>
  <c r="Y2041" i="13"/>
  <c r="Y2042" i="13"/>
  <c r="Y2043" i="13"/>
  <c r="Y2044" i="13"/>
  <c r="Y2045" i="13"/>
  <c r="Y2046" i="13"/>
  <c r="Y2047" i="13"/>
  <c r="Y2048" i="13"/>
  <c r="Y2049" i="13"/>
  <c r="Y2050" i="13"/>
  <c r="Y2051" i="13"/>
  <c r="Y2052" i="13"/>
  <c r="Y2053" i="13"/>
  <c r="Y2054" i="13"/>
  <c r="Y2055" i="13"/>
  <c r="Y2056" i="13"/>
  <c r="Y2057" i="13"/>
  <c r="Y2058" i="13"/>
  <c r="Y2059" i="13"/>
  <c r="Y2060" i="13"/>
  <c r="Y2061" i="13"/>
  <c r="Y2062" i="13"/>
  <c r="Y2063" i="13"/>
  <c r="Y2064" i="13"/>
  <c r="Y2065" i="13"/>
  <c r="Y2066" i="13"/>
  <c r="Y2067" i="13"/>
  <c r="Y2068" i="13"/>
  <c r="Y2069" i="13"/>
  <c r="Y2070" i="13"/>
  <c r="Y2071" i="13"/>
  <c r="Y2072" i="13"/>
  <c r="Y2073" i="13"/>
  <c r="Y2074" i="13"/>
  <c r="Y2075" i="13"/>
  <c r="Y2076" i="13"/>
  <c r="Y2077" i="13"/>
  <c r="Y2078" i="13"/>
  <c r="Y2079" i="13"/>
  <c r="Y2080" i="13"/>
  <c r="Y2081" i="13"/>
  <c r="Y2082" i="13"/>
  <c r="Y2083" i="13"/>
  <c r="Y2084" i="13"/>
  <c r="Y2085" i="13"/>
  <c r="Y2086" i="13"/>
  <c r="Y2087" i="13"/>
  <c r="Y2088" i="13"/>
  <c r="Y2089" i="13"/>
  <c r="Y2090" i="13"/>
  <c r="Y2091" i="13"/>
  <c r="Y2092" i="13"/>
  <c r="Y2093" i="13"/>
  <c r="Y2094" i="13"/>
  <c r="Y2095" i="13"/>
  <c r="Y2096" i="13"/>
  <c r="Y2097" i="13"/>
  <c r="Y2098" i="13"/>
  <c r="Y2099" i="13"/>
  <c r="Y2100" i="13"/>
  <c r="Y2101" i="13"/>
  <c r="Y2102" i="13"/>
  <c r="Y2103" i="13"/>
  <c r="Y2104" i="13"/>
  <c r="Y2105" i="13"/>
  <c r="Y2106" i="13"/>
  <c r="Y2107" i="13"/>
  <c r="Y2108" i="13"/>
  <c r="Y2109" i="13"/>
  <c r="Y2110" i="13"/>
  <c r="Y2111" i="13"/>
  <c r="Y2112" i="13"/>
  <c r="Y2113" i="13"/>
  <c r="Y2114" i="13"/>
  <c r="Y2115" i="13"/>
  <c r="Y2116" i="13"/>
  <c r="Y2117" i="13"/>
  <c r="Y2118" i="13"/>
  <c r="Y2119" i="13"/>
  <c r="Y2120" i="13"/>
  <c r="Y2121" i="13"/>
  <c r="Y2122" i="13"/>
  <c r="Y2123" i="13"/>
  <c r="Y2124" i="13"/>
  <c r="Y2125" i="13"/>
  <c r="Y2126" i="13"/>
  <c r="Y2127" i="13"/>
  <c r="Y2128" i="13"/>
  <c r="Y2129" i="13"/>
  <c r="Y2130" i="13"/>
  <c r="Y2131" i="13"/>
  <c r="Y2132" i="13"/>
  <c r="Y2133" i="13"/>
  <c r="Y2134" i="13"/>
  <c r="Y2135" i="13"/>
  <c r="Y2136" i="13"/>
  <c r="Y2137" i="13"/>
  <c r="Y2138" i="13"/>
  <c r="Y2139" i="13"/>
  <c r="Y2140" i="13"/>
  <c r="Y2141" i="13"/>
  <c r="Y2142" i="13"/>
  <c r="Y2143" i="13"/>
  <c r="Y2144" i="13"/>
  <c r="Y2145" i="13"/>
  <c r="Y2146" i="13"/>
  <c r="Y2147" i="13"/>
  <c r="Y2148" i="13"/>
  <c r="Y2149" i="13"/>
  <c r="Y2150" i="13"/>
  <c r="Y2151" i="13"/>
  <c r="Y2152" i="13"/>
  <c r="Y2153" i="13"/>
  <c r="Y2154" i="13"/>
  <c r="Y2155" i="13"/>
  <c r="Y2156" i="13"/>
  <c r="Y2157" i="13"/>
  <c r="Y2158" i="13"/>
  <c r="Y2159" i="13"/>
  <c r="Y2160" i="13"/>
  <c r="Y2161" i="13"/>
  <c r="Y2162" i="13"/>
  <c r="Y2163" i="13"/>
  <c r="Y2164" i="13"/>
  <c r="Y2165" i="13"/>
  <c r="Y2166" i="13"/>
  <c r="Y2167" i="13"/>
  <c r="Y2168" i="13"/>
  <c r="Y2169" i="13"/>
  <c r="Y2170" i="13"/>
  <c r="Y2171" i="13"/>
  <c r="Y2172" i="13"/>
  <c r="Y2173" i="13"/>
  <c r="Y2174" i="13"/>
  <c r="Y2175" i="13"/>
  <c r="Y2176" i="13"/>
  <c r="Y2177" i="13"/>
  <c r="Y2178" i="13"/>
  <c r="Y2179" i="13"/>
  <c r="Y2180" i="13"/>
  <c r="Y2181" i="13"/>
  <c r="Y2182" i="13"/>
  <c r="Y2183" i="13"/>
  <c r="Y2184" i="13"/>
  <c r="Y2185" i="13"/>
  <c r="Y2186" i="13"/>
  <c r="Y2187" i="13"/>
  <c r="Y2188" i="13"/>
  <c r="Y2189" i="13"/>
  <c r="Y2190" i="13"/>
  <c r="Y2191" i="13"/>
  <c r="Y2192" i="13"/>
  <c r="Y2193" i="13"/>
  <c r="Y2194" i="13"/>
  <c r="Y2195" i="13"/>
  <c r="Y2196" i="13"/>
  <c r="Y2197" i="13"/>
  <c r="Y2198" i="13"/>
  <c r="Y2199" i="13"/>
  <c r="Y2200" i="13"/>
  <c r="Y2201" i="13"/>
  <c r="Y2202" i="13"/>
  <c r="Y2203" i="13"/>
  <c r="Y2204" i="13"/>
  <c r="Y2205" i="13"/>
  <c r="Y2206" i="13"/>
  <c r="Y2207" i="13"/>
  <c r="Y2208" i="13"/>
  <c r="Y2209" i="13"/>
  <c r="Y2210" i="13"/>
  <c r="Y2211" i="13"/>
  <c r="Y2212" i="13"/>
  <c r="Y2213" i="13"/>
  <c r="Y2214" i="13"/>
  <c r="Y2215" i="13"/>
  <c r="Y2216" i="13"/>
  <c r="Y2217" i="13"/>
  <c r="Y2218" i="13"/>
  <c r="Y2219" i="13"/>
  <c r="Y2220" i="13"/>
  <c r="Y2221" i="13"/>
  <c r="Y2222" i="13"/>
  <c r="Y2223" i="13"/>
  <c r="Y2224" i="13"/>
  <c r="Y2225" i="13"/>
  <c r="Y2226" i="13"/>
  <c r="Y2227" i="13"/>
  <c r="Y2228" i="13"/>
  <c r="Y2229" i="13"/>
  <c r="Y2230" i="13"/>
  <c r="Y2231" i="13"/>
  <c r="Y2232" i="13"/>
  <c r="Y2233" i="13"/>
  <c r="Y2234" i="13"/>
  <c r="Y2235" i="13"/>
  <c r="Y2236" i="13"/>
  <c r="Y2237" i="13"/>
  <c r="Y2238" i="13"/>
  <c r="Y2239" i="13"/>
  <c r="Y2240" i="13"/>
  <c r="Y2241" i="13"/>
  <c r="Y2242" i="13"/>
  <c r="Y2243" i="13"/>
  <c r="Y2244" i="13"/>
  <c r="Y2245" i="13"/>
  <c r="Y2246" i="13"/>
  <c r="Y2247" i="13"/>
  <c r="Y2248" i="13"/>
  <c r="Y2249" i="13"/>
  <c r="Y2250" i="13"/>
  <c r="Y2251" i="13"/>
  <c r="Y2252" i="13"/>
  <c r="Y2253" i="13"/>
  <c r="Y2254" i="13"/>
  <c r="Y2255" i="13"/>
  <c r="Y2256" i="13"/>
  <c r="Y2257" i="13"/>
  <c r="Y2258" i="13"/>
  <c r="Y2259" i="13"/>
  <c r="Y2260" i="13"/>
  <c r="Y2261" i="13"/>
  <c r="Y2262" i="13"/>
  <c r="Y2263" i="13"/>
  <c r="Y2264" i="13"/>
  <c r="Y2265" i="13"/>
  <c r="Y2266" i="13"/>
  <c r="Y2267" i="13"/>
  <c r="Y2268" i="13"/>
  <c r="Y2269" i="13"/>
  <c r="Y2270" i="13"/>
  <c r="Y2271" i="13"/>
  <c r="Y2272" i="13"/>
  <c r="Y2273" i="13"/>
  <c r="Y2274" i="13"/>
  <c r="Y2275" i="13"/>
  <c r="Y2276" i="13"/>
  <c r="Y2277" i="13"/>
  <c r="Y2278" i="13"/>
  <c r="Y2279" i="13"/>
  <c r="Y2280" i="13"/>
  <c r="Y2281" i="13"/>
  <c r="Y2282" i="13"/>
  <c r="Y2283" i="13"/>
  <c r="Y2284" i="13"/>
  <c r="Y2285" i="13"/>
  <c r="Y2286" i="13"/>
  <c r="Y2287" i="13"/>
  <c r="Y2288" i="13"/>
  <c r="Y2289" i="13"/>
  <c r="Y2290" i="13"/>
  <c r="Y2291" i="13"/>
  <c r="Y2292" i="13"/>
  <c r="Y2293" i="13"/>
  <c r="Y2294" i="13"/>
  <c r="Y2295" i="13"/>
  <c r="Y2296" i="13"/>
  <c r="Y2297" i="13"/>
  <c r="Y2298" i="13"/>
  <c r="Y2299" i="13"/>
  <c r="Y2300" i="13"/>
  <c r="Y2301" i="13"/>
  <c r="Y2302" i="13"/>
  <c r="Y2303" i="13"/>
  <c r="Y2304" i="13"/>
  <c r="Y2305" i="13"/>
  <c r="Y2306" i="13"/>
  <c r="Y2307" i="13"/>
  <c r="Y2308" i="13"/>
  <c r="Y2309" i="13"/>
  <c r="Y2310" i="13"/>
  <c r="Y2311" i="13"/>
  <c r="Y2312" i="13"/>
  <c r="Y2313" i="13"/>
  <c r="Y2314" i="13"/>
  <c r="Y2315" i="13"/>
  <c r="Y2316" i="13"/>
  <c r="Y2317" i="13"/>
  <c r="Y2318" i="13"/>
  <c r="Y2319" i="13"/>
  <c r="Y2320" i="13"/>
  <c r="Y2321" i="13"/>
  <c r="Y2322" i="13"/>
  <c r="Y2323" i="13"/>
  <c r="Y2324" i="13"/>
  <c r="Y2325" i="13"/>
  <c r="Y2326" i="13"/>
  <c r="Y2327" i="13"/>
  <c r="Y2328" i="13"/>
  <c r="Y2329" i="13"/>
  <c r="Y2330" i="13"/>
  <c r="Y2331" i="13"/>
  <c r="Y2332" i="13"/>
  <c r="Y2333" i="13"/>
  <c r="Y2334" i="13"/>
  <c r="Y2335" i="13"/>
  <c r="Y2336" i="13"/>
  <c r="Y2337" i="13"/>
  <c r="Y2338" i="13"/>
  <c r="Y2339" i="13"/>
  <c r="Y2340" i="13"/>
  <c r="Y2341" i="13"/>
  <c r="Y2342" i="13"/>
  <c r="Y2343" i="13"/>
  <c r="Y2344" i="13"/>
  <c r="Y2345" i="13"/>
  <c r="Y2346" i="13"/>
  <c r="Y2347" i="13"/>
  <c r="Y2348" i="13"/>
  <c r="Y2349" i="13"/>
  <c r="Y2350" i="13"/>
  <c r="Y2351" i="13"/>
  <c r="Y2352" i="13"/>
  <c r="Y2353" i="13"/>
  <c r="Y2354" i="13"/>
  <c r="Y2355" i="13"/>
  <c r="Y2356" i="13"/>
  <c r="Y2357" i="13"/>
  <c r="Y2358" i="13"/>
  <c r="Y2359" i="13"/>
  <c r="Y2360" i="13"/>
  <c r="Y2361" i="13"/>
  <c r="Y2362" i="13"/>
  <c r="Y2363" i="13"/>
  <c r="Y2364" i="13"/>
  <c r="Y2365" i="13"/>
  <c r="Y2366" i="13"/>
  <c r="Y2367" i="13"/>
  <c r="Y2368" i="13"/>
  <c r="Y2369" i="13"/>
  <c r="Y2370" i="13"/>
  <c r="Y2371" i="13"/>
  <c r="Y2372" i="13"/>
  <c r="Y2373" i="13"/>
  <c r="Y2374" i="13"/>
  <c r="Y2375" i="13"/>
  <c r="Y2376" i="13"/>
  <c r="Y2377" i="13"/>
  <c r="Y2378" i="13"/>
  <c r="Y2379" i="13"/>
  <c r="Y2380" i="13"/>
  <c r="Y2381" i="13"/>
  <c r="Y2382" i="13"/>
  <c r="Y2383" i="13"/>
  <c r="Y2384" i="13"/>
  <c r="Y2385" i="13"/>
  <c r="Y2386" i="13"/>
  <c r="Y2387" i="13"/>
  <c r="Y2388" i="13"/>
  <c r="Y2389" i="13"/>
  <c r="Y2390" i="13"/>
  <c r="Y2391" i="13"/>
  <c r="Y2392" i="13"/>
  <c r="Y2393" i="13"/>
  <c r="Y2394" i="13"/>
  <c r="Y2395" i="13"/>
  <c r="Y2396" i="13"/>
  <c r="Y2397" i="13"/>
  <c r="Y2398" i="13"/>
  <c r="Y2399" i="13"/>
  <c r="Y2400" i="13"/>
  <c r="Y2401" i="13"/>
  <c r="Y2402" i="13"/>
  <c r="Y2403" i="13"/>
  <c r="Y2404" i="13"/>
  <c r="Y2405" i="13"/>
  <c r="Y2406" i="13"/>
  <c r="Y2407" i="13"/>
  <c r="Y2408" i="13"/>
  <c r="Y2409" i="13"/>
  <c r="Y2410" i="13"/>
  <c r="Y2411" i="13"/>
  <c r="Y2412" i="13"/>
  <c r="Y2413" i="13"/>
  <c r="Y2414" i="13"/>
  <c r="Y2415" i="13"/>
  <c r="Y2416" i="13"/>
  <c r="Y2417" i="13"/>
  <c r="Y2418" i="13"/>
  <c r="Y2419" i="13"/>
  <c r="Y2420" i="13"/>
  <c r="Y2421" i="13"/>
  <c r="Y2422" i="13"/>
  <c r="Y2423" i="13"/>
  <c r="Y2424" i="13"/>
  <c r="Y2425" i="13"/>
  <c r="Y2426" i="13"/>
  <c r="Y2427" i="13"/>
  <c r="Y2428" i="13"/>
  <c r="Y2429" i="13"/>
  <c r="Y2430" i="13"/>
  <c r="Y2431" i="13"/>
  <c r="Y2432" i="13"/>
  <c r="Y2433" i="13"/>
  <c r="Y2434" i="13"/>
  <c r="Y2435" i="13"/>
  <c r="Y2436" i="13"/>
  <c r="Y2437" i="13"/>
  <c r="Y2438" i="13"/>
  <c r="Y2439" i="13"/>
  <c r="Y2440" i="13"/>
  <c r="Y2441" i="13"/>
  <c r="Y2442" i="13"/>
  <c r="Y2443" i="13"/>
  <c r="Y2444" i="13"/>
  <c r="Y2445" i="13"/>
  <c r="Y2446" i="13"/>
  <c r="Y2447" i="13"/>
  <c r="Y2448" i="13"/>
  <c r="Y2449" i="13"/>
  <c r="Y2450" i="13"/>
  <c r="Y2451" i="13"/>
  <c r="Y2452" i="13"/>
  <c r="Y2453" i="13"/>
  <c r="Y2454" i="13"/>
  <c r="Y2455" i="13"/>
  <c r="Y2456" i="13"/>
  <c r="Y2457" i="13"/>
  <c r="Y2458" i="13"/>
  <c r="Y2459" i="13"/>
  <c r="Y2460" i="13"/>
  <c r="Y2461" i="13"/>
  <c r="Y2462" i="13"/>
  <c r="Y2463" i="13"/>
  <c r="Y2464" i="13"/>
  <c r="Y2465" i="13"/>
  <c r="Y2466" i="13"/>
  <c r="Y2467" i="13"/>
  <c r="Y2468" i="13"/>
  <c r="Y2469" i="13"/>
  <c r="Y2470" i="13"/>
  <c r="Y2471" i="13"/>
  <c r="Y2472" i="13"/>
  <c r="Y2473" i="13"/>
  <c r="Y2474" i="13"/>
  <c r="Y2475" i="13"/>
  <c r="Y2476" i="13"/>
  <c r="Y2477" i="13"/>
  <c r="Y2478" i="13"/>
  <c r="Y2479" i="13"/>
  <c r="Y2480" i="13"/>
  <c r="Y2481" i="13"/>
  <c r="Y2482" i="13"/>
  <c r="Y2483" i="13"/>
  <c r="Y2484" i="13"/>
  <c r="Y2485" i="13"/>
  <c r="Y2486" i="13"/>
  <c r="Y2487" i="13"/>
  <c r="Y2488" i="13"/>
  <c r="Y2489" i="13"/>
  <c r="Y2490" i="13"/>
  <c r="Y2491" i="13"/>
  <c r="Y2492" i="13"/>
  <c r="Y2493" i="13"/>
  <c r="Y2494" i="13"/>
  <c r="Y2495" i="13"/>
  <c r="Y2496" i="13"/>
  <c r="Y2497" i="13"/>
  <c r="Y2498" i="13"/>
  <c r="Y2499" i="13"/>
  <c r="Y2500" i="13"/>
  <c r="Y2501" i="13"/>
  <c r="Y2502" i="13"/>
  <c r="Y2503" i="13"/>
  <c r="Y2504" i="13"/>
  <c r="Y2505" i="13"/>
  <c r="Y2506" i="13"/>
  <c r="Y2507" i="13"/>
  <c r="Y2508" i="13"/>
  <c r="Y2509" i="13"/>
  <c r="Y2510" i="13"/>
  <c r="Y2511" i="13"/>
  <c r="Y2512" i="13"/>
  <c r="Y2513" i="13"/>
  <c r="Y2514" i="13"/>
  <c r="Y2515" i="13"/>
  <c r="Y2516" i="13"/>
  <c r="Y2517" i="13"/>
  <c r="Y2518" i="13"/>
  <c r="Y2519" i="13"/>
  <c r="Y2520" i="13"/>
  <c r="Y2521" i="13"/>
  <c r="Y2522" i="13"/>
  <c r="Y2523" i="13"/>
  <c r="Y2524" i="13"/>
  <c r="Y2525" i="13"/>
  <c r="Y2526" i="13"/>
  <c r="Y2527" i="13"/>
  <c r="Y2528" i="13"/>
  <c r="Y2529" i="13"/>
  <c r="Y2530" i="13"/>
  <c r="Y2531" i="13"/>
  <c r="Y2532" i="13"/>
  <c r="Y2533" i="13"/>
  <c r="Y2534" i="13"/>
  <c r="Y2535" i="13"/>
  <c r="Y2536" i="13"/>
  <c r="Y2537" i="13"/>
  <c r="Y2538" i="13"/>
  <c r="Y2539" i="13"/>
  <c r="Y2540" i="13"/>
  <c r="Y2541" i="13"/>
  <c r="Y2542" i="13"/>
  <c r="Y2543" i="13"/>
  <c r="Y2544" i="13"/>
  <c r="Y2545" i="13"/>
  <c r="Y2546" i="13"/>
  <c r="Y2547" i="13"/>
  <c r="Y2548" i="13"/>
  <c r="Y2549" i="13"/>
  <c r="Y2550" i="13"/>
  <c r="Y2551" i="13"/>
  <c r="Y2552" i="13"/>
  <c r="Y2553" i="13"/>
  <c r="Y2554" i="13"/>
  <c r="Y2555" i="13"/>
  <c r="Y2556" i="13"/>
  <c r="Y2557" i="13"/>
  <c r="Y2558" i="13"/>
  <c r="Y2559" i="13"/>
  <c r="Y2560" i="13"/>
  <c r="Y2561" i="13"/>
  <c r="Y2562" i="13"/>
  <c r="Y2563" i="13"/>
  <c r="Y2564" i="13"/>
  <c r="Y2565" i="13"/>
  <c r="Y2566" i="13"/>
  <c r="Y2567" i="13"/>
  <c r="Y2568" i="13"/>
  <c r="Y2569" i="13"/>
  <c r="Y2570" i="13"/>
  <c r="Y2571" i="13"/>
  <c r="Y2572" i="13"/>
  <c r="Y2573" i="13"/>
  <c r="Y2574" i="13"/>
  <c r="Y2575" i="13"/>
  <c r="Y2576" i="13"/>
  <c r="Y2577" i="13"/>
  <c r="Y2578" i="13"/>
  <c r="Y2579" i="13"/>
  <c r="Y2580" i="13"/>
  <c r="Y2581" i="13"/>
  <c r="Y2582" i="13"/>
  <c r="Y2583" i="13"/>
  <c r="Y2584" i="13"/>
  <c r="Y2585" i="13"/>
  <c r="Y2586" i="13"/>
  <c r="Y2587" i="13"/>
  <c r="Y2588" i="13"/>
  <c r="Y2589" i="13"/>
  <c r="Y2590" i="13"/>
  <c r="Y2591" i="13"/>
  <c r="Y2592" i="13"/>
  <c r="Y2593" i="13"/>
  <c r="Y2594" i="13"/>
  <c r="Y2595" i="13"/>
  <c r="Y2596" i="13"/>
  <c r="Y2597" i="13"/>
  <c r="Y2598" i="13"/>
  <c r="Y2599" i="13"/>
  <c r="Y2600" i="13"/>
  <c r="Y2601" i="13"/>
  <c r="Y2602" i="13"/>
  <c r="Y2603" i="13"/>
  <c r="Y2604" i="13"/>
  <c r="Y2605" i="13"/>
  <c r="Y2606" i="13"/>
  <c r="Y2607" i="13"/>
  <c r="Y2608" i="13"/>
  <c r="Y2609" i="13"/>
  <c r="Y2610" i="13"/>
  <c r="Y2611" i="13"/>
  <c r="Y2612" i="13"/>
  <c r="Y2613" i="13"/>
  <c r="Y2614" i="13"/>
  <c r="Y2615" i="13"/>
  <c r="Y2616" i="13"/>
  <c r="Y2617" i="13"/>
  <c r="Y2618" i="13"/>
  <c r="Y2619" i="13"/>
  <c r="Y2620" i="13"/>
  <c r="Y2621" i="13"/>
  <c r="Y2622" i="13"/>
  <c r="Y2623" i="13"/>
  <c r="Y2624" i="13"/>
  <c r="Y2625" i="13"/>
  <c r="Y2626" i="13"/>
  <c r="Y2627" i="13"/>
  <c r="Y2628" i="13"/>
  <c r="Y2629" i="13"/>
  <c r="Y2630" i="13"/>
  <c r="Y2631" i="13"/>
  <c r="Y2632" i="13"/>
  <c r="Y2633" i="13"/>
  <c r="Y2634" i="13"/>
  <c r="Y2635" i="13"/>
  <c r="Y2636" i="13"/>
  <c r="Y2637" i="13"/>
  <c r="Y2638" i="13"/>
  <c r="Y2639" i="13"/>
  <c r="Y2640" i="13"/>
  <c r="Y2641" i="13"/>
  <c r="Y2642" i="13"/>
  <c r="Y2643" i="13"/>
  <c r="Y2644" i="13"/>
  <c r="Y2645" i="13"/>
  <c r="Y2646" i="13"/>
  <c r="Y2647" i="13"/>
  <c r="Y2648" i="13"/>
  <c r="Y2649" i="13"/>
  <c r="Y2650" i="13"/>
  <c r="Y2651" i="13"/>
  <c r="Y2652" i="13"/>
  <c r="Y2653" i="13"/>
  <c r="Y2654" i="13"/>
  <c r="Y2655" i="13"/>
  <c r="Y2656" i="13"/>
  <c r="Y2657" i="13"/>
  <c r="Y2658" i="13"/>
  <c r="Y2659" i="13"/>
  <c r="Y2660" i="13"/>
  <c r="Y2661" i="13"/>
  <c r="Y2662" i="13"/>
  <c r="Y2663" i="13"/>
  <c r="Y2664" i="13"/>
  <c r="Y2665" i="13"/>
  <c r="Y2666" i="13"/>
  <c r="Y2667" i="13"/>
  <c r="Y2668" i="13"/>
  <c r="Y2669" i="13"/>
  <c r="Y2670" i="13"/>
  <c r="Y2671" i="13"/>
  <c r="Y2672" i="13"/>
  <c r="Y2673" i="13"/>
  <c r="Y2674" i="13"/>
  <c r="Y2675" i="13"/>
  <c r="Y2676" i="13"/>
  <c r="Y2677" i="13"/>
  <c r="Y2678" i="13"/>
  <c r="Y2679" i="13"/>
  <c r="Y2680" i="13"/>
  <c r="Y2681" i="13"/>
  <c r="Y2682" i="13"/>
  <c r="Y2683" i="13"/>
  <c r="Y2684" i="13"/>
  <c r="Y2685" i="13"/>
  <c r="Y2686" i="13"/>
  <c r="Y2687" i="13"/>
  <c r="Y2688" i="13"/>
  <c r="Y2689" i="13"/>
  <c r="Y2690" i="13"/>
  <c r="Y2691" i="13"/>
  <c r="Y2692" i="13"/>
  <c r="Y2693" i="13"/>
  <c r="Y2694" i="13"/>
  <c r="Y2695" i="13"/>
  <c r="Y2696" i="13"/>
  <c r="Y2697" i="13"/>
  <c r="Y2698" i="13"/>
  <c r="Y2699" i="13"/>
  <c r="Y2700" i="13"/>
  <c r="Y2701" i="13"/>
  <c r="Y2702" i="13"/>
  <c r="Y2703" i="13"/>
  <c r="Y2704" i="13"/>
  <c r="Y2705" i="13"/>
  <c r="Y2706" i="13"/>
  <c r="Y2707" i="13"/>
  <c r="Y2708" i="13"/>
  <c r="Y2709" i="13"/>
  <c r="Y2710" i="13"/>
  <c r="Y2711" i="13"/>
  <c r="Y2712" i="13"/>
  <c r="Y2713" i="13"/>
  <c r="Y2714" i="13"/>
  <c r="Y2715" i="13"/>
  <c r="Y2716" i="13"/>
  <c r="Y2717" i="13"/>
  <c r="Y2718" i="13"/>
  <c r="Y2719" i="13"/>
  <c r="Y2720" i="13"/>
  <c r="Y2721" i="13"/>
  <c r="Y2722" i="13"/>
  <c r="Y2723" i="13"/>
  <c r="Y2724" i="13"/>
  <c r="Y2725" i="13"/>
  <c r="Y2726" i="13"/>
  <c r="Y2727" i="13"/>
  <c r="Y2728" i="13"/>
  <c r="Y2729" i="13"/>
  <c r="Y2730" i="13"/>
  <c r="Y2731" i="13"/>
  <c r="Y2732" i="13"/>
  <c r="Y2733" i="13"/>
  <c r="Y2734" i="13"/>
  <c r="Y2735" i="13"/>
  <c r="Y2736" i="13"/>
  <c r="Y2737" i="13"/>
  <c r="Y2738" i="13"/>
  <c r="Y2739" i="13"/>
  <c r="Y2740" i="13"/>
  <c r="Y2741" i="13"/>
  <c r="Y2742" i="13"/>
  <c r="Y2743" i="13"/>
  <c r="Y2744" i="13"/>
  <c r="Y2745" i="13"/>
  <c r="Y2746" i="13"/>
  <c r="Y2747" i="13"/>
  <c r="Y2748" i="13"/>
  <c r="Y2749" i="13"/>
  <c r="Y2750" i="13"/>
  <c r="Y2751" i="13"/>
  <c r="Y2752" i="13"/>
  <c r="Y2753" i="13"/>
  <c r="Y2754" i="13"/>
  <c r="Y2755" i="13"/>
  <c r="Y2756" i="13"/>
  <c r="Y2757" i="13"/>
  <c r="Y2758" i="13"/>
  <c r="Y2759" i="13"/>
  <c r="Y2760" i="13"/>
  <c r="Y2761" i="13"/>
  <c r="Y2762" i="13"/>
  <c r="Y2763" i="13"/>
  <c r="Y2764" i="13"/>
  <c r="Y2765" i="13"/>
  <c r="Y2766" i="13"/>
  <c r="Y2767" i="13"/>
  <c r="Y2768" i="13"/>
  <c r="Y2769" i="13"/>
  <c r="Y2770" i="13"/>
  <c r="Y2771" i="13"/>
  <c r="Y2772" i="13"/>
  <c r="Y2773" i="13"/>
  <c r="Y2774" i="13"/>
  <c r="Y2775" i="13"/>
  <c r="Y2776" i="13"/>
  <c r="Y2777" i="13"/>
  <c r="Y2778" i="13"/>
  <c r="Y2779" i="13"/>
  <c r="Y2780" i="13"/>
  <c r="Y2781" i="13"/>
  <c r="Y2782" i="13"/>
  <c r="Y2783" i="13"/>
  <c r="Y2784" i="13"/>
  <c r="Y2785" i="13"/>
  <c r="Y2786" i="13"/>
  <c r="Y2787" i="13"/>
  <c r="Y2788" i="13"/>
  <c r="Y2789" i="13"/>
  <c r="Y2790" i="13"/>
  <c r="Y2791" i="13"/>
  <c r="Y2792" i="13"/>
  <c r="Y2793" i="13"/>
  <c r="Y2794" i="13"/>
  <c r="Y2795" i="13"/>
  <c r="Y2796" i="13"/>
  <c r="Y2797" i="13"/>
  <c r="Y2798" i="13"/>
  <c r="Y2799" i="13"/>
  <c r="Y2800" i="13"/>
  <c r="Y2801" i="13"/>
  <c r="Y2802" i="13"/>
  <c r="Y2803" i="13"/>
  <c r="Y2804" i="13"/>
  <c r="Y2805" i="13"/>
  <c r="Y2806" i="13"/>
  <c r="Y2807" i="13"/>
  <c r="Y2808" i="13"/>
  <c r="Y2809" i="13"/>
  <c r="Y2810" i="13"/>
  <c r="Y2811" i="13"/>
  <c r="Y2812" i="13"/>
  <c r="Y2813" i="13"/>
  <c r="Y2814" i="13"/>
  <c r="Y2815" i="13"/>
  <c r="Y2816" i="13"/>
  <c r="Y2817" i="13"/>
  <c r="Y2818" i="13"/>
  <c r="Y2819" i="13"/>
  <c r="Y2820" i="13"/>
  <c r="Y2821" i="13"/>
  <c r="Y2822" i="13"/>
  <c r="Y2823" i="13"/>
  <c r="Y2824" i="13"/>
  <c r="Y2825" i="13"/>
  <c r="Y2826" i="13"/>
  <c r="Y2827" i="13"/>
  <c r="Y2828" i="13"/>
  <c r="Y2829" i="13"/>
  <c r="Y2830" i="13"/>
  <c r="Y2831" i="13"/>
  <c r="Y2832" i="13"/>
  <c r="Y2833" i="13"/>
  <c r="Y2834" i="13"/>
  <c r="Y2835" i="13"/>
  <c r="Y2836" i="13"/>
  <c r="Y2837" i="13"/>
  <c r="Y2838" i="13"/>
  <c r="Y2839" i="13"/>
  <c r="Y2840" i="13"/>
  <c r="Y2841" i="13"/>
  <c r="Y2842" i="13"/>
  <c r="Y2843" i="13"/>
  <c r="Y2844" i="13"/>
  <c r="Y2845" i="13"/>
  <c r="Y2846" i="13"/>
  <c r="Y2847" i="13"/>
  <c r="Y2848" i="13"/>
  <c r="Y2849" i="13"/>
  <c r="Y2850" i="13"/>
  <c r="Y2851" i="13"/>
  <c r="Y2852" i="13"/>
  <c r="Y2853" i="13"/>
  <c r="Y2854" i="13"/>
  <c r="Y2855" i="13"/>
  <c r="Y2856" i="13"/>
  <c r="Y2857" i="13"/>
  <c r="Y2858" i="13"/>
  <c r="Y2859" i="13"/>
  <c r="Y2860" i="13"/>
  <c r="Y2861" i="13"/>
  <c r="Y2862" i="13"/>
  <c r="Y2863" i="13"/>
  <c r="Y2864" i="13"/>
  <c r="Y2865" i="13"/>
  <c r="Y2866" i="13"/>
  <c r="Y2867" i="13"/>
  <c r="Y2868" i="13"/>
  <c r="Y2869" i="13"/>
  <c r="Y2870" i="13"/>
  <c r="Y2871" i="13"/>
  <c r="Y2872" i="13"/>
  <c r="Y2873" i="13"/>
  <c r="Y2874" i="13"/>
  <c r="Y2875" i="13"/>
  <c r="Y2876" i="13"/>
  <c r="Y2877" i="13"/>
  <c r="Y2878" i="13"/>
  <c r="Y2879" i="13"/>
  <c r="Y2880" i="13"/>
  <c r="Y2881" i="13"/>
  <c r="Y2882" i="13"/>
  <c r="Y2883" i="13"/>
  <c r="Y2884" i="13"/>
  <c r="Y2885" i="13"/>
  <c r="Y2886" i="13"/>
  <c r="Y2887" i="13"/>
  <c r="Y2888" i="13"/>
  <c r="Y2889" i="13"/>
  <c r="Y2890" i="13"/>
  <c r="Y2891" i="13"/>
  <c r="Y2892" i="13"/>
  <c r="Y2893" i="13"/>
  <c r="Y2894" i="13"/>
  <c r="Y2895" i="13"/>
  <c r="Y2896" i="13"/>
  <c r="Y2897" i="13"/>
  <c r="Y2898" i="13"/>
  <c r="Y2899" i="13"/>
  <c r="Y2900" i="13"/>
  <c r="Y2901" i="13"/>
  <c r="Y2902" i="13"/>
  <c r="Y2903" i="13"/>
  <c r="Y2904" i="13"/>
  <c r="Y2905" i="13"/>
  <c r="Y2906" i="13"/>
  <c r="Y2907" i="13"/>
  <c r="Y2908" i="13"/>
  <c r="Y2909" i="13"/>
  <c r="Y2910" i="13"/>
  <c r="Y2911" i="13"/>
  <c r="Y2912" i="13"/>
  <c r="Y2913" i="13"/>
  <c r="Y2914" i="13"/>
  <c r="Y2915" i="13"/>
  <c r="Y2916" i="13"/>
  <c r="Y2917" i="13"/>
  <c r="Y2918" i="13"/>
  <c r="Y2919" i="13"/>
  <c r="Y2920" i="13"/>
  <c r="Y2921" i="13"/>
  <c r="Y2922" i="13"/>
  <c r="Y2923" i="13"/>
  <c r="Y2924" i="13"/>
  <c r="Y2925" i="13"/>
  <c r="Y2926" i="13"/>
  <c r="Y2927" i="13"/>
  <c r="Y2928" i="13"/>
  <c r="Y2929" i="13"/>
  <c r="Y2930" i="13"/>
  <c r="Y2931" i="13"/>
  <c r="Y2932" i="13"/>
  <c r="Y2933" i="13"/>
  <c r="Y2934" i="13"/>
  <c r="Y2935" i="13"/>
  <c r="Y2936" i="13"/>
  <c r="Y2937" i="13"/>
  <c r="Y2938" i="13"/>
  <c r="Y2939" i="13"/>
  <c r="Y2940" i="13"/>
  <c r="Y2941" i="13"/>
  <c r="Y2942" i="13"/>
  <c r="Y2943" i="13"/>
  <c r="Y2944" i="13"/>
  <c r="Y2945" i="13"/>
  <c r="Y2946" i="13"/>
  <c r="Y2947" i="13"/>
  <c r="Y2948" i="13"/>
  <c r="Y2949" i="13"/>
  <c r="Y2950" i="13"/>
  <c r="Y2951" i="13"/>
  <c r="Y2952" i="13"/>
  <c r="Y2953" i="13"/>
  <c r="Y2954" i="13"/>
  <c r="Y2955" i="13"/>
  <c r="Y2956" i="13"/>
  <c r="Y2957" i="13"/>
  <c r="Y2958" i="13"/>
  <c r="Y2959" i="13"/>
  <c r="Y2960" i="13"/>
  <c r="Y2961" i="13"/>
  <c r="Y2962" i="13"/>
  <c r="Y2963" i="13"/>
  <c r="Y2964" i="13"/>
  <c r="Y2965" i="13"/>
  <c r="Y2966" i="13"/>
  <c r="Y2967" i="13"/>
  <c r="Y2968" i="13"/>
  <c r="Y2969" i="13"/>
  <c r="Y2970" i="13"/>
  <c r="Y2971" i="13"/>
  <c r="Y2972" i="13"/>
  <c r="Y2973" i="13"/>
  <c r="Y2974" i="13"/>
  <c r="Y2975" i="13"/>
  <c r="Y2976" i="13"/>
  <c r="Y2977" i="13"/>
  <c r="Y2978" i="13"/>
  <c r="Y2979" i="13"/>
  <c r="Y2980" i="13"/>
  <c r="Y2981" i="13"/>
  <c r="Y2982" i="13"/>
  <c r="Y2983" i="13"/>
  <c r="Y2984" i="13"/>
  <c r="Y2985" i="13"/>
  <c r="Y2986" i="13"/>
  <c r="Y2987" i="13"/>
  <c r="Y2988" i="13"/>
  <c r="Y2989" i="13"/>
  <c r="Y2990" i="13"/>
  <c r="Y2991" i="13"/>
  <c r="Y2992" i="13"/>
  <c r="Y2993" i="13"/>
  <c r="Y2994" i="13"/>
  <c r="Y2995" i="13"/>
  <c r="Y2996" i="13"/>
  <c r="Y2997" i="13"/>
  <c r="Y2998" i="13"/>
  <c r="Y2999" i="13"/>
  <c r="Y3000" i="13"/>
  <c r="Y3001" i="13"/>
  <c r="Y3002" i="13"/>
  <c r="Y3003" i="13"/>
  <c r="Y3004" i="13"/>
  <c r="Y3005" i="13"/>
  <c r="Y3006" i="13"/>
  <c r="Y3007" i="13"/>
  <c r="Y3008" i="13"/>
  <c r="Y3009" i="13"/>
  <c r="Y3010" i="13"/>
  <c r="Y3011" i="13"/>
  <c r="Y3012" i="13"/>
  <c r="Y3013" i="13"/>
  <c r="Y3014" i="13"/>
  <c r="Y3015" i="13"/>
  <c r="Y3016" i="13"/>
  <c r="Y3017" i="13"/>
  <c r="Y3018" i="13"/>
  <c r="Y3019" i="13"/>
  <c r="Y3020" i="13"/>
  <c r="Y3021" i="13"/>
  <c r="Y3022" i="13"/>
  <c r="Y3023" i="13"/>
  <c r="Y3024" i="13"/>
  <c r="Y3025" i="13"/>
  <c r="Y3026" i="13"/>
  <c r="Y3027" i="13"/>
  <c r="Y3028" i="13"/>
  <c r="Y3029" i="13"/>
  <c r="Y3030" i="13"/>
  <c r="Y3031" i="13"/>
  <c r="Y3032" i="13"/>
  <c r="Y3033" i="13"/>
  <c r="Y3034" i="13"/>
  <c r="Y3035" i="13"/>
  <c r="Y3036" i="13"/>
  <c r="Y3037" i="13"/>
  <c r="Y3038" i="13"/>
  <c r="Y3039" i="13"/>
  <c r="Y3040" i="13"/>
  <c r="Y3041" i="13"/>
  <c r="Y3042" i="13"/>
  <c r="Y3043" i="13"/>
  <c r="Y3044" i="13"/>
  <c r="Y3045" i="13"/>
  <c r="Y3046" i="13"/>
  <c r="Y3047" i="13"/>
  <c r="Y3048" i="13"/>
  <c r="Y3049" i="13"/>
  <c r="Y3050" i="13"/>
  <c r="Y3051" i="13"/>
  <c r="Y3052" i="13"/>
  <c r="Y3053" i="13"/>
  <c r="Y3054" i="13"/>
  <c r="Y3055" i="13"/>
  <c r="Y3056" i="13"/>
  <c r="Y3057" i="13"/>
  <c r="Y3058" i="13"/>
  <c r="Y3059" i="13"/>
  <c r="Y3060" i="13"/>
  <c r="Y3061" i="13"/>
  <c r="Y3062" i="13"/>
  <c r="Y3063" i="13"/>
  <c r="Y3064" i="13"/>
  <c r="Y3065" i="13"/>
  <c r="Y3066" i="13"/>
  <c r="Y3067" i="13"/>
  <c r="Y3068" i="13"/>
  <c r="Y3069" i="13"/>
  <c r="Y3070" i="13"/>
  <c r="Y3071" i="13"/>
  <c r="Y3072" i="13"/>
  <c r="Y3073" i="13"/>
  <c r="Y3074" i="13"/>
  <c r="Y3075" i="13"/>
  <c r="Y3076" i="13"/>
  <c r="Y3077" i="13"/>
  <c r="Y3078" i="13"/>
  <c r="Y3079" i="13"/>
  <c r="Y3080" i="13"/>
  <c r="Y3081" i="13"/>
  <c r="Y3082" i="13"/>
  <c r="Y3083" i="13"/>
  <c r="Y3084" i="13"/>
  <c r="Y3085" i="13"/>
  <c r="Y3086" i="13"/>
  <c r="Y3087" i="13"/>
  <c r="Y3088" i="13"/>
  <c r="Y3089" i="13"/>
  <c r="Y3090" i="13"/>
  <c r="Y3091" i="13"/>
  <c r="Y3092" i="13"/>
  <c r="Y3093" i="13"/>
  <c r="Y3094" i="13"/>
  <c r="Y3095" i="13"/>
  <c r="Y3096" i="13"/>
  <c r="Y3097" i="13"/>
  <c r="Y3098" i="13"/>
  <c r="Y3099" i="13"/>
  <c r="Y3100" i="13"/>
  <c r="Y3101" i="13"/>
  <c r="Y3102" i="13"/>
  <c r="Y3103" i="13"/>
  <c r="Y3104" i="13"/>
  <c r="Y3105" i="13"/>
  <c r="Y3106" i="13"/>
  <c r="Y3107" i="13"/>
  <c r="Y3108" i="13"/>
  <c r="Y3109" i="13"/>
  <c r="Y3110" i="13"/>
  <c r="Y3111" i="13"/>
  <c r="Y3112" i="13"/>
  <c r="Y3113" i="13"/>
  <c r="Y3114" i="13"/>
  <c r="Y3115" i="13"/>
  <c r="Y3116" i="13"/>
  <c r="Y3117" i="13"/>
  <c r="Y3118" i="13"/>
  <c r="Y3119" i="13"/>
  <c r="Y3120" i="13"/>
  <c r="Y3121" i="13"/>
  <c r="Y3122" i="13"/>
  <c r="Y3123" i="13"/>
  <c r="Y3124" i="13"/>
  <c r="Y3125" i="13"/>
  <c r="Y3126" i="13"/>
  <c r="Y3127" i="13"/>
  <c r="Y3128" i="13"/>
  <c r="Y3129" i="13"/>
  <c r="Y3130" i="13"/>
  <c r="Y3131" i="13"/>
  <c r="Y3132" i="13"/>
  <c r="Y3133" i="13"/>
  <c r="Y3134" i="13"/>
  <c r="Y3135" i="13"/>
  <c r="Y3136" i="13"/>
  <c r="Y3137" i="13"/>
  <c r="Y3138" i="13"/>
  <c r="Y3139" i="13"/>
  <c r="Y3140" i="13"/>
  <c r="Y3141" i="13"/>
  <c r="Y3142" i="13"/>
  <c r="Y3143" i="13"/>
  <c r="Y3144" i="13"/>
  <c r="Y3145" i="13"/>
  <c r="Y3146" i="13"/>
  <c r="Y3147" i="13"/>
  <c r="Y3148" i="13"/>
  <c r="Y3149" i="13"/>
  <c r="Y3150" i="13"/>
  <c r="Y3151" i="13"/>
  <c r="Y3152" i="13"/>
  <c r="Y3153" i="13"/>
  <c r="Y3154" i="13"/>
  <c r="Y3155" i="13"/>
  <c r="Y3156" i="13"/>
  <c r="Y3157" i="13"/>
  <c r="Y3158" i="13"/>
  <c r="Y3159" i="13"/>
  <c r="Y3160" i="13"/>
  <c r="Y3161" i="13"/>
  <c r="Y3162" i="13"/>
  <c r="Y3163" i="13"/>
  <c r="Y3164" i="13"/>
  <c r="Y3165" i="13"/>
  <c r="Y3166" i="13"/>
  <c r="Y3167" i="13"/>
  <c r="Y3168" i="13"/>
  <c r="Y3169" i="13"/>
  <c r="Y3170" i="13"/>
  <c r="Y3171" i="13"/>
  <c r="Y3172" i="13"/>
  <c r="Y3173" i="13"/>
  <c r="Y3174" i="13"/>
  <c r="Y3175" i="13"/>
  <c r="Y3176" i="13"/>
  <c r="Y3177" i="13"/>
  <c r="Y3178" i="13"/>
  <c r="Y3179" i="13"/>
  <c r="Y3180" i="13"/>
  <c r="Y3181" i="13"/>
  <c r="Y3182" i="13"/>
  <c r="Y3183" i="13"/>
  <c r="Y3184" i="13"/>
  <c r="Y3185" i="13"/>
  <c r="Y3186" i="13"/>
  <c r="Y3187" i="13"/>
  <c r="Y3188" i="13"/>
  <c r="Y3189" i="13"/>
  <c r="Y3190" i="13"/>
  <c r="Y3191" i="13"/>
  <c r="Y3192" i="13"/>
  <c r="Y3193" i="13"/>
  <c r="Y3194" i="13"/>
  <c r="Y3195" i="13"/>
  <c r="Y3196" i="13"/>
  <c r="Y3197" i="13"/>
  <c r="Y3198" i="13"/>
  <c r="Y3199" i="13"/>
  <c r="Y3200" i="13"/>
  <c r="Y3201" i="13"/>
  <c r="Y3202" i="13"/>
  <c r="Y3203" i="13"/>
  <c r="Y8" i="13"/>
  <c r="R9" i="13"/>
  <c r="R10" i="13"/>
  <c r="S10" i="13" s="1"/>
  <c r="R11" i="13"/>
  <c r="R12" i="13"/>
  <c r="R13" i="13"/>
  <c r="R14" i="13"/>
  <c r="R15" i="13"/>
  <c r="R16" i="13"/>
  <c r="R17" i="13"/>
  <c r="S17" i="13" s="1"/>
  <c r="R18" i="13"/>
  <c r="S18" i="13" s="1"/>
  <c r="R19" i="13"/>
  <c r="R20" i="13"/>
  <c r="R21" i="13"/>
  <c r="R22" i="13"/>
  <c r="R23" i="13"/>
  <c r="R24" i="13"/>
  <c r="R25" i="13"/>
  <c r="R26" i="13"/>
  <c r="R27" i="13"/>
  <c r="R28" i="13"/>
  <c r="R29" i="13"/>
  <c r="R30" i="13"/>
  <c r="R31" i="13"/>
  <c r="R32" i="13"/>
  <c r="R33" i="13"/>
  <c r="R34" i="13"/>
  <c r="S34" i="13" s="1"/>
  <c r="R35" i="13"/>
  <c r="R36" i="13"/>
  <c r="R37" i="13"/>
  <c r="R38" i="13"/>
  <c r="R39" i="13"/>
  <c r="R40" i="13"/>
  <c r="R41" i="13"/>
  <c r="R42" i="13"/>
  <c r="S42" i="13" s="1"/>
  <c r="R43" i="13"/>
  <c r="R44" i="13"/>
  <c r="R45" i="13"/>
  <c r="R46" i="13"/>
  <c r="R47" i="13"/>
  <c r="S47" i="13" s="1"/>
  <c r="R48" i="13"/>
  <c r="R49" i="13"/>
  <c r="R50" i="13"/>
  <c r="R51" i="13"/>
  <c r="R52" i="13"/>
  <c r="R53" i="13"/>
  <c r="R54" i="13"/>
  <c r="R55" i="13"/>
  <c r="R56" i="13"/>
  <c r="R57" i="13"/>
  <c r="R58" i="13"/>
  <c r="R59" i="13"/>
  <c r="S59" i="13" s="1"/>
  <c r="R60" i="13"/>
  <c r="R61" i="13"/>
  <c r="R62" i="13"/>
  <c r="S62" i="13" s="1"/>
  <c r="R63" i="13"/>
  <c r="R64" i="13"/>
  <c r="S64" i="13" s="1"/>
  <c r="R65" i="13"/>
  <c r="S65" i="13" s="1"/>
  <c r="R66" i="13"/>
  <c r="R67" i="13"/>
  <c r="R68" i="13"/>
  <c r="R69" i="13"/>
  <c r="R70" i="13"/>
  <c r="S70" i="13" s="1"/>
  <c r="R71" i="13"/>
  <c r="R72" i="13"/>
  <c r="R73" i="13"/>
  <c r="R74" i="13"/>
  <c r="R75" i="13"/>
  <c r="R76" i="13"/>
  <c r="R77" i="13"/>
  <c r="R78" i="13"/>
  <c r="R79" i="13"/>
  <c r="R80" i="13"/>
  <c r="R81" i="13"/>
  <c r="R82" i="13"/>
  <c r="R83" i="13"/>
  <c r="R84" i="13"/>
  <c r="R85" i="13"/>
  <c r="R86" i="13"/>
  <c r="R87" i="13"/>
  <c r="R88" i="13"/>
  <c r="R89" i="13"/>
  <c r="R90" i="13"/>
  <c r="R91" i="13"/>
  <c r="R92" i="13"/>
  <c r="R93" i="13"/>
  <c r="R94" i="13"/>
  <c r="R95" i="13"/>
  <c r="S95" i="13" s="1"/>
  <c r="R96" i="13"/>
  <c r="R97" i="13"/>
  <c r="R98" i="13"/>
  <c r="R99" i="13"/>
  <c r="R100" i="13"/>
  <c r="R101" i="13"/>
  <c r="R102" i="13"/>
  <c r="R103" i="13"/>
  <c r="S103" i="13" s="1"/>
  <c r="R104" i="13"/>
  <c r="R105" i="13"/>
  <c r="R106" i="13"/>
  <c r="S106" i="13" s="1"/>
  <c r="R107" i="13"/>
  <c r="S107" i="13" s="1"/>
  <c r="R108" i="13"/>
  <c r="R109" i="13"/>
  <c r="S109" i="13" s="1"/>
  <c r="R110" i="13"/>
  <c r="R111" i="13"/>
  <c r="S111" i="13" s="1"/>
  <c r="R112" i="13"/>
  <c r="R113" i="13"/>
  <c r="R114" i="13"/>
  <c r="R115" i="13"/>
  <c r="R116" i="13"/>
  <c r="R117" i="13"/>
  <c r="R118" i="13"/>
  <c r="R119" i="13"/>
  <c r="S119" i="13" s="1"/>
  <c r="R120" i="13"/>
  <c r="R121" i="13"/>
  <c r="R122" i="13"/>
  <c r="R123" i="13"/>
  <c r="R124" i="13"/>
  <c r="R125" i="13"/>
  <c r="R126" i="13"/>
  <c r="R127" i="13"/>
  <c r="R128" i="13"/>
  <c r="R129" i="13"/>
  <c r="R130" i="13"/>
  <c r="R131" i="13"/>
  <c r="R132" i="13"/>
  <c r="R133" i="13"/>
  <c r="R134" i="13"/>
  <c r="R135" i="13"/>
  <c r="R136" i="13"/>
  <c r="R137" i="13"/>
  <c r="R138" i="13"/>
  <c r="S138" i="13" s="1"/>
  <c r="R139" i="13"/>
  <c r="R140" i="13"/>
  <c r="R141" i="13"/>
  <c r="R142" i="13"/>
  <c r="R143" i="13"/>
  <c r="S143" i="13" s="1"/>
  <c r="R144" i="13"/>
  <c r="R145" i="13"/>
  <c r="R146" i="13"/>
  <c r="R147" i="13"/>
  <c r="R148" i="13"/>
  <c r="R149" i="13"/>
  <c r="R150" i="13"/>
  <c r="R151" i="13"/>
  <c r="R152" i="13"/>
  <c r="R153" i="13"/>
  <c r="R154" i="13"/>
  <c r="R155" i="13"/>
  <c r="R156" i="13"/>
  <c r="R157" i="13"/>
  <c r="S157" i="13" s="1"/>
  <c r="R158" i="13"/>
  <c r="R159" i="13"/>
  <c r="S159" i="13" s="1"/>
  <c r="R160" i="13"/>
  <c r="R161" i="13"/>
  <c r="R162" i="13"/>
  <c r="S162" i="13" s="1"/>
  <c r="R163" i="13"/>
  <c r="R164" i="13"/>
  <c r="R165" i="13"/>
  <c r="R166" i="13"/>
  <c r="S166" i="13" s="1"/>
  <c r="R167" i="13"/>
  <c r="R168" i="13"/>
  <c r="R169" i="13"/>
  <c r="R170" i="13"/>
  <c r="R171" i="13"/>
  <c r="R172" i="13"/>
  <c r="R173" i="13"/>
  <c r="R174" i="13"/>
  <c r="R175" i="13"/>
  <c r="R176" i="13"/>
  <c r="R177" i="13"/>
  <c r="R178" i="13"/>
  <c r="S178" i="13" s="1"/>
  <c r="R179" i="13"/>
  <c r="R180" i="13"/>
  <c r="R181" i="13"/>
  <c r="R182" i="13"/>
  <c r="R183" i="13"/>
  <c r="R184" i="13"/>
  <c r="R185" i="13"/>
  <c r="S185" i="13" s="1"/>
  <c r="R186" i="13"/>
  <c r="R187" i="13"/>
  <c r="R188" i="13"/>
  <c r="S188" i="13" s="1"/>
  <c r="R189" i="13"/>
  <c r="R190" i="13"/>
  <c r="S190" i="13" s="1"/>
  <c r="R191" i="13"/>
  <c r="S191" i="13" s="1"/>
  <c r="R192" i="13"/>
  <c r="R193" i="13"/>
  <c r="R194" i="13"/>
  <c r="R195" i="13"/>
  <c r="R196" i="13"/>
  <c r="R197" i="13"/>
  <c r="R198" i="13"/>
  <c r="R199" i="13"/>
  <c r="R200" i="13"/>
  <c r="R201" i="13"/>
  <c r="R202" i="13"/>
  <c r="S202" i="13" s="1"/>
  <c r="R203" i="13"/>
  <c r="R204" i="13"/>
  <c r="R205" i="13"/>
  <c r="R206" i="13"/>
  <c r="S206" i="13" s="1"/>
  <c r="R207" i="13"/>
  <c r="R208" i="13"/>
  <c r="R209" i="13"/>
  <c r="S209" i="13" s="1"/>
  <c r="R210" i="13"/>
  <c r="S210" i="13" s="1"/>
  <c r="R211" i="13"/>
  <c r="R212" i="13"/>
  <c r="R213" i="13"/>
  <c r="R214" i="13"/>
  <c r="S214" i="13" s="1"/>
  <c r="R215" i="13"/>
  <c r="R216" i="13"/>
  <c r="R217" i="13"/>
  <c r="R218" i="13"/>
  <c r="R219" i="13"/>
  <c r="R220" i="13"/>
  <c r="R221" i="13"/>
  <c r="R222" i="13"/>
  <c r="S222" i="13" s="1"/>
  <c r="R223" i="13"/>
  <c r="R224" i="13"/>
  <c r="R225" i="13"/>
  <c r="R226" i="13"/>
  <c r="S226" i="13" s="1"/>
  <c r="R227" i="13"/>
  <c r="R228" i="13"/>
  <c r="R229" i="13"/>
  <c r="R230" i="13"/>
  <c r="R231" i="13"/>
  <c r="R232" i="13"/>
  <c r="R233" i="13"/>
  <c r="R234" i="13"/>
  <c r="R235" i="13"/>
  <c r="R236" i="13"/>
  <c r="S236" i="13" s="1"/>
  <c r="R237" i="13"/>
  <c r="S237" i="13" s="1"/>
  <c r="R238" i="13"/>
  <c r="R239" i="13"/>
  <c r="R240" i="13"/>
  <c r="R241" i="13"/>
  <c r="R242" i="13"/>
  <c r="R243" i="13"/>
  <c r="R244" i="13"/>
  <c r="R245" i="13"/>
  <c r="R246" i="13"/>
  <c r="S246" i="13" s="1"/>
  <c r="R247" i="13"/>
  <c r="R248" i="13"/>
  <c r="R249" i="13"/>
  <c r="S249" i="13" s="1"/>
  <c r="R250" i="13"/>
  <c r="R251" i="13"/>
  <c r="R252" i="13"/>
  <c r="R253" i="13"/>
  <c r="R254" i="13"/>
  <c r="S254" i="13" s="1"/>
  <c r="R255" i="13"/>
  <c r="S255" i="13" s="1"/>
  <c r="R256" i="13"/>
  <c r="S256" i="13" s="1"/>
  <c r="R257" i="13"/>
  <c r="R258" i="13"/>
  <c r="R259" i="13"/>
  <c r="R260" i="13"/>
  <c r="S260" i="13" s="1"/>
  <c r="R261" i="13"/>
  <c r="R262" i="13"/>
  <c r="S262" i="13" s="1"/>
  <c r="R263" i="13"/>
  <c r="S263" i="13" s="1"/>
  <c r="R264" i="13"/>
  <c r="R265" i="13"/>
  <c r="R266" i="13"/>
  <c r="S266" i="13" s="1"/>
  <c r="R267" i="13"/>
  <c r="R268" i="13"/>
  <c r="R269" i="13"/>
  <c r="R270" i="13"/>
  <c r="R271" i="13"/>
  <c r="S271" i="13" s="1"/>
  <c r="R272" i="13"/>
  <c r="R273" i="13"/>
  <c r="R274" i="13"/>
  <c r="S274" i="13" s="1"/>
  <c r="R275" i="13"/>
  <c r="R276" i="13"/>
  <c r="R277" i="13"/>
  <c r="R278" i="13"/>
  <c r="R279" i="13"/>
  <c r="R280" i="13"/>
  <c r="S280" i="13" s="1"/>
  <c r="R281" i="13"/>
  <c r="R282" i="13"/>
  <c r="S282" i="13" s="1"/>
  <c r="R283" i="13"/>
  <c r="R284" i="13"/>
  <c r="R285" i="13"/>
  <c r="R286" i="13"/>
  <c r="R287" i="13"/>
  <c r="S287" i="13" s="1"/>
  <c r="R288" i="13"/>
  <c r="R289" i="13"/>
  <c r="R290" i="13"/>
  <c r="R291" i="13"/>
  <c r="R292" i="13"/>
  <c r="R293" i="13"/>
  <c r="R294" i="13"/>
  <c r="R295" i="13"/>
  <c r="R296" i="13"/>
  <c r="R297" i="13"/>
  <c r="R298" i="13"/>
  <c r="R299" i="13"/>
  <c r="R300" i="13"/>
  <c r="R301" i="13"/>
  <c r="R302" i="13"/>
  <c r="S302" i="13" s="1"/>
  <c r="R303" i="13"/>
  <c r="S303" i="13" s="1"/>
  <c r="R304" i="13"/>
  <c r="R305" i="13"/>
  <c r="R306" i="13"/>
  <c r="R307" i="13"/>
  <c r="R308" i="13"/>
  <c r="R309" i="13"/>
  <c r="R310" i="13"/>
  <c r="R311" i="13"/>
  <c r="R312" i="13"/>
  <c r="R313" i="13"/>
  <c r="R314" i="13"/>
  <c r="R315" i="13"/>
  <c r="R316" i="13"/>
  <c r="R317" i="13"/>
  <c r="R318" i="13"/>
  <c r="R319" i="13"/>
  <c r="R320" i="13"/>
  <c r="R321" i="13"/>
  <c r="R322" i="13"/>
  <c r="S322" i="13" s="1"/>
  <c r="R323" i="13"/>
  <c r="S323" i="13" s="1"/>
  <c r="R324" i="13"/>
  <c r="S324" i="13" s="1"/>
  <c r="R325" i="13"/>
  <c r="R326" i="13"/>
  <c r="R327" i="13"/>
  <c r="R328" i="13"/>
  <c r="R329" i="13"/>
  <c r="R330" i="13"/>
  <c r="R331" i="13"/>
  <c r="R332" i="13"/>
  <c r="R333" i="13"/>
  <c r="R334" i="13"/>
  <c r="R335" i="13"/>
  <c r="R336" i="13"/>
  <c r="R337" i="13"/>
  <c r="R338" i="13"/>
  <c r="R339" i="13"/>
  <c r="R340" i="13"/>
  <c r="R341" i="13"/>
  <c r="R342" i="13"/>
  <c r="R343" i="13"/>
  <c r="S343" i="13" s="1"/>
  <c r="R344" i="13"/>
  <c r="R345" i="13"/>
  <c r="R346" i="13"/>
  <c r="S346" i="13" s="1"/>
  <c r="R347" i="13"/>
  <c r="R348" i="13"/>
  <c r="R349" i="13"/>
  <c r="R350" i="13"/>
  <c r="S350" i="13" s="1"/>
  <c r="R351" i="13"/>
  <c r="R352" i="13"/>
  <c r="R353" i="13"/>
  <c r="R354" i="13"/>
  <c r="R355" i="13"/>
  <c r="R356" i="13"/>
  <c r="R357" i="13"/>
  <c r="R358" i="13"/>
  <c r="R359" i="13"/>
  <c r="R360" i="13"/>
  <c r="R361" i="13"/>
  <c r="R362" i="13"/>
  <c r="S362" i="13" s="1"/>
  <c r="R363" i="13"/>
  <c r="R364" i="13"/>
  <c r="R365" i="13"/>
  <c r="R366" i="13"/>
  <c r="R367" i="13"/>
  <c r="R368" i="13"/>
  <c r="R369" i="13"/>
  <c r="R370" i="13"/>
  <c r="R371" i="13"/>
  <c r="S371" i="13" s="1"/>
  <c r="R372" i="13"/>
  <c r="R373" i="13"/>
  <c r="R374" i="13"/>
  <c r="S374" i="13" s="1"/>
  <c r="R375" i="13"/>
  <c r="R376" i="13"/>
  <c r="R377" i="13"/>
  <c r="R378" i="13"/>
  <c r="S378" i="13" s="1"/>
  <c r="R379" i="13"/>
  <c r="R380" i="13"/>
  <c r="R381" i="13"/>
  <c r="R382" i="13"/>
  <c r="R383" i="13"/>
  <c r="R384" i="13"/>
  <c r="R385" i="13"/>
  <c r="R386" i="13"/>
  <c r="R387" i="13"/>
  <c r="R388" i="13"/>
  <c r="R389" i="13"/>
  <c r="R390" i="13"/>
  <c r="R391" i="13"/>
  <c r="R392" i="13"/>
  <c r="R393" i="13"/>
  <c r="R394" i="13"/>
  <c r="S394" i="13" s="1"/>
  <c r="R395" i="13"/>
  <c r="R396" i="13"/>
  <c r="R397" i="13"/>
  <c r="R398" i="13"/>
  <c r="S398" i="13" s="1"/>
  <c r="R399" i="13"/>
  <c r="R400" i="13"/>
  <c r="R401" i="13"/>
  <c r="S401" i="13" s="1"/>
  <c r="R402" i="13"/>
  <c r="R403" i="13"/>
  <c r="R404" i="13"/>
  <c r="R405" i="13"/>
  <c r="S405" i="13" s="1"/>
  <c r="R406" i="13"/>
  <c r="R407" i="13"/>
  <c r="R408" i="13"/>
  <c r="R409" i="13"/>
  <c r="R410" i="13"/>
  <c r="S410" i="13" s="1"/>
  <c r="R411" i="13"/>
  <c r="R412" i="13"/>
  <c r="R413" i="13"/>
  <c r="R414" i="13"/>
  <c r="R415" i="13"/>
  <c r="R416" i="13"/>
  <c r="S416" i="13" s="1"/>
  <c r="R417" i="13"/>
  <c r="R418" i="13"/>
  <c r="R419" i="13"/>
  <c r="R420" i="13"/>
  <c r="S420" i="13" s="1"/>
  <c r="R421" i="13"/>
  <c r="R422" i="13"/>
  <c r="R423" i="13"/>
  <c r="S423" i="13" s="1"/>
  <c r="R424" i="13"/>
  <c r="S424" i="13" s="1"/>
  <c r="R425" i="13"/>
  <c r="R426" i="13"/>
  <c r="R427" i="13"/>
  <c r="R428" i="13"/>
  <c r="R429" i="13"/>
  <c r="R430" i="13"/>
  <c r="S430" i="13" s="1"/>
  <c r="R431" i="13"/>
  <c r="R432" i="13"/>
  <c r="R433" i="13"/>
  <c r="R434" i="13"/>
  <c r="R435" i="13"/>
  <c r="R436" i="13"/>
  <c r="R437" i="13"/>
  <c r="R438" i="13"/>
  <c r="R439" i="13"/>
  <c r="R440" i="13"/>
  <c r="R441" i="13"/>
  <c r="R442" i="13"/>
  <c r="R443" i="13"/>
  <c r="R444" i="13"/>
  <c r="R445" i="13"/>
  <c r="R446" i="13"/>
  <c r="S446" i="13" s="1"/>
  <c r="R447" i="13"/>
  <c r="R448" i="13"/>
  <c r="R449" i="13"/>
  <c r="S449" i="13" s="1"/>
  <c r="R450" i="13"/>
  <c r="S450" i="13" s="1"/>
  <c r="R451" i="13"/>
  <c r="R452" i="13"/>
  <c r="S452" i="13" s="1"/>
  <c r="R453" i="13"/>
  <c r="S453" i="13" s="1"/>
  <c r="R454" i="13"/>
  <c r="R455" i="13"/>
  <c r="R456" i="13"/>
  <c r="R457" i="13"/>
  <c r="R458" i="13"/>
  <c r="R459" i="13"/>
  <c r="R460" i="13"/>
  <c r="R461" i="13"/>
  <c r="R462" i="13"/>
  <c r="R463" i="13"/>
  <c r="S463" i="13" s="1"/>
  <c r="R464" i="13"/>
  <c r="R465" i="13"/>
  <c r="R466" i="13"/>
  <c r="S466" i="13" s="1"/>
  <c r="R467" i="13"/>
  <c r="R468" i="13"/>
  <c r="R469" i="13"/>
  <c r="R470" i="13"/>
  <c r="R471" i="13"/>
  <c r="R472" i="13"/>
  <c r="R473" i="13"/>
  <c r="S473" i="13" s="1"/>
  <c r="R474" i="13"/>
  <c r="R475" i="13"/>
  <c r="R476" i="13"/>
  <c r="R477" i="13"/>
  <c r="R478" i="13"/>
  <c r="S478" i="13" s="1"/>
  <c r="R479" i="13"/>
  <c r="S479" i="13" s="1"/>
  <c r="R480" i="13"/>
  <c r="R481" i="13"/>
  <c r="R482" i="13"/>
  <c r="R483" i="13"/>
  <c r="R484" i="13"/>
  <c r="R485" i="13"/>
  <c r="R486" i="13"/>
  <c r="R487" i="13"/>
  <c r="R488" i="13"/>
  <c r="R489" i="13"/>
  <c r="R490" i="13"/>
  <c r="S490" i="13" s="1"/>
  <c r="R491" i="13"/>
  <c r="R492" i="13"/>
  <c r="R493" i="13"/>
  <c r="R494" i="13"/>
  <c r="S494" i="13" s="1"/>
  <c r="R495" i="13"/>
  <c r="R496" i="13"/>
  <c r="R497" i="13"/>
  <c r="R498" i="13"/>
  <c r="R499" i="13"/>
  <c r="R500" i="13"/>
  <c r="R501" i="13"/>
  <c r="R502" i="13"/>
  <c r="R503" i="13"/>
  <c r="R504" i="13"/>
  <c r="R505" i="13"/>
  <c r="R506" i="13"/>
  <c r="S506" i="13" s="1"/>
  <c r="R507" i="13"/>
  <c r="R508" i="13"/>
  <c r="R509" i="13"/>
  <c r="R510" i="13"/>
  <c r="R511" i="13"/>
  <c r="R512" i="13"/>
  <c r="R513" i="13"/>
  <c r="R514" i="13"/>
  <c r="R515" i="13"/>
  <c r="R516" i="13"/>
  <c r="R517" i="13"/>
  <c r="R518" i="13"/>
  <c r="S518" i="13" s="1"/>
  <c r="R519" i="13"/>
  <c r="R520" i="13"/>
  <c r="S520" i="13" s="1"/>
  <c r="R521" i="13"/>
  <c r="R522" i="13"/>
  <c r="R523" i="13"/>
  <c r="R524" i="13"/>
  <c r="R525" i="13"/>
  <c r="R526" i="13"/>
  <c r="R527" i="13"/>
  <c r="R528" i="13"/>
  <c r="R529" i="13"/>
  <c r="R530" i="13"/>
  <c r="S530" i="13" s="1"/>
  <c r="R531" i="13"/>
  <c r="R532" i="13"/>
  <c r="R533" i="13"/>
  <c r="R534" i="13"/>
  <c r="R535" i="13"/>
  <c r="R536" i="13"/>
  <c r="S536" i="13" s="1"/>
  <c r="R537" i="13"/>
  <c r="R538" i="13"/>
  <c r="S538" i="13" s="1"/>
  <c r="R539" i="13"/>
  <c r="S539" i="13" s="1"/>
  <c r="R540" i="13"/>
  <c r="R541" i="13"/>
  <c r="R542" i="13"/>
  <c r="S542" i="13" s="1"/>
  <c r="R543" i="13"/>
  <c r="R544" i="13"/>
  <c r="R545" i="13"/>
  <c r="R546" i="13"/>
  <c r="R547" i="13"/>
  <c r="S547" i="13" s="1"/>
  <c r="R548" i="13"/>
  <c r="R549" i="13"/>
  <c r="R550" i="13"/>
  <c r="R551" i="13"/>
  <c r="R552" i="13"/>
  <c r="R553" i="13"/>
  <c r="R554" i="13"/>
  <c r="R555" i="13"/>
  <c r="R556" i="13"/>
  <c r="R557" i="13"/>
  <c r="R558" i="13"/>
  <c r="R559" i="13"/>
  <c r="R560" i="13"/>
  <c r="R561" i="13"/>
  <c r="R562" i="13"/>
  <c r="S562" i="13" s="1"/>
  <c r="R563" i="13"/>
  <c r="S563" i="13" s="1"/>
  <c r="R564" i="13"/>
  <c r="R565" i="13"/>
  <c r="R566" i="13"/>
  <c r="R567" i="13"/>
  <c r="R568" i="13"/>
  <c r="R569" i="13"/>
  <c r="S569" i="13" s="1"/>
  <c r="R570" i="13"/>
  <c r="S570" i="13" s="1"/>
  <c r="R571" i="13"/>
  <c r="R572" i="13"/>
  <c r="R573" i="13"/>
  <c r="R574" i="13"/>
  <c r="R575" i="13"/>
  <c r="R576" i="13"/>
  <c r="R577" i="13"/>
  <c r="R578" i="13"/>
  <c r="R579" i="13"/>
  <c r="R580" i="13"/>
  <c r="R581" i="13"/>
  <c r="R582" i="13"/>
  <c r="R583" i="13"/>
  <c r="R584" i="13"/>
  <c r="R585" i="13"/>
  <c r="R586" i="13"/>
  <c r="S586" i="13" s="1"/>
  <c r="R587" i="13"/>
  <c r="R588" i="13"/>
  <c r="R589" i="13"/>
  <c r="R590" i="13"/>
  <c r="R591" i="13"/>
  <c r="R592" i="13"/>
  <c r="R593" i="13"/>
  <c r="R594" i="13"/>
  <c r="S594" i="13" s="1"/>
  <c r="R595" i="13"/>
  <c r="R596" i="13"/>
  <c r="R597" i="13"/>
  <c r="R598" i="13"/>
  <c r="R599" i="13"/>
  <c r="R600" i="13"/>
  <c r="R601" i="13"/>
  <c r="R602" i="13"/>
  <c r="R603" i="13"/>
  <c r="R604" i="13"/>
  <c r="R605" i="13"/>
  <c r="R606" i="13"/>
  <c r="R607" i="13"/>
  <c r="R608" i="13"/>
  <c r="S608" i="13" s="1"/>
  <c r="R609" i="13"/>
  <c r="S609" i="13" s="1"/>
  <c r="R610" i="13"/>
  <c r="S610" i="13" s="1"/>
  <c r="R611" i="13"/>
  <c r="R612" i="13"/>
  <c r="R613" i="13"/>
  <c r="R614" i="13"/>
  <c r="R615" i="13"/>
  <c r="S615" i="13" s="1"/>
  <c r="R616" i="13"/>
  <c r="R617" i="13"/>
  <c r="S617" i="13" s="1"/>
  <c r="R618" i="13"/>
  <c r="R619" i="13"/>
  <c r="R620" i="13"/>
  <c r="R621" i="13"/>
  <c r="R622" i="13"/>
  <c r="S622" i="13" s="1"/>
  <c r="R623" i="13"/>
  <c r="S623" i="13" s="1"/>
  <c r="R624" i="13"/>
  <c r="R625" i="13"/>
  <c r="R626" i="13"/>
  <c r="R627" i="13"/>
  <c r="R628" i="13"/>
  <c r="R629" i="13"/>
  <c r="R630" i="13"/>
  <c r="R631" i="13"/>
  <c r="R632" i="13"/>
  <c r="R633" i="13"/>
  <c r="R634" i="13"/>
  <c r="R635" i="13"/>
  <c r="R636" i="13"/>
  <c r="R637" i="13"/>
  <c r="S637" i="13" s="1"/>
  <c r="R638" i="13"/>
  <c r="S638" i="13" s="1"/>
  <c r="R639" i="13"/>
  <c r="S639" i="13" s="1"/>
  <c r="R640" i="13"/>
  <c r="R641" i="13"/>
  <c r="R642" i="13"/>
  <c r="R643" i="13"/>
  <c r="R644" i="13"/>
  <c r="S644" i="13" s="1"/>
  <c r="R645" i="13"/>
  <c r="R646" i="13"/>
  <c r="S646" i="13" s="1"/>
  <c r="R647" i="13"/>
  <c r="R648" i="13"/>
  <c r="R649" i="13"/>
  <c r="R650" i="13"/>
  <c r="R651" i="13"/>
  <c r="R652" i="13"/>
  <c r="R653" i="13"/>
  <c r="R654" i="13"/>
  <c r="R655" i="13"/>
  <c r="R656" i="13"/>
  <c r="S656" i="13" s="1"/>
  <c r="R657" i="13"/>
  <c r="R658" i="13"/>
  <c r="R659" i="13"/>
  <c r="R660" i="13"/>
  <c r="R661" i="13"/>
  <c r="R662" i="13"/>
  <c r="S662" i="13" s="1"/>
  <c r="R663" i="13"/>
  <c r="R664" i="13"/>
  <c r="R665" i="13"/>
  <c r="R666" i="13"/>
  <c r="R667" i="13"/>
  <c r="R668" i="13"/>
  <c r="R669" i="13"/>
  <c r="R670" i="13"/>
  <c r="R671" i="13"/>
  <c r="S671" i="13" s="1"/>
  <c r="R672" i="13"/>
  <c r="R673" i="13"/>
  <c r="R674" i="13"/>
  <c r="R675" i="13"/>
  <c r="R676" i="13"/>
  <c r="R677" i="13"/>
  <c r="R678" i="13"/>
  <c r="R679" i="13"/>
  <c r="R680" i="13"/>
  <c r="R681" i="13"/>
  <c r="R682" i="13"/>
  <c r="S682" i="13" s="1"/>
  <c r="R683" i="13"/>
  <c r="R684" i="13"/>
  <c r="R685" i="13"/>
  <c r="R686" i="13"/>
  <c r="R687" i="13"/>
  <c r="R688" i="13"/>
  <c r="R689" i="13"/>
  <c r="R690" i="13"/>
  <c r="R691" i="13"/>
  <c r="R692" i="13"/>
  <c r="R693" i="13"/>
  <c r="R694" i="13"/>
  <c r="R695" i="13"/>
  <c r="S695" i="13" s="1"/>
  <c r="R696" i="13"/>
  <c r="R697" i="13"/>
  <c r="R698" i="13"/>
  <c r="S698" i="13" s="1"/>
  <c r="R699" i="13"/>
  <c r="R700" i="13"/>
  <c r="R701" i="13"/>
  <c r="R702" i="13"/>
  <c r="R703" i="13"/>
  <c r="R704" i="13"/>
  <c r="S704" i="13" s="1"/>
  <c r="R705" i="13"/>
  <c r="R706" i="13"/>
  <c r="R707" i="13"/>
  <c r="R708" i="13"/>
  <c r="R709" i="13"/>
  <c r="R710" i="13"/>
  <c r="R711" i="13"/>
  <c r="S711" i="13" s="1"/>
  <c r="R712" i="13"/>
  <c r="R713" i="13"/>
  <c r="S713" i="13" s="1"/>
  <c r="R714" i="13"/>
  <c r="S714" i="13" s="1"/>
  <c r="R715" i="13"/>
  <c r="R716" i="13"/>
  <c r="R717" i="13"/>
  <c r="R718" i="13"/>
  <c r="R719" i="13"/>
  <c r="R720" i="13"/>
  <c r="R721" i="13"/>
  <c r="R722" i="13"/>
  <c r="R723" i="13"/>
  <c r="R724" i="13"/>
  <c r="R725" i="13"/>
  <c r="R726" i="13"/>
  <c r="R727" i="13"/>
  <c r="R728" i="13"/>
  <c r="R729" i="13"/>
  <c r="R730" i="13"/>
  <c r="S730" i="13" s="1"/>
  <c r="R731" i="13"/>
  <c r="R732" i="13"/>
  <c r="R733" i="13"/>
  <c r="S733" i="13" s="1"/>
  <c r="R734" i="13"/>
  <c r="S734" i="13" s="1"/>
  <c r="R735" i="13"/>
  <c r="R736" i="13"/>
  <c r="R737" i="13"/>
  <c r="R738" i="13"/>
  <c r="S738" i="13" s="1"/>
  <c r="R739" i="13"/>
  <c r="R740" i="13"/>
  <c r="R741" i="13"/>
  <c r="S741" i="13" s="1"/>
  <c r="R742" i="13"/>
  <c r="S742" i="13" s="1"/>
  <c r="R743" i="13"/>
  <c r="R744" i="13"/>
  <c r="R745" i="13"/>
  <c r="R746" i="13"/>
  <c r="S746" i="13" s="1"/>
  <c r="R747" i="13"/>
  <c r="R748" i="13"/>
  <c r="R749" i="13"/>
  <c r="R750" i="13"/>
  <c r="S750" i="13" s="1"/>
  <c r="R751" i="13"/>
  <c r="S751" i="13" s="1"/>
  <c r="R752" i="13"/>
  <c r="R753" i="13"/>
  <c r="R754" i="13"/>
  <c r="R755" i="13"/>
  <c r="R756" i="13"/>
  <c r="R757" i="13"/>
  <c r="R758" i="13"/>
  <c r="R759" i="13"/>
  <c r="S759" i="13" s="1"/>
  <c r="R760" i="13"/>
  <c r="R761" i="13"/>
  <c r="S761" i="13" s="1"/>
  <c r="R762" i="13"/>
  <c r="R763" i="13"/>
  <c r="S763" i="13" s="1"/>
  <c r="R764" i="13"/>
  <c r="R765" i="13"/>
  <c r="R766" i="13"/>
  <c r="R767" i="13"/>
  <c r="R768" i="13"/>
  <c r="R769" i="13"/>
  <c r="R770" i="13"/>
  <c r="R771" i="13"/>
  <c r="R772" i="13"/>
  <c r="R773" i="13"/>
  <c r="R774" i="13"/>
  <c r="R775" i="13"/>
  <c r="R776" i="13"/>
  <c r="R777" i="13"/>
  <c r="R778" i="13"/>
  <c r="S778" i="13" s="1"/>
  <c r="R779" i="13"/>
  <c r="R780" i="13"/>
  <c r="R781" i="13"/>
  <c r="R782" i="13"/>
  <c r="R783" i="13"/>
  <c r="R784" i="13"/>
  <c r="R785" i="13"/>
  <c r="R786" i="13"/>
  <c r="R787" i="13"/>
  <c r="R788" i="13"/>
  <c r="R789" i="13"/>
  <c r="R790" i="13"/>
  <c r="R791" i="13"/>
  <c r="R792" i="13"/>
  <c r="R793" i="13"/>
  <c r="R794" i="13"/>
  <c r="S794" i="13" s="1"/>
  <c r="R795" i="13"/>
  <c r="R796" i="13"/>
  <c r="R797" i="13"/>
  <c r="S797" i="13" s="1"/>
  <c r="R798" i="13"/>
  <c r="S798" i="13" s="1"/>
  <c r="R799" i="13"/>
  <c r="R800" i="13"/>
  <c r="R801" i="13"/>
  <c r="R802" i="13"/>
  <c r="S802" i="13" s="1"/>
  <c r="R803" i="13"/>
  <c r="R804" i="13"/>
  <c r="R805" i="13"/>
  <c r="R806" i="13"/>
  <c r="R807" i="13"/>
  <c r="S807" i="13" s="1"/>
  <c r="R808" i="13"/>
  <c r="R809" i="13"/>
  <c r="R810" i="13"/>
  <c r="S810" i="13" s="1"/>
  <c r="R811" i="13"/>
  <c r="R812" i="13"/>
  <c r="S812" i="13" s="1"/>
  <c r="R813" i="13"/>
  <c r="R814" i="13"/>
  <c r="R815" i="13"/>
  <c r="R816" i="13"/>
  <c r="R817" i="13"/>
  <c r="R818" i="13"/>
  <c r="R819" i="13"/>
  <c r="R820" i="13"/>
  <c r="R821" i="13"/>
  <c r="R822" i="13"/>
  <c r="R823" i="13"/>
  <c r="R824" i="13"/>
  <c r="R825" i="13"/>
  <c r="R826" i="13"/>
  <c r="R827" i="13"/>
  <c r="R828" i="13"/>
  <c r="R829" i="13"/>
  <c r="R830" i="13"/>
  <c r="R831" i="13"/>
  <c r="R832" i="13"/>
  <c r="S832" i="13" s="1"/>
  <c r="R833" i="13"/>
  <c r="R834" i="13"/>
  <c r="R835" i="13"/>
  <c r="S835" i="13" s="1"/>
  <c r="R836" i="13"/>
  <c r="R837" i="13"/>
  <c r="S837" i="13" s="1"/>
  <c r="R838" i="13"/>
  <c r="S838" i="13" s="1"/>
  <c r="R839" i="13"/>
  <c r="R840" i="13"/>
  <c r="R841" i="13"/>
  <c r="R842" i="13"/>
  <c r="R843" i="13"/>
  <c r="R844" i="13"/>
  <c r="R845" i="13"/>
  <c r="R846" i="13"/>
  <c r="R847" i="13"/>
  <c r="R848" i="13"/>
  <c r="R849" i="13"/>
  <c r="R850" i="13"/>
  <c r="R851" i="13"/>
  <c r="R852" i="13"/>
  <c r="R853" i="13"/>
  <c r="R854" i="13"/>
  <c r="R855" i="13"/>
  <c r="R856" i="13"/>
  <c r="R857" i="13"/>
  <c r="R858" i="13"/>
  <c r="R859" i="13"/>
  <c r="R860" i="13"/>
  <c r="S860" i="13" s="1"/>
  <c r="R861" i="13"/>
  <c r="R862" i="13"/>
  <c r="R863" i="13"/>
  <c r="S863" i="13" s="1"/>
  <c r="R864" i="13"/>
  <c r="R865" i="13"/>
  <c r="R866" i="13"/>
  <c r="R867" i="13"/>
  <c r="R868" i="13"/>
  <c r="R869" i="13"/>
  <c r="R870" i="13"/>
  <c r="R871" i="13"/>
  <c r="R872" i="13"/>
  <c r="R873" i="13"/>
  <c r="R874" i="13"/>
  <c r="S874" i="13" s="1"/>
  <c r="R875" i="13"/>
  <c r="R876" i="13"/>
  <c r="R877" i="13"/>
  <c r="R878" i="13"/>
  <c r="S878" i="13" s="1"/>
  <c r="R879" i="13"/>
  <c r="R880" i="13"/>
  <c r="R881" i="13"/>
  <c r="R882" i="13"/>
  <c r="R883" i="13"/>
  <c r="R884" i="13"/>
  <c r="R885" i="13"/>
  <c r="R886" i="13"/>
  <c r="S886" i="13" s="1"/>
  <c r="R887" i="13"/>
  <c r="S887" i="13" s="1"/>
  <c r="R888" i="13"/>
  <c r="R889" i="13"/>
  <c r="R890" i="13"/>
  <c r="R891" i="13"/>
  <c r="R892" i="13"/>
  <c r="R893" i="13"/>
  <c r="R894" i="13"/>
  <c r="R895" i="13"/>
  <c r="R896" i="13"/>
  <c r="R897" i="13"/>
  <c r="R898" i="13"/>
  <c r="R899" i="13"/>
  <c r="R900" i="13"/>
  <c r="R901" i="13"/>
  <c r="R902" i="13"/>
  <c r="R903" i="13"/>
  <c r="R904" i="13"/>
  <c r="R905" i="13"/>
  <c r="S905" i="13" s="1"/>
  <c r="R906" i="13"/>
  <c r="R907" i="13"/>
  <c r="R908" i="13"/>
  <c r="R909" i="13"/>
  <c r="R910" i="13"/>
  <c r="R911" i="13"/>
  <c r="R912" i="13"/>
  <c r="R913" i="13"/>
  <c r="R914" i="13"/>
  <c r="S914" i="13" s="1"/>
  <c r="R915" i="13"/>
  <c r="R916" i="13"/>
  <c r="R917" i="13"/>
  <c r="R918" i="13"/>
  <c r="R919" i="13"/>
  <c r="R920" i="13"/>
  <c r="R921" i="13"/>
  <c r="R922" i="13"/>
  <c r="R923" i="13"/>
  <c r="R924" i="13"/>
  <c r="R925" i="13"/>
  <c r="S925" i="13" s="1"/>
  <c r="R926" i="13"/>
  <c r="R927" i="13"/>
  <c r="R928" i="13"/>
  <c r="R929" i="13"/>
  <c r="S929" i="13" s="1"/>
  <c r="R930" i="13"/>
  <c r="S930" i="13" s="1"/>
  <c r="R931" i="13"/>
  <c r="R932" i="13"/>
  <c r="R933" i="13"/>
  <c r="R934" i="13"/>
  <c r="S934" i="13" s="1"/>
  <c r="R935" i="13"/>
  <c r="R936" i="13"/>
  <c r="R937" i="13"/>
  <c r="R938" i="13"/>
  <c r="S938" i="13" s="1"/>
  <c r="R939" i="13"/>
  <c r="R940" i="13"/>
  <c r="R941" i="13"/>
  <c r="R942" i="13"/>
  <c r="R943" i="13"/>
  <c r="R944" i="13"/>
  <c r="R945" i="13"/>
  <c r="R946" i="13"/>
  <c r="R947" i="13"/>
  <c r="R948" i="13"/>
  <c r="R949" i="13"/>
  <c r="R950" i="13"/>
  <c r="S950" i="13" s="1"/>
  <c r="R951" i="13"/>
  <c r="R952" i="13"/>
  <c r="R953" i="13"/>
  <c r="R954" i="13"/>
  <c r="R955" i="13"/>
  <c r="R956" i="13"/>
  <c r="R957" i="13"/>
  <c r="R958" i="13"/>
  <c r="R959" i="13"/>
  <c r="S959" i="13" s="1"/>
  <c r="R960" i="13"/>
  <c r="R961" i="13"/>
  <c r="R962" i="13"/>
  <c r="R963" i="13"/>
  <c r="R964" i="13"/>
  <c r="R965" i="13"/>
  <c r="R966" i="13"/>
  <c r="R967" i="13"/>
  <c r="R968" i="13"/>
  <c r="R969" i="13"/>
  <c r="R970" i="13"/>
  <c r="S970" i="13" s="1"/>
  <c r="R971" i="13"/>
  <c r="R972" i="13"/>
  <c r="R973" i="13"/>
  <c r="R974" i="13"/>
  <c r="S974" i="13" s="1"/>
  <c r="R975" i="13"/>
  <c r="S975" i="13" s="1"/>
  <c r="R976" i="13"/>
  <c r="R977" i="13"/>
  <c r="R978" i="13"/>
  <c r="S978" i="13" s="1"/>
  <c r="R979" i="13"/>
  <c r="R980" i="13"/>
  <c r="R981" i="13"/>
  <c r="S981" i="13" s="1"/>
  <c r="R982" i="13"/>
  <c r="R983" i="13"/>
  <c r="R984" i="13"/>
  <c r="R985" i="13"/>
  <c r="R986" i="13"/>
  <c r="R987" i="13"/>
  <c r="R988" i="13"/>
  <c r="R989" i="13"/>
  <c r="R990" i="13"/>
  <c r="S990" i="13" s="1"/>
  <c r="R991" i="13"/>
  <c r="R992" i="13"/>
  <c r="R993" i="13"/>
  <c r="S993" i="13" s="1"/>
  <c r="R994" i="13"/>
  <c r="R995" i="13"/>
  <c r="R996" i="13"/>
  <c r="R997" i="13"/>
  <c r="R998" i="13"/>
  <c r="R999" i="13"/>
  <c r="R1000" i="13"/>
  <c r="R1001" i="13"/>
  <c r="R1002" i="13"/>
  <c r="S1002" i="13" s="1"/>
  <c r="R1003" i="13"/>
  <c r="R1004" i="13"/>
  <c r="R1005" i="13"/>
  <c r="R1006" i="13"/>
  <c r="S1006" i="13" s="1"/>
  <c r="R1007" i="13"/>
  <c r="R1008" i="13"/>
  <c r="R1009" i="13"/>
  <c r="R1010" i="13"/>
  <c r="R1011" i="13"/>
  <c r="R1012" i="13"/>
  <c r="R1013" i="13"/>
  <c r="R1014" i="13"/>
  <c r="R1015" i="13"/>
  <c r="S1015" i="13" s="1"/>
  <c r="R1016" i="13"/>
  <c r="R1017" i="13"/>
  <c r="R1018" i="13"/>
  <c r="R1019" i="13"/>
  <c r="R1020" i="13"/>
  <c r="R1021" i="13"/>
  <c r="R1022" i="13"/>
  <c r="R1023" i="13"/>
  <c r="R1024" i="13"/>
  <c r="R1025" i="13"/>
  <c r="S1025" i="13" s="1"/>
  <c r="R1026" i="13"/>
  <c r="S1026" i="13" s="1"/>
  <c r="R1027" i="13"/>
  <c r="R1028" i="13"/>
  <c r="R1029" i="13"/>
  <c r="R1030" i="13"/>
  <c r="S1030" i="13" s="1"/>
  <c r="R1031" i="13"/>
  <c r="S1031" i="13" s="1"/>
  <c r="R1032" i="13"/>
  <c r="R1033" i="13"/>
  <c r="R1034" i="13"/>
  <c r="R1035" i="13"/>
  <c r="R1036" i="13"/>
  <c r="R1037" i="13"/>
  <c r="R1038" i="13"/>
  <c r="R1039" i="13"/>
  <c r="S1039" i="13" s="1"/>
  <c r="R1040" i="13"/>
  <c r="R1041" i="13"/>
  <c r="R1042" i="13"/>
  <c r="S1042" i="13" s="1"/>
  <c r="R1043" i="13"/>
  <c r="R1044" i="13"/>
  <c r="R1045" i="13"/>
  <c r="R1046" i="13"/>
  <c r="R1047" i="13"/>
  <c r="R1048" i="13"/>
  <c r="S1048" i="13" s="1"/>
  <c r="R1049" i="13"/>
  <c r="S1049" i="13" s="1"/>
  <c r="R1050" i="13"/>
  <c r="R1051" i="13"/>
  <c r="S1051" i="13" s="1"/>
  <c r="R1052" i="13"/>
  <c r="R1053" i="13"/>
  <c r="R1054" i="13"/>
  <c r="R1055" i="13"/>
  <c r="R1056" i="13"/>
  <c r="R1057" i="13"/>
  <c r="R1058" i="13"/>
  <c r="S1058" i="13" s="1"/>
  <c r="R1059" i="13"/>
  <c r="R1060" i="13"/>
  <c r="R1061" i="13"/>
  <c r="R1062" i="13"/>
  <c r="R1063" i="13"/>
  <c r="R1064" i="13"/>
  <c r="R1065" i="13"/>
  <c r="R1066" i="13"/>
  <c r="R1067" i="13"/>
  <c r="R1068" i="13"/>
  <c r="R1069" i="13"/>
  <c r="R1070" i="13"/>
  <c r="S1070" i="13" s="1"/>
  <c r="R1071" i="13"/>
  <c r="R1072" i="13"/>
  <c r="R1073" i="13"/>
  <c r="R1074" i="13"/>
  <c r="S1074" i="13" s="1"/>
  <c r="R1075" i="13"/>
  <c r="R1076" i="13"/>
  <c r="R1077" i="13"/>
  <c r="R1078" i="13"/>
  <c r="R1079" i="13"/>
  <c r="R1080" i="13"/>
  <c r="R1081" i="13"/>
  <c r="R1082" i="13"/>
  <c r="S1082" i="13" s="1"/>
  <c r="R1083" i="13"/>
  <c r="R1084" i="13"/>
  <c r="R1085" i="13"/>
  <c r="R1086" i="13"/>
  <c r="R1087" i="13"/>
  <c r="R1088" i="13"/>
  <c r="R1089" i="13"/>
  <c r="R1090" i="13"/>
  <c r="S1090" i="13" s="1"/>
  <c r="R1091" i="13"/>
  <c r="R1092" i="13"/>
  <c r="R1093" i="13"/>
  <c r="R1094" i="13"/>
  <c r="R1095" i="13"/>
  <c r="S1095" i="13" s="1"/>
  <c r="R1096" i="13"/>
  <c r="R1097" i="13"/>
  <c r="R1098" i="13"/>
  <c r="R1099" i="13"/>
  <c r="R1100" i="13"/>
  <c r="R1101" i="13"/>
  <c r="R1102" i="13"/>
  <c r="R1103" i="13"/>
  <c r="R1104" i="13"/>
  <c r="R1105" i="13"/>
  <c r="R1106" i="13"/>
  <c r="S1106" i="13" s="1"/>
  <c r="R1107" i="13"/>
  <c r="R1108" i="13"/>
  <c r="R1109" i="13"/>
  <c r="R1110" i="13"/>
  <c r="R1111" i="13"/>
  <c r="R1112" i="13"/>
  <c r="R1113" i="13"/>
  <c r="S1113" i="13" s="1"/>
  <c r="R1114" i="13"/>
  <c r="S1114" i="13" s="1"/>
  <c r="R1115" i="13"/>
  <c r="S1115" i="13" s="1"/>
  <c r="R1116" i="13"/>
  <c r="R1117" i="13"/>
  <c r="S1117" i="13" s="1"/>
  <c r="R1118" i="13"/>
  <c r="R1119" i="13"/>
  <c r="R1120" i="13"/>
  <c r="R1121" i="13"/>
  <c r="R1122" i="13"/>
  <c r="S1122" i="13" s="1"/>
  <c r="R1123" i="13"/>
  <c r="R1124" i="13"/>
  <c r="R1125" i="13"/>
  <c r="R1126" i="13"/>
  <c r="S1126" i="13" s="1"/>
  <c r="R1127" i="13"/>
  <c r="R1128" i="13"/>
  <c r="R1129" i="13"/>
  <c r="R1130" i="13"/>
  <c r="R1131" i="13"/>
  <c r="R1132" i="13"/>
  <c r="R1133" i="13"/>
  <c r="R1134" i="13"/>
  <c r="R1135" i="13"/>
  <c r="R1136" i="13"/>
  <c r="R1137" i="13"/>
  <c r="R1138" i="13"/>
  <c r="R1139" i="13"/>
  <c r="R1140" i="13"/>
  <c r="R1141" i="13"/>
  <c r="R1142" i="13"/>
  <c r="R1143" i="13"/>
  <c r="S1143" i="13" s="1"/>
  <c r="R1144" i="13"/>
  <c r="S1144" i="13" s="1"/>
  <c r="R1145" i="13"/>
  <c r="R1146" i="13"/>
  <c r="R1147" i="13"/>
  <c r="R1148" i="13"/>
  <c r="R1149" i="13"/>
  <c r="S1149" i="13" s="1"/>
  <c r="R1150" i="13"/>
  <c r="R1151" i="13"/>
  <c r="R1152" i="13"/>
  <c r="R1153" i="13"/>
  <c r="R1154" i="13"/>
  <c r="R1155" i="13"/>
  <c r="R1156" i="13"/>
  <c r="R1157" i="13"/>
  <c r="R1158" i="13"/>
  <c r="R1159" i="13"/>
  <c r="R1160" i="13"/>
  <c r="R1161" i="13"/>
  <c r="R1162" i="13"/>
  <c r="S1162" i="13" s="1"/>
  <c r="R1163" i="13"/>
  <c r="R1164" i="13"/>
  <c r="R1165" i="13"/>
  <c r="R1166" i="13"/>
  <c r="R1167" i="13"/>
  <c r="S1167" i="13" s="1"/>
  <c r="R1168" i="13"/>
  <c r="R1169" i="13"/>
  <c r="R1170" i="13"/>
  <c r="R1171" i="13"/>
  <c r="R1172" i="13"/>
  <c r="R1173" i="13"/>
  <c r="R1174" i="13"/>
  <c r="R1175" i="13"/>
  <c r="R1176" i="13"/>
  <c r="R1177" i="13"/>
  <c r="R1178" i="13"/>
  <c r="R1179" i="13"/>
  <c r="R1180" i="13"/>
  <c r="R1181" i="13"/>
  <c r="R1182" i="13"/>
  <c r="R1183" i="13"/>
  <c r="R1184" i="13"/>
  <c r="R1185" i="13"/>
  <c r="R1186" i="13"/>
  <c r="S1186" i="13" s="1"/>
  <c r="R1187" i="13"/>
  <c r="R1188" i="13"/>
  <c r="R1189" i="13"/>
  <c r="R1190" i="13"/>
  <c r="S1190" i="13" s="1"/>
  <c r="R1191" i="13"/>
  <c r="R1192" i="13"/>
  <c r="R1193" i="13"/>
  <c r="R1194" i="13"/>
  <c r="S1194" i="13" s="1"/>
  <c r="R1195" i="13"/>
  <c r="R1196" i="13"/>
  <c r="R1197" i="13"/>
  <c r="R1198" i="13"/>
  <c r="R1199" i="13"/>
  <c r="R1200" i="13"/>
  <c r="R1201" i="13"/>
  <c r="R1202" i="13"/>
  <c r="R1203" i="13"/>
  <c r="R1204" i="13"/>
  <c r="R1205" i="13"/>
  <c r="R1206" i="13"/>
  <c r="R1207" i="13"/>
  <c r="R1208" i="13"/>
  <c r="R1209" i="13"/>
  <c r="R1210" i="13"/>
  <c r="R1211" i="13"/>
  <c r="S1211" i="13" s="1"/>
  <c r="R1212" i="13"/>
  <c r="R1213" i="13"/>
  <c r="S1213" i="13" s="1"/>
  <c r="R1214" i="13"/>
  <c r="R1215" i="13"/>
  <c r="R1216" i="13"/>
  <c r="S1216" i="13" s="1"/>
  <c r="R1217" i="13"/>
  <c r="R1218" i="13"/>
  <c r="R1219" i="13"/>
  <c r="R1220" i="13"/>
  <c r="R1221" i="13"/>
  <c r="R1222" i="13"/>
  <c r="R1223" i="13"/>
  <c r="R1224" i="13"/>
  <c r="R1225" i="13"/>
  <c r="R1226" i="13"/>
  <c r="R1227" i="13"/>
  <c r="R1228" i="13"/>
  <c r="R1229" i="13"/>
  <c r="R1230" i="13"/>
  <c r="R1231" i="13"/>
  <c r="R1232" i="13"/>
  <c r="R1233" i="13"/>
  <c r="R1234" i="13"/>
  <c r="R1235" i="13"/>
  <c r="S1235" i="13" s="1"/>
  <c r="R1236" i="13"/>
  <c r="R1237" i="13"/>
  <c r="R1238" i="13"/>
  <c r="R1239" i="13"/>
  <c r="R1240" i="13"/>
  <c r="R1241" i="13"/>
  <c r="R1242" i="13"/>
  <c r="S1242" i="13" s="1"/>
  <c r="R1243" i="13"/>
  <c r="R1244" i="13"/>
  <c r="R1245" i="13"/>
  <c r="R1246" i="13"/>
  <c r="S1246" i="13" s="1"/>
  <c r="R1247" i="13"/>
  <c r="R1248" i="13"/>
  <c r="R1249" i="13"/>
  <c r="R1250" i="13"/>
  <c r="S1250" i="13" s="1"/>
  <c r="R1251" i="13"/>
  <c r="R1252" i="13"/>
  <c r="R1253" i="13"/>
  <c r="R1254" i="13"/>
  <c r="R1255" i="13"/>
  <c r="S1255" i="13" s="1"/>
  <c r="R1256" i="13"/>
  <c r="R1257" i="13"/>
  <c r="R1258" i="13"/>
  <c r="S1258" i="13" s="1"/>
  <c r="R1259" i="13"/>
  <c r="R1260" i="13"/>
  <c r="R1261" i="13"/>
  <c r="R1262" i="13"/>
  <c r="R1263" i="13"/>
  <c r="S1263" i="13" s="1"/>
  <c r="R1264" i="13"/>
  <c r="R1265" i="13"/>
  <c r="R1266" i="13"/>
  <c r="S1266" i="13" s="1"/>
  <c r="R1267" i="13"/>
  <c r="R1268" i="13"/>
  <c r="R1269" i="13"/>
  <c r="R1270" i="13"/>
  <c r="S1270" i="13" s="1"/>
  <c r="R1271" i="13"/>
  <c r="R1272" i="13"/>
  <c r="R1273" i="13"/>
  <c r="R1274" i="13"/>
  <c r="R1275" i="13"/>
  <c r="R1276" i="13"/>
  <c r="R1277" i="13"/>
  <c r="R1278" i="13"/>
  <c r="R1279" i="13"/>
  <c r="S1279" i="13" s="1"/>
  <c r="R1280" i="13"/>
  <c r="S1280" i="13" s="1"/>
  <c r="R1281" i="13"/>
  <c r="R1282" i="13"/>
  <c r="R1283" i="13"/>
  <c r="R1284" i="13"/>
  <c r="R1285" i="13"/>
  <c r="R1286" i="13"/>
  <c r="R1287" i="13"/>
  <c r="R1288" i="13"/>
  <c r="R1289" i="13"/>
  <c r="R1290" i="13"/>
  <c r="R1291" i="13"/>
  <c r="R1292" i="13"/>
  <c r="S1292" i="13" s="1"/>
  <c r="R1293" i="13"/>
  <c r="R1294" i="13"/>
  <c r="R1295" i="13"/>
  <c r="S1295" i="13" s="1"/>
  <c r="R1296" i="13"/>
  <c r="R1297" i="13"/>
  <c r="R1298" i="13"/>
  <c r="R1299" i="13"/>
  <c r="R1300" i="13"/>
  <c r="R1301" i="13"/>
  <c r="R1302" i="13"/>
  <c r="R1303" i="13"/>
  <c r="R1304" i="13"/>
  <c r="S1304" i="13" s="1"/>
  <c r="R1305" i="13"/>
  <c r="R1306" i="13"/>
  <c r="S1306" i="13" s="1"/>
  <c r="R1307" i="13"/>
  <c r="R1308" i="13"/>
  <c r="R1309" i="13"/>
  <c r="R1310" i="13"/>
  <c r="R1311" i="13"/>
  <c r="R1312" i="13"/>
  <c r="R1313" i="13"/>
  <c r="S1313" i="13" s="1"/>
  <c r="R1314" i="13"/>
  <c r="S1314" i="13" s="1"/>
  <c r="R1315" i="13"/>
  <c r="R1316" i="13"/>
  <c r="R1317" i="13"/>
  <c r="R1318" i="13"/>
  <c r="R1319" i="13"/>
  <c r="R1320" i="13"/>
  <c r="R1321" i="13"/>
  <c r="R1322" i="13"/>
  <c r="R1323" i="13"/>
  <c r="R1324" i="13"/>
  <c r="R1325" i="13"/>
  <c r="R1326" i="13"/>
  <c r="R1327" i="13"/>
  <c r="R1328" i="13"/>
  <c r="S1328" i="13" s="1"/>
  <c r="R1329" i="13"/>
  <c r="R1330" i="13"/>
  <c r="S1330" i="13" s="1"/>
  <c r="R1331" i="13"/>
  <c r="R1332" i="13"/>
  <c r="R1333" i="13"/>
  <c r="R1334" i="13"/>
  <c r="R1335" i="13"/>
  <c r="S1335" i="13" s="1"/>
  <c r="R1336" i="13"/>
  <c r="S1336" i="13" s="1"/>
  <c r="R1337" i="13"/>
  <c r="R1338" i="13"/>
  <c r="R1339" i="13"/>
  <c r="S1339" i="13" s="1"/>
  <c r="R1340" i="13"/>
  <c r="S1340" i="13" s="1"/>
  <c r="R1341" i="13"/>
  <c r="R1342" i="13"/>
  <c r="R1343" i="13"/>
  <c r="R1344" i="13"/>
  <c r="R1345" i="13"/>
  <c r="R1346" i="13"/>
  <c r="R1347" i="13"/>
  <c r="R1348" i="13"/>
  <c r="R1349" i="13"/>
  <c r="R1350" i="13"/>
  <c r="R1351" i="13"/>
  <c r="R1352" i="13"/>
  <c r="R1353" i="13"/>
  <c r="R1354" i="13"/>
  <c r="R1355" i="13"/>
  <c r="R1356" i="13"/>
  <c r="R1357" i="13"/>
  <c r="R1358" i="13"/>
  <c r="R1359" i="13"/>
  <c r="S1359" i="13" s="1"/>
  <c r="R1360" i="13"/>
  <c r="R1361" i="13"/>
  <c r="R1362" i="13"/>
  <c r="R1363" i="13"/>
  <c r="R1364" i="13"/>
  <c r="R1365" i="13"/>
  <c r="R1366" i="13"/>
  <c r="R1367" i="13"/>
  <c r="R1368" i="13"/>
  <c r="R1369" i="13"/>
  <c r="R1370" i="13"/>
  <c r="R1371" i="13"/>
  <c r="R1372" i="13"/>
  <c r="R1373" i="13"/>
  <c r="R1374" i="13"/>
  <c r="R1375" i="13"/>
  <c r="R1376" i="13"/>
  <c r="S1376" i="13" s="1"/>
  <c r="R1377" i="13"/>
  <c r="R1378" i="13"/>
  <c r="S1378" i="13" s="1"/>
  <c r="R1379" i="13"/>
  <c r="R1380" i="13"/>
  <c r="R1381" i="13"/>
  <c r="S1381" i="13" s="1"/>
  <c r="R1382" i="13"/>
  <c r="R1383" i="13"/>
  <c r="S1383" i="13" s="1"/>
  <c r="R1384" i="13"/>
  <c r="S1384" i="13" s="1"/>
  <c r="R1385" i="13"/>
  <c r="S1385" i="13" s="1"/>
  <c r="R1386" i="13"/>
  <c r="R1387" i="13"/>
  <c r="S1387" i="13" s="1"/>
  <c r="R1388" i="13"/>
  <c r="R1389" i="13"/>
  <c r="R1390" i="13"/>
  <c r="R1391" i="13"/>
  <c r="R1392" i="13"/>
  <c r="R1393" i="13"/>
  <c r="R1394" i="13"/>
  <c r="S1394" i="13" s="1"/>
  <c r="R1395" i="13"/>
  <c r="R1396" i="13"/>
  <c r="R1397" i="13"/>
  <c r="R1398" i="13"/>
  <c r="R1399" i="13"/>
  <c r="R1400" i="13"/>
  <c r="R1401" i="13"/>
  <c r="R1402" i="13"/>
  <c r="R1403" i="13"/>
  <c r="R1404" i="13"/>
  <c r="R1405" i="13"/>
  <c r="R1406" i="13"/>
  <c r="R1407" i="13"/>
  <c r="S1407" i="13" s="1"/>
  <c r="R1408" i="13"/>
  <c r="R1409" i="13"/>
  <c r="R1410" i="13"/>
  <c r="R1411" i="13"/>
  <c r="R1412" i="13"/>
  <c r="R1413" i="13"/>
  <c r="R1414" i="13"/>
  <c r="R1415" i="13"/>
  <c r="R1416" i="13"/>
  <c r="R1417" i="13"/>
  <c r="R1418" i="13"/>
  <c r="R1419" i="13"/>
  <c r="R1420" i="13"/>
  <c r="R1421" i="13"/>
  <c r="R1422" i="13"/>
  <c r="R1423" i="13"/>
  <c r="R1424" i="13"/>
  <c r="S1424" i="13" s="1"/>
  <c r="R1425" i="13"/>
  <c r="R1426" i="13"/>
  <c r="R1427" i="13"/>
  <c r="R1428" i="13"/>
  <c r="R1429" i="13"/>
  <c r="R1430" i="13"/>
  <c r="R1431" i="13"/>
  <c r="R1432" i="13"/>
  <c r="R1433" i="13"/>
  <c r="R1434" i="13"/>
  <c r="R1435" i="13"/>
  <c r="R1436" i="13"/>
  <c r="R1437" i="13"/>
  <c r="R1438" i="13"/>
  <c r="R1439" i="13"/>
  <c r="S1439" i="13" s="1"/>
  <c r="R1440" i="13"/>
  <c r="R1441" i="13"/>
  <c r="R1442" i="13"/>
  <c r="R1443" i="13"/>
  <c r="R1444" i="13"/>
  <c r="R1445" i="13"/>
  <c r="R1446" i="13"/>
  <c r="R1447" i="13"/>
  <c r="S1447" i="13" s="1"/>
  <c r="R1448" i="13"/>
  <c r="S1448" i="13" s="1"/>
  <c r="R1449" i="13"/>
  <c r="S1449" i="13" s="1"/>
  <c r="R1450" i="13"/>
  <c r="S1450" i="13" s="1"/>
  <c r="R1451" i="13"/>
  <c r="R1452" i="13"/>
  <c r="R1453" i="13"/>
  <c r="R1454" i="13"/>
  <c r="S1454" i="13" s="1"/>
  <c r="R1455" i="13"/>
  <c r="S1455" i="13" s="1"/>
  <c r="R1456" i="13"/>
  <c r="R1457" i="13"/>
  <c r="R1458" i="13"/>
  <c r="R1459" i="13"/>
  <c r="R1460" i="13"/>
  <c r="R1461" i="13"/>
  <c r="R1462" i="13"/>
  <c r="R1463" i="13"/>
  <c r="R1464" i="13"/>
  <c r="R1465" i="13"/>
  <c r="R1466" i="13"/>
  <c r="R1467" i="13"/>
  <c r="R1468" i="13"/>
  <c r="R1469" i="13"/>
  <c r="R1470" i="13"/>
  <c r="R1471" i="13"/>
  <c r="R1472" i="13"/>
  <c r="R1473" i="13"/>
  <c r="R1474" i="13"/>
  <c r="R1475" i="13"/>
  <c r="S1475" i="13" s="1"/>
  <c r="R1476" i="13"/>
  <c r="R1477" i="13"/>
  <c r="R1478" i="13"/>
  <c r="R1479" i="13"/>
  <c r="R1480" i="13"/>
  <c r="R1481" i="13"/>
  <c r="R1482" i="13"/>
  <c r="R1483" i="13"/>
  <c r="R1484" i="13"/>
  <c r="R1485" i="13"/>
  <c r="R1486" i="13"/>
  <c r="R1487" i="13"/>
  <c r="R1488" i="13"/>
  <c r="R1489" i="13"/>
  <c r="R1490" i="13"/>
  <c r="S1490" i="13" s="1"/>
  <c r="R1491" i="13"/>
  <c r="R1492" i="13"/>
  <c r="R1493" i="13"/>
  <c r="R1494" i="13"/>
  <c r="R1495" i="13"/>
  <c r="S1495" i="13" s="1"/>
  <c r="R1496" i="13"/>
  <c r="R1497" i="13"/>
  <c r="R1498" i="13"/>
  <c r="S1498" i="13" s="1"/>
  <c r="R1499" i="13"/>
  <c r="R1500" i="13"/>
  <c r="R1501" i="13"/>
  <c r="R1502" i="13"/>
  <c r="R1503" i="13"/>
  <c r="R1504" i="13"/>
  <c r="S1504" i="13" s="1"/>
  <c r="R1505" i="13"/>
  <c r="R1506" i="13"/>
  <c r="S1506" i="13" s="1"/>
  <c r="R1507" i="13"/>
  <c r="S1507" i="13" s="1"/>
  <c r="R1508" i="13"/>
  <c r="R1509" i="13"/>
  <c r="R1510" i="13"/>
  <c r="R1511" i="13"/>
  <c r="R1512" i="13"/>
  <c r="R1513" i="13"/>
  <c r="R1514" i="13"/>
  <c r="R1515" i="13"/>
  <c r="R1516" i="13"/>
  <c r="R1517" i="13"/>
  <c r="R1518" i="13"/>
  <c r="R1519" i="13"/>
  <c r="R1520" i="13"/>
  <c r="R1521" i="13"/>
  <c r="R1522" i="13"/>
  <c r="R1523" i="13"/>
  <c r="R1524" i="13"/>
  <c r="R1525" i="13"/>
  <c r="R1526" i="13"/>
  <c r="R1527" i="13"/>
  <c r="R1528" i="13"/>
  <c r="S1528" i="13" s="1"/>
  <c r="R1529" i="13"/>
  <c r="R1530" i="13"/>
  <c r="S1530" i="13" s="1"/>
  <c r="R1531" i="13"/>
  <c r="S1531" i="13" s="1"/>
  <c r="R1532" i="13"/>
  <c r="S1532" i="13" s="1"/>
  <c r="R1533" i="13"/>
  <c r="R1534" i="13"/>
  <c r="S1534" i="13" s="1"/>
  <c r="R1535" i="13"/>
  <c r="R1536" i="13"/>
  <c r="R1537" i="13"/>
  <c r="R1538" i="13"/>
  <c r="R1539" i="13"/>
  <c r="R1540" i="13"/>
  <c r="R1541" i="13"/>
  <c r="R1542" i="13"/>
  <c r="R1543" i="13"/>
  <c r="R1544" i="13"/>
  <c r="R1545" i="13"/>
  <c r="R1546" i="13"/>
  <c r="R1547" i="13"/>
  <c r="S1547" i="13" s="1"/>
  <c r="R1548" i="13"/>
  <c r="R1549" i="13"/>
  <c r="R1550" i="13"/>
  <c r="R1551" i="13"/>
  <c r="S1551" i="13" s="1"/>
  <c r="R1552" i="13"/>
  <c r="R1553" i="13"/>
  <c r="R1554" i="13"/>
  <c r="S1554" i="13" s="1"/>
  <c r="R1555" i="13"/>
  <c r="R1556" i="13"/>
  <c r="R1557" i="13"/>
  <c r="R1558" i="13"/>
  <c r="R1559" i="13"/>
  <c r="R1560" i="13"/>
  <c r="R1561" i="13"/>
  <c r="R1562" i="13"/>
  <c r="S1562" i="13" s="1"/>
  <c r="R1563" i="13"/>
  <c r="R1564" i="13"/>
  <c r="R1565" i="13"/>
  <c r="R1566" i="13"/>
  <c r="R1567" i="13"/>
  <c r="R1568" i="13"/>
  <c r="R1569" i="13"/>
  <c r="R1570" i="13"/>
  <c r="R1571" i="13"/>
  <c r="S1571" i="13" s="1"/>
  <c r="R1572" i="13"/>
  <c r="R1573" i="13"/>
  <c r="S1573" i="13" s="1"/>
  <c r="R1574" i="13"/>
  <c r="S1574" i="13" s="1"/>
  <c r="R1575" i="13"/>
  <c r="R1576" i="13"/>
  <c r="R1577" i="13"/>
  <c r="R1578" i="13"/>
  <c r="R1579" i="13"/>
  <c r="R1580" i="13"/>
  <c r="R1581" i="13"/>
  <c r="R1582" i="13"/>
  <c r="R1583" i="13"/>
  <c r="S1583" i="13" s="1"/>
  <c r="R1584" i="13"/>
  <c r="R1585" i="13"/>
  <c r="R1586" i="13"/>
  <c r="S1586" i="13" s="1"/>
  <c r="R1587" i="13"/>
  <c r="R1588" i="13"/>
  <c r="R1589" i="13"/>
  <c r="R1590" i="13"/>
  <c r="R1591" i="13"/>
  <c r="S1591" i="13" s="1"/>
  <c r="R1592" i="13"/>
  <c r="R1593" i="13"/>
  <c r="R1594" i="13"/>
  <c r="R1595" i="13"/>
  <c r="S1595" i="13" s="1"/>
  <c r="R1596" i="13"/>
  <c r="S1596" i="13" s="1"/>
  <c r="R1597" i="13"/>
  <c r="S1597" i="13" s="1"/>
  <c r="R1598" i="13"/>
  <c r="R1599" i="13"/>
  <c r="R1600" i="13"/>
  <c r="R1601" i="13"/>
  <c r="S1601" i="13" s="1"/>
  <c r="R1602" i="13"/>
  <c r="R1603" i="13"/>
  <c r="S1603" i="13" s="1"/>
  <c r="R1604" i="13"/>
  <c r="R1605" i="13"/>
  <c r="R1606" i="13"/>
  <c r="R1607" i="13"/>
  <c r="R1608" i="13"/>
  <c r="R1609" i="13"/>
  <c r="R1610" i="13"/>
  <c r="R1611" i="13"/>
  <c r="R1612" i="13"/>
  <c r="R1613" i="13"/>
  <c r="R1614" i="13"/>
  <c r="R1615" i="13"/>
  <c r="R1616" i="13"/>
  <c r="R1617" i="13"/>
  <c r="R1618" i="13"/>
  <c r="R1619" i="13"/>
  <c r="R1620" i="13"/>
  <c r="S1620" i="13" s="1"/>
  <c r="R1621" i="13"/>
  <c r="R1622" i="13"/>
  <c r="R1623" i="13"/>
  <c r="R1624" i="13"/>
  <c r="R1625" i="13"/>
  <c r="R1626" i="13"/>
  <c r="S1626" i="13" s="1"/>
  <c r="R1627" i="13"/>
  <c r="R1628" i="13"/>
  <c r="S1628" i="13" s="1"/>
  <c r="R1629" i="13"/>
  <c r="R1630" i="13"/>
  <c r="R1631" i="13"/>
  <c r="S1631" i="13" s="1"/>
  <c r="R1632" i="13"/>
  <c r="R1633" i="13"/>
  <c r="R1634" i="13"/>
  <c r="S1634" i="13" s="1"/>
  <c r="R1635" i="13"/>
  <c r="R1636" i="13"/>
  <c r="R1637" i="13"/>
  <c r="R1638" i="13"/>
  <c r="R1639" i="13"/>
  <c r="R1640" i="13"/>
  <c r="R1641" i="13"/>
  <c r="R1642" i="13"/>
  <c r="S1642" i="13" s="1"/>
  <c r="R1643" i="13"/>
  <c r="R1644" i="13"/>
  <c r="R1645" i="13"/>
  <c r="R1646" i="13"/>
  <c r="R1647" i="13"/>
  <c r="S1647" i="13" s="1"/>
  <c r="R1648" i="13"/>
  <c r="R1649" i="13"/>
  <c r="R1650" i="13"/>
  <c r="R1651" i="13"/>
  <c r="S1651" i="13" s="1"/>
  <c r="R1652" i="13"/>
  <c r="R1653" i="13"/>
  <c r="R1654" i="13"/>
  <c r="R1655" i="13"/>
  <c r="R1656" i="13"/>
  <c r="R1657" i="13"/>
  <c r="R1658" i="13"/>
  <c r="S1658" i="13" s="1"/>
  <c r="R1659" i="13"/>
  <c r="R1660" i="13"/>
  <c r="R1661" i="13"/>
  <c r="R1662" i="13"/>
  <c r="R1663" i="13"/>
  <c r="R1664" i="13"/>
  <c r="R1665" i="13"/>
  <c r="R1666" i="13"/>
  <c r="R1667" i="13"/>
  <c r="R1668" i="13"/>
  <c r="R1669" i="13"/>
  <c r="R1670" i="13"/>
  <c r="S1670" i="13" s="1"/>
  <c r="R1671" i="13"/>
  <c r="R1672" i="13"/>
  <c r="R1673" i="13"/>
  <c r="R1674" i="13"/>
  <c r="S1674" i="13" s="1"/>
  <c r="R1675" i="13"/>
  <c r="R1676" i="13"/>
  <c r="R1677" i="13"/>
  <c r="R1678" i="13"/>
  <c r="S1678" i="13" s="1"/>
  <c r="R1679" i="13"/>
  <c r="S1679" i="13" s="1"/>
  <c r="R1680" i="13"/>
  <c r="R1681" i="13"/>
  <c r="R1682" i="13"/>
  <c r="S1682" i="13" s="1"/>
  <c r="R1683" i="13"/>
  <c r="R1684" i="13"/>
  <c r="R1685" i="13"/>
  <c r="R1686" i="13"/>
  <c r="R1687" i="13"/>
  <c r="R1688" i="13"/>
  <c r="R1689" i="13"/>
  <c r="R1690" i="13"/>
  <c r="S1690" i="13" s="1"/>
  <c r="R1691" i="13"/>
  <c r="R1692" i="13"/>
  <c r="R1693" i="13"/>
  <c r="R1694" i="13"/>
  <c r="R1695" i="13"/>
  <c r="S1695" i="13" s="1"/>
  <c r="R1696" i="13"/>
  <c r="R1697" i="13"/>
  <c r="R1698" i="13"/>
  <c r="S1698" i="13" s="1"/>
  <c r="R1699" i="13"/>
  <c r="R1700" i="13"/>
  <c r="R1701" i="13"/>
  <c r="R1702" i="13"/>
  <c r="R1703" i="13"/>
  <c r="R1704" i="13"/>
  <c r="R1705" i="13"/>
  <c r="R1706" i="13"/>
  <c r="R1707" i="13"/>
  <c r="R1708" i="13"/>
  <c r="R1709" i="13"/>
  <c r="R1710" i="13"/>
  <c r="R1711" i="13"/>
  <c r="R1712" i="13"/>
  <c r="S1712" i="13" s="1"/>
  <c r="R1713" i="13"/>
  <c r="R1714" i="13"/>
  <c r="S1714" i="13" s="1"/>
  <c r="R1715" i="13"/>
  <c r="R1716" i="13"/>
  <c r="R1717" i="13"/>
  <c r="S1717" i="13" s="1"/>
  <c r="R1718" i="13"/>
  <c r="R1719" i="13"/>
  <c r="R1720" i="13"/>
  <c r="R1721" i="13"/>
  <c r="R1722" i="13"/>
  <c r="R1723" i="13"/>
  <c r="S1723" i="13" s="1"/>
  <c r="R1724" i="13"/>
  <c r="S1724" i="13" s="1"/>
  <c r="R1725" i="13"/>
  <c r="R1726" i="13"/>
  <c r="R1727" i="13"/>
  <c r="R1728" i="13"/>
  <c r="R1729" i="13"/>
  <c r="R1730" i="13"/>
  <c r="R1731" i="13"/>
  <c r="R1732" i="13"/>
  <c r="R1733" i="13"/>
  <c r="R1734" i="13"/>
  <c r="R1735" i="13"/>
  <c r="R1736" i="13"/>
  <c r="R1737" i="13"/>
  <c r="R1738" i="13"/>
  <c r="R1739" i="13"/>
  <c r="S1739" i="13" s="1"/>
  <c r="R1740" i="13"/>
  <c r="R1741" i="13"/>
  <c r="R1742" i="13"/>
  <c r="S1742" i="13" s="1"/>
  <c r="R1743" i="13"/>
  <c r="S1743" i="13" s="1"/>
  <c r="R1744" i="13"/>
  <c r="S1744" i="13" s="1"/>
  <c r="R1745" i="13"/>
  <c r="R1746" i="13"/>
  <c r="R1747" i="13"/>
  <c r="R1748" i="13"/>
  <c r="R1749" i="13"/>
  <c r="R1750" i="13"/>
  <c r="R1751" i="13"/>
  <c r="S1751" i="13" s="1"/>
  <c r="R1752" i="13"/>
  <c r="R1753" i="13"/>
  <c r="R1754" i="13"/>
  <c r="S1754" i="13" s="1"/>
  <c r="R1755" i="13"/>
  <c r="R1756" i="13"/>
  <c r="R1757" i="13"/>
  <c r="R1758" i="13"/>
  <c r="R1759" i="13"/>
  <c r="R1760" i="13"/>
  <c r="R1761" i="13"/>
  <c r="R1762" i="13"/>
  <c r="R1763" i="13"/>
  <c r="R1764" i="13"/>
  <c r="R1765" i="13"/>
  <c r="R1766" i="13"/>
  <c r="R1767" i="13"/>
  <c r="R1768" i="13"/>
  <c r="R1769" i="13"/>
  <c r="R1770" i="13"/>
  <c r="R1771" i="13"/>
  <c r="R1772" i="13"/>
  <c r="S1772" i="13" s="1"/>
  <c r="R1773" i="13"/>
  <c r="R1774" i="13"/>
  <c r="R1775" i="13"/>
  <c r="R1776" i="13"/>
  <c r="R1777" i="13"/>
  <c r="R1778" i="13"/>
  <c r="S1778" i="13" s="1"/>
  <c r="R1779" i="13"/>
  <c r="S1779" i="13" s="1"/>
  <c r="R1780" i="13"/>
  <c r="R1781" i="13"/>
  <c r="R1782" i="13"/>
  <c r="R1783" i="13"/>
  <c r="R1784" i="13"/>
  <c r="R1785" i="13"/>
  <c r="R1786" i="13"/>
  <c r="R1787" i="13"/>
  <c r="R1788" i="13"/>
  <c r="R1789" i="13"/>
  <c r="R1790" i="13"/>
  <c r="R1791" i="13"/>
  <c r="S1791" i="13" s="1"/>
  <c r="R1792" i="13"/>
  <c r="R1793" i="13"/>
  <c r="R1794" i="13"/>
  <c r="R1795" i="13"/>
  <c r="R1796" i="13"/>
  <c r="R1797" i="13"/>
  <c r="R1798" i="13"/>
  <c r="R1799" i="13"/>
  <c r="S1799" i="13" s="1"/>
  <c r="R1800" i="13"/>
  <c r="R1801" i="13"/>
  <c r="R1802" i="13"/>
  <c r="S1802" i="13" s="1"/>
  <c r="R1803" i="13"/>
  <c r="R1804" i="13"/>
  <c r="R1805" i="13"/>
  <c r="R1806" i="13"/>
  <c r="R1807" i="13"/>
  <c r="R1808" i="13"/>
  <c r="R1809" i="13"/>
  <c r="R1810" i="13"/>
  <c r="S1810" i="13" s="1"/>
  <c r="R1811" i="13"/>
  <c r="R1812" i="13"/>
  <c r="R1813" i="13"/>
  <c r="R1814" i="13"/>
  <c r="R1815" i="13"/>
  <c r="S1815" i="13" s="1"/>
  <c r="R1816" i="13"/>
  <c r="R1817" i="13"/>
  <c r="R1818" i="13"/>
  <c r="R1819" i="13"/>
  <c r="S1819" i="13" s="1"/>
  <c r="R1820" i="13"/>
  <c r="R1821" i="13"/>
  <c r="R1822" i="13"/>
  <c r="R1823" i="13"/>
  <c r="R1824" i="13"/>
  <c r="R1825" i="13"/>
  <c r="R1826" i="13"/>
  <c r="S1826" i="13" s="1"/>
  <c r="R1827" i="13"/>
  <c r="R1828" i="13"/>
  <c r="R1829" i="13"/>
  <c r="R1830" i="13"/>
  <c r="R1831" i="13"/>
  <c r="R1832" i="13"/>
  <c r="R1833" i="13"/>
  <c r="R1834" i="13"/>
  <c r="R1835" i="13"/>
  <c r="R1836" i="13"/>
  <c r="R1837" i="13"/>
  <c r="S1837" i="13" s="1"/>
  <c r="R1838" i="13"/>
  <c r="S1838" i="13" s="1"/>
  <c r="R1839" i="13"/>
  <c r="R1840" i="13"/>
  <c r="R1841" i="13"/>
  <c r="R1842" i="13"/>
  <c r="S1842" i="13" s="1"/>
  <c r="R1843" i="13"/>
  <c r="S1843" i="13" s="1"/>
  <c r="R1844" i="13"/>
  <c r="S1844" i="13" s="1"/>
  <c r="R1845" i="13"/>
  <c r="R1846" i="13"/>
  <c r="R1847" i="13"/>
  <c r="R1848" i="13"/>
  <c r="R1849" i="13"/>
  <c r="R1850" i="13"/>
  <c r="R1851" i="13"/>
  <c r="R1852" i="13"/>
  <c r="R1853" i="13"/>
  <c r="R1854" i="13"/>
  <c r="R1855" i="13"/>
  <c r="R1856" i="13"/>
  <c r="R1857" i="13"/>
  <c r="R1858" i="13"/>
  <c r="S1858" i="13" s="1"/>
  <c r="R1859" i="13"/>
  <c r="S1859" i="13" s="1"/>
  <c r="R1860" i="13"/>
  <c r="R1861" i="13"/>
  <c r="R1862" i="13"/>
  <c r="R1863" i="13"/>
  <c r="R1864" i="13"/>
  <c r="R1865" i="13"/>
  <c r="R1866" i="13"/>
  <c r="S1866" i="13" s="1"/>
  <c r="R1867" i="13"/>
  <c r="R1868" i="13"/>
  <c r="R1869" i="13"/>
  <c r="R1870" i="13"/>
  <c r="R1871" i="13"/>
  <c r="R1872" i="13"/>
  <c r="R1873" i="13"/>
  <c r="R1874" i="13"/>
  <c r="R1875" i="13"/>
  <c r="R1876" i="13"/>
  <c r="R1877" i="13"/>
  <c r="R1878" i="13"/>
  <c r="R1879" i="13"/>
  <c r="S1879" i="13" s="1"/>
  <c r="R1880" i="13"/>
  <c r="R1881" i="13"/>
  <c r="R1882" i="13"/>
  <c r="R1883" i="13"/>
  <c r="R1884" i="13"/>
  <c r="R1885" i="13"/>
  <c r="R1886" i="13"/>
  <c r="R1887" i="13"/>
  <c r="R1888" i="13"/>
  <c r="S1888" i="13" s="1"/>
  <c r="R1889" i="13"/>
  <c r="R1890" i="13"/>
  <c r="R1891" i="13"/>
  <c r="R1892" i="13"/>
  <c r="R1893" i="13"/>
  <c r="S1893" i="13" s="1"/>
  <c r="R1894" i="13"/>
  <c r="S1894" i="13" s="1"/>
  <c r="R1895" i="13"/>
  <c r="R1896" i="13"/>
  <c r="R1897" i="13"/>
  <c r="R1898" i="13"/>
  <c r="S1898" i="13" s="1"/>
  <c r="R1899" i="13"/>
  <c r="R1900" i="13"/>
  <c r="R1901" i="13"/>
  <c r="R1902" i="13"/>
  <c r="R1903" i="13"/>
  <c r="R1904" i="13"/>
  <c r="R1905" i="13"/>
  <c r="R1906" i="13"/>
  <c r="R1907" i="13"/>
  <c r="R1908" i="13"/>
  <c r="R1909" i="13"/>
  <c r="R1910" i="13"/>
  <c r="R1911" i="13"/>
  <c r="R1912" i="13"/>
  <c r="R1913" i="13"/>
  <c r="R1914" i="13"/>
  <c r="R1915" i="13"/>
  <c r="R1916" i="13"/>
  <c r="R1917" i="13"/>
  <c r="R1918" i="13"/>
  <c r="R1919" i="13"/>
  <c r="R1920" i="13"/>
  <c r="R1921" i="13"/>
  <c r="R1922" i="13"/>
  <c r="R1923" i="13"/>
  <c r="R1924" i="13"/>
  <c r="R1925" i="13"/>
  <c r="R1926" i="13"/>
  <c r="R1927" i="13"/>
  <c r="S1927" i="13" s="1"/>
  <c r="R1928" i="13"/>
  <c r="S1928" i="13" s="1"/>
  <c r="R1929" i="13"/>
  <c r="R1930" i="13"/>
  <c r="R1931" i="13"/>
  <c r="R1932" i="13"/>
  <c r="R1933" i="13"/>
  <c r="R1934" i="13"/>
  <c r="R1935" i="13"/>
  <c r="S1935" i="13" s="1"/>
  <c r="R1936" i="13"/>
  <c r="R1937" i="13"/>
  <c r="R1938" i="13"/>
  <c r="R1939" i="13"/>
  <c r="R1940" i="13"/>
  <c r="S1940" i="13" s="1"/>
  <c r="R1941" i="13"/>
  <c r="R1942" i="13"/>
  <c r="S1942" i="13" s="1"/>
  <c r="R1943" i="13"/>
  <c r="R1944" i="13"/>
  <c r="R1945" i="13"/>
  <c r="R1946" i="13"/>
  <c r="R1947" i="13"/>
  <c r="R1948" i="13"/>
  <c r="R1949" i="13"/>
  <c r="R1950" i="13"/>
  <c r="R1951" i="13"/>
  <c r="R1952" i="13"/>
  <c r="R1953" i="13"/>
  <c r="R1954" i="13"/>
  <c r="S1954" i="13" s="1"/>
  <c r="R1955" i="13"/>
  <c r="R1956" i="13"/>
  <c r="R1957" i="13"/>
  <c r="R1958" i="13"/>
  <c r="R1959" i="13"/>
  <c r="R1960" i="13"/>
  <c r="R1961" i="13"/>
  <c r="R1962" i="13"/>
  <c r="R1963" i="13"/>
  <c r="R1964" i="13"/>
  <c r="R1965" i="13"/>
  <c r="R1966" i="13"/>
  <c r="R1967" i="13"/>
  <c r="R1968" i="13"/>
  <c r="R1969" i="13"/>
  <c r="R1970" i="13"/>
  <c r="R1971" i="13"/>
  <c r="S1971" i="13" s="1"/>
  <c r="R1972" i="13"/>
  <c r="R1973" i="13"/>
  <c r="R1974" i="13"/>
  <c r="R1975" i="13"/>
  <c r="S1975" i="13" s="1"/>
  <c r="R1976" i="13"/>
  <c r="S1976" i="13" s="1"/>
  <c r="R1977" i="13"/>
  <c r="R1978" i="13"/>
  <c r="R1979" i="13"/>
  <c r="R1980" i="13"/>
  <c r="R1981" i="13"/>
  <c r="R1982" i="13"/>
  <c r="S1982" i="13" s="1"/>
  <c r="R1983" i="13"/>
  <c r="R1984" i="13"/>
  <c r="R1985" i="13"/>
  <c r="R1986" i="13"/>
  <c r="R1987" i="13"/>
  <c r="S1987" i="13" s="1"/>
  <c r="R1988" i="13"/>
  <c r="R1989" i="13"/>
  <c r="R1990" i="13"/>
  <c r="R1991" i="13"/>
  <c r="R1992" i="13"/>
  <c r="R1993" i="13"/>
  <c r="R1994" i="13"/>
  <c r="S1994" i="13" s="1"/>
  <c r="R1995" i="13"/>
  <c r="R1996" i="13"/>
  <c r="R1997" i="13"/>
  <c r="R1998" i="13"/>
  <c r="R1999" i="13"/>
  <c r="R2000" i="13"/>
  <c r="R2001" i="13"/>
  <c r="R2002" i="13"/>
  <c r="R2003" i="13"/>
  <c r="S2003" i="13" s="1"/>
  <c r="R2004" i="13"/>
  <c r="R2005" i="13"/>
  <c r="R2006" i="13"/>
  <c r="R2007" i="13"/>
  <c r="R2008" i="13"/>
  <c r="R2009" i="13"/>
  <c r="S2009" i="13" s="1"/>
  <c r="R2010" i="13"/>
  <c r="S2010" i="13" s="1"/>
  <c r="R2011" i="13"/>
  <c r="R2012" i="13"/>
  <c r="R2013" i="13"/>
  <c r="R2014" i="13"/>
  <c r="R2015" i="13"/>
  <c r="R2016" i="13"/>
  <c r="R2017" i="13"/>
  <c r="R2018" i="13"/>
  <c r="R2019" i="13"/>
  <c r="R2020" i="13"/>
  <c r="R2021" i="13"/>
  <c r="R2022" i="13"/>
  <c r="R2023" i="13"/>
  <c r="R2024" i="13"/>
  <c r="R2025" i="13"/>
  <c r="R2026" i="13"/>
  <c r="R2027" i="13"/>
  <c r="R2028" i="13"/>
  <c r="R2029" i="13"/>
  <c r="R2030" i="13"/>
  <c r="R2031" i="13"/>
  <c r="R2032" i="13"/>
  <c r="S2032" i="13" s="1"/>
  <c r="R2033" i="13"/>
  <c r="R2034" i="13"/>
  <c r="S2034" i="13" s="1"/>
  <c r="R2035" i="13"/>
  <c r="R2036" i="13"/>
  <c r="R2037" i="13"/>
  <c r="R2038" i="13"/>
  <c r="S2038" i="13" s="1"/>
  <c r="R2039" i="13"/>
  <c r="R2040" i="13"/>
  <c r="R2041" i="13"/>
  <c r="R2042" i="13"/>
  <c r="S2042" i="13" s="1"/>
  <c r="R2043" i="13"/>
  <c r="R2044" i="13"/>
  <c r="R2045" i="13"/>
  <c r="R2046" i="13"/>
  <c r="R2047" i="13"/>
  <c r="R2048" i="13"/>
  <c r="R2049" i="13"/>
  <c r="R2050" i="13"/>
  <c r="R2051" i="13"/>
  <c r="R2052" i="13"/>
  <c r="R2053" i="13"/>
  <c r="R2054" i="13"/>
  <c r="R2055" i="13"/>
  <c r="R2056" i="13"/>
  <c r="S2056" i="13" s="1"/>
  <c r="R2057" i="13"/>
  <c r="R2058" i="13"/>
  <c r="R2059" i="13"/>
  <c r="S2059" i="13" s="1"/>
  <c r="R2060" i="13"/>
  <c r="S2060" i="13" s="1"/>
  <c r="R2061" i="13"/>
  <c r="R2062" i="13"/>
  <c r="R2063" i="13"/>
  <c r="R2064" i="13"/>
  <c r="R2065" i="13"/>
  <c r="R2066" i="13"/>
  <c r="S2066" i="13" s="1"/>
  <c r="R2067" i="13"/>
  <c r="S2067" i="13" s="1"/>
  <c r="R2068" i="13"/>
  <c r="S2068" i="13" s="1"/>
  <c r="R2069" i="13"/>
  <c r="S2069" i="13" s="1"/>
  <c r="R2070" i="13"/>
  <c r="R2071" i="13"/>
  <c r="R2072" i="13"/>
  <c r="S2072" i="13" s="1"/>
  <c r="R2073" i="13"/>
  <c r="R2074" i="13"/>
  <c r="R2075" i="13"/>
  <c r="R2076" i="13"/>
  <c r="R2077" i="13"/>
  <c r="R2078" i="13"/>
  <c r="R2079" i="13"/>
  <c r="S2079" i="13" s="1"/>
  <c r="R2080" i="13"/>
  <c r="S2080" i="13" s="1"/>
  <c r="R2081" i="13"/>
  <c r="R2082" i="13"/>
  <c r="R2083" i="13"/>
  <c r="R2084" i="13"/>
  <c r="S2084" i="13" s="1"/>
  <c r="R2085" i="13"/>
  <c r="R2086" i="13"/>
  <c r="R2087" i="13"/>
  <c r="R2088" i="13"/>
  <c r="R2089" i="13"/>
  <c r="R2090" i="13"/>
  <c r="R2091" i="13"/>
  <c r="R2092" i="13"/>
  <c r="R2093" i="13"/>
  <c r="R2094" i="13"/>
  <c r="R2095" i="13"/>
  <c r="R2096" i="13"/>
  <c r="R2097" i="13"/>
  <c r="R2098" i="13"/>
  <c r="R2099" i="13"/>
  <c r="R2100" i="13"/>
  <c r="R2101" i="13"/>
  <c r="R2102" i="13"/>
  <c r="R2103" i="13"/>
  <c r="R2104" i="13"/>
  <c r="R2105" i="13"/>
  <c r="S2105" i="13" s="1"/>
  <c r="R2106" i="13"/>
  <c r="R2107" i="13"/>
  <c r="R2108" i="13"/>
  <c r="R2109" i="13"/>
  <c r="R2110" i="13"/>
  <c r="R2111" i="13"/>
  <c r="R2112" i="13"/>
  <c r="R2113" i="13"/>
  <c r="R2114" i="13"/>
  <c r="R2115" i="13"/>
  <c r="R2116" i="13"/>
  <c r="R2117" i="13"/>
  <c r="R2118" i="13"/>
  <c r="S2118" i="13" s="1"/>
  <c r="R2119" i="13"/>
  <c r="R2120" i="13"/>
  <c r="R2121" i="13"/>
  <c r="R2122" i="13"/>
  <c r="S2122" i="13" s="1"/>
  <c r="R2123" i="13"/>
  <c r="S2123" i="13" s="1"/>
  <c r="R2124" i="13"/>
  <c r="R2125" i="13"/>
  <c r="R2126" i="13"/>
  <c r="S2126" i="13" s="1"/>
  <c r="R2127" i="13"/>
  <c r="S2127" i="13" s="1"/>
  <c r="R2128" i="13"/>
  <c r="R2129" i="13"/>
  <c r="R2130" i="13"/>
  <c r="S2130" i="13" s="1"/>
  <c r="R2131" i="13"/>
  <c r="R2132" i="13"/>
  <c r="R2133" i="13"/>
  <c r="R2134" i="13"/>
  <c r="R2135" i="13"/>
  <c r="R2136" i="13"/>
  <c r="R2137" i="13"/>
  <c r="R2138" i="13"/>
  <c r="R2139" i="13"/>
  <c r="R2140" i="13"/>
  <c r="R2141" i="13"/>
  <c r="R2142" i="13"/>
  <c r="R2143" i="13"/>
  <c r="R2144" i="13"/>
  <c r="R2145" i="13"/>
  <c r="R2146" i="13"/>
  <c r="S2146" i="13" s="1"/>
  <c r="R2147" i="13"/>
  <c r="S2147" i="13" s="1"/>
  <c r="R2148" i="13"/>
  <c r="R2149" i="13"/>
  <c r="R2150" i="13"/>
  <c r="R2151" i="13"/>
  <c r="R2152" i="13"/>
  <c r="R2153" i="13"/>
  <c r="R2154" i="13"/>
  <c r="R2155" i="13"/>
  <c r="R2156" i="13"/>
  <c r="R2157" i="13"/>
  <c r="R2158" i="13"/>
  <c r="R2159" i="13"/>
  <c r="R2160" i="13"/>
  <c r="R2161" i="13"/>
  <c r="S2161" i="13" s="1"/>
  <c r="R2162" i="13"/>
  <c r="S2162" i="13" s="1"/>
  <c r="R2163" i="13"/>
  <c r="R2164" i="13"/>
  <c r="R2165" i="13"/>
  <c r="R2166" i="13"/>
  <c r="R2167" i="13"/>
  <c r="R2168" i="13"/>
  <c r="R2169" i="13"/>
  <c r="R2170" i="13"/>
  <c r="R2171" i="13"/>
  <c r="R2172" i="13"/>
  <c r="R2173" i="13"/>
  <c r="S2173" i="13" s="1"/>
  <c r="R2174" i="13"/>
  <c r="S2174" i="13" s="1"/>
  <c r="R2175" i="13"/>
  <c r="S2175" i="13" s="1"/>
  <c r="R2176" i="13"/>
  <c r="R2177" i="13"/>
  <c r="R2178" i="13"/>
  <c r="S2178" i="13" s="1"/>
  <c r="R2179" i="13"/>
  <c r="R2180" i="13"/>
  <c r="R2181" i="13"/>
  <c r="R2182" i="13"/>
  <c r="R2183" i="13"/>
  <c r="S2183" i="13" s="1"/>
  <c r="R2184" i="13"/>
  <c r="R2185" i="13"/>
  <c r="R2186" i="13"/>
  <c r="R2187" i="13"/>
  <c r="R2188" i="13"/>
  <c r="R2189" i="13"/>
  <c r="R2190" i="13"/>
  <c r="R2191" i="13"/>
  <c r="R2192" i="13"/>
  <c r="R2193" i="13"/>
  <c r="R2194" i="13"/>
  <c r="S2194" i="13" s="1"/>
  <c r="R2195" i="13"/>
  <c r="R2196" i="13"/>
  <c r="R2197" i="13"/>
  <c r="R2198" i="13"/>
  <c r="R2199" i="13"/>
  <c r="S2199" i="13" s="1"/>
  <c r="R2200" i="13"/>
  <c r="R2201" i="13"/>
  <c r="R2202" i="13"/>
  <c r="S2202" i="13" s="1"/>
  <c r="R2203" i="13"/>
  <c r="R2204" i="13"/>
  <c r="R2205" i="13"/>
  <c r="S2205" i="13" s="1"/>
  <c r="R2206" i="13"/>
  <c r="S2206" i="13" s="1"/>
  <c r="R2207" i="13"/>
  <c r="S2207" i="13" s="1"/>
  <c r="R2208" i="13"/>
  <c r="R2209" i="13"/>
  <c r="R2210" i="13"/>
  <c r="R2211" i="13"/>
  <c r="R2212" i="13"/>
  <c r="R2213" i="13"/>
  <c r="R2214" i="13"/>
  <c r="R2215" i="13"/>
  <c r="R2216" i="13"/>
  <c r="R2217" i="13"/>
  <c r="S2217" i="13" s="1"/>
  <c r="R2218" i="13"/>
  <c r="S2218" i="13" s="1"/>
  <c r="R2219" i="13"/>
  <c r="R2220" i="13"/>
  <c r="R2221" i="13"/>
  <c r="R2222" i="13"/>
  <c r="S2222" i="13" s="1"/>
  <c r="R2223" i="13"/>
  <c r="S2223" i="13" s="1"/>
  <c r="R2224" i="13"/>
  <c r="R2225" i="13"/>
  <c r="R2226" i="13"/>
  <c r="R2227" i="13"/>
  <c r="R2228" i="13"/>
  <c r="S2228" i="13" s="1"/>
  <c r="R2229" i="13"/>
  <c r="R2230" i="13"/>
  <c r="S2230" i="13" s="1"/>
  <c r="R2231" i="13"/>
  <c r="R2232" i="13"/>
  <c r="R2233" i="13"/>
  <c r="R2234" i="13"/>
  <c r="R2235" i="13"/>
  <c r="R2236" i="13"/>
  <c r="R2237" i="13"/>
  <c r="R2238" i="13"/>
  <c r="R2239" i="13"/>
  <c r="R2240" i="13"/>
  <c r="R2241" i="13"/>
  <c r="R2242" i="13"/>
  <c r="R2243" i="13"/>
  <c r="R2244" i="13"/>
  <c r="R2245" i="13"/>
  <c r="R2246" i="13"/>
  <c r="S2246" i="13" s="1"/>
  <c r="R2247" i="13"/>
  <c r="R2248" i="13"/>
  <c r="S2248" i="13" s="1"/>
  <c r="R2249" i="13"/>
  <c r="S2249" i="13" s="1"/>
  <c r="R2250" i="13"/>
  <c r="R2251" i="13"/>
  <c r="R2252" i="13"/>
  <c r="R2253" i="13"/>
  <c r="R2254" i="13"/>
  <c r="R2255" i="13"/>
  <c r="R2256" i="13"/>
  <c r="R2257" i="13"/>
  <c r="R2258" i="13"/>
  <c r="S2258" i="13" s="1"/>
  <c r="R2259" i="13"/>
  <c r="R2260" i="13"/>
  <c r="S2260" i="13" s="1"/>
  <c r="R2261" i="13"/>
  <c r="R2262" i="13"/>
  <c r="R2263" i="13"/>
  <c r="R2264" i="13"/>
  <c r="R2265" i="13"/>
  <c r="R2266" i="13"/>
  <c r="R2267" i="13"/>
  <c r="R2268" i="13"/>
  <c r="R2269" i="13"/>
  <c r="R2270" i="13"/>
  <c r="R2271" i="13"/>
  <c r="R2272" i="13"/>
  <c r="S2272" i="13" s="1"/>
  <c r="R2273" i="13"/>
  <c r="R2274" i="13"/>
  <c r="S2274" i="13" s="1"/>
  <c r="R2275" i="13"/>
  <c r="R2276" i="13"/>
  <c r="R2277" i="13"/>
  <c r="R2278" i="13"/>
  <c r="R2279" i="13"/>
  <c r="R2280" i="13"/>
  <c r="R2281" i="13"/>
  <c r="R2282" i="13"/>
  <c r="S2282" i="13" s="1"/>
  <c r="R2283" i="13"/>
  <c r="R2284" i="13"/>
  <c r="R2285" i="13"/>
  <c r="R2286" i="13"/>
  <c r="R2287" i="13"/>
  <c r="R2288" i="13"/>
  <c r="R2289" i="13"/>
  <c r="R2290" i="13"/>
  <c r="R2291" i="13"/>
  <c r="R2292" i="13"/>
  <c r="R2293" i="13"/>
  <c r="R2294" i="13"/>
  <c r="S2294" i="13" s="1"/>
  <c r="R2295" i="13"/>
  <c r="R2296" i="13"/>
  <c r="R2297" i="13"/>
  <c r="S2297" i="13" s="1"/>
  <c r="R2298" i="13"/>
  <c r="R2299" i="13"/>
  <c r="S2299" i="13" s="1"/>
  <c r="R2300" i="13"/>
  <c r="R2301" i="13"/>
  <c r="R2302" i="13"/>
  <c r="R2303" i="13"/>
  <c r="R2304" i="13"/>
  <c r="R2305" i="13"/>
  <c r="R2306" i="13"/>
  <c r="R2307" i="13"/>
  <c r="R2308" i="13"/>
  <c r="R2309" i="13"/>
  <c r="R2310" i="13"/>
  <c r="R2311" i="13"/>
  <c r="R2312" i="13"/>
  <c r="S2312" i="13" s="1"/>
  <c r="R2313" i="13"/>
  <c r="R2314" i="13"/>
  <c r="R2315" i="13"/>
  <c r="R2316" i="13"/>
  <c r="S2316" i="13" s="1"/>
  <c r="R2317" i="13"/>
  <c r="S2317" i="13" s="1"/>
  <c r="R2318" i="13"/>
  <c r="R2319" i="13"/>
  <c r="R2320" i="13"/>
  <c r="R2321" i="13"/>
  <c r="R2322" i="13"/>
  <c r="S2322" i="13" s="1"/>
  <c r="R2323" i="13"/>
  <c r="R2324" i="13"/>
  <c r="S2324" i="13" s="1"/>
  <c r="R2325" i="13"/>
  <c r="R2326" i="13"/>
  <c r="R2327" i="13"/>
  <c r="R2328" i="13"/>
  <c r="R2329" i="13"/>
  <c r="R2330" i="13"/>
  <c r="S2330" i="13" s="1"/>
  <c r="R2331" i="13"/>
  <c r="R2332" i="13"/>
  <c r="R2333" i="13"/>
  <c r="S2333" i="13" s="1"/>
  <c r="R2334" i="13"/>
  <c r="S2334" i="13" s="1"/>
  <c r="R2335" i="13"/>
  <c r="S2335" i="13" s="1"/>
  <c r="R2336" i="13"/>
  <c r="R2337" i="13"/>
  <c r="R2338" i="13"/>
  <c r="S2338" i="13" s="1"/>
  <c r="R2339" i="13"/>
  <c r="R2340" i="13"/>
  <c r="R2341" i="13"/>
  <c r="R2342" i="13"/>
  <c r="R2343" i="13"/>
  <c r="R2344" i="13"/>
  <c r="R2345" i="13"/>
  <c r="R2346" i="13"/>
  <c r="S2346" i="13" s="1"/>
  <c r="R2347" i="13"/>
  <c r="R2348" i="13"/>
  <c r="R2349" i="13"/>
  <c r="R2350" i="13"/>
  <c r="R2351" i="13"/>
  <c r="R2352" i="13"/>
  <c r="R2353" i="13"/>
  <c r="R2354" i="13"/>
  <c r="R2355" i="13"/>
  <c r="R2356" i="13"/>
  <c r="R2357" i="13"/>
  <c r="R2358" i="13"/>
  <c r="R2359" i="13"/>
  <c r="R2360" i="13"/>
  <c r="R2361" i="13"/>
  <c r="R2362" i="13"/>
  <c r="S2362" i="13" s="1"/>
  <c r="R2363" i="13"/>
  <c r="S2363" i="13" s="1"/>
  <c r="R2364" i="13"/>
  <c r="R2365" i="13"/>
  <c r="R2366" i="13"/>
  <c r="R2367" i="13"/>
  <c r="S2367" i="13" s="1"/>
  <c r="R2368" i="13"/>
  <c r="R2369" i="13"/>
  <c r="S2369" i="13" s="1"/>
  <c r="R2370" i="13"/>
  <c r="R2371" i="13"/>
  <c r="S2371" i="13" s="1"/>
  <c r="R2372" i="13"/>
  <c r="S2372" i="13" s="1"/>
  <c r="R2373" i="13"/>
  <c r="R2374" i="13"/>
  <c r="R2375" i="13"/>
  <c r="S2375" i="13" s="1"/>
  <c r="R2376" i="13"/>
  <c r="R2377" i="13"/>
  <c r="R2378" i="13"/>
  <c r="R2379" i="13"/>
  <c r="R2380" i="13"/>
  <c r="R2381" i="13"/>
  <c r="R2382" i="13"/>
  <c r="R2383" i="13"/>
  <c r="R2384" i="13"/>
  <c r="R2385" i="13"/>
  <c r="R2386" i="13"/>
  <c r="R2387" i="13"/>
  <c r="R2388" i="13"/>
  <c r="R2389" i="13"/>
  <c r="R2390" i="13"/>
  <c r="R2391" i="13"/>
  <c r="S2391" i="13" s="1"/>
  <c r="R2392" i="13"/>
  <c r="R2393" i="13"/>
  <c r="R2394" i="13"/>
  <c r="R2395" i="13"/>
  <c r="S2395" i="13" s="1"/>
  <c r="R2396" i="13"/>
  <c r="R2397" i="13"/>
  <c r="R2398" i="13"/>
  <c r="R2399" i="13"/>
  <c r="R2400" i="13"/>
  <c r="R2401" i="13"/>
  <c r="R2402" i="13"/>
  <c r="R2403" i="13"/>
  <c r="R2404" i="13"/>
  <c r="R2405" i="13"/>
  <c r="R2406" i="13"/>
  <c r="R2407" i="13"/>
  <c r="R2408" i="13"/>
  <c r="R2409" i="13"/>
  <c r="R2410" i="13"/>
  <c r="S2410" i="13" s="1"/>
  <c r="R2411" i="13"/>
  <c r="R2412" i="13"/>
  <c r="S2412" i="13" s="1"/>
  <c r="R2413" i="13"/>
  <c r="R2414" i="13"/>
  <c r="R2415" i="13"/>
  <c r="R2416" i="13"/>
  <c r="R2417" i="13"/>
  <c r="R2418" i="13"/>
  <c r="S2418" i="13" s="1"/>
  <c r="R2419" i="13"/>
  <c r="R2420" i="13"/>
  <c r="R2421" i="13"/>
  <c r="R2422" i="13"/>
  <c r="R2423" i="13"/>
  <c r="S2423" i="13" s="1"/>
  <c r="R2424" i="13"/>
  <c r="R2425" i="13"/>
  <c r="R2426" i="13"/>
  <c r="R2427" i="13"/>
  <c r="R2428" i="13"/>
  <c r="R2429" i="13"/>
  <c r="S2429" i="13" s="1"/>
  <c r="R2430" i="13"/>
  <c r="R2431" i="13"/>
  <c r="S2431" i="13" s="1"/>
  <c r="R2432" i="13"/>
  <c r="R2433" i="13"/>
  <c r="R2434" i="13"/>
  <c r="R2435" i="13"/>
  <c r="R2436" i="13"/>
  <c r="R2437" i="13"/>
  <c r="R2438" i="13"/>
  <c r="R2439" i="13"/>
  <c r="S2439" i="13" s="1"/>
  <c r="R2440" i="13"/>
  <c r="R2441" i="13"/>
  <c r="R2442" i="13"/>
  <c r="R2443" i="13"/>
  <c r="S2443" i="13" s="1"/>
  <c r="R2444" i="13"/>
  <c r="S2444" i="13" s="1"/>
  <c r="R2445" i="13"/>
  <c r="R2446" i="13"/>
  <c r="S2446" i="13" s="1"/>
  <c r="R2447" i="13"/>
  <c r="R2448" i="13"/>
  <c r="R2449" i="13"/>
  <c r="R2450" i="13"/>
  <c r="R2451" i="13"/>
  <c r="R2452" i="13"/>
  <c r="R2453" i="13"/>
  <c r="R2454" i="13"/>
  <c r="R2455" i="13"/>
  <c r="R2456" i="13"/>
  <c r="R2457" i="13"/>
  <c r="R2458" i="13"/>
  <c r="S2458" i="13" s="1"/>
  <c r="R2459" i="13"/>
  <c r="R2460" i="13"/>
  <c r="R2461" i="13"/>
  <c r="R2462" i="13"/>
  <c r="R2463" i="13"/>
  <c r="S2463" i="13" s="1"/>
  <c r="R2464" i="13"/>
  <c r="R2465" i="13"/>
  <c r="R2466" i="13"/>
  <c r="S2466" i="13" s="1"/>
  <c r="R2467" i="13"/>
  <c r="R2468" i="13"/>
  <c r="R2469" i="13"/>
  <c r="S2469" i="13" s="1"/>
  <c r="R2470" i="13"/>
  <c r="R2471" i="13"/>
  <c r="R2472" i="13"/>
  <c r="R2473" i="13"/>
  <c r="S2473" i="13" s="1"/>
  <c r="R2474" i="13"/>
  <c r="S2474" i="13" s="1"/>
  <c r="R2475" i="13"/>
  <c r="R2476" i="13"/>
  <c r="R2477" i="13"/>
  <c r="R2478" i="13"/>
  <c r="R2479" i="13"/>
  <c r="R2480" i="13"/>
  <c r="R2481" i="13"/>
  <c r="R2482" i="13"/>
  <c r="R2483" i="13"/>
  <c r="S2483" i="13" s="1"/>
  <c r="R2484" i="13"/>
  <c r="S2484" i="13" s="1"/>
  <c r="R2485" i="13"/>
  <c r="R2486" i="13"/>
  <c r="R2487" i="13"/>
  <c r="R2488" i="13"/>
  <c r="R2489" i="13"/>
  <c r="R2490" i="13"/>
  <c r="S2490" i="13" s="1"/>
  <c r="R2491" i="13"/>
  <c r="R2492" i="13"/>
  <c r="R2493" i="13"/>
  <c r="S2493" i="13" s="1"/>
  <c r="R2494" i="13"/>
  <c r="R2495" i="13"/>
  <c r="R2496" i="13"/>
  <c r="R2497" i="13"/>
  <c r="R2498" i="13"/>
  <c r="S2498" i="13" s="1"/>
  <c r="R2499" i="13"/>
  <c r="R2500" i="13"/>
  <c r="R2501" i="13"/>
  <c r="R2502" i="13"/>
  <c r="R2503" i="13"/>
  <c r="R2504" i="13"/>
  <c r="R2505" i="13"/>
  <c r="R2506" i="13"/>
  <c r="R2507" i="13"/>
  <c r="R2508" i="13"/>
  <c r="R2509" i="13"/>
  <c r="R2510" i="13"/>
  <c r="R2511" i="13"/>
  <c r="S2511" i="13" s="1"/>
  <c r="R2512" i="13"/>
  <c r="R2513" i="13"/>
  <c r="S2513" i="13" s="1"/>
  <c r="R2514" i="13"/>
  <c r="S2514" i="13" s="1"/>
  <c r="R2515" i="13"/>
  <c r="R2516" i="13"/>
  <c r="R2517" i="13"/>
  <c r="S2517" i="13" s="1"/>
  <c r="R2518" i="13"/>
  <c r="R2519" i="13"/>
  <c r="R2520" i="13"/>
  <c r="R2521" i="13"/>
  <c r="R2522" i="13"/>
  <c r="R2523" i="13"/>
  <c r="R2524" i="13"/>
  <c r="R2525" i="13"/>
  <c r="R2526" i="13"/>
  <c r="R2527" i="13"/>
  <c r="S2527" i="13" s="1"/>
  <c r="R2528" i="13"/>
  <c r="R2529" i="13"/>
  <c r="R2530" i="13"/>
  <c r="R2531" i="13"/>
  <c r="R2532" i="13"/>
  <c r="R2533" i="13"/>
  <c r="R2534" i="13"/>
  <c r="R2535" i="13"/>
  <c r="R2536" i="13"/>
  <c r="R2537" i="13"/>
  <c r="S2537" i="13" s="1"/>
  <c r="R2538" i="13"/>
  <c r="S2538" i="13" s="1"/>
  <c r="R2539" i="13"/>
  <c r="R2540" i="13"/>
  <c r="R2541" i="13"/>
  <c r="R2542" i="13"/>
  <c r="S2542" i="13" s="1"/>
  <c r="R2543" i="13"/>
  <c r="R2544" i="13"/>
  <c r="R2545" i="13"/>
  <c r="R2546" i="13"/>
  <c r="R2547" i="13"/>
  <c r="R2548" i="13"/>
  <c r="R2549" i="13"/>
  <c r="R2550" i="13"/>
  <c r="R2551" i="13"/>
  <c r="R2552" i="13"/>
  <c r="R2553" i="13"/>
  <c r="R2554" i="13"/>
  <c r="R2555" i="13"/>
  <c r="R2556" i="13"/>
  <c r="R2557" i="13"/>
  <c r="R2558" i="13"/>
  <c r="R2559" i="13"/>
  <c r="R2560" i="13"/>
  <c r="R2561" i="13"/>
  <c r="R2562" i="13"/>
  <c r="R2563" i="13"/>
  <c r="R2564" i="13"/>
  <c r="R2565" i="13"/>
  <c r="R2566" i="13"/>
  <c r="R2567" i="13"/>
  <c r="R2568" i="13"/>
  <c r="R2569" i="13"/>
  <c r="R2570" i="13"/>
  <c r="R2571" i="13"/>
  <c r="R2572" i="13"/>
  <c r="R2573" i="13"/>
  <c r="R2574" i="13"/>
  <c r="R2575" i="13"/>
  <c r="R2576" i="13"/>
  <c r="R2577" i="13"/>
  <c r="R2578" i="13"/>
  <c r="S2578" i="13" s="1"/>
  <c r="R2579" i="13"/>
  <c r="R2580" i="13"/>
  <c r="S2580" i="13" s="1"/>
  <c r="R2581" i="13"/>
  <c r="R2582" i="13"/>
  <c r="R2583" i="13"/>
  <c r="S2583" i="13" s="1"/>
  <c r="R2584" i="13"/>
  <c r="R2585" i="13"/>
  <c r="R2586" i="13"/>
  <c r="R2587" i="13"/>
  <c r="R2588" i="13"/>
  <c r="R2589" i="13"/>
  <c r="R2590" i="13"/>
  <c r="S2590" i="13" s="1"/>
  <c r="R2591" i="13"/>
  <c r="R2592" i="13"/>
  <c r="R2593" i="13"/>
  <c r="R2594" i="13"/>
  <c r="R2595" i="13"/>
  <c r="R2596" i="13"/>
  <c r="R2597" i="13"/>
  <c r="R2598" i="13"/>
  <c r="S2598" i="13" s="1"/>
  <c r="R2599" i="13"/>
  <c r="R2600" i="13"/>
  <c r="R2601" i="13"/>
  <c r="R2602" i="13"/>
  <c r="R2603" i="13"/>
  <c r="R2604" i="13"/>
  <c r="R2605" i="13"/>
  <c r="R2606" i="13"/>
  <c r="R2607" i="13"/>
  <c r="S2607" i="13" s="1"/>
  <c r="R2608" i="13"/>
  <c r="R2609" i="13"/>
  <c r="S2609" i="13" s="1"/>
  <c r="R2610" i="13"/>
  <c r="R2611" i="13"/>
  <c r="R2612" i="13"/>
  <c r="R2613" i="13"/>
  <c r="R2614" i="13"/>
  <c r="R2615" i="13"/>
  <c r="S2615" i="13" s="1"/>
  <c r="R2616" i="13"/>
  <c r="R2617" i="13"/>
  <c r="R2618" i="13"/>
  <c r="R2619" i="13"/>
  <c r="R2620" i="13"/>
  <c r="R2621" i="13"/>
  <c r="R2622" i="13"/>
  <c r="R2623" i="13"/>
  <c r="S2623" i="13" s="1"/>
  <c r="R2624" i="13"/>
  <c r="R2625" i="13"/>
  <c r="R2626" i="13"/>
  <c r="R2627" i="13"/>
  <c r="R2628" i="13"/>
  <c r="R2629" i="13"/>
  <c r="R2630" i="13"/>
  <c r="R2631" i="13"/>
  <c r="R2632" i="13"/>
  <c r="R2633" i="13"/>
  <c r="S2633" i="13" s="1"/>
  <c r="R2634" i="13"/>
  <c r="R2635" i="13"/>
  <c r="R2636" i="13"/>
  <c r="S2636" i="13" s="1"/>
  <c r="R2637" i="13"/>
  <c r="R2638" i="13"/>
  <c r="R2639" i="13"/>
  <c r="R2640" i="13"/>
  <c r="R2641" i="13"/>
  <c r="R2642" i="13"/>
  <c r="R2643" i="13"/>
  <c r="R2644" i="13"/>
  <c r="R2645" i="13"/>
  <c r="R2646" i="13"/>
  <c r="S2646" i="13" s="1"/>
  <c r="R2647" i="13"/>
  <c r="R2648" i="13"/>
  <c r="R2649" i="13"/>
  <c r="R2650" i="13"/>
  <c r="S2650" i="13" s="1"/>
  <c r="R2651" i="13"/>
  <c r="S2651" i="13" s="1"/>
  <c r="R2652" i="13"/>
  <c r="S2652" i="13" s="1"/>
  <c r="R2653" i="13"/>
  <c r="R2654" i="13"/>
  <c r="R2655" i="13"/>
  <c r="R2656" i="13"/>
  <c r="R2657" i="13"/>
  <c r="R2658" i="13"/>
  <c r="S2658" i="13" s="1"/>
  <c r="R2659" i="13"/>
  <c r="R2660" i="13"/>
  <c r="R2661" i="13"/>
  <c r="S2661" i="13" s="1"/>
  <c r="R2662" i="13"/>
  <c r="R2663" i="13"/>
  <c r="R2664" i="13"/>
  <c r="R2665" i="13"/>
  <c r="R2666" i="13"/>
  <c r="R2667" i="13"/>
  <c r="R2668" i="13"/>
  <c r="R2669" i="13"/>
  <c r="R2670" i="13"/>
  <c r="R2671" i="13"/>
  <c r="R2672" i="13"/>
  <c r="R2673" i="13"/>
  <c r="R2674" i="13"/>
  <c r="S2674" i="13" s="1"/>
  <c r="R2675" i="13"/>
  <c r="R2676" i="13"/>
  <c r="R2677" i="13"/>
  <c r="R2678" i="13"/>
  <c r="S2678" i="13" s="1"/>
  <c r="R2679" i="13"/>
  <c r="S2679" i="13" s="1"/>
  <c r="R2680" i="13"/>
  <c r="R2681" i="13"/>
  <c r="S2681" i="13" s="1"/>
  <c r="R2682" i="13"/>
  <c r="R2683" i="13"/>
  <c r="R2684" i="13"/>
  <c r="R2685" i="13"/>
  <c r="R2686" i="13"/>
  <c r="S2686" i="13" s="1"/>
  <c r="R2687" i="13"/>
  <c r="R2688" i="13"/>
  <c r="R2689" i="13"/>
  <c r="R2690" i="13"/>
  <c r="R2691" i="13"/>
  <c r="R2692" i="13"/>
  <c r="R2693" i="13"/>
  <c r="R2694" i="13"/>
  <c r="R2695" i="13"/>
  <c r="R2696" i="13"/>
  <c r="R2697" i="13"/>
  <c r="R2698" i="13"/>
  <c r="R2699" i="13"/>
  <c r="R2700" i="13"/>
  <c r="S2700" i="13" s="1"/>
  <c r="R2701" i="13"/>
  <c r="R2702" i="13"/>
  <c r="R2703" i="13"/>
  <c r="S2703" i="13" s="1"/>
  <c r="R2704" i="13"/>
  <c r="R2705" i="13"/>
  <c r="R2706" i="13"/>
  <c r="S2706" i="13" s="1"/>
  <c r="R2707" i="13"/>
  <c r="S2707" i="13" s="1"/>
  <c r="R2708" i="13"/>
  <c r="S2708" i="13" s="1"/>
  <c r="R2709" i="13"/>
  <c r="S2709" i="13" s="1"/>
  <c r="R2710" i="13"/>
  <c r="R2711" i="13"/>
  <c r="R2712" i="13"/>
  <c r="S2712" i="13" s="1"/>
  <c r="R2713" i="13"/>
  <c r="S2713" i="13" s="1"/>
  <c r="R2714" i="13"/>
  <c r="R2715" i="13"/>
  <c r="R2716" i="13"/>
  <c r="R2717" i="13"/>
  <c r="R2718" i="13"/>
  <c r="R2719" i="13"/>
  <c r="R2720" i="13"/>
  <c r="R2721" i="13"/>
  <c r="R2722" i="13"/>
  <c r="R2723" i="13"/>
  <c r="R2724" i="13"/>
  <c r="R2725" i="13"/>
  <c r="R2726" i="13"/>
  <c r="R2727" i="13"/>
  <c r="R2728" i="13"/>
  <c r="S2728" i="13" s="1"/>
  <c r="R2729" i="13"/>
  <c r="R2730" i="13"/>
  <c r="S2730" i="13" s="1"/>
  <c r="R2731" i="13"/>
  <c r="R2732" i="13"/>
  <c r="R2733" i="13"/>
  <c r="R2734" i="13"/>
  <c r="S2734" i="13" s="1"/>
  <c r="R2735" i="13"/>
  <c r="S2735" i="13" s="1"/>
  <c r="R2736" i="13"/>
  <c r="R2737" i="13"/>
  <c r="R2738" i="13"/>
  <c r="S2738" i="13" s="1"/>
  <c r="R2739" i="13"/>
  <c r="R2740" i="13"/>
  <c r="R2741" i="13"/>
  <c r="R2742" i="13"/>
  <c r="R2743" i="13"/>
  <c r="S2743" i="13" s="1"/>
  <c r="R2744" i="13"/>
  <c r="R2745" i="13"/>
  <c r="R2746" i="13"/>
  <c r="S2746" i="13" s="1"/>
  <c r="R2747" i="13"/>
  <c r="R2748" i="13"/>
  <c r="R2749" i="13"/>
  <c r="R2750" i="13"/>
  <c r="R2751" i="13"/>
  <c r="R2752" i="13"/>
  <c r="R2753" i="13"/>
  <c r="S2753" i="13" s="1"/>
  <c r="R2754" i="13"/>
  <c r="S2754" i="13" s="1"/>
  <c r="R2755" i="13"/>
  <c r="S2755" i="13" s="1"/>
  <c r="R2756" i="13"/>
  <c r="R2757" i="13"/>
  <c r="S2757" i="13" s="1"/>
  <c r="R2758" i="13"/>
  <c r="S2758" i="13" s="1"/>
  <c r="R2759" i="13"/>
  <c r="R2760" i="13"/>
  <c r="R2761" i="13"/>
  <c r="R2762" i="13"/>
  <c r="R2763" i="13"/>
  <c r="R2764" i="13"/>
  <c r="R2765" i="13"/>
  <c r="R2766" i="13"/>
  <c r="R2767" i="13"/>
  <c r="R2768" i="13"/>
  <c r="R2769" i="13"/>
  <c r="R2770" i="13"/>
  <c r="R2771" i="13"/>
  <c r="S2771" i="13" s="1"/>
  <c r="R2772" i="13"/>
  <c r="R2773" i="13"/>
  <c r="R2774" i="13"/>
  <c r="R2775" i="13"/>
  <c r="S2775" i="13" s="1"/>
  <c r="R2776" i="13"/>
  <c r="R2777" i="13"/>
  <c r="R2778" i="13"/>
  <c r="S2778" i="13" s="1"/>
  <c r="R2779" i="13"/>
  <c r="R2780" i="13"/>
  <c r="S2780" i="13" s="1"/>
  <c r="R2781" i="13"/>
  <c r="R2782" i="13"/>
  <c r="R2783" i="13"/>
  <c r="R2784" i="13"/>
  <c r="R2785" i="13"/>
  <c r="R2786" i="13"/>
  <c r="R2787" i="13"/>
  <c r="R2788" i="13"/>
  <c r="R2789" i="13"/>
  <c r="R2790" i="13"/>
  <c r="R2791" i="13"/>
  <c r="R2792" i="13"/>
  <c r="R2793" i="13"/>
  <c r="R2794" i="13"/>
  <c r="R2795" i="13"/>
  <c r="S2795" i="13" s="1"/>
  <c r="R2796" i="13"/>
  <c r="R2797" i="13"/>
  <c r="R2798" i="13"/>
  <c r="R2799" i="13"/>
  <c r="S2799" i="13" s="1"/>
  <c r="R2800" i="13"/>
  <c r="R2801" i="13"/>
  <c r="R2802" i="13"/>
  <c r="R2803" i="13"/>
  <c r="R2804" i="13"/>
  <c r="R2805" i="13"/>
  <c r="R2806" i="13"/>
  <c r="R2807" i="13"/>
  <c r="R2808" i="13"/>
  <c r="R2809" i="13"/>
  <c r="R2810" i="13"/>
  <c r="S2810" i="13" s="1"/>
  <c r="R2811" i="13"/>
  <c r="S2811" i="13" s="1"/>
  <c r="R2812" i="13"/>
  <c r="R2813" i="13"/>
  <c r="R2814" i="13"/>
  <c r="R2815" i="13"/>
  <c r="S2815" i="13" s="1"/>
  <c r="R2816" i="13"/>
  <c r="R2817" i="13"/>
  <c r="R2818" i="13"/>
  <c r="R2819" i="13"/>
  <c r="R2820" i="13"/>
  <c r="R2821" i="13"/>
  <c r="R2822" i="13"/>
  <c r="R2823" i="13"/>
  <c r="R2824" i="13"/>
  <c r="R2825" i="13"/>
  <c r="S2825" i="13" s="1"/>
  <c r="R2826" i="13"/>
  <c r="R2827" i="13"/>
  <c r="S2827" i="13" s="1"/>
  <c r="R2828" i="13"/>
  <c r="R2829" i="13"/>
  <c r="R2830" i="13"/>
  <c r="S2830" i="13" s="1"/>
  <c r="R2831" i="13"/>
  <c r="R2832" i="13"/>
  <c r="R2833" i="13"/>
  <c r="R2834" i="13"/>
  <c r="R2835" i="13"/>
  <c r="R2836" i="13"/>
  <c r="R2837" i="13"/>
  <c r="R2838" i="13"/>
  <c r="R2839" i="13"/>
  <c r="S2839" i="13" s="1"/>
  <c r="R2840" i="13"/>
  <c r="R2841" i="13"/>
  <c r="R2842" i="13"/>
  <c r="S2842" i="13" s="1"/>
  <c r="R2843" i="13"/>
  <c r="R2844" i="13"/>
  <c r="R2845" i="13"/>
  <c r="R2846" i="13"/>
  <c r="R2847" i="13"/>
  <c r="R2848" i="13"/>
  <c r="R2849" i="13"/>
  <c r="S2849" i="13" s="1"/>
  <c r="R2850" i="13"/>
  <c r="R2851" i="13"/>
  <c r="R2852" i="13"/>
  <c r="R2853" i="13"/>
  <c r="R2854" i="13"/>
  <c r="R2855" i="13"/>
  <c r="R2856" i="13"/>
  <c r="R2857" i="13"/>
  <c r="R2858" i="13"/>
  <c r="R2859" i="13"/>
  <c r="R2860" i="13"/>
  <c r="R2861" i="13"/>
  <c r="R2862" i="13"/>
  <c r="R2863" i="13"/>
  <c r="R2864" i="13"/>
  <c r="R2865" i="13"/>
  <c r="R2866" i="13"/>
  <c r="R2867" i="13"/>
  <c r="R2868" i="13"/>
  <c r="S2868" i="13" s="1"/>
  <c r="R2869" i="13"/>
  <c r="R2870" i="13"/>
  <c r="R2871" i="13"/>
  <c r="R2872" i="13"/>
  <c r="R2873" i="13"/>
  <c r="R2874" i="13"/>
  <c r="S2874" i="13" s="1"/>
  <c r="R2875" i="13"/>
  <c r="R2876" i="13"/>
  <c r="R2877" i="13"/>
  <c r="S2877" i="13" s="1"/>
  <c r="R2878" i="13"/>
  <c r="R2879" i="13"/>
  <c r="R2880" i="13"/>
  <c r="R2881" i="13"/>
  <c r="R2882" i="13"/>
  <c r="S2882" i="13" s="1"/>
  <c r="R2883" i="13"/>
  <c r="R2884" i="13"/>
  <c r="R2885" i="13"/>
  <c r="R2886" i="13"/>
  <c r="R2887" i="13"/>
  <c r="S2887" i="13" s="1"/>
  <c r="R2888" i="13"/>
  <c r="R2889" i="13"/>
  <c r="R2890" i="13"/>
  <c r="R2891" i="13"/>
  <c r="R2892" i="13"/>
  <c r="R2893" i="13"/>
  <c r="R2894" i="13"/>
  <c r="R2895" i="13"/>
  <c r="R2896" i="13"/>
  <c r="R2897" i="13"/>
  <c r="R2898" i="13"/>
  <c r="R2899" i="13"/>
  <c r="R2900" i="13"/>
  <c r="R2901" i="13"/>
  <c r="R2902" i="13"/>
  <c r="R2903" i="13"/>
  <c r="R2904" i="13"/>
  <c r="R2905" i="13"/>
  <c r="R2906" i="13"/>
  <c r="R2907" i="13"/>
  <c r="R2908" i="13"/>
  <c r="R2909" i="13"/>
  <c r="R2910" i="13"/>
  <c r="R2911" i="13"/>
  <c r="R2912" i="13"/>
  <c r="R2913" i="13"/>
  <c r="R2914" i="13"/>
  <c r="S2914" i="13" s="1"/>
  <c r="R2915" i="13"/>
  <c r="R2916" i="13"/>
  <c r="R2917" i="13"/>
  <c r="R2918" i="13"/>
  <c r="R2919" i="13"/>
  <c r="S2919" i="13" s="1"/>
  <c r="R2920" i="13"/>
  <c r="R2921" i="13"/>
  <c r="S2921" i="13" s="1"/>
  <c r="R2922" i="13"/>
  <c r="S2922" i="13" s="1"/>
  <c r="R2923" i="13"/>
  <c r="S2923" i="13" s="1"/>
  <c r="R2924" i="13"/>
  <c r="R2925" i="13"/>
  <c r="R2926" i="13"/>
  <c r="S2926" i="13" s="1"/>
  <c r="R2927" i="13"/>
  <c r="R2928" i="13"/>
  <c r="R2929" i="13"/>
  <c r="R2930" i="13"/>
  <c r="R2931" i="13"/>
  <c r="R2932" i="13"/>
  <c r="R2933" i="13"/>
  <c r="R2934" i="13"/>
  <c r="R2935" i="13"/>
  <c r="R2936" i="13"/>
  <c r="R2937" i="13"/>
  <c r="R2938" i="13"/>
  <c r="S2938" i="13" s="1"/>
  <c r="R2939" i="13"/>
  <c r="S2939" i="13" s="1"/>
  <c r="R2940" i="13"/>
  <c r="S2940" i="13" s="1"/>
  <c r="R2941" i="13"/>
  <c r="R2942" i="13"/>
  <c r="R2943" i="13"/>
  <c r="S2943" i="13" s="1"/>
  <c r="R2944" i="13"/>
  <c r="R2945" i="13"/>
  <c r="R2946" i="13"/>
  <c r="S2946" i="13" s="1"/>
  <c r="R2947" i="13"/>
  <c r="S2947" i="13" s="1"/>
  <c r="R2948" i="13"/>
  <c r="R2949" i="13"/>
  <c r="R2950" i="13"/>
  <c r="R2951" i="13"/>
  <c r="S2951" i="13" s="1"/>
  <c r="R2952" i="13"/>
  <c r="R2953" i="13"/>
  <c r="R2954" i="13"/>
  <c r="R2955" i="13"/>
  <c r="R2956" i="13"/>
  <c r="R2957" i="13"/>
  <c r="R2958" i="13"/>
  <c r="R2959" i="13"/>
  <c r="R2960" i="13"/>
  <c r="R2961" i="13"/>
  <c r="R2962" i="13"/>
  <c r="S2962" i="13" s="1"/>
  <c r="R2963" i="13"/>
  <c r="R2964" i="13"/>
  <c r="R2965" i="13"/>
  <c r="R2966" i="13"/>
  <c r="R2967" i="13"/>
  <c r="S2967" i="13" s="1"/>
  <c r="R2968" i="13"/>
  <c r="R2969" i="13"/>
  <c r="R2970" i="13"/>
  <c r="R2971" i="13"/>
  <c r="R2972" i="13"/>
  <c r="R2973" i="13"/>
  <c r="S2973" i="13" s="1"/>
  <c r="R2974" i="13"/>
  <c r="S2974" i="13" s="1"/>
  <c r="R2975" i="13"/>
  <c r="S2975" i="13" s="1"/>
  <c r="R2976" i="13"/>
  <c r="R2977" i="13"/>
  <c r="R2978" i="13"/>
  <c r="R2979" i="13"/>
  <c r="S2979" i="13" s="1"/>
  <c r="R2980" i="13"/>
  <c r="R2981" i="13"/>
  <c r="R2982" i="13"/>
  <c r="R2983" i="13"/>
  <c r="R2984" i="13"/>
  <c r="R2985" i="13"/>
  <c r="R2986" i="13"/>
  <c r="R2987" i="13"/>
  <c r="S2987" i="13" s="1"/>
  <c r="R2988" i="13"/>
  <c r="S2988" i="13" s="1"/>
  <c r="R2989" i="13"/>
  <c r="R2990" i="13"/>
  <c r="R2991" i="13"/>
  <c r="R2992" i="13"/>
  <c r="R2993" i="13"/>
  <c r="S2993" i="13" s="1"/>
  <c r="R2994" i="13"/>
  <c r="R2995" i="13"/>
  <c r="R2996" i="13"/>
  <c r="R2997" i="13"/>
  <c r="R2998" i="13"/>
  <c r="R2999" i="13"/>
  <c r="R3000" i="13"/>
  <c r="R3001" i="13"/>
  <c r="R3002" i="13"/>
  <c r="R3003" i="13"/>
  <c r="R3004" i="13"/>
  <c r="R3005" i="13"/>
  <c r="R3006" i="13"/>
  <c r="R3007" i="13"/>
  <c r="R3008" i="13"/>
  <c r="R3009" i="13"/>
  <c r="R3010" i="13"/>
  <c r="R3011" i="13"/>
  <c r="R3012" i="13"/>
  <c r="S3012" i="13" s="1"/>
  <c r="R3013" i="13"/>
  <c r="R3014" i="13"/>
  <c r="R3015" i="13"/>
  <c r="R3016" i="13"/>
  <c r="R3017" i="13"/>
  <c r="R3018" i="13"/>
  <c r="S3018" i="13" s="1"/>
  <c r="R3019" i="13"/>
  <c r="S3019" i="13" s="1"/>
  <c r="R3020" i="13"/>
  <c r="R3021" i="13"/>
  <c r="S3021" i="13" s="1"/>
  <c r="R3022" i="13"/>
  <c r="R3023" i="13"/>
  <c r="R3024" i="13"/>
  <c r="R3025" i="13"/>
  <c r="R3026" i="13"/>
  <c r="S3026" i="13" s="1"/>
  <c r="R3027" i="13"/>
  <c r="R3028" i="13"/>
  <c r="R3029" i="13"/>
  <c r="R3030" i="13"/>
  <c r="R3031" i="13"/>
  <c r="R3032" i="13"/>
  <c r="R3033" i="13"/>
  <c r="R3034" i="13"/>
  <c r="S3034" i="13" s="1"/>
  <c r="R3035" i="13"/>
  <c r="R3036" i="13"/>
  <c r="R3037" i="13"/>
  <c r="R3038" i="13"/>
  <c r="R3039" i="13"/>
  <c r="S3039" i="13" s="1"/>
  <c r="R3040" i="13"/>
  <c r="R3041" i="13"/>
  <c r="R3042" i="13"/>
  <c r="S3042" i="13" s="1"/>
  <c r="R3043" i="13"/>
  <c r="R3044" i="13"/>
  <c r="R3045" i="13"/>
  <c r="R3046" i="13"/>
  <c r="S3046" i="13" s="1"/>
  <c r="R3047" i="13"/>
  <c r="R3048" i="13"/>
  <c r="R3049" i="13"/>
  <c r="R3050" i="13"/>
  <c r="R3051" i="13"/>
  <c r="S3051" i="13" s="1"/>
  <c r="R3052" i="13"/>
  <c r="R3053" i="13"/>
  <c r="R3054" i="13"/>
  <c r="R3055" i="13"/>
  <c r="R3056" i="13"/>
  <c r="R3057" i="13"/>
  <c r="R3058" i="13"/>
  <c r="R3059" i="13"/>
  <c r="S3059" i="13" s="1"/>
  <c r="R3060" i="13"/>
  <c r="S3060" i="13" s="1"/>
  <c r="R3061" i="13"/>
  <c r="R3062" i="13"/>
  <c r="R3063" i="13"/>
  <c r="R3064" i="13"/>
  <c r="R3065" i="13"/>
  <c r="R3066" i="13"/>
  <c r="S3066" i="13" s="1"/>
  <c r="R3067" i="13"/>
  <c r="R3068" i="13"/>
  <c r="S3068" i="13" s="1"/>
  <c r="R3069" i="13"/>
  <c r="S3069" i="13" s="1"/>
  <c r="R3070" i="13"/>
  <c r="R3071" i="13"/>
  <c r="R3072" i="13"/>
  <c r="R3073" i="13"/>
  <c r="R3074" i="13"/>
  <c r="R3075" i="13"/>
  <c r="R3076" i="13"/>
  <c r="R3077" i="13"/>
  <c r="R3078" i="13"/>
  <c r="R3079" i="13"/>
  <c r="R3080" i="13"/>
  <c r="R3081" i="13"/>
  <c r="R3082" i="13"/>
  <c r="R3083" i="13"/>
  <c r="R3084" i="13"/>
  <c r="R3085" i="13"/>
  <c r="R3086" i="13"/>
  <c r="R3087" i="13"/>
  <c r="R3088" i="13"/>
  <c r="R3089" i="13"/>
  <c r="S3089" i="13" s="1"/>
  <c r="R3090" i="13"/>
  <c r="R3091" i="13"/>
  <c r="R3092" i="13"/>
  <c r="S3092" i="13" s="1"/>
  <c r="R3093" i="13"/>
  <c r="S3093" i="13" s="1"/>
  <c r="R3094" i="13"/>
  <c r="R3095" i="13"/>
  <c r="R3096" i="13"/>
  <c r="R3097" i="13"/>
  <c r="R3098" i="13"/>
  <c r="S3098" i="13" s="1"/>
  <c r="R3099" i="13"/>
  <c r="S3099" i="13" s="1"/>
  <c r="R3100" i="13"/>
  <c r="S3100" i="13" s="1"/>
  <c r="R3101" i="13"/>
  <c r="R3102" i="13"/>
  <c r="R3103" i="13"/>
  <c r="S3103" i="13" s="1"/>
  <c r="R3104" i="13"/>
  <c r="R3105" i="13"/>
  <c r="R3106" i="13"/>
  <c r="R3107" i="13"/>
  <c r="R3108" i="13"/>
  <c r="R3109" i="13"/>
  <c r="R3110" i="13"/>
  <c r="R3111" i="13"/>
  <c r="R3112" i="13"/>
  <c r="R3113" i="13"/>
  <c r="R3114" i="13"/>
  <c r="S3114" i="13" s="1"/>
  <c r="R3115" i="13"/>
  <c r="S3115" i="13" s="1"/>
  <c r="R3116" i="13"/>
  <c r="R3117" i="13"/>
  <c r="R3118" i="13"/>
  <c r="R3119" i="13"/>
  <c r="S3119" i="13" s="1"/>
  <c r="R3120" i="13"/>
  <c r="S3120" i="13" s="1"/>
  <c r="R3121" i="13"/>
  <c r="R3122" i="13"/>
  <c r="R3123" i="13"/>
  <c r="R3124" i="13"/>
  <c r="R3125" i="13"/>
  <c r="R3126" i="13"/>
  <c r="R3127" i="13"/>
  <c r="R3128" i="13"/>
  <c r="R3129" i="13"/>
  <c r="R3130" i="13"/>
  <c r="R3131" i="13"/>
  <c r="R3132" i="13"/>
  <c r="R3133" i="13"/>
  <c r="R3134" i="13"/>
  <c r="R3135" i="13"/>
  <c r="R3136" i="13"/>
  <c r="R3137" i="13"/>
  <c r="R3138" i="13"/>
  <c r="R3139" i="13"/>
  <c r="S3139" i="13" s="1"/>
  <c r="R3140" i="13"/>
  <c r="S3140" i="13" s="1"/>
  <c r="R3141" i="13"/>
  <c r="S3141" i="13" s="1"/>
  <c r="R3142" i="13"/>
  <c r="R3143" i="13"/>
  <c r="R3144" i="13"/>
  <c r="R3145" i="13"/>
  <c r="R3146" i="13"/>
  <c r="R3147" i="13"/>
  <c r="R3148" i="13"/>
  <c r="R3149" i="13"/>
  <c r="R3150" i="13"/>
  <c r="R3151" i="13"/>
  <c r="S3151" i="13" s="1"/>
  <c r="R3152" i="13"/>
  <c r="R3153" i="13"/>
  <c r="R3154" i="13"/>
  <c r="R3155" i="13"/>
  <c r="R3156" i="13"/>
  <c r="R3157" i="13"/>
  <c r="R3158" i="13"/>
  <c r="S3158" i="13" s="1"/>
  <c r="R3159" i="13"/>
  <c r="R3160" i="13"/>
  <c r="R3161" i="13"/>
  <c r="R3162" i="13"/>
  <c r="S3162" i="13" s="1"/>
  <c r="R3163" i="13"/>
  <c r="R3164" i="13"/>
  <c r="R3165" i="13"/>
  <c r="S3165" i="13" s="1"/>
  <c r="R3166" i="13"/>
  <c r="S3166" i="13" s="1"/>
  <c r="R3167" i="13"/>
  <c r="R3168" i="13"/>
  <c r="R3169" i="13"/>
  <c r="R3170" i="13"/>
  <c r="S3170" i="13" s="1"/>
  <c r="R3171" i="13"/>
  <c r="R3172" i="13"/>
  <c r="S3172" i="13" s="1"/>
  <c r="R3173" i="13"/>
  <c r="R3174" i="13"/>
  <c r="S3174" i="13" s="1"/>
  <c r="R3175" i="13"/>
  <c r="R3176" i="13"/>
  <c r="R3177" i="13"/>
  <c r="R3178" i="13"/>
  <c r="R3179" i="13"/>
  <c r="S3179" i="13" s="1"/>
  <c r="R3180" i="13"/>
  <c r="R3181" i="13"/>
  <c r="R3182" i="13"/>
  <c r="R3183" i="13"/>
  <c r="S3183" i="13" s="1"/>
  <c r="R3184" i="13"/>
  <c r="R3185" i="13"/>
  <c r="R3186" i="13"/>
  <c r="R3187" i="13"/>
  <c r="R3188" i="13"/>
  <c r="R3189" i="13"/>
  <c r="R3190" i="13"/>
  <c r="R3191" i="13"/>
  <c r="S3191" i="13" s="1"/>
  <c r="R3192" i="13"/>
  <c r="R3193" i="13"/>
  <c r="R3194" i="13"/>
  <c r="R3195" i="13"/>
  <c r="R3196" i="13"/>
  <c r="R3197" i="13"/>
  <c r="R3198" i="13"/>
  <c r="R3199" i="13"/>
  <c r="R3200" i="13"/>
  <c r="R3201" i="13"/>
  <c r="S3201" i="13" s="1"/>
  <c r="R3202" i="13"/>
  <c r="S3202" i="13" s="1"/>
  <c r="R3203" i="13"/>
  <c r="S3203" i="13" s="1"/>
  <c r="R8" i="13"/>
  <c r="S8" i="13" s="1"/>
  <c r="E6" i="7"/>
  <c r="E17" i="7"/>
  <c r="E40" i="7"/>
  <c r="E41" i="7"/>
  <c r="E27" i="7"/>
  <c r="E28" i="7"/>
  <c r="I33" i="7"/>
  <c r="E7" i="7"/>
  <c r="E8" i="7"/>
  <c r="E16" i="7"/>
  <c r="I12" i="7"/>
  <c r="E43" i="5"/>
  <c r="E42" i="5"/>
  <c r="E32" i="5"/>
  <c r="E33" i="5"/>
  <c r="E31" i="5"/>
  <c r="E30" i="5"/>
  <c r="E29" i="5"/>
  <c r="E12" i="5"/>
  <c r="E16" i="5"/>
  <c r="E13" i="5"/>
  <c r="E14" i="5"/>
  <c r="E15" i="5"/>
  <c r="E6" i="5"/>
  <c r="E5" i="5"/>
  <c r="E4" i="5"/>
  <c r="E32" i="8"/>
  <c r="E22" i="8"/>
  <c r="E12" i="8"/>
  <c r="E4" i="8"/>
  <c r="J3" i="13" l="1" a="1"/>
  <c r="J3" i="13" s="1"/>
  <c r="J4" i="13" a="1"/>
  <c r="J4" i="13" s="1"/>
  <c r="D104" i="9"/>
  <c r="S596" i="13"/>
  <c r="S1287" i="13"/>
  <c r="S567" i="13"/>
  <c r="S3090" i="13"/>
  <c r="S3087" i="13"/>
  <c r="S1171" i="13"/>
  <c r="S2250" i="13"/>
  <c r="S2204" i="13"/>
  <c r="S2134" i="13"/>
  <c r="S422" i="13"/>
  <c r="S1166" i="13"/>
  <c r="S3186" i="13"/>
  <c r="S1482" i="13"/>
  <c r="S595" i="13"/>
  <c r="S1286" i="13"/>
  <c r="S550" i="13"/>
  <c r="S1914" i="13"/>
  <c r="S1118" i="13"/>
  <c r="S358" i="13"/>
  <c r="S2300" i="13"/>
  <c r="S3135" i="13"/>
  <c r="S1269" i="13"/>
  <c r="S2727" i="13"/>
  <c r="S1650" i="13"/>
  <c r="S958" i="13"/>
  <c r="S2298" i="13"/>
  <c r="S2278" i="13"/>
  <c r="S1124" i="13"/>
  <c r="S1007" i="13"/>
  <c r="S3198" i="13"/>
  <c r="S3102" i="13"/>
  <c r="S3078" i="13"/>
  <c r="S2982" i="13"/>
  <c r="S2910" i="13"/>
  <c r="S2838" i="13"/>
  <c r="S2790" i="13"/>
  <c r="S2622" i="13"/>
  <c r="S2574" i="13"/>
  <c r="S2526" i="13"/>
  <c r="S2502" i="13"/>
  <c r="S2358" i="13"/>
  <c r="S2286" i="13"/>
  <c r="S2262" i="13"/>
  <c r="S1926" i="13"/>
  <c r="S1830" i="13"/>
  <c r="S1806" i="13"/>
  <c r="S1686" i="13"/>
  <c r="S1446" i="13"/>
  <c r="S1398" i="13"/>
  <c r="S1110" i="13"/>
  <c r="S1062" i="13"/>
  <c r="S1038" i="13"/>
  <c r="S2885" i="13"/>
  <c r="S2765" i="13"/>
  <c r="S2621" i="13"/>
  <c r="S1133" i="13"/>
  <c r="S293" i="13"/>
  <c r="S3148" i="13"/>
  <c r="S2908" i="13"/>
  <c r="S2764" i="13"/>
  <c r="S2116" i="13"/>
  <c r="S2020" i="13"/>
  <c r="S1876" i="13"/>
  <c r="S1300" i="13"/>
  <c r="S2379" i="13"/>
  <c r="S1995" i="13"/>
  <c r="S1803" i="13"/>
  <c r="S1587" i="13"/>
  <c r="S1323" i="13"/>
  <c r="S747" i="13"/>
  <c r="S603" i="13"/>
  <c r="S411" i="13"/>
  <c r="S315" i="13"/>
  <c r="S2353" i="13"/>
  <c r="S2257" i="13"/>
  <c r="S1945" i="13"/>
  <c r="S3024" i="13"/>
  <c r="S2808" i="13"/>
  <c r="S2472" i="13"/>
  <c r="S2136" i="13"/>
  <c r="S2016" i="13"/>
  <c r="S1920" i="13"/>
  <c r="S1680" i="13"/>
  <c r="S1560" i="13"/>
  <c r="S1464" i="13"/>
  <c r="S1368" i="13"/>
  <c r="S1873" i="13"/>
  <c r="S3101" i="13"/>
  <c r="S2789" i="13"/>
  <c r="S2525" i="13"/>
  <c r="S2357" i="13"/>
  <c r="S1901" i="13"/>
  <c r="S1397" i="13"/>
  <c r="S1157" i="13"/>
  <c r="S1085" i="13"/>
  <c r="S989" i="13"/>
  <c r="S269" i="13"/>
  <c r="S2548" i="13"/>
  <c r="S2308" i="13"/>
  <c r="S1972" i="13"/>
  <c r="S3027" i="13"/>
  <c r="S2907" i="13"/>
  <c r="S2787" i="13"/>
  <c r="S2259" i="13"/>
  <c r="S2043" i="13"/>
  <c r="S1923" i="13"/>
  <c r="S1251" i="13"/>
  <c r="S699" i="13"/>
  <c r="S267" i="13"/>
  <c r="S171" i="13"/>
  <c r="S457" i="13"/>
  <c r="S3144" i="13"/>
  <c r="S2448" i="13"/>
  <c r="S1992" i="13"/>
  <c r="S1872" i="13"/>
  <c r="S1752" i="13"/>
  <c r="S3149" i="13"/>
  <c r="S3053" i="13"/>
  <c r="S2957" i="13"/>
  <c r="S2813" i="13"/>
  <c r="S2717" i="13"/>
  <c r="S2501" i="13"/>
  <c r="S1565" i="13"/>
  <c r="S1445" i="13"/>
  <c r="S1349" i="13"/>
  <c r="S1109" i="13"/>
  <c r="S1013" i="13"/>
  <c r="S917" i="13"/>
  <c r="S2860" i="13"/>
  <c r="S2476" i="13"/>
  <c r="S2380" i="13"/>
  <c r="S2284" i="13"/>
  <c r="S2212" i="13"/>
  <c r="S1924" i="13"/>
  <c r="S1564" i="13"/>
  <c r="S1444" i="13"/>
  <c r="S1228" i="13"/>
  <c r="S988" i="13"/>
  <c r="S700" i="13"/>
  <c r="S580" i="13"/>
  <c r="S244" i="13"/>
  <c r="S2883" i="13"/>
  <c r="S2403" i="13"/>
  <c r="S2283" i="13"/>
  <c r="S2115" i="13"/>
  <c r="S1563" i="13"/>
  <c r="S1443" i="13"/>
  <c r="S1059" i="13"/>
  <c r="S987" i="13"/>
  <c r="S795" i="13"/>
  <c r="S723" i="13"/>
  <c r="S3193" i="13"/>
  <c r="S2905" i="13"/>
  <c r="S2665" i="13"/>
  <c r="S2617" i="13"/>
  <c r="S2377" i="13"/>
  <c r="S2281" i="13"/>
  <c r="S2185" i="13"/>
  <c r="S1897" i="13"/>
  <c r="S1753" i="13"/>
  <c r="S3000" i="13"/>
  <c r="S2760" i="13"/>
  <c r="S2544" i="13"/>
  <c r="S1896" i="13"/>
  <c r="S1536" i="13"/>
  <c r="S1440" i="13"/>
  <c r="S1008" i="13"/>
  <c r="S3197" i="13"/>
  <c r="S2141" i="13"/>
  <c r="S1925" i="13"/>
  <c r="S581" i="13"/>
  <c r="S365" i="13"/>
  <c r="S245" i="13"/>
  <c r="S197" i="13"/>
  <c r="S101" i="13"/>
  <c r="S3124" i="13"/>
  <c r="S2884" i="13"/>
  <c r="S2668" i="13"/>
  <c r="S2572" i="13"/>
  <c r="S1996" i="13"/>
  <c r="S1900" i="13"/>
  <c r="S844" i="13"/>
  <c r="S364" i="13"/>
  <c r="S2667" i="13"/>
  <c r="S2547" i="13"/>
  <c r="S1659" i="13"/>
  <c r="S1179" i="13"/>
  <c r="S1011" i="13"/>
  <c r="S291" i="13"/>
  <c r="S3025" i="13"/>
  <c r="S2929" i="13"/>
  <c r="S3096" i="13"/>
  <c r="S2736" i="13"/>
  <c r="S3125" i="13"/>
  <c r="S2909" i="13"/>
  <c r="S2837" i="13"/>
  <c r="S2573" i="13"/>
  <c r="S2117" i="13"/>
  <c r="S1277" i="13"/>
  <c r="S1181" i="13"/>
  <c r="S1061" i="13"/>
  <c r="S3196" i="13"/>
  <c r="S2956" i="13"/>
  <c r="S2836" i="13"/>
  <c r="S2620" i="13"/>
  <c r="S1852" i="13"/>
  <c r="S1180" i="13"/>
  <c r="S1060" i="13"/>
  <c r="S604" i="13"/>
  <c r="S2571" i="13"/>
  <c r="S1851" i="13"/>
  <c r="S3048" i="13"/>
  <c r="S2832" i="13"/>
  <c r="S1632" i="13"/>
  <c r="S3071" i="13"/>
  <c r="S2903" i="13"/>
  <c r="S2567" i="13"/>
  <c r="S2302" i="13"/>
  <c r="S1918" i="13"/>
  <c r="S1606" i="13"/>
  <c r="S1486" i="13"/>
  <c r="S2996" i="13"/>
  <c r="S2252" i="13"/>
  <c r="S1700" i="13"/>
  <c r="S908" i="13"/>
  <c r="S356" i="13"/>
  <c r="S164" i="13"/>
  <c r="S2779" i="13"/>
  <c r="S2635" i="13"/>
  <c r="S2275" i="13"/>
  <c r="S2510" i="13"/>
  <c r="S2992" i="13"/>
  <c r="S2944" i="13"/>
  <c r="S2896" i="13"/>
  <c r="S2752" i="13"/>
  <c r="S2704" i="13"/>
  <c r="S2656" i="13"/>
  <c r="S2608" i="13"/>
  <c r="S2464" i="13"/>
  <c r="S2416" i="13"/>
  <c r="S2368" i="13"/>
  <c r="S2008" i="13"/>
  <c r="S1840" i="13"/>
  <c r="S1480" i="13"/>
  <c r="S1432" i="13"/>
  <c r="S1288" i="13"/>
  <c r="S952" i="13"/>
  <c r="S808" i="13"/>
  <c r="S376" i="13"/>
  <c r="S352" i="13"/>
  <c r="S136" i="13"/>
  <c r="S2486" i="13"/>
  <c r="S2030" i="13"/>
  <c r="S998" i="13"/>
  <c r="S3167" i="13"/>
  <c r="S2831" i="13"/>
  <c r="S2687" i="13"/>
  <c r="S2351" i="13"/>
  <c r="S2135" i="13"/>
  <c r="S1919" i="13"/>
  <c r="S2966" i="13"/>
  <c r="S3184" i="13"/>
  <c r="S2968" i="13"/>
  <c r="S2920" i="13"/>
  <c r="S2680" i="13"/>
  <c r="S2632" i="13"/>
  <c r="S2512" i="13"/>
  <c r="S2392" i="13"/>
  <c r="S2200" i="13"/>
  <c r="S2152" i="13"/>
  <c r="S1696" i="13"/>
  <c r="S760" i="13"/>
  <c r="S400" i="13"/>
  <c r="S3159" i="13"/>
  <c r="S3111" i="13"/>
  <c r="S3063" i="13"/>
  <c r="S3015" i="13"/>
  <c r="S2895" i="13"/>
  <c r="S2847" i="13"/>
  <c r="S2823" i="13"/>
  <c r="S2655" i="13"/>
  <c r="S2559" i="13"/>
  <c r="S2535" i="13"/>
  <c r="S2487" i="13"/>
  <c r="S2343" i="13"/>
  <c r="S2295" i="13"/>
  <c r="S2271" i="13"/>
  <c r="S2151" i="13"/>
  <c r="S2007" i="13"/>
  <c r="S1983" i="13"/>
  <c r="S1911" i="13"/>
  <c r="S1887" i="13"/>
  <c r="S1863" i="13"/>
  <c r="S1767" i="13"/>
  <c r="S1623" i="13"/>
  <c r="S1599" i="13"/>
  <c r="S1503" i="13"/>
  <c r="S1479" i="13"/>
  <c r="S1311" i="13"/>
  <c r="S1239" i="13"/>
  <c r="S1215" i="13"/>
  <c r="S1119" i="13"/>
  <c r="S1071" i="13"/>
  <c r="S1047" i="13"/>
  <c r="S927" i="13"/>
  <c r="S855" i="13"/>
  <c r="S831" i="13"/>
  <c r="S735" i="13"/>
  <c r="S687" i="13"/>
  <c r="S663" i="13"/>
  <c r="S543" i="13"/>
  <c r="S495" i="13"/>
  <c r="S471" i="13"/>
  <c r="S447" i="13"/>
  <c r="S399" i="13"/>
  <c r="S351" i="13"/>
  <c r="S279" i="13"/>
  <c r="S231" i="13"/>
  <c r="S207" i="13"/>
  <c r="S135" i="13"/>
  <c r="S87" i="13"/>
  <c r="S63" i="13"/>
  <c r="S39" i="13"/>
  <c r="S2468" i="13"/>
  <c r="S2015" i="13"/>
  <c r="S2927" i="13"/>
  <c r="S2231" i="13"/>
  <c r="S1391" i="13"/>
  <c r="S1127" i="13"/>
  <c r="S2518" i="13"/>
  <c r="S1990" i="13"/>
  <c r="S1558" i="13"/>
  <c r="S1366" i="13"/>
  <c r="S2111" i="13"/>
  <c r="S2684" i="13"/>
  <c r="S2564" i="13"/>
  <c r="S2156" i="13"/>
  <c r="S1604" i="13"/>
  <c r="S956" i="13"/>
  <c r="S884" i="13"/>
  <c r="S692" i="13"/>
  <c r="S332" i="13"/>
  <c r="S2995" i="13"/>
  <c r="S2515" i="13"/>
  <c r="S2539" i="13"/>
  <c r="S2519" i="13"/>
  <c r="S1052" i="13"/>
  <c r="S2630" i="13"/>
  <c r="S2270" i="13"/>
  <c r="S1766" i="13"/>
  <c r="S1694" i="13"/>
  <c r="S1478" i="13"/>
  <c r="S1406" i="13"/>
  <c r="S1334" i="13"/>
  <c r="S1094" i="13"/>
  <c r="S686" i="13"/>
  <c r="S2221" i="13"/>
  <c r="S2125" i="13"/>
  <c r="S1981" i="13"/>
  <c r="S1741" i="13"/>
  <c r="S1645" i="13"/>
  <c r="S1477" i="13"/>
  <c r="S1021" i="13"/>
  <c r="S949" i="13"/>
  <c r="S877" i="13"/>
  <c r="S661" i="13"/>
  <c r="S85" i="13"/>
  <c r="S13" i="13"/>
  <c r="S2899" i="13"/>
  <c r="S2964" i="13"/>
  <c r="S2796" i="13"/>
  <c r="S2724" i="13"/>
  <c r="S2676" i="13"/>
  <c r="S2628" i="13"/>
  <c r="S2196" i="13"/>
  <c r="S2124" i="13"/>
  <c r="S2076" i="13"/>
  <c r="S1980" i="13"/>
  <c r="S1860" i="13"/>
  <c r="S1836" i="13"/>
  <c r="S1764" i="13"/>
  <c r="S1716" i="13"/>
  <c r="S1572" i="13"/>
  <c r="S1500" i="13"/>
  <c r="S1476" i="13"/>
  <c r="S1428" i="13"/>
  <c r="S1332" i="13"/>
  <c r="S1284" i="13"/>
  <c r="S1116" i="13"/>
  <c r="S1092" i="13"/>
  <c r="S1044" i="13"/>
  <c r="S996" i="13"/>
  <c r="S948" i="13"/>
  <c r="S924" i="13"/>
  <c r="S828" i="13"/>
  <c r="S708" i="13"/>
  <c r="S564" i="13"/>
  <c r="S492" i="13"/>
  <c r="S300" i="13"/>
  <c r="S276" i="13"/>
  <c r="S252" i="13"/>
  <c r="S2879" i="13"/>
  <c r="S2415" i="13"/>
  <c r="S2591" i="13"/>
  <c r="S2087" i="13"/>
  <c r="S1991" i="13"/>
  <c r="S1511" i="13"/>
  <c r="S1103" i="13"/>
  <c r="S3070" i="13"/>
  <c r="S2566" i="13"/>
  <c r="S2086" i="13"/>
  <c r="S1294" i="13"/>
  <c r="S3020" i="13"/>
  <c r="S2756" i="13"/>
  <c r="S2540" i="13"/>
  <c r="S2180" i="13"/>
  <c r="S2036" i="13"/>
  <c r="S1652" i="13"/>
  <c r="S404" i="13"/>
  <c r="S308" i="13"/>
  <c r="S3163" i="13"/>
  <c r="S3067" i="13"/>
  <c r="S2563" i="13"/>
  <c r="S2467" i="13"/>
  <c r="S2558" i="13"/>
  <c r="S2198" i="13"/>
  <c r="S2102" i="13"/>
  <c r="S1910" i="13"/>
  <c r="S1814" i="13"/>
  <c r="S1550" i="13"/>
  <c r="S1358" i="13"/>
  <c r="S1310" i="13"/>
  <c r="S1238" i="13"/>
  <c r="S1046" i="13"/>
  <c r="S2341" i="13"/>
  <c r="S2197" i="13"/>
  <c r="S2053" i="13"/>
  <c r="S2029" i="13"/>
  <c r="S1501" i="13"/>
  <c r="S1189" i="13"/>
  <c r="S1093" i="13"/>
  <c r="S1045" i="13"/>
  <c r="S829" i="13"/>
  <c r="S781" i="13"/>
  <c r="S757" i="13"/>
  <c r="S613" i="13"/>
  <c r="S469" i="13"/>
  <c r="S421" i="13"/>
  <c r="S301" i="13"/>
  <c r="S205" i="13"/>
  <c r="S1463" i="13"/>
  <c r="S3180" i="13"/>
  <c r="S3156" i="13"/>
  <c r="S3155" i="13"/>
  <c r="S3035" i="13"/>
  <c r="S2915" i="13"/>
  <c r="S2891" i="13"/>
  <c r="S2843" i="13"/>
  <c r="S2747" i="13"/>
  <c r="S2699" i="13"/>
  <c r="S2675" i="13"/>
  <c r="S2603" i="13"/>
  <c r="S2507" i="13"/>
  <c r="S2411" i="13"/>
  <c r="S2195" i="13"/>
  <c r="S2099" i="13"/>
  <c r="S1979" i="13"/>
  <c r="S1691" i="13"/>
  <c r="S1499" i="13"/>
  <c r="S1403" i="13"/>
  <c r="S1355" i="13"/>
  <c r="S1307" i="13"/>
  <c r="S1091" i="13"/>
  <c r="S995" i="13"/>
  <c r="S851" i="13"/>
  <c r="S827" i="13"/>
  <c r="S731" i="13"/>
  <c r="S659" i="13"/>
  <c r="S491" i="13"/>
  <c r="S443" i="13"/>
  <c r="S395" i="13"/>
  <c r="S347" i="13"/>
  <c r="S275" i="13"/>
  <c r="S155" i="13"/>
  <c r="S35" i="13"/>
  <c r="S3188" i="13"/>
  <c r="S2414" i="13"/>
  <c r="S1959" i="13"/>
  <c r="S951" i="13"/>
  <c r="S2255" i="13"/>
  <c r="S1895" i="13"/>
  <c r="S1775" i="13"/>
  <c r="S1343" i="13"/>
  <c r="S1223" i="13"/>
  <c r="S3047" i="13"/>
  <c r="S2638" i="13"/>
  <c r="S2470" i="13"/>
  <c r="S2374" i="13"/>
  <c r="S2516" i="13"/>
  <c r="S1892" i="13"/>
  <c r="S1796" i="13"/>
  <c r="S1748" i="13"/>
  <c r="S1436" i="13"/>
  <c r="S1148" i="13"/>
  <c r="S1004" i="13"/>
  <c r="S620" i="13"/>
  <c r="S284" i="13"/>
  <c r="S92" i="13"/>
  <c r="S2039" i="13"/>
  <c r="S3134" i="13"/>
  <c r="S3062" i="13"/>
  <c r="S2942" i="13"/>
  <c r="S2438" i="13"/>
  <c r="S1886" i="13"/>
  <c r="S1646" i="13"/>
  <c r="S1526" i="13"/>
  <c r="S1214" i="13"/>
  <c r="S758" i="13"/>
  <c r="S3187" i="13"/>
  <c r="S2398" i="13"/>
  <c r="S2673" i="13"/>
  <c r="S2577" i="13"/>
  <c r="S2481" i="13"/>
  <c r="S2433" i="13"/>
  <c r="S2337" i="13"/>
  <c r="S2313" i="13"/>
  <c r="S1569" i="13"/>
  <c r="S1377" i="13"/>
  <c r="S633" i="13"/>
  <c r="S537" i="13"/>
  <c r="S129" i="13"/>
  <c r="S2396" i="13"/>
  <c r="S902" i="13"/>
  <c r="S3200" i="13"/>
  <c r="S3104" i="13"/>
  <c r="S2888" i="13"/>
  <c r="S2864" i="13"/>
  <c r="S2816" i="13"/>
  <c r="S2672" i="13"/>
  <c r="S2552" i="13"/>
  <c r="S2528" i="13"/>
  <c r="S2432" i="13"/>
  <c r="S2168" i="13"/>
  <c r="S2120" i="13"/>
  <c r="S1808" i="13"/>
  <c r="S1520" i="13"/>
  <c r="S1352" i="13"/>
  <c r="S1136" i="13"/>
  <c r="S800" i="13"/>
  <c r="S464" i="13"/>
  <c r="S296" i="13"/>
  <c r="S272" i="13"/>
  <c r="S2366" i="13"/>
  <c r="S1367" i="13"/>
  <c r="S3095" i="13"/>
  <c r="S2783" i="13"/>
  <c r="S2543" i="13"/>
  <c r="S2447" i="13"/>
  <c r="S1967" i="13"/>
  <c r="S1823" i="13"/>
  <c r="S3190" i="13"/>
  <c r="S3094" i="13"/>
  <c r="S2422" i="13"/>
  <c r="S2350" i="13"/>
  <c r="S2158" i="13"/>
  <c r="S1222" i="13"/>
  <c r="S3022" i="13"/>
  <c r="S3044" i="13"/>
  <c r="S2948" i="13"/>
  <c r="S2852" i="13"/>
  <c r="S1484" i="13"/>
  <c r="S980" i="13"/>
  <c r="S140" i="13"/>
  <c r="S2875" i="13"/>
  <c r="S2587" i="13"/>
  <c r="S2227" i="13"/>
  <c r="S2155" i="13"/>
  <c r="S1582" i="13"/>
  <c r="S2972" i="13"/>
  <c r="S2318" i="13"/>
  <c r="S2150" i="13"/>
  <c r="S2078" i="13"/>
  <c r="S2006" i="13"/>
  <c r="S1862" i="13"/>
  <c r="S1790" i="13"/>
  <c r="S1718" i="13"/>
  <c r="S1622" i="13"/>
  <c r="S1598" i="13"/>
  <c r="S1502" i="13"/>
  <c r="S854" i="13"/>
  <c r="S2851" i="13"/>
  <c r="S1958" i="13"/>
  <c r="S1430" i="13"/>
  <c r="S3033" i="13"/>
  <c r="S2889" i="13"/>
  <c r="S2721" i="13"/>
  <c r="S2457" i="13"/>
  <c r="S2361" i="13"/>
  <c r="S2121" i="13"/>
  <c r="S1401" i="13"/>
  <c r="S801" i="13"/>
  <c r="S753" i="13"/>
  <c r="S3152" i="13"/>
  <c r="S3199" i="13"/>
  <c r="S3031" i="13"/>
  <c r="S2983" i="13"/>
  <c r="S2599" i="13"/>
  <c r="S2287" i="13"/>
  <c r="S2167" i="13"/>
  <c r="S1999" i="13"/>
  <c r="S1807" i="13"/>
  <c r="S1687" i="13"/>
  <c r="S1615" i="13"/>
  <c r="S1375" i="13"/>
  <c r="S1183" i="13"/>
  <c r="S1111" i="13"/>
  <c r="S991" i="13"/>
  <c r="S895" i="13"/>
  <c r="S847" i="13"/>
  <c r="S799" i="13"/>
  <c r="S631" i="13"/>
  <c r="S535" i="13"/>
  <c r="S175" i="13"/>
  <c r="S3164" i="13"/>
  <c r="S2774" i="13"/>
  <c r="S2342" i="13"/>
  <c r="S1308" i="13"/>
  <c r="S830" i="13"/>
  <c r="S3045" i="13"/>
  <c r="S2949" i="13"/>
  <c r="S2613" i="13"/>
  <c r="S2445" i="13"/>
  <c r="S2397" i="13"/>
  <c r="S2229" i="13"/>
  <c r="S2085" i="13"/>
  <c r="S1725" i="13"/>
  <c r="S1653" i="13"/>
  <c r="S1101" i="13"/>
  <c r="S1005" i="13"/>
  <c r="S861" i="13"/>
  <c r="S789" i="13"/>
  <c r="S693" i="13"/>
  <c r="S621" i="13"/>
  <c r="S501" i="13"/>
  <c r="S2226" i="13"/>
  <c r="S1675" i="13"/>
  <c r="S1459" i="13"/>
  <c r="S1435" i="13"/>
  <c r="S1147" i="13"/>
  <c r="S1099" i="13"/>
  <c r="S979" i="13"/>
  <c r="S955" i="13"/>
  <c r="S883" i="13"/>
  <c r="S859" i="13"/>
  <c r="S691" i="13"/>
  <c r="S667" i="13"/>
  <c r="S523" i="13"/>
  <c r="S499" i="13"/>
  <c r="S475" i="13"/>
  <c r="S355" i="13"/>
  <c r="S1363" i="13"/>
  <c r="S2107" i="13"/>
  <c r="S2035" i="13"/>
  <c r="S2970" i="13"/>
  <c r="S2898" i="13"/>
  <c r="S2850" i="13"/>
  <c r="S2826" i="13"/>
  <c r="S2682" i="13"/>
  <c r="S2634" i="13"/>
  <c r="S2586" i="13"/>
  <c r="S2562" i="13"/>
  <c r="S2442" i="13"/>
  <c r="S2394" i="13"/>
  <c r="S2370" i="13"/>
  <c r="S2106" i="13"/>
  <c r="S2058" i="13"/>
  <c r="S1962" i="13"/>
  <c r="S1938" i="13"/>
  <c r="S1890" i="13"/>
  <c r="S1818" i="13"/>
  <c r="S1794" i="13"/>
  <c r="S1770" i="13"/>
  <c r="S1722" i="13"/>
  <c r="S1578" i="13"/>
  <c r="S1458" i="13"/>
  <c r="S1434" i="13"/>
  <c r="S1410" i="13"/>
  <c r="S1362" i="13"/>
  <c r="S1338" i="13"/>
  <c r="S1218" i="13"/>
  <c r="S1146" i="13"/>
  <c r="S882" i="13"/>
  <c r="S858" i="13"/>
  <c r="S834" i="13"/>
  <c r="S786" i="13"/>
  <c r="S690" i="13"/>
  <c r="S666" i="13"/>
  <c r="S642" i="13"/>
  <c r="S618" i="13"/>
  <c r="S546" i="13"/>
  <c r="S498" i="13"/>
  <c r="S330" i="13"/>
  <c r="S258" i="13"/>
  <c r="S186" i="13"/>
  <c r="S114" i="13"/>
  <c r="S90" i="13"/>
  <c r="S2154" i="13"/>
  <c r="S403" i="13"/>
  <c r="S2083" i="13"/>
  <c r="S1891" i="13"/>
  <c r="S1747" i="13"/>
  <c r="S3138" i="13"/>
  <c r="S2994" i="13"/>
  <c r="S2897" i="13"/>
  <c r="S2441" i="13"/>
  <c r="S2225" i="13"/>
  <c r="S2057" i="13"/>
  <c r="S1649" i="13"/>
  <c r="S1505" i="13"/>
  <c r="S1433" i="13"/>
  <c r="S1337" i="13"/>
  <c r="S1241" i="13"/>
  <c r="S1145" i="13"/>
  <c r="S881" i="13"/>
  <c r="S689" i="13"/>
  <c r="S593" i="13"/>
  <c r="S425" i="13"/>
  <c r="S329" i="13"/>
  <c r="S305" i="13"/>
  <c r="S137" i="13"/>
  <c r="S89" i="13"/>
  <c r="S41" i="13"/>
  <c r="S402" i="13"/>
  <c r="S614" i="13"/>
  <c r="S590" i="13"/>
  <c r="S566" i="13"/>
  <c r="S230" i="13"/>
  <c r="S110" i="13"/>
  <c r="S86" i="13"/>
  <c r="S14" i="13"/>
  <c r="S1014" i="13"/>
  <c r="S822" i="13"/>
  <c r="S630" i="13"/>
  <c r="S462" i="13"/>
  <c r="S198" i="13"/>
  <c r="S174" i="13"/>
  <c r="S102" i="13"/>
  <c r="S582" i="13"/>
  <c r="S815" i="13"/>
  <c r="S743" i="13"/>
  <c r="S551" i="13"/>
  <c r="S527" i="13"/>
  <c r="S431" i="13"/>
  <c r="S383" i="13"/>
  <c r="S167" i="13"/>
  <c r="S718" i="13"/>
  <c r="S670" i="13"/>
  <c r="S142" i="13"/>
  <c r="S118" i="13"/>
  <c r="S839" i="13"/>
  <c r="S455" i="13"/>
  <c r="S1978" i="13"/>
  <c r="S1594" i="13"/>
  <c r="S1402" i="13"/>
  <c r="S1210" i="13"/>
  <c r="S1018" i="13"/>
  <c r="S826" i="13"/>
  <c r="S634" i="13"/>
  <c r="S250" i="13"/>
  <c r="S58" i="13"/>
  <c r="S2906" i="13"/>
  <c r="S1922" i="13"/>
  <c r="S1154" i="13"/>
  <c r="S194" i="13"/>
  <c r="S3050" i="13"/>
  <c r="S928" i="13"/>
  <c r="S688" i="13"/>
  <c r="S664" i="13"/>
  <c r="S616" i="13"/>
  <c r="S592" i="13"/>
  <c r="S568" i="13"/>
  <c r="S472" i="13"/>
  <c r="S2505" i="13"/>
  <c r="S2145" i="13"/>
  <c r="S1353" i="13"/>
  <c r="S1305" i="13"/>
  <c r="S1257" i="13"/>
  <c r="S1185" i="13"/>
  <c r="S1137" i="13"/>
  <c r="S1065" i="13"/>
  <c r="S1017" i="13"/>
  <c r="S945" i="13"/>
  <c r="S921" i="13"/>
  <c r="S849" i="13"/>
  <c r="S825" i="13"/>
  <c r="S777" i="13"/>
  <c r="S705" i="13"/>
  <c r="S585" i="13"/>
  <c r="S561" i="13"/>
  <c r="S489" i="13"/>
  <c r="S417" i="13"/>
  <c r="S369" i="13"/>
  <c r="S297" i="13"/>
  <c r="S273" i="13"/>
  <c r="S201" i="13"/>
  <c r="S105" i="13"/>
  <c r="S81" i="13"/>
  <c r="S2961" i="13"/>
  <c r="S2817" i="13"/>
  <c r="S2745" i="13"/>
  <c r="S1593" i="13"/>
  <c r="S1473" i="13"/>
  <c r="S1281" i="13"/>
  <c r="S1209" i="13"/>
  <c r="S1161" i="13"/>
  <c r="S1089" i="13"/>
  <c r="S897" i="13"/>
  <c r="S729" i="13"/>
  <c r="S657" i="13"/>
  <c r="S465" i="13"/>
  <c r="S393" i="13"/>
  <c r="S321" i="13"/>
  <c r="S225" i="13"/>
  <c r="S153" i="13"/>
  <c r="S57" i="13"/>
  <c r="S3129" i="13"/>
  <c r="S2913" i="13"/>
  <c r="S2649" i="13"/>
  <c r="S2601" i="13"/>
  <c r="S1977" i="13"/>
  <c r="S1329" i="13"/>
  <c r="S1233" i="13"/>
  <c r="S1041" i="13"/>
  <c r="S969" i="13"/>
  <c r="S873" i="13"/>
  <c r="S681" i="13"/>
  <c r="S513" i="13"/>
  <c r="S441" i="13"/>
  <c r="S345" i="13"/>
  <c r="S177" i="13"/>
  <c r="S33" i="13"/>
  <c r="S448" i="13"/>
  <c r="S328" i="13"/>
  <c r="S304" i="13"/>
  <c r="S232" i="13"/>
  <c r="S112" i="13"/>
  <c r="S88" i="13"/>
  <c r="S40" i="13"/>
  <c r="S2989" i="13"/>
  <c r="S2581" i="13"/>
  <c r="S2101" i="13"/>
  <c r="S2077" i="13"/>
  <c r="S2005" i="13"/>
  <c r="S1861" i="13"/>
  <c r="S1765" i="13"/>
  <c r="S1621" i="13"/>
  <c r="S1405" i="13"/>
  <c r="S1309" i="13"/>
  <c r="S1285" i="13"/>
  <c r="S997" i="13"/>
  <c r="S853" i="13"/>
  <c r="S805" i="13"/>
  <c r="S709" i="13"/>
  <c r="S589" i="13"/>
  <c r="S565" i="13"/>
  <c r="S493" i="13"/>
  <c r="S373" i="13"/>
  <c r="S133" i="13"/>
  <c r="S61" i="13"/>
  <c r="S2916" i="13"/>
  <c r="S2244" i="13"/>
  <c r="S2148" i="13"/>
  <c r="S2052" i="13"/>
  <c r="S1740" i="13"/>
  <c r="S1692" i="13"/>
  <c r="S1668" i="13"/>
  <c r="S1404" i="13"/>
  <c r="S1260" i="13"/>
  <c r="S1236" i="13"/>
  <c r="S1164" i="13"/>
  <c r="S1140" i="13"/>
  <c r="S876" i="13"/>
  <c r="S852" i="13"/>
  <c r="S780" i="13"/>
  <c r="S756" i="13"/>
  <c r="S684" i="13"/>
  <c r="S660" i="13"/>
  <c r="S540" i="13"/>
  <c r="S516" i="13"/>
  <c r="S372" i="13"/>
  <c r="S228" i="13"/>
  <c r="S204" i="13"/>
  <c r="S132" i="13"/>
  <c r="S60" i="13"/>
  <c r="S2763" i="13"/>
  <c r="S2328" i="13"/>
  <c r="S1870" i="13"/>
  <c r="S1054" i="13"/>
  <c r="S2912" i="13"/>
  <c r="S2762" i="13"/>
  <c r="S2541" i="13"/>
  <c r="S2326" i="13"/>
  <c r="S814" i="13"/>
  <c r="S2911" i="13"/>
  <c r="S2325" i="13"/>
  <c r="S1846" i="13"/>
  <c r="S1585" i="13"/>
  <c r="S2960" i="13"/>
  <c r="S2720" i="13"/>
  <c r="S2336" i="13"/>
  <c r="S1088" i="13"/>
  <c r="S3127" i="13"/>
  <c r="S1783" i="13"/>
  <c r="S1087" i="13"/>
  <c r="S151" i="13"/>
  <c r="S3126" i="13"/>
  <c r="S2142" i="13"/>
  <c r="S1974" i="13"/>
  <c r="S1254" i="13"/>
  <c r="S702" i="13"/>
  <c r="S2861" i="13"/>
  <c r="S1973" i="13"/>
  <c r="S461" i="13"/>
  <c r="S53" i="13"/>
  <c r="S3076" i="13"/>
  <c r="S2788" i="13"/>
  <c r="S2596" i="13"/>
  <c r="S2500" i="13"/>
  <c r="S2332" i="13"/>
  <c r="S2188" i="13"/>
  <c r="S2092" i="13"/>
  <c r="S1804" i="13"/>
  <c r="S1780" i="13"/>
  <c r="S1732" i="13"/>
  <c r="S1684" i="13"/>
  <c r="S1540" i="13"/>
  <c r="S1348" i="13"/>
  <c r="S1276" i="13"/>
  <c r="S1252" i="13"/>
  <c r="S892" i="13"/>
  <c r="S796" i="13"/>
  <c r="S508" i="13"/>
  <c r="S460" i="13"/>
  <c r="S3192" i="13"/>
  <c r="S2878" i="13"/>
  <c r="S1756" i="13"/>
  <c r="S726" i="13"/>
  <c r="S3171" i="13"/>
  <c r="S3123" i="13"/>
  <c r="S2955" i="13"/>
  <c r="S2931" i="13"/>
  <c r="S2859" i="13"/>
  <c r="S2739" i="13"/>
  <c r="S2691" i="13"/>
  <c r="S2499" i="13"/>
  <c r="S2331" i="13"/>
  <c r="S2187" i="13"/>
  <c r="S2139" i="13"/>
  <c r="S1947" i="13"/>
  <c r="S1899" i="13"/>
  <c r="S1755" i="13"/>
  <c r="S1683" i="13"/>
  <c r="S1611" i="13"/>
  <c r="S1419" i="13"/>
  <c r="S1347" i="13"/>
  <c r="S1083" i="13"/>
  <c r="S891" i="13"/>
  <c r="S531" i="13"/>
  <c r="S243" i="13"/>
  <c r="S147" i="13"/>
  <c r="S2662" i="13"/>
  <c r="S2245" i="13"/>
  <c r="S1997" i="13"/>
  <c r="S1750" i="13"/>
  <c r="S184" i="13"/>
  <c r="S1952" i="13"/>
  <c r="S1016" i="13"/>
  <c r="S2503" i="13"/>
  <c r="S2094" i="13"/>
  <c r="S510" i="13"/>
  <c r="S2549" i="13"/>
  <c r="S437" i="13"/>
  <c r="S2306" i="13"/>
  <c r="S2863" i="13"/>
  <c r="S3121" i="13"/>
  <c r="S3049" i="13"/>
  <c r="S2953" i="13"/>
  <c r="S2857" i="13"/>
  <c r="S2233" i="13"/>
  <c r="S2209" i="13"/>
  <c r="S2041" i="13"/>
  <c r="S1969" i="13"/>
  <c r="S1729" i="13"/>
  <c r="S3072" i="13"/>
  <c r="S2568" i="13"/>
  <c r="S2496" i="13"/>
  <c r="S2424" i="13"/>
  <c r="S2040" i="13"/>
  <c r="S1968" i="13"/>
  <c r="S1944" i="13"/>
  <c r="S1848" i="13"/>
  <c r="S1776" i="13"/>
  <c r="S264" i="13"/>
  <c r="S120" i="13"/>
  <c r="S2644" i="13"/>
  <c r="S703" i="13"/>
  <c r="S3143" i="13"/>
  <c r="S3023" i="13"/>
  <c r="S2999" i="13"/>
  <c r="S2855" i="13"/>
  <c r="S2759" i="13"/>
  <c r="S2711" i="13"/>
  <c r="S2639" i="13"/>
  <c r="S2495" i="13"/>
  <c r="S2471" i="13"/>
  <c r="S2327" i="13"/>
  <c r="S2303" i="13"/>
  <c r="S2279" i="13"/>
  <c r="S2159" i="13"/>
  <c r="S1943" i="13"/>
  <c r="S1871" i="13"/>
  <c r="S1847" i="13"/>
  <c r="S1703" i="13"/>
  <c r="S1607" i="13"/>
  <c r="S1559" i="13"/>
  <c r="S1535" i="13"/>
  <c r="S1415" i="13"/>
  <c r="S1319" i="13"/>
  <c r="S1271" i="13"/>
  <c r="S1247" i="13"/>
  <c r="S1175" i="13"/>
  <c r="S1151" i="13"/>
  <c r="S1079" i="13"/>
  <c r="S1055" i="13"/>
  <c r="S983" i="13"/>
  <c r="S935" i="13"/>
  <c r="S911" i="13"/>
  <c r="S791" i="13"/>
  <c r="S767" i="13"/>
  <c r="S719" i="13"/>
  <c r="S647" i="13"/>
  <c r="S599" i="13"/>
  <c r="S503" i="13"/>
  <c r="S407" i="13"/>
  <c r="S359" i="13"/>
  <c r="S335" i="13"/>
  <c r="S311" i="13"/>
  <c r="S239" i="13"/>
  <c r="S215" i="13"/>
  <c r="S71" i="13"/>
  <c r="S23" i="13"/>
  <c r="S2643" i="13"/>
  <c r="S2451" i="13"/>
  <c r="S1727" i="13"/>
  <c r="S1188" i="13"/>
  <c r="S121" i="13"/>
  <c r="S3128" i="13"/>
  <c r="S2240" i="13"/>
  <c r="S3079" i="13"/>
  <c r="S2575" i="13"/>
  <c r="S2239" i="13"/>
  <c r="S2191" i="13"/>
  <c r="S2071" i="13"/>
  <c r="S655" i="13"/>
  <c r="S439" i="13"/>
  <c r="S2862" i="13"/>
  <c r="S2406" i="13"/>
  <c r="S1782" i="13"/>
  <c r="S1278" i="13"/>
  <c r="S918" i="13"/>
  <c r="S3077" i="13"/>
  <c r="S2597" i="13"/>
  <c r="S1685" i="13"/>
  <c r="S1541" i="13"/>
  <c r="S3122" i="13"/>
  <c r="S2785" i="13"/>
  <c r="S1657" i="13"/>
  <c r="S1465" i="13"/>
  <c r="S697" i="13"/>
  <c r="S2784" i="13"/>
  <c r="S3142" i="13"/>
  <c r="S2998" i="13"/>
  <c r="S2854" i="13"/>
  <c r="S2806" i="13"/>
  <c r="S2710" i="13"/>
  <c r="S2614" i="13"/>
  <c r="S1822" i="13"/>
  <c r="S1654" i="13"/>
  <c r="S1510" i="13"/>
  <c r="S1342" i="13"/>
  <c r="S1198" i="13"/>
  <c r="S1078" i="13"/>
  <c r="S910" i="13"/>
  <c r="S598" i="13"/>
  <c r="S406" i="13"/>
  <c r="S334" i="13"/>
  <c r="S94" i="13"/>
  <c r="S46" i="13"/>
  <c r="S2641" i="13"/>
  <c r="S1726" i="13"/>
  <c r="S3117" i="13"/>
  <c r="S2997" i="13"/>
  <c r="S2901" i="13"/>
  <c r="S2157" i="13"/>
  <c r="S1197" i="13"/>
  <c r="S885" i="13"/>
  <c r="S93" i="13"/>
  <c r="S2950" i="13"/>
  <c r="S1702" i="13"/>
  <c r="S939" i="13"/>
  <c r="S396" i="13"/>
  <c r="S752" i="13"/>
  <c r="S2407" i="13"/>
  <c r="S1735" i="13"/>
  <c r="S55" i="13"/>
  <c r="S2405" i="13"/>
  <c r="S701" i="13"/>
  <c r="S2834" i="13"/>
  <c r="S2642" i="13"/>
  <c r="S2546" i="13"/>
  <c r="S2210" i="13"/>
  <c r="S2833" i="13"/>
  <c r="S2545" i="13"/>
  <c r="S337" i="13"/>
  <c r="S1656" i="13"/>
  <c r="S3118" i="13"/>
  <c r="S2902" i="13"/>
  <c r="S2782" i="13"/>
  <c r="S2254" i="13"/>
  <c r="S2110" i="13"/>
  <c r="S1966" i="13"/>
  <c r="S1630" i="13"/>
  <c r="S502" i="13"/>
  <c r="S382" i="13"/>
  <c r="S310" i="13"/>
  <c r="S238" i="13"/>
  <c r="S2805" i="13"/>
  <c r="S2589" i="13"/>
  <c r="S2253" i="13"/>
  <c r="S2061" i="13"/>
  <c r="S1797" i="13"/>
  <c r="S1509" i="13"/>
  <c r="S1053" i="13"/>
  <c r="S909" i="13"/>
  <c r="S309" i="13"/>
  <c r="S189" i="13"/>
  <c r="S117" i="13"/>
  <c r="S941" i="13"/>
  <c r="S3147" i="13"/>
  <c r="S2807" i="13"/>
  <c r="S2637" i="13"/>
  <c r="S607" i="13"/>
  <c r="S384" i="13"/>
  <c r="S2648" i="13"/>
  <c r="S2576" i="13"/>
  <c r="S2048" i="13"/>
  <c r="S1688" i="13"/>
  <c r="S2791" i="13"/>
  <c r="S2719" i="13"/>
  <c r="S2551" i="13"/>
  <c r="S367" i="13"/>
  <c r="S2550" i="13"/>
  <c r="S1350" i="13"/>
  <c r="S2786" i="13"/>
  <c r="S2234" i="13"/>
  <c r="S1777" i="13"/>
  <c r="S1129" i="13"/>
  <c r="S577" i="13"/>
  <c r="S505" i="13"/>
  <c r="S265" i="13"/>
  <c r="S2880" i="13"/>
  <c r="S2400" i="13"/>
  <c r="S600" i="13"/>
  <c r="S504" i="13"/>
  <c r="S2494" i="13"/>
  <c r="S2062" i="13"/>
  <c r="S1798" i="13"/>
  <c r="S1414" i="13"/>
  <c r="S1318" i="13"/>
  <c r="S1174" i="13"/>
  <c r="S1150" i="13"/>
  <c r="S790" i="13"/>
  <c r="S766" i="13"/>
  <c r="S694" i="13"/>
  <c r="S526" i="13"/>
  <c r="S454" i="13"/>
  <c r="S22" i="13"/>
  <c r="S2853" i="13"/>
  <c r="S2781" i="13"/>
  <c r="S2421" i="13"/>
  <c r="S2013" i="13"/>
  <c r="S1845" i="13"/>
  <c r="S1365" i="13"/>
  <c r="S1221" i="13"/>
  <c r="S957" i="13"/>
  <c r="S213" i="13"/>
  <c r="S141" i="13"/>
  <c r="S2640" i="13"/>
  <c r="S2797" i="13"/>
  <c r="S2399" i="13"/>
  <c r="S2143" i="13"/>
  <c r="S1135" i="13"/>
  <c r="S606" i="13"/>
  <c r="S363" i="13"/>
  <c r="S1946" i="13"/>
  <c r="S1538" i="13"/>
  <c r="S1466" i="13"/>
  <c r="S1346" i="13"/>
  <c r="S650" i="13"/>
  <c r="S146" i="13"/>
  <c r="S1575" i="13"/>
  <c r="S2751" i="13"/>
  <c r="S2631" i="13"/>
  <c r="S2075" i="13"/>
  <c r="S2871" i="13"/>
  <c r="S879" i="13"/>
  <c r="S519" i="13"/>
  <c r="S327" i="13"/>
  <c r="S2103" i="13"/>
  <c r="S1527" i="13"/>
  <c r="S1023" i="13"/>
  <c r="S591" i="13"/>
  <c r="S375" i="13"/>
  <c r="S15" i="13"/>
  <c r="S98" i="13"/>
  <c r="S2991" i="13"/>
  <c r="S1839" i="13"/>
  <c r="S1671" i="13"/>
  <c r="S1191" i="13"/>
  <c r="S2247" i="13"/>
  <c r="S2055" i="13"/>
  <c r="S842" i="13"/>
  <c r="S3131" i="13"/>
  <c r="S2579" i="13"/>
  <c r="S1187" i="13"/>
  <c r="S2031" i="13"/>
  <c r="S1431" i="13"/>
  <c r="S2986" i="13"/>
  <c r="S2506" i="13"/>
  <c r="S2242" i="13"/>
  <c r="S1138" i="13"/>
  <c r="S1066" i="13"/>
  <c r="S922" i="13"/>
  <c r="S850" i="13"/>
  <c r="S514" i="13"/>
  <c r="S442" i="13"/>
  <c r="S999" i="13"/>
  <c r="S2802" i="13"/>
  <c r="S2610" i="13"/>
  <c r="S2390" i="13"/>
  <c r="S2082" i="13"/>
  <c r="S1196" i="13"/>
  <c r="S3116" i="13"/>
  <c r="S66" i="13"/>
  <c r="S2798" i="13"/>
  <c r="S906" i="13"/>
  <c r="S1795" i="13"/>
  <c r="S2417" i="13"/>
  <c r="S2345" i="13"/>
  <c r="S2273" i="13"/>
  <c r="S2177" i="13"/>
  <c r="S1961" i="13"/>
  <c r="S1865" i="13"/>
  <c r="S1769" i="13"/>
  <c r="S1361" i="13"/>
  <c r="S1169" i="13"/>
  <c r="S953" i="13"/>
  <c r="S233" i="13"/>
  <c r="S2872" i="13"/>
  <c r="S2320" i="13"/>
  <c r="S2176" i="13"/>
  <c r="S1960" i="13"/>
  <c r="S1768" i="13"/>
  <c r="S1648" i="13"/>
  <c r="S1360" i="13"/>
  <c r="S1168" i="13"/>
  <c r="S1096" i="13"/>
  <c r="S856" i="13"/>
  <c r="S736" i="13"/>
  <c r="S1673" i="13"/>
  <c r="S3181" i="13"/>
  <c r="S2965" i="13"/>
  <c r="S2749" i="13"/>
  <c r="S2653" i="13"/>
  <c r="S2557" i="13"/>
  <c r="S2437" i="13"/>
  <c r="S3084" i="13"/>
  <c r="S2004" i="13"/>
  <c r="S2723" i="13"/>
  <c r="S2555" i="13"/>
  <c r="S2267" i="13"/>
  <c r="S2171" i="13"/>
  <c r="S1619" i="13"/>
  <c r="S1451" i="13"/>
  <c r="S1379" i="13"/>
  <c r="S1283" i="13"/>
  <c r="S1259" i="13"/>
  <c r="S1163" i="13"/>
  <c r="S875" i="13"/>
  <c r="S227" i="13"/>
  <c r="S131" i="13"/>
  <c r="S3178" i="13"/>
  <c r="S3106" i="13"/>
  <c r="S3058" i="13"/>
  <c r="S2890" i="13"/>
  <c r="S2794" i="13"/>
  <c r="S2434" i="13"/>
  <c r="S2266" i="13"/>
  <c r="S2026" i="13"/>
  <c r="S1930" i="13"/>
  <c r="S1834" i="13"/>
  <c r="S1546" i="13"/>
  <c r="S1474" i="13"/>
  <c r="S1426" i="13"/>
  <c r="S3040" i="13"/>
  <c r="S3057" i="13"/>
  <c r="S2793" i="13"/>
  <c r="S2529" i="13"/>
  <c r="S2385" i="13"/>
  <c r="S2193" i="13"/>
  <c r="S2049" i="13"/>
  <c r="S1665" i="13"/>
  <c r="S3037" i="13"/>
  <c r="S3176" i="13"/>
  <c r="S3080" i="13"/>
  <c r="S2480" i="13"/>
  <c r="S2408" i="13"/>
  <c r="S1832" i="13"/>
  <c r="S1616" i="13"/>
  <c r="S1568" i="13"/>
  <c r="S1496" i="13"/>
  <c r="S920" i="13"/>
  <c r="S848" i="13"/>
  <c r="S680" i="13"/>
  <c r="S344" i="13"/>
  <c r="S248" i="13"/>
  <c r="S128" i="13"/>
  <c r="S2963" i="13"/>
  <c r="S2479" i="13"/>
  <c r="S2263" i="13"/>
  <c r="S1831" i="13"/>
  <c r="S1759" i="13"/>
  <c r="S1519" i="13"/>
  <c r="S1423" i="13"/>
  <c r="S1327" i="13"/>
  <c r="S919" i="13"/>
  <c r="S583" i="13"/>
  <c r="S223" i="13"/>
  <c r="S2958" i="13"/>
  <c r="S2766" i="13"/>
  <c r="S2670" i="13"/>
  <c r="S2430" i="13"/>
  <c r="S2238" i="13"/>
  <c r="S1758" i="13"/>
  <c r="S1590" i="13"/>
  <c r="S1518" i="13"/>
  <c r="S1326" i="13"/>
  <c r="S1158" i="13"/>
  <c r="S966" i="13"/>
  <c r="S654" i="13"/>
  <c r="S558" i="13"/>
  <c r="S2465" i="13"/>
  <c r="S2292" i="13"/>
  <c r="S3029" i="13"/>
  <c r="S2741" i="13"/>
  <c r="S2645" i="13"/>
  <c r="S2453" i="13"/>
  <c r="S2237" i="13"/>
  <c r="S1493" i="13"/>
  <c r="S1421" i="13"/>
  <c r="S1253" i="13"/>
  <c r="S965" i="13"/>
  <c r="S869" i="13"/>
  <c r="S773" i="13"/>
  <c r="S677" i="13"/>
  <c r="S605" i="13"/>
  <c r="S3052" i="13"/>
  <c r="S2932" i="13"/>
  <c r="S2524" i="13"/>
  <c r="S2452" i="13"/>
  <c r="S2428" i="13"/>
  <c r="S2404" i="13"/>
  <c r="S2356" i="13"/>
  <c r="S2236" i="13"/>
  <c r="S2164" i="13"/>
  <c r="S2140" i="13"/>
  <c r="S2044" i="13"/>
  <c r="S1828" i="13"/>
  <c r="S1708" i="13"/>
  <c r="S1660" i="13"/>
  <c r="S1636" i="13"/>
  <c r="S1612" i="13"/>
  <c r="S1588" i="13"/>
  <c r="S1516" i="13"/>
  <c r="S1492" i="13"/>
  <c r="S1468" i="13"/>
  <c r="S1420" i="13"/>
  <c r="S1324" i="13"/>
  <c r="S1204" i="13"/>
  <c r="S1156" i="13"/>
  <c r="S1132" i="13"/>
  <c r="S1108" i="13"/>
  <c r="S1036" i="13"/>
  <c r="S1012" i="13"/>
  <c r="S964" i="13"/>
  <c r="S940" i="13"/>
  <c r="S916" i="13"/>
  <c r="S868" i="13"/>
  <c r="S820" i="13"/>
  <c r="S772" i="13"/>
  <c r="S748" i="13"/>
  <c r="S724" i="13"/>
  <c r="S676" i="13"/>
  <c r="S652" i="13"/>
  <c r="S556" i="13"/>
  <c r="S532" i="13"/>
  <c r="S484" i="13"/>
  <c r="S436" i="13"/>
  <c r="S412" i="13"/>
  <c r="S388" i="13"/>
  <c r="S340" i="13"/>
  <c r="S316" i="13"/>
  <c r="S268" i="13"/>
  <c r="S220" i="13"/>
  <c r="S148" i="13"/>
  <c r="S124" i="13"/>
  <c r="S100" i="13"/>
  <c r="S76" i="13"/>
  <c r="S52" i="13"/>
  <c r="S28" i="13"/>
  <c r="S3154" i="13"/>
  <c r="S3088" i="13"/>
  <c r="S3017" i="13"/>
  <c r="S2616" i="13"/>
  <c r="S2461" i="13"/>
  <c r="S2388" i="13"/>
  <c r="S2290" i="13"/>
  <c r="S2113" i="13"/>
  <c r="S1737" i="13"/>
  <c r="S1637" i="13"/>
  <c r="S1001" i="13"/>
  <c r="S893" i="13"/>
  <c r="S79" i="13"/>
  <c r="S3075" i="13"/>
  <c r="S3003" i="13"/>
  <c r="S2835" i="13"/>
  <c r="S2715" i="13"/>
  <c r="S2619" i="13"/>
  <c r="S2595" i="13"/>
  <c r="S2523" i="13"/>
  <c r="S2475" i="13"/>
  <c r="S2427" i="13"/>
  <c r="S2355" i="13"/>
  <c r="S2307" i="13"/>
  <c r="S2235" i="13"/>
  <c r="S2211" i="13"/>
  <c r="S2091" i="13"/>
  <c r="S2019" i="13"/>
  <c r="S1875" i="13"/>
  <c r="S1827" i="13"/>
  <c r="S1707" i="13"/>
  <c r="S1635" i="13"/>
  <c r="S1539" i="13"/>
  <c r="S1515" i="13"/>
  <c r="S1491" i="13"/>
  <c r="S1467" i="13"/>
  <c r="S1395" i="13"/>
  <c r="S1299" i="13"/>
  <c r="S1275" i="13"/>
  <c r="S1227" i="13"/>
  <c r="S1203" i="13"/>
  <c r="S1155" i="13"/>
  <c r="S1131" i="13"/>
  <c r="S1107" i="13"/>
  <c r="S1035" i="13"/>
  <c r="S963" i="13"/>
  <c r="S915" i="13"/>
  <c r="S867" i="13"/>
  <c r="S843" i="13"/>
  <c r="S819" i="13"/>
  <c r="S771" i="13"/>
  <c r="S675" i="13"/>
  <c r="S651" i="13"/>
  <c r="S579" i="13"/>
  <c r="S555" i="13"/>
  <c r="S507" i="13"/>
  <c r="S483" i="13"/>
  <c r="S459" i="13"/>
  <c r="S435" i="13"/>
  <c r="S387" i="13"/>
  <c r="S339" i="13"/>
  <c r="S219" i="13"/>
  <c r="S195" i="13"/>
  <c r="S123" i="13"/>
  <c r="S99" i="13"/>
  <c r="S75" i="13"/>
  <c r="S51" i="13"/>
  <c r="S27" i="13"/>
  <c r="S3153" i="13"/>
  <c r="S3016" i="13"/>
  <c r="S2893" i="13"/>
  <c r="S2460" i="13"/>
  <c r="S2387" i="13"/>
  <c r="S2289" i="13"/>
  <c r="S2112" i="13"/>
  <c r="S1948" i="13"/>
  <c r="S1097" i="13"/>
  <c r="S888" i="13"/>
  <c r="S438" i="13"/>
  <c r="S320" i="13"/>
  <c r="S78" i="13"/>
  <c r="S3194" i="13"/>
  <c r="S3146" i="13"/>
  <c r="S3074" i="13"/>
  <c r="S3002" i="13"/>
  <c r="S2978" i="13"/>
  <c r="S2954" i="13"/>
  <c r="S2930" i="13"/>
  <c r="S2858" i="13"/>
  <c r="S2714" i="13"/>
  <c r="S2690" i="13"/>
  <c r="S2618" i="13"/>
  <c r="S2594" i="13"/>
  <c r="S2570" i="13"/>
  <c r="S2522" i="13"/>
  <c r="S2450" i="13"/>
  <c r="S2402" i="13"/>
  <c r="S2378" i="13"/>
  <c r="S2186" i="13"/>
  <c r="S2138" i="13"/>
  <c r="S2114" i="13"/>
  <c r="S2018" i="13"/>
  <c r="S1970" i="13"/>
  <c r="S1874" i="13"/>
  <c r="S1850" i="13"/>
  <c r="S1730" i="13"/>
  <c r="S1706" i="13"/>
  <c r="S1610" i="13"/>
  <c r="S1514" i="13"/>
  <c r="S1442" i="13"/>
  <c r="S1418" i="13"/>
  <c r="S1370" i="13"/>
  <c r="S1322" i="13"/>
  <c r="S1298" i="13"/>
  <c r="S1274" i="13"/>
  <c r="S1226" i="13"/>
  <c r="S1202" i="13"/>
  <c r="S1178" i="13"/>
  <c r="S1130" i="13"/>
  <c r="S1034" i="13"/>
  <c r="S1010" i="13"/>
  <c r="S986" i="13"/>
  <c r="S962" i="13"/>
  <c r="S890" i="13"/>
  <c r="S866" i="13"/>
  <c r="S818" i="13"/>
  <c r="S770" i="13"/>
  <c r="S722" i="13"/>
  <c r="S674" i="13"/>
  <c r="S626" i="13"/>
  <c r="S602" i="13"/>
  <c r="S578" i="13"/>
  <c r="S554" i="13"/>
  <c r="S482" i="13"/>
  <c r="S458" i="13"/>
  <c r="S386" i="13"/>
  <c r="S338" i="13"/>
  <c r="S314" i="13"/>
  <c r="S290" i="13"/>
  <c r="S242" i="13"/>
  <c r="S218" i="13"/>
  <c r="S170" i="13"/>
  <c r="S122" i="13"/>
  <c r="S74" i="13"/>
  <c r="S50" i="13"/>
  <c r="S26" i="13"/>
  <c r="S3083" i="13"/>
  <c r="S3013" i="13"/>
  <c r="S2886" i="13"/>
  <c r="S2824" i="13"/>
  <c r="S2761" i="13"/>
  <c r="S2533" i="13"/>
  <c r="S2459" i="13"/>
  <c r="S2288" i="13"/>
  <c r="S1731" i="13"/>
  <c r="S1533" i="13"/>
  <c r="S1411" i="13"/>
  <c r="S1195" i="13"/>
  <c r="S434" i="13"/>
  <c r="S319" i="13"/>
  <c r="S200" i="13"/>
  <c r="S3065" i="13"/>
  <c r="S2777" i="13"/>
  <c r="S2705" i="13"/>
  <c r="S2657" i="13"/>
  <c r="S2585" i="13"/>
  <c r="S2393" i="13"/>
  <c r="S2321" i="13"/>
  <c r="S2081" i="13"/>
  <c r="S1985" i="13"/>
  <c r="S1913" i="13"/>
  <c r="S1817" i="13"/>
  <c r="S1745" i="13"/>
  <c r="S1697" i="13"/>
  <c r="S1625" i="13"/>
  <c r="S1553" i="13"/>
  <c r="S1481" i="13"/>
  <c r="S1409" i="13"/>
  <c r="S1193" i="13"/>
  <c r="S833" i="13"/>
  <c r="S3160" i="13"/>
  <c r="S2776" i="13"/>
  <c r="S2584" i="13"/>
  <c r="S2488" i="13"/>
  <c r="S2224" i="13"/>
  <c r="S1984" i="13"/>
  <c r="S1720" i="13"/>
  <c r="S1624" i="13"/>
  <c r="S1552" i="13"/>
  <c r="S1456" i="13"/>
  <c r="S1264" i="13"/>
  <c r="S1072" i="13"/>
  <c r="S712" i="13"/>
  <c r="S3133" i="13"/>
  <c r="S2941" i="13"/>
  <c r="S2605" i="13"/>
  <c r="S2892" i="13"/>
  <c r="S2844" i="13"/>
  <c r="S2556" i="13"/>
  <c r="S1932" i="13"/>
  <c r="S3185" i="13"/>
  <c r="S2219" i="13"/>
  <c r="S1955" i="13"/>
  <c r="S1883" i="13"/>
  <c r="S1787" i="13"/>
  <c r="S1715" i="13"/>
  <c r="S1043" i="13"/>
  <c r="S947" i="13"/>
  <c r="S779" i="13"/>
  <c r="S707" i="13"/>
  <c r="S635" i="13"/>
  <c r="S587" i="13"/>
  <c r="S515" i="13"/>
  <c r="S179" i="13"/>
  <c r="S1457" i="13"/>
  <c r="S3082" i="13"/>
  <c r="S2818" i="13"/>
  <c r="S2722" i="13"/>
  <c r="S2554" i="13"/>
  <c r="S2482" i="13"/>
  <c r="S2386" i="13"/>
  <c r="S2314" i="13"/>
  <c r="S2170" i="13"/>
  <c r="S2074" i="13"/>
  <c r="S1882" i="13"/>
  <c r="S1762" i="13"/>
  <c r="S1666" i="13"/>
  <c r="S1785" i="13"/>
  <c r="S1713" i="13"/>
  <c r="S1545" i="13"/>
  <c r="S1497" i="13"/>
  <c r="S1425" i="13"/>
  <c r="S1121" i="13"/>
  <c r="S2984" i="13"/>
  <c r="S2792" i="13"/>
  <c r="S2600" i="13"/>
  <c r="S2192" i="13"/>
  <c r="S2000" i="13"/>
  <c r="S1736" i="13"/>
  <c r="S1664" i="13"/>
  <c r="S1472" i="13"/>
  <c r="S1232" i="13"/>
  <c r="S992" i="13"/>
  <c r="S776" i="13"/>
  <c r="S560" i="13"/>
  <c r="S368" i="13"/>
  <c r="S224" i="13"/>
  <c r="S152" i="13"/>
  <c r="S80" i="13"/>
  <c r="S3175" i="13"/>
  <c r="S2695" i="13"/>
  <c r="S2647" i="13"/>
  <c r="S2311" i="13"/>
  <c r="S2095" i="13"/>
  <c r="S2023" i="13"/>
  <c r="S1903" i="13"/>
  <c r="S1543" i="13"/>
  <c r="S1471" i="13"/>
  <c r="S823" i="13"/>
  <c r="S727" i="13"/>
  <c r="S415" i="13"/>
  <c r="S391" i="13"/>
  <c r="S2769" i="13"/>
  <c r="S2742" i="13"/>
  <c r="S2166" i="13"/>
  <c r="S1854" i="13"/>
  <c r="S1614" i="13"/>
  <c r="S1422" i="13"/>
  <c r="S1206" i="13"/>
  <c r="S1134" i="13"/>
  <c r="S678" i="13"/>
  <c r="S390" i="13"/>
  <c r="S342" i="13"/>
  <c r="S294" i="13"/>
  <c r="S150" i="13"/>
  <c r="S30" i="13"/>
  <c r="S3173" i="13"/>
  <c r="S2669" i="13"/>
  <c r="S2477" i="13"/>
  <c r="S2261" i="13"/>
  <c r="S1853" i="13"/>
  <c r="S1757" i="13"/>
  <c r="S1709" i="13"/>
  <c r="S1613" i="13"/>
  <c r="S1469" i="13"/>
  <c r="S1373" i="13"/>
  <c r="S1325" i="13"/>
  <c r="S1037" i="13"/>
  <c r="S821" i="13"/>
  <c r="S725" i="13"/>
  <c r="S629" i="13"/>
  <c r="S533" i="13"/>
  <c r="S389" i="13"/>
  <c r="S221" i="13"/>
  <c r="S149" i="13"/>
  <c r="S77" i="13"/>
  <c r="S2291" i="13"/>
  <c r="S2692" i="13"/>
  <c r="S3169" i="13"/>
  <c r="S3001" i="13"/>
  <c r="S2881" i="13"/>
  <c r="S2809" i="13"/>
  <c r="S2689" i="13"/>
  <c r="S2521" i="13"/>
  <c r="S2401" i="13"/>
  <c r="S2329" i="13"/>
  <c r="S2065" i="13"/>
  <c r="S1921" i="13"/>
  <c r="S1849" i="13"/>
  <c r="S1681" i="13"/>
  <c r="S1513" i="13"/>
  <c r="S1441" i="13"/>
  <c r="S1393" i="13"/>
  <c r="S1321" i="13"/>
  <c r="S1249" i="13"/>
  <c r="S1201" i="13"/>
  <c r="S1153" i="13"/>
  <c r="S1081" i="13"/>
  <c r="S1009" i="13"/>
  <c r="S937" i="13"/>
  <c r="S865" i="13"/>
  <c r="S793" i="13"/>
  <c r="S745" i="13"/>
  <c r="S673" i="13"/>
  <c r="S625" i="13"/>
  <c r="S553" i="13"/>
  <c r="S385" i="13"/>
  <c r="S193" i="13"/>
  <c r="S145" i="13"/>
  <c r="S25" i="13"/>
  <c r="S3150" i="13"/>
  <c r="S3073" i="13"/>
  <c r="S2945" i="13"/>
  <c r="S2201" i="13"/>
  <c r="S1833" i="13"/>
  <c r="S199" i="13"/>
  <c r="S2976" i="13"/>
  <c r="S2904" i="13"/>
  <c r="S2664" i="13"/>
  <c r="S2520" i="13"/>
  <c r="S2256" i="13"/>
  <c r="S2184" i="13"/>
  <c r="S2160" i="13"/>
  <c r="S2088" i="13"/>
  <c r="S1824" i="13"/>
  <c r="S1800" i="13"/>
  <c r="S1728" i="13"/>
  <c r="S1296" i="13"/>
  <c r="S1128" i="13"/>
  <c r="S1080" i="13"/>
  <c r="S1032" i="13"/>
  <c r="S984" i="13"/>
  <c r="S816" i="13"/>
  <c r="S744" i="13"/>
  <c r="S672" i="13"/>
  <c r="S624" i="13"/>
  <c r="S192" i="13"/>
  <c r="S144" i="13"/>
  <c r="S72" i="13"/>
  <c r="S2820" i="13"/>
  <c r="S2602" i="13"/>
  <c r="S2028" i="13"/>
  <c r="S1302" i="13"/>
  <c r="S3009" i="13"/>
  <c r="S2025" i="13"/>
  <c r="S1816" i="13"/>
  <c r="S1517" i="13"/>
  <c r="S1301" i="13"/>
  <c r="S2829" i="13"/>
  <c r="S2373" i="13"/>
  <c r="S1989" i="13"/>
  <c r="S1965" i="13"/>
  <c r="S1941" i="13"/>
  <c r="S1869" i="13"/>
  <c r="S1821" i="13"/>
  <c r="S1677" i="13"/>
  <c r="S1605" i="13"/>
  <c r="S1557" i="13"/>
  <c r="S1485" i="13"/>
  <c r="S1413" i="13"/>
  <c r="S1341" i="13"/>
  <c r="S1293" i="13"/>
  <c r="S1245" i="13"/>
  <c r="S813" i="13"/>
  <c r="S765" i="13"/>
  <c r="S717" i="13"/>
  <c r="S549" i="13"/>
  <c r="S381" i="13"/>
  <c r="S165" i="13"/>
  <c r="S45" i="13"/>
  <c r="S2744" i="13"/>
  <c r="S2280" i="13"/>
  <c r="S2022" i="13"/>
  <c r="S1600" i="13"/>
  <c r="S1289" i="13"/>
  <c r="S2876" i="13"/>
  <c r="S2348" i="13"/>
  <c r="S2276" i="13"/>
  <c r="S2132" i="13"/>
  <c r="S2108" i="13"/>
  <c r="S2012" i="13"/>
  <c r="S1988" i="13"/>
  <c r="S1964" i="13"/>
  <c r="S1916" i="13"/>
  <c r="S1868" i="13"/>
  <c r="S1820" i="13"/>
  <c r="S1676" i="13"/>
  <c r="S1580" i="13"/>
  <c r="S1556" i="13"/>
  <c r="S1508" i="13"/>
  <c r="S1460" i="13"/>
  <c r="S1412" i="13"/>
  <c r="S1388" i="13"/>
  <c r="S1364" i="13"/>
  <c r="S1316" i="13"/>
  <c r="S1268" i="13"/>
  <c r="S1244" i="13"/>
  <c r="S1220" i="13"/>
  <c r="S1100" i="13"/>
  <c r="S1076" i="13"/>
  <c r="S1028" i="13"/>
  <c r="S932" i="13"/>
  <c r="S836" i="13"/>
  <c r="S788" i="13"/>
  <c r="S764" i="13"/>
  <c r="S740" i="13"/>
  <c r="S716" i="13"/>
  <c r="S668" i="13"/>
  <c r="S572" i="13"/>
  <c r="S548" i="13"/>
  <c r="S524" i="13"/>
  <c r="S500" i="13"/>
  <c r="S476" i="13"/>
  <c r="S428" i="13"/>
  <c r="S3061" i="13"/>
  <c r="S3006" i="13"/>
  <c r="S2937" i="13"/>
  <c r="S2801" i="13"/>
  <c r="S2737" i="13"/>
  <c r="S2666" i="13"/>
  <c r="S2360" i="13"/>
  <c r="S2096" i="13"/>
  <c r="S2021" i="13"/>
  <c r="S1915" i="13"/>
  <c r="S1809" i="13"/>
  <c r="S1488" i="13"/>
  <c r="S1372" i="13"/>
  <c r="S1177" i="13"/>
  <c r="S1063" i="13"/>
  <c r="S3113" i="13"/>
  <c r="S1937" i="13"/>
  <c r="S1841" i="13"/>
  <c r="S1721" i="13"/>
  <c r="S1265" i="13"/>
  <c r="S857" i="13"/>
  <c r="S785" i="13"/>
  <c r="S641" i="13"/>
  <c r="S545" i="13"/>
  <c r="S497" i="13"/>
  <c r="S353" i="13"/>
  <c r="S257" i="13"/>
  <c r="S3064" i="13"/>
  <c r="S2536" i="13"/>
  <c r="S2440" i="13"/>
  <c r="S2344" i="13"/>
  <c r="S2128" i="13"/>
  <c r="S1936" i="13"/>
  <c r="S1864" i="13"/>
  <c r="S1672" i="13"/>
  <c r="S1576" i="13"/>
  <c r="S1408" i="13"/>
  <c r="S1000" i="13"/>
  <c r="S784" i="13"/>
  <c r="S2153" i="13"/>
  <c r="S3157" i="13"/>
  <c r="S3085" i="13"/>
  <c r="S2917" i="13"/>
  <c r="S2869" i="13"/>
  <c r="S2773" i="13"/>
  <c r="S2701" i="13"/>
  <c r="S2629" i="13"/>
  <c r="S2485" i="13"/>
  <c r="S2413" i="13"/>
  <c r="S2389" i="13"/>
  <c r="S2269" i="13"/>
  <c r="S3132" i="13"/>
  <c r="S2772" i="13"/>
  <c r="S2172" i="13"/>
  <c r="S1908" i="13"/>
  <c r="S1884" i="13"/>
  <c r="S2149" i="13"/>
  <c r="S2867" i="13"/>
  <c r="S2531" i="13"/>
  <c r="S2315" i="13"/>
  <c r="S2243" i="13"/>
  <c r="S2027" i="13"/>
  <c r="S1931" i="13"/>
  <c r="S1835" i="13"/>
  <c r="S1763" i="13"/>
  <c r="S1667" i="13"/>
  <c r="S1523" i="13"/>
  <c r="S1427" i="13"/>
  <c r="S1139" i="13"/>
  <c r="S1067" i="13"/>
  <c r="S971" i="13"/>
  <c r="S899" i="13"/>
  <c r="S803" i="13"/>
  <c r="S467" i="13"/>
  <c r="S299" i="13"/>
  <c r="S203" i="13"/>
  <c r="S83" i="13"/>
  <c r="S2845" i="13"/>
  <c r="S2866" i="13"/>
  <c r="S2050" i="13"/>
  <c r="S2002" i="13"/>
  <c r="S1906" i="13"/>
  <c r="S1618" i="13"/>
  <c r="S3112" i="13"/>
  <c r="S2969" i="13"/>
  <c r="S1240" i="13"/>
  <c r="S3081" i="13"/>
  <c r="S2985" i="13"/>
  <c r="S2553" i="13"/>
  <c r="S2409" i="13"/>
  <c r="S2265" i="13"/>
  <c r="S2241" i="13"/>
  <c r="S2097" i="13"/>
  <c r="S2073" i="13"/>
  <c r="S2001" i="13"/>
  <c r="S1953" i="13"/>
  <c r="S1881" i="13"/>
  <c r="S1857" i="13"/>
  <c r="S1761" i="13"/>
  <c r="S1689" i="13"/>
  <c r="S1641" i="13"/>
  <c r="S1617" i="13"/>
  <c r="S1521" i="13"/>
  <c r="S2841" i="13"/>
  <c r="S2768" i="13"/>
  <c r="S2216" i="13"/>
  <c r="S2144" i="13"/>
  <c r="S1880" i="13"/>
  <c r="S1784" i="13"/>
  <c r="S1592" i="13"/>
  <c r="S1256" i="13"/>
  <c r="S1160" i="13"/>
  <c r="S944" i="13"/>
  <c r="S440" i="13"/>
  <c r="S2770" i="13"/>
  <c r="S2455" i="13"/>
  <c r="S2383" i="13"/>
  <c r="S1951" i="13"/>
  <c r="S1855" i="13"/>
  <c r="S1639" i="13"/>
  <c r="S1399" i="13"/>
  <c r="S1231" i="13"/>
  <c r="S943" i="13"/>
  <c r="S871" i="13"/>
  <c r="S679" i="13"/>
  <c r="S487" i="13"/>
  <c r="S295" i="13"/>
  <c r="S127" i="13"/>
  <c r="S31" i="13"/>
  <c r="S2814" i="13"/>
  <c r="S2718" i="13"/>
  <c r="S2478" i="13"/>
  <c r="S2310" i="13"/>
  <c r="S2214" i="13"/>
  <c r="S2070" i="13"/>
  <c r="S1998" i="13"/>
  <c r="S1902" i="13"/>
  <c r="S1734" i="13"/>
  <c r="S1662" i="13"/>
  <c r="S1566" i="13"/>
  <c r="S1470" i="13"/>
  <c r="S1230" i="13"/>
  <c r="S894" i="13"/>
  <c r="S870" i="13"/>
  <c r="S366" i="13"/>
  <c r="S126" i="13"/>
  <c r="S54" i="13"/>
  <c r="S2767" i="13"/>
  <c r="S2119" i="13"/>
  <c r="S1112" i="13"/>
  <c r="S3005" i="13"/>
  <c r="S2693" i="13"/>
  <c r="S2309" i="13"/>
  <c r="S2213" i="13"/>
  <c r="S2165" i="13"/>
  <c r="S2093" i="13"/>
  <c r="S1949" i="13"/>
  <c r="S1877" i="13"/>
  <c r="S1781" i="13"/>
  <c r="S845" i="13"/>
  <c r="S749" i="13"/>
  <c r="S509" i="13"/>
  <c r="S173" i="13"/>
  <c r="S2697" i="13"/>
  <c r="S2051" i="13"/>
  <c r="S1638" i="13"/>
  <c r="S3028" i="13"/>
  <c r="S2980" i="13"/>
  <c r="S2740" i="13"/>
  <c r="S3145" i="13"/>
  <c r="S3097" i="13"/>
  <c r="S2977" i="13"/>
  <c r="S2497" i="13"/>
  <c r="S2449" i="13"/>
  <c r="S1993" i="13"/>
  <c r="S1801" i="13"/>
  <c r="S1609" i="13"/>
  <c r="S1537" i="13"/>
  <c r="S1489" i="13"/>
  <c r="S1273" i="13"/>
  <c r="S1105" i="13"/>
  <c r="S1033" i="13"/>
  <c r="S961" i="13"/>
  <c r="S889" i="13"/>
  <c r="S817" i="13"/>
  <c r="S433" i="13"/>
  <c r="S289" i="13"/>
  <c r="S217" i="13"/>
  <c r="S169" i="13"/>
  <c r="S97" i="13"/>
  <c r="S73" i="13"/>
  <c r="S1303" i="13"/>
  <c r="S1192" i="13"/>
  <c r="S775" i="13"/>
  <c r="S3168" i="13"/>
  <c r="S2952" i="13"/>
  <c r="S2688" i="13"/>
  <c r="S2376" i="13"/>
  <c r="S2232" i="13"/>
  <c r="S1608" i="13"/>
  <c r="S1584" i="13"/>
  <c r="S1512" i="13"/>
  <c r="S1392" i="13"/>
  <c r="S1320" i="13"/>
  <c r="S1248" i="13"/>
  <c r="S1224" i="13"/>
  <c r="S1104" i="13"/>
  <c r="S936" i="13"/>
  <c r="S864" i="13"/>
  <c r="S792" i="13"/>
  <c r="S720" i="13"/>
  <c r="S648" i="13"/>
  <c r="S576" i="13"/>
  <c r="S528" i="13"/>
  <c r="S456" i="13"/>
  <c r="S408" i="13"/>
  <c r="S336" i="13"/>
  <c r="S288" i="13"/>
  <c r="S216" i="13"/>
  <c r="S48" i="13"/>
  <c r="S2104" i="13"/>
  <c r="S1929" i="13"/>
  <c r="S1829" i="13"/>
  <c r="S1529" i="13"/>
  <c r="S1084" i="13"/>
  <c r="S1396" i="13"/>
  <c r="S880" i="13"/>
  <c r="S3008" i="13"/>
  <c r="S2593" i="13"/>
  <c r="S292" i="13"/>
  <c r="S3189" i="13"/>
  <c r="S2733" i="13"/>
  <c r="S2685" i="13"/>
  <c r="S2301" i="13"/>
  <c r="S2181" i="13"/>
  <c r="S2133" i="13"/>
  <c r="S2109" i="13"/>
  <c r="S2037" i="13"/>
  <c r="S1773" i="13"/>
  <c r="S1701" i="13"/>
  <c r="S1629" i="13"/>
  <c r="S1437" i="13"/>
  <c r="S1125" i="13"/>
  <c r="S1077" i="13"/>
  <c r="S933" i="13"/>
  <c r="S669" i="13"/>
  <c r="S645" i="13"/>
  <c r="S573" i="13"/>
  <c r="S525" i="13"/>
  <c r="S477" i="13"/>
  <c r="S429" i="13"/>
  <c r="S357" i="13"/>
  <c r="S285" i="13"/>
  <c r="S69" i="13"/>
  <c r="S1917" i="13"/>
  <c r="S1710" i="13"/>
  <c r="S2804" i="13"/>
  <c r="S2732" i="13"/>
  <c r="S3091" i="13"/>
  <c r="S2659" i="13"/>
  <c r="S2611" i="13"/>
  <c r="S2323" i="13"/>
  <c r="S2251" i="13"/>
  <c r="S2203" i="13"/>
  <c r="S1939" i="13"/>
  <c r="S1771" i="13"/>
  <c r="S1699" i="13"/>
  <c r="S1627" i="13"/>
  <c r="S1579" i="13"/>
  <c r="S1555" i="13"/>
  <c r="S1315" i="13"/>
  <c r="S1291" i="13"/>
  <c r="S1267" i="13"/>
  <c r="S1243" i="13"/>
  <c r="S1219" i="13"/>
  <c r="S1123" i="13"/>
  <c r="S1075" i="13"/>
  <c r="S1027" i="13"/>
  <c r="S1003" i="13"/>
  <c r="S931" i="13"/>
  <c r="S907" i="13"/>
  <c r="S811" i="13"/>
  <c r="S787" i="13"/>
  <c r="S739" i="13"/>
  <c r="S715" i="13"/>
  <c r="S643" i="13"/>
  <c r="S619" i="13"/>
  <c r="S571" i="13"/>
  <c r="S451" i="13"/>
  <c r="S427" i="13"/>
  <c r="S379" i="13"/>
  <c r="S331" i="13"/>
  <c r="S307" i="13"/>
  <c r="S283" i="13"/>
  <c r="S259" i="13"/>
  <c r="S235" i="13"/>
  <c r="S211" i="13"/>
  <c r="S187" i="13"/>
  <c r="S163" i="13"/>
  <c r="S139" i="13"/>
  <c r="S115" i="13"/>
  <c r="S91" i="13"/>
  <c r="S67" i="13"/>
  <c r="S43" i="13"/>
  <c r="S19" i="13"/>
  <c r="S3195" i="13"/>
  <c r="S3130" i="13"/>
  <c r="S2936" i="13"/>
  <c r="S2865" i="13"/>
  <c r="S2800" i="13"/>
  <c r="S2426" i="13"/>
  <c r="S2354" i="13"/>
  <c r="S2163" i="13"/>
  <c r="S2090" i="13"/>
  <c r="S1371" i="13"/>
  <c r="S1176" i="13"/>
  <c r="S872" i="13"/>
  <c r="S628" i="13"/>
  <c r="S512" i="13"/>
  <c r="S270" i="13"/>
  <c r="S172" i="13"/>
  <c r="S3137" i="13"/>
  <c r="S3041" i="13"/>
  <c r="S2561" i="13"/>
  <c r="S2489" i="13"/>
  <c r="S2129" i="13"/>
  <c r="S2033" i="13"/>
  <c r="S1793" i="13"/>
  <c r="S1577" i="13"/>
  <c r="S1217" i="13"/>
  <c r="S1073" i="13"/>
  <c r="S977" i="13"/>
  <c r="S809" i="13"/>
  <c r="S737" i="13"/>
  <c r="S665" i="13"/>
  <c r="S521" i="13"/>
  <c r="S377" i="13"/>
  <c r="S281" i="13"/>
  <c r="S161" i="13"/>
  <c r="S113" i="13"/>
  <c r="S3136" i="13"/>
  <c r="S2848" i="13"/>
  <c r="S2560" i="13"/>
  <c r="S2296" i="13"/>
  <c r="S1912" i="13"/>
  <c r="S1312" i="13"/>
  <c r="S1120" i="13"/>
  <c r="S976" i="13"/>
  <c r="S904" i="13"/>
  <c r="S3109" i="13"/>
  <c r="S2725" i="13"/>
  <c r="S2509" i="13"/>
  <c r="S2293" i="13"/>
  <c r="S3108" i="13"/>
  <c r="S3036" i="13"/>
  <c r="S2604" i="13"/>
  <c r="S2436" i="13"/>
  <c r="S2364" i="13"/>
  <c r="S2340" i="13"/>
  <c r="S2268" i="13"/>
  <c r="S1956" i="13"/>
  <c r="S1792" i="13"/>
  <c r="S1024" i="13"/>
  <c r="S3107" i="13"/>
  <c r="S2819" i="13"/>
  <c r="S2627" i="13"/>
  <c r="S2435" i="13"/>
  <c r="S2339" i="13"/>
  <c r="S1907" i="13"/>
  <c r="S1811" i="13"/>
  <c r="S1643" i="13"/>
  <c r="S1331" i="13"/>
  <c r="S1019" i="13"/>
  <c r="S923" i="13"/>
  <c r="S755" i="13"/>
  <c r="S683" i="13"/>
  <c r="S611" i="13"/>
  <c r="S419" i="13"/>
  <c r="S251" i="13"/>
  <c r="S11" i="13"/>
  <c r="S1889" i="13"/>
  <c r="S2698" i="13"/>
  <c r="S2626" i="13"/>
  <c r="S2530" i="13"/>
  <c r="S2098" i="13"/>
  <c r="S1786" i="13"/>
  <c r="S1738" i="13"/>
  <c r="S1570" i="13"/>
  <c r="S1522" i="13"/>
  <c r="S3177" i="13"/>
  <c r="S3105" i="13"/>
  <c r="S2625" i="13"/>
  <c r="S1905" i="13"/>
  <c r="S3032" i="13"/>
  <c r="S2696" i="13"/>
  <c r="S2624" i="13"/>
  <c r="S2504" i="13"/>
  <c r="S2456" i="13"/>
  <c r="S2384" i="13"/>
  <c r="S2264" i="13"/>
  <c r="S1856" i="13"/>
  <c r="S1760" i="13"/>
  <c r="S1544" i="13"/>
  <c r="S1400" i="13"/>
  <c r="S1184" i="13"/>
  <c r="S1040" i="13"/>
  <c r="S968" i="13"/>
  <c r="S896" i="13"/>
  <c r="S824" i="13"/>
  <c r="S728" i="13"/>
  <c r="S584" i="13"/>
  <c r="S488" i="13"/>
  <c r="S392" i="13"/>
  <c r="S176" i="13"/>
  <c r="S104" i="13"/>
  <c r="S32" i="13"/>
  <c r="S3161" i="13"/>
  <c r="S2840" i="13"/>
  <c r="S3055" i="13"/>
  <c r="S2935" i="13"/>
  <c r="S2671" i="13"/>
  <c r="S2359" i="13"/>
  <c r="S2215" i="13"/>
  <c r="S2047" i="13"/>
  <c r="S1663" i="13"/>
  <c r="S1567" i="13"/>
  <c r="S1351" i="13"/>
  <c r="S1207" i="13"/>
  <c r="S1159" i="13"/>
  <c r="S967" i="13"/>
  <c r="S559" i="13"/>
  <c r="S247" i="13"/>
  <c r="S2959" i="13"/>
  <c r="S2220" i="13"/>
  <c r="S3054" i="13"/>
  <c r="S3030" i="13"/>
  <c r="S2934" i="13"/>
  <c r="S2694" i="13"/>
  <c r="S2454" i="13"/>
  <c r="S2382" i="13"/>
  <c r="S2190" i="13"/>
  <c r="S2046" i="13"/>
  <c r="S1950" i="13"/>
  <c r="S1878" i="13"/>
  <c r="S1542" i="13"/>
  <c r="S1374" i="13"/>
  <c r="S1182" i="13"/>
  <c r="S1086" i="13"/>
  <c r="S942" i="13"/>
  <c r="S846" i="13"/>
  <c r="S534" i="13"/>
  <c r="S486" i="13"/>
  <c r="S414" i="13"/>
  <c r="S318" i="13"/>
  <c r="S1640" i="13"/>
  <c r="S1208" i="13"/>
  <c r="S2981" i="13"/>
  <c r="S2933" i="13"/>
  <c r="S2381" i="13"/>
  <c r="S2285" i="13"/>
  <c r="S2189" i="13"/>
  <c r="S2045" i="13"/>
  <c r="S1733" i="13"/>
  <c r="S1661" i="13"/>
  <c r="S1229" i="13"/>
  <c r="S1205" i="13"/>
  <c r="S653" i="13"/>
  <c r="S557" i="13"/>
  <c r="S485" i="13"/>
  <c r="S413" i="13"/>
  <c r="S341" i="13"/>
  <c r="S317" i="13"/>
  <c r="S125" i="13"/>
  <c r="S29" i="13"/>
  <c r="S3004" i="13"/>
  <c r="S2812" i="13"/>
  <c r="S2716" i="13"/>
  <c r="S2569" i="13"/>
  <c r="S2305" i="13"/>
  <c r="S2137" i="13"/>
  <c r="S2089" i="13"/>
  <c r="S2017" i="13"/>
  <c r="S1825" i="13"/>
  <c r="S1705" i="13"/>
  <c r="S1633" i="13"/>
  <c r="S1561" i="13"/>
  <c r="S1417" i="13"/>
  <c r="S1345" i="13"/>
  <c r="S1297" i="13"/>
  <c r="S1225" i="13"/>
  <c r="S1057" i="13"/>
  <c r="S985" i="13"/>
  <c r="S913" i="13"/>
  <c r="S841" i="13"/>
  <c r="S769" i="13"/>
  <c r="S721" i="13"/>
  <c r="S649" i="13"/>
  <c r="S601" i="13"/>
  <c r="S529" i="13"/>
  <c r="S481" i="13"/>
  <c r="S409" i="13"/>
  <c r="S361" i="13"/>
  <c r="S313" i="13"/>
  <c r="S241" i="13"/>
  <c r="S49" i="13"/>
  <c r="S3011" i="13"/>
  <c r="S2821" i="13"/>
  <c r="S2532" i="13"/>
  <c r="S2928" i="13"/>
  <c r="S2856" i="13"/>
  <c r="S2352" i="13"/>
  <c r="S2304" i="13"/>
  <c r="S2208" i="13"/>
  <c r="S2064" i="13"/>
  <c r="S1704" i="13"/>
  <c r="S1416" i="13"/>
  <c r="S1344" i="13"/>
  <c r="S1272" i="13"/>
  <c r="S1200" i="13"/>
  <c r="S1152" i="13"/>
  <c r="S1056" i="13"/>
  <c r="S912" i="13"/>
  <c r="S840" i="13"/>
  <c r="S768" i="13"/>
  <c r="S696" i="13"/>
  <c r="S552" i="13"/>
  <c r="S480" i="13"/>
  <c r="S432" i="13"/>
  <c r="S360" i="13"/>
  <c r="S312" i="13"/>
  <c r="S240" i="13"/>
  <c r="S168" i="13"/>
  <c r="S96" i="13"/>
  <c r="S24" i="13"/>
  <c r="S3010" i="13"/>
  <c r="S774" i="13"/>
  <c r="S196" i="13"/>
  <c r="S2677" i="13"/>
  <c r="S2748" i="13"/>
  <c r="S2365" i="13"/>
  <c r="S2169" i="13"/>
  <c r="S2100" i="13"/>
  <c r="S2024" i="13"/>
  <c r="S1711" i="13"/>
  <c r="S960" i="13"/>
  <c r="S632" i="13"/>
  <c r="S2925" i="13"/>
  <c r="S2565" i="13"/>
  <c r="S2349" i="13"/>
  <c r="S2277" i="13"/>
  <c r="S1749" i="13"/>
  <c r="S1581" i="13"/>
  <c r="S1461" i="13"/>
  <c r="S1389" i="13"/>
  <c r="S1317" i="13"/>
  <c r="S1173" i="13"/>
  <c r="S1029" i="13"/>
  <c r="S597" i="13"/>
  <c r="S333" i="13"/>
  <c r="S261" i="13"/>
  <c r="S21" i="13"/>
  <c r="S3007" i="13"/>
  <c r="S2873" i="13"/>
  <c r="S2592" i="13"/>
  <c r="S1812" i="13"/>
  <c r="S1494" i="13"/>
  <c r="S1064" i="13"/>
  <c r="S56" i="13"/>
  <c r="S2924" i="13"/>
  <c r="S2900" i="13"/>
  <c r="S2828" i="13"/>
  <c r="S2612" i="13"/>
  <c r="S2492" i="13"/>
  <c r="S2420" i="13"/>
  <c r="S3043" i="13"/>
  <c r="S2971" i="13"/>
  <c r="S2803" i="13"/>
  <c r="S2731" i="13"/>
  <c r="S2683" i="13"/>
  <c r="S2491" i="13"/>
  <c r="S2419" i="13"/>
  <c r="S2179" i="13"/>
  <c r="S2131" i="13"/>
  <c r="S2011" i="13"/>
  <c r="S1963" i="13"/>
  <c r="S1867" i="13"/>
  <c r="S3056" i="13"/>
  <c r="S2729" i="13"/>
  <c r="S2660" i="13"/>
  <c r="S2588" i="13"/>
  <c r="S2508" i="13"/>
  <c r="S2425" i="13"/>
  <c r="S2347" i="13"/>
  <c r="S1904" i="13"/>
  <c r="S1805" i="13"/>
  <c r="S1589" i="13"/>
  <c r="S1483" i="13"/>
  <c r="S1369" i="13"/>
  <c r="S1172" i="13"/>
  <c r="S627" i="13"/>
  <c r="S511" i="13"/>
  <c r="S1957" i="13"/>
  <c r="S1933" i="13"/>
  <c r="S1909" i="13"/>
  <c r="S1885" i="13"/>
  <c r="S1813" i="13"/>
  <c r="S1789" i="13"/>
  <c r="S380" i="13"/>
  <c r="S116" i="13"/>
  <c r="S68" i="13"/>
  <c r="S44" i="13"/>
  <c r="S20" i="13"/>
  <c r="S1693" i="13"/>
  <c r="S1669" i="13"/>
  <c r="S1549" i="13"/>
  <c r="S1525" i="13"/>
  <c r="S1453" i="13"/>
  <c r="S1429" i="13"/>
  <c r="S1357" i="13"/>
  <c r="S1333" i="13"/>
  <c r="S1261" i="13"/>
  <c r="S1237" i="13"/>
  <c r="S1165" i="13"/>
  <c r="S1141" i="13"/>
  <c r="S1069" i="13"/>
  <c r="S973" i="13"/>
  <c r="S901" i="13"/>
  <c r="S685" i="13"/>
  <c r="S541" i="13"/>
  <c r="S517" i="13"/>
  <c r="S445" i="13"/>
  <c r="S397" i="13"/>
  <c r="S349" i="13"/>
  <c r="S325" i="13"/>
  <c r="S277" i="13"/>
  <c r="S253" i="13"/>
  <c r="S229" i="13"/>
  <c r="S181" i="13"/>
  <c r="S37" i="13"/>
  <c r="S1548" i="13"/>
  <c r="S1788" i="13"/>
  <c r="S1644" i="13"/>
  <c r="S1524" i="13"/>
  <c r="S1452" i="13"/>
  <c r="S1380" i="13"/>
  <c r="S1356" i="13"/>
  <c r="S1212" i="13"/>
  <c r="S1020" i="13"/>
  <c r="S972" i="13"/>
  <c r="S804" i="13"/>
  <c r="S732" i="13"/>
  <c r="S636" i="13"/>
  <c r="S612" i="13"/>
  <c r="S588" i="13"/>
  <c r="S468" i="13"/>
  <c r="S444" i="13"/>
  <c r="S348" i="13"/>
  <c r="S180" i="13"/>
  <c r="S156" i="13"/>
  <c r="S108" i="13"/>
  <c r="S84" i="13"/>
  <c r="S36" i="13"/>
  <c r="S12" i="13"/>
  <c r="S1068" i="13"/>
  <c r="S900" i="13"/>
  <c r="S212" i="13"/>
  <c r="S2063" i="13"/>
  <c r="S1655" i="13"/>
  <c r="S1487" i="13"/>
  <c r="S1199" i="13"/>
  <c r="S575" i="13"/>
  <c r="S2319" i="13"/>
  <c r="S2054" i="13"/>
  <c r="S1462" i="13"/>
  <c r="S1050" i="13"/>
  <c r="S806" i="13"/>
  <c r="S183" i="13"/>
  <c r="S2014" i="13"/>
  <c r="S1390" i="13"/>
  <c r="S982" i="13"/>
  <c r="S862" i="13"/>
  <c r="S574" i="13"/>
  <c r="S286" i="13"/>
  <c r="S3110" i="13"/>
  <c r="S3038" i="13"/>
  <c r="S2822" i="13"/>
  <c r="S2663" i="13"/>
  <c r="S2182" i="13"/>
  <c r="S1102" i="13"/>
  <c r="S926" i="13"/>
  <c r="S306" i="13"/>
  <c r="S1986" i="13"/>
  <c r="S1746" i="13"/>
  <c r="S1602" i="13"/>
  <c r="S1386" i="13"/>
  <c r="S1290" i="13"/>
  <c r="S1170" i="13"/>
  <c r="S1098" i="13"/>
  <c r="S954" i="13"/>
  <c r="S762" i="13"/>
  <c r="S522" i="13"/>
  <c r="S474" i="13"/>
  <c r="S426" i="13"/>
  <c r="S354" i="13"/>
  <c r="S1774" i="13"/>
  <c r="S234" i="13"/>
  <c r="S38" i="13"/>
  <c r="S544" i="13"/>
  <c r="S496" i="13"/>
  <c r="S160" i="13"/>
  <c r="S1719" i="13"/>
  <c r="S903" i="13"/>
  <c r="S1438" i="13"/>
  <c r="S783" i="13"/>
  <c r="S158" i="13"/>
  <c r="S640" i="13"/>
  <c r="S208" i="13"/>
  <c r="S16" i="13"/>
  <c r="S3182" i="13"/>
  <c r="S3086" i="13"/>
  <c r="S3014" i="13"/>
  <c r="S2894" i="13"/>
  <c r="S2870" i="13"/>
  <c r="S2846" i="13"/>
  <c r="S2750" i="13"/>
  <c r="S2726" i="13"/>
  <c r="S2702" i="13"/>
  <c r="S2654" i="13"/>
  <c r="S2582" i="13"/>
  <c r="S2534" i="13"/>
  <c r="S2462" i="13"/>
  <c r="S1934" i="13"/>
  <c r="S1262" i="13"/>
  <c r="S1142" i="13"/>
  <c r="S1022" i="13"/>
  <c r="S710" i="13"/>
  <c r="S470" i="13"/>
  <c r="S326" i="13"/>
  <c r="S278" i="13"/>
  <c r="S182" i="13"/>
  <c r="S134" i="13"/>
  <c r="S2990" i="13"/>
  <c r="S2918" i="13"/>
  <c r="S2606" i="13"/>
  <c r="S1382" i="13"/>
  <c r="S782" i="13"/>
  <c r="S1354" i="13"/>
  <c r="S1282" i="13"/>
  <c r="S1234" i="13"/>
  <c r="S994" i="13"/>
  <c r="S946" i="13"/>
  <c r="S898" i="13"/>
  <c r="S754" i="13"/>
  <c r="S706" i="13"/>
  <c r="S658" i="13"/>
  <c r="S418" i="13"/>
  <c r="S370" i="13"/>
  <c r="S298" i="13"/>
  <c r="S154" i="13"/>
  <c r="S130" i="13"/>
  <c r="S82" i="13"/>
  <c r="S9" i="13"/>
  <c r="E6" i="8"/>
  <c r="E5" i="8"/>
  <c r="G3" i="13" l="1"/>
  <c r="F3" i="13"/>
  <c r="F4" i="13"/>
  <c r="G4" i="13"/>
  <c r="F5" i="13" l="1"/>
  <c r="G5" i="13"/>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B357F1A-D21C-46CF-A16C-B11B03EAD9C9}" keepAlive="1" name="Query - CSV Test" description="Connection to the 'CSV Test' query in the workbook." type="5" refreshedVersion="0" background="1">
    <dbPr connection="Provider=Microsoft.Mashup.OleDb.1;Data Source=$Workbook$;Location=&quot;CSV Test&quot;;Extended Properties=&quot;&quot;" command="SELECT * FROM [CSV Test]"/>
  </connection>
  <connection id="2" xr16:uid="{C34F4CEC-6176-4113-ABAF-2589E9127F99}" keepAlive="1" name="Query - CSV Test (2)" description="Connection to the 'CSV Test (2)' query in the workbook." type="5" refreshedVersion="0" background="1">
    <dbPr connection="Provider=Microsoft.Mashup.OleDb.1;Data Source=$Workbook$;Location=&quot;CSV Test (2)&quot;;Extended Properties=&quot;&quot;" command="SELECT * FROM [CSV Test (2)]"/>
  </connection>
  <connection id="3" xr16:uid="{B2854B1E-C8F5-4081-A9E8-58DD12839A22}" keepAlive="1" name="Query - CSV Test (3)" description="Connection to the 'CSV Test (3)' query in the workbook." type="5" refreshedVersion="0" background="1">
    <dbPr connection="Provider=Microsoft.Mashup.OleDb.1;Data Source=$Workbook$;Location=&quot;CSV Test (3)&quot;;Extended Properties=&quot;&quot;" command="SELECT * FROM [CSV Test (3)]"/>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<sst xmlns="http://schemas.openxmlformats.org/spreadsheetml/2006/main" count="83932" uniqueCount="9877">
  <si>
    <t> </t>
  </si>
  <si>
    <t>Status</t>
  </si>
  <si>
    <t>Lessor</t>
  </si>
  <si>
    <t>Lessee</t>
  </si>
  <si>
    <t>County</t>
  </si>
  <si>
    <t>State</t>
  </si>
  <si>
    <t>Unit</t>
  </si>
  <si>
    <t>Gross Acres</t>
  </si>
  <si>
    <t>Net Acres</t>
  </si>
  <si>
    <t>Lease Date</t>
  </si>
  <si>
    <t>Section</t>
  </si>
  <si>
    <t>Township</t>
  </si>
  <si>
    <t>Range</t>
  </si>
  <si>
    <t>HBP</t>
  </si>
  <si>
    <t>Lease</t>
  </si>
  <si>
    <t>OK</t>
  </si>
  <si>
    <t>Woodford</t>
  </si>
  <si>
    <t>428/28</t>
  </si>
  <si>
    <t>428/26</t>
  </si>
  <si>
    <t>224/442</t>
  </si>
  <si>
    <t>472/200</t>
  </si>
  <si>
    <t>472/202</t>
  </si>
  <si>
    <t>778/246</t>
  </si>
  <si>
    <t>778/20</t>
  </si>
  <si>
    <t>778/22</t>
  </si>
  <si>
    <t>778/24</t>
  </si>
  <si>
    <t>778/887</t>
  </si>
  <si>
    <t>784/742</t>
  </si>
  <si>
    <t>776/640</t>
  </si>
  <si>
    <t>780/662</t>
  </si>
  <si>
    <t>782/286</t>
  </si>
  <si>
    <t>677/642</t>
  </si>
  <si>
    <t>784/486</t>
  </si>
  <si>
    <t>784/477</t>
  </si>
  <si>
    <t>784/480</t>
  </si>
  <si>
    <t>Nancy Davis</t>
  </si>
  <si>
    <t>788/747</t>
  </si>
  <si>
    <t>788/746</t>
  </si>
  <si>
    <t>720/808</t>
  </si>
  <si>
    <t>760/266</t>
  </si>
  <si>
    <t>226/200</t>
  </si>
  <si>
    <t>226/202</t>
  </si>
  <si>
    <t>226/204</t>
  </si>
  <si>
    <t>240/7</t>
  </si>
  <si>
    <t>[2.38]</t>
  </si>
  <si>
    <t>[5]</t>
  </si>
  <si>
    <t>[40.79]</t>
  </si>
  <si>
    <t>[50.61]</t>
  </si>
  <si>
    <t>[11.96]</t>
  </si>
  <si>
    <t>[3.33]</t>
  </si>
  <si>
    <t>[16.63]</t>
  </si>
  <si>
    <t>476/421</t>
  </si>
  <si>
    <t>[40]</t>
  </si>
  <si>
    <t>[0.75]</t>
  </si>
  <si>
    <t>[10]</t>
  </si>
  <si>
    <t>[3.56]</t>
  </si>
  <si>
    <t>[11.94]</t>
  </si>
  <si>
    <t>[14.12]</t>
  </si>
  <si>
    <t>[1.67]</t>
  </si>
  <si>
    <t>[5.84]</t>
  </si>
  <si>
    <t>[65]</t>
  </si>
  <si>
    <t>[1]</t>
  </si>
  <si>
    <t>[25.50]</t>
  </si>
  <si>
    <t>[1.50]</t>
  </si>
  <si>
    <t>[40.00]</t>
  </si>
  <si>
    <t>Kimberly Williams</t>
  </si>
  <si>
    <t>74/226</t>
  </si>
  <si>
    <t>74/227</t>
  </si>
  <si>
    <t>Lease ID</t>
  </si>
  <si>
    <t>Formation</t>
  </si>
  <si>
    <t>Textafter</t>
  </si>
  <si>
    <t>Xlookup</t>
  </si>
  <si>
    <t>Vlookup</t>
  </si>
  <si>
    <t>Sumif</t>
  </si>
  <si>
    <t>Countif</t>
  </si>
  <si>
    <t>Maxif</t>
  </si>
  <si>
    <t>Left</t>
  </si>
  <si>
    <t>Right</t>
  </si>
  <si>
    <t>Mid</t>
  </si>
  <si>
    <t>Shortcuts</t>
  </si>
  <si>
    <t>Categories</t>
  </si>
  <si>
    <t>Example</t>
  </si>
  <si>
    <t>Textbefore</t>
  </si>
  <si>
    <t>Returns text that occurs before a given character or string</t>
  </si>
  <si>
    <t>Returns text that occurs after a given character or string</t>
  </si>
  <si>
    <t>Extras</t>
  </si>
  <si>
    <t>Look up a value and return something from the same row</t>
  </si>
  <si>
    <t>Look up a lease name using the lease number - only looks to the right!</t>
  </si>
  <si>
    <t>Look up a lease name using the lease number - can look up either side!</t>
  </si>
  <si>
    <t>Create totals based on critera that will update automatically</t>
  </si>
  <si>
    <t>Total all of you r woodford acreage, producing acreage, even with a partial match</t>
  </si>
  <si>
    <t>Count the number of of times something appears</t>
  </si>
  <si>
    <t>Count how many leases have each type of provision in a list</t>
  </si>
  <si>
    <t>Return the maximum amount of a given category</t>
  </si>
  <si>
    <t xml:space="preserve">Identify the highest bonus paid in each area </t>
  </si>
  <si>
    <t>Identify just the state and county from a legal description field</t>
  </si>
  <si>
    <t>Textjoin</t>
  </si>
  <si>
    <t>Return a specified number of characters in a cell starting from the left</t>
  </si>
  <si>
    <t>Return a specified number of characters in a cell starting from the right</t>
  </si>
  <si>
    <t>Extract characters from the middle of a data in a cell</t>
  </si>
  <si>
    <t>Identify just the Sec-Twn-Rng from a legal description field</t>
  </si>
  <si>
    <t>Identify just the county from a legal description field</t>
  </si>
  <si>
    <t>General Description</t>
  </si>
  <si>
    <t>Combines text from multiple cells with delimiter, ignore empty cells</t>
  </si>
  <si>
    <t>create Sec-Twn-Rng format from separate cells - all cells will have the same separator</t>
  </si>
  <si>
    <t>Identify text before a certain character or string, no matter where it occurs in the cell</t>
  </si>
  <si>
    <t>Identify text after a certain character or string, no matter where it occurs in the cell</t>
  </si>
  <si>
    <t>Unique</t>
  </si>
  <si>
    <t>Formula</t>
  </si>
  <si>
    <t>Return a list of unique values from a list or range</t>
  </si>
  <si>
    <t>11</t>
  </si>
  <si>
    <t>Hunter Ltd</t>
  </si>
  <si>
    <t>10</t>
  </si>
  <si>
    <t>2</t>
  </si>
  <si>
    <t>5</t>
  </si>
  <si>
    <t>6</t>
  </si>
  <si>
    <t>Morrow LLC</t>
  </si>
  <si>
    <t>Rodney Stewart</t>
  </si>
  <si>
    <t>Joseph Johnson</t>
  </si>
  <si>
    <t>13</t>
  </si>
  <si>
    <t>Eric Hall</t>
  </si>
  <si>
    <t>Michael Jones</t>
  </si>
  <si>
    <t>Gutierrez Inc</t>
  </si>
  <si>
    <t>Elizabeth Weber</t>
  </si>
  <si>
    <t>Richard Jones</t>
  </si>
  <si>
    <t>Sara Galloway</t>
  </si>
  <si>
    <t>Shannon Herring</t>
  </si>
  <si>
    <t>Mr. Derek Shaffer MD</t>
  </si>
  <si>
    <t>Sheila Olsen</t>
  </si>
  <si>
    <t>Erin Blackwell</t>
  </si>
  <si>
    <t>Nathan Dominguez</t>
  </si>
  <si>
    <t>Christine Wade</t>
  </si>
  <si>
    <t>Katherine Mcmillan</t>
  </si>
  <si>
    <t>Destiny Mahoney</t>
  </si>
  <si>
    <t>Jessica Perez</t>
  </si>
  <si>
    <t>8</t>
  </si>
  <si>
    <t>Jeffery Owen</t>
  </si>
  <si>
    <t>Ashley Zamora</t>
  </si>
  <si>
    <t>Jo Ramirez</t>
  </si>
  <si>
    <t>Nicholas Clements</t>
  </si>
  <si>
    <t>17</t>
  </si>
  <si>
    <t>Nicole Kelly MD</t>
  </si>
  <si>
    <t>Michelle Gibbs</t>
  </si>
  <si>
    <t>30</t>
  </si>
  <si>
    <t>Robert Hogan</t>
  </si>
  <si>
    <t>Patricia Graves</t>
  </si>
  <si>
    <t>Justin Stephens</t>
  </si>
  <si>
    <t>Brianna Walker DDS</t>
  </si>
  <si>
    <t>Mr. Chad Farmer</t>
  </si>
  <si>
    <t>Lauren Mitchell DDS</t>
  </si>
  <si>
    <t>Terri Sutton</t>
  </si>
  <si>
    <t>4</t>
  </si>
  <si>
    <t>Melinda Armstrong</t>
  </si>
  <si>
    <t>Howell, Fischer and Allison</t>
  </si>
  <si>
    <t>David Smith</t>
  </si>
  <si>
    <t>Lauren Morris</t>
  </si>
  <si>
    <t>Jose Roberts</t>
  </si>
  <si>
    <t>Kenneth Walker</t>
  </si>
  <si>
    <t>Brenda Hanson</t>
  </si>
  <si>
    <t>Patrick Smith</t>
  </si>
  <si>
    <t>Daniel Gonzalez</t>
  </si>
  <si>
    <t>Preston Garcia</t>
  </si>
  <si>
    <t>Brenda Green</t>
  </si>
  <si>
    <t>Nancy Osborne</t>
  </si>
  <si>
    <t>Meagan Proctor</t>
  </si>
  <si>
    <t>Michael Hurst</t>
  </si>
  <si>
    <t>Kyle Ward</t>
  </si>
  <si>
    <t>Mark Morgan</t>
  </si>
  <si>
    <t>Jacqueline Garcia</t>
  </si>
  <si>
    <t>Jonathan Santiago</t>
  </si>
  <si>
    <t>Amanda Scott</t>
  </si>
  <si>
    <t>Stephanie Freeman</t>
  </si>
  <si>
    <t>Paula Sawyer</t>
  </si>
  <si>
    <t>Melissa Lawson</t>
  </si>
  <si>
    <t>Hardin LLC</t>
  </si>
  <si>
    <t>Joanna Fleming</t>
  </si>
  <si>
    <t>Linda Wilson</t>
  </si>
  <si>
    <t>18</t>
  </si>
  <si>
    <t>David Blair</t>
  </si>
  <si>
    <t>Curtis Richards</t>
  </si>
  <si>
    <t>Steven Stewart</t>
  </si>
  <si>
    <t>Derrick Garcia</t>
  </si>
  <si>
    <t>Daniel Reed</t>
  </si>
  <si>
    <t>Mary Harris</t>
  </si>
  <si>
    <t>Kurt Elliott</t>
  </si>
  <si>
    <t>Jamie Miller</t>
  </si>
  <si>
    <t>Jessica Stewart</t>
  </si>
  <si>
    <t>David Perry</t>
  </si>
  <si>
    <t>Anthony Wolfe</t>
  </si>
  <si>
    <t>Jennifer Parks</t>
  </si>
  <si>
    <t>James Lambert</t>
  </si>
  <si>
    <t>Daniel Rhodes</t>
  </si>
  <si>
    <t>Tracy Miller</t>
  </si>
  <si>
    <t>Michelle Anthony</t>
  </si>
  <si>
    <t>Kathleen Reeves</t>
  </si>
  <si>
    <t>Angela Smith</t>
  </si>
  <si>
    <t>Karen Adams</t>
  </si>
  <si>
    <t>Todd Nelson</t>
  </si>
  <si>
    <t>Ashley Sanders</t>
  </si>
  <si>
    <t>Jeffrey Campos</t>
  </si>
  <si>
    <t>Tonya Cain</t>
  </si>
  <si>
    <t>Jones PLC</t>
  </si>
  <si>
    <t>Nicholas Rojas</t>
  </si>
  <si>
    <t>Robert Davis</t>
  </si>
  <si>
    <t>Alyssa Ward</t>
  </si>
  <si>
    <t>Grant Flynn</t>
  </si>
  <si>
    <t>Melissa Maxwell</t>
  </si>
  <si>
    <t>Tina Stanton</t>
  </si>
  <si>
    <t>Emily Miller</t>
  </si>
  <si>
    <t>Logan Ferguson</t>
  </si>
  <si>
    <t>Vincent Rogers</t>
  </si>
  <si>
    <t>Diana Gibson</t>
  </si>
  <si>
    <t>Madeline Kennedy</t>
  </si>
  <si>
    <t>Kim Dillon</t>
  </si>
  <si>
    <t>Eric Buckley</t>
  </si>
  <si>
    <t>Davis PLC</t>
  </si>
  <si>
    <t>25</t>
  </si>
  <si>
    <t>Diana Strickland</t>
  </si>
  <si>
    <t>20</t>
  </si>
  <si>
    <t>Debra Blankenship</t>
  </si>
  <si>
    <t>Kayla Olsen</t>
  </si>
  <si>
    <t>1</t>
  </si>
  <si>
    <t>Diana Patterson</t>
  </si>
  <si>
    <t>Catherine Sanchez</t>
  </si>
  <si>
    <t>Jeremy Pope</t>
  </si>
  <si>
    <t>Mitchell Aguirre</t>
  </si>
  <si>
    <t>Jenny Kennedy</t>
  </si>
  <si>
    <t>Jerry Brown</t>
  </si>
  <si>
    <t>Theresa Myers</t>
  </si>
  <si>
    <t>Kelly Cruz</t>
  </si>
  <si>
    <t>Ryan Gonzalez</t>
  </si>
  <si>
    <t>Christopher Martinez</t>
  </si>
  <si>
    <t>Dr. Catherine Turner</t>
  </si>
  <si>
    <t>19</t>
  </si>
  <si>
    <t>Jonathan Mendez</t>
  </si>
  <si>
    <t>Richard Christensen</t>
  </si>
  <si>
    <t>Michael Roberts</t>
  </si>
  <si>
    <t>Kimberly Lopez</t>
  </si>
  <si>
    <t>Ana Gibson</t>
  </si>
  <si>
    <t>Patricia Blair</t>
  </si>
  <si>
    <t>Jamie Mendez</t>
  </si>
  <si>
    <t>James Fitzgerald</t>
  </si>
  <si>
    <t>15</t>
  </si>
  <si>
    <t>Eric Simpson</t>
  </si>
  <si>
    <t>Lori Lopez</t>
  </si>
  <si>
    <t>Katelyn Gonzales</t>
  </si>
  <si>
    <t>Anthony Caldwell</t>
  </si>
  <si>
    <t>Joan Kennedy</t>
  </si>
  <si>
    <t>Tammy Mitchell</t>
  </si>
  <si>
    <t>Casey Glenn</t>
  </si>
  <si>
    <t>Kyle Brown</t>
  </si>
  <si>
    <t>Noah Moore</t>
  </si>
  <si>
    <t>Jessica Carey</t>
  </si>
  <si>
    <t>Melinda York</t>
  </si>
  <si>
    <t>John Snow</t>
  </si>
  <si>
    <t>Daniel Roberts</t>
  </si>
  <si>
    <t>Kayla Hill</t>
  </si>
  <si>
    <t>Destiny Carroll</t>
  </si>
  <si>
    <t>Danielle Barajas</t>
  </si>
  <si>
    <t>Taylor Villa</t>
  </si>
  <si>
    <t>Linda Santana</t>
  </si>
  <si>
    <t>Amanda Horton</t>
  </si>
  <si>
    <t>Allen Smith</t>
  </si>
  <si>
    <t>Stacy Cabrera</t>
  </si>
  <si>
    <t>Terri Hubbard</t>
  </si>
  <si>
    <t>12</t>
  </si>
  <si>
    <t>Joshua Davis</t>
  </si>
  <si>
    <t>Charlene Edwards</t>
  </si>
  <si>
    <t>Donna Cox</t>
  </si>
  <si>
    <t>Sharon Robinson</t>
  </si>
  <si>
    <t>Anthony Velez</t>
  </si>
  <si>
    <t>Thomas Crosby</t>
  </si>
  <si>
    <t>Sally Nielsen</t>
  </si>
  <si>
    <t>Robert Bruce</t>
  </si>
  <si>
    <t>Dalton Acosta</t>
  </si>
  <si>
    <t>Betty Flores</t>
  </si>
  <si>
    <t>Tonya Gonzales</t>
  </si>
  <si>
    <t>Thomas Roberts</t>
  </si>
  <si>
    <t>Jessica Brown</t>
  </si>
  <si>
    <t>Sarah Lopez</t>
  </si>
  <si>
    <t>14</t>
  </si>
  <si>
    <t>Bradley Moyer</t>
  </si>
  <si>
    <t>Kayla Torres</t>
  </si>
  <si>
    <t>Shannon Jones</t>
  </si>
  <si>
    <t>9</t>
  </si>
  <si>
    <t>Kristen Hall</t>
  </si>
  <si>
    <t>Andrew White</t>
  </si>
  <si>
    <t>Jesus Moran</t>
  </si>
  <si>
    <t>Jason Hendricks</t>
  </si>
  <si>
    <t>Richard Ward</t>
  </si>
  <si>
    <t>Angela Guerrero</t>
  </si>
  <si>
    <t>Timothy Pierce</t>
  </si>
  <si>
    <t>Nathan Rubio</t>
  </si>
  <si>
    <t>John Gordon</t>
  </si>
  <si>
    <t>Ricardo David</t>
  </si>
  <si>
    <t>Steven Murphy</t>
  </si>
  <si>
    <t>Jeremy Mccullough</t>
  </si>
  <si>
    <t>Cheryl Allen</t>
  </si>
  <si>
    <t>Robert Lewis</t>
  </si>
  <si>
    <t>Noah Bauer</t>
  </si>
  <si>
    <t>Carla Bryan</t>
  </si>
  <si>
    <t>Justin Delgado</t>
  </si>
  <si>
    <t>James Davis</t>
  </si>
  <si>
    <t>Benjamin Horton</t>
  </si>
  <si>
    <t>Sharon Mcconnell</t>
  </si>
  <si>
    <t>Jodi Owens</t>
  </si>
  <si>
    <t>Amanda Martinez</t>
  </si>
  <si>
    <t>Michael Golden</t>
  </si>
  <si>
    <t>Stacey Clark</t>
  </si>
  <si>
    <t>Jeffrey Moody</t>
  </si>
  <si>
    <t>Larry Mays II</t>
  </si>
  <si>
    <t>Travis Cruz</t>
  </si>
  <si>
    <t>Diamond Dodson</t>
  </si>
  <si>
    <t>Mark Lopez</t>
  </si>
  <si>
    <t>Michael Eaton</t>
  </si>
  <si>
    <t>Jason Brooks</t>
  </si>
  <si>
    <t>Christine Freeman</t>
  </si>
  <si>
    <t>Kyle Lynch</t>
  </si>
  <si>
    <t>Spencer Morales</t>
  </si>
  <si>
    <t>Bryan Peters</t>
  </si>
  <si>
    <t>Sharon Price</t>
  </si>
  <si>
    <t>Matthew Davis</t>
  </si>
  <si>
    <t>Steven Williams</t>
  </si>
  <si>
    <t>Suzanne Jefferson</t>
  </si>
  <si>
    <t>Cole Martin</t>
  </si>
  <si>
    <t>Edward Miller</t>
  </si>
  <si>
    <t>Mary Woods</t>
  </si>
  <si>
    <t>Walter Rivera</t>
  </si>
  <si>
    <t>David Lin</t>
  </si>
  <si>
    <t>Donna Coleman</t>
  </si>
  <si>
    <t>Nicholas Guerrero</t>
  </si>
  <si>
    <t>Allison Warren</t>
  </si>
  <si>
    <t>Adam Joseph</t>
  </si>
  <si>
    <t>Lauren Bradshaw DVM</t>
  </si>
  <si>
    <t>Timothy May Jr.</t>
  </si>
  <si>
    <t>Kathleen Frye</t>
  </si>
  <si>
    <t>Ruth Smith</t>
  </si>
  <si>
    <t>Sara Morgan</t>
  </si>
  <si>
    <t>Tara Gonzalez</t>
  </si>
  <si>
    <t>Larry Barker</t>
  </si>
  <si>
    <t>Michael Johnson</t>
  </si>
  <si>
    <t>Tammy Blankenship</t>
  </si>
  <si>
    <t>Michael Wheeler</t>
  </si>
  <si>
    <t>Clinton Torres</t>
  </si>
  <si>
    <t>Allison Gibbs</t>
  </si>
  <si>
    <t>Yvette Shields</t>
  </si>
  <si>
    <t>Gabrielle Dixon</t>
  </si>
  <si>
    <t>Joseph Garcia</t>
  </si>
  <si>
    <t>Laurie Burnett</t>
  </si>
  <si>
    <t>Shelby Adkins</t>
  </si>
  <si>
    <t>Stacy Diaz</t>
  </si>
  <si>
    <t>Michael Bryant</t>
  </si>
  <si>
    <t>Jeffery Long</t>
  </si>
  <si>
    <t>Sheryl Morton</t>
  </si>
  <si>
    <t>Bishop, Cooke and Vincent</t>
  </si>
  <si>
    <t>Johnny Barrett</t>
  </si>
  <si>
    <t>Tonya Hughes</t>
  </si>
  <si>
    <t>Christina Smith</t>
  </si>
  <si>
    <t>Casey Ali</t>
  </si>
  <si>
    <t>Ricardo Wells</t>
  </si>
  <si>
    <t>John Turner</t>
  </si>
  <si>
    <t>Alex Mckee</t>
  </si>
  <si>
    <t>Dr. Scott Jones</t>
  </si>
  <si>
    <t>Amy Pratt</t>
  </si>
  <si>
    <t>Blake Barnes</t>
  </si>
  <si>
    <t>Jason Brewer</t>
  </si>
  <si>
    <t>Jesse Davies</t>
  </si>
  <si>
    <t>Cory Davis</t>
  </si>
  <si>
    <t>22</t>
  </si>
  <si>
    <t>Caitlin Martinez</t>
  </si>
  <si>
    <t>Kelli Humphrey</t>
  </si>
  <si>
    <t>Wanda Martinez</t>
  </si>
  <si>
    <t>Brandon Malone</t>
  </si>
  <si>
    <t>William Perez</t>
  </si>
  <si>
    <t>Jeffrey Soto</t>
  </si>
  <si>
    <t>Stacey Miller</t>
  </si>
  <si>
    <t>Lindsay Johnson</t>
  </si>
  <si>
    <t>David Zuniga</t>
  </si>
  <si>
    <t>Kristin Barnett</t>
  </si>
  <si>
    <t>Rodney Wells</t>
  </si>
  <si>
    <t>Kimberly Jones</t>
  </si>
  <si>
    <t>Michelle Harris</t>
  </si>
  <si>
    <t>Tina Joseph</t>
  </si>
  <si>
    <t>Mark Clark</t>
  </si>
  <si>
    <t>Aaron Thomas</t>
  </si>
  <si>
    <t>Victoria Davis</t>
  </si>
  <si>
    <t>Kevin Davis</t>
  </si>
  <si>
    <t>Kevin Jackson</t>
  </si>
  <si>
    <t>Amanda Collins</t>
  </si>
  <si>
    <t>Sarah Bradford</t>
  </si>
  <si>
    <t>Anthony Whitehead</t>
  </si>
  <si>
    <t>Susan Price</t>
  </si>
  <si>
    <t>Dawn Franklin</t>
  </si>
  <si>
    <t>Lisa Mills</t>
  </si>
  <si>
    <t>Matthew Robinson</t>
  </si>
  <si>
    <t>James Stevens</t>
  </si>
  <si>
    <t>Timothy Barr</t>
  </si>
  <si>
    <t>Misty Dorsey</t>
  </si>
  <si>
    <t>Bryan Russell DDS</t>
  </si>
  <si>
    <t>Michael Gaines</t>
  </si>
  <si>
    <t>Jennifer Reynolds</t>
  </si>
  <si>
    <t>Stephen Maxwell</t>
  </si>
  <si>
    <t>Kimberly Fletcher</t>
  </si>
  <si>
    <t>Dr. Sherri Gray</t>
  </si>
  <si>
    <t>Robert Spencer</t>
  </si>
  <si>
    <t>Michael Bradshaw</t>
  </si>
  <si>
    <t>Chad Castillo</t>
  </si>
  <si>
    <t>Wesley Jones</t>
  </si>
  <si>
    <t>Robert Fleming</t>
  </si>
  <si>
    <t>Melissa Norris</t>
  </si>
  <si>
    <t>Matthew Wallace</t>
  </si>
  <si>
    <t>Kristin Hughes</t>
  </si>
  <si>
    <t>Kathleen Johnson</t>
  </si>
  <si>
    <t>Donna Williams</t>
  </si>
  <si>
    <t>Sean Lowery</t>
  </si>
  <si>
    <t>Eric Brown</t>
  </si>
  <si>
    <t>Gregory Tate</t>
  </si>
  <si>
    <t>Leroy Barnes</t>
  </si>
  <si>
    <t>James Odonnell</t>
  </si>
  <si>
    <t>Gary Weaver</t>
  </si>
  <si>
    <t>Kenneth Cain</t>
  </si>
  <si>
    <t>Julie Burns</t>
  </si>
  <si>
    <t>Jessica Bennett</t>
  </si>
  <si>
    <t>Benjamin Davis</t>
  </si>
  <si>
    <t>Patrick Kerr</t>
  </si>
  <si>
    <t>Anthony Pena</t>
  </si>
  <si>
    <t>James Bradley</t>
  </si>
  <si>
    <t>Janet Jones</t>
  </si>
  <si>
    <t>Dawn Shelton</t>
  </si>
  <si>
    <t>Darren Hood</t>
  </si>
  <si>
    <t>Christopher Dean</t>
  </si>
  <si>
    <t>Michael Hartman</t>
  </si>
  <si>
    <t>Austin Torres</t>
  </si>
  <si>
    <t>John Travis</t>
  </si>
  <si>
    <t>Martin Garcia</t>
  </si>
  <si>
    <t>Victor Holloway</t>
  </si>
  <si>
    <t>Mary Wise</t>
  </si>
  <si>
    <t>Jordan Arnold</t>
  </si>
  <si>
    <t>Kathleen Fuentes</t>
  </si>
  <si>
    <t>Denise Flores</t>
  </si>
  <si>
    <t>Glenn Bernard</t>
  </si>
  <si>
    <t>Joshua Downs</t>
  </si>
  <si>
    <t>Michelle Williams</t>
  </si>
  <si>
    <t>Jennifer Turner DDS</t>
  </si>
  <si>
    <t>Austin Thompson</t>
  </si>
  <si>
    <t>Edward Ramsey DDS</t>
  </si>
  <si>
    <t>Brett Prince</t>
  </si>
  <si>
    <t>David Gutierrez</t>
  </si>
  <si>
    <t>Christopher Johnson</t>
  </si>
  <si>
    <t>Samantha Garcia</t>
  </si>
  <si>
    <t>Candice Warner</t>
  </si>
  <si>
    <t>Roy Chen</t>
  </si>
  <si>
    <t>Todd Wise</t>
  </si>
  <si>
    <t>Lori Smith</t>
  </si>
  <si>
    <t>Robert Ryan</t>
  </si>
  <si>
    <t>Curtis Carter</t>
  </si>
  <si>
    <t>Jacob Li</t>
  </si>
  <si>
    <t>Robert Fisher</t>
  </si>
  <si>
    <t>Linda Weiss DDS</t>
  </si>
  <si>
    <t>Stephanie Merritt</t>
  </si>
  <si>
    <t>Russell Jackson</t>
  </si>
  <si>
    <t>Julie Golden</t>
  </si>
  <si>
    <t>Jessica Moran</t>
  </si>
  <si>
    <t>Michael Garcia</t>
  </si>
  <si>
    <t>Michelle King</t>
  </si>
  <si>
    <t>Bethany Hernandez</t>
  </si>
  <si>
    <t>Jacob Munoz</t>
  </si>
  <si>
    <t>Brian Williams</t>
  </si>
  <si>
    <t>Douglas Todd</t>
  </si>
  <si>
    <t>Timothy Shaw</t>
  </si>
  <si>
    <t>Anthony Clark</t>
  </si>
  <si>
    <t>Sherri King</t>
  </si>
  <si>
    <t>Denise Smith</t>
  </si>
  <si>
    <t>Theresa Hill</t>
  </si>
  <si>
    <t>Melissa Gomez</t>
  </si>
  <si>
    <t>Eugene Johnson</t>
  </si>
  <si>
    <t>Dennis Humphrey</t>
  </si>
  <si>
    <t>Daniel Knight</t>
  </si>
  <si>
    <t>Latoya Moreno</t>
  </si>
  <si>
    <t>Judy Brewer</t>
  </si>
  <si>
    <t>Daniel Gilmore</t>
  </si>
  <si>
    <t>Karen Johnson</t>
  </si>
  <si>
    <t>Beverly Fernandez</t>
  </si>
  <si>
    <t>Duane Montes</t>
  </si>
  <si>
    <t>Fernando Nelson</t>
  </si>
  <si>
    <t>Carla Garrison</t>
  </si>
  <si>
    <t>Kristen Herring</t>
  </si>
  <si>
    <t>Mrs. Ashley Brown</t>
  </si>
  <si>
    <t>Judy James</t>
  </si>
  <si>
    <t>Katherine Wong</t>
  </si>
  <si>
    <t>Katherine Moore</t>
  </si>
  <si>
    <t>Mrs. Christina Stein</t>
  </si>
  <si>
    <t>Olivia Brady</t>
  </si>
  <si>
    <t>Angela Howard</t>
  </si>
  <si>
    <t>3</t>
  </si>
  <si>
    <t>Haley Howard</t>
  </si>
  <si>
    <t>Paula Pearson</t>
  </si>
  <si>
    <t>Ashley Gutierrez</t>
  </si>
  <si>
    <t>Burgess, Hutchinson and Simmons</t>
  </si>
  <si>
    <t>Mr. Thomas Hurst</t>
  </si>
  <si>
    <t>Erica Murray</t>
  </si>
  <si>
    <t>Lauren Ibarra</t>
  </si>
  <si>
    <t>Norma Ward</t>
  </si>
  <si>
    <t>Jonathan Farley</t>
  </si>
  <si>
    <t>Tiffany Nash</t>
  </si>
  <si>
    <t>Diane Hanson</t>
  </si>
  <si>
    <t>Gonzales LLC</t>
  </si>
  <si>
    <t>Paul Ramirez</t>
  </si>
  <si>
    <t>Gregory Stokes</t>
  </si>
  <si>
    <t>Maureen Benton</t>
  </si>
  <si>
    <t>Sydney Hughes</t>
  </si>
  <si>
    <t>Caroline Mcdonald MD</t>
  </si>
  <si>
    <t>Samantha Richardson</t>
  </si>
  <si>
    <t>Olivia Mckay</t>
  </si>
  <si>
    <t>Alan May</t>
  </si>
  <si>
    <t>Jason Gamble</t>
  </si>
  <si>
    <t>Vanessa Jackson</t>
  </si>
  <si>
    <t>Melissa Parks</t>
  </si>
  <si>
    <t>Jessica Tanner</t>
  </si>
  <si>
    <t>Jason Johnson</t>
  </si>
  <si>
    <t>Michael Randall</t>
  </si>
  <si>
    <t>Chelsea Long</t>
  </si>
  <si>
    <t>Philip Marshall</t>
  </si>
  <si>
    <t>Melissa Brown</t>
  </si>
  <si>
    <t>Dr. Colin Jennings</t>
  </si>
  <si>
    <t>Laurie Osborne</t>
  </si>
  <si>
    <t>George Butler</t>
  </si>
  <si>
    <t>Tonya Parrish</t>
  </si>
  <si>
    <t>Natalie Moore</t>
  </si>
  <si>
    <t>Cynthia Ramos</t>
  </si>
  <si>
    <t>Michael Mckee</t>
  </si>
  <si>
    <t>Lauren Dunn</t>
  </si>
  <si>
    <t>Jennifer Ramsey</t>
  </si>
  <si>
    <t>Mark Robinson</t>
  </si>
  <si>
    <t>Sarah Huang</t>
  </si>
  <si>
    <t>Murphy LLC</t>
  </si>
  <si>
    <t>Miss Nicole King</t>
  </si>
  <si>
    <t>Teresa Kelly</t>
  </si>
  <si>
    <t>16</t>
  </si>
  <si>
    <t>Mark Collins</t>
  </si>
  <si>
    <t>Anne Brown</t>
  </si>
  <si>
    <t>Jeffrey Tanner</t>
  </si>
  <si>
    <t>Brett Jackson</t>
  </si>
  <si>
    <t>Kevin Arnold</t>
  </si>
  <si>
    <t>Aaron Perry</t>
  </si>
  <si>
    <t>Michael Henderson</t>
  </si>
  <si>
    <t>Jason Mason</t>
  </si>
  <si>
    <t>Marcus Young</t>
  </si>
  <si>
    <t>Casey Patterson</t>
  </si>
  <si>
    <t>Karen White</t>
  </si>
  <si>
    <t>Laura Perez</t>
  </si>
  <si>
    <t>Pamela Bishop</t>
  </si>
  <si>
    <t>Eddie Buck</t>
  </si>
  <si>
    <t>Alvarado LLC</t>
  </si>
  <si>
    <t>Mark Johnson</t>
  </si>
  <si>
    <t>Maurice Bruce</t>
  </si>
  <si>
    <t>Christopher Turner</t>
  </si>
  <si>
    <t>Cynthia Bryant</t>
  </si>
  <si>
    <t>Amanda Dominguez</t>
  </si>
  <si>
    <t>Sarah Allen</t>
  </si>
  <si>
    <t>Kimberly Hurley</t>
  </si>
  <si>
    <t>Tommy Thomas</t>
  </si>
  <si>
    <t>Margaret Mitchell</t>
  </si>
  <si>
    <t>Thomas Palmer</t>
  </si>
  <si>
    <t>Colleen Griffin</t>
  </si>
  <si>
    <t>Sandra Farrell</t>
  </si>
  <si>
    <t>Tony Martinez</t>
  </si>
  <si>
    <t>Nathan Goodman</t>
  </si>
  <si>
    <t>Anita Jackson</t>
  </si>
  <si>
    <t>Courtney Parks</t>
  </si>
  <si>
    <t>Don Austin</t>
  </si>
  <si>
    <t>Nicole Ramirez</t>
  </si>
  <si>
    <t>Jane Davis</t>
  </si>
  <si>
    <t>Mrs. Mary Rhodes</t>
  </si>
  <si>
    <t>Gerald Pham</t>
  </si>
  <si>
    <t>Amanda Romero</t>
  </si>
  <si>
    <t>Lawrence Brady</t>
  </si>
  <si>
    <t>Samantha James</t>
  </si>
  <si>
    <t>Jamie Henry</t>
  </si>
  <si>
    <t>William Drake</t>
  </si>
  <si>
    <t>Robin Brown</t>
  </si>
  <si>
    <t>Desiree Dougherty</t>
  </si>
  <si>
    <t>Kevin Gallagher</t>
  </si>
  <si>
    <t>Rhonda Clark</t>
  </si>
  <si>
    <t>William Murphy</t>
  </si>
  <si>
    <t>Zachary Shelton</t>
  </si>
  <si>
    <t>Bradley Torres</t>
  </si>
  <si>
    <t>Sean Brown</t>
  </si>
  <si>
    <t>Benjamin Watson</t>
  </si>
  <si>
    <t>Debra Hunt</t>
  </si>
  <si>
    <t>Robin Burke</t>
  </si>
  <si>
    <t>William Rowland</t>
  </si>
  <si>
    <t>Michelle Johnson</t>
  </si>
  <si>
    <t>Eric Hughes</t>
  </si>
  <si>
    <t>Mary Townsend</t>
  </si>
  <si>
    <t>Jacob Sutton</t>
  </si>
  <si>
    <t>Nicole Wise</t>
  </si>
  <si>
    <t>Edwin Sherman</t>
  </si>
  <si>
    <t>David Shaw</t>
  </si>
  <si>
    <t>Lauren Mckay</t>
  </si>
  <si>
    <t>Dr. Tina Jordan</t>
  </si>
  <si>
    <t>Danielle Warren</t>
  </si>
  <si>
    <t>David Wolfe</t>
  </si>
  <si>
    <t>James Delgado</t>
  </si>
  <si>
    <t>Jaime Carter</t>
  </si>
  <si>
    <t>Michelle Riley</t>
  </si>
  <si>
    <t>Aaron Miller</t>
  </si>
  <si>
    <t>Todd Garcia</t>
  </si>
  <si>
    <t>Tracy Mueller</t>
  </si>
  <si>
    <t>Meredith Armstrong</t>
  </si>
  <si>
    <t>Christopher Morrison</t>
  </si>
  <si>
    <t>Amy Baldwin</t>
  </si>
  <si>
    <t>Christopher Moss</t>
  </si>
  <si>
    <t>Adam Burke</t>
  </si>
  <si>
    <t>Robert Gordon</t>
  </si>
  <si>
    <t>Benjamin Koch</t>
  </si>
  <si>
    <t>Stevenson PLC</t>
  </si>
  <si>
    <t>William Pierce</t>
  </si>
  <si>
    <t>Scott Warner</t>
  </si>
  <si>
    <t>Joe Velasquez</t>
  </si>
  <si>
    <t>Mary Gutierrez</t>
  </si>
  <si>
    <t>Kristen Hansen</t>
  </si>
  <si>
    <t>Heather Jackson</t>
  </si>
  <si>
    <t>David Thomas</t>
  </si>
  <si>
    <t>Mrs. Stacey Aguilar</t>
  </si>
  <si>
    <t>Kayla Byrd</t>
  </si>
  <si>
    <t>Derrick Terrell</t>
  </si>
  <si>
    <t>Edward Wang</t>
  </si>
  <si>
    <t>Kayla Jones</t>
  </si>
  <si>
    <t>Rachel Hull</t>
  </si>
  <si>
    <t>Bethany Daniel</t>
  </si>
  <si>
    <t>Joseph Burns</t>
  </si>
  <si>
    <t>Mary Foster</t>
  </si>
  <si>
    <t>Sarah Turner</t>
  </si>
  <si>
    <t>Matthew Donaldson</t>
  </si>
  <si>
    <t>Jessica Foster</t>
  </si>
  <si>
    <t>Nicole Tran</t>
  </si>
  <si>
    <t>Amber Mckinney</t>
  </si>
  <si>
    <t>Catherine Roberts</t>
  </si>
  <si>
    <t>Christina Bowman</t>
  </si>
  <si>
    <t>Lee Munoz</t>
  </si>
  <si>
    <t>Barry Ball</t>
  </si>
  <si>
    <t>Yvonne Bennett</t>
  </si>
  <si>
    <t>Willie Perez</t>
  </si>
  <si>
    <t>Deanna Bird</t>
  </si>
  <si>
    <t>Brandon Willis</t>
  </si>
  <si>
    <t>Sarah Harding</t>
  </si>
  <si>
    <t>Louis Golden</t>
  </si>
  <si>
    <t>Anthony Miller</t>
  </si>
  <si>
    <t>Matthew Curtis</t>
  </si>
  <si>
    <t>Joseph Walker</t>
  </si>
  <si>
    <t>Pamela Galvan</t>
  </si>
  <si>
    <t>James Dean</t>
  </si>
  <si>
    <t>William Waller</t>
  </si>
  <si>
    <t>Jared Williams</t>
  </si>
  <si>
    <t>Ashley Reid</t>
  </si>
  <si>
    <t>Jeffrey Holt</t>
  </si>
  <si>
    <t>Derek Jackson</t>
  </si>
  <si>
    <t>Thomas Nguyen</t>
  </si>
  <si>
    <t>Ryan Knight</t>
  </si>
  <si>
    <t>Jeremy Johnson</t>
  </si>
  <si>
    <t>Deborah Parks</t>
  </si>
  <si>
    <t>Mary Griffith</t>
  </si>
  <si>
    <t>Sharon Noble</t>
  </si>
  <si>
    <t>Harry Gomez</t>
  </si>
  <si>
    <t>Michael Shah</t>
  </si>
  <si>
    <t>Steven Terrell</t>
  </si>
  <si>
    <t>Angela Jackson</t>
  </si>
  <si>
    <t>Sarah Rhodes</t>
  </si>
  <si>
    <t>Lori Brooks</t>
  </si>
  <si>
    <t>Micheal Simpson</t>
  </si>
  <si>
    <t>Alexis Rodriguez</t>
  </si>
  <si>
    <t>Jared Reynolds</t>
  </si>
  <si>
    <t>Maria Clark</t>
  </si>
  <si>
    <t>Darlene Foster</t>
  </si>
  <si>
    <t>Jacqueline James</t>
  </si>
  <si>
    <t>Andrea Woodard</t>
  </si>
  <si>
    <t>Gary Colon</t>
  </si>
  <si>
    <t>Jessica Baxter</t>
  </si>
  <si>
    <t>Cameron Martinez</t>
  </si>
  <si>
    <t>Sharon Prince</t>
  </si>
  <si>
    <t>Zachary Briggs</t>
  </si>
  <si>
    <t>Katherine Santos</t>
  </si>
  <si>
    <t>7</t>
  </si>
  <si>
    <t>Nicholas Hunter</t>
  </si>
  <si>
    <t>Amy Smith</t>
  </si>
  <si>
    <t>Alexandria Bowman</t>
  </si>
  <si>
    <t>Michelle Harrison DDS</t>
  </si>
  <si>
    <t>Chris Guerra</t>
  </si>
  <si>
    <t>Marcus Johnson</t>
  </si>
  <si>
    <t>James Marsh</t>
  </si>
  <si>
    <t>Craig Welch</t>
  </si>
  <si>
    <t>Courtney Grant</t>
  </si>
  <si>
    <t>Peter Dunn</t>
  </si>
  <si>
    <t>Brittany Estrada</t>
  </si>
  <si>
    <t>Bonnie Russo</t>
  </si>
  <si>
    <t>Stephanie Cline</t>
  </si>
  <si>
    <t>Ricky Craig</t>
  </si>
  <si>
    <t>Matthew Vazquez</t>
  </si>
  <si>
    <t>Rebecca Davidson</t>
  </si>
  <si>
    <t>Monica Ewing</t>
  </si>
  <si>
    <t>Joseph Miller</t>
  </si>
  <si>
    <t>Thomas Salazar</t>
  </si>
  <si>
    <t>Cheryl Le</t>
  </si>
  <si>
    <t>Amanda Thompson</t>
  </si>
  <si>
    <t>Ann Mitchell</t>
  </si>
  <si>
    <t>Jill Hart</t>
  </si>
  <si>
    <t>Jeffery Hernandez</t>
  </si>
  <si>
    <t>Andrew Griffin DVM</t>
  </si>
  <si>
    <t>Ethan Schaefer</t>
  </si>
  <si>
    <t>Kevin Colon</t>
  </si>
  <si>
    <t>Melinda James</t>
  </si>
  <si>
    <t>Jennifer Pacheco</t>
  </si>
  <si>
    <t>Anthony Steele</t>
  </si>
  <si>
    <t>Mr. James Weaver</t>
  </si>
  <si>
    <t>Dana Garcia</t>
  </si>
  <si>
    <t>Peter Griffin</t>
  </si>
  <si>
    <t>William Jordan</t>
  </si>
  <si>
    <t>Morgan Johnson</t>
  </si>
  <si>
    <t>Gabriel Watkins</t>
  </si>
  <si>
    <t>Laura Pittman</t>
  </si>
  <si>
    <t>Paul Gonzales</t>
  </si>
  <si>
    <t>Stephen Smith</t>
  </si>
  <si>
    <t>Hamilton LLC</t>
  </si>
  <si>
    <t>Aaron Williams</t>
  </si>
  <si>
    <t>Anthony Kidd</t>
  </si>
  <si>
    <t>Holly Myers</t>
  </si>
  <si>
    <t>Rachel Walker</t>
  </si>
  <si>
    <t>Jenna Alexander</t>
  </si>
  <si>
    <t>Ian Clark</t>
  </si>
  <si>
    <t>Spencer Hamilton</t>
  </si>
  <si>
    <t>Pamela Morrison</t>
  </si>
  <si>
    <t>Duane Hines</t>
  </si>
  <si>
    <t>Linda Jones</t>
  </si>
  <si>
    <t>Jennifer Gray</t>
  </si>
  <si>
    <t>Andrea Hernandez</t>
  </si>
  <si>
    <t>Michele Hernandez</t>
  </si>
  <si>
    <t>Joshua Colon</t>
  </si>
  <si>
    <t>Amanda Welch</t>
  </si>
  <si>
    <t>Lori Lewis</t>
  </si>
  <si>
    <t>Natalie Kennedy</t>
  </si>
  <si>
    <t>Gregory Hernandez</t>
  </si>
  <si>
    <t>David Hobbs</t>
  </si>
  <si>
    <t>Joseph Price</t>
  </si>
  <si>
    <t>Sarah Hill</t>
  </si>
  <si>
    <t>Wyatt Harris</t>
  </si>
  <si>
    <t>Matthew Nguyen</t>
  </si>
  <si>
    <t>Alexandra Jackson</t>
  </si>
  <si>
    <t>Anthony Jordan</t>
  </si>
  <si>
    <t>Austin King</t>
  </si>
  <si>
    <t>Jonathan Anderson</t>
  </si>
  <si>
    <t>Stephanie Brown</t>
  </si>
  <si>
    <t>Terri Mays</t>
  </si>
  <si>
    <t>Jamie Hart</t>
  </si>
  <si>
    <t>Lance Smith</t>
  </si>
  <si>
    <t>William Allison</t>
  </si>
  <si>
    <t>Lori Harrison</t>
  </si>
  <si>
    <t>Kevin Wright</t>
  </si>
  <si>
    <t>Chris Gregory</t>
  </si>
  <si>
    <t>Brianna Smith</t>
  </si>
  <si>
    <t>Jason Fisher</t>
  </si>
  <si>
    <t>Mariah Stevens</t>
  </si>
  <si>
    <t>Timothy Duncan</t>
  </si>
  <si>
    <t>Craig Kennedy</t>
  </si>
  <si>
    <t>Kari Norton</t>
  </si>
  <si>
    <t>Sarah Conley</t>
  </si>
  <si>
    <t>Davis Ltd</t>
  </si>
  <si>
    <t>April Rivera</t>
  </si>
  <si>
    <t>John Randolph</t>
  </si>
  <si>
    <t>Bradley Davis</t>
  </si>
  <si>
    <t>Brandon Johnson</t>
  </si>
  <si>
    <t>Christopher Weaver</t>
  </si>
  <si>
    <t>Ryan Sullivan</t>
  </si>
  <si>
    <t>Gina Hodges</t>
  </si>
  <si>
    <t>Martin Ltd</t>
  </si>
  <si>
    <t>Daniel Brown</t>
  </si>
  <si>
    <t>Calvin Roth</t>
  </si>
  <si>
    <t>Rodney Hernandez</t>
  </si>
  <si>
    <t>Derek Griffin</t>
  </si>
  <si>
    <t>Erin Jones</t>
  </si>
  <si>
    <t>Sergio Thomas</t>
  </si>
  <si>
    <t>Caroline Smith</t>
  </si>
  <si>
    <t>29</t>
  </si>
  <si>
    <t>Paula Spence</t>
  </si>
  <si>
    <t>Danny Gomez</t>
  </si>
  <si>
    <t>April Douglas</t>
  </si>
  <si>
    <t>Molly Moore</t>
  </si>
  <si>
    <t>Gina Ward</t>
  </si>
  <si>
    <t>Robin Mcdowell</t>
  </si>
  <si>
    <t>Jack Kennedy</t>
  </si>
  <si>
    <t>Julian Castro</t>
  </si>
  <si>
    <t>Connie Dalton</t>
  </si>
  <si>
    <t>Mrs. Tina Martinez DVM</t>
  </si>
  <si>
    <t>Allen Young</t>
  </si>
  <si>
    <t>Rachel Mcneil</t>
  </si>
  <si>
    <t>Miss Dana Watkins MD</t>
  </si>
  <si>
    <t>Mrs. Summer Macdonald MD</t>
  </si>
  <si>
    <t>Marie Mora</t>
  </si>
  <si>
    <t>Austin Hughes</t>
  </si>
  <si>
    <t>Kevin Johnson</t>
  </si>
  <si>
    <t>Ashley Ramirez</t>
  </si>
  <si>
    <t>Jessica Moore</t>
  </si>
  <si>
    <t>John Conway</t>
  </si>
  <si>
    <t>Kristopher Hamilton</t>
  </si>
  <si>
    <t>Ashley Smith</t>
  </si>
  <si>
    <t>Shirley Wilson</t>
  </si>
  <si>
    <t>Eric Delacruz</t>
  </si>
  <si>
    <t>Gordon Murray</t>
  </si>
  <si>
    <t>Theodore Anderson</t>
  </si>
  <si>
    <t>Albert Campos</t>
  </si>
  <si>
    <t>Alexander Sanchez</t>
  </si>
  <si>
    <t>Stephanie Smith</t>
  </si>
  <si>
    <t>Brenda Padilla</t>
  </si>
  <si>
    <t>John Avery</t>
  </si>
  <si>
    <t>Joseph Bradley</t>
  </si>
  <si>
    <t>Ian Jones</t>
  </si>
  <si>
    <t>Michael Jordan</t>
  </si>
  <si>
    <t>John Smith</t>
  </si>
  <si>
    <t>Debra Scott</t>
  </si>
  <si>
    <t>Ryan Stein</t>
  </si>
  <si>
    <t>Alexandra Daniel DDS</t>
  </si>
  <si>
    <t>Joseph Mueller</t>
  </si>
  <si>
    <t>Lisa Johnston</t>
  </si>
  <si>
    <t>Laurie Melendez</t>
  </si>
  <si>
    <t>Tamara Pacheco</t>
  </si>
  <si>
    <t>Christopher Williamson</t>
  </si>
  <si>
    <t>Alexandria Wilson</t>
  </si>
  <si>
    <t>Christopher Clark</t>
  </si>
  <si>
    <t>Yvonne Hall</t>
  </si>
  <si>
    <t>Jacob Hill</t>
  </si>
  <si>
    <t>Linda Jefferson</t>
  </si>
  <si>
    <t>Jamie Reid</t>
  </si>
  <si>
    <t>Shannon Miles</t>
  </si>
  <si>
    <t>Jeffrey Burgess</t>
  </si>
  <si>
    <t>Austin Brown</t>
  </si>
  <si>
    <t>Troy Jones</t>
  </si>
  <si>
    <t>Jody Smith</t>
  </si>
  <si>
    <t>Ricky Avila</t>
  </si>
  <si>
    <t>Kaitlyn Caldwell</t>
  </si>
  <si>
    <t>William Gomez</t>
  </si>
  <si>
    <t>Todd Green</t>
  </si>
  <si>
    <t>Briana Holden</t>
  </si>
  <si>
    <t>Jennifer Garcia</t>
  </si>
  <si>
    <t>Diana Irwin</t>
  </si>
  <si>
    <t>Michelle Smith</t>
  </si>
  <si>
    <t>Rachael Huff</t>
  </si>
  <si>
    <t>Stacey Copeland</t>
  </si>
  <si>
    <t>Brenda Stanley</t>
  </si>
  <si>
    <t>Gregory Mercer</t>
  </si>
  <si>
    <t>Erin Sanchez</t>
  </si>
  <si>
    <t>Alec Miller</t>
  </si>
  <si>
    <t>Dawn Smith</t>
  </si>
  <si>
    <t>Anthony Andrews</t>
  </si>
  <si>
    <t>Becky Steele</t>
  </si>
  <si>
    <t>Jennifer Stewart</t>
  </si>
  <si>
    <t>Michael Webb</t>
  </si>
  <si>
    <t>Edwin James</t>
  </si>
  <si>
    <t>Linda Rivera</t>
  </si>
  <si>
    <t>Renee Garner</t>
  </si>
  <si>
    <t>Fernando White</t>
  </si>
  <si>
    <t>Ann Reyes</t>
  </si>
  <si>
    <t>Daniel Rocha</t>
  </si>
  <si>
    <t>Michelle Miller</t>
  </si>
  <si>
    <t>21</t>
  </si>
  <si>
    <t>Casey Williams PhD</t>
  </si>
  <si>
    <t>Marissa Allen</t>
  </si>
  <si>
    <t>Nathaniel Hill</t>
  </si>
  <si>
    <t>Ann Wallace</t>
  </si>
  <si>
    <t>Scott Hernandez</t>
  </si>
  <si>
    <t>Jay Scott</t>
  </si>
  <si>
    <t>Joshua Crawford</t>
  </si>
  <si>
    <t>Eric Cooper</t>
  </si>
  <si>
    <t>Cameron Fletcher</t>
  </si>
  <si>
    <t>Nicholas Miller</t>
  </si>
  <si>
    <t>Beth Brown</t>
  </si>
  <si>
    <t>Anthony Lyons</t>
  </si>
  <si>
    <t>Zachary Trujillo</t>
  </si>
  <si>
    <t>Nicole Sutton</t>
  </si>
  <si>
    <t>Tonya Harper</t>
  </si>
  <si>
    <t>Courtney Williams</t>
  </si>
  <si>
    <t>Patricia Harris</t>
  </si>
  <si>
    <t>Jeffrey Armstrong</t>
  </si>
  <si>
    <t>Kathleen Ward</t>
  </si>
  <si>
    <t>Haas-Fields</t>
  </si>
  <si>
    <t>Erica Harris</t>
  </si>
  <si>
    <t>Derrick Brewer</t>
  </si>
  <si>
    <t>Willie Walls</t>
  </si>
  <si>
    <t>Mike Stewart</t>
  </si>
  <si>
    <t>Cynthia Hall</t>
  </si>
  <si>
    <t>Todd Hernandez</t>
  </si>
  <si>
    <t>Jessica Turner</t>
  </si>
  <si>
    <t>Collin Frye</t>
  </si>
  <si>
    <t>Damon Moore</t>
  </si>
  <si>
    <t>Amy Rogers</t>
  </si>
  <si>
    <t>Michael Yang</t>
  </si>
  <si>
    <t>Joseph Barnes</t>
  </si>
  <si>
    <t>Robert Reyes</t>
  </si>
  <si>
    <t>Michael Watson</t>
  </si>
  <si>
    <t>Fuentes PLC</t>
  </si>
  <si>
    <t>Carol Bradshaw</t>
  </si>
  <si>
    <t>Bryan Hill</t>
  </si>
  <si>
    <t>Timothy Liu</t>
  </si>
  <si>
    <t>Amy Dominguez</t>
  </si>
  <si>
    <t>Cathy Ware</t>
  </si>
  <si>
    <t>Robert Williamson</t>
  </si>
  <si>
    <t>Denise Parker</t>
  </si>
  <si>
    <t>Michael Sparks</t>
  </si>
  <si>
    <t>Edward Maldonado</t>
  </si>
  <si>
    <t>Renee Wagner</t>
  </si>
  <si>
    <t>Pamela Peters</t>
  </si>
  <si>
    <t>Ryan Mccoy</t>
  </si>
  <si>
    <t>Brittany Smith</t>
  </si>
  <si>
    <t>Benjamin Solomon</t>
  </si>
  <si>
    <t>Tina Turner</t>
  </si>
  <si>
    <t>Mrs. Paige Miller</t>
  </si>
  <si>
    <t>Jonathan Barnett</t>
  </si>
  <si>
    <t>Mary Sanders</t>
  </si>
  <si>
    <t>Anthony Knight</t>
  </si>
  <si>
    <t>Mary Mills</t>
  </si>
  <si>
    <t>Deanna Davenport</t>
  </si>
  <si>
    <t>Antonio Mcmillan</t>
  </si>
  <si>
    <t>Paul Young</t>
  </si>
  <si>
    <t>Sarah Gonzalez</t>
  </si>
  <si>
    <t>Erin Bonilla</t>
  </si>
  <si>
    <t>Lisa Martinez</t>
  </si>
  <si>
    <t>William Anderson</t>
  </si>
  <si>
    <t>Terri Rivera</t>
  </si>
  <si>
    <t>William Lucas</t>
  </si>
  <si>
    <t>Roberto Lane</t>
  </si>
  <si>
    <t>Alex Adams</t>
  </si>
  <si>
    <t>Dr. David Gibson MD</t>
  </si>
  <si>
    <t>Amy Jefferson</t>
  </si>
  <si>
    <t>Cynthia Smith</t>
  </si>
  <si>
    <t>Jimmy Rogers</t>
  </si>
  <si>
    <t>Jennifer Diaz</t>
  </si>
  <si>
    <t>Frank Reyes</t>
  </si>
  <si>
    <t>Jose Gonzalez</t>
  </si>
  <si>
    <t>Christina Morgan</t>
  </si>
  <si>
    <t>Harold Parker</t>
  </si>
  <si>
    <t>Lauren Fowler</t>
  </si>
  <si>
    <t>Kevin Rodriguez</t>
  </si>
  <si>
    <t>Gregory Jordan</t>
  </si>
  <si>
    <t>Jose Bradshaw Jr.</t>
  </si>
  <si>
    <t>John Mcfarland</t>
  </si>
  <si>
    <t>Lisa Smith</t>
  </si>
  <si>
    <t>Gail Edwards</t>
  </si>
  <si>
    <t>Mr. Adrian Dean</t>
  </si>
  <si>
    <t>Bruce Gonzalez</t>
  </si>
  <si>
    <t>Dustin Bartlett</t>
  </si>
  <si>
    <t>Shawn Bruce</t>
  </si>
  <si>
    <t>John Rhodes</t>
  </si>
  <si>
    <t>Jacqueline Olson</t>
  </si>
  <si>
    <t>Joshua Horn</t>
  </si>
  <si>
    <t>Joanne Davis</t>
  </si>
  <si>
    <t>Amber Goodwin</t>
  </si>
  <si>
    <t>Scott Inc</t>
  </si>
  <si>
    <t>28</t>
  </si>
  <si>
    <t>Mark Dillon</t>
  </si>
  <si>
    <t>Jason Gregory</t>
  </si>
  <si>
    <t>Victoria Estrada</t>
  </si>
  <si>
    <t>Nicholas Cole</t>
  </si>
  <si>
    <t>Jeanne Edwards</t>
  </si>
  <si>
    <t>Robert Reynolds</t>
  </si>
  <si>
    <t>Ronald Mcdaniel</t>
  </si>
  <si>
    <t>Jessica Patton</t>
  </si>
  <si>
    <t>Tiffany Hayes</t>
  </si>
  <si>
    <t>Mallory Smith</t>
  </si>
  <si>
    <t>Sean Richards</t>
  </si>
  <si>
    <t>Monica Randall</t>
  </si>
  <si>
    <t>Michelle Erickson</t>
  </si>
  <si>
    <t>John Lane</t>
  </si>
  <si>
    <t>Cynthia Perkins</t>
  </si>
  <si>
    <t>Daniel Gomez</t>
  </si>
  <si>
    <t>Benjamin Thompson</t>
  </si>
  <si>
    <t>Lauren Smith</t>
  </si>
  <si>
    <t>Christine Black</t>
  </si>
  <si>
    <t>Adam Morris</t>
  </si>
  <si>
    <t>Crystal Morrison</t>
  </si>
  <si>
    <t>Brian Mclean</t>
  </si>
  <si>
    <t>Roger Leon</t>
  </si>
  <si>
    <t>Mark York</t>
  </si>
  <si>
    <t>Debbie Rodriguez</t>
  </si>
  <si>
    <t>Janet Boyer</t>
  </si>
  <si>
    <t>Michael Robertson</t>
  </si>
  <si>
    <t>Lauren Bernard</t>
  </si>
  <si>
    <t>Chad Smith</t>
  </si>
  <si>
    <t>Kristen Larsen</t>
  </si>
  <si>
    <t>Jenna Ayala</t>
  </si>
  <si>
    <t>Jacob Thompson</t>
  </si>
  <si>
    <t>Joseph Simpson</t>
  </si>
  <si>
    <t>Brandon Oliver</t>
  </si>
  <si>
    <t>William Medina</t>
  </si>
  <si>
    <t>Ernest Sullivan</t>
  </si>
  <si>
    <t>Christina Carter</t>
  </si>
  <si>
    <t>Thomas Perez</t>
  </si>
  <si>
    <t>Melton LLC</t>
  </si>
  <si>
    <t>Ashley Howell</t>
  </si>
  <si>
    <t>Brian Greene</t>
  </si>
  <si>
    <t>George Barnes</t>
  </si>
  <si>
    <t>Antonio Hunter MD</t>
  </si>
  <si>
    <t>Thomas Lewis II</t>
  </si>
  <si>
    <t>Adrienne Peters</t>
  </si>
  <si>
    <t>Mr. Paul Williams</t>
  </si>
  <si>
    <t>Gary Bass</t>
  </si>
  <si>
    <t>Adam Gonzalez</t>
  </si>
  <si>
    <t>Robert Johnson</t>
  </si>
  <si>
    <t>Maria Santiago</t>
  </si>
  <si>
    <t>Patricia Adams</t>
  </si>
  <si>
    <t>Julie Johnson</t>
  </si>
  <si>
    <t>Pamela Cuevas</t>
  </si>
  <si>
    <t>Justin Rubio</t>
  </si>
  <si>
    <t>Lindsey Anderson</t>
  </si>
  <si>
    <t>Scott Hudson</t>
  </si>
  <si>
    <t>Robert Harvey</t>
  </si>
  <si>
    <t>Kelly Clark</t>
  </si>
  <si>
    <t>Christopher Rodriguez</t>
  </si>
  <si>
    <t>Anne Williams</t>
  </si>
  <si>
    <t>Scott Smith</t>
  </si>
  <si>
    <t>Renee Payne</t>
  </si>
  <si>
    <t>Ashley Davis</t>
  </si>
  <si>
    <t>Andrew Henry II</t>
  </si>
  <si>
    <t>James Lowe</t>
  </si>
  <si>
    <t>Christopher Townsend</t>
  </si>
  <si>
    <t>Timothy Higgins</t>
  </si>
  <si>
    <t>Betty Barrett</t>
  </si>
  <si>
    <t>Jennifer Bell</t>
  </si>
  <si>
    <t>Emily Jordan</t>
  </si>
  <si>
    <t>Susan Melton</t>
  </si>
  <si>
    <t>Bryan Carter</t>
  </si>
  <si>
    <t>Carol Stout</t>
  </si>
  <si>
    <t>Misty Jimenez</t>
  </si>
  <si>
    <t>Gabriela Webster</t>
  </si>
  <si>
    <t>Jacob Jones</t>
  </si>
  <si>
    <t>Jennifer Wilson</t>
  </si>
  <si>
    <t>Melissa Wilson</t>
  </si>
  <si>
    <t>Kelly Quinn</t>
  </si>
  <si>
    <t>Sara Johnson</t>
  </si>
  <si>
    <t>Deborah Clark</t>
  </si>
  <si>
    <t>Thomas Waller</t>
  </si>
  <si>
    <t>Robert Richards</t>
  </si>
  <si>
    <t>Danielle Hall</t>
  </si>
  <si>
    <t>Paul Newman</t>
  </si>
  <si>
    <t>Jeanne Montgomery</t>
  </si>
  <si>
    <t>Angela Payne</t>
  </si>
  <si>
    <t>Michael Snow</t>
  </si>
  <si>
    <t>Heather Booker</t>
  </si>
  <si>
    <t>Tammy Carr</t>
  </si>
  <si>
    <t>Emily Reed</t>
  </si>
  <si>
    <t>Peter Bennett</t>
  </si>
  <si>
    <t>Anthony Wheeler</t>
  </si>
  <si>
    <t>Alejandra Bailey</t>
  </si>
  <si>
    <t>Collins PLC</t>
  </si>
  <si>
    <t>Carly Fisher</t>
  </si>
  <si>
    <t>Michael Villa</t>
  </si>
  <si>
    <t>Robert Long</t>
  </si>
  <si>
    <t>Aaron Lawrence</t>
  </si>
  <si>
    <t>Patricia Ramirez</t>
  </si>
  <si>
    <t>Jasmine Lowery</t>
  </si>
  <si>
    <t>Amanda Hines</t>
  </si>
  <si>
    <t>Brian Zuniga</t>
  </si>
  <si>
    <t>Jesus Sanders</t>
  </si>
  <si>
    <t>Janet Moore</t>
  </si>
  <si>
    <t>Rachel Smith</t>
  </si>
  <si>
    <t>Joseph Short</t>
  </si>
  <si>
    <t>Drew Harris</t>
  </si>
  <si>
    <t>Jessica Figueroa</t>
  </si>
  <si>
    <t>Jennifer Castaneda</t>
  </si>
  <si>
    <t>Christina Walker</t>
  </si>
  <si>
    <t>Richard Richards</t>
  </si>
  <si>
    <t>Elizabeth Cooper</t>
  </si>
  <si>
    <t>Kimberly Brown</t>
  </si>
  <si>
    <t>Lauren Morse</t>
  </si>
  <si>
    <t>Michelle Green</t>
  </si>
  <si>
    <t>Donna Kim DVM</t>
  </si>
  <si>
    <t>Gregory Acevedo</t>
  </si>
  <si>
    <t>Dawn Rose</t>
  </si>
  <si>
    <t>Sara Day</t>
  </si>
  <si>
    <t>Maxwell Jones</t>
  </si>
  <si>
    <t>Kimberly Rowe</t>
  </si>
  <si>
    <t>Kyle Williams IV</t>
  </si>
  <si>
    <t>Emily Maynard</t>
  </si>
  <si>
    <t>James Kelley</t>
  </si>
  <si>
    <t>Joe Hamilton</t>
  </si>
  <si>
    <t>Diane Davis</t>
  </si>
  <si>
    <t>Brooke Combs</t>
  </si>
  <si>
    <t>Taylor Dennis</t>
  </si>
  <si>
    <t>George Harris</t>
  </si>
  <si>
    <t>Melissa Tanner</t>
  </si>
  <si>
    <t>Sara Pham</t>
  </si>
  <si>
    <t>James Jones</t>
  </si>
  <si>
    <t>Peter Powers</t>
  </si>
  <si>
    <t>Bryan Stephens</t>
  </si>
  <si>
    <t>David Sullivan</t>
  </si>
  <si>
    <t>Jeremy Neal</t>
  </si>
  <si>
    <t>Joshua Fields</t>
  </si>
  <si>
    <t>Shawn Gutierrez</t>
  </si>
  <si>
    <t>Stephanie Blake</t>
  </si>
  <si>
    <t>Jennifer Alexander</t>
  </si>
  <si>
    <t>Crystal Jones</t>
  </si>
  <si>
    <t>Joshua Thompson</t>
  </si>
  <si>
    <t>Larson LLC</t>
  </si>
  <si>
    <t>Jaime Sharp</t>
  </si>
  <si>
    <t>Catherine Murphy</t>
  </si>
  <si>
    <t>John Mccarthy</t>
  </si>
  <si>
    <t>Robert Joseph</t>
  </si>
  <si>
    <t>Christopher Stewart</t>
  </si>
  <si>
    <t>Curtis Hall</t>
  </si>
  <si>
    <t>Donna Nunez</t>
  </si>
  <si>
    <t>Denise Mckinney</t>
  </si>
  <si>
    <t>Nicole Jimenez</t>
  </si>
  <si>
    <t>Allen Ballard</t>
  </si>
  <si>
    <t>Susan Patton</t>
  </si>
  <si>
    <t>Mark Thompson</t>
  </si>
  <si>
    <t>Alexandra Sweeney</t>
  </si>
  <si>
    <t>Zachary White</t>
  </si>
  <si>
    <t>Gloria Hunter</t>
  </si>
  <si>
    <t>Howard Riley</t>
  </si>
  <si>
    <t>Leah Nelson</t>
  </si>
  <si>
    <t>Peter Houston</t>
  </si>
  <si>
    <t>Lisa Cole</t>
  </si>
  <si>
    <t>Angela Gilbert</t>
  </si>
  <si>
    <t>Stephen Frost</t>
  </si>
  <si>
    <t>John Coleman</t>
  </si>
  <si>
    <t>Sean Adams</t>
  </si>
  <si>
    <t>Rebecca Le</t>
  </si>
  <si>
    <t>Brian Davis</t>
  </si>
  <si>
    <t>Russell Hawkins</t>
  </si>
  <si>
    <t>Jason Wagner</t>
  </si>
  <si>
    <t>Randy Green</t>
  </si>
  <si>
    <t>Brandy Frazier</t>
  </si>
  <si>
    <t>Jordan Jones</t>
  </si>
  <si>
    <t>Rose Shepherd</t>
  </si>
  <si>
    <t>Kelly Juarez</t>
  </si>
  <si>
    <t>Vanessa Mason</t>
  </si>
  <si>
    <t>Deborah Jones</t>
  </si>
  <si>
    <t>Anna Miller</t>
  </si>
  <si>
    <t>Jill Griffin</t>
  </si>
  <si>
    <t>Jake Carroll</t>
  </si>
  <si>
    <t>Diamond Miller</t>
  </si>
  <si>
    <t>Terri Valenzuela</t>
  </si>
  <si>
    <t>Jeffrey Anderson</t>
  </si>
  <si>
    <t>Tanya Collins</t>
  </si>
  <si>
    <t>Ryan Marsh</t>
  </si>
  <si>
    <t>Paul Mcdonald</t>
  </si>
  <si>
    <t>Richard Cain</t>
  </si>
  <si>
    <t>Debbie Thompson</t>
  </si>
  <si>
    <t>Michael Mendoza</t>
  </si>
  <si>
    <t>Robin Green</t>
  </si>
  <si>
    <t>Morgan Lucero</t>
  </si>
  <si>
    <t>Charles Yu</t>
  </si>
  <si>
    <t>Brandon Dawson</t>
  </si>
  <si>
    <t>Alexander Clark</t>
  </si>
  <si>
    <t>Anthony Lopez</t>
  </si>
  <si>
    <t>Kathryn Walker</t>
  </si>
  <si>
    <t>Jesus Palmer</t>
  </si>
  <si>
    <t>Devon Anderson</t>
  </si>
  <si>
    <t>Don Johns</t>
  </si>
  <si>
    <t>Kathryn Padilla</t>
  </si>
  <si>
    <t>Amy White</t>
  </si>
  <si>
    <t>Sheila Hines</t>
  </si>
  <si>
    <t>Sarah Mendoza</t>
  </si>
  <si>
    <t>Kara Hall</t>
  </si>
  <si>
    <t>Leah Meyer</t>
  </si>
  <si>
    <t>Trevor Davis</t>
  </si>
  <si>
    <t>Eric Cummings</t>
  </si>
  <si>
    <t>Mrs. Jennifer Wright</t>
  </si>
  <si>
    <t>Dustin Hancock</t>
  </si>
  <si>
    <t>Anthony Moore</t>
  </si>
  <si>
    <t>Alexander Miller</t>
  </si>
  <si>
    <t>April Krause</t>
  </si>
  <si>
    <t>Rachel Flynn MD</t>
  </si>
  <si>
    <t>Terry Jones</t>
  </si>
  <si>
    <t>Karen Hogan</t>
  </si>
  <si>
    <t>Troy Bridges</t>
  </si>
  <si>
    <t>Heather Stone</t>
  </si>
  <si>
    <t>Rebecca Pearson</t>
  </si>
  <si>
    <t>Christina Mays</t>
  </si>
  <si>
    <t>Hall LLC</t>
  </si>
  <si>
    <t>Alicia Baker</t>
  </si>
  <si>
    <t>Becky Franco</t>
  </si>
  <si>
    <t>Rebecca Williams</t>
  </si>
  <si>
    <t>Glen Vega</t>
  </si>
  <si>
    <t>Michael Smith</t>
  </si>
  <si>
    <t>Howard Burke</t>
  </si>
  <si>
    <t>James Price</t>
  </si>
  <si>
    <t>Justin Smith</t>
  </si>
  <si>
    <t>Ruth Lee</t>
  </si>
  <si>
    <t>Jack Jones</t>
  </si>
  <si>
    <t>Alyssa Meyers</t>
  </si>
  <si>
    <t>Mark Huber</t>
  </si>
  <si>
    <t>Alexander Lloyd</t>
  </si>
  <si>
    <t>Hannah Thompson</t>
  </si>
  <si>
    <t>Michael Taylor</t>
  </si>
  <si>
    <t>Kara Morrison</t>
  </si>
  <si>
    <t>Brianna Garrett</t>
  </si>
  <si>
    <t>Melanie Graves</t>
  </si>
  <si>
    <t>Crystal Wells</t>
  </si>
  <si>
    <t>Willie Powers</t>
  </si>
  <si>
    <t>Joseph Hernandez</t>
  </si>
  <si>
    <t>Jennifer Campbell</t>
  </si>
  <si>
    <t>Morgan Hancock</t>
  </si>
  <si>
    <t>Kurt Byrd</t>
  </si>
  <si>
    <t>James Collins</t>
  </si>
  <si>
    <t>Tom Burke</t>
  </si>
  <si>
    <t>Gregory Friedman</t>
  </si>
  <si>
    <t>Brittney Warren</t>
  </si>
  <si>
    <t>Amanda Williams</t>
  </si>
  <si>
    <t>Gina Blanchard</t>
  </si>
  <si>
    <t>Linda Williams DDS</t>
  </si>
  <si>
    <t>Andrea Berry DVM</t>
  </si>
  <si>
    <t>Tracy Flores</t>
  </si>
  <si>
    <t>Shelley Hicks</t>
  </si>
  <si>
    <t>Kevin Green</t>
  </si>
  <si>
    <t>David Vincent</t>
  </si>
  <si>
    <t>Tracy West</t>
  </si>
  <si>
    <t>Sonia Edwards</t>
  </si>
  <si>
    <t>Austin Fletcher</t>
  </si>
  <si>
    <t>Jessica Blackwell</t>
  </si>
  <si>
    <t>Robert Clark</t>
  </si>
  <si>
    <t>Alexa Bautista</t>
  </si>
  <si>
    <t>Michele Buchanan</t>
  </si>
  <si>
    <t>Alison Pruitt</t>
  </si>
  <si>
    <t>Katelyn Burgess</t>
  </si>
  <si>
    <t>Zachary Diaz</t>
  </si>
  <si>
    <t>Billy Branch</t>
  </si>
  <si>
    <t>Christina Rose</t>
  </si>
  <si>
    <t>Christopher Knox</t>
  </si>
  <si>
    <t>Kevin Flores PhD</t>
  </si>
  <si>
    <t>Kristen Zamora</t>
  </si>
  <si>
    <t>Sarah Johnson</t>
  </si>
  <si>
    <t>David Cruz</t>
  </si>
  <si>
    <t>Anna Pena</t>
  </si>
  <si>
    <t>Javier Garcia</t>
  </si>
  <si>
    <t>Caitlin Harris</t>
  </si>
  <si>
    <t>William Beck</t>
  </si>
  <si>
    <t>Melanie Hatfield</t>
  </si>
  <si>
    <t>Kyle Daniels</t>
  </si>
  <si>
    <t>Tricia Dominguez DVM</t>
  </si>
  <si>
    <t>Stephen Castillo</t>
  </si>
  <si>
    <t>Laura Brown</t>
  </si>
  <si>
    <t>Stacy Velazquez</t>
  </si>
  <si>
    <t>Sara Lopez</t>
  </si>
  <si>
    <t>Alex Sims</t>
  </si>
  <si>
    <t>Barbara Douglas</t>
  </si>
  <si>
    <t>Veronica Mcneil</t>
  </si>
  <si>
    <t>Sean Mccarthy</t>
  </si>
  <si>
    <t>Regina Brown</t>
  </si>
  <si>
    <t>Brian Hicks</t>
  </si>
  <si>
    <t>Karl Marsh</t>
  </si>
  <si>
    <t>Steven Smith</t>
  </si>
  <si>
    <t>Thomas Brooks</t>
  </si>
  <si>
    <t>Stephen Vance</t>
  </si>
  <si>
    <t>Chelsea Woods</t>
  </si>
  <si>
    <t>Dana Welch</t>
  </si>
  <si>
    <t>Andrew Rodriguez</t>
  </si>
  <si>
    <t>Nancy White</t>
  </si>
  <si>
    <t>David Clark</t>
  </si>
  <si>
    <t>Alisha Smith</t>
  </si>
  <si>
    <t>Andrew Wood</t>
  </si>
  <si>
    <t>Steve Palmer</t>
  </si>
  <si>
    <t>Jennifer Bender</t>
  </si>
  <si>
    <t>Patricia Hicks</t>
  </si>
  <si>
    <t>Cindy Reed</t>
  </si>
  <si>
    <t>Alexis Lopez</t>
  </si>
  <si>
    <t>Brian Castro</t>
  </si>
  <si>
    <t>Heather Jarvis</t>
  </si>
  <si>
    <t>Michael Lawrence</t>
  </si>
  <si>
    <t>Kristina Cruz</t>
  </si>
  <si>
    <t>Craig Jackson</t>
  </si>
  <si>
    <t>Stephanie White</t>
  </si>
  <si>
    <t>Shawn Lawrence</t>
  </si>
  <si>
    <t>Brady Matthews</t>
  </si>
  <si>
    <t>Megan Morris</t>
  </si>
  <si>
    <t>Nancy Lopez</t>
  </si>
  <si>
    <t>Rodriguez LLC</t>
  </si>
  <si>
    <t>Mr. Terry Gentry</t>
  </si>
  <si>
    <t>Timothy Rocha</t>
  </si>
  <si>
    <t>Cheryl Schroeder</t>
  </si>
  <si>
    <t>Amy Morrow</t>
  </si>
  <si>
    <t>Margaret Wright</t>
  </si>
  <si>
    <t>Christopher Ryan</t>
  </si>
  <si>
    <t>Amanda Jimenez</t>
  </si>
  <si>
    <t>Alexis Wall</t>
  </si>
  <si>
    <t>Michael Reed</t>
  </si>
  <si>
    <t>Karen Brennan</t>
  </si>
  <si>
    <t>Lydia Norman</t>
  </si>
  <si>
    <t>Eric Jones MD</t>
  </si>
  <si>
    <t>Dr. Lawrence Holder</t>
  </si>
  <si>
    <t>Robert Turner</t>
  </si>
  <si>
    <t>Austin Ross</t>
  </si>
  <si>
    <t>Michelle Chavez</t>
  </si>
  <si>
    <t>Matthew Novak</t>
  </si>
  <si>
    <t>John Garza</t>
  </si>
  <si>
    <t>Tara Evans</t>
  </si>
  <si>
    <t>Charles Johnson</t>
  </si>
  <si>
    <t>Chase Singleton</t>
  </si>
  <si>
    <t>Crystal Bridges</t>
  </si>
  <si>
    <t>Jonathan Smith</t>
  </si>
  <si>
    <t>Megan Alvarado</t>
  </si>
  <si>
    <t>Julian Clark</t>
  </si>
  <si>
    <t>Brenda Gordon</t>
  </si>
  <si>
    <t>Ryan Guzman</t>
  </si>
  <si>
    <t>Robert Wilson</t>
  </si>
  <si>
    <t>Stephanie Zuniga</t>
  </si>
  <si>
    <t>Shannon Smith</t>
  </si>
  <si>
    <t>Caleb Flores Jr.</t>
  </si>
  <si>
    <t>Ryan Vaughn</t>
  </si>
  <si>
    <t>Ashley Garcia</t>
  </si>
  <si>
    <t>Benjamin Hernandez</t>
  </si>
  <si>
    <t>Bryan Thomas</t>
  </si>
  <si>
    <t>William Webb</t>
  </si>
  <si>
    <t>Karen Thompson</t>
  </si>
  <si>
    <t>Samantha Smith</t>
  </si>
  <si>
    <t>Stephanie Salazar</t>
  </si>
  <si>
    <t>Tammie Farrell</t>
  </si>
  <si>
    <t>Sarah Murphy</t>
  </si>
  <si>
    <t>Jason Wells</t>
  </si>
  <si>
    <t>Christina Walters</t>
  </si>
  <si>
    <t>Carolyn Bryant</t>
  </si>
  <si>
    <t>Hunter Summers</t>
  </si>
  <si>
    <t>Laura Manning</t>
  </si>
  <si>
    <t>Cody Adams</t>
  </si>
  <si>
    <t>Geoffrey Diaz</t>
  </si>
  <si>
    <t>Timothy Landry</t>
  </si>
  <si>
    <t>Sarah Sullivan</t>
  </si>
  <si>
    <t>Daniel Mills</t>
  </si>
  <si>
    <t>Meredith Peters</t>
  </si>
  <si>
    <t>Wolf Inc</t>
  </si>
  <si>
    <t>Stacy Jones</t>
  </si>
  <si>
    <t>Kelsey Johnson</t>
  </si>
  <si>
    <t>Jamie Green</t>
  </si>
  <si>
    <t>Shelia Hill</t>
  </si>
  <si>
    <t>Meagan Lindsey</t>
  </si>
  <si>
    <t>James Lopez</t>
  </si>
  <si>
    <t>Corey Cunningham</t>
  </si>
  <si>
    <t>Michelle Wood</t>
  </si>
  <si>
    <t>Jeff Page</t>
  </si>
  <si>
    <t>Bruce Montgomery</t>
  </si>
  <si>
    <t>Larry Andersen PhD</t>
  </si>
  <si>
    <t>Annette Ballard</t>
  </si>
  <si>
    <t>Victor Garza</t>
  </si>
  <si>
    <t>Sean Gilbert</t>
  </si>
  <si>
    <t>Angela Macdonald</t>
  </si>
  <si>
    <t>Micheal Woods</t>
  </si>
  <si>
    <t>Amanda Mccoy</t>
  </si>
  <si>
    <t>Olivia Mack</t>
  </si>
  <si>
    <t>Donald Thomas</t>
  </si>
  <si>
    <t>Jason Vasquez</t>
  </si>
  <si>
    <t>David Schaefer</t>
  </si>
  <si>
    <t>Paul Miles</t>
  </si>
  <si>
    <t>Leah Sweeney MD</t>
  </si>
  <si>
    <t>Laura Wood</t>
  </si>
  <si>
    <t>Erin Torres</t>
  </si>
  <si>
    <t>Jason Thomas</t>
  </si>
  <si>
    <t>Mathew Gallegos</t>
  </si>
  <si>
    <t>Alexander Cross</t>
  </si>
  <si>
    <t>Cynthia Rogers</t>
  </si>
  <si>
    <t>Andrew Navarro</t>
  </si>
  <si>
    <t>Harry King</t>
  </si>
  <si>
    <t>Emily Humphrey</t>
  </si>
  <si>
    <t>Noah Howard</t>
  </si>
  <si>
    <t>Elizabeth Galvan</t>
  </si>
  <si>
    <t>Matthew Simmons</t>
  </si>
  <si>
    <t>Caitlin Ballard</t>
  </si>
  <si>
    <t>Donna Cameron</t>
  </si>
  <si>
    <t>Matthew Clayton</t>
  </si>
  <si>
    <t>Daniel Riley</t>
  </si>
  <si>
    <t>Shawn Johnston</t>
  </si>
  <si>
    <t>Clayton Hernandez</t>
  </si>
  <si>
    <t>Dennis Martin</t>
  </si>
  <si>
    <t>Amanda Hernandez</t>
  </si>
  <si>
    <t>Kristy White</t>
  </si>
  <si>
    <t>Kevin Lewis</t>
  </si>
  <si>
    <t>Tracy Berger</t>
  </si>
  <si>
    <t>Carly Dougherty</t>
  </si>
  <si>
    <t>William Vaughn</t>
  </si>
  <si>
    <t>Ashley Price</t>
  </si>
  <si>
    <t>Jose Hamilton</t>
  </si>
  <si>
    <t>Abigail Mendez</t>
  </si>
  <si>
    <t>Sonya Allison</t>
  </si>
  <si>
    <t>Travis Hansen</t>
  </si>
  <si>
    <t>Jermaine Conrad</t>
  </si>
  <si>
    <t>Mrs. Amanda Davis</t>
  </si>
  <si>
    <t>Charles Soto</t>
  </si>
  <si>
    <t>Lisa Parsons</t>
  </si>
  <si>
    <t>Angela Trevino</t>
  </si>
  <si>
    <t>James Johnson</t>
  </si>
  <si>
    <t>Mr. Matthew Patterson</t>
  </si>
  <si>
    <t>Amy Bailey</t>
  </si>
  <si>
    <t>Justin Mcconnell</t>
  </si>
  <si>
    <t>Carolyn Glover</t>
  </si>
  <si>
    <t>Richard Lowe</t>
  </si>
  <si>
    <t>Louis Williams</t>
  </si>
  <si>
    <t>Frank Allen</t>
  </si>
  <si>
    <t>Gregory Mendoza</t>
  </si>
  <si>
    <t>Tyler Obrien</t>
  </si>
  <si>
    <t>Stephenson LLC</t>
  </si>
  <si>
    <t>William Meyer</t>
  </si>
  <si>
    <t>Grace Garcia</t>
  </si>
  <si>
    <t>Breanna Juarez</t>
  </si>
  <si>
    <t>Daniel Kaufman</t>
  </si>
  <si>
    <t>Nicholas Hays</t>
  </si>
  <si>
    <t>Sarah Parks</t>
  </si>
  <si>
    <t>Andrea Wade</t>
  </si>
  <si>
    <t>Samantha Edwards</t>
  </si>
  <si>
    <t>Stacy Thomas</t>
  </si>
  <si>
    <t>Maurice Harris</t>
  </si>
  <si>
    <t>Tyler Brown</t>
  </si>
  <si>
    <t>Shawn Sanchez</t>
  </si>
  <si>
    <t>Betty Brown</t>
  </si>
  <si>
    <t>Gregory Browning</t>
  </si>
  <si>
    <t>Steven Jones</t>
  </si>
  <si>
    <t>William Goodman</t>
  </si>
  <si>
    <t>Michael Collins</t>
  </si>
  <si>
    <t>Stephanie Wallace</t>
  </si>
  <si>
    <t>Marie Castillo</t>
  </si>
  <si>
    <t>Amber Richards</t>
  </si>
  <si>
    <t>Douglas Miller</t>
  </si>
  <si>
    <t>Samantha Stephens</t>
  </si>
  <si>
    <t>Brittany Keith</t>
  </si>
  <si>
    <t>Emily Norman</t>
  </si>
  <si>
    <t>Brian Sullivan</t>
  </si>
  <si>
    <t>Susan Frank</t>
  </si>
  <si>
    <t>Patricia Moore</t>
  </si>
  <si>
    <t>Monique Hughes</t>
  </si>
  <si>
    <t>Donna Sandoval</t>
  </si>
  <si>
    <t>Chad Estrada</t>
  </si>
  <si>
    <t>Robert Snyder</t>
  </si>
  <si>
    <t>David Ross</t>
  </si>
  <si>
    <t>Kevin Collins</t>
  </si>
  <si>
    <t>Jennifer Cox</t>
  </si>
  <si>
    <t>Jason Turner</t>
  </si>
  <si>
    <t>Stacy Smith</t>
  </si>
  <si>
    <t>Karl Kidd</t>
  </si>
  <si>
    <t>Jose Taylor</t>
  </si>
  <si>
    <t>Robin Osborne</t>
  </si>
  <si>
    <t>Linda Lawrence</t>
  </si>
  <si>
    <t>Marc Gray</t>
  </si>
  <si>
    <t>Robert Thomas</t>
  </si>
  <si>
    <t>Ronald Simpson</t>
  </si>
  <si>
    <t>Jimmy Stewart</t>
  </si>
  <si>
    <t>Mr. Dustin Fernandez</t>
  </si>
  <si>
    <t>Jill Hardy</t>
  </si>
  <si>
    <t>George Baker</t>
  </si>
  <si>
    <t>Alison Williams</t>
  </si>
  <si>
    <t>Sharon Spence</t>
  </si>
  <si>
    <t>Gregory Watkins DDS</t>
  </si>
  <si>
    <t>Alexander Hoffman</t>
  </si>
  <si>
    <t>Joshua Barrett</t>
  </si>
  <si>
    <t>Alexander Morris</t>
  </si>
  <si>
    <t>Stephen Allen</t>
  </si>
  <si>
    <t>Regina Lewis MD</t>
  </si>
  <si>
    <t>Candice Grant</t>
  </si>
  <si>
    <t>Michelle Porter</t>
  </si>
  <si>
    <t>Deborah Kent</t>
  </si>
  <si>
    <t>Dr. Joseph Thompson</t>
  </si>
  <si>
    <t>Mary Parker</t>
  </si>
  <si>
    <t>Nancy Grant</t>
  </si>
  <si>
    <t>Brenda Howell</t>
  </si>
  <si>
    <t>Laura Reed</t>
  </si>
  <si>
    <t>Gregory Harper</t>
  </si>
  <si>
    <t>Jason Kline</t>
  </si>
  <si>
    <t>Charles Gonzalez</t>
  </si>
  <si>
    <t>Katherine Curry</t>
  </si>
  <si>
    <t>Tina Carlson</t>
  </si>
  <si>
    <t>Alec Cantu</t>
  </si>
  <si>
    <t>Zachary Huynh</t>
  </si>
  <si>
    <t>Justin Mills</t>
  </si>
  <si>
    <t>Kristy Smith</t>
  </si>
  <si>
    <t>Alan Rocha</t>
  </si>
  <si>
    <t>Brittany Griffith</t>
  </si>
  <si>
    <t>Brown Inc</t>
  </si>
  <si>
    <t>Ivan Mcdonald</t>
  </si>
  <si>
    <t>Nathan Baker</t>
  </si>
  <si>
    <t>Christopher King</t>
  </si>
  <si>
    <t>Michael Arellano</t>
  </si>
  <si>
    <t>Thomas Smith</t>
  </si>
  <si>
    <t>Elizabeth Baxter</t>
  </si>
  <si>
    <t>Michele Coleman</t>
  </si>
  <si>
    <t>Sandra Foster</t>
  </si>
  <si>
    <t>Eric Smith</t>
  </si>
  <si>
    <t>Philip Johnston</t>
  </si>
  <si>
    <t>Austin Morrison</t>
  </si>
  <si>
    <t>Elizabeth Bell</t>
  </si>
  <si>
    <t>Eileen Gamble</t>
  </si>
  <si>
    <t>Jeffrey Howard</t>
  </si>
  <si>
    <t>Edward Hopkins</t>
  </si>
  <si>
    <t>April Elliott</t>
  </si>
  <si>
    <t>Jennifer Manning</t>
  </si>
  <si>
    <t>Earl Stokes</t>
  </si>
  <si>
    <t>Joseph Gillespie</t>
  </si>
  <si>
    <t>Jordan Dean</t>
  </si>
  <si>
    <t>Robert Dickerson</t>
  </si>
  <si>
    <t>Hector Tyler</t>
  </si>
  <si>
    <t>Alex Rodriguez</t>
  </si>
  <si>
    <t>Robin Mckee</t>
  </si>
  <si>
    <t>Christopher Garner</t>
  </si>
  <si>
    <t>Laura Solis</t>
  </si>
  <si>
    <t>Susan Smith</t>
  </si>
  <si>
    <t>Zachary Mccall</t>
  </si>
  <si>
    <t>Robert Smith</t>
  </si>
  <si>
    <t>Ashley Myers</t>
  </si>
  <si>
    <t>Hester Ltd</t>
  </si>
  <si>
    <t>Mark Hansen</t>
  </si>
  <si>
    <t>Andrew Taylor</t>
  </si>
  <si>
    <t>Kelly Mccoy</t>
  </si>
  <si>
    <t>Cynthia Riley</t>
  </si>
  <si>
    <t>Morgan Garza</t>
  </si>
  <si>
    <t>Michael Gregory</t>
  </si>
  <si>
    <t>Luis Sims</t>
  </si>
  <si>
    <t>Amanda Wood</t>
  </si>
  <si>
    <t>Amanda Cruz</t>
  </si>
  <si>
    <t>Bonnie Watson</t>
  </si>
  <si>
    <t>Kelly Grimes</t>
  </si>
  <si>
    <t>Kimberly Reed</t>
  </si>
  <si>
    <t>Christopher Williams</t>
  </si>
  <si>
    <t>Jennifer Short</t>
  </si>
  <si>
    <t>Michael Sanchez</t>
  </si>
  <si>
    <t>Elizabeth Glover</t>
  </si>
  <si>
    <t>Christine Martin</t>
  </si>
  <si>
    <t>Anthony Ferguson</t>
  </si>
  <si>
    <t>Tanya Lee</t>
  </si>
  <si>
    <t>Jennifer Ward</t>
  </si>
  <si>
    <t>Melissa Rodriguez</t>
  </si>
  <si>
    <t>Charles Larson</t>
  </si>
  <si>
    <t>Cynthia Cox</t>
  </si>
  <si>
    <t>Bruce Knox</t>
  </si>
  <si>
    <t>Angie Thompson</t>
  </si>
  <si>
    <t>April Tapia</t>
  </si>
  <si>
    <t>Mr. Howard Snyder</t>
  </si>
  <si>
    <t>Emily Mclaughlin</t>
  </si>
  <si>
    <t>Crystal Roberts</t>
  </si>
  <si>
    <t>Amanda Davis</t>
  </si>
  <si>
    <t>Brian Turner</t>
  </si>
  <si>
    <t>Thomas Ellis</t>
  </si>
  <si>
    <t>Donna Bailey</t>
  </si>
  <si>
    <t>Nicole Henry</t>
  </si>
  <si>
    <t>Alyssa Dominguez</t>
  </si>
  <si>
    <t>Rebecca Mcclure</t>
  </si>
  <si>
    <t>Aaron Singh</t>
  </si>
  <si>
    <t>Christine Knight</t>
  </si>
  <si>
    <t>Bill Simpson</t>
  </si>
  <si>
    <t>Jay Anderson</t>
  </si>
  <si>
    <t>Ashley Green</t>
  </si>
  <si>
    <t>Monica King</t>
  </si>
  <si>
    <t>Joshua Lopez</t>
  </si>
  <si>
    <t>Jacob Gonzalez</t>
  </si>
  <si>
    <t>Elizabeth Jacobs</t>
  </si>
  <si>
    <t>Gina Stewart</t>
  </si>
  <si>
    <t>Emily Woods</t>
  </si>
  <si>
    <t>Julian Robinson</t>
  </si>
  <si>
    <t>Laura Richardson</t>
  </si>
  <si>
    <t>Jacob Richards</t>
  </si>
  <si>
    <t>Amber Farrell</t>
  </si>
  <si>
    <t>Juan Choi</t>
  </si>
  <si>
    <t>Crystal Hanson</t>
  </si>
  <si>
    <t>Robert Moss</t>
  </si>
  <si>
    <t>Tiffany Preston</t>
  </si>
  <si>
    <t>Daniel Cummings</t>
  </si>
  <si>
    <t>Glenn Stewart</t>
  </si>
  <si>
    <t>Billy Bush</t>
  </si>
  <si>
    <t>Sylvia Adams</t>
  </si>
  <si>
    <t>Daniel Hall</t>
  </si>
  <si>
    <t>Marcus Evans</t>
  </si>
  <si>
    <t>John Anderson</t>
  </si>
  <si>
    <t>Raven Rosales</t>
  </si>
  <si>
    <t>Brandon Powell</t>
  </si>
  <si>
    <t>Dr. Lisa Coleman</t>
  </si>
  <si>
    <t>Traci Bruce</t>
  </si>
  <si>
    <t>Adam Bauer</t>
  </si>
  <si>
    <t>Henry Farrell</t>
  </si>
  <si>
    <t>36</t>
  </si>
  <si>
    <t>David Mccormick</t>
  </si>
  <si>
    <t>Tom Atkins</t>
  </si>
  <si>
    <t>Melissa Powers</t>
  </si>
  <si>
    <t>Robert Munoz</t>
  </si>
  <si>
    <t>Raymond Snyder</t>
  </si>
  <si>
    <t>Tammie Sanchez</t>
  </si>
  <si>
    <t>William Walker</t>
  </si>
  <si>
    <t>Tony Kennedy</t>
  </si>
  <si>
    <t>Kevin Jimenez</t>
  </si>
  <si>
    <t>Daniel Greene</t>
  </si>
  <si>
    <t>Kristina Garcia</t>
  </si>
  <si>
    <t>Miranda Bell</t>
  </si>
  <si>
    <t>Jake Kelly</t>
  </si>
  <si>
    <t>Julia Ortiz</t>
  </si>
  <si>
    <t>Tammy Wells</t>
  </si>
  <si>
    <t>William Meyers</t>
  </si>
  <si>
    <t>Holly Clayton</t>
  </si>
  <si>
    <t>Conley Inc</t>
  </si>
  <si>
    <t>Ethan Collins</t>
  </si>
  <si>
    <t>Sean Baker</t>
  </si>
  <si>
    <t>Amy Dodson</t>
  </si>
  <si>
    <t>Tommy Johnson</t>
  </si>
  <si>
    <t>Patrick Raymond</t>
  </si>
  <si>
    <t>Brian Pierce</t>
  </si>
  <si>
    <t>Jean Werner</t>
  </si>
  <si>
    <t>Andrew David</t>
  </si>
  <si>
    <t>James Sloan</t>
  </si>
  <si>
    <t>Karen Hester MD</t>
  </si>
  <si>
    <t>Angelica Jones</t>
  </si>
  <si>
    <t>Matthew Haynes</t>
  </si>
  <si>
    <t>Monica Diaz</t>
  </si>
  <si>
    <t>Elizabeth Garcia</t>
  </si>
  <si>
    <t>Megan Estrada</t>
  </si>
  <si>
    <t>Jasmine Spears</t>
  </si>
  <si>
    <t>Christopher Peterson</t>
  </si>
  <si>
    <t>Jon Williamson</t>
  </si>
  <si>
    <t>Jason Leonard</t>
  </si>
  <si>
    <t>Holly Montgomery</t>
  </si>
  <si>
    <t>Alexander Watkins</t>
  </si>
  <si>
    <t>Samuel Johnson</t>
  </si>
  <si>
    <t>Pamela Mckinney</t>
  </si>
  <si>
    <t>Michael Pratt</t>
  </si>
  <si>
    <t>Sarah Baldwin</t>
  </si>
  <si>
    <t>Kyle Parrish</t>
  </si>
  <si>
    <t>Robin Davis</t>
  </si>
  <si>
    <t>Shannon Waters</t>
  </si>
  <si>
    <t>Connie Arnold</t>
  </si>
  <si>
    <t>Ronnie Delgado</t>
  </si>
  <si>
    <t>Tammy Lopez</t>
  </si>
  <si>
    <t>Michael Pennington</t>
  </si>
  <si>
    <t>Michael Weaver</t>
  </si>
  <si>
    <t>Alexander Rodriguez</t>
  </si>
  <si>
    <t>Andrea Fitzgerald</t>
  </si>
  <si>
    <t>Savannah Clark</t>
  </si>
  <si>
    <t>Alyssa Sanchez</t>
  </si>
  <si>
    <t>William Watkins</t>
  </si>
  <si>
    <t>Justin Lee</t>
  </si>
  <si>
    <t>Sarah Gomez</t>
  </si>
  <si>
    <t>Stephen Quinn</t>
  </si>
  <si>
    <t>Tracy Matthews</t>
  </si>
  <si>
    <t>Kevin White</t>
  </si>
  <si>
    <t>Logan Wilson</t>
  </si>
  <si>
    <t>Kristen Hernandez</t>
  </si>
  <si>
    <t>Paul Bailey</t>
  </si>
  <si>
    <t>Robert Michael</t>
  </si>
  <si>
    <t>Theresa Moore</t>
  </si>
  <si>
    <t>Jasmine Norman</t>
  </si>
  <si>
    <t>Dakota Miller</t>
  </si>
  <si>
    <t>Jessica Robinson</t>
  </si>
  <si>
    <t>Walter Bryan</t>
  </si>
  <si>
    <t>Sharon Hoover</t>
  </si>
  <si>
    <t>Benjamin Bryant</t>
  </si>
  <si>
    <t>Craig Dunn</t>
  </si>
  <si>
    <t>Stephanie Gonzales</t>
  </si>
  <si>
    <t>Kimberly Green</t>
  </si>
  <si>
    <t>Jennifer Mitchell</t>
  </si>
  <si>
    <t>Leslie Brown</t>
  </si>
  <si>
    <t>Anthony Rodgers</t>
  </si>
  <si>
    <t>David Moore</t>
  </si>
  <si>
    <t>Veronica Taylor</t>
  </si>
  <si>
    <t>John Flores</t>
  </si>
  <si>
    <t>Victoria Schroeder</t>
  </si>
  <si>
    <t>Joseph Rose</t>
  </si>
  <si>
    <t>Heather Holloway</t>
  </si>
  <si>
    <t>Thomas Johnson</t>
  </si>
  <si>
    <t>Tina Mckenzie</t>
  </si>
  <si>
    <t>Thomas Gross</t>
  </si>
  <si>
    <t>Suzanne White</t>
  </si>
  <si>
    <t>Thomas Wall</t>
  </si>
  <si>
    <t>Morgan Williams</t>
  </si>
  <si>
    <t>Miguel Bautista</t>
  </si>
  <si>
    <t>Stanley Thomas</t>
  </si>
  <si>
    <t>David Benton</t>
  </si>
  <si>
    <t>Craig Case</t>
  </si>
  <si>
    <t>Virginia Kelly</t>
  </si>
  <si>
    <t>Whitney Ryan</t>
  </si>
  <si>
    <t>Juan Russell</t>
  </si>
  <si>
    <t>Stacy Butler</t>
  </si>
  <si>
    <t>Christopher Nielsen</t>
  </si>
  <si>
    <t>Andrew Brown</t>
  </si>
  <si>
    <t>Brandon Dunn</t>
  </si>
  <si>
    <t>Sonya Caldwell</t>
  </si>
  <si>
    <t>Jennifer Johnston</t>
  </si>
  <si>
    <t>Sherry Guerrero</t>
  </si>
  <si>
    <t>Autumn Hubbard</t>
  </si>
  <si>
    <t>Stephanie Hensley</t>
  </si>
  <si>
    <t>Michael Macias</t>
  </si>
  <si>
    <t>Andrew Smith</t>
  </si>
  <si>
    <t>Charles Harrell</t>
  </si>
  <si>
    <t>Jasmine Monroe</t>
  </si>
  <si>
    <t>Howard Walton</t>
  </si>
  <si>
    <t>Jessica Castro</t>
  </si>
  <si>
    <t>David Knight</t>
  </si>
  <si>
    <t>Brianna Juarez</t>
  </si>
  <si>
    <t>Tanner Booth</t>
  </si>
  <si>
    <t>Cheryl Moore</t>
  </si>
  <si>
    <t>Jeremy Smith</t>
  </si>
  <si>
    <t>Mary Montgomery</t>
  </si>
  <si>
    <t>Nicole Smith</t>
  </si>
  <si>
    <t>Elizabeth Bryant</t>
  </si>
  <si>
    <t>Susan Martinez</t>
  </si>
  <si>
    <t>Jeremy Austin</t>
  </si>
  <si>
    <t>Monique Patel</t>
  </si>
  <si>
    <t>Steven Walker MD</t>
  </si>
  <si>
    <t>Stephanie Reyes</t>
  </si>
  <si>
    <t>Colton Copeland</t>
  </si>
  <si>
    <t>Diana Mathews</t>
  </si>
  <si>
    <t>Joshua Allen</t>
  </si>
  <si>
    <t>Michael Thompson</t>
  </si>
  <si>
    <t>Jessica Espinoza</t>
  </si>
  <si>
    <t>Wright PLC</t>
  </si>
  <si>
    <t>Jeffrey Shaffer</t>
  </si>
  <si>
    <t>Tracy Allen</t>
  </si>
  <si>
    <t>Courtney Dillon</t>
  </si>
  <si>
    <t>William Salazar</t>
  </si>
  <si>
    <t>Samantha Bailey</t>
  </si>
  <si>
    <t>Benjamin Huynh</t>
  </si>
  <si>
    <t>Larry Fletcher</t>
  </si>
  <si>
    <t>Anthony Mendez</t>
  </si>
  <si>
    <t>Derrick Perez</t>
  </si>
  <si>
    <t>Shawn Smith</t>
  </si>
  <si>
    <t>Dr. Robert Kelly</t>
  </si>
  <si>
    <t>Lauren Rodriguez</t>
  </si>
  <si>
    <t>John Freeman</t>
  </si>
  <si>
    <t>Ray Morgan</t>
  </si>
  <si>
    <t>Christina Horton</t>
  </si>
  <si>
    <t>Juan Smith</t>
  </si>
  <si>
    <t>Brandi Long</t>
  </si>
  <si>
    <t>Douglas Perez</t>
  </si>
  <si>
    <t>Bryan Barron</t>
  </si>
  <si>
    <t>Shelby Lewis</t>
  </si>
  <si>
    <t>Patrick Jones</t>
  </si>
  <si>
    <t>Patrick Turner</t>
  </si>
  <si>
    <t>Kimberly Carter</t>
  </si>
  <si>
    <t>Richard Coleman</t>
  </si>
  <si>
    <t>Joseph Davis</t>
  </si>
  <si>
    <t>Brian Wilson</t>
  </si>
  <si>
    <t>Ashley Lynch</t>
  </si>
  <si>
    <t>Nathan Thompson</t>
  </si>
  <si>
    <t>Jose Thomas</t>
  </si>
  <si>
    <t>Megan Walker</t>
  </si>
  <si>
    <t>Rick Hansen</t>
  </si>
  <si>
    <t>Denise Frederick</t>
  </si>
  <si>
    <t>Martin Smith</t>
  </si>
  <si>
    <t>Jasmin Lowe</t>
  </si>
  <si>
    <t>Terrence Lowe</t>
  </si>
  <si>
    <t>Janet Smith</t>
  </si>
  <si>
    <t>Amy Navarro</t>
  </si>
  <si>
    <t>John Wise</t>
  </si>
  <si>
    <t>Dennis Gill</t>
  </si>
  <si>
    <t>Edward Hanson</t>
  </si>
  <si>
    <t>Sarah Anderson</t>
  </si>
  <si>
    <t>Daniel Boyer</t>
  </si>
  <si>
    <t>Sharon Nichols</t>
  </si>
  <si>
    <t>David Erickson</t>
  </si>
  <si>
    <t>Ronald Lewis</t>
  </si>
  <si>
    <t>Jose Evans</t>
  </si>
  <si>
    <t>Joseph Montgomery</t>
  </si>
  <si>
    <t>Alan Dawson DVM</t>
  </si>
  <si>
    <t>Emily Deleon</t>
  </si>
  <si>
    <t>Elizabeth Anderson</t>
  </si>
  <si>
    <t>Sarah Stewart</t>
  </si>
  <si>
    <t>Elizabeth Ritter</t>
  </si>
  <si>
    <t>Maria Phillips</t>
  </si>
  <si>
    <t>Nancy Wood</t>
  </si>
  <si>
    <t>Shannon Reese</t>
  </si>
  <si>
    <t>Stephanie Barron</t>
  </si>
  <si>
    <t>Ruth Anderson</t>
  </si>
  <si>
    <t>Micheal Wright</t>
  </si>
  <si>
    <t>Jamie Chambers MD</t>
  </si>
  <si>
    <t>Kimberly Harris</t>
  </si>
  <si>
    <t>Scott Bradford</t>
  </si>
  <si>
    <t>Rebekah Jimenez</t>
  </si>
  <si>
    <t>Keith Bentley</t>
  </si>
  <si>
    <t>Brian Swanson</t>
  </si>
  <si>
    <t>Mr. John Wong MD</t>
  </si>
  <si>
    <t>Brandon Young</t>
  </si>
  <si>
    <t>David Jones</t>
  </si>
  <si>
    <t>Matthew Bell</t>
  </si>
  <si>
    <t>Brandi Gallagher</t>
  </si>
  <si>
    <t>Kenneth Burnett</t>
  </si>
  <si>
    <t>Brianna Roberts</t>
  </si>
  <si>
    <t>Sandra Brown</t>
  </si>
  <si>
    <t>Gwendolyn Berry</t>
  </si>
  <si>
    <t>Dennis Crawford</t>
  </si>
  <si>
    <t>Jensen Inc</t>
  </si>
  <si>
    <t>Christine Schmidt</t>
  </si>
  <si>
    <t>Kelly Carney</t>
  </si>
  <si>
    <t>Holly Hull</t>
  </si>
  <si>
    <t>Martha Carter</t>
  </si>
  <si>
    <t>Dawn Stevens</t>
  </si>
  <si>
    <t>Christina Perry</t>
  </si>
  <si>
    <t>Lisa Colon</t>
  </si>
  <si>
    <t>Jill Kennedy</t>
  </si>
  <si>
    <t>Erica Gonzalez</t>
  </si>
  <si>
    <t>Kathy Randolph</t>
  </si>
  <si>
    <t>Mario Frye</t>
  </si>
  <si>
    <t>Troy Lane</t>
  </si>
  <si>
    <t>Thomas Lindsey</t>
  </si>
  <si>
    <t>Todd Lopez</t>
  </si>
  <si>
    <t>Scott Ball</t>
  </si>
  <si>
    <t>Corey Smith</t>
  </si>
  <si>
    <t>Latoya Brady</t>
  </si>
  <si>
    <t>Alexander Mccormick</t>
  </si>
  <si>
    <t>James Guerrero</t>
  </si>
  <si>
    <t>Diane Gomez</t>
  </si>
  <si>
    <t>Sharon Crane</t>
  </si>
  <si>
    <t>Kristine Vega</t>
  </si>
  <si>
    <t>Robert Mejia</t>
  </si>
  <si>
    <t>Austin Lee</t>
  </si>
  <si>
    <t>Ryan Nichols</t>
  </si>
  <si>
    <t>Ashley Gomez</t>
  </si>
  <si>
    <t>Hailey Williamson</t>
  </si>
  <si>
    <t>Tamara Gallegos</t>
  </si>
  <si>
    <t>Brandon Nguyen</t>
  </si>
  <si>
    <t>Angela Lopez</t>
  </si>
  <si>
    <t>Amanda Stone</t>
  </si>
  <si>
    <t>34</t>
  </si>
  <si>
    <t>William Ochoa</t>
  </si>
  <si>
    <t>Mr. Richard Kennedy DVM</t>
  </si>
  <si>
    <t>James Walls</t>
  </si>
  <si>
    <t>Adam Hernandez</t>
  </si>
  <si>
    <t>Vincent Hogan</t>
  </si>
  <si>
    <t>Pamela Murray</t>
  </si>
  <si>
    <t>Heather Lozano</t>
  </si>
  <si>
    <t>Tina Holland</t>
  </si>
  <si>
    <t>William James</t>
  </si>
  <si>
    <t>Crystal Hill</t>
  </si>
  <si>
    <t>Tyler Rios</t>
  </si>
  <si>
    <t>Lorraine Harvey</t>
  </si>
  <si>
    <t>Gregory Andersen</t>
  </si>
  <si>
    <t>Danielle Ramirez</t>
  </si>
  <si>
    <t>Kyle Curry</t>
  </si>
  <si>
    <t>Sharon Christian</t>
  </si>
  <si>
    <t>Cheryl White</t>
  </si>
  <si>
    <t>David Hicks</t>
  </si>
  <si>
    <t>Mariah Edwards</t>
  </si>
  <si>
    <t>Leslie Gonzalez</t>
  </si>
  <si>
    <t>Abigail Weeks</t>
  </si>
  <si>
    <t>Kaitlyn Smith</t>
  </si>
  <si>
    <t>Kyle Horton Jr.</t>
  </si>
  <si>
    <t>Tracy Carroll</t>
  </si>
  <si>
    <t>Jason Mccarty</t>
  </si>
  <si>
    <t>Elizabeth Ellis</t>
  </si>
  <si>
    <t>Robert Howe</t>
  </si>
  <si>
    <t>Brenda Murray</t>
  </si>
  <si>
    <t>Steven Weber</t>
  </si>
  <si>
    <t>Vanessa Walker</t>
  </si>
  <si>
    <t>Jeremy David</t>
  </si>
  <si>
    <t>Caitlyn Chavez</t>
  </si>
  <si>
    <t>Amber Butler</t>
  </si>
  <si>
    <t>James Myers</t>
  </si>
  <si>
    <t>Deanna Ponce</t>
  </si>
  <si>
    <t>Christopher Wallace</t>
  </si>
  <si>
    <t>John Shaw</t>
  </si>
  <si>
    <t>Marvin White</t>
  </si>
  <si>
    <t>Joseph Stanton</t>
  </si>
  <si>
    <t>Gary Lee PhD</t>
  </si>
  <si>
    <t>Crystal Garza</t>
  </si>
  <si>
    <t>Monica Moore</t>
  </si>
  <si>
    <t>Sandra Bell</t>
  </si>
  <si>
    <t>Margaret Alvarez</t>
  </si>
  <si>
    <t>Kristen Porter</t>
  </si>
  <si>
    <t>Christopher Wood</t>
  </si>
  <si>
    <t>Olivia Williams</t>
  </si>
  <si>
    <t>Faith Poole</t>
  </si>
  <si>
    <t>Megan Hamilton</t>
  </si>
  <si>
    <t>Erik Edwards</t>
  </si>
  <si>
    <t>James Wolfe</t>
  </si>
  <si>
    <t>Joshua Villanueva</t>
  </si>
  <si>
    <t>Alec Warner</t>
  </si>
  <si>
    <t>Danny Jensen</t>
  </si>
  <si>
    <t>Kathleen Sullivan</t>
  </si>
  <si>
    <t>Amber Miller</t>
  </si>
  <si>
    <t>Eddie Fischer</t>
  </si>
  <si>
    <t>Ryan Schneider</t>
  </si>
  <si>
    <t>Deborah Velez</t>
  </si>
  <si>
    <t>Chase Smith</t>
  </si>
  <si>
    <t>Christopher Stevenson</t>
  </si>
  <si>
    <t>Mr. Erik Hernandez DDS</t>
  </si>
  <si>
    <t>Danny Pham</t>
  </si>
  <si>
    <t>Arthur Bell</t>
  </si>
  <si>
    <t>Joanna Bird</t>
  </si>
  <si>
    <t>Sabrina Crawford</t>
  </si>
  <si>
    <t>Alicia Compton</t>
  </si>
  <si>
    <t>David Martinez</t>
  </si>
  <si>
    <t>Bryan Hodges</t>
  </si>
  <si>
    <t>Jeffrey Chavez</t>
  </si>
  <si>
    <t>Frank James</t>
  </si>
  <si>
    <t>Tina Mckinney</t>
  </si>
  <si>
    <t>Diana Warren</t>
  </si>
  <si>
    <t>Amy Hood</t>
  </si>
  <si>
    <t>Clarence Colon</t>
  </si>
  <si>
    <t>Danielle Delgado</t>
  </si>
  <si>
    <t>Derrick Simpson</t>
  </si>
  <si>
    <t>Joseph Rodriguez</t>
  </si>
  <si>
    <t>Brittany Harvey</t>
  </si>
  <si>
    <t>Marc Mason</t>
  </si>
  <si>
    <t>Andrew Watson</t>
  </si>
  <si>
    <t>Christopher Sanford</t>
  </si>
  <si>
    <t>Raymond Mccullough</t>
  </si>
  <si>
    <t>Aaron Hanson</t>
  </si>
  <si>
    <t>Chad Wells</t>
  </si>
  <si>
    <t>Jenna Johnson</t>
  </si>
  <si>
    <t>Jacob Williams</t>
  </si>
  <si>
    <t>Richard Lewis</t>
  </si>
  <si>
    <t>Ian Robinson</t>
  </si>
  <si>
    <t>Amanda Perkins</t>
  </si>
  <si>
    <t>James Ellis</t>
  </si>
  <si>
    <t>Joshua Hodges</t>
  </si>
  <si>
    <t>Abigail Marshall</t>
  </si>
  <si>
    <t>Fernando Simmons</t>
  </si>
  <si>
    <t>Douglas Espinoza</t>
  </si>
  <si>
    <t>Mrs. Christina Farmer</t>
  </si>
  <si>
    <t>Patricia Donaldson</t>
  </si>
  <si>
    <t>Whitney Mitchell</t>
  </si>
  <si>
    <t>Trevor Thomas</t>
  </si>
  <si>
    <t>Cynthia Reyes</t>
  </si>
  <si>
    <t>Connie Price</t>
  </si>
  <si>
    <t>Shelby Trevino</t>
  </si>
  <si>
    <t>Christopher Hill</t>
  </si>
  <si>
    <t>Melanie Smith</t>
  </si>
  <si>
    <t>Frank Peterson</t>
  </si>
  <si>
    <t>Scott Price</t>
  </si>
  <si>
    <t>Charles Murphy</t>
  </si>
  <si>
    <t>Matthew Valdez</t>
  </si>
  <si>
    <t>Pamela Robinson</t>
  </si>
  <si>
    <t>Sandra Nguyen PhD</t>
  </si>
  <si>
    <t>Andrew Jimenez</t>
  </si>
  <si>
    <t>Bruce Mathis</t>
  </si>
  <si>
    <t>Brittany Rodgers</t>
  </si>
  <si>
    <t>Steven Moss</t>
  </si>
  <si>
    <t>Andrea Castillo</t>
  </si>
  <si>
    <t>Michael Wolfe</t>
  </si>
  <si>
    <t>Robert Santana</t>
  </si>
  <si>
    <t>Marissa Coleman</t>
  </si>
  <si>
    <t>Jordan Browning</t>
  </si>
  <si>
    <t>Curtis Irwin</t>
  </si>
  <si>
    <t>27</t>
  </si>
  <si>
    <t>Jack Sweeney</t>
  </si>
  <si>
    <t>Tyler Washington</t>
  </si>
  <si>
    <t>23</t>
  </si>
  <si>
    <t>Brittany Wilkerson</t>
  </si>
  <si>
    <t>Sue Pugh</t>
  </si>
  <si>
    <t>Nicole Johnson</t>
  </si>
  <si>
    <t>Jeff Adkins</t>
  </si>
  <si>
    <t>Brian Morgan</t>
  </si>
  <si>
    <t>Danielle Riddle</t>
  </si>
  <si>
    <t>Willie Fisher</t>
  </si>
  <si>
    <t>Jack Stewart</t>
  </si>
  <si>
    <t>Mary Nelson</t>
  </si>
  <si>
    <t>John Warner</t>
  </si>
  <si>
    <t>Nicole Bailey</t>
  </si>
  <si>
    <t>Amanda Goodwin</t>
  </si>
  <si>
    <t>Emily Ford DVM</t>
  </si>
  <si>
    <t>Kyle Garza</t>
  </si>
  <si>
    <t>Scott Carter</t>
  </si>
  <si>
    <t>Angel Jones</t>
  </si>
  <si>
    <t>David Gillespie</t>
  </si>
  <si>
    <t>Brent Bennett</t>
  </si>
  <si>
    <t>Cindy Ryan</t>
  </si>
  <si>
    <t>Gabrielle Li</t>
  </si>
  <si>
    <t>Timothy Curtis</t>
  </si>
  <si>
    <t>Jeremiah Washington</t>
  </si>
  <si>
    <t>Stacey Smith</t>
  </si>
  <si>
    <t>Christopher Simpson</t>
  </si>
  <si>
    <t>Melissa Wong</t>
  </si>
  <si>
    <t>Cheryl Wilkins</t>
  </si>
  <si>
    <t>Crystal Castillo</t>
  </si>
  <si>
    <t>Jennifer Holland</t>
  </si>
  <si>
    <t>Regina Wilson</t>
  </si>
  <si>
    <t>Matthew Mclean</t>
  </si>
  <si>
    <t>Christopher Saunders</t>
  </si>
  <si>
    <t>Benjamin Hawkins</t>
  </si>
  <si>
    <t>Manuel Gonzales</t>
  </si>
  <si>
    <t>Charlene Chen</t>
  </si>
  <si>
    <t>Jason Brown</t>
  </si>
  <si>
    <t>Kelly Lara</t>
  </si>
  <si>
    <t>Jesus Gonzales</t>
  </si>
  <si>
    <t>Heather Griffin</t>
  </si>
  <si>
    <t>Yvonne Maddox</t>
  </si>
  <si>
    <t>Dylan Tyler</t>
  </si>
  <si>
    <t>Michael Mckenzie</t>
  </si>
  <si>
    <t>Kevin Smith</t>
  </si>
  <si>
    <t>Mary Anderson</t>
  </si>
  <si>
    <t>Tom Weeks</t>
  </si>
  <si>
    <t>Susan Heath</t>
  </si>
  <si>
    <t>Mrs. Denise Davidson</t>
  </si>
  <si>
    <t>Gary Kelley</t>
  </si>
  <si>
    <t>Monica Vang</t>
  </si>
  <si>
    <t>Jason Davis</t>
  </si>
  <si>
    <t>Daniel Clark</t>
  </si>
  <si>
    <t>Jacqueline Ruiz</t>
  </si>
  <si>
    <t>Erica Howell</t>
  </si>
  <si>
    <t>Kelly Kirby</t>
  </si>
  <si>
    <t>Anne King</t>
  </si>
  <si>
    <t>35</t>
  </si>
  <si>
    <t>Courtney Martin</t>
  </si>
  <si>
    <t>Dr. Paul Morgan</t>
  </si>
  <si>
    <t>Paul White</t>
  </si>
  <si>
    <t>Margaret Porter</t>
  </si>
  <si>
    <t>Cynthia Harmon</t>
  </si>
  <si>
    <t>Louis Smith</t>
  </si>
  <si>
    <t>Carol Underwood</t>
  </si>
  <si>
    <t>Angel Cruz DDS</t>
  </si>
  <si>
    <t>Tonya Juarez</t>
  </si>
  <si>
    <t>Roy Davis</t>
  </si>
  <si>
    <t>Philip Brown</t>
  </si>
  <si>
    <t>Paul Fuller</t>
  </si>
  <si>
    <t>Raymond Ferguson</t>
  </si>
  <si>
    <t>April Ellis</t>
  </si>
  <si>
    <t>Nicole Nichols</t>
  </si>
  <si>
    <t>Mary Jones</t>
  </si>
  <si>
    <t>Elizabeth Cortez</t>
  </si>
  <si>
    <t>Benjamin Perez</t>
  </si>
  <si>
    <t>Ricardo Horn</t>
  </si>
  <si>
    <t>Adam Harris</t>
  </si>
  <si>
    <t>Kevin Moore</t>
  </si>
  <si>
    <t>Crystal Campbell</t>
  </si>
  <si>
    <t>Shawn Williams</t>
  </si>
  <si>
    <t>Deborah Keith</t>
  </si>
  <si>
    <t>Billy Alvarez</t>
  </si>
  <si>
    <t>Susan Sloan</t>
  </si>
  <si>
    <t>Gavin Mullen</t>
  </si>
  <si>
    <t>Jason Kirk</t>
  </si>
  <si>
    <t>Jill Cross</t>
  </si>
  <si>
    <t>Elizabeth Jones</t>
  </si>
  <si>
    <t>Lauren Hunter</t>
  </si>
  <si>
    <t>Margaret Buchanan</t>
  </si>
  <si>
    <t>Sherry Woods</t>
  </si>
  <si>
    <t>Adam Hester</t>
  </si>
  <si>
    <t>Adam Medina</t>
  </si>
  <si>
    <t>David Adams</t>
  </si>
  <si>
    <t>Eric Turner</t>
  </si>
  <si>
    <t>Melissa Moreno</t>
  </si>
  <si>
    <t>Toni Wiggins</t>
  </si>
  <si>
    <t>Monica Anderson</t>
  </si>
  <si>
    <t>Andre Howard</t>
  </si>
  <si>
    <t>Maria Foster</t>
  </si>
  <si>
    <t>Michael Murray</t>
  </si>
  <si>
    <t>Karen Jones</t>
  </si>
  <si>
    <t>Allison Singleton</t>
  </si>
  <si>
    <t>Tracy Schultz</t>
  </si>
  <si>
    <t>Matthew Chapman</t>
  </si>
  <si>
    <t>James Nolan</t>
  </si>
  <si>
    <t>Krystal Fletcher</t>
  </si>
  <si>
    <t>Heather Hart</t>
  </si>
  <si>
    <t>Alex Chan</t>
  </si>
  <si>
    <t>Emily Blackwell</t>
  </si>
  <si>
    <t>Mrs. Amy Davis</t>
  </si>
  <si>
    <t>Judith Kelly</t>
  </si>
  <si>
    <t>Michelle Walsh</t>
  </si>
  <si>
    <t>David Aguirre</t>
  </si>
  <si>
    <t>Justin Griffith MD</t>
  </si>
  <si>
    <t>Veronica Ortega</t>
  </si>
  <si>
    <t>Sally Schwartz</t>
  </si>
  <si>
    <t>Erica James</t>
  </si>
  <si>
    <t>Bryan Jacobs</t>
  </si>
  <si>
    <t>Nathaniel West</t>
  </si>
  <si>
    <t>Melanie Lopez</t>
  </si>
  <si>
    <t>Peter Johnson DDS</t>
  </si>
  <si>
    <t>Michelle Young</t>
  </si>
  <si>
    <t>Nicholas Leonard</t>
  </si>
  <si>
    <t>Charles Herrera</t>
  </si>
  <si>
    <t>Anthony Trevino</t>
  </si>
  <si>
    <t>Katie Smith</t>
  </si>
  <si>
    <t>Terri Callahan</t>
  </si>
  <si>
    <t>Cody Berger</t>
  </si>
  <si>
    <t>Andrea Combs</t>
  </si>
  <si>
    <t>Sara Eaton</t>
  </si>
  <si>
    <t>Vickie Moore</t>
  </si>
  <si>
    <t>Nathan Olson</t>
  </si>
  <si>
    <t>Bradley Travis</t>
  </si>
  <si>
    <t>Jennifer Harris</t>
  </si>
  <si>
    <t>Stephen Vaughan</t>
  </si>
  <si>
    <t>Willie Bartlett</t>
  </si>
  <si>
    <t>Cathy Morse</t>
  </si>
  <si>
    <t>Nicole Anderson</t>
  </si>
  <si>
    <t>William Johnson</t>
  </si>
  <si>
    <t>Taylor Butler</t>
  </si>
  <si>
    <t>Donna Jackson</t>
  </si>
  <si>
    <t>Melissa Burnett</t>
  </si>
  <si>
    <t>Mr. Alex Anderson</t>
  </si>
  <si>
    <t>Ashley Franklin</t>
  </si>
  <si>
    <t>John Cochran</t>
  </si>
  <si>
    <t>Lori Mccann</t>
  </si>
  <si>
    <t>Nathan Macdonald</t>
  </si>
  <si>
    <t>Michael Stokes</t>
  </si>
  <si>
    <t>Kevin Bonilla</t>
  </si>
  <si>
    <t>Laurie White</t>
  </si>
  <si>
    <t>Dustin Ramsey</t>
  </si>
  <si>
    <t>Michael Harris</t>
  </si>
  <si>
    <t>Lynn Martin</t>
  </si>
  <si>
    <t>Christopher Fields</t>
  </si>
  <si>
    <t>Andrew Mitchell</t>
  </si>
  <si>
    <t>Christina Lopez</t>
  </si>
  <si>
    <t>Cheryl Nunez</t>
  </si>
  <si>
    <t>Mary Hardy</t>
  </si>
  <si>
    <t>Shelby Guzman</t>
  </si>
  <si>
    <t>Leslie Le</t>
  </si>
  <si>
    <t>Jared White</t>
  </si>
  <si>
    <t>Meredith Smith</t>
  </si>
  <si>
    <t>Lisa Palmer</t>
  </si>
  <si>
    <t>Megan Frost</t>
  </si>
  <si>
    <t>Todd Thompson</t>
  </si>
  <si>
    <t>Karl Harris</t>
  </si>
  <si>
    <t>Kristopher Floyd</t>
  </si>
  <si>
    <t>Sarah Stone</t>
  </si>
  <si>
    <t>Philip Medina</t>
  </si>
  <si>
    <t>Angela Wright</t>
  </si>
  <si>
    <t>Cheryl Williams</t>
  </si>
  <si>
    <t>Mark Boyd</t>
  </si>
  <si>
    <t>Olivia Griffith</t>
  </si>
  <si>
    <t>Tammy Weeks</t>
  </si>
  <si>
    <t>Kimberly Wilson</t>
  </si>
  <si>
    <t>Mr. Michael Holmes</t>
  </si>
  <si>
    <t>Stephen Mcdonald</t>
  </si>
  <si>
    <t>Emily Waters</t>
  </si>
  <si>
    <t>Renee Wilson</t>
  </si>
  <si>
    <t>Brianna Lee</t>
  </si>
  <si>
    <t>Nancy Hopkins</t>
  </si>
  <si>
    <t>Carlos Gibson</t>
  </si>
  <si>
    <t>Andrea Lucas</t>
  </si>
  <si>
    <t>Donna James</t>
  </si>
  <si>
    <t>Robert Hunter</t>
  </si>
  <si>
    <t>Charles Ortiz</t>
  </si>
  <si>
    <t>Stephanie Obrien DVM</t>
  </si>
  <si>
    <t>Brian Stark</t>
  </si>
  <si>
    <t>Luke Reese</t>
  </si>
  <si>
    <t>Keith Thomas</t>
  </si>
  <si>
    <t>James Rowe</t>
  </si>
  <si>
    <t>Scott Chung</t>
  </si>
  <si>
    <t>Melissa Herman</t>
  </si>
  <si>
    <t>Christy Bauer</t>
  </si>
  <si>
    <t>Tammy Romero</t>
  </si>
  <si>
    <t>Patricia Andersen</t>
  </si>
  <si>
    <t>Joshua Ortiz</t>
  </si>
  <si>
    <t>Justin Hayes</t>
  </si>
  <si>
    <t>Dana Price</t>
  </si>
  <si>
    <t>Gregory Fuller</t>
  </si>
  <si>
    <t>Allison Oliver</t>
  </si>
  <si>
    <t>Chad Robbins</t>
  </si>
  <si>
    <t>Ryan Martinez</t>
  </si>
  <si>
    <t>Nichole Garcia</t>
  </si>
  <si>
    <t>Tyler Zimmerman</t>
  </si>
  <si>
    <t>Donald Ramirez</t>
  </si>
  <si>
    <t>Megan Joseph</t>
  </si>
  <si>
    <t>Laura Ayala</t>
  </si>
  <si>
    <t>Dylan Kim</t>
  </si>
  <si>
    <t>Christian Jones</t>
  </si>
  <si>
    <t>Shawn Golden</t>
  </si>
  <si>
    <t>Jennifer Peters</t>
  </si>
  <si>
    <t>Courtney Boyer</t>
  </si>
  <si>
    <t>Daniel Berg</t>
  </si>
  <si>
    <t>Pamela Gonzales</t>
  </si>
  <si>
    <t>Lee, Miller and Harmon</t>
  </si>
  <si>
    <t>Thomas Watson</t>
  </si>
  <si>
    <t>Rodney Gray</t>
  </si>
  <si>
    <t>Edward Sanders</t>
  </si>
  <si>
    <t>Kelly Cooper</t>
  </si>
  <si>
    <t>Andre Andrews</t>
  </si>
  <si>
    <t>Daniel Morris</t>
  </si>
  <si>
    <t>Morgan Mccoy</t>
  </si>
  <si>
    <t>Stephanie Bridges</t>
  </si>
  <si>
    <t>Anne Underwood</t>
  </si>
  <si>
    <t>Thomas Pena</t>
  </si>
  <si>
    <t>Katrina Schmitt</t>
  </si>
  <si>
    <t>Dr. Lisa Booth</t>
  </si>
  <si>
    <t>Evan Sanchez</t>
  </si>
  <si>
    <t>Brian Gonzalez</t>
  </si>
  <si>
    <t>Mike Thomas</t>
  </si>
  <si>
    <t>Ryan Rivera</t>
  </si>
  <si>
    <t>April Benson</t>
  </si>
  <si>
    <t>Mark Mcdonald</t>
  </si>
  <si>
    <t>Willie Smith</t>
  </si>
  <si>
    <t>Lynn Smith</t>
  </si>
  <si>
    <t>Brittney Thomas</t>
  </si>
  <si>
    <t>Ashley Robinson</t>
  </si>
  <si>
    <t>Rachel Pope</t>
  </si>
  <si>
    <t>Tyler Rogers MD</t>
  </si>
  <si>
    <t>Stephanie Banks</t>
  </si>
  <si>
    <t>Mrs. Jody Roman</t>
  </si>
  <si>
    <t>Katherine Kramer</t>
  </si>
  <si>
    <t>Cody Bridges</t>
  </si>
  <si>
    <t>Cindy Wilson</t>
  </si>
  <si>
    <t>Benjamin Novak</t>
  </si>
  <si>
    <t>Jacqueline Dalton</t>
  </si>
  <si>
    <t>Donna King</t>
  </si>
  <si>
    <t>Kevin Gibson</t>
  </si>
  <si>
    <t>Perry Jones</t>
  </si>
  <si>
    <t>Kevin Hopkins</t>
  </si>
  <si>
    <t>Justin Moore</t>
  </si>
  <si>
    <t>Deborah Munoz</t>
  </si>
  <si>
    <t>Oscar Harper</t>
  </si>
  <si>
    <t>Wendy Foster</t>
  </si>
  <si>
    <t>Jennifer Lyons</t>
  </si>
  <si>
    <t>Tiffany Fisher</t>
  </si>
  <si>
    <t>Jennifer Williams</t>
  </si>
  <si>
    <t>Kathleen Soto</t>
  </si>
  <si>
    <t>Kristie Barrett</t>
  </si>
  <si>
    <t>Victor Evans</t>
  </si>
  <si>
    <t>April Hall</t>
  </si>
  <si>
    <t>Benjamin Howard</t>
  </si>
  <si>
    <t>Kelli Avila</t>
  </si>
  <si>
    <t>Justin Wilson</t>
  </si>
  <si>
    <t>Joshua Jones</t>
  </si>
  <si>
    <t>Kelly Carey</t>
  </si>
  <si>
    <t>Amanda Moore</t>
  </si>
  <si>
    <t>Steve Evans</t>
  </si>
  <si>
    <t>Kimberly Horn</t>
  </si>
  <si>
    <t>Elizabeth Moore</t>
  </si>
  <si>
    <t>Jeffery Porter</t>
  </si>
  <si>
    <t>Christine Huynh</t>
  </si>
  <si>
    <t>Douglas Robertson</t>
  </si>
  <si>
    <t>Brittany Brown</t>
  </si>
  <si>
    <t>Perez, Harper and Cochran</t>
  </si>
  <si>
    <t>Veronica Parker</t>
  </si>
  <si>
    <t>Mrs. Rachel Lyons</t>
  </si>
  <si>
    <t>Noah Arnold</t>
  </si>
  <si>
    <t>Danielle Holden</t>
  </si>
  <si>
    <t>Glen Kidd</t>
  </si>
  <si>
    <t>Raymond Zavala</t>
  </si>
  <si>
    <t>Mr. Mark Hill</t>
  </si>
  <si>
    <t>Alyssa Monroe</t>
  </si>
  <si>
    <t>Marcus Carpenter</t>
  </si>
  <si>
    <t>Susan Graves</t>
  </si>
  <si>
    <t>Connie Parrish</t>
  </si>
  <si>
    <t>Donna Kent</t>
  </si>
  <si>
    <t>Chelsea Thompson</t>
  </si>
  <si>
    <t>Kylie Evans</t>
  </si>
  <si>
    <t>Kelly Brewer</t>
  </si>
  <si>
    <t>Joy Hancock</t>
  </si>
  <si>
    <t>Patricia Tran MD</t>
  </si>
  <si>
    <t>Wanda Shaw</t>
  </si>
  <si>
    <t>Yvette Decker</t>
  </si>
  <si>
    <t>Charles Davis</t>
  </si>
  <si>
    <t>Michael Montgomery</t>
  </si>
  <si>
    <t>Stephanie Williams</t>
  </si>
  <si>
    <t>Mary Garcia</t>
  </si>
  <si>
    <t>Brett Christian</t>
  </si>
  <si>
    <t>Christina Rivera</t>
  </si>
  <si>
    <t>Tammy Lambert</t>
  </si>
  <si>
    <t>Michael Solomon</t>
  </si>
  <si>
    <t>Wayne Peterson</t>
  </si>
  <si>
    <t>Tony Smith MD</t>
  </si>
  <si>
    <t>Lisa Rogers</t>
  </si>
  <si>
    <t>John Rogers</t>
  </si>
  <si>
    <t>Billy Huang</t>
  </si>
  <si>
    <t>Kimberly Aguilar</t>
  </si>
  <si>
    <t>Andrew Gutierrez</t>
  </si>
  <si>
    <t>Jessica Mitchell</t>
  </si>
  <si>
    <t>Jeremy Taylor</t>
  </si>
  <si>
    <t>Brooke Henderson</t>
  </si>
  <si>
    <t>Jacob Zavala</t>
  </si>
  <si>
    <t>Patricia Becker</t>
  </si>
  <si>
    <t>Tamara Mitchell</t>
  </si>
  <si>
    <t>Angela Gates</t>
  </si>
  <si>
    <t>Audrey Crane</t>
  </si>
  <si>
    <t>Mary Moon</t>
  </si>
  <si>
    <t>Maria Morgan</t>
  </si>
  <si>
    <t>Andrew Obrien</t>
  </si>
  <si>
    <t>Mark Harmon</t>
  </si>
  <si>
    <t>Amy Hughes</t>
  </si>
  <si>
    <t>Elizabeth Blankenship</t>
  </si>
  <si>
    <t>Maria Valenzuela</t>
  </si>
  <si>
    <t>Sarah Harris</t>
  </si>
  <si>
    <t>Gregory Potter</t>
  </si>
  <si>
    <t>Shari Garza</t>
  </si>
  <si>
    <t>Danielle Barr MD</t>
  </si>
  <si>
    <t>Raymond Rivera</t>
  </si>
  <si>
    <t>Crystal Larson</t>
  </si>
  <si>
    <t>Jason Shelton</t>
  </si>
  <si>
    <t>Steven Walls</t>
  </si>
  <si>
    <t>Cameron Richards</t>
  </si>
  <si>
    <t>Adam Clark</t>
  </si>
  <si>
    <t>Donald Jones</t>
  </si>
  <si>
    <t>Scott Harris</t>
  </si>
  <si>
    <t>Connie James</t>
  </si>
  <si>
    <t>Joan Gentry</t>
  </si>
  <si>
    <t>Patricia Thompson</t>
  </si>
  <si>
    <t>William Berg</t>
  </si>
  <si>
    <t>Casey Harris</t>
  </si>
  <si>
    <t>Bradley Lee</t>
  </si>
  <si>
    <t>Christine Holland</t>
  </si>
  <si>
    <t>Yates Inc</t>
  </si>
  <si>
    <t>Derek Waters</t>
  </si>
  <si>
    <t>Ashley Ortiz</t>
  </si>
  <si>
    <t>David Bowers</t>
  </si>
  <si>
    <t>Cheryl Bruce</t>
  </si>
  <si>
    <t>Mr. James Garcia</t>
  </si>
  <si>
    <t>Steven Adkins</t>
  </si>
  <si>
    <t>Ricky Richard</t>
  </si>
  <si>
    <t>Gabriel Brown</t>
  </si>
  <si>
    <t>Lindsey Bray</t>
  </si>
  <si>
    <t>Kenneth Alvarez</t>
  </si>
  <si>
    <t>Rebecca Fields</t>
  </si>
  <si>
    <t>Kari Flowers</t>
  </si>
  <si>
    <t>Gregory West</t>
  </si>
  <si>
    <t>Virginia Porter</t>
  </si>
  <si>
    <t>Amber Bridges</t>
  </si>
  <si>
    <t>Lori Gonzalez</t>
  </si>
  <si>
    <t>Tim Bennett</t>
  </si>
  <si>
    <t>Brandon Davidson</t>
  </si>
  <si>
    <t>William Gonzalez</t>
  </si>
  <si>
    <t>Walter Simpson</t>
  </si>
  <si>
    <t>Jennifer Murphy</t>
  </si>
  <si>
    <t>James Campbell</t>
  </si>
  <si>
    <t>Mary Jordan</t>
  </si>
  <si>
    <t>James Clay</t>
  </si>
  <si>
    <t>Sherry Shields</t>
  </si>
  <si>
    <t>Amy Price</t>
  </si>
  <si>
    <t>Linda Lane</t>
  </si>
  <si>
    <t>Brenda Young</t>
  </si>
  <si>
    <t>Diamond Mckee</t>
  </si>
  <si>
    <t>Nicholas Mullins</t>
  </si>
  <si>
    <t>Mr. Trevor Hall</t>
  </si>
  <si>
    <t>Johnny Johnson</t>
  </si>
  <si>
    <t>Nicholas Leon</t>
  </si>
  <si>
    <t>Vincent Perkins</t>
  </si>
  <si>
    <t>Allison Jackson</t>
  </si>
  <si>
    <t>Suzanne Wilcox</t>
  </si>
  <si>
    <t>Matthew Lane</t>
  </si>
  <si>
    <t>Amanda Henderson</t>
  </si>
  <si>
    <t>Peter Villegas MD</t>
  </si>
  <si>
    <t>Michelle Moore</t>
  </si>
  <si>
    <t>Mrs. Chloe Pena</t>
  </si>
  <si>
    <t>Brian Dodson</t>
  </si>
  <si>
    <t>Larry Jackson</t>
  </si>
  <si>
    <t>Cindy Young</t>
  </si>
  <si>
    <t>Linda Allen</t>
  </si>
  <si>
    <t>Zachary Robinson</t>
  </si>
  <si>
    <t>Alexander Walker</t>
  </si>
  <si>
    <t>Douglas Smith</t>
  </si>
  <si>
    <t>Michelle Gonzalez</t>
  </si>
  <si>
    <t>Charles Stevens</t>
  </si>
  <si>
    <t>Margaret Kelley</t>
  </si>
  <si>
    <t>Danielle Stewart</t>
  </si>
  <si>
    <t>Pamela Mullins</t>
  </si>
  <si>
    <t>Todd Herrera</t>
  </si>
  <si>
    <t>Cole Hill</t>
  </si>
  <si>
    <t>Glenda Jones</t>
  </si>
  <si>
    <t>Chris Bautista</t>
  </si>
  <si>
    <t>Donald Estrada</t>
  </si>
  <si>
    <t>Jill Johnson</t>
  </si>
  <si>
    <t>Kristin Valentine</t>
  </si>
  <si>
    <t>Courtney Cooper</t>
  </si>
  <si>
    <t>Rhonda Rowe</t>
  </si>
  <si>
    <t>Derek Jenkins</t>
  </si>
  <si>
    <t>Mitchell Chung</t>
  </si>
  <si>
    <t>Trevor Walters</t>
  </si>
  <si>
    <t>Edward Murillo</t>
  </si>
  <si>
    <t>Cameron Leon</t>
  </si>
  <si>
    <t>Lynn Snyder</t>
  </si>
  <si>
    <t>Elizabeth White</t>
  </si>
  <si>
    <t>Amanda Taylor</t>
  </si>
  <si>
    <t>Stephen Adams</t>
  </si>
  <si>
    <t>Diane Fields</t>
  </si>
  <si>
    <t>Charles Sandoval</t>
  </si>
  <si>
    <t>Kimberly Johnson</t>
  </si>
  <si>
    <t>Samantha Castillo</t>
  </si>
  <si>
    <t>Desiree Curry</t>
  </si>
  <si>
    <t>Rebecca Lewis</t>
  </si>
  <si>
    <t>Jacob Black</t>
  </si>
  <si>
    <t>Carl Mooney</t>
  </si>
  <si>
    <t>Melissa Holmes</t>
  </si>
  <si>
    <t>Scott Johnson</t>
  </si>
  <si>
    <t>Jonathan Rice</t>
  </si>
  <si>
    <t>Jodi Sullivan</t>
  </si>
  <si>
    <t>Andre Hebert</t>
  </si>
  <si>
    <t>Joseph Kelly</t>
  </si>
  <si>
    <t>Elizabeth Johnson</t>
  </si>
  <si>
    <t>Alicia Young</t>
  </si>
  <si>
    <t>Kendra Dawson</t>
  </si>
  <si>
    <t>Robert Ballard</t>
  </si>
  <si>
    <t>Gary Berger</t>
  </si>
  <si>
    <t>Sharon Hudson</t>
  </si>
  <si>
    <t>Christopher Gray</t>
  </si>
  <si>
    <t>Tony Lopez DDS</t>
  </si>
  <si>
    <t>Christina Brown</t>
  </si>
  <si>
    <t>Michelle Harvey</t>
  </si>
  <si>
    <t>Kenneth Garcia</t>
  </si>
  <si>
    <t>Robert Walker</t>
  </si>
  <si>
    <t>Christine Bailey</t>
  </si>
  <si>
    <t>Rick Frey</t>
  </si>
  <si>
    <t>Christopher Hall</t>
  </si>
  <si>
    <t>Kimberly Sanford</t>
  </si>
  <si>
    <t>Phillip Hall</t>
  </si>
  <si>
    <t>Daniel Johnson</t>
  </si>
  <si>
    <t>Evan Moore</t>
  </si>
  <si>
    <t>Charles Schneider</t>
  </si>
  <si>
    <t>William Flores</t>
  </si>
  <si>
    <t>Brittany Flores</t>
  </si>
  <si>
    <t>Valerie Lopez</t>
  </si>
  <si>
    <t>Laura Cox</t>
  </si>
  <si>
    <t>Russell King</t>
  </si>
  <si>
    <t>Dennis Ward</t>
  </si>
  <si>
    <t>Sarah Alexander</t>
  </si>
  <si>
    <t>Renee Anderson</t>
  </si>
  <si>
    <t>Meghan Gonzalez</t>
  </si>
  <si>
    <t>Jessica Mcdonald</t>
  </si>
  <si>
    <t>Cody Reed</t>
  </si>
  <si>
    <t>Kevin Mitchell</t>
  </si>
  <si>
    <t>Erika Cole</t>
  </si>
  <si>
    <t>William Burton</t>
  </si>
  <si>
    <t>Robert Lucero</t>
  </si>
  <si>
    <t>Derek Novak</t>
  </si>
  <si>
    <t>Kenneth Cox</t>
  </si>
  <si>
    <t>Keith Perry</t>
  </si>
  <si>
    <t>David Cobb</t>
  </si>
  <si>
    <t>Steven Sanchez</t>
  </si>
  <si>
    <t>Timothy Davis</t>
  </si>
  <si>
    <t>Nicole Chavez</t>
  </si>
  <si>
    <t>Dunlap PLC</t>
  </si>
  <si>
    <t>Jonathan Banks</t>
  </si>
  <si>
    <t>Sara Copeland MD</t>
  </si>
  <si>
    <t>Erika Hall</t>
  </si>
  <si>
    <t>Tiffany Wiley</t>
  </si>
  <si>
    <t>John Dennis</t>
  </si>
  <si>
    <t>Craig Oliver MD</t>
  </si>
  <si>
    <t>Brandon Mills</t>
  </si>
  <si>
    <t>Lisa Johnson</t>
  </si>
  <si>
    <t>Christopher Gibbs</t>
  </si>
  <si>
    <t>Jeremy Brown</t>
  </si>
  <si>
    <t>Jackie Arnold</t>
  </si>
  <si>
    <t>Gail Harmon</t>
  </si>
  <si>
    <t>David Hogan</t>
  </si>
  <si>
    <t>David Meyer</t>
  </si>
  <si>
    <t>Lauren Barnett</t>
  </si>
  <si>
    <t>Brian Rodriguez</t>
  </si>
  <si>
    <t>Kristina Jones</t>
  </si>
  <si>
    <t>Michele Parks</t>
  </si>
  <si>
    <t>Maria Jefferson</t>
  </si>
  <si>
    <t>Eric Martinez</t>
  </si>
  <si>
    <t>Kyle Underwood</t>
  </si>
  <si>
    <t>Edward Bond</t>
  </si>
  <si>
    <t>Omar Murphy</t>
  </si>
  <si>
    <t>David Flores</t>
  </si>
  <si>
    <t>Kenneth Washington</t>
  </si>
  <si>
    <t>Sheila Mayer</t>
  </si>
  <si>
    <t>Hayley Williams</t>
  </si>
  <si>
    <t>Katherine Wood</t>
  </si>
  <si>
    <t>Kaitlyn Hill</t>
  </si>
  <si>
    <t>Brent Flores</t>
  </si>
  <si>
    <t>Stephen Goodman</t>
  </si>
  <si>
    <t>Michael Evans</t>
  </si>
  <si>
    <t>Cynthia Johnson</t>
  </si>
  <si>
    <t>Joseph Gonzalez</t>
  </si>
  <si>
    <t>Sean Dickerson</t>
  </si>
  <si>
    <t>Kyle Howard</t>
  </si>
  <si>
    <t>Laura Jackson</t>
  </si>
  <si>
    <t>Michael Williams</t>
  </si>
  <si>
    <t>Kenneth Roberts</t>
  </si>
  <si>
    <t>William Riley</t>
  </si>
  <si>
    <t>Hannah Johnson</t>
  </si>
  <si>
    <t>Amy Morgan</t>
  </si>
  <si>
    <t>Jennifer Levy MD</t>
  </si>
  <si>
    <t>Mr. Joshua Cohen</t>
  </si>
  <si>
    <t>Corey Ellis</t>
  </si>
  <si>
    <t>Kristina Lee</t>
  </si>
  <si>
    <t>Heather Morgan</t>
  </si>
  <si>
    <t>Gregory Bailey</t>
  </si>
  <si>
    <t>Jennifer Wells</t>
  </si>
  <si>
    <t>Justin Richardson</t>
  </si>
  <si>
    <t>Erin Stein</t>
  </si>
  <si>
    <t>Wendy Rivera</t>
  </si>
  <si>
    <t>Elizabeth Brown</t>
  </si>
  <si>
    <t>Jason Avila</t>
  </si>
  <si>
    <t>Betty Fowler</t>
  </si>
  <si>
    <t>Tonya Johns</t>
  </si>
  <si>
    <t>Paul Brewer</t>
  </si>
  <si>
    <t>Meghan Thornton</t>
  </si>
  <si>
    <t>Benjamin Cook</t>
  </si>
  <si>
    <t>Robin Mitchell</t>
  </si>
  <si>
    <t>Benjamin Jones</t>
  </si>
  <si>
    <t>Cynthia Moore</t>
  </si>
  <si>
    <t>Leslie Nelson</t>
  </si>
  <si>
    <t>Sydney Jones</t>
  </si>
  <si>
    <t>George Johnson</t>
  </si>
  <si>
    <t>Catherine Woods</t>
  </si>
  <si>
    <t>Kyle Raymond</t>
  </si>
  <si>
    <t>Terry Brown</t>
  </si>
  <si>
    <t>Brandon Thompson</t>
  </si>
  <si>
    <t>Corey Conway</t>
  </si>
  <si>
    <t>Joshua Rodriguez</t>
  </si>
  <si>
    <t>Kevin Williams</t>
  </si>
  <si>
    <t>Tammy Campbell</t>
  </si>
  <si>
    <t>Shelley Bowers</t>
  </si>
  <si>
    <t>Walter King</t>
  </si>
  <si>
    <t>Sherry Davis</t>
  </si>
  <si>
    <t>Daniel Fuentes</t>
  </si>
  <si>
    <t>Amanda Rice</t>
  </si>
  <si>
    <t>Sean Poole</t>
  </si>
  <si>
    <t>Derrick Haas</t>
  </si>
  <si>
    <t>Natasha Lopez</t>
  </si>
  <si>
    <t>Drew Rodriguez</t>
  </si>
  <si>
    <t>Elizabeth Richardson</t>
  </si>
  <si>
    <t>Ann Butler</t>
  </si>
  <si>
    <t>Jeffrey Payne</t>
  </si>
  <si>
    <t>Scott Ray</t>
  </si>
  <si>
    <t>Suzanne Dodson</t>
  </si>
  <si>
    <t>Andrea Davis</t>
  </si>
  <si>
    <t>Christian Pruitt</t>
  </si>
  <si>
    <t>Leslie Thompson</t>
  </si>
  <si>
    <t>Vanessa Sharp</t>
  </si>
  <si>
    <t>Diana Wilkerson</t>
  </si>
  <si>
    <t>Tiffany West</t>
  </si>
  <si>
    <t>Audrey Tran</t>
  </si>
  <si>
    <t>Denise Garcia</t>
  </si>
  <si>
    <t>Jacob Callahan</t>
  </si>
  <si>
    <t>Danielle Edwards</t>
  </si>
  <si>
    <t>Natasha Clark</t>
  </si>
  <si>
    <t>Daniel Simon</t>
  </si>
  <si>
    <t>Jill Sosa</t>
  </si>
  <si>
    <t>Valerie Jackson</t>
  </si>
  <si>
    <t>Tina Anderson</t>
  </si>
  <si>
    <t>Tanya Peters</t>
  </si>
  <si>
    <t>Laurie Porter</t>
  </si>
  <si>
    <t>Arthur Palmer</t>
  </si>
  <si>
    <t>Dennis Cortez</t>
  </si>
  <si>
    <t>Charles Dawson</t>
  </si>
  <si>
    <t>Corey Moore</t>
  </si>
  <si>
    <t>Richard James Jr.</t>
  </si>
  <si>
    <t>Danielle Rodriguez</t>
  </si>
  <si>
    <t>Karen Alexander</t>
  </si>
  <si>
    <t>Michael Cannon</t>
  </si>
  <si>
    <t>Michael Montes</t>
  </si>
  <si>
    <t>David Nelson</t>
  </si>
  <si>
    <t>Connor Marshall</t>
  </si>
  <si>
    <t>Kenneth Powell</t>
  </si>
  <si>
    <t>Michael Robinson</t>
  </si>
  <si>
    <t>Nathaniel Ross</t>
  </si>
  <si>
    <t>Jesse Calhoun Jr.</t>
  </si>
  <si>
    <t>David Lucero</t>
  </si>
  <si>
    <t>Jessica Ramos</t>
  </si>
  <si>
    <t>24</t>
  </si>
  <si>
    <t>Michelle Perez</t>
  </si>
  <si>
    <t>Adam Chen</t>
  </si>
  <si>
    <t>Megan Griffith</t>
  </si>
  <si>
    <t>April Davidson</t>
  </si>
  <si>
    <t>Michael Green</t>
  </si>
  <si>
    <t>David Tucker</t>
  </si>
  <si>
    <t>Ruth Shaw</t>
  </si>
  <si>
    <t>Elizabeth Fitzgerald PhD</t>
  </si>
  <si>
    <t>Regina Hill</t>
  </si>
  <si>
    <t>Alan Miller</t>
  </si>
  <si>
    <t>Joseph Reyes</t>
  </si>
  <si>
    <t>Michelle Haynes</t>
  </si>
  <si>
    <t>John Hall</t>
  </si>
  <si>
    <t>Matthew Bailey</t>
  </si>
  <si>
    <t>Valerie Johnson</t>
  </si>
  <si>
    <t>Gregory Bradley DDS</t>
  </si>
  <si>
    <t>Rebecca Mason</t>
  </si>
  <si>
    <t>Mrs. Nancy Robinson</t>
  </si>
  <si>
    <t>Mr. Mark Garcia</t>
  </si>
  <si>
    <t>Donna Mccoy</t>
  </si>
  <si>
    <t>Glenn Monroe</t>
  </si>
  <si>
    <t>Jeanette Curry</t>
  </si>
  <si>
    <t>Joseph Simmons</t>
  </si>
  <si>
    <t>Gregory Fischer</t>
  </si>
  <si>
    <t>Daniel Richardson</t>
  </si>
  <si>
    <t>Banks LLC</t>
  </si>
  <si>
    <t>Michael Archer</t>
  </si>
  <si>
    <t>Jeffrey Frazier</t>
  </si>
  <si>
    <t>Breanna Rubio</t>
  </si>
  <si>
    <t>Mr. John Spears</t>
  </si>
  <si>
    <t>Richard Merritt</t>
  </si>
  <si>
    <t>Tiffany Miller</t>
  </si>
  <si>
    <t>Joseph Palmer</t>
  </si>
  <si>
    <t>Julia Castro</t>
  </si>
  <si>
    <t>Peter Jackson</t>
  </si>
  <si>
    <t>Christopher Goodwin</t>
  </si>
  <si>
    <t>Joshua Romero</t>
  </si>
  <si>
    <t>Linda Walker</t>
  </si>
  <si>
    <t>Reginald Lawson</t>
  </si>
  <si>
    <t>Michael Donovan</t>
  </si>
  <si>
    <t>Steven Montgomery</t>
  </si>
  <si>
    <t>Lee Johnston</t>
  </si>
  <si>
    <t>Mary Barry</t>
  </si>
  <si>
    <t>David Church</t>
  </si>
  <si>
    <t>Alexis Thomas</t>
  </si>
  <si>
    <t>Jason Michael</t>
  </si>
  <si>
    <t>Richard Williams</t>
  </si>
  <si>
    <t>Tyler Barnett</t>
  </si>
  <si>
    <t>Isaac Dixon</t>
  </si>
  <si>
    <t>Erin Perkins</t>
  </si>
  <si>
    <t>Taylor Lewis</t>
  </si>
  <si>
    <t>Sabrina Santana</t>
  </si>
  <si>
    <t>Tina Chambers</t>
  </si>
  <si>
    <t>Austin Jackson</t>
  </si>
  <si>
    <t>Kevin Daniel</t>
  </si>
  <si>
    <t>Rebecca Meyer</t>
  </si>
  <si>
    <t>Edward Wagner</t>
  </si>
  <si>
    <t>Heather Pierce DDS</t>
  </si>
  <si>
    <t>Cristina Hess</t>
  </si>
  <si>
    <t>Rebecca Miller</t>
  </si>
  <si>
    <t>Gina Rasmussen</t>
  </si>
  <si>
    <t>Rebecca Bauer</t>
  </si>
  <si>
    <t>Karen Henderson</t>
  </si>
  <si>
    <t>Jill Bryan DDS</t>
  </si>
  <si>
    <t>Brent Harrington</t>
  </si>
  <si>
    <t>John Mcconnell</t>
  </si>
  <si>
    <t>Rebecca Bailey</t>
  </si>
  <si>
    <t>Alexis Nelson</t>
  </si>
  <si>
    <t>Michael Anderson</t>
  </si>
  <si>
    <t>Eric Frederick</t>
  </si>
  <si>
    <t>Steven Stone</t>
  </si>
  <si>
    <t>Martha Hernandez</t>
  </si>
  <si>
    <t>Dominique Dodson</t>
  </si>
  <si>
    <t>Albert Ramirez</t>
  </si>
  <si>
    <t>Peter Adams</t>
  </si>
  <si>
    <t>Terri Villa</t>
  </si>
  <si>
    <t>Christopher Hayes</t>
  </si>
  <si>
    <t>Isaac Craig</t>
  </si>
  <si>
    <t>Tanner Rodriguez</t>
  </si>
  <si>
    <t>Thomas Price</t>
  </si>
  <si>
    <t>26</t>
  </si>
  <si>
    <t>Karen Hampton</t>
  </si>
  <si>
    <t>Greg Small</t>
  </si>
  <si>
    <t>Nathan Mahoney</t>
  </si>
  <si>
    <t>Samantha Rodriguez</t>
  </si>
  <si>
    <t>Kimberly Wright</t>
  </si>
  <si>
    <t>Anthony Martin</t>
  </si>
  <si>
    <t>Alexandra Henderson</t>
  </si>
  <si>
    <t>Anthony Ewing</t>
  </si>
  <si>
    <t>Lisa James</t>
  </si>
  <si>
    <t>Shawn Powell</t>
  </si>
  <si>
    <t>April Vasquez DVM</t>
  </si>
  <si>
    <t>Marco Fields</t>
  </si>
  <si>
    <t>Sara Brown</t>
  </si>
  <si>
    <t>32</t>
  </si>
  <si>
    <t>Marvin Henry</t>
  </si>
  <si>
    <t>Mr. Jerry Park</t>
  </si>
  <si>
    <t>Tracy Ramirez</t>
  </si>
  <si>
    <t>Taylor Goodman</t>
  </si>
  <si>
    <t>Kelly Erickson</t>
  </si>
  <si>
    <t>Nicole Beard</t>
  </si>
  <si>
    <t>Maria Miller</t>
  </si>
  <si>
    <t>33</t>
  </si>
  <si>
    <t>Susan Carter</t>
  </si>
  <si>
    <t>Jamie Kelly</t>
  </si>
  <si>
    <t>Ethan Huff</t>
  </si>
  <si>
    <t>Edward Rodriguez</t>
  </si>
  <si>
    <t>Mark Green</t>
  </si>
  <si>
    <t>Steven Harrison</t>
  </si>
  <si>
    <t>Valerie Morgan</t>
  </si>
  <si>
    <t>Keith Nichols</t>
  </si>
  <si>
    <t>Danielle Houston</t>
  </si>
  <si>
    <t>Zachary Grant</t>
  </si>
  <si>
    <t>Todd Martinez</t>
  </si>
  <si>
    <t>Ricardo Harris</t>
  </si>
  <si>
    <t>Samantha Wood</t>
  </si>
  <si>
    <t>Jennifer Fisher</t>
  </si>
  <si>
    <t>Elaine Shaw</t>
  </si>
  <si>
    <t>Alex Brooks</t>
  </si>
  <si>
    <t>Joshua Hall</t>
  </si>
  <si>
    <t>Cheryl Huber</t>
  </si>
  <si>
    <t>Steven Ryan</t>
  </si>
  <si>
    <t>Patrick Lowery</t>
  </si>
  <si>
    <t>Leslie Warren</t>
  </si>
  <si>
    <t>Jonathan Sweeney MD</t>
  </si>
  <si>
    <t>Nathan Taylor</t>
  </si>
  <si>
    <t>Justin Mcgee</t>
  </si>
  <si>
    <t>Angel Walters</t>
  </si>
  <si>
    <t>Kimberly Wolf</t>
  </si>
  <si>
    <t>Thomas Cameron</t>
  </si>
  <si>
    <t>Patrick Barry</t>
  </si>
  <si>
    <t>Caleb Miller MD</t>
  </si>
  <si>
    <t>Jaclyn Adams</t>
  </si>
  <si>
    <t>Kimberly Rodriguez</t>
  </si>
  <si>
    <t>Robert Roberts</t>
  </si>
  <si>
    <t>Robert Gutierrez</t>
  </si>
  <si>
    <t>Adam Davis</t>
  </si>
  <si>
    <t>Kathleen Thompson</t>
  </si>
  <si>
    <t>Evan Baird</t>
  </si>
  <si>
    <t>Jim Martinez</t>
  </si>
  <si>
    <t>Robert Bell</t>
  </si>
  <si>
    <t>Mr. Ricky Harmon</t>
  </si>
  <si>
    <t>Joel Aguirre</t>
  </si>
  <si>
    <t>Cory Rios</t>
  </si>
  <si>
    <t>Johnny Nguyen</t>
  </si>
  <si>
    <t>Jonathan Adams</t>
  </si>
  <si>
    <t>Vincent Davis</t>
  </si>
  <si>
    <t>Cody Villarreal</t>
  </si>
  <si>
    <t>Belinda Gould</t>
  </si>
  <si>
    <t>Todd Lee</t>
  </si>
  <si>
    <t>Crystal Powell</t>
  </si>
  <si>
    <t>Ian Patel</t>
  </si>
  <si>
    <t>Zoe Johnson</t>
  </si>
  <si>
    <t>Samantha Brown</t>
  </si>
  <si>
    <t>Michael Ramirez</t>
  </si>
  <si>
    <t>Robert Garcia</t>
  </si>
  <si>
    <t>Stephanie Yu</t>
  </si>
  <si>
    <t>Timothy Dixon</t>
  </si>
  <si>
    <t>Stephanie Jennings</t>
  </si>
  <si>
    <t>Mark Luna</t>
  </si>
  <si>
    <t>Heather Escobar</t>
  </si>
  <si>
    <t>Derek Mcguire</t>
  </si>
  <si>
    <t>Jordan Franklin</t>
  </si>
  <si>
    <t>Jessica Garrison</t>
  </si>
  <si>
    <t>Elizabeth Beck</t>
  </si>
  <si>
    <t>Lee Ltd</t>
  </si>
  <si>
    <t>Andrew Hutchinson</t>
  </si>
  <si>
    <t>Mrs. Nicole Lee</t>
  </si>
  <si>
    <t>Paul Haley</t>
  </si>
  <si>
    <t>John Keller</t>
  </si>
  <si>
    <t>Jasmin Norman</t>
  </si>
  <si>
    <t>Ryan Reid</t>
  </si>
  <si>
    <t>Carly Aguilar</t>
  </si>
  <si>
    <t>Matthew Lewis MD</t>
  </si>
  <si>
    <t>Daniel Jordan</t>
  </si>
  <si>
    <t>Brad Friedman</t>
  </si>
  <si>
    <t>Mallory Berry</t>
  </si>
  <si>
    <t>Ronnie Johns</t>
  </si>
  <si>
    <t>Richard Miller</t>
  </si>
  <si>
    <t>Deborah Santiago</t>
  </si>
  <si>
    <t>Ryan Cox</t>
  </si>
  <si>
    <t>Wesley Fuller</t>
  </si>
  <si>
    <t>Kathy Lopez</t>
  </si>
  <si>
    <t>Dwayne Martinez</t>
  </si>
  <si>
    <t>Benjamin Peterson</t>
  </si>
  <si>
    <t>Brittany Collins</t>
  </si>
  <si>
    <t>John Harris</t>
  </si>
  <si>
    <t>Mark Williamson</t>
  </si>
  <si>
    <t>Laura Barrett MD</t>
  </si>
  <si>
    <t>Joseph Martin</t>
  </si>
  <si>
    <t>Laura Bennett</t>
  </si>
  <si>
    <t>Beverly Rivas</t>
  </si>
  <si>
    <t>Samantha Mcdaniel</t>
  </si>
  <si>
    <t>Carl Thomas</t>
  </si>
  <si>
    <t>Annette Hernandez</t>
  </si>
  <si>
    <t>Adrian Parker</t>
  </si>
  <si>
    <t>Betty Morris</t>
  </si>
  <si>
    <t>Diana Jones</t>
  </si>
  <si>
    <t>Tony Taylor</t>
  </si>
  <si>
    <t>Connor Sanchez</t>
  </si>
  <si>
    <t>Sarah Swanson</t>
  </si>
  <si>
    <t>Laura Thompson</t>
  </si>
  <si>
    <t>Julie Harvey</t>
  </si>
  <si>
    <t>Clifford Golden</t>
  </si>
  <si>
    <t>Adam Pennington</t>
  </si>
  <si>
    <t>Gregory Alexander</t>
  </si>
  <si>
    <t>Tracy Vasquez</t>
  </si>
  <si>
    <t>Tim Howell</t>
  </si>
  <si>
    <t>Emily Parker</t>
  </si>
  <si>
    <t>Sandra Oliver</t>
  </si>
  <si>
    <t>Karen Sanchez</t>
  </si>
  <si>
    <t>Justin Bryan</t>
  </si>
  <si>
    <t>Monica Davis</t>
  </si>
  <si>
    <t>William Davis</t>
  </si>
  <si>
    <t>Sarah Villa</t>
  </si>
  <si>
    <t>Richard Owens</t>
  </si>
  <si>
    <t>Kimberly Raymond</t>
  </si>
  <si>
    <t>Sara Ferguson</t>
  </si>
  <si>
    <t>Terri Taylor</t>
  </si>
  <si>
    <t>Beth Hood</t>
  </si>
  <si>
    <t>Shelia Forbes</t>
  </si>
  <si>
    <t>David Barron</t>
  </si>
  <si>
    <t>Ralph Johnson</t>
  </si>
  <si>
    <t>Clayton Robertson</t>
  </si>
  <si>
    <t>Tammy Higgins</t>
  </si>
  <si>
    <t>Maria Williams</t>
  </si>
  <si>
    <t>Michael Jefferson</t>
  </si>
  <si>
    <t>Laura Williams</t>
  </si>
  <si>
    <t>Lauren Contreras</t>
  </si>
  <si>
    <t>Megan Floyd</t>
  </si>
  <si>
    <t>Jorge Clark</t>
  </si>
  <si>
    <t>Emily Robles</t>
  </si>
  <si>
    <t>Joshua Brown</t>
  </si>
  <si>
    <t>Mr. Joseph Barry Jr.</t>
  </si>
  <si>
    <t>Patrick Bishop</t>
  </si>
  <si>
    <t>Laura Rogers</t>
  </si>
  <si>
    <t>Michael Bradley</t>
  </si>
  <si>
    <t>Dustin Morris</t>
  </si>
  <si>
    <t>Virginia Jones</t>
  </si>
  <si>
    <t>Michael Gray</t>
  </si>
  <si>
    <t>Susan Kramer</t>
  </si>
  <si>
    <t>John Harvey</t>
  </si>
  <si>
    <t>Kathleen Smith</t>
  </si>
  <si>
    <t>Donald Wood</t>
  </si>
  <si>
    <t>Edwin Peterson</t>
  </si>
  <si>
    <t>Sean Valencia</t>
  </si>
  <si>
    <t>Cindy Montoya</t>
  </si>
  <si>
    <t>Gloria Crosby</t>
  </si>
  <si>
    <t>Brian Ramirez</t>
  </si>
  <si>
    <t>Mrs. Lauren Morris DDS</t>
  </si>
  <si>
    <t>Leslie Baxter</t>
  </si>
  <si>
    <t>James Cain</t>
  </si>
  <si>
    <t>Eileen Butler</t>
  </si>
  <si>
    <t>William Harvey</t>
  </si>
  <si>
    <t>Emily Torres</t>
  </si>
  <si>
    <t>Isaiah Johnson</t>
  </si>
  <si>
    <t>Michael Underwood</t>
  </si>
  <si>
    <t>Cody Johnson</t>
  </si>
  <si>
    <t>Shannon Romero</t>
  </si>
  <si>
    <t>John Holmes</t>
  </si>
  <si>
    <t>Albert Stevenson</t>
  </si>
  <si>
    <t>Ryan Santos</t>
  </si>
  <si>
    <t>Mario Dunlap</t>
  </si>
  <si>
    <t>Katrina Campbell</t>
  </si>
  <si>
    <t>Sharon Howard</t>
  </si>
  <si>
    <t>Jasmine Bridges</t>
  </si>
  <si>
    <t>John Mayo</t>
  </si>
  <si>
    <t>Ryan Mendoza</t>
  </si>
  <si>
    <t>Roberto Atkins</t>
  </si>
  <si>
    <t>Allen Larson</t>
  </si>
  <si>
    <t>Mary Williams</t>
  </si>
  <si>
    <t>Brandon Woods</t>
  </si>
  <si>
    <t>Wall Ltd</t>
  </si>
  <si>
    <t>Rebecca Black</t>
  </si>
  <si>
    <t>Michelle White</t>
  </si>
  <si>
    <t>Justin Hamilton</t>
  </si>
  <si>
    <t>Michael Cox</t>
  </si>
  <si>
    <t>Scott Mayer</t>
  </si>
  <si>
    <t>Timothy Perez</t>
  </si>
  <si>
    <t>Belinda Richards</t>
  </si>
  <si>
    <t>Steven Moore</t>
  </si>
  <si>
    <t>William Stout</t>
  </si>
  <si>
    <t>Adrienne Trujillo</t>
  </si>
  <si>
    <t>Christopher Henry</t>
  </si>
  <si>
    <t>Joshua Rivera</t>
  </si>
  <si>
    <t>Lisa Wood</t>
  </si>
  <si>
    <t>Lauren Graham</t>
  </si>
  <si>
    <t>Debbie Taylor</t>
  </si>
  <si>
    <t>Angela Thomas</t>
  </si>
  <si>
    <t>Jill Martin</t>
  </si>
  <si>
    <t>Lauren Williams</t>
  </si>
  <si>
    <t>Valerie Reyes</t>
  </si>
  <si>
    <t>Gary Stevens</t>
  </si>
  <si>
    <t>Heidi Garcia</t>
  </si>
  <si>
    <t>Linda Frank</t>
  </si>
  <si>
    <t>Michael Francis</t>
  </si>
  <si>
    <t>Adam Vargas</t>
  </si>
  <si>
    <t>Barry Lyons</t>
  </si>
  <si>
    <t>Linda Clark</t>
  </si>
  <si>
    <t>William Lang</t>
  </si>
  <si>
    <t>Jacob Green</t>
  </si>
  <si>
    <t>Grace Cruz</t>
  </si>
  <si>
    <t>Danny Shaw</t>
  </si>
  <si>
    <t>Terry Rodriguez</t>
  </si>
  <si>
    <t>Ronald Chambers</t>
  </si>
  <si>
    <t>Melissa Stewart</t>
  </si>
  <si>
    <t>Eric Ferrell</t>
  </si>
  <si>
    <t>Travis Harrison</t>
  </si>
  <si>
    <t>Ryan King</t>
  </si>
  <si>
    <t>Vincent Thomas</t>
  </si>
  <si>
    <t>Kayla Gonzalez</t>
  </si>
  <si>
    <t>Bryan Perry</t>
  </si>
  <si>
    <t>Collin Navarro</t>
  </si>
  <si>
    <t>Harry Mcclure</t>
  </si>
  <si>
    <t>Katie Hall</t>
  </si>
  <si>
    <t>Tonya Kim</t>
  </si>
  <si>
    <t>Javier Garza</t>
  </si>
  <si>
    <t>Geoffrey Marshall</t>
  </si>
  <si>
    <t>John Rose</t>
  </si>
  <si>
    <t>Megan Vincent</t>
  </si>
  <si>
    <t>Chelsea Lynn</t>
  </si>
  <si>
    <t>Hannah Gonzales</t>
  </si>
  <si>
    <t>John Hardy</t>
  </si>
  <si>
    <t>William Cooper</t>
  </si>
  <si>
    <t>Matthew Castro</t>
  </si>
  <si>
    <t>Kyle Gonzalez</t>
  </si>
  <si>
    <t>Daniel Green</t>
  </si>
  <si>
    <t>Danielle Frazier</t>
  </si>
  <si>
    <t>Mary Garrett</t>
  </si>
  <si>
    <t>Mr. Matthew Diaz MD</t>
  </si>
  <si>
    <t>Kimberly Martin</t>
  </si>
  <si>
    <t>Justin Roy</t>
  </si>
  <si>
    <t>John Galvan</t>
  </si>
  <si>
    <t>Joshua Contreras</t>
  </si>
  <si>
    <t>Jerry Gutierrez</t>
  </si>
  <si>
    <t>Beverly Sweeney</t>
  </si>
  <si>
    <t>Ellen Anderson</t>
  </si>
  <si>
    <t>Owens Inc</t>
  </si>
  <si>
    <t>Paula Mullen</t>
  </si>
  <si>
    <t>Lori Roberts</t>
  </si>
  <si>
    <t>Brian Elliott</t>
  </si>
  <si>
    <t>April Berg</t>
  </si>
  <si>
    <t>Julie Montgomery</t>
  </si>
  <si>
    <t>Theresa Jones</t>
  </si>
  <si>
    <t>Jamie Chambers</t>
  </si>
  <si>
    <t>Michael Phillips</t>
  </si>
  <si>
    <t>Sabrina Silva</t>
  </si>
  <si>
    <t>Samantha Miller</t>
  </si>
  <si>
    <t>Maria Holt MD</t>
  </si>
  <si>
    <t>Peter Walker</t>
  </si>
  <si>
    <t>Kerry Cox</t>
  </si>
  <si>
    <t>John Bender</t>
  </si>
  <si>
    <t>Joe Hayes</t>
  </si>
  <si>
    <t>Robin Waters</t>
  </si>
  <si>
    <t>Kimberly Morris</t>
  </si>
  <si>
    <t>Katrina Jones</t>
  </si>
  <si>
    <t>Drew Villegas</t>
  </si>
  <si>
    <t>Sandra Weaver</t>
  </si>
  <si>
    <t>Julie Barron</t>
  </si>
  <si>
    <t>Charlene Anderson</t>
  </si>
  <si>
    <t>Austin Hunt</t>
  </si>
  <si>
    <t>Luis Martinez</t>
  </si>
  <si>
    <t>Brandy Franco</t>
  </si>
  <si>
    <t>Danny Schroeder</t>
  </si>
  <si>
    <t>Cody Phillips</t>
  </si>
  <si>
    <t>Leslie Byrd</t>
  </si>
  <si>
    <t>Natalie Stone</t>
  </si>
  <si>
    <t>Brian Mitchell</t>
  </si>
  <si>
    <t>Crystal Moore</t>
  </si>
  <si>
    <t>Michelle Logan</t>
  </si>
  <si>
    <t>Travis Smith</t>
  </si>
  <si>
    <t>Christina Howard</t>
  </si>
  <si>
    <t>Tara Ramirez</t>
  </si>
  <si>
    <t>Brian Page</t>
  </si>
  <si>
    <t>Dawn Brown</t>
  </si>
  <si>
    <t>Nancy Rodriguez</t>
  </si>
  <si>
    <t>Peggy Novak</t>
  </si>
  <si>
    <t>Annette Newman</t>
  </si>
  <si>
    <t>Jacob Sullivan</t>
  </si>
  <si>
    <t>Susan Nichols</t>
  </si>
  <si>
    <t>Brandon Webb</t>
  </si>
  <si>
    <t>Richard Matthews</t>
  </si>
  <si>
    <t>Jennifer Lane</t>
  </si>
  <si>
    <t>Jorge Johnson</t>
  </si>
  <si>
    <t>Debra Moore</t>
  </si>
  <si>
    <t>Danielle Walker</t>
  </si>
  <si>
    <t>James Mayo</t>
  </si>
  <si>
    <t>James Patel</t>
  </si>
  <si>
    <t>Donna Guerrero</t>
  </si>
  <si>
    <t>Tim Miller</t>
  </si>
  <si>
    <t>Thomas Mcmahon</t>
  </si>
  <si>
    <t>Crystal Brown</t>
  </si>
  <si>
    <t>Amy Stokes</t>
  </si>
  <si>
    <t>Thomas Jones</t>
  </si>
  <si>
    <t>Jacqueline Tucker</t>
  </si>
  <si>
    <t>Scott Giles MD</t>
  </si>
  <si>
    <t>Nicole Evans</t>
  </si>
  <si>
    <t>Joshua Blankenship</t>
  </si>
  <si>
    <t>Brian Medina</t>
  </si>
  <si>
    <t>Bradley Chen</t>
  </si>
  <si>
    <t>Travis Potts</t>
  </si>
  <si>
    <t>Mr. Christopher Thomas</t>
  </si>
  <si>
    <t>Dustin Hobbs MD</t>
  </si>
  <si>
    <t>Jessica Hill</t>
  </si>
  <si>
    <t>Laura Richards</t>
  </si>
  <si>
    <t>Lauren Torres</t>
  </si>
  <si>
    <t>Nicholas Andrews</t>
  </si>
  <si>
    <t>Martin Bray</t>
  </si>
  <si>
    <t>Michael Horn</t>
  </si>
  <si>
    <t>Anthony Obrien</t>
  </si>
  <si>
    <t>Lisa Hernandez</t>
  </si>
  <si>
    <t>Kelsey Tran</t>
  </si>
  <si>
    <t>Kelly Gutierrez</t>
  </si>
  <si>
    <t>Vanessa Nelson</t>
  </si>
  <si>
    <t>Susan Gutierrez</t>
  </si>
  <si>
    <t>John Owen</t>
  </si>
  <si>
    <t>Danielle Howell</t>
  </si>
  <si>
    <t>Matthew Mcintyre</t>
  </si>
  <si>
    <t>Tara Koch</t>
  </si>
  <si>
    <t>Michael Gill</t>
  </si>
  <si>
    <t>Caroline Young</t>
  </si>
  <si>
    <t>Alice Frost</t>
  </si>
  <si>
    <t>George Andrews</t>
  </si>
  <si>
    <t>Sean Beck</t>
  </si>
  <si>
    <t>Karen Ayala</t>
  </si>
  <si>
    <t>Calvin Bradley</t>
  </si>
  <si>
    <t>Curtis Edwards</t>
  </si>
  <si>
    <t>Christina Klein</t>
  </si>
  <si>
    <t>David Hayes</t>
  </si>
  <si>
    <t>Christopher Clarke</t>
  </si>
  <si>
    <t>Charles Aguirre</t>
  </si>
  <si>
    <t>William Williams</t>
  </si>
  <si>
    <t>Stephanie Booker</t>
  </si>
  <si>
    <t>James Mitchell</t>
  </si>
  <si>
    <t>David Gilbert</t>
  </si>
  <si>
    <t>Misty Turner</t>
  </si>
  <si>
    <t>Lindsay Dickerson</t>
  </si>
  <si>
    <t>Kristi Pacheco</t>
  </si>
  <si>
    <t>Leah Castillo</t>
  </si>
  <si>
    <t>Dustin Herrera</t>
  </si>
  <si>
    <t>Donald Martin</t>
  </si>
  <si>
    <t>Alexandria Willis</t>
  </si>
  <si>
    <t>Colton Lopez</t>
  </si>
  <si>
    <t>Sharon Clements</t>
  </si>
  <si>
    <t>Matthew Warner</t>
  </si>
  <si>
    <t>Nathaniel Dillon</t>
  </si>
  <si>
    <t>Thomas Wagner</t>
  </si>
  <si>
    <t>Jennifer Kim</t>
  </si>
  <si>
    <t>Diane Smith</t>
  </si>
  <si>
    <t>Jason Cochran</t>
  </si>
  <si>
    <t>Stephanie Velez</t>
  </si>
  <si>
    <t>Stephanie Parker MD</t>
  </si>
  <si>
    <t>Nicholas Jenkins</t>
  </si>
  <si>
    <t>William Bartlett</t>
  </si>
  <si>
    <t>Robert Mitchell</t>
  </si>
  <si>
    <t>Maria Green</t>
  </si>
  <si>
    <t>Chad Russell</t>
  </si>
  <si>
    <t>Kyle Green</t>
  </si>
  <si>
    <t>Michaela Bean</t>
  </si>
  <si>
    <t>Christian Bailey</t>
  </si>
  <si>
    <t>Dillon Reeves</t>
  </si>
  <si>
    <t>Karl Quinn</t>
  </si>
  <si>
    <t>Mario Brown</t>
  </si>
  <si>
    <t>Matthew Turner</t>
  </si>
  <si>
    <t>Jacob Wright</t>
  </si>
  <si>
    <t>Nancy Morton</t>
  </si>
  <si>
    <t>Brian Weaver</t>
  </si>
  <si>
    <t>Abigail Proctor</t>
  </si>
  <si>
    <t>Juan Mercado</t>
  </si>
  <si>
    <t>Monique Smith</t>
  </si>
  <si>
    <t>Thomas Miller</t>
  </si>
  <si>
    <t>Andrea Rowland</t>
  </si>
  <si>
    <t>Kimberly Gross</t>
  </si>
  <si>
    <t>Jeffrey Mills</t>
  </si>
  <si>
    <t>Jeremy Hall</t>
  </si>
  <si>
    <t>Victor Parker</t>
  </si>
  <si>
    <t>Danielle Wise</t>
  </si>
  <si>
    <t>Scott Paul</t>
  </si>
  <si>
    <t>Michael Bradford</t>
  </si>
  <si>
    <t>Keith Watkins</t>
  </si>
  <si>
    <t>Gail Santana</t>
  </si>
  <si>
    <t>Brian Thomas</t>
  </si>
  <si>
    <t>Samantha Martinez</t>
  </si>
  <si>
    <t>Geoffrey Kemp</t>
  </si>
  <si>
    <t>Marie Park</t>
  </si>
  <si>
    <t>Brenda Whitney</t>
  </si>
  <si>
    <t>John Moses</t>
  </si>
  <si>
    <t>Anthony Ayers</t>
  </si>
  <si>
    <t>Erin Ibarra</t>
  </si>
  <si>
    <t>Gabriel Moses</t>
  </si>
  <si>
    <t>Chelsea Fisher</t>
  </si>
  <si>
    <t>Noah Barrett</t>
  </si>
  <si>
    <t>Jonathan Taylor</t>
  </si>
  <si>
    <t>Stephanie Tapia</t>
  </si>
  <si>
    <t>Kimberly Reese</t>
  </si>
  <si>
    <t>Tammy Gordon</t>
  </si>
  <si>
    <t>Brian Watkins</t>
  </si>
  <si>
    <t>Lori Green</t>
  </si>
  <si>
    <t>Alexandra Dennis</t>
  </si>
  <si>
    <t>Brian Bradford</t>
  </si>
  <si>
    <t>Jack Love</t>
  </si>
  <si>
    <t>Christopher Russell</t>
  </si>
  <si>
    <t>Patrick Harrison</t>
  </si>
  <si>
    <t>William Taylor</t>
  </si>
  <si>
    <t>Joe Brooks</t>
  </si>
  <si>
    <t>Gary Meyers</t>
  </si>
  <si>
    <t>Barbara Neal</t>
  </si>
  <si>
    <t>Michael Tanner</t>
  </si>
  <si>
    <t>Jeremy Adams</t>
  </si>
  <si>
    <t>Timothy Pitts</t>
  </si>
  <si>
    <t>Ashley Cervantes</t>
  </si>
  <si>
    <t>James Ortiz</t>
  </si>
  <si>
    <t>Mrs. Michelle Booker</t>
  </si>
  <si>
    <t>Peggy Smith</t>
  </si>
  <si>
    <t>Dana Patrick</t>
  </si>
  <si>
    <t>Brandon Lopez</t>
  </si>
  <si>
    <t>Juan Johnson</t>
  </si>
  <si>
    <t>Julian Moore</t>
  </si>
  <si>
    <t>Kari Davenport</t>
  </si>
  <si>
    <t>Sean Brady</t>
  </si>
  <si>
    <t>Morgan Cain</t>
  </si>
  <si>
    <t>Heather Hamilton</t>
  </si>
  <si>
    <t>Eugene Newman</t>
  </si>
  <si>
    <t>Johnathan Harrison</t>
  </si>
  <si>
    <t>Samantha Anderson</t>
  </si>
  <si>
    <t>Tiffany Mcdonald</t>
  </si>
  <si>
    <t>Arthur Green</t>
  </si>
  <si>
    <t>Susan Lamb PhD</t>
  </si>
  <si>
    <t>Krystal Murray</t>
  </si>
  <si>
    <t>Tyler Reyes</t>
  </si>
  <si>
    <t>Timothy Hughes</t>
  </si>
  <si>
    <t>Tony Johnson</t>
  </si>
  <si>
    <t>Stanley Wallace</t>
  </si>
  <si>
    <t>Joshua Cole</t>
  </si>
  <si>
    <t>Angela Adams</t>
  </si>
  <si>
    <t>Bobby Thompson</t>
  </si>
  <si>
    <t>Lane Group</t>
  </si>
  <si>
    <t>Kerry Greer</t>
  </si>
  <si>
    <t>Shawn Fuller</t>
  </si>
  <si>
    <t>Stacy Cook</t>
  </si>
  <si>
    <t>David Gamble</t>
  </si>
  <si>
    <t>Mark Macdonald</t>
  </si>
  <si>
    <t>Terri Fisher</t>
  </si>
  <si>
    <t>John Wagner</t>
  </si>
  <si>
    <t>Andrew Burns</t>
  </si>
  <si>
    <t>Michael George</t>
  </si>
  <si>
    <t>William Hammond DDS</t>
  </si>
  <si>
    <t>Brandon Alvarez</t>
  </si>
  <si>
    <t>Julie Simmons</t>
  </si>
  <si>
    <t>Michelle Stone</t>
  </si>
  <si>
    <t>Christopher Watson</t>
  </si>
  <si>
    <t>Christian Barker</t>
  </si>
  <si>
    <t>Ashley Robertson</t>
  </si>
  <si>
    <t>Nicole Rowe</t>
  </si>
  <si>
    <t>Ronald Weiss</t>
  </si>
  <si>
    <t>Christopher Luna</t>
  </si>
  <si>
    <t>Brenda Foster</t>
  </si>
  <si>
    <t>Erik Parks</t>
  </si>
  <si>
    <t>Juan Kidd</t>
  </si>
  <si>
    <t>Sean Davis</t>
  </si>
  <si>
    <t>Clinton Russell</t>
  </si>
  <si>
    <t>Jessica Holder</t>
  </si>
  <si>
    <t>Beverly Reyes</t>
  </si>
  <si>
    <t>Elizabeth Schultz</t>
  </si>
  <si>
    <t>Lisa Franklin</t>
  </si>
  <si>
    <t>Laura Butler</t>
  </si>
  <si>
    <t>Rebecca Estrada</t>
  </si>
  <si>
    <t>Heather Fox</t>
  </si>
  <si>
    <t>Anna Ochoa</t>
  </si>
  <si>
    <t>Victoria Franco</t>
  </si>
  <si>
    <t>Amanda Preston</t>
  </si>
  <si>
    <t>Tammy Thomas</t>
  </si>
  <si>
    <t>Daniel Perez</t>
  </si>
  <si>
    <t>Jesse Walton</t>
  </si>
  <si>
    <t>Nathan King</t>
  </si>
  <si>
    <t>Sara Bailey</t>
  </si>
  <si>
    <t>Pamela Randall</t>
  </si>
  <si>
    <t>Ralph Gomez</t>
  </si>
  <si>
    <t>Renee Clark</t>
  </si>
  <si>
    <t>Luis Hill</t>
  </si>
  <si>
    <t>Kevin Adams</t>
  </si>
  <si>
    <t>Mr. Keith Henderson</t>
  </si>
  <si>
    <t>Emily Romero</t>
  </si>
  <si>
    <t>Sharon Bowman</t>
  </si>
  <si>
    <t>Anthony Brooks</t>
  </si>
  <si>
    <t>Latoya Chandler</t>
  </si>
  <si>
    <t>Dr. Teresa Hutchinson</t>
  </si>
  <si>
    <t>Janet Eaton</t>
  </si>
  <si>
    <t>Antonio Guerra</t>
  </si>
  <si>
    <t>Clayton Martin</t>
  </si>
  <si>
    <t>Jorge Jordan</t>
  </si>
  <si>
    <t>Amy Allison</t>
  </si>
  <si>
    <t>Lindsey Gonzalez</t>
  </si>
  <si>
    <t>Susan Davenport</t>
  </si>
  <si>
    <t>Kevin Camacho</t>
  </si>
  <si>
    <t>Christian Lambert</t>
  </si>
  <si>
    <t>Gloria Oliver</t>
  </si>
  <si>
    <t>Anna Frazier</t>
  </si>
  <si>
    <t>Jill Collins</t>
  </si>
  <si>
    <t>Ayers-Schmidt</t>
  </si>
  <si>
    <t>Janet Thomas</t>
  </si>
  <si>
    <t>David Arnold</t>
  </si>
  <si>
    <t>Aaron Rose</t>
  </si>
  <si>
    <t>Tammy Boyle</t>
  </si>
  <si>
    <t>Michael Moss</t>
  </si>
  <si>
    <t>Jack Lowe</t>
  </si>
  <si>
    <t>Randall Ortiz</t>
  </si>
  <si>
    <t>Martin Singleton</t>
  </si>
  <si>
    <t>Ashley Harris</t>
  </si>
  <si>
    <t>Natalie Hughes</t>
  </si>
  <si>
    <t>Donna Meyer</t>
  </si>
  <si>
    <t>Justin Fuentes</t>
  </si>
  <si>
    <t>Amber Wright</t>
  </si>
  <si>
    <t>Mr. Richard Wright Jr.</t>
  </si>
  <si>
    <t>Andrea Saunders</t>
  </si>
  <si>
    <t>Jamie Rodriguez</t>
  </si>
  <si>
    <t>Holly Smith</t>
  </si>
  <si>
    <t>Maria Delacruz</t>
  </si>
  <si>
    <t>Dustin Jackson</t>
  </si>
  <si>
    <t>Peter Pitts</t>
  </si>
  <si>
    <t>Joseph Bowman</t>
  </si>
  <si>
    <t>Michelle Grant</t>
  </si>
  <si>
    <t>Rhonda Wong</t>
  </si>
  <si>
    <t>Matthew Jacobs</t>
  </si>
  <si>
    <t>Daniel Dickson</t>
  </si>
  <si>
    <t>Anthony Mclaughlin</t>
  </si>
  <si>
    <t>David West</t>
  </si>
  <si>
    <t>Andres Cantu</t>
  </si>
  <si>
    <t>Jerry Young</t>
  </si>
  <si>
    <t>Chad Bowman</t>
  </si>
  <si>
    <t>Jared Davis</t>
  </si>
  <si>
    <t>Peter Livingston</t>
  </si>
  <si>
    <t>Terri Williams</t>
  </si>
  <si>
    <t>Robert Owen</t>
  </si>
  <si>
    <t>Andrew Galloway</t>
  </si>
  <si>
    <t>Jacob Malone</t>
  </si>
  <si>
    <t>William Huerta</t>
  </si>
  <si>
    <t>Patrick Myers</t>
  </si>
  <si>
    <t>Douglas Brown</t>
  </si>
  <si>
    <t>Randall Gordon</t>
  </si>
  <si>
    <t>Dr. Amber Arnold</t>
  </si>
  <si>
    <t>Kerri Mccormick</t>
  </si>
  <si>
    <t>Roger Palmer</t>
  </si>
  <si>
    <t>Julie Paul</t>
  </si>
  <si>
    <t>Joseph George</t>
  </si>
  <si>
    <t>Richard Farrell</t>
  </si>
  <si>
    <t>Douglas Underwood</t>
  </si>
  <si>
    <t>John Zuniga</t>
  </si>
  <si>
    <t>Meghan Vazquez</t>
  </si>
  <si>
    <t>Michelle Glover</t>
  </si>
  <si>
    <t>Becky Bowman</t>
  </si>
  <si>
    <t>Jeanette White</t>
  </si>
  <si>
    <t>Amanda Crawford</t>
  </si>
  <si>
    <t>Timothy Franco</t>
  </si>
  <si>
    <t>Gregory Gibbs</t>
  </si>
  <si>
    <t>Robert Allen</t>
  </si>
  <si>
    <t>Sharon Fischer</t>
  </si>
  <si>
    <t>Jacob Sparks</t>
  </si>
  <si>
    <t>Brian Gibson</t>
  </si>
  <si>
    <t>Adam Martinez</t>
  </si>
  <si>
    <t>Kellie Young</t>
  </si>
  <si>
    <t>Cruz PLC</t>
  </si>
  <si>
    <t>Nathan Meyer</t>
  </si>
  <si>
    <t>Janet Zavala</t>
  </si>
  <si>
    <t>Ryan Ray</t>
  </si>
  <si>
    <t>Nicole Fisher</t>
  </si>
  <si>
    <t>Nathaniel Phillips</t>
  </si>
  <si>
    <t>Melissa Griffin</t>
  </si>
  <si>
    <t>Christine Walker</t>
  </si>
  <si>
    <t>Suzanne Oliver</t>
  </si>
  <si>
    <t>Sharon Lewis</t>
  </si>
  <si>
    <t>Sandra Morales</t>
  </si>
  <si>
    <t>Patrick Aguirre</t>
  </si>
  <si>
    <t>Stephanie Johnson</t>
  </si>
  <si>
    <t>Sarah Murillo</t>
  </si>
  <si>
    <t>Jose Snyder</t>
  </si>
  <si>
    <t>Matthew Kim</t>
  </si>
  <si>
    <t>Theresa Coffey</t>
  </si>
  <si>
    <t>Sandy Jefferson</t>
  </si>
  <si>
    <t>Brittany Stout</t>
  </si>
  <si>
    <t>Leslie Johnson</t>
  </si>
  <si>
    <t>Rhonda Harris</t>
  </si>
  <si>
    <t>Timothy George</t>
  </si>
  <si>
    <t>Scott Day</t>
  </si>
  <si>
    <t>Danny Jones</t>
  </si>
  <si>
    <t>Elizabeth Gill</t>
  </si>
  <si>
    <t>Ethan Castro</t>
  </si>
  <si>
    <t>Joshua Jackson</t>
  </si>
  <si>
    <t>Laura Cooper</t>
  </si>
  <si>
    <t>Dustin Rangel</t>
  </si>
  <si>
    <t>Jonathan Campbell</t>
  </si>
  <si>
    <t>Brittany Johnson</t>
  </si>
  <si>
    <t>Denise Diaz</t>
  </si>
  <si>
    <t>Joshua Welch</t>
  </si>
  <si>
    <t>Heidi Johnson</t>
  </si>
  <si>
    <t>Virginia Walker</t>
  </si>
  <si>
    <t>Charlene Manning</t>
  </si>
  <si>
    <t>Shirley Reyes</t>
  </si>
  <si>
    <t>Beth Smith</t>
  </si>
  <si>
    <t>Kristin Davis</t>
  </si>
  <si>
    <t>Stephanie Fisher</t>
  </si>
  <si>
    <t>Michael Pearson</t>
  </si>
  <si>
    <t>Terrence Patton</t>
  </si>
  <si>
    <t>Cheryl Harris</t>
  </si>
  <si>
    <t>Mark Castro</t>
  </si>
  <si>
    <t>Becky Kirby</t>
  </si>
  <si>
    <t>Christopher Mcgee</t>
  </si>
  <si>
    <t>Juan Conley</t>
  </si>
  <si>
    <t>Jordan Hess</t>
  </si>
  <si>
    <t>Sara Smith</t>
  </si>
  <si>
    <t>Alisha Green</t>
  </si>
  <si>
    <t>Rebekah Foster</t>
  </si>
  <si>
    <t>Peter Peterson</t>
  </si>
  <si>
    <t>Steven Evans</t>
  </si>
  <si>
    <t>Stephanie Griffin</t>
  </si>
  <si>
    <t>Mrs. Rachel Williams PhD</t>
  </si>
  <si>
    <t>Stephanie Hill</t>
  </si>
  <si>
    <t>Michael Koch</t>
  </si>
  <si>
    <t>Leslie Gardner</t>
  </si>
  <si>
    <t>Karen Larson</t>
  </si>
  <si>
    <t>Travis Mosley</t>
  </si>
  <si>
    <t>Allison Boyd</t>
  </si>
  <si>
    <t>Michelle Burns</t>
  </si>
  <si>
    <t>Andrew Ward</t>
  </si>
  <si>
    <t>Patrick Johnson</t>
  </si>
  <si>
    <t>Lisa Walton</t>
  </si>
  <si>
    <t>Nancy Le</t>
  </si>
  <si>
    <t>Adam Fletcher</t>
  </si>
  <si>
    <t>Cynthia Stafford</t>
  </si>
  <si>
    <t>Grant Marshall</t>
  </si>
  <si>
    <t>Courtney Wright</t>
  </si>
  <si>
    <t>Jennifer Hansen</t>
  </si>
  <si>
    <t>Monica Montgomery</t>
  </si>
  <si>
    <t>Donna Gates</t>
  </si>
  <si>
    <t>Robert Williams</t>
  </si>
  <si>
    <t>Sabrina Freeman</t>
  </si>
  <si>
    <t>Ms. Tammy Aguilar</t>
  </si>
  <si>
    <t>Dennis Carter MD</t>
  </si>
  <si>
    <t>Stacey Cummings</t>
  </si>
  <si>
    <t>Alyssa Maldonado</t>
  </si>
  <si>
    <t>Joshua Randall</t>
  </si>
  <si>
    <t>Sarah Trujillo</t>
  </si>
  <si>
    <t>Thomas Allen</t>
  </si>
  <si>
    <t>Donna Klein</t>
  </si>
  <si>
    <t>Mark Jones</t>
  </si>
  <si>
    <t>Frank Brewer</t>
  </si>
  <si>
    <t>James Green</t>
  </si>
  <si>
    <t>Dr. Jason Smith</t>
  </si>
  <si>
    <t>Robin Owen</t>
  </si>
  <si>
    <t>Tyrone Ingram</t>
  </si>
  <si>
    <t>Ronald Cervantes</t>
  </si>
  <si>
    <t>Connor Austin</t>
  </si>
  <si>
    <t>Dalton Phelps</t>
  </si>
  <si>
    <t>Nicholas Graham</t>
  </si>
  <si>
    <t>Jamie Martinez</t>
  </si>
  <si>
    <t>Blake Torres</t>
  </si>
  <si>
    <t>Peter Harrison III</t>
  </si>
  <si>
    <t>Shannon Martinez</t>
  </si>
  <si>
    <t>Tracy King</t>
  </si>
  <si>
    <t>Anthony Scott</t>
  </si>
  <si>
    <t>Cory Russell</t>
  </si>
  <si>
    <t>Cheryl Brown</t>
  </si>
  <si>
    <t>Alexandra Rush</t>
  </si>
  <si>
    <t>Heather Campos</t>
  </si>
  <si>
    <t>Robert Moreno</t>
  </si>
  <si>
    <t>Phillip Hansen</t>
  </si>
  <si>
    <t>Kelsey Adams</t>
  </si>
  <si>
    <t>Carla Johnson</t>
  </si>
  <si>
    <t>Carla Lopez</t>
  </si>
  <si>
    <t>Jim Bond</t>
  </si>
  <si>
    <t>Brandon Fuller</t>
  </si>
  <si>
    <t>Sara Olson</t>
  </si>
  <si>
    <t>Brent Good</t>
  </si>
  <si>
    <t>Lydia Petty</t>
  </si>
  <si>
    <t>Megan Ingram</t>
  </si>
  <si>
    <t>Jacqueline Neal</t>
  </si>
  <si>
    <t>Michael Moran</t>
  </si>
  <si>
    <t>Rachel Sandoval</t>
  </si>
  <si>
    <t>Nicholas Stanley</t>
  </si>
  <si>
    <t>Stephanie Taylor</t>
  </si>
  <si>
    <t>William Powers</t>
  </si>
  <si>
    <t>Patricia Russell</t>
  </si>
  <si>
    <t>James Ryan</t>
  </si>
  <si>
    <t>Rebecca Jones</t>
  </si>
  <si>
    <t>Formula/Path</t>
  </si>
  <si>
    <t>=left(A1,1)</t>
  </si>
  <si>
    <t>=mid(A1,3,5)</t>
  </si>
  <si>
    <t>=right(A1,1)</t>
  </si>
  <si>
    <t>=textbefore(A1,"-",2,1,0,"")</t>
  </si>
  <si>
    <t>=textafter(A1,"-",2,1,0,"")</t>
  </si>
  <si>
    <t>=textjoin("-",TRUE,A1:D1)</t>
  </si>
  <si>
    <t>=vlookup(A1,C:C,D:D,0,1)</t>
  </si>
  <si>
    <t>=xlookup(A1,D:D,C:C,"",0,1)</t>
  </si>
  <si>
    <t>=sumif(C:C,A1,D:D)</t>
  </si>
  <si>
    <t>=countif(C:C,A1)</t>
  </si>
  <si>
    <t>=maxifs(C:C,D:D,A1,D:D,B1)</t>
  </si>
  <si>
    <t>=unique(C1:C17)</t>
  </si>
  <si>
    <t xml:space="preserve">Formula Breakdown: </t>
  </si>
  <si>
    <t>Function</t>
  </si>
  <si>
    <t>Process</t>
  </si>
  <si>
    <t>=LEFT(C4,7)</t>
  </si>
  <si>
    <t>Result</t>
  </si>
  <si>
    <t>=RIGHT(C5,6)</t>
  </si>
  <si>
    <t>=MID(C6,7,10)</t>
  </si>
  <si>
    <r>
      <rPr>
        <sz val="11"/>
        <color rgb="FFFF0000"/>
        <rFont val="Aptos Narrow"/>
        <family val="2"/>
        <scheme val="minor"/>
      </rPr>
      <t>Returns</t>
    </r>
    <r>
      <rPr>
        <sz val="11"/>
        <color theme="1"/>
        <rFont val="Aptos Narrow"/>
        <family val="2"/>
        <scheme val="minor"/>
      </rPr>
      <t xml:space="preserve"> characters from the left side of a text string</t>
    </r>
  </si>
  <si>
    <r>
      <t xml:space="preserve">Pulls characters from the right side of a text </t>
    </r>
    <r>
      <rPr>
        <sz val="11"/>
        <color rgb="FFFF0000"/>
        <rFont val="Aptos Narrow"/>
        <family val="2"/>
        <scheme val="minor"/>
      </rPr>
      <t>string</t>
    </r>
  </si>
  <si>
    <r>
      <t xml:space="preserve">Pulls </t>
    </r>
    <r>
      <rPr>
        <sz val="11"/>
        <color rgb="FFFF0000"/>
        <rFont val="Aptos Narrow"/>
        <family val="2"/>
        <scheme val="minor"/>
      </rPr>
      <t>characters</t>
    </r>
    <r>
      <rPr>
        <sz val="11"/>
        <color theme="1"/>
        <rFont val="Aptos Narrow"/>
        <family val="2"/>
        <scheme val="minor"/>
      </rPr>
      <t xml:space="preserve"> from within a text string</t>
    </r>
  </si>
  <si>
    <t>OK-Pittsburg-05N-09E-36 SE/4 SW/4</t>
  </si>
  <si>
    <t>Left Example</t>
  </si>
  <si>
    <t>Right Example</t>
  </si>
  <si>
    <t>Mid Example</t>
  </si>
  <si>
    <t>Formula Breakdown:</t>
  </si>
  <si>
    <t>TEXTBEFORE</t>
  </si>
  <si>
    <t>TEXTAFTER</t>
  </si>
  <si>
    <t>TEXTJOIN</t>
  </si>
  <si>
    <t>Combines values from multiple cells into one, separated by a delimiter</t>
  </si>
  <si>
    <t>TEXTBEFORE Example</t>
  </si>
  <si>
    <t>TEXTAFTER Example</t>
  </si>
  <si>
    <t>Formula Example</t>
  </si>
  <si>
    <t>VLOOKUP</t>
  </si>
  <si>
    <t>Returns match from column 3</t>
  </si>
  <si>
    <t>XLOOKUP</t>
  </si>
  <si>
    <t>Returns match from column C</t>
  </si>
  <si>
    <t>05N-09E-36</t>
  </si>
  <si>
    <r>
      <rPr>
        <b/>
        <sz val="11"/>
        <color rgb="FF0070C0"/>
        <rFont val="Aptos Narrow"/>
        <family val="2"/>
        <scheme val="minor"/>
      </rPr>
      <t>=LEFT</t>
    </r>
    <r>
      <rPr>
        <sz val="11"/>
        <color theme="1"/>
        <rFont val="Aptos Narrow"/>
        <family val="2"/>
        <scheme val="minor"/>
      </rPr>
      <t>(</t>
    </r>
    <r>
      <rPr>
        <b/>
        <sz val="11"/>
        <color theme="9"/>
        <rFont val="Aptos Narrow"/>
        <family val="2"/>
        <scheme val="minor"/>
      </rPr>
      <t>C12</t>
    </r>
    <r>
      <rPr>
        <sz val="11"/>
        <color theme="1"/>
        <rFont val="Aptos Narrow"/>
        <family val="2"/>
        <scheme val="minor"/>
      </rPr>
      <t>,</t>
    </r>
    <r>
      <rPr>
        <b/>
        <sz val="11"/>
        <color theme="8" tint="-0.249977111117893"/>
        <rFont val="Aptos Narrow"/>
        <family val="2"/>
        <scheme val="minor"/>
      </rPr>
      <t>3</t>
    </r>
    <r>
      <rPr>
        <sz val="11"/>
        <color theme="1"/>
        <rFont val="Aptos Narrow"/>
        <family val="2"/>
        <scheme val="minor"/>
      </rPr>
      <t>)</t>
    </r>
  </si>
  <si>
    <r>
      <t xml:space="preserve">First, enter the type of formula you want to use [ </t>
    </r>
    <r>
      <rPr>
        <sz val="11"/>
        <color rgb="FF0070C0"/>
        <rFont val="Aptos Narrow"/>
        <family val="2"/>
        <scheme val="minor"/>
      </rPr>
      <t xml:space="preserve"> </t>
    </r>
    <r>
      <rPr>
        <b/>
        <sz val="11"/>
        <color rgb="FF0070C0"/>
        <rFont val="Aptos Narrow"/>
        <family val="2"/>
        <scheme val="minor"/>
      </rPr>
      <t>=left(</t>
    </r>
    <r>
      <rPr>
        <b/>
        <sz val="11"/>
        <color theme="1"/>
        <rFont val="Aptos Narrow"/>
        <family val="2"/>
        <scheme val="minor"/>
      </rPr>
      <t xml:space="preserve"> </t>
    </r>
    <r>
      <rPr>
        <sz val="11"/>
        <color theme="1"/>
        <rFont val="Aptos Narrow"/>
        <family val="2"/>
        <scheme val="minor"/>
      </rPr>
      <t xml:space="preserve"> ] then the the cell you want to pull the information from [  </t>
    </r>
    <r>
      <rPr>
        <b/>
        <sz val="11"/>
        <color theme="9"/>
        <rFont val="Aptos Narrow"/>
        <family val="2"/>
        <scheme val="minor"/>
      </rPr>
      <t>C12</t>
    </r>
    <r>
      <rPr>
        <sz val="11"/>
        <color theme="1"/>
        <rFont val="Aptos Narrow"/>
        <family val="2"/>
        <scheme val="minor"/>
      </rPr>
      <t xml:space="preserve">  ]  </t>
    </r>
  </si>
  <si>
    <r>
      <t xml:space="preserve">then the number of characters you want to pull, starting from the left [  </t>
    </r>
    <r>
      <rPr>
        <b/>
        <sz val="11"/>
        <color theme="8" tint="-0.249977111117893"/>
        <rFont val="Aptos Narrow"/>
        <family val="2"/>
        <scheme val="minor"/>
      </rPr>
      <t>3</t>
    </r>
    <r>
      <rPr>
        <sz val="11"/>
        <color theme="1"/>
        <rFont val="Aptos Narrow"/>
        <family val="2"/>
        <scheme val="minor"/>
      </rPr>
      <t xml:space="preserve">  ] . This will return the first 3 characters from C12, which are </t>
    </r>
    <r>
      <rPr>
        <b/>
        <sz val="11"/>
        <color theme="1"/>
        <rFont val="Aptos Narrow"/>
        <family val="2"/>
        <scheme val="minor"/>
      </rPr>
      <t>05N</t>
    </r>
  </si>
  <si>
    <r>
      <t xml:space="preserve">First, enter the type of formula you want to use [ </t>
    </r>
    <r>
      <rPr>
        <sz val="11"/>
        <color rgb="FF0070C0"/>
        <rFont val="Aptos Narrow"/>
        <family val="2"/>
        <scheme val="minor"/>
      </rPr>
      <t xml:space="preserve"> </t>
    </r>
    <r>
      <rPr>
        <b/>
        <sz val="11"/>
        <color rgb="FF0070C0"/>
        <rFont val="Aptos Narrow"/>
        <family val="2"/>
        <scheme val="minor"/>
      </rPr>
      <t>=right(</t>
    </r>
    <r>
      <rPr>
        <b/>
        <sz val="11"/>
        <color theme="1"/>
        <rFont val="Aptos Narrow"/>
        <family val="2"/>
        <scheme val="minor"/>
      </rPr>
      <t xml:space="preserve"> </t>
    </r>
    <r>
      <rPr>
        <sz val="11"/>
        <color theme="1"/>
        <rFont val="Aptos Narrow"/>
        <family val="2"/>
        <scheme val="minor"/>
      </rPr>
      <t xml:space="preserve"> ] then the the cell you want to pull the information from [  </t>
    </r>
    <r>
      <rPr>
        <b/>
        <sz val="11"/>
        <color theme="9"/>
        <rFont val="Aptos Narrow"/>
        <family val="2"/>
        <scheme val="minor"/>
      </rPr>
      <t>C22</t>
    </r>
    <r>
      <rPr>
        <sz val="11"/>
        <color theme="1"/>
        <rFont val="Aptos Narrow"/>
        <family val="2"/>
        <scheme val="minor"/>
      </rPr>
      <t xml:space="preserve">  ]  </t>
    </r>
  </si>
  <si>
    <r>
      <t xml:space="preserve">then the number of characters you want to pull, starting from the right [  </t>
    </r>
    <r>
      <rPr>
        <b/>
        <sz val="11"/>
        <color theme="8" tint="-0.249977111117893"/>
        <rFont val="Aptos Narrow"/>
        <family val="2"/>
        <scheme val="minor"/>
      </rPr>
      <t>2</t>
    </r>
    <r>
      <rPr>
        <sz val="11"/>
        <color theme="1"/>
        <rFont val="Aptos Narrow"/>
        <family val="2"/>
        <scheme val="minor"/>
      </rPr>
      <t xml:space="preserve">  ] . This will return the last 2 characters from C22, which are </t>
    </r>
    <r>
      <rPr>
        <b/>
        <sz val="11"/>
        <color theme="1"/>
        <rFont val="Aptos Narrow"/>
        <family val="2"/>
        <scheme val="minor"/>
      </rPr>
      <t>36</t>
    </r>
  </si>
  <si>
    <r>
      <t xml:space="preserve">For the </t>
    </r>
    <r>
      <rPr>
        <b/>
        <sz val="11"/>
        <color theme="1"/>
        <rFont val="Aptos Narrow"/>
        <family val="2"/>
        <scheme val="minor"/>
      </rPr>
      <t>Left</t>
    </r>
    <r>
      <rPr>
        <sz val="11"/>
        <color theme="1"/>
        <rFont val="Aptos Narrow"/>
        <family val="2"/>
        <scheme val="minor"/>
      </rPr>
      <t xml:space="preserve"> example, let's say you have a combined Township-Range-Section in a field but only want to pull the the township:</t>
    </r>
  </si>
  <si>
    <r>
      <t xml:space="preserve">For the </t>
    </r>
    <r>
      <rPr>
        <b/>
        <sz val="11"/>
        <color theme="1"/>
        <rFont val="Aptos Narrow"/>
        <family val="2"/>
        <scheme val="minor"/>
      </rPr>
      <t xml:space="preserve">Right </t>
    </r>
    <r>
      <rPr>
        <sz val="11"/>
        <color theme="1"/>
        <rFont val="Aptos Narrow"/>
        <family val="2"/>
        <scheme val="minor"/>
      </rPr>
      <t xml:space="preserve">example, using that same Township-Range-Section, you only want to pull the section: </t>
    </r>
  </si>
  <si>
    <r>
      <t xml:space="preserve">then the starting point, starting from the right [ </t>
    </r>
    <r>
      <rPr>
        <b/>
        <sz val="11"/>
        <color rgb="FFC00000"/>
        <rFont val="Aptos Narrow"/>
        <family val="2"/>
        <scheme val="minor"/>
      </rPr>
      <t xml:space="preserve"> 5</t>
    </r>
    <r>
      <rPr>
        <sz val="11"/>
        <color theme="1"/>
        <rFont val="Aptos Narrow"/>
        <family val="2"/>
        <scheme val="minor"/>
      </rPr>
      <t xml:space="preserve">  ] and the number of characters you want returned [ </t>
    </r>
    <r>
      <rPr>
        <b/>
        <sz val="11"/>
        <color theme="8" tint="-0.249977111117893"/>
        <rFont val="Aptos Narrow"/>
        <family val="2"/>
        <scheme val="minor"/>
      </rPr>
      <t xml:space="preserve"> 3  </t>
    </r>
    <r>
      <rPr>
        <sz val="11"/>
        <color theme="1"/>
        <rFont val="Aptos Narrow"/>
        <family val="2"/>
        <scheme val="minor"/>
      </rPr>
      <t xml:space="preserve">] . </t>
    </r>
  </si>
  <si>
    <t>"Where is the text?, how many do you want?"</t>
  </si>
  <si>
    <r>
      <t xml:space="preserve">For the </t>
    </r>
    <r>
      <rPr>
        <b/>
        <sz val="11"/>
        <color theme="1"/>
        <rFont val="Aptos Narrow"/>
        <family val="2"/>
        <scheme val="minor"/>
      </rPr>
      <t>Mid</t>
    </r>
    <r>
      <rPr>
        <sz val="11"/>
        <color theme="1"/>
        <rFont val="Aptos Narrow"/>
        <family val="2"/>
        <scheme val="minor"/>
      </rPr>
      <t xml:space="preserve"> example, using the same Township-Range-Section, you want to pull the Range:</t>
    </r>
  </si>
  <si>
    <t>Mid adds one extra question to the formula - "Where is the text?, Where should it start?, How many do you want?"</t>
  </si>
  <si>
    <r>
      <t xml:space="preserve">First, you enter the type of formula you want to use [ </t>
    </r>
    <r>
      <rPr>
        <sz val="11"/>
        <color rgb="FF0070C0"/>
        <rFont val="Aptos Narrow"/>
        <family val="2"/>
        <scheme val="minor"/>
      </rPr>
      <t xml:space="preserve"> </t>
    </r>
    <r>
      <rPr>
        <b/>
        <sz val="11"/>
        <color rgb="FF0070C0"/>
        <rFont val="Aptos Narrow"/>
        <family val="2"/>
        <scheme val="minor"/>
      </rPr>
      <t>=mid(</t>
    </r>
    <r>
      <rPr>
        <b/>
        <sz val="11"/>
        <color theme="1"/>
        <rFont val="Aptos Narrow"/>
        <family val="2"/>
        <scheme val="minor"/>
      </rPr>
      <t xml:space="preserve"> </t>
    </r>
    <r>
      <rPr>
        <sz val="11"/>
        <color theme="1"/>
        <rFont val="Aptos Narrow"/>
        <family val="2"/>
        <scheme val="minor"/>
      </rPr>
      <t xml:space="preserve"> ] then the the cell you want to pull the information from [  </t>
    </r>
    <r>
      <rPr>
        <b/>
        <sz val="11"/>
        <color theme="9"/>
        <rFont val="Aptos Narrow"/>
        <family val="2"/>
        <scheme val="minor"/>
      </rPr>
      <t>C32</t>
    </r>
    <r>
      <rPr>
        <sz val="11"/>
        <color theme="1"/>
        <rFont val="Aptos Narrow"/>
        <family val="2"/>
        <scheme val="minor"/>
      </rPr>
      <t xml:space="preserve">  ]  </t>
    </r>
  </si>
  <si>
    <r>
      <t xml:space="preserve">This will start at the 5th character and return 3 characters from within C32, which are </t>
    </r>
    <r>
      <rPr>
        <b/>
        <sz val="11"/>
        <color theme="1"/>
        <rFont val="Aptos Narrow"/>
        <family val="2"/>
        <scheme val="minor"/>
      </rPr>
      <t>09E</t>
    </r>
  </si>
  <si>
    <t>"Where is the text?, What's the signal?"</t>
  </si>
  <si>
    <t>=TEXTBEFORE(C4," a ")</t>
  </si>
  <si>
    <t>=TEXTAFTER(C5," a ")</t>
  </si>
  <si>
    <r>
      <rPr>
        <sz val="11"/>
        <color rgb="FFC00000"/>
        <rFont val="Aptos Narrow"/>
        <family val="2"/>
        <scheme val="minor"/>
      </rPr>
      <t>Returns all text before</t>
    </r>
    <r>
      <rPr>
        <sz val="11"/>
        <color theme="1"/>
        <rFont val="Aptos Narrow"/>
        <family val="2"/>
        <scheme val="minor"/>
      </rPr>
      <t xml:space="preserve"> a specific character or word</t>
    </r>
  </si>
  <si>
    <r>
      <t xml:space="preserve">Returns all text after a </t>
    </r>
    <r>
      <rPr>
        <sz val="11"/>
        <color rgb="FFC00000"/>
        <rFont val="Aptos Narrow"/>
        <family val="2"/>
        <scheme val="minor"/>
      </rPr>
      <t>specific character or word</t>
    </r>
  </si>
  <si>
    <t>=TEXTJOIN(" and ",TRUE,B4:B6)</t>
  </si>
  <si>
    <r>
      <t xml:space="preserve">With the </t>
    </r>
    <r>
      <rPr>
        <b/>
        <sz val="10"/>
        <color theme="1"/>
        <rFont val="Arial Unicode MS"/>
      </rPr>
      <t>TEXTBEFORE</t>
    </r>
    <r>
      <rPr>
        <b/>
        <sz val="12"/>
        <color theme="1"/>
        <rFont val="Aptos Narrow"/>
        <family val="2"/>
        <scheme val="minor"/>
      </rPr>
      <t xml:space="preserve"> </t>
    </r>
    <r>
      <rPr>
        <sz val="12"/>
        <color theme="1"/>
        <rFont val="Aptos Narrow"/>
        <family val="2"/>
        <scheme val="minor"/>
      </rPr>
      <t>function, you extract everything before a specific character or word.</t>
    </r>
  </si>
  <si>
    <t>Basic</t>
  </si>
  <si>
    <t># of Criteria</t>
  </si>
  <si>
    <t>Formula Sections Used</t>
  </si>
  <si>
    <t>text, delimiter</t>
  </si>
  <si>
    <t>text, delimiter, instance_num</t>
  </si>
  <si>
    <t>text, delimited, instance num, match mode</t>
  </si>
  <si>
    <t>text, delimiter, instance num, match mode, match end</t>
  </si>
  <si>
    <t>text, delimiter, instance num, match mode, match end, if not found</t>
  </si>
  <si>
    <r>
      <t>In the basic example, the formula needs to know where the text is</t>
    </r>
    <r>
      <rPr>
        <b/>
        <sz val="11"/>
        <color theme="1"/>
        <rFont val="Aptos Narrow"/>
        <family val="2"/>
        <scheme val="minor"/>
      </rPr>
      <t xml:space="preserve"> [ </t>
    </r>
    <r>
      <rPr>
        <b/>
        <sz val="11"/>
        <color rgb="FFC00000"/>
        <rFont val="Aptos Narrow"/>
        <family val="2"/>
        <scheme val="minor"/>
      </rPr>
      <t xml:space="preserve">C12 </t>
    </r>
    <r>
      <rPr>
        <b/>
        <sz val="11"/>
        <color theme="1"/>
        <rFont val="Aptos Narrow"/>
        <family val="2"/>
        <scheme val="minor"/>
      </rPr>
      <t xml:space="preserve">] </t>
    </r>
    <r>
      <rPr>
        <sz val="11"/>
        <color theme="1"/>
        <rFont val="Aptos Narrow"/>
        <family val="2"/>
        <scheme val="minor"/>
      </rPr>
      <t xml:space="preserve">and what signals where to look </t>
    </r>
    <r>
      <rPr>
        <b/>
        <sz val="11"/>
        <color theme="1"/>
        <rFont val="Aptos Narrow"/>
        <family val="2"/>
        <scheme val="minor"/>
      </rPr>
      <t>[</t>
    </r>
    <r>
      <rPr>
        <b/>
        <sz val="11"/>
        <color theme="9"/>
        <rFont val="Aptos Narrow"/>
        <family val="2"/>
        <scheme val="minor"/>
      </rPr>
      <t xml:space="preserve"> - </t>
    </r>
    <r>
      <rPr>
        <b/>
        <sz val="11"/>
        <color theme="1"/>
        <rFont val="Aptos Narrow"/>
        <family val="2"/>
        <scheme val="minor"/>
      </rPr>
      <t>]</t>
    </r>
    <r>
      <rPr>
        <sz val="11"/>
        <color theme="1"/>
        <rFont val="Aptos Narrow"/>
        <family val="2"/>
        <scheme val="minor"/>
      </rPr>
      <t xml:space="preserve">.  This signal is called a delimiter.  This returns all text before the first hypen; everything else is ignored. </t>
    </r>
  </si>
  <si>
    <t xml:space="preserve">This formula can be very simple or complex depending on how many factors you include: </t>
  </si>
  <si>
    <r>
      <t xml:space="preserve">What if you need all of the text before the </t>
    </r>
    <r>
      <rPr>
        <b/>
        <sz val="11"/>
        <color theme="1"/>
        <rFont val="Aptos Narrow"/>
        <family val="2"/>
        <scheme val="minor"/>
      </rPr>
      <t>second</t>
    </r>
    <r>
      <rPr>
        <sz val="11"/>
        <color theme="1"/>
        <rFont val="Aptos Narrow"/>
        <family val="2"/>
        <scheme val="minor"/>
      </rPr>
      <t xml:space="preserve"> hyphen? Then you can add the next piece of the formula - the "instance_num". This formula looks in </t>
    </r>
    <r>
      <rPr>
        <b/>
        <sz val="11"/>
        <color theme="1"/>
        <rFont val="Aptos Narrow"/>
        <family val="2"/>
        <scheme val="minor"/>
      </rPr>
      <t>[ C</t>
    </r>
    <r>
      <rPr>
        <b/>
        <sz val="11"/>
        <color rgb="FFC00000"/>
        <rFont val="Aptos Narrow"/>
        <family val="2"/>
        <scheme val="minor"/>
      </rPr>
      <t>13</t>
    </r>
    <r>
      <rPr>
        <b/>
        <sz val="11"/>
        <color theme="1"/>
        <rFont val="Aptos Narrow"/>
        <family val="2"/>
        <scheme val="minor"/>
      </rPr>
      <t xml:space="preserve"> ]</t>
    </r>
    <r>
      <rPr>
        <sz val="11"/>
        <color theme="1"/>
        <rFont val="Aptos Narrow"/>
        <family val="2"/>
        <scheme val="minor"/>
      </rPr>
      <t xml:space="preserve">, and the hyphen </t>
    </r>
    <r>
      <rPr>
        <b/>
        <sz val="11"/>
        <color theme="1"/>
        <rFont val="Aptos Narrow"/>
        <family val="2"/>
        <scheme val="minor"/>
      </rPr>
      <t xml:space="preserve">[ </t>
    </r>
    <r>
      <rPr>
        <b/>
        <sz val="11"/>
        <color theme="9"/>
        <rFont val="Aptos Narrow"/>
        <family val="2"/>
        <scheme val="minor"/>
      </rPr>
      <t xml:space="preserve">- </t>
    </r>
    <r>
      <rPr>
        <b/>
        <sz val="11"/>
        <color theme="1"/>
        <rFont val="Aptos Narrow"/>
        <family val="2"/>
        <scheme val="minor"/>
      </rPr>
      <t>]</t>
    </r>
    <r>
      <rPr>
        <sz val="11"/>
        <color theme="1"/>
        <rFont val="Aptos Narrow"/>
        <family val="2"/>
        <scheme val="minor"/>
      </rPr>
      <t xml:space="preserve"> is the signal, but only the </t>
    </r>
    <r>
      <rPr>
        <b/>
        <sz val="11"/>
        <color theme="1"/>
        <rFont val="Aptos Narrow"/>
        <family val="2"/>
        <scheme val="minor"/>
      </rPr>
      <t>second</t>
    </r>
    <r>
      <rPr>
        <sz val="11"/>
        <color theme="1"/>
        <rFont val="Aptos Narrow"/>
        <family val="2"/>
        <scheme val="minor"/>
      </rPr>
      <t xml:space="preserve"> hyphen [</t>
    </r>
    <r>
      <rPr>
        <b/>
        <sz val="11"/>
        <color rgb="FFFF00FF"/>
        <rFont val="Aptos Narrow"/>
        <family val="2"/>
        <scheme val="minor"/>
      </rPr>
      <t xml:space="preserve"> 2 </t>
    </r>
    <r>
      <rPr>
        <sz val="11"/>
        <color theme="1"/>
        <rFont val="Aptos Narrow"/>
        <family val="2"/>
        <scheme val="minor"/>
      </rPr>
      <t xml:space="preserve">]. </t>
    </r>
  </si>
  <si>
    <r>
      <t xml:space="preserve">Maybe you need everything before a certain lowercase letter. You can add </t>
    </r>
    <r>
      <rPr>
        <b/>
        <sz val="11"/>
        <color theme="1"/>
        <rFont val="Aptos Narrow"/>
        <family val="2"/>
        <scheme val="minor"/>
      </rPr>
      <t>match mode</t>
    </r>
    <r>
      <rPr>
        <sz val="11"/>
        <color theme="1"/>
        <rFont val="Aptos Narrow"/>
        <family val="2"/>
        <scheme val="minor"/>
      </rPr>
      <t xml:space="preserve"> after the instance num. This formula looks in [ </t>
    </r>
    <r>
      <rPr>
        <b/>
        <sz val="11"/>
        <color rgb="FFC00000"/>
        <rFont val="Aptos Narrow"/>
        <family val="2"/>
        <scheme val="minor"/>
      </rPr>
      <t>C14</t>
    </r>
    <r>
      <rPr>
        <sz val="11"/>
        <color theme="1"/>
        <rFont val="Aptos Narrow"/>
        <family val="2"/>
        <scheme val="minor"/>
      </rPr>
      <t xml:space="preserve"> ] for everything before the first </t>
    </r>
    <r>
      <rPr>
        <b/>
        <sz val="11"/>
        <color theme="1"/>
        <rFont val="Aptos Narrow"/>
        <family val="2"/>
        <scheme val="minor"/>
      </rPr>
      <t xml:space="preserve">[ </t>
    </r>
    <r>
      <rPr>
        <b/>
        <sz val="11"/>
        <color rgb="FFFF00FF"/>
        <rFont val="Aptos Narrow"/>
        <family val="2"/>
        <scheme val="minor"/>
      </rPr>
      <t>1</t>
    </r>
    <r>
      <rPr>
        <b/>
        <sz val="11"/>
        <color theme="1"/>
        <rFont val="Aptos Narrow"/>
        <family val="2"/>
        <scheme val="minor"/>
      </rPr>
      <t xml:space="preserve"> ]</t>
    </r>
    <r>
      <rPr>
        <sz val="11"/>
        <color theme="1"/>
        <rFont val="Aptos Narrow"/>
        <family val="2"/>
        <scheme val="minor"/>
      </rPr>
      <t xml:space="preserve"> lowercase </t>
    </r>
    <r>
      <rPr>
        <b/>
        <sz val="11"/>
        <color theme="1"/>
        <rFont val="Aptos Narrow"/>
        <family val="2"/>
        <scheme val="minor"/>
      </rPr>
      <t xml:space="preserve">[ </t>
    </r>
    <r>
      <rPr>
        <b/>
        <sz val="11"/>
        <color theme="9"/>
        <rFont val="Aptos Narrow"/>
        <family val="2"/>
        <scheme val="minor"/>
      </rPr>
      <t>s</t>
    </r>
    <r>
      <rPr>
        <b/>
        <sz val="11"/>
        <color theme="1"/>
        <rFont val="Aptos Narrow"/>
        <family val="2"/>
        <scheme val="minor"/>
      </rPr>
      <t xml:space="preserve"> ].</t>
    </r>
    <r>
      <rPr>
        <sz val="11"/>
        <color theme="1"/>
        <rFont val="Aptos Narrow"/>
        <family val="2"/>
        <scheme val="minor"/>
      </rPr>
      <t xml:space="preserve"> </t>
    </r>
    <r>
      <rPr>
        <b/>
        <sz val="11"/>
        <color theme="1"/>
        <rFont val="Aptos Narrow"/>
        <family val="2"/>
        <scheme val="minor"/>
      </rPr>
      <t>[</t>
    </r>
    <r>
      <rPr>
        <b/>
        <sz val="11"/>
        <color rgb="FF7030A0"/>
        <rFont val="Aptos Narrow"/>
        <family val="2"/>
        <scheme val="minor"/>
      </rPr>
      <t xml:space="preserve"> </t>
    </r>
    <r>
      <rPr>
        <b/>
        <sz val="11"/>
        <color theme="8" tint="-0.249977111117893"/>
        <rFont val="Aptos Narrow"/>
        <family val="2"/>
        <scheme val="minor"/>
      </rPr>
      <t xml:space="preserve">0 </t>
    </r>
    <r>
      <rPr>
        <b/>
        <sz val="11"/>
        <color theme="1"/>
        <rFont val="Aptos Narrow"/>
        <family val="2"/>
        <scheme val="minor"/>
      </rPr>
      <t>]</t>
    </r>
    <r>
      <rPr>
        <sz val="11"/>
        <color theme="1"/>
        <rFont val="Aptos Narrow"/>
        <family val="2"/>
        <scheme val="minor"/>
      </rPr>
      <t xml:space="preserve"> meanse case sensitive, [ </t>
    </r>
    <r>
      <rPr>
        <sz val="11"/>
        <rFont val="Aptos Narrow"/>
        <family val="2"/>
        <scheme val="minor"/>
      </rPr>
      <t>1</t>
    </r>
    <r>
      <rPr>
        <sz val="11"/>
        <color rgb="FFFF00FF"/>
        <rFont val="Aptos Narrow"/>
        <family val="2"/>
        <scheme val="minor"/>
      </rPr>
      <t xml:space="preserve"> </t>
    </r>
    <r>
      <rPr>
        <sz val="11"/>
        <color theme="1"/>
        <rFont val="Aptos Narrow"/>
        <family val="2"/>
        <scheme val="minor"/>
      </rPr>
      <t>] means case insensitive.</t>
    </r>
  </si>
  <si>
    <r>
      <t xml:space="preserve">Finally, maybe you just want a specific message, not the error or the full text. With the </t>
    </r>
    <r>
      <rPr>
        <b/>
        <sz val="11"/>
        <color theme="1"/>
        <rFont val="Aptos Narrow"/>
        <family val="2"/>
        <scheme val="minor"/>
      </rPr>
      <t>if not found</t>
    </r>
    <r>
      <rPr>
        <sz val="11"/>
        <color theme="1"/>
        <rFont val="Aptos Narrow"/>
        <family val="2"/>
        <scheme val="minor"/>
      </rPr>
      <t xml:space="preserve"> section, you can specify what happens if the signal isn't found. Look at </t>
    </r>
    <r>
      <rPr>
        <b/>
        <sz val="11"/>
        <color theme="1"/>
        <rFont val="Aptos Narrow"/>
        <family val="2"/>
        <scheme val="minor"/>
      </rPr>
      <t>[ C16 ]</t>
    </r>
    <r>
      <rPr>
        <sz val="11"/>
        <color theme="1"/>
        <rFont val="Aptos Narrow"/>
        <family val="2"/>
        <scheme val="minor"/>
      </rPr>
      <t xml:space="preserve"> for </t>
    </r>
    <r>
      <rPr>
        <b/>
        <sz val="11"/>
        <color theme="1"/>
        <rFont val="Aptos Narrow"/>
        <family val="2"/>
        <scheme val="minor"/>
      </rPr>
      <t>[ Q ]</t>
    </r>
    <r>
      <rPr>
        <sz val="11"/>
        <color theme="1"/>
        <rFont val="Aptos Narrow"/>
        <family val="2"/>
        <scheme val="minor"/>
      </rPr>
      <t xml:space="preserve">, </t>
    </r>
    <r>
      <rPr>
        <b/>
        <sz val="11"/>
        <color theme="1"/>
        <rFont val="Aptos Narrow"/>
        <family val="2"/>
        <scheme val="minor"/>
      </rPr>
      <t>[ 1 ]</t>
    </r>
    <r>
      <rPr>
        <sz val="11"/>
        <color theme="1"/>
        <rFont val="Aptos Narrow"/>
        <family val="2"/>
        <scheme val="minor"/>
      </rPr>
      <t xml:space="preserve"> for first instance, </t>
    </r>
    <r>
      <rPr>
        <b/>
        <sz val="11"/>
        <color theme="1"/>
        <rFont val="Aptos Narrow"/>
        <family val="2"/>
        <scheme val="minor"/>
      </rPr>
      <t xml:space="preserve">[ 0 ] </t>
    </r>
    <r>
      <rPr>
        <sz val="11"/>
        <color theme="1"/>
        <rFont val="Aptos Narrow"/>
        <family val="2"/>
        <scheme val="minor"/>
      </rPr>
      <t>for case sensitive, [ 0 ] to not return full text, [ "Not Found" ] for the message if your signal isn't found.</t>
    </r>
  </si>
  <si>
    <r>
      <t xml:space="preserve">Here are the same examples, but pulling the text </t>
    </r>
    <r>
      <rPr>
        <b/>
        <sz val="11"/>
        <color theme="1"/>
        <rFont val="Aptos Narrow"/>
        <family val="2"/>
        <scheme val="minor"/>
      </rPr>
      <t>after</t>
    </r>
    <r>
      <rPr>
        <sz val="11"/>
        <color theme="1"/>
        <rFont val="Aptos Narrow"/>
        <family val="2"/>
        <scheme val="minor"/>
      </rPr>
      <t xml:space="preserve"> the delimiter instead of before. </t>
    </r>
  </si>
  <si>
    <r>
      <t xml:space="preserve">TEXTAFTER works with exactly the same mechanisms, but it returns text </t>
    </r>
    <r>
      <rPr>
        <b/>
        <sz val="11"/>
        <color theme="1"/>
        <rFont val="Aptos Narrow"/>
        <family val="2"/>
        <scheme val="minor"/>
      </rPr>
      <t>after</t>
    </r>
    <r>
      <rPr>
        <sz val="11"/>
        <color theme="1"/>
        <rFont val="Aptos Narrow"/>
        <family val="2"/>
        <scheme val="minor"/>
      </rPr>
      <t xml:space="preserve"> the delimiter. </t>
    </r>
  </si>
  <si>
    <r>
      <t xml:space="preserve">The most basic version of </t>
    </r>
    <r>
      <rPr>
        <b/>
        <sz val="11"/>
        <color theme="1"/>
        <rFont val="Aptos Narrow"/>
        <family val="2"/>
        <scheme val="minor"/>
      </rPr>
      <t>TEXTBEFORE</t>
    </r>
    <r>
      <rPr>
        <sz val="11"/>
        <color theme="1"/>
        <rFont val="Aptos Narrow"/>
        <family val="2"/>
        <scheme val="minor"/>
      </rPr>
      <t xml:space="preserve"> only requires you to answer two things - where is the text and what is the signal to look for? You can refine the results with up to 5 categories, but no others are required. </t>
    </r>
  </si>
  <si>
    <r>
      <t>=TEXTBEFORE(</t>
    </r>
    <r>
      <rPr>
        <b/>
        <sz val="11"/>
        <color rgb="FFC00000"/>
        <rFont val="Aptos Narrow"/>
        <family val="2"/>
        <scheme val="minor"/>
      </rPr>
      <t>C12</t>
    </r>
    <r>
      <rPr>
        <sz val="11"/>
        <color theme="1"/>
        <rFont val="Aptos Narrow"/>
        <family val="2"/>
        <scheme val="minor"/>
      </rPr>
      <t>,"</t>
    </r>
    <r>
      <rPr>
        <b/>
        <sz val="11"/>
        <color theme="9"/>
        <rFont val="Aptos Narrow"/>
        <family val="2"/>
        <scheme val="minor"/>
      </rPr>
      <t>-</t>
    </r>
    <r>
      <rPr>
        <sz val="11"/>
        <color theme="1"/>
        <rFont val="Aptos Narrow"/>
        <family val="2"/>
        <scheme val="minor"/>
      </rPr>
      <t>")</t>
    </r>
  </si>
  <si>
    <r>
      <t>=TEXTBEFORE(</t>
    </r>
    <r>
      <rPr>
        <b/>
        <sz val="11"/>
        <color rgb="FFC00000"/>
        <rFont val="Aptos Narrow"/>
        <family val="2"/>
        <scheme val="minor"/>
      </rPr>
      <t>C13</t>
    </r>
    <r>
      <rPr>
        <sz val="11"/>
        <color theme="1"/>
        <rFont val="Aptos Narrow"/>
        <family val="2"/>
        <scheme val="minor"/>
      </rPr>
      <t>,"</t>
    </r>
    <r>
      <rPr>
        <b/>
        <sz val="11"/>
        <color theme="9"/>
        <rFont val="Aptos Narrow"/>
        <family val="2"/>
        <scheme val="minor"/>
      </rPr>
      <t>-</t>
    </r>
    <r>
      <rPr>
        <sz val="11"/>
        <color theme="1"/>
        <rFont val="Aptos Narrow"/>
        <family val="2"/>
        <scheme val="minor"/>
      </rPr>
      <t>",</t>
    </r>
    <r>
      <rPr>
        <b/>
        <sz val="11"/>
        <color rgb="FFFF00FF"/>
        <rFont val="Aptos Narrow"/>
        <family val="2"/>
        <scheme val="minor"/>
      </rPr>
      <t>2</t>
    </r>
    <r>
      <rPr>
        <sz val="11"/>
        <color theme="1"/>
        <rFont val="Aptos Narrow"/>
        <family val="2"/>
        <scheme val="minor"/>
      </rPr>
      <t>)</t>
    </r>
  </si>
  <si>
    <r>
      <t>=TEXTBEFORE(</t>
    </r>
    <r>
      <rPr>
        <b/>
        <sz val="11"/>
        <color rgb="FFC00000"/>
        <rFont val="Aptos Narrow"/>
        <family val="2"/>
        <scheme val="minor"/>
      </rPr>
      <t>C14</t>
    </r>
    <r>
      <rPr>
        <sz val="11"/>
        <color theme="1"/>
        <rFont val="Aptos Narrow"/>
        <family val="2"/>
        <scheme val="minor"/>
      </rPr>
      <t>,"</t>
    </r>
    <r>
      <rPr>
        <b/>
        <sz val="11"/>
        <color theme="9"/>
        <rFont val="Aptos Narrow"/>
        <family val="2"/>
        <scheme val="minor"/>
      </rPr>
      <t>s</t>
    </r>
    <r>
      <rPr>
        <sz val="11"/>
        <color theme="1"/>
        <rFont val="Aptos Narrow"/>
        <family val="2"/>
        <scheme val="minor"/>
      </rPr>
      <t>",</t>
    </r>
    <r>
      <rPr>
        <b/>
        <sz val="11"/>
        <color rgb="FFFF00FF"/>
        <rFont val="Aptos Narrow"/>
        <family val="2"/>
        <scheme val="minor"/>
      </rPr>
      <t>1</t>
    </r>
    <r>
      <rPr>
        <sz val="11"/>
        <color theme="1"/>
        <rFont val="Aptos Narrow"/>
        <family val="2"/>
        <scheme val="minor"/>
      </rPr>
      <t>,</t>
    </r>
    <r>
      <rPr>
        <b/>
        <sz val="11"/>
        <color rgb="FF7030A0"/>
        <rFont val="Aptos Narrow"/>
        <family val="2"/>
        <scheme val="minor"/>
      </rPr>
      <t>0</t>
    </r>
    <r>
      <rPr>
        <sz val="11"/>
        <color theme="1"/>
        <rFont val="Aptos Narrow"/>
        <family val="2"/>
        <scheme val="minor"/>
      </rPr>
      <t>)</t>
    </r>
  </si>
  <si>
    <r>
      <t>=TEXTBEFORE(</t>
    </r>
    <r>
      <rPr>
        <b/>
        <sz val="11"/>
        <color rgb="FFC00000"/>
        <rFont val="Aptos Narrow"/>
        <family val="2"/>
        <scheme val="minor"/>
      </rPr>
      <t>C15</t>
    </r>
    <r>
      <rPr>
        <sz val="11"/>
        <color theme="1"/>
        <rFont val="Aptos Narrow"/>
        <family val="2"/>
        <scheme val="minor"/>
      </rPr>
      <t>,"</t>
    </r>
    <r>
      <rPr>
        <b/>
        <sz val="11"/>
        <color theme="9"/>
        <rFont val="Aptos Narrow"/>
        <family val="2"/>
        <scheme val="minor"/>
      </rPr>
      <t>Q</t>
    </r>
    <r>
      <rPr>
        <sz val="11"/>
        <color theme="1"/>
        <rFont val="Aptos Narrow"/>
        <family val="2"/>
        <scheme val="minor"/>
      </rPr>
      <t>",</t>
    </r>
    <r>
      <rPr>
        <b/>
        <sz val="11"/>
        <color rgb="FFFF00FF"/>
        <rFont val="Aptos Narrow"/>
        <family val="2"/>
        <scheme val="minor"/>
      </rPr>
      <t>1</t>
    </r>
    <r>
      <rPr>
        <sz val="11"/>
        <color theme="1"/>
        <rFont val="Aptos Narrow"/>
        <family val="2"/>
        <scheme val="minor"/>
      </rPr>
      <t>,</t>
    </r>
    <r>
      <rPr>
        <b/>
        <sz val="11"/>
        <color rgb="FF7030A0"/>
        <rFont val="Aptos Narrow"/>
        <family val="2"/>
        <scheme val="minor"/>
      </rPr>
      <t>0</t>
    </r>
    <r>
      <rPr>
        <sz val="11"/>
        <color theme="1"/>
        <rFont val="Aptos Narrow"/>
        <family val="2"/>
        <scheme val="minor"/>
      </rPr>
      <t>,</t>
    </r>
    <r>
      <rPr>
        <b/>
        <sz val="11"/>
        <color rgb="FF0099FF"/>
        <rFont val="Aptos Narrow"/>
        <family val="2"/>
        <scheme val="minor"/>
      </rPr>
      <t>1</t>
    </r>
    <r>
      <rPr>
        <sz val="11"/>
        <color theme="1"/>
        <rFont val="Aptos Narrow"/>
        <family val="2"/>
        <scheme val="minor"/>
      </rPr>
      <t>)</t>
    </r>
  </si>
  <si>
    <r>
      <t>=TEXTBEFORE(</t>
    </r>
    <r>
      <rPr>
        <b/>
        <sz val="11"/>
        <color rgb="FFC00000"/>
        <rFont val="Aptos Narrow"/>
        <family val="2"/>
        <scheme val="minor"/>
      </rPr>
      <t>C16</t>
    </r>
    <r>
      <rPr>
        <sz val="11"/>
        <color theme="1"/>
        <rFont val="Aptos Narrow"/>
        <family val="2"/>
        <scheme val="minor"/>
      </rPr>
      <t>,"</t>
    </r>
    <r>
      <rPr>
        <b/>
        <sz val="11"/>
        <color theme="9"/>
        <rFont val="Aptos Narrow"/>
        <family val="2"/>
        <scheme val="minor"/>
      </rPr>
      <t>Q</t>
    </r>
    <r>
      <rPr>
        <sz val="11"/>
        <color theme="1"/>
        <rFont val="Aptos Narrow"/>
        <family val="2"/>
        <scheme val="minor"/>
      </rPr>
      <t>",</t>
    </r>
    <r>
      <rPr>
        <b/>
        <sz val="11"/>
        <color rgb="FFFF00FF"/>
        <rFont val="Aptos Narrow"/>
        <family val="2"/>
        <scheme val="minor"/>
      </rPr>
      <t>1</t>
    </r>
    <r>
      <rPr>
        <sz val="11"/>
        <color theme="1"/>
        <rFont val="Aptos Narrow"/>
        <family val="2"/>
        <scheme val="minor"/>
      </rPr>
      <t>,</t>
    </r>
    <r>
      <rPr>
        <b/>
        <sz val="11"/>
        <color rgb="FF7030A0"/>
        <rFont val="Aptos Narrow"/>
        <family val="2"/>
        <scheme val="minor"/>
      </rPr>
      <t>0</t>
    </r>
    <r>
      <rPr>
        <sz val="11"/>
        <color theme="1"/>
        <rFont val="Aptos Narrow"/>
        <family val="2"/>
        <scheme val="minor"/>
      </rPr>
      <t>,</t>
    </r>
    <r>
      <rPr>
        <b/>
        <sz val="11"/>
        <color rgb="FF0099FF"/>
        <rFont val="Aptos Narrow"/>
        <family val="2"/>
        <scheme val="minor"/>
      </rPr>
      <t>0</t>
    </r>
    <r>
      <rPr>
        <sz val="11"/>
        <color theme="1"/>
        <rFont val="Aptos Narrow"/>
        <family val="2"/>
        <scheme val="minor"/>
      </rPr>
      <t>,"</t>
    </r>
    <r>
      <rPr>
        <b/>
        <sz val="11"/>
        <color theme="5" tint="-0.249977111117893"/>
        <rFont val="Aptos Narrow"/>
        <family val="2"/>
        <scheme val="minor"/>
      </rPr>
      <t>Not Found</t>
    </r>
    <r>
      <rPr>
        <sz val="11"/>
        <color theme="1"/>
        <rFont val="Aptos Narrow"/>
        <family val="2"/>
        <scheme val="minor"/>
      </rPr>
      <t>")</t>
    </r>
  </si>
  <si>
    <r>
      <t xml:space="preserve">What if your delimiter isn't there?  You can either get the #N/A error by using [ 0 ] or you can </t>
    </r>
    <r>
      <rPr>
        <i/>
        <sz val="11"/>
        <color theme="1"/>
        <rFont val="Aptos Narrow"/>
        <family val="2"/>
        <scheme val="minor"/>
      </rPr>
      <t xml:space="preserve">turn the end of the cell </t>
    </r>
    <r>
      <rPr>
        <sz val="11"/>
        <color theme="1"/>
        <rFont val="Aptos Narrow"/>
        <family val="2"/>
        <scheme val="minor"/>
      </rPr>
      <t xml:space="preserve">into the delimiter and get the full text with [ 1 ]. This is called </t>
    </r>
    <r>
      <rPr>
        <b/>
        <sz val="11"/>
        <color theme="1"/>
        <rFont val="Aptos Narrow"/>
        <family val="2"/>
        <scheme val="minor"/>
      </rPr>
      <t>match end</t>
    </r>
    <r>
      <rPr>
        <sz val="11"/>
        <color theme="1"/>
        <rFont val="Aptos Narrow"/>
        <family val="2"/>
        <scheme val="minor"/>
      </rPr>
      <t xml:space="preserve">. Look at </t>
    </r>
    <r>
      <rPr>
        <b/>
        <sz val="11"/>
        <color theme="1"/>
        <rFont val="Aptos Narrow"/>
        <family val="2"/>
        <scheme val="minor"/>
      </rPr>
      <t xml:space="preserve">[ </t>
    </r>
    <r>
      <rPr>
        <b/>
        <sz val="11"/>
        <color rgb="FFC00000"/>
        <rFont val="Aptos Narrow"/>
        <family val="2"/>
        <scheme val="minor"/>
      </rPr>
      <t>C15</t>
    </r>
    <r>
      <rPr>
        <b/>
        <sz val="11"/>
        <color theme="1"/>
        <rFont val="Aptos Narrow"/>
        <family val="2"/>
        <scheme val="minor"/>
      </rPr>
      <t xml:space="preserve"> ]</t>
    </r>
    <r>
      <rPr>
        <sz val="11"/>
        <color theme="1"/>
        <rFont val="Aptos Narrow"/>
        <family val="2"/>
        <scheme val="minor"/>
      </rPr>
      <t xml:space="preserve"> for text before </t>
    </r>
    <r>
      <rPr>
        <b/>
        <sz val="11"/>
        <color theme="1"/>
        <rFont val="Aptos Narrow"/>
        <family val="2"/>
        <scheme val="minor"/>
      </rPr>
      <t xml:space="preserve">[ </t>
    </r>
    <r>
      <rPr>
        <b/>
        <sz val="11"/>
        <color theme="9"/>
        <rFont val="Aptos Narrow"/>
        <family val="2"/>
        <scheme val="minor"/>
      </rPr>
      <t xml:space="preserve">Q </t>
    </r>
    <r>
      <rPr>
        <b/>
        <sz val="11"/>
        <color theme="1"/>
        <rFont val="Aptos Narrow"/>
        <family val="2"/>
        <scheme val="minor"/>
      </rPr>
      <t>]</t>
    </r>
    <r>
      <rPr>
        <sz val="11"/>
        <color theme="1"/>
        <rFont val="Aptos Narrow"/>
        <family val="2"/>
        <scheme val="minor"/>
      </rPr>
      <t xml:space="preserve">, </t>
    </r>
    <r>
      <rPr>
        <b/>
        <sz val="11"/>
        <color theme="1"/>
        <rFont val="Aptos Narrow"/>
        <family val="2"/>
        <scheme val="minor"/>
      </rPr>
      <t xml:space="preserve">[ </t>
    </r>
    <r>
      <rPr>
        <b/>
        <sz val="11"/>
        <color rgb="FFFF00FF"/>
        <rFont val="Aptos Narrow"/>
        <family val="2"/>
        <scheme val="minor"/>
      </rPr>
      <t>1</t>
    </r>
    <r>
      <rPr>
        <b/>
        <sz val="11"/>
        <color theme="1"/>
        <rFont val="Aptos Narrow"/>
        <family val="2"/>
        <scheme val="minor"/>
      </rPr>
      <t xml:space="preserve"> ]</t>
    </r>
    <r>
      <rPr>
        <sz val="11"/>
        <color theme="1"/>
        <rFont val="Aptos Narrow"/>
        <family val="2"/>
        <scheme val="minor"/>
      </rPr>
      <t xml:space="preserve"> for first instance, </t>
    </r>
    <r>
      <rPr>
        <b/>
        <sz val="11"/>
        <color theme="1"/>
        <rFont val="Aptos Narrow"/>
        <family val="2"/>
        <scheme val="minor"/>
      </rPr>
      <t xml:space="preserve">[ </t>
    </r>
    <r>
      <rPr>
        <b/>
        <sz val="11"/>
        <color theme="8" tint="-0.499984740745262"/>
        <rFont val="Aptos Narrow"/>
        <family val="2"/>
        <scheme val="minor"/>
      </rPr>
      <t>0</t>
    </r>
    <r>
      <rPr>
        <b/>
        <sz val="11"/>
        <color theme="1"/>
        <rFont val="Aptos Narrow"/>
        <family val="2"/>
        <scheme val="minor"/>
      </rPr>
      <t xml:space="preserve"> ]</t>
    </r>
    <r>
      <rPr>
        <sz val="11"/>
        <color theme="1"/>
        <rFont val="Aptos Narrow"/>
        <family val="2"/>
        <scheme val="minor"/>
      </rPr>
      <t xml:space="preserve"> for case sensitive, </t>
    </r>
    <r>
      <rPr>
        <b/>
        <sz val="11"/>
        <color theme="1"/>
        <rFont val="Aptos Narrow"/>
        <family val="2"/>
        <scheme val="minor"/>
      </rPr>
      <t xml:space="preserve">[ </t>
    </r>
    <r>
      <rPr>
        <b/>
        <sz val="11"/>
        <color rgb="FF0099FF"/>
        <rFont val="Aptos Narrow"/>
        <family val="2"/>
        <scheme val="minor"/>
      </rPr>
      <t xml:space="preserve">1 </t>
    </r>
    <r>
      <rPr>
        <b/>
        <sz val="11"/>
        <color theme="1"/>
        <rFont val="Aptos Narrow"/>
        <family val="2"/>
        <scheme val="minor"/>
      </rPr>
      <t>]</t>
    </r>
    <r>
      <rPr>
        <sz val="11"/>
        <color theme="1"/>
        <rFont val="Aptos Narrow"/>
        <family val="2"/>
        <scheme val="minor"/>
      </rPr>
      <t xml:space="preserve"> to return the full text if there is </t>
    </r>
    <r>
      <rPr>
        <b/>
        <sz val="11"/>
        <color theme="1"/>
        <rFont val="Aptos Narrow"/>
        <family val="2"/>
        <scheme val="minor"/>
      </rPr>
      <t>no Q.</t>
    </r>
  </si>
  <si>
    <r>
      <t xml:space="preserve">The only difference between TEXTBEFORE and TEXTAFTER is in section 4 - </t>
    </r>
    <r>
      <rPr>
        <b/>
        <sz val="11"/>
        <color theme="1"/>
        <rFont val="Aptos Narrow"/>
        <family val="2"/>
        <scheme val="minor"/>
      </rPr>
      <t xml:space="preserve">match end.  </t>
    </r>
    <r>
      <rPr>
        <sz val="11"/>
        <color theme="1"/>
        <rFont val="Aptos Narrow"/>
        <family val="2"/>
        <scheme val="minor"/>
      </rPr>
      <t xml:space="preserve">In TEXTAFTER, if you enter </t>
    </r>
    <r>
      <rPr>
        <b/>
        <sz val="11"/>
        <color theme="1"/>
        <rFont val="Aptos Narrow"/>
        <family val="2"/>
        <scheme val="minor"/>
      </rPr>
      <t xml:space="preserve">[ </t>
    </r>
    <r>
      <rPr>
        <b/>
        <sz val="11"/>
        <color rgb="FF0099FF"/>
        <rFont val="Aptos Narrow"/>
        <family val="2"/>
        <scheme val="minor"/>
      </rPr>
      <t>1</t>
    </r>
    <r>
      <rPr>
        <b/>
        <sz val="11"/>
        <color theme="1"/>
        <rFont val="Aptos Narrow"/>
        <family val="2"/>
        <scheme val="minor"/>
      </rPr>
      <t xml:space="preserve"> ]</t>
    </r>
    <r>
      <rPr>
        <sz val="11"/>
        <color theme="1"/>
        <rFont val="Aptos Narrow"/>
        <family val="2"/>
        <scheme val="minor"/>
      </rPr>
      <t xml:space="preserve">, it still makes the end of the cell your delimiter, but that means there's nothing "after" to return, and it returns a blank. Entering </t>
    </r>
    <r>
      <rPr>
        <b/>
        <sz val="11"/>
        <color theme="1"/>
        <rFont val="Aptos Narrow"/>
        <family val="2"/>
        <scheme val="minor"/>
      </rPr>
      <t xml:space="preserve">[ 0 ] </t>
    </r>
    <r>
      <rPr>
        <sz val="11"/>
        <color theme="1"/>
        <rFont val="Aptos Narrow"/>
        <family val="2"/>
        <scheme val="minor"/>
      </rPr>
      <t xml:space="preserve">gives the standard Excel </t>
    </r>
    <r>
      <rPr>
        <b/>
        <sz val="11"/>
        <color theme="1"/>
        <rFont val="Aptos Narrow"/>
        <family val="2"/>
        <scheme val="minor"/>
      </rPr>
      <t>#N/A</t>
    </r>
    <r>
      <rPr>
        <sz val="11"/>
        <color theme="1"/>
        <rFont val="Aptos Narrow"/>
        <family val="2"/>
        <scheme val="minor"/>
      </rPr>
      <t xml:space="preserve"> error. </t>
    </r>
  </si>
  <si>
    <r>
      <t xml:space="preserve">text, delimiter, </t>
    </r>
    <r>
      <rPr>
        <b/>
        <sz val="11"/>
        <color theme="1"/>
        <rFont val="Aptos Narrow"/>
        <family val="2"/>
        <scheme val="minor"/>
      </rPr>
      <t>instance_num</t>
    </r>
  </si>
  <si>
    <r>
      <t xml:space="preserve">text, delimited, instance num, </t>
    </r>
    <r>
      <rPr>
        <b/>
        <sz val="11"/>
        <color theme="1"/>
        <rFont val="Aptos Narrow"/>
        <family val="2"/>
        <scheme val="minor"/>
      </rPr>
      <t>match mode</t>
    </r>
  </si>
  <si>
    <r>
      <t xml:space="preserve">text, delimiter, instance num, match mode, </t>
    </r>
    <r>
      <rPr>
        <b/>
        <sz val="11"/>
        <color theme="1"/>
        <rFont val="Aptos Narrow"/>
        <family val="2"/>
        <scheme val="minor"/>
      </rPr>
      <t>match end</t>
    </r>
  </si>
  <si>
    <r>
      <t xml:space="preserve">text, delimiter, instance num, match mode, match end, </t>
    </r>
    <r>
      <rPr>
        <b/>
        <sz val="11"/>
        <color theme="1"/>
        <rFont val="Aptos Narrow"/>
        <family val="2"/>
        <scheme val="minor"/>
      </rPr>
      <t>if not found</t>
    </r>
  </si>
  <si>
    <t xml:space="preserve">TEXTJOIN is kind of the reverse of TEXTBEFORE and TEXTAFTER.  Instead of returning a piece of a text string, TEXTJOIN lets you combine text into one cell, always using the same delimiter to separate the text. </t>
  </si>
  <si>
    <t>SE/4 SW/4</t>
  </si>
  <si>
    <t>N/2 SE/4</t>
  </si>
  <si>
    <t>W/2 NE/4</t>
  </si>
  <si>
    <t xml:space="preserve">TEXTJOIN stays pretty simple.  It asks, "What goes between each piece of text?, Should blanks be ignored?, Where is the text? </t>
  </si>
  <si>
    <t>In this example, you have tract legal descriptions broken into multiple rows, but you want to combine them to reflect the entire lease's legal description.</t>
  </si>
  <si>
    <r>
      <t xml:space="preserve">In the first example, a semicolon </t>
    </r>
    <r>
      <rPr>
        <i/>
        <sz val="11"/>
        <color theme="1"/>
        <rFont val="Aptos Narrow"/>
        <family val="2"/>
        <scheme val="minor"/>
      </rPr>
      <t>and a space</t>
    </r>
    <r>
      <rPr>
        <sz val="11"/>
        <color theme="1"/>
        <rFont val="Aptos Narrow"/>
        <family val="2"/>
        <scheme val="minor"/>
      </rPr>
      <t xml:space="preserve"> goes between each piece of text </t>
    </r>
    <r>
      <rPr>
        <b/>
        <sz val="11"/>
        <color theme="1"/>
        <rFont val="Aptos Narrow"/>
        <family val="2"/>
        <scheme val="minor"/>
      </rPr>
      <t xml:space="preserve">[ </t>
    </r>
    <r>
      <rPr>
        <b/>
        <sz val="11"/>
        <color rgb="FFC00000"/>
        <rFont val="Aptos Narrow"/>
        <family val="2"/>
        <scheme val="minor"/>
      </rPr>
      <t xml:space="preserve">; </t>
    </r>
    <r>
      <rPr>
        <b/>
        <sz val="11"/>
        <color theme="1"/>
        <rFont val="Aptos Narrow"/>
        <family val="2"/>
        <scheme val="minor"/>
      </rPr>
      <t xml:space="preserve"> ] </t>
    </r>
    <r>
      <rPr>
        <sz val="11"/>
        <color theme="1"/>
        <rFont val="Aptos Narrow"/>
        <family val="2"/>
        <scheme val="minor"/>
      </rPr>
      <t xml:space="preserve">the blanks are ignored </t>
    </r>
    <r>
      <rPr>
        <b/>
        <sz val="11"/>
        <color theme="1"/>
        <rFont val="Aptos Narrow"/>
        <family val="2"/>
        <scheme val="minor"/>
      </rPr>
      <t xml:space="preserve">[ </t>
    </r>
    <r>
      <rPr>
        <b/>
        <sz val="11"/>
        <color rgb="FF0099FF"/>
        <rFont val="Aptos Narrow"/>
        <family val="2"/>
        <scheme val="minor"/>
      </rPr>
      <t xml:space="preserve">TRUE </t>
    </r>
    <r>
      <rPr>
        <b/>
        <sz val="11"/>
        <color theme="1"/>
        <rFont val="Aptos Narrow"/>
        <family val="2"/>
        <scheme val="minor"/>
      </rPr>
      <t>]</t>
    </r>
    <r>
      <rPr>
        <sz val="11"/>
        <color theme="1"/>
        <rFont val="Aptos Narrow"/>
        <family val="2"/>
        <scheme val="minor"/>
      </rPr>
      <t xml:space="preserve"> and the text is cells C42 through C45</t>
    </r>
    <r>
      <rPr>
        <b/>
        <sz val="11"/>
        <color theme="1"/>
        <rFont val="Aptos Narrow"/>
        <family val="2"/>
        <scheme val="minor"/>
      </rPr>
      <t xml:space="preserve"> [ </t>
    </r>
    <r>
      <rPr>
        <b/>
        <sz val="11"/>
        <color theme="9"/>
        <rFont val="Aptos Narrow"/>
        <family val="2"/>
        <scheme val="minor"/>
      </rPr>
      <t>C42:C45</t>
    </r>
    <r>
      <rPr>
        <b/>
        <sz val="11"/>
        <color theme="1"/>
        <rFont val="Aptos Narrow"/>
        <family val="2"/>
        <scheme val="minor"/>
      </rPr>
      <t xml:space="preserve"> ] </t>
    </r>
  </si>
  <si>
    <r>
      <t>In the second example, a semicolon</t>
    </r>
    <r>
      <rPr>
        <i/>
        <sz val="11"/>
        <color theme="1"/>
        <rFont val="Aptos Narrow"/>
        <family val="2"/>
        <scheme val="minor"/>
      </rPr>
      <t xml:space="preserve"> and a space</t>
    </r>
    <r>
      <rPr>
        <sz val="11"/>
        <color theme="1"/>
        <rFont val="Aptos Narrow"/>
        <family val="2"/>
        <scheme val="minor"/>
      </rPr>
      <t xml:space="preserve"> goes between each piece of text </t>
    </r>
    <r>
      <rPr>
        <b/>
        <sz val="11"/>
        <color theme="1"/>
        <rFont val="Aptos Narrow"/>
        <family val="2"/>
        <scheme val="minor"/>
      </rPr>
      <t>[</t>
    </r>
    <r>
      <rPr>
        <b/>
        <sz val="11"/>
        <color rgb="FFC00000"/>
        <rFont val="Aptos Narrow"/>
        <family val="2"/>
        <scheme val="minor"/>
      </rPr>
      <t xml:space="preserve"> ;  </t>
    </r>
    <r>
      <rPr>
        <b/>
        <sz val="11"/>
        <color theme="1"/>
        <rFont val="Aptos Narrow"/>
        <family val="2"/>
        <scheme val="minor"/>
      </rPr>
      <t>]</t>
    </r>
    <r>
      <rPr>
        <sz val="11"/>
        <color theme="1"/>
        <rFont val="Aptos Narrow"/>
        <family val="2"/>
        <scheme val="minor"/>
      </rPr>
      <t xml:space="preserve"> the blanks are </t>
    </r>
    <r>
      <rPr>
        <b/>
        <sz val="11"/>
        <color theme="1"/>
        <rFont val="Aptos Narrow"/>
        <family val="2"/>
        <scheme val="minor"/>
      </rPr>
      <t xml:space="preserve">not </t>
    </r>
    <r>
      <rPr>
        <sz val="11"/>
        <color theme="1"/>
        <rFont val="Aptos Narrow"/>
        <family val="2"/>
        <scheme val="minor"/>
      </rPr>
      <t xml:space="preserve">ignored [ </t>
    </r>
    <r>
      <rPr>
        <b/>
        <sz val="11"/>
        <color rgb="FF0099FF"/>
        <rFont val="Aptos Narrow"/>
        <family val="2"/>
        <scheme val="minor"/>
      </rPr>
      <t>FALSE</t>
    </r>
    <r>
      <rPr>
        <sz val="11"/>
        <color theme="1"/>
        <rFont val="Aptos Narrow"/>
        <family val="2"/>
        <scheme val="minor"/>
      </rPr>
      <t xml:space="preserve"> ] and the text is cells C42 through C45 </t>
    </r>
    <r>
      <rPr>
        <b/>
        <sz val="11"/>
        <color theme="1"/>
        <rFont val="Aptos Narrow"/>
        <family val="2"/>
        <scheme val="minor"/>
      </rPr>
      <t xml:space="preserve">[ </t>
    </r>
    <r>
      <rPr>
        <b/>
        <sz val="11"/>
        <color theme="9"/>
        <rFont val="Aptos Narrow"/>
        <family val="2"/>
        <scheme val="minor"/>
      </rPr>
      <t xml:space="preserve">C42:C45 </t>
    </r>
    <r>
      <rPr>
        <b/>
        <sz val="11"/>
        <color theme="1"/>
        <rFont val="Aptos Narrow"/>
        <family val="2"/>
        <scheme val="minor"/>
      </rPr>
      <t xml:space="preserve">] </t>
    </r>
  </si>
  <si>
    <r>
      <t>=TEXTJOIN("</t>
    </r>
    <r>
      <rPr>
        <b/>
        <sz val="11"/>
        <color rgb="FFC00000"/>
        <rFont val="Aptos Narrow"/>
        <family val="2"/>
        <scheme val="minor"/>
      </rPr>
      <t>;</t>
    </r>
    <r>
      <rPr>
        <sz val="11"/>
        <color theme="1"/>
        <rFont val="Aptos Narrow"/>
        <family val="2"/>
        <scheme val="minor"/>
      </rPr>
      <t xml:space="preserve"> ",</t>
    </r>
    <r>
      <rPr>
        <b/>
        <sz val="11"/>
        <color rgb="FF0099FF"/>
        <rFont val="Aptos Narrow"/>
        <family val="2"/>
        <scheme val="minor"/>
      </rPr>
      <t>TRUE</t>
    </r>
    <r>
      <rPr>
        <sz val="11"/>
        <color theme="1"/>
        <rFont val="Aptos Narrow"/>
        <family val="2"/>
        <scheme val="minor"/>
      </rPr>
      <t>,</t>
    </r>
    <r>
      <rPr>
        <b/>
        <sz val="11"/>
        <color theme="9"/>
        <rFont val="Aptos Narrow"/>
        <family val="2"/>
        <scheme val="minor"/>
      </rPr>
      <t>C42:C45</t>
    </r>
    <r>
      <rPr>
        <sz val="11"/>
        <color theme="1"/>
        <rFont val="Aptos Narrow"/>
        <family val="2"/>
        <scheme val="minor"/>
      </rPr>
      <t>)</t>
    </r>
  </si>
  <si>
    <r>
      <t>=TEXTJOIN("</t>
    </r>
    <r>
      <rPr>
        <b/>
        <sz val="11"/>
        <color rgb="FFC00000"/>
        <rFont val="Aptos Narrow"/>
        <family val="2"/>
        <scheme val="minor"/>
      </rPr>
      <t>;</t>
    </r>
    <r>
      <rPr>
        <sz val="11"/>
        <color theme="1"/>
        <rFont val="Aptos Narrow"/>
        <family val="2"/>
        <scheme val="minor"/>
      </rPr>
      <t xml:space="preserve"> ",</t>
    </r>
    <r>
      <rPr>
        <sz val="11"/>
        <color rgb="FF0099FF"/>
        <rFont val="Aptos Narrow"/>
        <family val="2"/>
        <scheme val="minor"/>
      </rPr>
      <t>FALSE</t>
    </r>
    <r>
      <rPr>
        <sz val="11"/>
        <color theme="1"/>
        <rFont val="Aptos Narrow"/>
        <family val="2"/>
        <scheme val="minor"/>
      </rPr>
      <t>,</t>
    </r>
    <r>
      <rPr>
        <b/>
        <sz val="11"/>
        <color theme="9"/>
        <rFont val="Aptos Narrow"/>
        <family val="2"/>
        <scheme val="minor"/>
      </rPr>
      <t>C42:C45</t>
    </r>
    <r>
      <rPr>
        <sz val="11"/>
        <color theme="1"/>
        <rFont val="Aptos Narrow"/>
        <family val="2"/>
        <scheme val="minor"/>
      </rPr>
      <t>)</t>
    </r>
  </si>
  <si>
    <r>
      <t xml:space="preserve">Notice in the second example that there is an extra semicolon between the first and second legal descriptions.  This is because blanks were </t>
    </r>
    <r>
      <rPr>
        <b/>
        <sz val="11"/>
        <color rgb="FFFF0000"/>
        <rFont val="Aptos Narrow"/>
        <family val="2"/>
        <scheme val="minor"/>
      </rPr>
      <t>not</t>
    </r>
    <r>
      <rPr>
        <sz val="11"/>
        <color rgb="FFFF0000"/>
        <rFont val="Aptos Narrow"/>
        <family val="2"/>
        <scheme val="minor"/>
      </rPr>
      <t xml:space="preserve"> ignored. </t>
    </r>
  </si>
  <si>
    <t>SUMIF</t>
  </si>
  <si>
    <t>COUNTIF</t>
  </si>
  <si>
    <t>MAXIF</t>
  </si>
  <si>
    <t xml:space="preserve">If you always have to filter the same spreadsheet five different ways to get the totals you want, one of these formulas can probably fix that for you. </t>
  </si>
  <si>
    <t>Counts how many times the criteria appears</t>
  </si>
  <si>
    <t>Sums the total for a specific criteria</t>
  </si>
  <si>
    <t>Returns the max amout for the criteria</t>
  </si>
  <si>
    <t>Bonus</t>
  </si>
  <si>
    <t>Recording Fee</t>
  </si>
  <si>
    <t>Rental</t>
  </si>
  <si>
    <t>Charge Type</t>
  </si>
  <si>
    <t>Charge Amount</t>
  </si>
  <si>
    <t>COUNTIF Example</t>
  </si>
  <si>
    <t xml:space="preserve">COUNTIF: Where am I looking? What am I looking for? </t>
  </si>
  <si>
    <t xml:space="preserve">SUMIF: Where am I looking, What am I looking For? What do I want to sum? </t>
  </si>
  <si>
    <t xml:space="preserve">MAXIFS: Which column has the MAX amount? Which column has the MAX category? Which category am I looking for? </t>
  </si>
  <si>
    <t>Count how many bonuses are in the list</t>
  </si>
  <si>
    <t>=COUNTIF(G6:G12,"Bonus")</t>
  </si>
  <si>
    <t>=SUMIF(G6:G12,G6,H6:H12)</t>
  </si>
  <si>
    <t>=MAXIFS(H6:H12,G6:G12,G6)</t>
  </si>
  <si>
    <t>Sum all of the bonuses</t>
  </si>
  <si>
    <t>Return the highest bonus</t>
  </si>
  <si>
    <t>Advanced</t>
  </si>
  <si>
    <t>Month</t>
  </si>
  <si>
    <t>April</t>
  </si>
  <si>
    <t>May</t>
  </si>
  <si>
    <t xml:space="preserve">Count how many bonuses were paid in April </t>
  </si>
  <si>
    <t xml:space="preserve">COUNTIF is the simplest - What column will be counted, and what criteria in that column are you looking for? </t>
  </si>
  <si>
    <r>
      <t>In the Basic example, look in cells G6 through G12</t>
    </r>
    <r>
      <rPr>
        <b/>
        <sz val="11"/>
        <color theme="1"/>
        <rFont val="Aptos Narrow"/>
        <family val="2"/>
        <scheme val="minor"/>
      </rPr>
      <t xml:space="preserve"> [ </t>
    </r>
    <r>
      <rPr>
        <b/>
        <sz val="11"/>
        <color rgb="FFC00000"/>
        <rFont val="Aptos Narrow"/>
        <family val="2"/>
        <scheme val="minor"/>
      </rPr>
      <t>G6:G12</t>
    </r>
    <r>
      <rPr>
        <b/>
        <sz val="11"/>
        <color theme="1"/>
        <rFont val="Aptos Narrow"/>
        <family val="2"/>
        <scheme val="minor"/>
      </rPr>
      <t xml:space="preserve"> ]</t>
    </r>
    <r>
      <rPr>
        <sz val="11"/>
        <color theme="1"/>
        <rFont val="Aptos Narrow"/>
        <family val="2"/>
        <scheme val="minor"/>
      </rPr>
      <t xml:space="preserve"> for the word </t>
    </r>
    <r>
      <rPr>
        <b/>
        <sz val="11"/>
        <color theme="1"/>
        <rFont val="Aptos Narrow"/>
        <family val="2"/>
        <scheme val="minor"/>
      </rPr>
      <t>[</t>
    </r>
    <r>
      <rPr>
        <b/>
        <sz val="11"/>
        <color rgb="FF0099FF"/>
        <rFont val="Aptos Narrow"/>
        <family val="2"/>
        <scheme val="minor"/>
      </rPr>
      <t xml:space="preserve"> "Bonus" </t>
    </r>
    <r>
      <rPr>
        <b/>
        <sz val="11"/>
        <color theme="1"/>
        <rFont val="Aptos Narrow"/>
        <family val="2"/>
        <scheme val="minor"/>
      </rPr>
      <t>]</t>
    </r>
    <r>
      <rPr>
        <sz val="11"/>
        <color theme="1"/>
        <rFont val="Aptos Narrow"/>
        <family val="2"/>
        <scheme val="minor"/>
      </rPr>
      <t xml:space="preserve">. You can also just click a cell with the word </t>
    </r>
    <r>
      <rPr>
        <b/>
        <sz val="11"/>
        <color theme="1"/>
        <rFont val="Aptos Narrow"/>
        <family val="2"/>
        <scheme val="minor"/>
      </rPr>
      <t>Bonus</t>
    </r>
    <r>
      <rPr>
        <sz val="11"/>
        <color theme="1"/>
        <rFont val="Aptos Narrow"/>
        <family val="2"/>
        <scheme val="minor"/>
      </rPr>
      <t xml:space="preserve"> in it, instead of typing it in quotes. </t>
    </r>
  </si>
  <si>
    <r>
      <t>=COUNTIF(</t>
    </r>
    <r>
      <rPr>
        <b/>
        <sz val="11"/>
        <color rgb="FFC00000"/>
        <rFont val="Aptos Narrow"/>
        <family val="2"/>
        <scheme val="minor"/>
      </rPr>
      <t>G6:G12</t>
    </r>
    <r>
      <rPr>
        <sz val="11"/>
        <color theme="1"/>
        <rFont val="Aptos Narrow"/>
        <family val="2"/>
        <scheme val="minor"/>
      </rPr>
      <t>,</t>
    </r>
    <r>
      <rPr>
        <b/>
        <sz val="11"/>
        <color rgb="FF0099FF"/>
        <rFont val="Aptos Narrow"/>
        <family val="2"/>
        <scheme val="minor"/>
      </rPr>
      <t>"Bonus"</t>
    </r>
    <r>
      <rPr>
        <sz val="11"/>
        <color theme="1"/>
        <rFont val="Aptos Narrow"/>
        <family val="2"/>
        <scheme val="minor"/>
      </rPr>
      <t>)</t>
    </r>
  </si>
  <si>
    <t xml:space="preserve">What if you need to narrow it down further, based on two criteria?  In the advanced formula, you are looking for the bonus count again, but only if they were paid in April. </t>
  </si>
  <si>
    <t>SUMIF Example</t>
  </si>
  <si>
    <t>Sum all of the bonuses in April</t>
  </si>
  <si>
    <r>
      <t xml:space="preserve">The advanced formula just repeats the same pattern for each criteria you may have: the criteria column </t>
    </r>
    <r>
      <rPr>
        <b/>
        <sz val="11"/>
        <color theme="1"/>
        <rFont val="Aptos Narrow"/>
        <family val="2"/>
        <scheme val="minor"/>
      </rPr>
      <t xml:space="preserve">[ </t>
    </r>
    <r>
      <rPr>
        <b/>
        <sz val="11"/>
        <color rgb="FFC00000"/>
        <rFont val="Aptos Narrow"/>
        <family val="2"/>
        <scheme val="minor"/>
      </rPr>
      <t xml:space="preserve">G6:G11 </t>
    </r>
    <r>
      <rPr>
        <b/>
        <sz val="11"/>
        <color theme="1"/>
        <rFont val="Aptos Narrow"/>
        <family val="2"/>
        <scheme val="minor"/>
      </rPr>
      <t>]</t>
    </r>
    <r>
      <rPr>
        <sz val="11"/>
        <color theme="1"/>
        <rFont val="Aptos Narrow"/>
        <family val="2"/>
        <scheme val="minor"/>
      </rPr>
      <t xml:space="preserve"> the criteria </t>
    </r>
    <r>
      <rPr>
        <b/>
        <sz val="11"/>
        <color theme="1"/>
        <rFont val="Aptos Narrow"/>
        <family val="2"/>
        <scheme val="minor"/>
      </rPr>
      <t xml:space="preserve">[ </t>
    </r>
    <r>
      <rPr>
        <b/>
        <sz val="11"/>
        <color rgb="FF0099FF"/>
        <rFont val="Aptos Narrow"/>
        <family val="2"/>
        <scheme val="minor"/>
      </rPr>
      <t>"Bonus"</t>
    </r>
    <r>
      <rPr>
        <b/>
        <sz val="11"/>
        <color theme="1"/>
        <rFont val="Aptos Narrow"/>
        <family val="2"/>
        <scheme val="minor"/>
      </rPr>
      <t xml:space="preserve"> ]</t>
    </r>
    <r>
      <rPr>
        <sz val="11"/>
        <color theme="1"/>
        <rFont val="Aptos Narrow"/>
        <family val="2"/>
        <scheme val="minor"/>
      </rPr>
      <t xml:space="preserve"> the next criteria column </t>
    </r>
    <r>
      <rPr>
        <b/>
        <sz val="11"/>
        <color theme="1"/>
        <rFont val="Aptos Narrow"/>
        <family val="2"/>
        <scheme val="minor"/>
      </rPr>
      <t>[</t>
    </r>
    <r>
      <rPr>
        <b/>
        <sz val="11"/>
        <color theme="9"/>
        <rFont val="Aptos Narrow"/>
        <family val="2"/>
        <scheme val="minor"/>
      </rPr>
      <t xml:space="preserve"> H6:H11</t>
    </r>
    <r>
      <rPr>
        <b/>
        <sz val="11"/>
        <color theme="1"/>
        <rFont val="Aptos Narrow"/>
        <family val="2"/>
        <scheme val="minor"/>
      </rPr>
      <t xml:space="preserve"> ] </t>
    </r>
    <r>
      <rPr>
        <sz val="11"/>
        <color theme="1"/>
        <rFont val="Aptos Narrow"/>
        <family val="2"/>
        <scheme val="minor"/>
      </rPr>
      <t>and the next criteria</t>
    </r>
    <r>
      <rPr>
        <b/>
        <sz val="11"/>
        <color theme="1"/>
        <rFont val="Aptos Narrow"/>
        <family val="2"/>
        <scheme val="minor"/>
      </rPr>
      <t xml:space="preserve"> [ </t>
    </r>
    <r>
      <rPr>
        <b/>
        <sz val="11"/>
        <color theme="8"/>
        <rFont val="Aptos Narrow"/>
        <family val="2"/>
        <scheme val="minor"/>
      </rPr>
      <t>"April"</t>
    </r>
    <r>
      <rPr>
        <b/>
        <sz val="11"/>
        <color theme="1"/>
        <rFont val="Aptos Narrow"/>
        <family val="2"/>
        <scheme val="minor"/>
      </rPr>
      <t xml:space="preserve"> ]</t>
    </r>
  </si>
  <si>
    <t xml:space="preserve">SUMIF uses the same idea as COUNTIF, but adds a column you can total. The questions are: Which column has the criteria, what is the criteria, and what column will be summed? </t>
  </si>
  <si>
    <t xml:space="preserve">Where are the cells being summed?  Then, like the COUNTIF Advanced formula, you list each critera column and criteria to find. </t>
  </si>
  <si>
    <r>
      <t xml:space="preserve">In the </t>
    </r>
    <r>
      <rPr>
        <b/>
        <sz val="11"/>
        <color theme="1"/>
        <rFont val="Aptos Narrow"/>
        <family val="2"/>
        <scheme val="minor"/>
      </rPr>
      <t>Advanced</t>
    </r>
    <r>
      <rPr>
        <sz val="11"/>
        <color theme="1"/>
        <rFont val="Aptos Narrow"/>
        <family val="2"/>
        <scheme val="minor"/>
      </rPr>
      <t xml:space="preserve"> example, the sum is based on two criteria.  Excel flips the requirements in the version, so now the </t>
    </r>
    <r>
      <rPr>
        <b/>
        <sz val="11"/>
        <color theme="1"/>
        <rFont val="Aptos Narrow"/>
        <family val="2"/>
        <scheme val="minor"/>
      </rPr>
      <t>first</t>
    </r>
    <r>
      <rPr>
        <sz val="11"/>
        <color theme="1"/>
        <rFont val="Aptos Narrow"/>
        <family val="2"/>
        <scheme val="minor"/>
      </rPr>
      <t xml:space="preserve"> question is: </t>
    </r>
  </si>
  <si>
    <r>
      <t>The months are found in</t>
    </r>
    <r>
      <rPr>
        <sz val="11"/>
        <color rgb="FFFF00FF"/>
        <rFont val="Aptos Narrow"/>
        <family val="2"/>
        <scheme val="minor"/>
      </rPr>
      <t xml:space="preserve"> </t>
    </r>
    <r>
      <rPr>
        <b/>
        <sz val="11"/>
        <rFont val="Aptos Narrow"/>
        <family val="2"/>
        <scheme val="minor"/>
      </rPr>
      <t>[</t>
    </r>
    <r>
      <rPr>
        <b/>
        <sz val="11"/>
        <color rgb="FFFF00FF"/>
        <rFont val="Aptos Narrow"/>
        <family val="2"/>
        <scheme val="minor"/>
      </rPr>
      <t xml:space="preserve"> H26:H33</t>
    </r>
    <r>
      <rPr>
        <b/>
        <sz val="11"/>
        <rFont val="Aptos Narrow"/>
        <family val="2"/>
        <scheme val="minor"/>
      </rPr>
      <t xml:space="preserve"> ]</t>
    </r>
    <r>
      <rPr>
        <sz val="11"/>
        <color theme="1"/>
        <rFont val="Aptos Narrow"/>
        <family val="2"/>
        <scheme val="minor"/>
      </rPr>
      <t xml:space="preserve">, and we're specifically looking for April, as found in </t>
    </r>
    <r>
      <rPr>
        <b/>
        <sz val="11"/>
        <color theme="1"/>
        <rFont val="Aptos Narrow"/>
        <family val="2"/>
        <scheme val="minor"/>
      </rPr>
      <t xml:space="preserve">[ </t>
    </r>
    <r>
      <rPr>
        <b/>
        <sz val="11"/>
        <color theme="5" tint="-0.249977111117893"/>
        <rFont val="Aptos Narrow"/>
        <family val="2"/>
        <scheme val="minor"/>
      </rPr>
      <t xml:space="preserve">H27 </t>
    </r>
    <r>
      <rPr>
        <b/>
        <sz val="11"/>
        <color theme="1"/>
        <rFont val="Aptos Narrow"/>
        <family val="2"/>
        <scheme val="minor"/>
      </rPr>
      <t>]</t>
    </r>
    <r>
      <rPr>
        <sz val="11"/>
        <color theme="1"/>
        <rFont val="Aptos Narrow"/>
        <family val="2"/>
        <scheme val="minor"/>
      </rPr>
      <t xml:space="preserve">. </t>
    </r>
  </si>
  <si>
    <r>
      <t xml:space="preserve">In this case, the cells to be summed are </t>
    </r>
    <r>
      <rPr>
        <b/>
        <sz val="11"/>
        <color theme="1"/>
        <rFont val="Aptos Narrow"/>
        <family val="2"/>
        <scheme val="minor"/>
      </rPr>
      <t xml:space="preserve">[ </t>
    </r>
    <r>
      <rPr>
        <b/>
        <sz val="11"/>
        <color rgb="FFC00000"/>
        <rFont val="Aptos Narrow"/>
        <family val="2"/>
        <scheme val="minor"/>
      </rPr>
      <t>I26:I33</t>
    </r>
    <r>
      <rPr>
        <b/>
        <sz val="11"/>
        <color theme="1"/>
        <rFont val="Aptos Narrow"/>
        <family val="2"/>
        <scheme val="minor"/>
      </rPr>
      <t xml:space="preserve"> ]</t>
    </r>
    <r>
      <rPr>
        <sz val="11"/>
        <color theme="1"/>
        <rFont val="Aptos Narrow"/>
        <family val="2"/>
        <scheme val="minor"/>
      </rPr>
      <t xml:space="preserve">, the first criteria is found in </t>
    </r>
    <r>
      <rPr>
        <b/>
        <sz val="11"/>
        <color theme="1"/>
        <rFont val="Aptos Narrow"/>
        <family val="2"/>
        <scheme val="minor"/>
      </rPr>
      <t xml:space="preserve">[ </t>
    </r>
    <r>
      <rPr>
        <b/>
        <sz val="11"/>
        <color rgb="FF0099FF"/>
        <rFont val="Aptos Narrow"/>
        <family val="2"/>
        <scheme val="minor"/>
      </rPr>
      <t>G26:G33</t>
    </r>
    <r>
      <rPr>
        <b/>
        <sz val="11"/>
        <color theme="1"/>
        <rFont val="Aptos Narrow"/>
        <family val="2"/>
        <scheme val="minor"/>
      </rPr>
      <t xml:space="preserve"> ]</t>
    </r>
    <r>
      <rPr>
        <sz val="11"/>
        <color theme="1"/>
        <rFont val="Aptos Narrow"/>
        <family val="2"/>
        <scheme val="minor"/>
      </rPr>
      <t xml:space="preserve">, looking for Bonus </t>
    </r>
    <r>
      <rPr>
        <b/>
        <sz val="11"/>
        <rFont val="Aptos Narrow"/>
        <family val="2"/>
        <scheme val="minor"/>
      </rPr>
      <t>[</t>
    </r>
    <r>
      <rPr>
        <b/>
        <sz val="11"/>
        <color theme="9"/>
        <rFont val="Aptos Narrow"/>
        <family val="2"/>
        <scheme val="minor"/>
      </rPr>
      <t xml:space="preserve"> G27 </t>
    </r>
    <r>
      <rPr>
        <b/>
        <sz val="11"/>
        <rFont val="Aptos Narrow"/>
        <family val="2"/>
        <scheme val="minor"/>
      </rPr>
      <t>]</t>
    </r>
    <r>
      <rPr>
        <sz val="11"/>
        <color theme="1"/>
        <rFont val="Aptos Narrow"/>
        <family val="2"/>
        <scheme val="minor"/>
      </rPr>
      <t xml:space="preserve">, and adding the month. </t>
    </r>
  </si>
  <si>
    <r>
      <t>SUMIF(</t>
    </r>
    <r>
      <rPr>
        <b/>
        <sz val="11"/>
        <color rgb="FFC00000"/>
        <rFont val="Aptos Narrow"/>
        <family val="2"/>
        <scheme val="minor"/>
      </rPr>
      <t>G26:G33</t>
    </r>
    <r>
      <rPr>
        <sz val="11"/>
        <color theme="1"/>
        <rFont val="Aptos Narrow"/>
        <family val="2"/>
        <scheme val="minor"/>
      </rPr>
      <t>,</t>
    </r>
    <r>
      <rPr>
        <b/>
        <sz val="11"/>
        <color rgb="FF0099FF"/>
        <rFont val="Aptos Narrow"/>
        <family val="2"/>
        <scheme val="minor"/>
      </rPr>
      <t>G27</t>
    </r>
    <r>
      <rPr>
        <sz val="11"/>
        <color theme="1"/>
        <rFont val="Aptos Narrow"/>
        <family val="2"/>
        <scheme val="minor"/>
      </rPr>
      <t>,</t>
    </r>
    <r>
      <rPr>
        <b/>
        <sz val="11"/>
        <color theme="9"/>
        <rFont val="Aptos Narrow"/>
        <family val="2"/>
        <scheme val="minor"/>
      </rPr>
      <t>I26:I33</t>
    </r>
    <r>
      <rPr>
        <sz val="11"/>
        <color theme="1"/>
        <rFont val="Aptos Narrow"/>
        <family val="2"/>
        <scheme val="minor"/>
      </rPr>
      <t>)</t>
    </r>
  </si>
  <si>
    <t>MAXIFS only looks for the maximum, based on 1 or more criteria.  The questions are: Which column will have the MAX number?, Which column has the first criteria?, What is the first criteria?</t>
  </si>
  <si>
    <t>Return the highest bonus in April</t>
  </si>
  <si>
    <t>MAXIFS Example</t>
  </si>
  <si>
    <r>
      <t xml:space="preserve">The </t>
    </r>
    <r>
      <rPr>
        <b/>
        <sz val="11"/>
        <color theme="1"/>
        <rFont val="Aptos Narrow"/>
        <family val="2"/>
        <scheme val="minor"/>
      </rPr>
      <t>MAXIFS</t>
    </r>
    <r>
      <rPr>
        <sz val="11"/>
        <color theme="1"/>
        <rFont val="Aptos Narrow"/>
        <family val="2"/>
        <scheme val="minor"/>
      </rPr>
      <t xml:space="preserve"> formula is like the advanced COUNTIFS and SUMIFS formulas: First you list the column that will have the max number, then enter the criteria column and the criteria. </t>
    </r>
  </si>
  <si>
    <t xml:space="preserve">You can add criteria by repeating the pattern of criteria column and criteria as many times as needed.  In these examples, we'll find the max bonus. </t>
  </si>
  <si>
    <r>
      <t>MAXIFS(</t>
    </r>
    <r>
      <rPr>
        <b/>
        <sz val="11"/>
        <color rgb="FFC00000"/>
        <rFont val="Aptos Narrow"/>
        <family val="2"/>
        <scheme val="minor"/>
      </rPr>
      <t>H26:H33</t>
    </r>
    <r>
      <rPr>
        <sz val="11"/>
        <color theme="1"/>
        <rFont val="Aptos Narrow"/>
        <family val="2"/>
        <scheme val="minor"/>
      </rPr>
      <t>,</t>
    </r>
    <r>
      <rPr>
        <b/>
        <sz val="11"/>
        <color rgb="FF0099FF"/>
        <rFont val="Aptos Narrow"/>
        <family val="2"/>
        <scheme val="minor"/>
      </rPr>
      <t>G26:G33</t>
    </r>
    <r>
      <rPr>
        <sz val="11"/>
        <color theme="1"/>
        <rFont val="Aptos Narrow"/>
        <family val="2"/>
        <scheme val="minor"/>
      </rPr>
      <t>,</t>
    </r>
    <r>
      <rPr>
        <b/>
        <sz val="11"/>
        <color theme="9"/>
        <rFont val="Aptos Narrow"/>
        <family val="2"/>
        <scheme val="minor"/>
      </rPr>
      <t>G27</t>
    </r>
    <r>
      <rPr>
        <sz val="11"/>
        <color theme="1"/>
        <rFont val="Aptos Narrow"/>
        <family val="2"/>
        <scheme val="minor"/>
      </rPr>
      <t>)</t>
    </r>
  </si>
  <si>
    <r>
      <t>COUNTIFS(</t>
    </r>
    <r>
      <rPr>
        <b/>
        <sz val="11"/>
        <color rgb="FFC00000"/>
        <rFont val="Aptos Narrow"/>
        <family val="2"/>
        <scheme val="minor"/>
      </rPr>
      <t>G6:G12</t>
    </r>
    <r>
      <rPr>
        <sz val="11"/>
        <color theme="1"/>
        <rFont val="Aptos Narrow"/>
        <family val="2"/>
        <scheme val="minor"/>
      </rPr>
      <t>,</t>
    </r>
    <r>
      <rPr>
        <b/>
        <sz val="11"/>
        <color rgb="FF0099FF"/>
        <rFont val="Aptos Narrow"/>
        <family val="2"/>
        <scheme val="minor"/>
      </rPr>
      <t>"Bonus"</t>
    </r>
    <r>
      <rPr>
        <sz val="11"/>
        <color theme="1"/>
        <rFont val="Aptos Narrow"/>
        <family val="2"/>
        <scheme val="minor"/>
      </rPr>
      <t>,</t>
    </r>
    <r>
      <rPr>
        <b/>
        <sz val="11"/>
        <color theme="9"/>
        <rFont val="Aptos Narrow"/>
        <family val="2"/>
        <scheme val="minor"/>
      </rPr>
      <t>H6:H12</t>
    </r>
    <r>
      <rPr>
        <sz val="11"/>
        <color theme="1"/>
        <rFont val="Aptos Narrow"/>
        <family val="2"/>
        <scheme val="minor"/>
      </rPr>
      <t>,</t>
    </r>
    <r>
      <rPr>
        <b/>
        <sz val="11"/>
        <color theme="8"/>
        <rFont val="Aptos Narrow"/>
        <family val="2"/>
        <scheme val="minor"/>
      </rPr>
      <t>"April"</t>
    </r>
    <r>
      <rPr>
        <sz val="11"/>
        <color theme="1"/>
        <rFont val="Aptos Narrow"/>
        <family val="2"/>
        <scheme val="minor"/>
      </rPr>
      <t>)</t>
    </r>
  </si>
  <si>
    <r>
      <t>SUMIFS(</t>
    </r>
    <r>
      <rPr>
        <b/>
        <sz val="11"/>
        <color rgb="FFC00000"/>
        <rFont val="Aptos Narrow"/>
        <family val="2"/>
        <scheme val="minor"/>
      </rPr>
      <t>I26:I33</t>
    </r>
    <r>
      <rPr>
        <sz val="11"/>
        <color theme="1"/>
        <rFont val="Aptos Narrow"/>
        <family val="2"/>
        <scheme val="minor"/>
      </rPr>
      <t>,</t>
    </r>
    <r>
      <rPr>
        <b/>
        <sz val="11"/>
        <color rgb="FF0099FF"/>
        <rFont val="Aptos Narrow"/>
        <family val="2"/>
        <scheme val="minor"/>
      </rPr>
      <t>G26:G33</t>
    </r>
    <r>
      <rPr>
        <sz val="11"/>
        <color theme="1"/>
        <rFont val="Aptos Narrow"/>
        <family val="2"/>
        <scheme val="minor"/>
      </rPr>
      <t>,</t>
    </r>
    <r>
      <rPr>
        <b/>
        <sz val="11"/>
        <color theme="9"/>
        <rFont val="Aptos Narrow"/>
        <family val="2"/>
        <scheme val="minor"/>
      </rPr>
      <t>G27</t>
    </r>
    <r>
      <rPr>
        <sz val="11"/>
        <color theme="1"/>
        <rFont val="Aptos Narrow"/>
        <family val="2"/>
        <scheme val="minor"/>
      </rPr>
      <t>,</t>
    </r>
    <r>
      <rPr>
        <b/>
        <sz val="11"/>
        <color rgb="FFFF00FF"/>
        <rFont val="Aptos Narrow"/>
        <family val="2"/>
        <scheme val="minor"/>
      </rPr>
      <t>H26:H33</t>
    </r>
    <r>
      <rPr>
        <sz val="11"/>
        <color theme="1"/>
        <rFont val="Aptos Narrow"/>
        <family val="2"/>
        <scheme val="minor"/>
      </rPr>
      <t>,</t>
    </r>
    <r>
      <rPr>
        <b/>
        <sz val="11"/>
        <color theme="5" tint="-0.249977111117893"/>
        <rFont val="Aptos Narrow"/>
        <family val="2"/>
        <scheme val="minor"/>
      </rPr>
      <t>H27</t>
    </r>
    <r>
      <rPr>
        <sz val="11"/>
        <color theme="1"/>
        <rFont val="Aptos Narrow"/>
        <family val="2"/>
        <scheme val="minor"/>
      </rPr>
      <t>)</t>
    </r>
  </si>
  <si>
    <r>
      <t xml:space="preserve">In the </t>
    </r>
    <r>
      <rPr>
        <b/>
        <sz val="11"/>
        <color theme="1"/>
        <rFont val="Aptos Narrow"/>
        <family val="2"/>
        <scheme val="minor"/>
      </rPr>
      <t>Basic</t>
    </r>
    <r>
      <rPr>
        <sz val="11"/>
        <color theme="1"/>
        <rFont val="Aptos Narrow"/>
        <family val="2"/>
        <scheme val="minor"/>
      </rPr>
      <t xml:space="preserve"> example, the cells with the criteria are</t>
    </r>
    <r>
      <rPr>
        <b/>
        <sz val="11"/>
        <color theme="1"/>
        <rFont val="Aptos Narrow"/>
        <family val="2"/>
        <scheme val="minor"/>
      </rPr>
      <t xml:space="preserve"> [</t>
    </r>
    <r>
      <rPr>
        <b/>
        <sz val="11"/>
        <color rgb="FFC00000"/>
        <rFont val="Aptos Narrow"/>
        <family val="2"/>
        <scheme val="minor"/>
      </rPr>
      <t xml:space="preserve"> G26:G33</t>
    </r>
    <r>
      <rPr>
        <b/>
        <sz val="11"/>
        <color theme="1"/>
        <rFont val="Aptos Narrow"/>
        <family val="2"/>
        <scheme val="minor"/>
      </rPr>
      <t xml:space="preserve"> ]</t>
    </r>
    <r>
      <rPr>
        <sz val="11"/>
        <color theme="1"/>
        <rFont val="Aptos Narrow"/>
        <family val="2"/>
        <scheme val="minor"/>
      </rPr>
      <t xml:space="preserve">, the criteria is Bonus (from </t>
    </r>
    <r>
      <rPr>
        <b/>
        <sz val="11"/>
        <color theme="1"/>
        <rFont val="Aptos Narrow"/>
        <family val="2"/>
        <scheme val="minor"/>
      </rPr>
      <t xml:space="preserve">[ </t>
    </r>
    <r>
      <rPr>
        <b/>
        <sz val="11"/>
        <color rgb="FF0099FF"/>
        <rFont val="Aptos Narrow"/>
        <family val="2"/>
        <scheme val="minor"/>
      </rPr>
      <t>G27</t>
    </r>
    <r>
      <rPr>
        <b/>
        <sz val="11"/>
        <color theme="1"/>
        <rFont val="Aptos Narrow"/>
        <family val="2"/>
        <scheme val="minor"/>
      </rPr>
      <t xml:space="preserve"> ]</t>
    </r>
    <r>
      <rPr>
        <sz val="11"/>
        <color theme="1"/>
        <rFont val="Aptos Narrow"/>
        <family val="2"/>
        <scheme val="minor"/>
      </rPr>
      <t xml:space="preserve">), and the cells being summed are in </t>
    </r>
    <r>
      <rPr>
        <b/>
        <sz val="11"/>
        <color theme="1"/>
        <rFont val="Aptos Narrow"/>
        <family val="2"/>
        <scheme val="minor"/>
      </rPr>
      <t>[</t>
    </r>
    <r>
      <rPr>
        <b/>
        <sz val="11"/>
        <color theme="9"/>
        <rFont val="Aptos Narrow"/>
        <family val="2"/>
        <scheme val="minor"/>
      </rPr>
      <t xml:space="preserve"> H26:H33</t>
    </r>
    <r>
      <rPr>
        <b/>
        <sz val="11"/>
        <color theme="1"/>
        <rFont val="Aptos Narrow"/>
        <family val="2"/>
        <scheme val="minor"/>
      </rPr>
      <t xml:space="preserve"> ]</t>
    </r>
  </si>
  <si>
    <r>
      <t>MAXIFS(</t>
    </r>
    <r>
      <rPr>
        <b/>
        <sz val="11"/>
        <color rgb="FFC00000"/>
        <rFont val="Aptos Narrow"/>
        <family val="2"/>
        <scheme val="minor"/>
      </rPr>
      <t>I26:I33</t>
    </r>
    <r>
      <rPr>
        <sz val="11"/>
        <color theme="1"/>
        <rFont val="Aptos Narrow"/>
        <family val="2"/>
        <scheme val="minor"/>
      </rPr>
      <t>,</t>
    </r>
    <r>
      <rPr>
        <b/>
        <sz val="11"/>
        <color rgb="FF0099FF"/>
        <rFont val="Aptos Narrow"/>
        <family val="2"/>
        <scheme val="minor"/>
      </rPr>
      <t>G26:G33</t>
    </r>
    <r>
      <rPr>
        <sz val="11"/>
        <color theme="1"/>
        <rFont val="Aptos Narrow"/>
        <family val="2"/>
        <scheme val="minor"/>
      </rPr>
      <t>,</t>
    </r>
    <r>
      <rPr>
        <b/>
        <sz val="11"/>
        <color theme="9"/>
        <rFont val="Aptos Narrow"/>
        <family val="2"/>
        <scheme val="minor"/>
      </rPr>
      <t>G27</t>
    </r>
    <r>
      <rPr>
        <sz val="11"/>
        <color theme="1"/>
        <rFont val="Aptos Narrow"/>
        <family val="2"/>
        <scheme val="minor"/>
      </rPr>
      <t>,</t>
    </r>
    <r>
      <rPr>
        <b/>
        <sz val="11"/>
        <color rgb="FFFF00FF"/>
        <rFont val="Aptos Narrow"/>
        <family val="2"/>
        <scheme val="minor"/>
      </rPr>
      <t>H26:H33</t>
    </r>
    <r>
      <rPr>
        <sz val="11"/>
        <color theme="1"/>
        <rFont val="Aptos Narrow"/>
        <family val="2"/>
        <scheme val="minor"/>
      </rPr>
      <t>,</t>
    </r>
    <r>
      <rPr>
        <b/>
        <sz val="11"/>
        <color theme="5" tint="-0.249977111117893"/>
        <rFont val="Aptos Narrow"/>
        <family val="2"/>
        <scheme val="minor"/>
      </rPr>
      <t>H27</t>
    </r>
    <r>
      <rPr>
        <sz val="11"/>
        <color theme="1"/>
        <rFont val="Aptos Narrow"/>
        <family val="2"/>
        <scheme val="minor"/>
      </rPr>
      <t>)</t>
    </r>
  </si>
  <si>
    <r>
      <t xml:space="preserve">In the </t>
    </r>
    <r>
      <rPr>
        <b/>
        <sz val="11"/>
        <color theme="1"/>
        <rFont val="Aptos Narrow"/>
        <family val="2"/>
        <scheme val="minor"/>
      </rPr>
      <t xml:space="preserve">Basic </t>
    </r>
    <r>
      <rPr>
        <sz val="11"/>
        <color theme="1"/>
        <rFont val="Aptos Narrow"/>
        <family val="2"/>
        <scheme val="minor"/>
      </rPr>
      <t xml:space="preserve">example, the cells with the max amound are </t>
    </r>
    <r>
      <rPr>
        <b/>
        <sz val="11"/>
        <color theme="1"/>
        <rFont val="Aptos Narrow"/>
        <family val="2"/>
        <scheme val="minor"/>
      </rPr>
      <t>[</t>
    </r>
    <r>
      <rPr>
        <b/>
        <sz val="11"/>
        <color rgb="FFC00000"/>
        <rFont val="Aptos Narrow"/>
        <family val="2"/>
        <scheme val="minor"/>
      </rPr>
      <t xml:space="preserve"> I26:33</t>
    </r>
    <r>
      <rPr>
        <b/>
        <sz val="11"/>
        <color theme="1"/>
        <rFont val="Aptos Narrow"/>
        <family val="2"/>
        <scheme val="minor"/>
      </rPr>
      <t xml:space="preserve"> ]</t>
    </r>
    <r>
      <rPr>
        <sz val="11"/>
        <color theme="1"/>
        <rFont val="Aptos Narrow"/>
        <family val="2"/>
        <scheme val="minor"/>
      </rPr>
      <t>. The criteria is in</t>
    </r>
    <r>
      <rPr>
        <b/>
        <sz val="11"/>
        <color theme="1"/>
        <rFont val="Aptos Narrow"/>
        <family val="2"/>
        <scheme val="minor"/>
      </rPr>
      <t xml:space="preserve"> [ </t>
    </r>
    <r>
      <rPr>
        <b/>
        <sz val="11"/>
        <color rgb="FF0099FF"/>
        <rFont val="Aptos Narrow"/>
        <family val="2"/>
        <scheme val="minor"/>
      </rPr>
      <t xml:space="preserve">G26:G33 </t>
    </r>
    <r>
      <rPr>
        <b/>
        <sz val="11"/>
        <color theme="1"/>
        <rFont val="Aptos Narrow"/>
        <family val="2"/>
        <scheme val="minor"/>
      </rPr>
      <t>]</t>
    </r>
    <r>
      <rPr>
        <sz val="11"/>
        <color theme="1"/>
        <rFont val="Aptos Narrow"/>
        <family val="2"/>
        <scheme val="minor"/>
      </rPr>
      <t xml:space="preserve">, looking for </t>
    </r>
    <r>
      <rPr>
        <b/>
        <sz val="11"/>
        <color theme="1"/>
        <rFont val="Aptos Narrow"/>
        <family val="2"/>
        <scheme val="minor"/>
      </rPr>
      <t>Bonus</t>
    </r>
    <r>
      <rPr>
        <sz val="11"/>
        <color theme="1"/>
        <rFont val="Aptos Narrow"/>
        <family val="2"/>
        <scheme val="minor"/>
      </rPr>
      <t xml:space="preserve"> as found in</t>
    </r>
    <r>
      <rPr>
        <b/>
        <sz val="11"/>
        <color theme="1"/>
        <rFont val="Aptos Narrow"/>
        <family val="2"/>
        <scheme val="minor"/>
      </rPr>
      <t xml:space="preserve"> [ </t>
    </r>
    <r>
      <rPr>
        <b/>
        <sz val="11"/>
        <color theme="9"/>
        <rFont val="Aptos Narrow"/>
        <family val="2"/>
        <scheme val="minor"/>
      </rPr>
      <t>G27</t>
    </r>
    <r>
      <rPr>
        <b/>
        <sz val="11"/>
        <color theme="1"/>
        <rFont val="Aptos Narrow"/>
        <family val="2"/>
        <scheme val="minor"/>
      </rPr>
      <t xml:space="preserve"> ]</t>
    </r>
    <r>
      <rPr>
        <sz val="11"/>
        <color theme="1"/>
        <rFont val="Aptos Narrow"/>
        <family val="2"/>
        <scheme val="minor"/>
      </rPr>
      <t xml:space="preserve">. </t>
    </r>
  </si>
  <si>
    <r>
      <t xml:space="preserve">In the </t>
    </r>
    <r>
      <rPr>
        <b/>
        <sz val="11"/>
        <color theme="1"/>
        <rFont val="Aptos Narrow"/>
        <family val="2"/>
        <scheme val="minor"/>
      </rPr>
      <t xml:space="preserve">Advanced </t>
    </r>
    <r>
      <rPr>
        <sz val="11"/>
        <color theme="1"/>
        <rFont val="Aptos Narrow"/>
        <family val="2"/>
        <scheme val="minor"/>
      </rPr>
      <t xml:space="preserve">example, we'll use those same 3 pieces - max amount in </t>
    </r>
    <r>
      <rPr>
        <b/>
        <sz val="11"/>
        <color theme="1"/>
        <rFont val="Aptos Narrow"/>
        <family val="2"/>
        <scheme val="minor"/>
      </rPr>
      <t>[</t>
    </r>
    <r>
      <rPr>
        <b/>
        <sz val="11"/>
        <color rgb="FFC00000"/>
        <rFont val="Aptos Narrow"/>
        <family val="2"/>
        <scheme val="minor"/>
      </rPr>
      <t xml:space="preserve"> I26:33</t>
    </r>
    <r>
      <rPr>
        <b/>
        <sz val="11"/>
        <color theme="1"/>
        <rFont val="Aptos Narrow"/>
        <family val="2"/>
        <scheme val="minor"/>
      </rPr>
      <t xml:space="preserve"> ]</t>
    </r>
    <r>
      <rPr>
        <sz val="11"/>
        <color theme="1"/>
        <rFont val="Aptos Narrow"/>
        <family val="2"/>
        <scheme val="minor"/>
      </rPr>
      <t>, the criteria in</t>
    </r>
    <r>
      <rPr>
        <b/>
        <sz val="11"/>
        <color theme="1"/>
        <rFont val="Aptos Narrow"/>
        <family val="2"/>
        <scheme val="minor"/>
      </rPr>
      <t xml:space="preserve"> [ </t>
    </r>
    <r>
      <rPr>
        <b/>
        <sz val="11"/>
        <color rgb="FF0099FF"/>
        <rFont val="Aptos Narrow"/>
        <family val="2"/>
        <scheme val="minor"/>
      </rPr>
      <t xml:space="preserve">G26:G33 </t>
    </r>
    <r>
      <rPr>
        <b/>
        <sz val="11"/>
        <color theme="1"/>
        <rFont val="Aptos Narrow"/>
        <family val="2"/>
        <scheme val="minor"/>
      </rPr>
      <t>]</t>
    </r>
    <r>
      <rPr>
        <sz val="11"/>
        <color theme="1"/>
        <rFont val="Aptos Narrow"/>
        <family val="2"/>
        <scheme val="minor"/>
      </rPr>
      <t xml:space="preserve">, </t>
    </r>
    <r>
      <rPr>
        <b/>
        <sz val="11"/>
        <color theme="1"/>
        <rFont val="Aptos Narrow"/>
        <family val="2"/>
        <scheme val="minor"/>
      </rPr>
      <t>Bonus</t>
    </r>
    <r>
      <rPr>
        <sz val="11"/>
        <color theme="1"/>
        <rFont val="Aptos Narrow"/>
        <family val="2"/>
        <scheme val="minor"/>
      </rPr>
      <t xml:space="preserve"> as found in</t>
    </r>
    <r>
      <rPr>
        <b/>
        <sz val="11"/>
        <color theme="1"/>
        <rFont val="Aptos Narrow"/>
        <family val="2"/>
        <scheme val="minor"/>
      </rPr>
      <t xml:space="preserve"> [ </t>
    </r>
    <r>
      <rPr>
        <b/>
        <sz val="11"/>
        <color theme="9"/>
        <rFont val="Aptos Narrow"/>
        <family val="2"/>
        <scheme val="minor"/>
      </rPr>
      <t>G27</t>
    </r>
    <r>
      <rPr>
        <b/>
        <sz val="11"/>
        <color theme="1"/>
        <rFont val="Aptos Narrow"/>
        <family val="2"/>
        <scheme val="minor"/>
      </rPr>
      <t xml:space="preserve"> ]</t>
    </r>
    <r>
      <rPr>
        <sz val="11"/>
        <color theme="1"/>
        <rFont val="Aptos Narrow"/>
        <family val="2"/>
        <scheme val="minor"/>
      </rPr>
      <t>, then add the second criteria:</t>
    </r>
  </si>
  <si>
    <r>
      <t>the cells listing months,</t>
    </r>
    <r>
      <rPr>
        <b/>
        <sz val="11"/>
        <color theme="1"/>
        <rFont val="Aptos Narrow"/>
        <family val="2"/>
        <scheme val="minor"/>
      </rPr>
      <t xml:space="preserve"> [ </t>
    </r>
    <r>
      <rPr>
        <b/>
        <sz val="11"/>
        <color rgb="FFFF00FF"/>
        <rFont val="Aptos Narrow"/>
        <family val="2"/>
        <scheme val="minor"/>
      </rPr>
      <t>H26:H33</t>
    </r>
    <r>
      <rPr>
        <b/>
        <sz val="11"/>
        <color theme="1"/>
        <rFont val="Aptos Narrow"/>
        <family val="2"/>
        <scheme val="minor"/>
      </rPr>
      <t xml:space="preserve"> ]</t>
    </r>
    <r>
      <rPr>
        <sz val="11"/>
        <color theme="1"/>
        <rFont val="Aptos Narrow"/>
        <family val="2"/>
        <scheme val="minor"/>
      </rPr>
      <t xml:space="preserve">, looking for April as found in </t>
    </r>
    <r>
      <rPr>
        <b/>
        <sz val="11"/>
        <color theme="1"/>
        <rFont val="Aptos Narrow"/>
        <family val="2"/>
        <scheme val="minor"/>
      </rPr>
      <t xml:space="preserve">[ </t>
    </r>
    <r>
      <rPr>
        <b/>
        <sz val="11"/>
        <color theme="5" tint="-0.249977111117893"/>
        <rFont val="Aptos Narrow"/>
        <family val="2"/>
        <scheme val="minor"/>
      </rPr>
      <t>H27</t>
    </r>
    <r>
      <rPr>
        <b/>
        <sz val="11"/>
        <color theme="1"/>
        <rFont val="Aptos Narrow"/>
        <family val="2"/>
        <scheme val="minor"/>
      </rPr>
      <t xml:space="preserve"> ]</t>
    </r>
    <r>
      <rPr>
        <sz val="11"/>
        <color theme="1"/>
        <rFont val="Aptos Narrow"/>
        <family val="2"/>
        <scheme val="minor"/>
      </rPr>
      <t>.</t>
    </r>
  </si>
  <si>
    <t xml:space="preserve">The main trick to remember with these formulas is to pay attention to which piece Excel is asking for first - the criteria column or the SUM/MAX column. </t>
  </si>
  <si>
    <t>Mississippi</t>
  </si>
  <si>
    <t>14N</t>
  </si>
  <si>
    <t>15N</t>
  </si>
  <si>
    <t>16N</t>
  </si>
  <si>
    <t xml:space="preserve"> 16N </t>
  </si>
  <si>
    <t>13N</t>
  </si>
  <si>
    <t>12N</t>
  </si>
  <si>
    <t xml:space="preserve"> 12N </t>
  </si>
  <si>
    <t>7W</t>
  </si>
  <si>
    <t>8W</t>
  </si>
  <si>
    <t>9W</t>
  </si>
  <si>
    <t xml:space="preserve"> 9W </t>
  </si>
  <si>
    <t>NP</t>
  </si>
  <si>
    <t>Grady</t>
  </si>
  <si>
    <t>Canadian</t>
  </si>
  <si>
    <t>Oklahoma</t>
  </si>
  <si>
    <t>Noble</t>
  </si>
  <si>
    <t>Held by Other</t>
  </si>
  <si>
    <t>Unit 1</t>
  </si>
  <si>
    <t>Unit 2</t>
  </si>
  <si>
    <t>Unit 3</t>
  </si>
  <si>
    <t>Unit 4</t>
  </si>
  <si>
    <t>Unit 5</t>
  </si>
  <si>
    <t>Unit 6</t>
  </si>
  <si>
    <t>Unit 7</t>
  </si>
  <si>
    <t>Unit 8</t>
  </si>
  <si>
    <t>Unit 9</t>
  </si>
  <si>
    <t>Unit 10</t>
  </si>
  <si>
    <t>Unit 11</t>
  </si>
  <si>
    <t>Unit 12</t>
  </si>
  <si>
    <t>Unit 13</t>
  </si>
  <si>
    <t>Unit 14</t>
  </si>
  <si>
    <t>Unit 15</t>
  </si>
  <si>
    <t>Unit 16</t>
  </si>
  <si>
    <t>Unit 17</t>
  </si>
  <si>
    <t>Unit 18</t>
  </si>
  <si>
    <t>Unit 19</t>
  </si>
  <si>
    <t>Unit 20</t>
  </si>
  <si>
    <t>Unit 21</t>
  </si>
  <si>
    <t>Unit 22</t>
  </si>
  <si>
    <t>Unit 23</t>
  </si>
  <si>
    <t>Unit 24</t>
  </si>
  <si>
    <t>Unit 25</t>
  </si>
  <si>
    <t>Unit 26</t>
  </si>
  <si>
    <t>Unit 27</t>
  </si>
  <si>
    <t>Unit 28</t>
  </si>
  <si>
    <t>Unit 29</t>
  </si>
  <si>
    <t>Unit 30</t>
  </si>
  <si>
    <t>Unit 31</t>
  </si>
  <si>
    <t>Unit 33</t>
  </si>
  <si>
    <t>Unit 34</t>
  </si>
  <si>
    <t>Unit 35</t>
  </si>
  <si>
    <t>Unit 36</t>
  </si>
  <si>
    <t>Unit 37</t>
  </si>
  <si>
    <t>Unit 38</t>
  </si>
  <si>
    <t>Unit 39</t>
  </si>
  <si>
    <t>Unit 40</t>
  </si>
  <si>
    <t>Unit 41</t>
  </si>
  <si>
    <t>Unit 42</t>
  </si>
  <si>
    <t>Unit 43</t>
  </si>
  <si>
    <t>Unit 44</t>
  </si>
  <si>
    <t>Unit 45</t>
  </si>
  <si>
    <t>Unit 46</t>
  </si>
  <si>
    <t>Unit 47</t>
  </si>
  <si>
    <t>Unit 48</t>
  </si>
  <si>
    <t>Unit 49</t>
  </si>
  <si>
    <t>Unit 50</t>
  </si>
  <si>
    <t>Unit 51</t>
  </si>
  <si>
    <t>Unit 52</t>
  </si>
  <si>
    <t>Unit 53</t>
  </si>
  <si>
    <t>Unit 54</t>
  </si>
  <si>
    <t>Unit 55</t>
  </si>
  <si>
    <t>Unit 56</t>
  </si>
  <si>
    <t>Unit 57</t>
  </si>
  <si>
    <t>Unit 58</t>
  </si>
  <si>
    <t>Unit 59</t>
  </si>
  <si>
    <t>Unit 60</t>
  </si>
  <si>
    <t>Unit 61</t>
  </si>
  <si>
    <t>Unit 62</t>
  </si>
  <si>
    <t>Unit 63</t>
  </si>
  <si>
    <t>Unit 64</t>
  </si>
  <si>
    <t>Unit 65</t>
  </si>
  <si>
    <t>Unit 66</t>
  </si>
  <si>
    <t>Unit 67</t>
  </si>
  <si>
    <t>Unit 68</t>
  </si>
  <si>
    <t>264/780</t>
  </si>
  <si>
    <t>427/707</t>
  </si>
  <si>
    <t>477/744</t>
  </si>
  <si>
    <t>477/687</t>
  </si>
  <si>
    <t>777/864</t>
  </si>
  <si>
    <t>744/87</t>
  </si>
  <si>
    <t>746/874</t>
  </si>
  <si>
    <t>748/706</t>
  </si>
  <si>
    <t>777/840</t>
  </si>
  <si>
    <t>777/876</t>
  </si>
  <si>
    <t>777/874</t>
  </si>
  <si>
    <t>777/778</t>
  </si>
  <si>
    <t>786/786</t>
  </si>
  <si>
    <t>786/788</t>
  </si>
  <si>
    <t>704/277</t>
  </si>
  <si>
    <t>787/706</t>
  </si>
  <si>
    <t>787/867</t>
  </si>
  <si>
    <t>787/860</t>
  </si>
  <si>
    <t>878/782</t>
  </si>
  <si>
    <t>878/402</t>
  </si>
  <si>
    <t>878/786</t>
  </si>
  <si>
    <t>870/827</t>
  </si>
  <si>
    <t>878/404</t>
  </si>
  <si>
    <t>878/784</t>
  </si>
  <si>
    <t>870/787</t>
  </si>
  <si>
    <t>870/807</t>
  </si>
  <si>
    <t>872/847</t>
  </si>
  <si>
    <t>878/788</t>
  </si>
  <si>
    <t>878/400</t>
  </si>
  <si>
    <t>784/487</t>
  </si>
  <si>
    <t>7672/60</t>
  </si>
  <si>
    <t>872/77</t>
  </si>
  <si>
    <t>872/47</t>
  </si>
  <si>
    <t>7626/268</t>
  </si>
  <si>
    <t>7626/270</t>
  </si>
  <si>
    <t>7627/24</t>
  </si>
  <si>
    <t>7627/64</t>
  </si>
  <si>
    <t>7627/22</t>
  </si>
  <si>
    <t>7672/67</t>
  </si>
  <si>
    <t>7672/27</t>
  </si>
  <si>
    <t>7772/204</t>
  </si>
  <si>
    <t>7776/64</t>
  </si>
  <si>
    <t>7776/62</t>
  </si>
  <si>
    <t>727/668</t>
  </si>
  <si>
    <t>727/670</t>
  </si>
  <si>
    <t>727/672</t>
  </si>
  <si>
    <t>727/674</t>
  </si>
  <si>
    <t>727/676</t>
  </si>
  <si>
    <t>727/678</t>
  </si>
  <si>
    <t>727/680</t>
  </si>
  <si>
    <t>867/722</t>
  </si>
  <si>
    <t>867/288</t>
  </si>
  <si>
    <t>867/720</t>
  </si>
  <si>
    <t>867/724</t>
  </si>
  <si>
    <t>276/777</t>
  </si>
  <si>
    <t>247/277</t>
  </si>
  <si>
    <t>272/278</t>
  </si>
  <si>
    <t>240/277</t>
  </si>
  <si>
    <t>240/762</t>
  </si>
  <si>
    <t>247/477</t>
  </si>
  <si>
    <t>776/27</t>
  </si>
  <si>
    <t>7728/287</t>
  </si>
  <si>
    <t>7728/282</t>
  </si>
  <si>
    <t>7722/47</t>
  </si>
  <si>
    <t>4087/77</t>
  </si>
  <si>
    <t>7600/7</t>
  </si>
  <si>
    <t>7627/277</t>
  </si>
  <si>
    <t>476/787</t>
  </si>
  <si>
    <t>666/77</t>
  </si>
  <si>
    <t>478/74</t>
  </si>
  <si>
    <t>7678/76</t>
  </si>
  <si>
    <t>7626/282</t>
  </si>
  <si>
    <t>7640/64</t>
  </si>
  <si>
    <t>7678/222</t>
  </si>
  <si>
    <t>7760/244</t>
  </si>
  <si>
    <t>7768/227</t>
  </si>
  <si>
    <t>7762/80</t>
  </si>
  <si>
    <t>7762/84</t>
  </si>
  <si>
    <t>7762/88</t>
  </si>
  <si>
    <t>7762/82</t>
  </si>
  <si>
    <t>7762/86</t>
  </si>
  <si>
    <t>7774/287</t>
  </si>
  <si>
    <t xml:space="preserve"> 6662/72</t>
  </si>
  <si>
    <t>6664/728</t>
  </si>
  <si>
    <t>6664/770</t>
  </si>
  <si>
    <t xml:space="preserve"> 6672/727</t>
  </si>
  <si>
    <t>6644/724</t>
  </si>
  <si>
    <t xml:space="preserve"> 6666/882</t>
  </si>
  <si>
    <t>6064/004</t>
  </si>
  <si>
    <t>6647/ 628</t>
  </si>
  <si>
    <t>6647/672</t>
  </si>
  <si>
    <t>6642/886</t>
  </si>
  <si>
    <t>6642/862</t>
  </si>
  <si>
    <t>6647/676</t>
  </si>
  <si>
    <t>6647/674</t>
  </si>
  <si>
    <t>6647/678</t>
  </si>
  <si>
    <t>6647/670</t>
  </si>
  <si>
    <t>6644/726</t>
  </si>
  <si>
    <t>6644/472</t>
  </si>
  <si>
    <t>6644/878</t>
  </si>
  <si>
    <t>6667/667</t>
  </si>
  <si>
    <t>6666/888</t>
  </si>
  <si>
    <t>6676/640</t>
  </si>
  <si>
    <t>6666/284</t>
  </si>
  <si>
    <t>6627/662</t>
  </si>
  <si>
    <t>6670/677</t>
  </si>
  <si>
    <t>6627/426</t>
  </si>
  <si>
    <t>6627/470</t>
  </si>
  <si>
    <t>6627/676</t>
  </si>
  <si>
    <t>6627/674</t>
  </si>
  <si>
    <t>6627/428</t>
  </si>
  <si>
    <t>6627/672</t>
  </si>
  <si>
    <t>6677/787</t>
  </si>
  <si>
    <t xml:space="preserve"> 6677/662</t>
  </si>
  <si>
    <t>6647/667</t>
  </si>
  <si>
    <t>6647/666</t>
  </si>
  <si>
    <t>6647/660</t>
  </si>
  <si>
    <t>6644/777</t>
  </si>
  <si>
    <t xml:space="preserve"> 6676/776</t>
  </si>
  <si>
    <t>6087/878</t>
  </si>
  <si>
    <t>6074/824</t>
  </si>
  <si>
    <t>6086/607</t>
  </si>
  <si>
    <t>6068/664</t>
  </si>
  <si>
    <t>6066/686</t>
  </si>
  <si>
    <t>6070/674</t>
  </si>
  <si>
    <t>6087/426</t>
  </si>
  <si>
    <t>6666/647</t>
  </si>
  <si>
    <t>6664/64</t>
  </si>
  <si>
    <t>6664/676</t>
  </si>
  <si>
    <t xml:space="preserve"> 6662/767</t>
  </si>
  <si>
    <t>6627 /467</t>
  </si>
  <si>
    <t>6626 /646</t>
  </si>
  <si>
    <t>6626/644</t>
  </si>
  <si>
    <t>6626/642</t>
  </si>
  <si>
    <t>6677/78</t>
  </si>
  <si>
    <t>6660/744</t>
  </si>
  <si>
    <t xml:space="preserve"> 6660/742</t>
  </si>
  <si>
    <t>6660/664</t>
  </si>
  <si>
    <t>6667/877</t>
  </si>
  <si>
    <t>6662/778</t>
  </si>
  <si>
    <t xml:space="preserve"> 6662/772</t>
  </si>
  <si>
    <t>6662/767</t>
  </si>
  <si>
    <t>6668/766</t>
  </si>
  <si>
    <t>6662/867</t>
  </si>
  <si>
    <t>6676/76</t>
  </si>
  <si>
    <t xml:space="preserve"> 6074/666</t>
  </si>
  <si>
    <t>6074/678</t>
  </si>
  <si>
    <t>6678/678</t>
  </si>
  <si>
    <t>6670/777</t>
  </si>
  <si>
    <t>6674/774</t>
  </si>
  <si>
    <t>6670/602</t>
  </si>
  <si>
    <t>460/66</t>
  </si>
  <si>
    <t>476/247</t>
  </si>
  <si>
    <t>427/686</t>
  </si>
  <si>
    <t xml:space="preserve"> 6642/866</t>
  </si>
  <si>
    <t>6644/742</t>
  </si>
  <si>
    <t>6647/277</t>
  </si>
  <si>
    <t>6642/870</t>
  </si>
  <si>
    <t xml:space="preserve"> 6647/686</t>
  </si>
  <si>
    <t>6642/202</t>
  </si>
  <si>
    <t>6642/860</t>
  </si>
  <si>
    <t xml:space="preserve"> 6642/868</t>
  </si>
  <si>
    <t>6644/740</t>
  </si>
  <si>
    <t>6677/770</t>
  </si>
  <si>
    <t>6677/766</t>
  </si>
  <si>
    <t>6672/764</t>
  </si>
  <si>
    <t>6644/678</t>
  </si>
  <si>
    <t xml:space="preserve"> 6662/287</t>
  </si>
  <si>
    <t>6667/786</t>
  </si>
  <si>
    <t>6667/266</t>
  </si>
  <si>
    <t>6670/766</t>
  </si>
  <si>
    <t>6676/872</t>
  </si>
  <si>
    <t>6648/67</t>
  </si>
  <si>
    <t xml:space="preserve"> 227/760</t>
  </si>
  <si>
    <t>6646/267</t>
  </si>
  <si>
    <t>6648/047</t>
  </si>
  <si>
    <t>6647/646</t>
  </si>
  <si>
    <t>6647/647</t>
  </si>
  <si>
    <t>6642/880</t>
  </si>
  <si>
    <t>6646/266</t>
  </si>
  <si>
    <t>6644/770</t>
  </si>
  <si>
    <t xml:space="preserve">6644/860 </t>
  </si>
  <si>
    <t>6644/848</t>
  </si>
  <si>
    <t>6646/760</t>
  </si>
  <si>
    <t>6646/707</t>
  </si>
  <si>
    <t xml:space="preserve">6667/064 </t>
  </si>
  <si>
    <t>6664/778</t>
  </si>
  <si>
    <t>6644/646</t>
  </si>
  <si>
    <t>6648/60</t>
  </si>
  <si>
    <t xml:space="preserve"> 644/678</t>
  </si>
  <si>
    <t>6660/848</t>
  </si>
  <si>
    <t>6047/222</t>
  </si>
  <si>
    <t>6627/277</t>
  </si>
  <si>
    <t>6662/074</t>
  </si>
  <si>
    <t>6666/884</t>
  </si>
  <si>
    <t>6666/886</t>
  </si>
  <si>
    <t>6667/780</t>
  </si>
  <si>
    <t>6664/ 726</t>
  </si>
  <si>
    <t>6660/662</t>
  </si>
  <si>
    <t>6076/676</t>
  </si>
  <si>
    <t>6667/808</t>
  </si>
  <si>
    <t>6667/806</t>
  </si>
  <si>
    <t>6047/226</t>
  </si>
  <si>
    <t>6620/464</t>
  </si>
  <si>
    <t>6048/278</t>
  </si>
  <si>
    <t>6047/224</t>
  </si>
  <si>
    <t>6048/276</t>
  </si>
  <si>
    <t>6662/726</t>
  </si>
  <si>
    <t>6670/778</t>
  </si>
  <si>
    <t>6660/747</t>
  </si>
  <si>
    <t>6667/784</t>
  </si>
  <si>
    <t xml:space="preserve"> 6667/782</t>
  </si>
  <si>
    <t>6674/706</t>
  </si>
  <si>
    <t xml:space="preserve"> 6667/066</t>
  </si>
  <si>
    <t>664/776</t>
  </si>
  <si>
    <t xml:space="preserve"> 6664/774</t>
  </si>
  <si>
    <t>6664/772</t>
  </si>
  <si>
    <t>6666/200</t>
  </si>
  <si>
    <t xml:space="preserve"> 6677/760</t>
  </si>
  <si>
    <t xml:space="preserve"> 6672/674</t>
  </si>
  <si>
    <t>427/776</t>
  </si>
  <si>
    <t>427/687</t>
  </si>
  <si>
    <t>460/666</t>
  </si>
  <si>
    <t>6677/772</t>
  </si>
  <si>
    <t>6677/728</t>
  </si>
  <si>
    <t xml:space="preserve"> 6674/704</t>
  </si>
  <si>
    <t>6674/700</t>
  </si>
  <si>
    <t>6676/027</t>
  </si>
  <si>
    <t>6674/702</t>
  </si>
  <si>
    <t>6676/076</t>
  </si>
  <si>
    <t xml:space="preserve"> 6676/ 027</t>
  </si>
  <si>
    <t>6676/77</t>
  </si>
  <si>
    <t>6676/487</t>
  </si>
  <si>
    <t>477/666</t>
  </si>
  <si>
    <t>472/688</t>
  </si>
  <si>
    <t>472/686</t>
  </si>
  <si>
    <t>6667/702</t>
  </si>
  <si>
    <t>6670/270</t>
  </si>
  <si>
    <t>6676/444</t>
  </si>
  <si>
    <t>6670/227</t>
  </si>
  <si>
    <t>6676/477</t>
  </si>
  <si>
    <t>6676/442</t>
  </si>
  <si>
    <t>6676/466</t>
  </si>
  <si>
    <t>6676/467</t>
  </si>
  <si>
    <t>6676/476</t>
  </si>
  <si>
    <t>6676/446</t>
  </si>
  <si>
    <t>6672/777</t>
  </si>
  <si>
    <t>6677/274</t>
  </si>
  <si>
    <t>6677/278</t>
  </si>
  <si>
    <t>6677/280</t>
  </si>
  <si>
    <t>6677/276</t>
  </si>
  <si>
    <t>6672/770</t>
  </si>
  <si>
    <t>6672/727</t>
  </si>
  <si>
    <t>6674/664</t>
  </si>
  <si>
    <t>6674/647</t>
  </si>
  <si>
    <t>6674/670</t>
  </si>
  <si>
    <t>6674/662</t>
  </si>
  <si>
    <t>6684/600</t>
  </si>
  <si>
    <t>6688/2</t>
  </si>
  <si>
    <t>6077/667</t>
  </si>
  <si>
    <t>6674/666</t>
  </si>
  <si>
    <t>6674/668</t>
  </si>
  <si>
    <t>6677/467</t>
  </si>
  <si>
    <t>6220/427</t>
  </si>
  <si>
    <t>6227/68</t>
  </si>
  <si>
    <t>6222/670</t>
  </si>
  <si>
    <t>6220/470</t>
  </si>
  <si>
    <t>6220/477</t>
  </si>
  <si>
    <t>6227/728</t>
  </si>
  <si>
    <t>6220/476</t>
  </si>
  <si>
    <t>6222/447</t>
  </si>
  <si>
    <t>6222/677</t>
  </si>
  <si>
    <t>6222/667</t>
  </si>
  <si>
    <t>6222/460</t>
  </si>
  <si>
    <t>6267/876</t>
  </si>
  <si>
    <t>777/866</t>
  </si>
  <si>
    <t>6226/262</t>
  </si>
  <si>
    <t>6227/26</t>
  </si>
  <si>
    <t>6220/442</t>
  </si>
  <si>
    <t>6222/467</t>
  </si>
  <si>
    <t>6227/24</t>
  </si>
  <si>
    <t>6264/868</t>
  </si>
  <si>
    <t>6264/820</t>
  </si>
  <si>
    <t>6222/676</t>
  </si>
  <si>
    <t>6222/466</t>
  </si>
  <si>
    <t>6220/448</t>
  </si>
  <si>
    <t>6200/660</t>
  </si>
  <si>
    <t>6260/667</t>
  </si>
  <si>
    <t>6202/277</t>
  </si>
  <si>
    <t>6226/827</t>
  </si>
  <si>
    <t>6227/407</t>
  </si>
  <si>
    <t>6227/776</t>
  </si>
  <si>
    <t>6227/778</t>
  </si>
  <si>
    <t>6227/747</t>
  </si>
  <si>
    <t>6227/744</t>
  </si>
  <si>
    <t>6227/746</t>
  </si>
  <si>
    <t>6226/870</t>
  </si>
  <si>
    <t>747/626</t>
  </si>
  <si>
    <t>778/68</t>
  </si>
  <si>
    <t>760/670</t>
  </si>
  <si>
    <t>760/672</t>
  </si>
  <si>
    <t>760/674</t>
  </si>
  <si>
    <t>766/627</t>
  </si>
  <si>
    <t>778/607</t>
  </si>
  <si>
    <t>786/887</t>
  </si>
  <si>
    <t>876/6</t>
  </si>
  <si>
    <t>6227/468</t>
  </si>
  <si>
    <t>6227/866</t>
  </si>
  <si>
    <t>6227/462</t>
  </si>
  <si>
    <t>6228/662</t>
  </si>
  <si>
    <t>6276/868</t>
  </si>
  <si>
    <t>6227/828</t>
  </si>
  <si>
    <t>6227/860</t>
  </si>
  <si>
    <t>6224/678</t>
  </si>
  <si>
    <t>6224/672</t>
  </si>
  <si>
    <t>6227/406</t>
  </si>
  <si>
    <t>6227/876</t>
  </si>
  <si>
    <t>6227/867</t>
  </si>
  <si>
    <t>760/77</t>
  </si>
  <si>
    <t>767/8</t>
  </si>
  <si>
    <t>760/826</t>
  </si>
  <si>
    <t>762/440</t>
  </si>
  <si>
    <t>766/87</t>
  </si>
  <si>
    <t>6686/786</t>
  </si>
  <si>
    <t>6684/602</t>
  </si>
  <si>
    <t>6688/8</t>
  </si>
  <si>
    <t>6688/60</t>
  </si>
  <si>
    <t>6272/762</t>
  </si>
  <si>
    <t>6274/667</t>
  </si>
  <si>
    <t>776/247</t>
  </si>
  <si>
    <t>780/276</t>
  </si>
  <si>
    <t>6277/602</t>
  </si>
  <si>
    <t>6277/627</t>
  </si>
  <si>
    <t>6277/604</t>
  </si>
  <si>
    <t>877/667</t>
  </si>
  <si>
    <t>870/866</t>
  </si>
  <si>
    <t>870/867</t>
  </si>
  <si>
    <t>688/746</t>
  </si>
  <si>
    <t>6277/748</t>
  </si>
  <si>
    <t>7606/627</t>
  </si>
  <si>
    <t>6246/86</t>
  </si>
  <si>
    <t>6246/77</t>
  </si>
  <si>
    <t>6246/628</t>
  </si>
  <si>
    <t>6246/676</t>
  </si>
  <si>
    <t>6246/627</t>
  </si>
  <si>
    <t>6246/884</t>
  </si>
  <si>
    <t>6246/876</t>
  </si>
  <si>
    <t>6244/248</t>
  </si>
  <si>
    <t>6247/86</t>
  </si>
  <si>
    <t>6244/486</t>
  </si>
  <si>
    <t>6244/477</t>
  </si>
  <si>
    <t>6244/487</t>
  </si>
  <si>
    <t>6247/676</t>
  </si>
  <si>
    <t>6247/667</t>
  </si>
  <si>
    <t>6247/677</t>
  </si>
  <si>
    <t>6247/674</t>
  </si>
  <si>
    <t>6248/47</t>
  </si>
  <si>
    <t>6248/62</t>
  </si>
  <si>
    <t>6248/80</t>
  </si>
  <si>
    <t>6248/87</t>
  </si>
  <si>
    <t>6248/86</t>
  </si>
  <si>
    <t>6248/67</t>
  </si>
  <si>
    <t>6248/60</t>
  </si>
  <si>
    <t>6248/76</t>
  </si>
  <si>
    <t>6248/74</t>
  </si>
  <si>
    <t>6248/77</t>
  </si>
  <si>
    <t>6264/700</t>
  </si>
  <si>
    <t>6260/660</t>
  </si>
  <si>
    <t>6260/626</t>
  </si>
  <si>
    <t>6260/607</t>
  </si>
  <si>
    <t>6264/702</t>
  </si>
  <si>
    <t>6264/267</t>
  </si>
  <si>
    <t>7686/272</t>
  </si>
  <si>
    <t>6280/640</t>
  </si>
  <si>
    <t>6280/647</t>
  </si>
  <si>
    <t>6262/700</t>
  </si>
  <si>
    <t>6262/707</t>
  </si>
  <si>
    <t>7660/647</t>
  </si>
  <si>
    <t>7606/667</t>
  </si>
  <si>
    <t>6264/827</t>
  </si>
  <si>
    <t>6268/478</t>
  </si>
  <si>
    <t>6268/486</t>
  </si>
  <si>
    <t>6268/484</t>
  </si>
  <si>
    <t>6268/487</t>
  </si>
  <si>
    <t>6088/664</t>
  </si>
  <si>
    <t>6088/666</t>
  </si>
  <si>
    <t>7660/660</t>
  </si>
  <si>
    <t>6267/206</t>
  </si>
  <si>
    <t>6267/207</t>
  </si>
  <si>
    <t>6268/676</t>
  </si>
  <si>
    <t>7667/666</t>
  </si>
  <si>
    <t>6268/677</t>
  </si>
  <si>
    <t>7667/282</t>
  </si>
  <si>
    <t>7667/278</t>
  </si>
  <si>
    <t>7667/286</t>
  </si>
  <si>
    <t>7667/266</t>
  </si>
  <si>
    <t>7660/667</t>
  </si>
  <si>
    <t>7660/87</t>
  </si>
  <si>
    <t>6268/447</t>
  </si>
  <si>
    <t>6272/222</t>
  </si>
  <si>
    <t>6274/620</t>
  </si>
  <si>
    <t>6274/622</t>
  </si>
  <si>
    <t>6274/624</t>
  </si>
  <si>
    <t>6274/47</t>
  </si>
  <si>
    <t>7672/26</t>
  </si>
  <si>
    <t>7676/647</t>
  </si>
  <si>
    <t>7687/600</t>
  </si>
  <si>
    <t>6286/766</t>
  </si>
  <si>
    <t>7700/667</t>
  </si>
  <si>
    <t>7706/264</t>
  </si>
  <si>
    <t>6284/446</t>
  </si>
  <si>
    <t>6286/222</t>
  </si>
  <si>
    <t>7766/62</t>
  </si>
  <si>
    <t>6287/78</t>
  </si>
  <si>
    <t>6277/726</t>
  </si>
  <si>
    <t>7668/66</t>
  </si>
  <si>
    <t>7668/20</t>
  </si>
  <si>
    <t>7740/677</t>
  </si>
  <si>
    <t>7740/676</t>
  </si>
  <si>
    <t>7740/687</t>
  </si>
  <si>
    <t>7740/686</t>
  </si>
  <si>
    <t>7767/666</t>
  </si>
  <si>
    <t>7760/677</t>
  </si>
  <si>
    <t>7770/647</t>
  </si>
  <si>
    <t>6707/266</t>
  </si>
  <si>
    <t>6707/268</t>
  </si>
  <si>
    <t>6707/278</t>
  </si>
  <si>
    <t>6707/276</t>
  </si>
  <si>
    <t>6707/280</t>
  </si>
  <si>
    <t>6707/284</t>
  </si>
  <si>
    <t>6707/286</t>
  </si>
  <si>
    <t>6707/282</t>
  </si>
  <si>
    <t>7786/644</t>
  </si>
  <si>
    <t>7786/640</t>
  </si>
  <si>
    <t>6707/270</t>
  </si>
  <si>
    <t>6707/274</t>
  </si>
  <si>
    <t>6760/767</t>
  </si>
  <si>
    <t>6760/470</t>
  </si>
  <si>
    <t>6760/477</t>
  </si>
  <si>
    <t>6707/264</t>
  </si>
  <si>
    <t>6707/262</t>
  </si>
  <si>
    <t>6760/448</t>
  </si>
  <si>
    <t>6760/478</t>
  </si>
  <si>
    <t>6764/602</t>
  </si>
  <si>
    <t>6267/266</t>
  </si>
  <si>
    <t>866/277</t>
  </si>
  <si>
    <t>6020/466</t>
  </si>
  <si>
    <t>6020/468</t>
  </si>
  <si>
    <t>6020/420</t>
  </si>
  <si>
    <t>6020/422</t>
  </si>
  <si>
    <t>6020/424</t>
  </si>
  <si>
    <t>6020/426</t>
  </si>
  <si>
    <t>720/647</t>
  </si>
  <si>
    <t>776/467</t>
  </si>
  <si>
    <t>7667/270</t>
  </si>
  <si>
    <t>6722/662</t>
  </si>
  <si>
    <t>6772/708</t>
  </si>
  <si>
    <t>6726/600</t>
  </si>
  <si>
    <t>6727/202</t>
  </si>
  <si>
    <t>6727/727</t>
  </si>
  <si>
    <t>6726/666</t>
  </si>
  <si>
    <t>6726/667</t>
  </si>
  <si>
    <t>6708/642</t>
  </si>
  <si>
    <t>6708/640</t>
  </si>
  <si>
    <t>6700/76</t>
  </si>
  <si>
    <t>6720/627</t>
  </si>
  <si>
    <t>6267/764</t>
  </si>
  <si>
    <t>6708/648</t>
  </si>
  <si>
    <t>6708/646</t>
  </si>
  <si>
    <t>6767/276</t>
  </si>
  <si>
    <t>6700/67</t>
  </si>
  <si>
    <t>6708/626</t>
  </si>
  <si>
    <t>6708/644</t>
  </si>
  <si>
    <t>6767/287</t>
  </si>
  <si>
    <t>6726/74</t>
  </si>
  <si>
    <t>6784/77</t>
  </si>
  <si>
    <t>6767/226</t>
  </si>
  <si>
    <t>6700/78</t>
  </si>
  <si>
    <t>6767/222</t>
  </si>
  <si>
    <t>6774/286</t>
  </si>
  <si>
    <t>6744/772</t>
  </si>
  <si>
    <t>6744/787</t>
  </si>
  <si>
    <t>6744/782</t>
  </si>
  <si>
    <t>6778/70</t>
  </si>
  <si>
    <t>6766/727</t>
  </si>
  <si>
    <t>6766/746</t>
  </si>
  <si>
    <t>6766/747</t>
  </si>
  <si>
    <t>6766/748</t>
  </si>
  <si>
    <t>6762/877</t>
  </si>
  <si>
    <t>6767/80</t>
  </si>
  <si>
    <t>6767/77</t>
  </si>
  <si>
    <t>6767/87</t>
  </si>
  <si>
    <t>6767/604</t>
  </si>
  <si>
    <t>6767/600</t>
  </si>
  <si>
    <t>6767/672</t>
  </si>
  <si>
    <t>6767/646</t>
  </si>
  <si>
    <t>6767/678</t>
  </si>
  <si>
    <t>6767/647</t>
  </si>
  <si>
    <t>6772/676</t>
  </si>
  <si>
    <t>6772/644</t>
  </si>
  <si>
    <t>6772/706</t>
  </si>
  <si>
    <t>6770/787</t>
  </si>
  <si>
    <t>6777/407</t>
  </si>
  <si>
    <t>6777/427</t>
  </si>
  <si>
    <t>6776/80</t>
  </si>
  <si>
    <t>6786/646</t>
  </si>
  <si>
    <t>867/768</t>
  </si>
  <si>
    <t>867/760</t>
  </si>
  <si>
    <t>867/764</t>
  </si>
  <si>
    <t>867/762</t>
  </si>
  <si>
    <t>867/766</t>
  </si>
  <si>
    <t>6786/677</t>
  </si>
  <si>
    <t>6786/667</t>
  </si>
  <si>
    <t>6786/76</t>
  </si>
  <si>
    <t>6786/74</t>
  </si>
  <si>
    <t>6786/628</t>
  </si>
  <si>
    <t>6774/678</t>
  </si>
  <si>
    <t>6774/628</t>
  </si>
  <si>
    <t>6774/674</t>
  </si>
  <si>
    <t>6774/670</t>
  </si>
  <si>
    <t>6774/676</t>
  </si>
  <si>
    <t>6774/672</t>
  </si>
  <si>
    <t>6786/77</t>
  </si>
  <si>
    <t>6786/62</t>
  </si>
  <si>
    <t>6786/26</t>
  </si>
  <si>
    <t>6786/27</t>
  </si>
  <si>
    <t>6786/40</t>
  </si>
  <si>
    <t>6786/66</t>
  </si>
  <si>
    <t>6787/248</t>
  </si>
  <si>
    <t>6784/607</t>
  </si>
  <si>
    <t>6784/466</t>
  </si>
  <si>
    <t>6784/467</t>
  </si>
  <si>
    <t>6784/666</t>
  </si>
  <si>
    <t>6787/20</t>
  </si>
  <si>
    <t>6787/64</t>
  </si>
  <si>
    <t>6787/67</t>
  </si>
  <si>
    <t>6787/78</t>
  </si>
  <si>
    <t>6788/882</t>
  </si>
  <si>
    <t>6788/876</t>
  </si>
  <si>
    <t>6787/47</t>
  </si>
  <si>
    <t>6787/66</t>
  </si>
  <si>
    <t>6787/46</t>
  </si>
  <si>
    <t>6787/68</t>
  </si>
  <si>
    <t>6787/27</t>
  </si>
  <si>
    <t>6788/274</t>
  </si>
  <si>
    <t>6788/278</t>
  </si>
  <si>
    <t>6788/276</t>
  </si>
  <si>
    <t>6788/272</t>
  </si>
  <si>
    <t>6788/280</t>
  </si>
  <si>
    <t>6788/284</t>
  </si>
  <si>
    <t>6788/282</t>
  </si>
  <si>
    <t>6788/286</t>
  </si>
  <si>
    <t>6788/288</t>
  </si>
  <si>
    <t>6788/700</t>
  </si>
  <si>
    <t>6407/862</t>
  </si>
  <si>
    <t>6426/787</t>
  </si>
  <si>
    <t>268/676</t>
  </si>
  <si>
    <t>268/668</t>
  </si>
  <si>
    <t>268/670</t>
  </si>
  <si>
    <t>268/672</t>
  </si>
  <si>
    <t>268/678</t>
  </si>
  <si>
    <t>268/674</t>
  </si>
  <si>
    <t>276/266</t>
  </si>
  <si>
    <t>246/604</t>
  </si>
  <si>
    <t>246/606</t>
  </si>
  <si>
    <t>246/608</t>
  </si>
  <si>
    <t>246/660</t>
  </si>
  <si>
    <t>246/662</t>
  </si>
  <si>
    <t>246/664</t>
  </si>
  <si>
    <t>246/667</t>
  </si>
  <si>
    <t>246/776</t>
  </si>
  <si>
    <t>767/466</t>
  </si>
  <si>
    <t>767/467</t>
  </si>
  <si>
    <t>767/426</t>
  </si>
  <si>
    <t>767/427</t>
  </si>
  <si>
    <t>767/476</t>
  </si>
  <si>
    <t>767/477</t>
  </si>
  <si>
    <t>6404/678</t>
  </si>
  <si>
    <t>6402/606</t>
  </si>
  <si>
    <t>6402/607</t>
  </si>
  <si>
    <t>6406/667</t>
  </si>
  <si>
    <t>6402/642</t>
  </si>
  <si>
    <t>6402/648</t>
  </si>
  <si>
    <t>6407/846</t>
  </si>
  <si>
    <t>6407/872</t>
  </si>
  <si>
    <t>6407/874</t>
  </si>
  <si>
    <t>6407/877</t>
  </si>
  <si>
    <t>6406/847</t>
  </si>
  <si>
    <t>6407/47</t>
  </si>
  <si>
    <t>6407/64</t>
  </si>
  <si>
    <t>6407/62</t>
  </si>
  <si>
    <t>6466/884</t>
  </si>
  <si>
    <t>6406/846</t>
  </si>
  <si>
    <t>6406/866</t>
  </si>
  <si>
    <t>6408/687</t>
  </si>
  <si>
    <t>6408/206</t>
  </si>
  <si>
    <t>6407/882</t>
  </si>
  <si>
    <t>6408/804</t>
  </si>
  <si>
    <t>6466/844</t>
  </si>
  <si>
    <t>6466/848</t>
  </si>
  <si>
    <t>6466/846</t>
  </si>
  <si>
    <t>6422/667</t>
  </si>
  <si>
    <t>6422/660</t>
  </si>
  <si>
    <t>6708/840</t>
  </si>
  <si>
    <t>6426/674</t>
  </si>
  <si>
    <t>6467/466</t>
  </si>
  <si>
    <t>6467/472</t>
  </si>
  <si>
    <t>6467/467</t>
  </si>
  <si>
    <t>6467/766</t>
  </si>
  <si>
    <t>880/466</t>
  </si>
  <si>
    <t>6466/782</t>
  </si>
  <si>
    <t>6466/468</t>
  </si>
  <si>
    <t>6420/764</t>
  </si>
  <si>
    <t>6422/726</t>
  </si>
  <si>
    <t>6422/724</t>
  </si>
  <si>
    <t>6422/767</t>
  </si>
  <si>
    <t>6422/706</t>
  </si>
  <si>
    <t>6422/704</t>
  </si>
  <si>
    <t>6426/707</t>
  </si>
  <si>
    <t>6426/767</t>
  </si>
  <si>
    <t>6426/760</t>
  </si>
  <si>
    <t>6427/224</t>
  </si>
  <si>
    <t>6427/226</t>
  </si>
  <si>
    <t>6422/847</t>
  </si>
  <si>
    <t>6422/842</t>
  </si>
  <si>
    <t>6427/776</t>
  </si>
  <si>
    <t>6422/874</t>
  </si>
  <si>
    <t>6424/77</t>
  </si>
  <si>
    <t>6424/70</t>
  </si>
  <si>
    <t>6422/866</t>
  </si>
  <si>
    <t>6422/877</t>
  </si>
  <si>
    <t>6427/786</t>
  </si>
  <si>
    <t>6427/227</t>
  </si>
  <si>
    <t>6427/266</t>
  </si>
  <si>
    <t>6424/67</t>
  </si>
  <si>
    <t>6426/226</t>
  </si>
  <si>
    <t>6400/76</t>
  </si>
  <si>
    <t>6470/47</t>
  </si>
  <si>
    <t>6426/662</t>
  </si>
  <si>
    <t>6476/648</t>
  </si>
  <si>
    <t>6474/828</t>
  </si>
  <si>
    <t>6440/628</t>
  </si>
  <si>
    <t>6440/666</t>
  </si>
  <si>
    <t>6440/670</t>
  </si>
  <si>
    <t>776/26</t>
  </si>
  <si>
    <t>6446/647</t>
  </si>
  <si>
    <t>6727/248</t>
  </si>
  <si>
    <t>6774/274</t>
  </si>
  <si>
    <t>6287/86</t>
  </si>
  <si>
    <t>6774/227</t>
  </si>
  <si>
    <t>6788/746</t>
  </si>
  <si>
    <t>6774/272</t>
  </si>
  <si>
    <t>6284/647</t>
  </si>
  <si>
    <t>6287/88</t>
  </si>
  <si>
    <t>6727/242</t>
  </si>
  <si>
    <t>6772/668</t>
  </si>
  <si>
    <t>6407/660</t>
  </si>
  <si>
    <t>6287/278</t>
  </si>
  <si>
    <t>6770/62</t>
  </si>
  <si>
    <t>6776/766</t>
  </si>
  <si>
    <t>6667/788</t>
  </si>
  <si>
    <t>6776/786</t>
  </si>
  <si>
    <t>6776/778</t>
  </si>
  <si>
    <t>6462/70</t>
  </si>
  <si>
    <t>6704/268</t>
  </si>
  <si>
    <t>6462/20</t>
  </si>
  <si>
    <t>6408/828</t>
  </si>
  <si>
    <t>6766/667</t>
  </si>
  <si>
    <t>6407/688</t>
  </si>
  <si>
    <t>6764/76</t>
  </si>
  <si>
    <t>6477/848</t>
  </si>
  <si>
    <t>6477/860</t>
  </si>
  <si>
    <t>4600/678</t>
  </si>
  <si>
    <t>4600/676</t>
  </si>
  <si>
    <t>4600/672</t>
  </si>
  <si>
    <t>4600/674</t>
  </si>
  <si>
    <t>4606/684</t>
  </si>
  <si>
    <t>4606/686</t>
  </si>
  <si>
    <t>4606/682</t>
  </si>
  <si>
    <t>6772/672</t>
  </si>
  <si>
    <t>6477/6</t>
  </si>
  <si>
    <t>6467/78</t>
  </si>
  <si>
    <t>6467/77</t>
  </si>
  <si>
    <t>6467/76</t>
  </si>
  <si>
    <t>6468/224</t>
  </si>
  <si>
    <t>6468/276</t>
  </si>
  <si>
    <t>6468/222</t>
  </si>
  <si>
    <t>6476/877</t>
  </si>
  <si>
    <t>6476/876</t>
  </si>
  <si>
    <t>6476/874</t>
  </si>
  <si>
    <t>6477/462</t>
  </si>
  <si>
    <t>6477/460</t>
  </si>
  <si>
    <t>6477/877</t>
  </si>
  <si>
    <t>6476/868</t>
  </si>
  <si>
    <t>6477/847</t>
  </si>
  <si>
    <t>6477/868</t>
  </si>
  <si>
    <t>6477/867</t>
  </si>
  <si>
    <t>6477/878</t>
  </si>
  <si>
    <t>6477/870</t>
  </si>
  <si>
    <t>6474/626</t>
  </si>
  <si>
    <t>6476/642</t>
  </si>
  <si>
    <t>4687/260</t>
  </si>
  <si>
    <t>6477/277</t>
  </si>
  <si>
    <t>6477/240</t>
  </si>
  <si>
    <t>4666/47</t>
  </si>
  <si>
    <t>6477/784</t>
  </si>
  <si>
    <t>6478/464</t>
  </si>
  <si>
    <t>6478/462</t>
  </si>
  <si>
    <t>6478/466</t>
  </si>
  <si>
    <t>6478/488</t>
  </si>
  <si>
    <t>4664/277</t>
  </si>
  <si>
    <t>4664/272</t>
  </si>
  <si>
    <t>6480/67</t>
  </si>
  <si>
    <t>6480/66</t>
  </si>
  <si>
    <t>4670/87</t>
  </si>
  <si>
    <t>6487/804</t>
  </si>
  <si>
    <t>6487/806</t>
  </si>
  <si>
    <t>6487/476</t>
  </si>
  <si>
    <t>4687/262</t>
  </si>
  <si>
    <t>4687/208</t>
  </si>
  <si>
    <t>6487/720</t>
  </si>
  <si>
    <t>7220/686</t>
  </si>
  <si>
    <t>7600/62</t>
  </si>
  <si>
    <t>7600/6</t>
  </si>
  <si>
    <t>7662/676</t>
  </si>
  <si>
    <t>7662/678</t>
  </si>
  <si>
    <t>7600/60</t>
  </si>
  <si>
    <t>7662/670</t>
  </si>
  <si>
    <t>7662/674</t>
  </si>
  <si>
    <t>7662/672</t>
  </si>
  <si>
    <t>7627/276</t>
  </si>
  <si>
    <t>7676/620</t>
  </si>
  <si>
    <t>7627/687</t>
  </si>
  <si>
    <t>7676/660</t>
  </si>
  <si>
    <t>7676/667</t>
  </si>
  <si>
    <t>7676/668</t>
  </si>
  <si>
    <t>4427/6</t>
  </si>
  <si>
    <t>7662/667</t>
  </si>
  <si>
    <t>476/467</t>
  </si>
  <si>
    <t>476/426</t>
  </si>
  <si>
    <t>664/676</t>
  </si>
  <si>
    <t>2246/687</t>
  </si>
  <si>
    <t>7706/227</t>
  </si>
  <si>
    <t>7702/767</t>
  </si>
  <si>
    <t>7762/762</t>
  </si>
  <si>
    <t>7607/670</t>
  </si>
  <si>
    <t>7604/626</t>
  </si>
  <si>
    <t>7604/627</t>
  </si>
  <si>
    <t>7666/277</t>
  </si>
  <si>
    <t>6766/764</t>
  </si>
  <si>
    <t>6786/64</t>
  </si>
  <si>
    <t>6786/68</t>
  </si>
  <si>
    <t>6242/606</t>
  </si>
  <si>
    <t>6260/676</t>
  </si>
  <si>
    <t>6260/677</t>
  </si>
  <si>
    <t>6262/726</t>
  </si>
  <si>
    <t>7667/288</t>
  </si>
  <si>
    <t>6276/672</t>
  </si>
  <si>
    <t>6274/204</t>
  </si>
  <si>
    <t>6276/284</t>
  </si>
  <si>
    <t>6276/287</t>
  </si>
  <si>
    <t>6288/646</t>
  </si>
  <si>
    <t>6772/260</t>
  </si>
  <si>
    <t>6700/662</t>
  </si>
  <si>
    <t>6707/22</t>
  </si>
  <si>
    <t>6707/24</t>
  </si>
  <si>
    <t>7768/267</t>
  </si>
  <si>
    <t>7768/226</t>
  </si>
  <si>
    <t>7762/672</t>
  </si>
  <si>
    <t>7762/620</t>
  </si>
  <si>
    <t>7762/668</t>
  </si>
  <si>
    <t>7762/664</t>
  </si>
  <si>
    <t>7762/670</t>
  </si>
  <si>
    <t>7762/676</t>
  </si>
  <si>
    <t>7762/608</t>
  </si>
  <si>
    <t>7762/628</t>
  </si>
  <si>
    <t>7762/662</t>
  </si>
  <si>
    <t>7762/674</t>
  </si>
  <si>
    <t>7762/604</t>
  </si>
  <si>
    <t>7762/624</t>
  </si>
  <si>
    <t>7762/626</t>
  </si>
  <si>
    <t>7762/660</t>
  </si>
  <si>
    <t>7762/606</t>
  </si>
  <si>
    <t>7762/678</t>
  </si>
  <si>
    <t>7762/666</t>
  </si>
  <si>
    <t>7762/600</t>
  </si>
  <si>
    <t>7762/622</t>
  </si>
  <si>
    <t>7762/602</t>
  </si>
  <si>
    <t>6707/468</t>
  </si>
  <si>
    <t>6707/462</t>
  </si>
  <si>
    <t>6766/46</t>
  </si>
  <si>
    <t>6764/677</t>
  </si>
  <si>
    <t>6764/676</t>
  </si>
  <si>
    <t>6726/607</t>
  </si>
  <si>
    <t>6722/646</t>
  </si>
  <si>
    <t>6727/777</t>
  </si>
  <si>
    <t>6724/876</t>
  </si>
  <si>
    <t>6724/877</t>
  </si>
  <si>
    <t>6728/286</t>
  </si>
  <si>
    <t>6726/627</t>
  </si>
  <si>
    <t>6727/224</t>
  </si>
  <si>
    <t>6726/262</t>
  </si>
  <si>
    <t>6726/266</t>
  </si>
  <si>
    <t>6726/270</t>
  </si>
  <si>
    <t>6776/70</t>
  </si>
  <si>
    <t>6770/6</t>
  </si>
  <si>
    <t>6776/74</t>
  </si>
  <si>
    <t>6770/484</t>
  </si>
  <si>
    <t>6776/666</t>
  </si>
  <si>
    <t>6776/78</t>
  </si>
  <si>
    <t>6776/40</t>
  </si>
  <si>
    <t>6776/76</t>
  </si>
  <si>
    <t>6776/72</t>
  </si>
  <si>
    <t>6772/66</t>
  </si>
  <si>
    <t>6776/664</t>
  </si>
  <si>
    <t>6776/687</t>
  </si>
  <si>
    <t>6776/676</t>
  </si>
  <si>
    <t>6776/670</t>
  </si>
  <si>
    <t>6776/668</t>
  </si>
  <si>
    <t>6776/672</t>
  </si>
  <si>
    <t>6776/674</t>
  </si>
  <si>
    <t>6778/74</t>
  </si>
  <si>
    <t>6778/77</t>
  </si>
  <si>
    <t>6776/780</t>
  </si>
  <si>
    <t>6767/472</t>
  </si>
  <si>
    <t>6767/476</t>
  </si>
  <si>
    <t>6767/478</t>
  </si>
  <si>
    <t>6767/474</t>
  </si>
  <si>
    <t>6772/666</t>
  </si>
  <si>
    <t>6772/667</t>
  </si>
  <si>
    <t>6777/467</t>
  </si>
  <si>
    <t>6780/877</t>
  </si>
  <si>
    <t>6780/887</t>
  </si>
  <si>
    <t>6780/867</t>
  </si>
  <si>
    <t>6787/267</t>
  </si>
  <si>
    <t>6784/476</t>
  </si>
  <si>
    <t>6784/478</t>
  </si>
  <si>
    <t>6784/486</t>
  </si>
  <si>
    <t>6784/484</t>
  </si>
  <si>
    <t>6784/477</t>
  </si>
  <si>
    <t>6787/88</t>
  </si>
  <si>
    <t>6788/707</t>
  </si>
  <si>
    <t>6788/766</t>
  </si>
  <si>
    <t>6786/260</t>
  </si>
  <si>
    <t>6408/676</t>
  </si>
  <si>
    <t>6466/877</t>
  </si>
  <si>
    <t>6466/886</t>
  </si>
  <si>
    <t>6467/706</t>
  </si>
  <si>
    <t>6422/688</t>
  </si>
  <si>
    <t>6426/262</t>
  </si>
  <si>
    <t>6476/676</t>
  </si>
  <si>
    <t>6782/707</t>
  </si>
  <si>
    <t>6246/864</t>
  </si>
  <si>
    <t>6760/706</t>
  </si>
  <si>
    <t>6762/886</t>
  </si>
  <si>
    <t>6767/660</t>
  </si>
  <si>
    <t>6767/608</t>
  </si>
  <si>
    <t>6767/606</t>
  </si>
  <si>
    <t>6767/667</t>
  </si>
  <si>
    <t>6772/686</t>
  </si>
  <si>
    <t>6772/682</t>
  </si>
  <si>
    <t>6780/878</t>
  </si>
  <si>
    <t>6466/827</t>
  </si>
  <si>
    <t>6464/477</t>
  </si>
  <si>
    <t>6664/ 616</t>
  </si>
  <si>
    <t>6664/841</t>
  </si>
  <si>
    <t>6664/614</t>
  </si>
  <si>
    <t>6661/744</t>
  </si>
  <si>
    <t>6017/762</t>
  </si>
  <si>
    <t>6017/727</t>
  </si>
  <si>
    <t>6642/841</t>
  </si>
  <si>
    <t>6661/811</t>
  </si>
  <si>
    <t>6666/810</t>
  </si>
  <si>
    <t>6661/804</t>
  </si>
  <si>
    <t>6676/612</t>
  </si>
  <si>
    <t>6640/281</t>
  </si>
  <si>
    <t>6661/816</t>
  </si>
  <si>
    <t>6627/481</t>
  </si>
  <si>
    <t xml:space="preserve"> 6672/ 721</t>
  </si>
  <si>
    <t>6661/727</t>
  </si>
  <si>
    <t>6601/271</t>
  </si>
  <si>
    <t>6066/621</t>
  </si>
  <si>
    <t>6066/671</t>
  </si>
  <si>
    <t>6642/617</t>
  </si>
  <si>
    <t>6627/416</t>
  </si>
  <si>
    <t>6011/667</t>
  </si>
  <si>
    <t>6011/602</t>
  </si>
  <si>
    <t xml:space="preserve"> 6011/620</t>
  </si>
  <si>
    <t>6011/626</t>
  </si>
  <si>
    <t>6011/621</t>
  </si>
  <si>
    <t>427/761</t>
  </si>
  <si>
    <t>6071/242</t>
  </si>
  <si>
    <t>6648/184</t>
  </si>
  <si>
    <t>6641/767</t>
  </si>
  <si>
    <t>6647/661</t>
  </si>
  <si>
    <t>6647/471</t>
  </si>
  <si>
    <t>6264/861</t>
  </si>
  <si>
    <t>6071/278</t>
  </si>
  <si>
    <t>6071/240</t>
  </si>
  <si>
    <t>6672/761</t>
  </si>
  <si>
    <t>6670/671</t>
  </si>
  <si>
    <t>6677/671</t>
  </si>
  <si>
    <t>6647/641</t>
  </si>
  <si>
    <t>6671/666</t>
  </si>
  <si>
    <t>6671/661</t>
  </si>
  <si>
    <t>6671/672</t>
  </si>
  <si>
    <t>6648/816</t>
  </si>
  <si>
    <t>6642/611</t>
  </si>
  <si>
    <t>6608/814</t>
  </si>
  <si>
    <t>6641/761</t>
  </si>
  <si>
    <t>6017/268</t>
  </si>
  <si>
    <t>6661/747</t>
  </si>
  <si>
    <t>6661/776</t>
  </si>
  <si>
    <t>6641/670</t>
  </si>
  <si>
    <t xml:space="preserve"> 6017/270</t>
  </si>
  <si>
    <t>6646/716</t>
  </si>
  <si>
    <t>6641/627</t>
  </si>
  <si>
    <t>6017/776</t>
  </si>
  <si>
    <t>6660/481</t>
  </si>
  <si>
    <t>6641/772</t>
  </si>
  <si>
    <t>6041/268</t>
  </si>
  <si>
    <t xml:space="preserve"> 6041/746</t>
  </si>
  <si>
    <t>6666/818</t>
  </si>
  <si>
    <t>6670/641</t>
  </si>
  <si>
    <t>6666/616</t>
  </si>
  <si>
    <t>6666/617</t>
  </si>
  <si>
    <t>6667/416</t>
  </si>
  <si>
    <t>6661/777</t>
  </si>
  <si>
    <t>6666/814</t>
  </si>
  <si>
    <t>6666/812</t>
  </si>
  <si>
    <t>6667/411</t>
  </si>
  <si>
    <t>6666/710</t>
  </si>
  <si>
    <t>6662/061</t>
  </si>
  <si>
    <t>460/1</t>
  </si>
  <si>
    <t>424/21</t>
  </si>
  <si>
    <t>427/701</t>
  </si>
  <si>
    <t>6676/021</t>
  </si>
  <si>
    <t>477/10</t>
  </si>
  <si>
    <t>477/716</t>
  </si>
  <si>
    <t>477/717</t>
  </si>
  <si>
    <t>471/666</t>
  </si>
  <si>
    <t>472/612</t>
  </si>
  <si>
    <t>472/610</t>
  </si>
  <si>
    <t>472/616</t>
  </si>
  <si>
    <t xml:space="preserve"> 472/614</t>
  </si>
  <si>
    <t>472/618</t>
  </si>
  <si>
    <t>6616/668</t>
  </si>
  <si>
    <t>6676/461</t>
  </si>
  <si>
    <t>6676/441</t>
  </si>
  <si>
    <t>6616/477</t>
  </si>
  <si>
    <t>6612/682</t>
  </si>
  <si>
    <t>6614/684</t>
  </si>
  <si>
    <t>6614/688</t>
  </si>
  <si>
    <t>6614/612</t>
  </si>
  <si>
    <t>6614/678</t>
  </si>
  <si>
    <t>6614/686</t>
  </si>
  <si>
    <t>6614/618</t>
  </si>
  <si>
    <t>6674/641</t>
  </si>
  <si>
    <t>6261/780</t>
  </si>
  <si>
    <t>6220/471</t>
  </si>
  <si>
    <t>6261/768</t>
  </si>
  <si>
    <t>6261/787</t>
  </si>
  <si>
    <t>6261/777</t>
  </si>
  <si>
    <t>6261/786</t>
  </si>
  <si>
    <t>6261/776</t>
  </si>
  <si>
    <t>6261/774</t>
  </si>
  <si>
    <t>6222/461</t>
  </si>
  <si>
    <t>6261/276</t>
  </si>
  <si>
    <t>6261/8</t>
  </si>
  <si>
    <t>6261/6</t>
  </si>
  <si>
    <t>6267/871</t>
  </si>
  <si>
    <t>6266/714</t>
  </si>
  <si>
    <t>6266/712</t>
  </si>
  <si>
    <t>6261/781</t>
  </si>
  <si>
    <t>6618/782</t>
  </si>
  <si>
    <t>6617/812</t>
  </si>
  <si>
    <t>6618/784</t>
  </si>
  <si>
    <t>6616/671</t>
  </si>
  <si>
    <t>6617/816</t>
  </si>
  <si>
    <t>6617/814</t>
  </si>
  <si>
    <t>6616/686</t>
  </si>
  <si>
    <t>6614/886</t>
  </si>
  <si>
    <t>6616/414</t>
  </si>
  <si>
    <t>6616/677</t>
  </si>
  <si>
    <t>6614/47</t>
  </si>
  <si>
    <t>6614/882</t>
  </si>
  <si>
    <t>6614/884</t>
  </si>
  <si>
    <t>6618/677</t>
  </si>
  <si>
    <t>6617/810</t>
  </si>
  <si>
    <t>6616/676</t>
  </si>
  <si>
    <t>6617/410</t>
  </si>
  <si>
    <t>6617/887</t>
  </si>
  <si>
    <t>6618/671</t>
  </si>
  <si>
    <t>6614/481</t>
  </si>
  <si>
    <t>6224/661</t>
  </si>
  <si>
    <t>742/701</t>
  </si>
  <si>
    <t>767/210</t>
  </si>
  <si>
    <t>777/801</t>
  </si>
  <si>
    <t>766/418</t>
  </si>
  <si>
    <t>778/601</t>
  </si>
  <si>
    <t>786/641</t>
  </si>
  <si>
    <t>786/710</t>
  </si>
  <si>
    <t>786/681</t>
  </si>
  <si>
    <t>781/747</t>
  </si>
  <si>
    <t>6227/401</t>
  </si>
  <si>
    <t>720/12</t>
  </si>
  <si>
    <t>6681/464</t>
  </si>
  <si>
    <t>6612/610</t>
  </si>
  <si>
    <t>6612/612</t>
  </si>
  <si>
    <t>6610/774</t>
  </si>
  <si>
    <t>6610/771</t>
  </si>
  <si>
    <t>6610/777</t>
  </si>
  <si>
    <t>6610/762</t>
  </si>
  <si>
    <t>6610/768</t>
  </si>
  <si>
    <t>6274/461</t>
  </si>
  <si>
    <t>6274/621</t>
  </si>
  <si>
    <t>6276/714</t>
  </si>
  <si>
    <t>6276/717</t>
  </si>
  <si>
    <t>6277/621</t>
  </si>
  <si>
    <t>878/718</t>
  </si>
  <si>
    <t>870/801</t>
  </si>
  <si>
    <t>870/716</t>
  </si>
  <si>
    <t>870/717</t>
  </si>
  <si>
    <t>870/821</t>
  </si>
  <si>
    <t>870/781</t>
  </si>
  <si>
    <t>878/710</t>
  </si>
  <si>
    <t>878/714</t>
  </si>
  <si>
    <t>870/861</t>
  </si>
  <si>
    <t>878/716</t>
  </si>
  <si>
    <t>878/712</t>
  </si>
  <si>
    <t>671/466</t>
  </si>
  <si>
    <t>671/467</t>
  </si>
  <si>
    <t>784/481</t>
  </si>
  <si>
    <t>784/412</t>
  </si>
  <si>
    <t>6278/712</t>
  </si>
  <si>
    <t>6271/662</t>
  </si>
  <si>
    <t>6271/660</t>
  </si>
  <si>
    <t>6278/714</t>
  </si>
  <si>
    <t>6271/608</t>
  </si>
  <si>
    <t>6246/41</t>
  </si>
  <si>
    <t>6246/71</t>
  </si>
  <si>
    <t>6246/861</t>
  </si>
  <si>
    <t>781/266</t>
  </si>
  <si>
    <t>6244/471</t>
  </si>
  <si>
    <t>6247/661</t>
  </si>
  <si>
    <t>6247/621</t>
  </si>
  <si>
    <t>6247/617</t>
  </si>
  <si>
    <t>6247/611</t>
  </si>
  <si>
    <t>6248/41</t>
  </si>
  <si>
    <t>6248/10</t>
  </si>
  <si>
    <t>6248/816</t>
  </si>
  <si>
    <t>6248/61</t>
  </si>
  <si>
    <t>6248/12</t>
  </si>
  <si>
    <t>6248/814</t>
  </si>
  <si>
    <t>6241/662</t>
  </si>
  <si>
    <t>6241/667</t>
  </si>
  <si>
    <t>6241/666</t>
  </si>
  <si>
    <t>6241/668</t>
  </si>
  <si>
    <t>6241/670</t>
  </si>
  <si>
    <t>6241/672</t>
  </si>
  <si>
    <t>147/666</t>
  </si>
  <si>
    <t>6241/460</t>
  </si>
  <si>
    <t>6241/424</t>
  </si>
  <si>
    <t>6241/472</t>
  </si>
  <si>
    <t>6241/446</t>
  </si>
  <si>
    <t>6241/466</t>
  </si>
  <si>
    <t>6241/467</t>
  </si>
  <si>
    <t>6241/470</t>
  </si>
  <si>
    <t>6241/477</t>
  </si>
  <si>
    <t>6241/471</t>
  </si>
  <si>
    <t>204/14</t>
  </si>
  <si>
    <t>204/16</t>
  </si>
  <si>
    <t>6260/661</t>
  </si>
  <si>
    <t>6262/617</t>
  </si>
  <si>
    <t>872/71</t>
  </si>
  <si>
    <t>7606/612</t>
  </si>
  <si>
    <t>7606/661</t>
  </si>
  <si>
    <t>7601/260</t>
  </si>
  <si>
    <t>6267/616</t>
  </si>
  <si>
    <t>6267/618</t>
  </si>
  <si>
    <t>6016/17</t>
  </si>
  <si>
    <t>6018/741</t>
  </si>
  <si>
    <t>6016/71</t>
  </si>
  <si>
    <t>6662/721</t>
  </si>
  <si>
    <t>6016/77</t>
  </si>
  <si>
    <t>7660/81</t>
  </si>
  <si>
    <t>6264/821</t>
  </si>
  <si>
    <t>6271/704</t>
  </si>
  <si>
    <t>6271/764</t>
  </si>
  <si>
    <t>7686/261</t>
  </si>
  <si>
    <t>7676/641</t>
  </si>
  <si>
    <t>7617/26</t>
  </si>
  <si>
    <t>7617/24</t>
  </si>
  <si>
    <t>7614/27</t>
  </si>
  <si>
    <t>7614/26</t>
  </si>
  <si>
    <t>7614/28</t>
  </si>
  <si>
    <t>7700/221</t>
  </si>
  <si>
    <t>6284/471</t>
  </si>
  <si>
    <t>7707/210</t>
  </si>
  <si>
    <t>6281/681</t>
  </si>
  <si>
    <t>6281/616</t>
  </si>
  <si>
    <t>7721/214</t>
  </si>
  <si>
    <t>7721/212</t>
  </si>
  <si>
    <t>6216/481</t>
  </si>
  <si>
    <t>6216/416</t>
  </si>
  <si>
    <t>6216/414</t>
  </si>
  <si>
    <t>6212/617</t>
  </si>
  <si>
    <t>6212/248</t>
  </si>
  <si>
    <t>6212/204</t>
  </si>
  <si>
    <t>6212/202</t>
  </si>
  <si>
    <t>6212/200</t>
  </si>
  <si>
    <t>7771/687</t>
  </si>
  <si>
    <t>6212/467</t>
  </si>
  <si>
    <t>6212/460</t>
  </si>
  <si>
    <t>6212/404</t>
  </si>
  <si>
    <t>6212/466</t>
  </si>
  <si>
    <t>7771/681</t>
  </si>
  <si>
    <t>6212/400</t>
  </si>
  <si>
    <t>6212/407</t>
  </si>
  <si>
    <t>6212/402</t>
  </si>
  <si>
    <t>6217/684</t>
  </si>
  <si>
    <t>6216/247</t>
  </si>
  <si>
    <t>7740/616</t>
  </si>
  <si>
    <t>7740/681</t>
  </si>
  <si>
    <t>7740/671</t>
  </si>
  <si>
    <t>7740/617</t>
  </si>
  <si>
    <t>6216/876</t>
  </si>
  <si>
    <t>7741/277</t>
  </si>
  <si>
    <t>6704/271</t>
  </si>
  <si>
    <t>6704/601</t>
  </si>
  <si>
    <t>6707/210</t>
  </si>
  <si>
    <t>6707/816</t>
  </si>
  <si>
    <t>6707/212</t>
  </si>
  <si>
    <t>6761/847</t>
  </si>
  <si>
    <t>6060/12</t>
  </si>
  <si>
    <t>6724/817</t>
  </si>
  <si>
    <t>6724/816</t>
  </si>
  <si>
    <t>6727/201</t>
  </si>
  <si>
    <t>6776/210</t>
  </si>
  <si>
    <t>6700/61</t>
  </si>
  <si>
    <t>6726/81</t>
  </si>
  <si>
    <t>6776/216</t>
  </si>
  <si>
    <t>6767/610</t>
  </si>
  <si>
    <t>6778/11</t>
  </si>
  <si>
    <t>6744/712</t>
  </si>
  <si>
    <t>6766/721</t>
  </si>
  <si>
    <t>6762/871</t>
  </si>
  <si>
    <t>6772/671</t>
  </si>
  <si>
    <t>6767/18</t>
  </si>
  <si>
    <t>6767/621</t>
  </si>
  <si>
    <t>6772/617</t>
  </si>
  <si>
    <t>6772/616</t>
  </si>
  <si>
    <t>6772/681</t>
  </si>
  <si>
    <t>6772/618</t>
  </si>
  <si>
    <t>6777/401</t>
  </si>
  <si>
    <t>6788/816</t>
  </si>
  <si>
    <t>6787/41</t>
  </si>
  <si>
    <t>6716/776</t>
  </si>
  <si>
    <t>6716/778</t>
  </si>
  <si>
    <t>6716/774</t>
  </si>
  <si>
    <t>6716/717</t>
  </si>
  <si>
    <t>6716/711</t>
  </si>
  <si>
    <t>6716/447</t>
  </si>
  <si>
    <t>6716/441</t>
  </si>
  <si>
    <t>6716/484</t>
  </si>
  <si>
    <t>6716/464</t>
  </si>
  <si>
    <t>6716/786</t>
  </si>
  <si>
    <t>6716/784</t>
  </si>
  <si>
    <t>6716/782</t>
  </si>
  <si>
    <t>6716/402</t>
  </si>
  <si>
    <t>6716/474</t>
  </si>
  <si>
    <t>6716/424</t>
  </si>
  <si>
    <t>6716/472</t>
  </si>
  <si>
    <t>6716/427</t>
  </si>
  <si>
    <t>6716/466</t>
  </si>
  <si>
    <t>6716/468</t>
  </si>
  <si>
    <t>6716/470</t>
  </si>
  <si>
    <t>6716/460</t>
  </si>
  <si>
    <t>6716/446</t>
  </si>
  <si>
    <t>6716/462</t>
  </si>
  <si>
    <t>6716/476</t>
  </si>
  <si>
    <t>6716/482</t>
  </si>
  <si>
    <t>6716/488</t>
  </si>
  <si>
    <t>6716/766</t>
  </si>
  <si>
    <t>6716/471</t>
  </si>
  <si>
    <t>6716/217</t>
  </si>
  <si>
    <t>6716/772</t>
  </si>
  <si>
    <t>6716/478</t>
  </si>
  <si>
    <t>6716/480</t>
  </si>
  <si>
    <t>6716/486</t>
  </si>
  <si>
    <t>6716/477</t>
  </si>
  <si>
    <t>6716/666</t>
  </si>
  <si>
    <t>6716/601</t>
  </si>
  <si>
    <t>6716/602</t>
  </si>
  <si>
    <t>6716/40</t>
  </si>
  <si>
    <t>6716/47</t>
  </si>
  <si>
    <t>6718/667</t>
  </si>
  <si>
    <t>6716/76</t>
  </si>
  <si>
    <t>6716/64</t>
  </si>
  <si>
    <t>6716/607</t>
  </si>
  <si>
    <t>6716/600</t>
  </si>
  <si>
    <t>6716/77</t>
  </si>
  <si>
    <t>6716/27</t>
  </si>
  <si>
    <t>6716/21</t>
  </si>
  <si>
    <t>6718/608</t>
  </si>
  <si>
    <t>6718/606</t>
  </si>
  <si>
    <t>6718/660</t>
  </si>
  <si>
    <t>6718/604</t>
  </si>
  <si>
    <t>226/612</t>
  </si>
  <si>
    <t>226/614</t>
  </si>
  <si>
    <t>226/616</t>
  </si>
  <si>
    <t>226/618</t>
  </si>
  <si>
    <t>228/271</t>
  </si>
  <si>
    <t>246/16</t>
  </si>
  <si>
    <t>247/471</t>
  </si>
  <si>
    <t>241/466</t>
  </si>
  <si>
    <t>767/461</t>
  </si>
  <si>
    <t>767/421</t>
  </si>
  <si>
    <t>6718/707</t>
  </si>
  <si>
    <t>6716/767</t>
  </si>
  <si>
    <t>6718/768</t>
  </si>
  <si>
    <t>6718/770</t>
  </si>
  <si>
    <t>6718/766</t>
  </si>
  <si>
    <t>6718/772</t>
  </si>
  <si>
    <t>6718/701</t>
  </si>
  <si>
    <t>6718/764</t>
  </si>
  <si>
    <t>6460/671</t>
  </si>
  <si>
    <t>6718/722</t>
  </si>
  <si>
    <t>6718/614</t>
  </si>
  <si>
    <t>6718/616</t>
  </si>
  <si>
    <t>6718/618</t>
  </si>
  <si>
    <t>6717/446</t>
  </si>
  <si>
    <t>6717/441</t>
  </si>
  <si>
    <t>6717/466</t>
  </si>
  <si>
    <t>6711/206</t>
  </si>
  <si>
    <t>6711/218</t>
  </si>
  <si>
    <t>6711/268</t>
  </si>
  <si>
    <t>6711/270</t>
  </si>
  <si>
    <t>6711/274</t>
  </si>
  <si>
    <t>6711/271</t>
  </si>
  <si>
    <t>6711/204</t>
  </si>
  <si>
    <t>6711/226</t>
  </si>
  <si>
    <t>6711/224</t>
  </si>
  <si>
    <t>6711/208</t>
  </si>
  <si>
    <t>6711/260</t>
  </si>
  <si>
    <t>6711/267</t>
  </si>
  <si>
    <t>6711/220</t>
  </si>
  <si>
    <t>6711/222</t>
  </si>
  <si>
    <t>6711/272</t>
  </si>
  <si>
    <t>6711/278</t>
  </si>
  <si>
    <t>6711/242</t>
  </si>
  <si>
    <t>6711/700</t>
  </si>
  <si>
    <t>6402/671</t>
  </si>
  <si>
    <t>6407/871</t>
  </si>
  <si>
    <t>6407/861</t>
  </si>
  <si>
    <t>6406/871</t>
  </si>
  <si>
    <t>6406/841</t>
  </si>
  <si>
    <t>6717/621</t>
  </si>
  <si>
    <t>6717/677</t>
  </si>
  <si>
    <t>6717/627</t>
  </si>
  <si>
    <t>6717/676</t>
  </si>
  <si>
    <t>6716/777</t>
  </si>
  <si>
    <t>6407/1</t>
  </si>
  <si>
    <t>6408/681</t>
  </si>
  <si>
    <t>6408/617</t>
  </si>
  <si>
    <t>6408/616</t>
  </si>
  <si>
    <t>6401/216</t>
  </si>
  <si>
    <t>6401/211</t>
  </si>
  <si>
    <t>6426/671</t>
  </si>
  <si>
    <t>6467/461</t>
  </si>
  <si>
    <t>6426/617</t>
  </si>
  <si>
    <t>6401/704</t>
  </si>
  <si>
    <t>886/214</t>
  </si>
  <si>
    <t>886/212</t>
  </si>
  <si>
    <t>6461/208</t>
  </si>
  <si>
    <t>6467/714</t>
  </si>
  <si>
    <t>6461/220</t>
  </si>
  <si>
    <t>6461/680</t>
  </si>
  <si>
    <t>6422/761</t>
  </si>
  <si>
    <t>6422/616</t>
  </si>
  <si>
    <t>6461/666</t>
  </si>
  <si>
    <t>6426/771</t>
  </si>
  <si>
    <t>6426/761</t>
  </si>
  <si>
    <t>6424/17</t>
  </si>
  <si>
    <t>6714/768</t>
  </si>
  <si>
    <t>6440/17</t>
  </si>
  <si>
    <t>218/646</t>
  </si>
  <si>
    <t>261/266</t>
  </si>
  <si>
    <t>218/648</t>
  </si>
  <si>
    <t>211/442</t>
  </si>
  <si>
    <t>776/61</t>
  </si>
  <si>
    <t>6727/271</t>
  </si>
  <si>
    <t>6774/221</t>
  </si>
  <si>
    <t>6721/281</t>
  </si>
  <si>
    <t>6721/286</t>
  </si>
  <si>
    <t>6721/212</t>
  </si>
  <si>
    <t>6728/781</t>
  </si>
  <si>
    <t>6776/761</t>
  </si>
  <si>
    <t>6466/717</t>
  </si>
  <si>
    <t>6667/710</t>
  </si>
  <si>
    <t>7614/70</t>
  </si>
  <si>
    <t>7728/281</t>
  </si>
  <si>
    <t>6786/401</t>
  </si>
  <si>
    <t>6781/487</t>
  </si>
  <si>
    <t>6406/710</t>
  </si>
  <si>
    <t>4011/616</t>
  </si>
  <si>
    <t>4011/612</t>
  </si>
  <si>
    <t>4011/614</t>
  </si>
  <si>
    <t>741/618</t>
  </si>
  <si>
    <t>4061/40</t>
  </si>
  <si>
    <t>4061/47</t>
  </si>
  <si>
    <t>6472/100</t>
  </si>
  <si>
    <t>6467/21</t>
  </si>
  <si>
    <t>6468/271</t>
  </si>
  <si>
    <t>6470/716</t>
  </si>
  <si>
    <t>6470/781</t>
  </si>
  <si>
    <t>6476/871</t>
  </si>
  <si>
    <t>6477/841</t>
  </si>
  <si>
    <t>4678/214</t>
  </si>
  <si>
    <t>177/478</t>
  </si>
  <si>
    <t>177/416</t>
  </si>
  <si>
    <t>177/418</t>
  </si>
  <si>
    <t>170/214</t>
  </si>
  <si>
    <t>6041/264</t>
  </si>
  <si>
    <t>6041/266</t>
  </si>
  <si>
    <t>6476/671</t>
  </si>
  <si>
    <t>6477/716</t>
  </si>
  <si>
    <t>6477/781</t>
  </si>
  <si>
    <t>4661/80</t>
  </si>
  <si>
    <t>4661/87</t>
  </si>
  <si>
    <t>4661/86</t>
  </si>
  <si>
    <t>4670/81</t>
  </si>
  <si>
    <t>4670/16</t>
  </si>
  <si>
    <t>7764/17</t>
  </si>
  <si>
    <t>4614/11</t>
  </si>
  <si>
    <t>4614/602</t>
  </si>
  <si>
    <t>4614/604</t>
  </si>
  <si>
    <t>4614/81</t>
  </si>
  <si>
    <t>4614/17</t>
  </si>
  <si>
    <t>4614/16</t>
  </si>
  <si>
    <t>6410/247</t>
  </si>
  <si>
    <t>6410/271</t>
  </si>
  <si>
    <t>6786/81</t>
  </si>
  <si>
    <t>7220/671</t>
  </si>
  <si>
    <t>7661/277</t>
  </si>
  <si>
    <t>7661/276</t>
  </si>
  <si>
    <t>661/276</t>
  </si>
  <si>
    <t>616/74</t>
  </si>
  <si>
    <t>476/461</t>
  </si>
  <si>
    <t>410/726</t>
  </si>
  <si>
    <t>701/76</t>
  </si>
  <si>
    <t>6004/717</t>
  </si>
  <si>
    <t>6004/711</t>
  </si>
  <si>
    <t>7666/271</t>
  </si>
  <si>
    <t>761/47</t>
  </si>
  <si>
    <t>7872/14</t>
  </si>
  <si>
    <t>6242/661</t>
  </si>
  <si>
    <t>6241/644</t>
  </si>
  <si>
    <t>6268/641</t>
  </si>
  <si>
    <t>6286/721</t>
  </si>
  <si>
    <t>6271/164</t>
  </si>
  <si>
    <t>6282/212</t>
  </si>
  <si>
    <t>6288/217</t>
  </si>
  <si>
    <t>6288/671</t>
  </si>
  <si>
    <t>6288/411</t>
  </si>
  <si>
    <t>6281/687</t>
  </si>
  <si>
    <t>6281/617</t>
  </si>
  <si>
    <t>6281/686</t>
  </si>
  <si>
    <t>6210/68</t>
  </si>
  <si>
    <t>6210/66</t>
  </si>
  <si>
    <t>6210/27</t>
  </si>
  <si>
    <t>6210/20</t>
  </si>
  <si>
    <t>6212/714</t>
  </si>
  <si>
    <t>6212/718</t>
  </si>
  <si>
    <t>6212/716</t>
  </si>
  <si>
    <t>7741/272</t>
  </si>
  <si>
    <t>6211/274</t>
  </si>
  <si>
    <t>6211/270</t>
  </si>
  <si>
    <t>6211/220</t>
  </si>
  <si>
    <t>6211/227</t>
  </si>
  <si>
    <t>6211/272</t>
  </si>
  <si>
    <t>6700/417</t>
  </si>
  <si>
    <t>86/614</t>
  </si>
  <si>
    <t>6660/741</t>
  </si>
  <si>
    <t>7766/221</t>
  </si>
  <si>
    <t>6704/412</t>
  </si>
  <si>
    <t>6704/416</t>
  </si>
  <si>
    <t>6704/418</t>
  </si>
  <si>
    <t>7761/678</t>
  </si>
  <si>
    <t>7768/261</t>
  </si>
  <si>
    <t>7761/660</t>
  </si>
  <si>
    <t>7762/10</t>
  </si>
  <si>
    <t>7762/14</t>
  </si>
  <si>
    <t>7762/18</t>
  </si>
  <si>
    <t>7762/12</t>
  </si>
  <si>
    <t>7762/16</t>
  </si>
  <si>
    <t>6707/701</t>
  </si>
  <si>
    <t>6762/214</t>
  </si>
  <si>
    <t>7714/682</t>
  </si>
  <si>
    <t>7714/610</t>
  </si>
  <si>
    <t>7714/617</t>
  </si>
  <si>
    <t>6770/412</t>
  </si>
  <si>
    <t>6770/410</t>
  </si>
  <si>
    <t>6774/614</t>
  </si>
  <si>
    <t>6767/441</t>
  </si>
  <si>
    <t>6780/861</t>
  </si>
  <si>
    <t>6780/881</t>
  </si>
  <si>
    <t>6784/461</t>
  </si>
  <si>
    <t>6714/676</t>
  </si>
  <si>
    <t>6787/10</t>
  </si>
  <si>
    <t>6788/761</t>
  </si>
  <si>
    <t>6711/202</t>
  </si>
  <si>
    <t>6711/617</t>
  </si>
  <si>
    <t>6711/611</t>
  </si>
  <si>
    <t>6711/216</t>
  </si>
  <si>
    <t>6711/217</t>
  </si>
  <si>
    <t>6402/771</t>
  </si>
  <si>
    <t>6401/724</t>
  </si>
  <si>
    <t>6401/776</t>
  </si>
  <si>
    <t>6401/740</t>
  </si>
  <si>
    <t>6401/777</t>
  </si>
  <si>
    <t>6401/747</t>
  </si>
  <si>
    <t>6401/774</t>
  </si>
  <si>
    <t>6466/871</t>
  </si>
  <si>
    <t>4671/26</t>
  </si>
  <si>
    <t>4671/22</t>
  </si>
  <si>
    <t>4671/40</t>
  </si>
  <si>
    <t>4671/24</t>
  </si>
  <si>
    <t>4671/78</t>
  </si>
  <si>
    <t>4671/76</t>
  </si>
  <si>
    <t>4671/72</t>
  </si>
  <si>
    <t>4671/74</t>
  </si>
  <si>
    <t>4671/70</t>
  </si>
  <si>
    <t>4671/28</t>
  </si>
  <si>
    <t>6760/611</t>
  </si>
  <si>
    <t>6787/701</t>
  </si>
  <si>
    <t>6787/214</t>
  </si>
  <si>
    <t>6662/ 816</t>
  </si>
  <si>
    <t xml:space="preserve"> 6662/224</t>
  </si>
  <si>
    <t>6667/221</t>
  </si>
  <si>
    <t>6647/287</t>
  </si>
  <si>
    <t>6647/286</t>
  </si>
  <si>
    <t>6606/22</t>
  </si>
  <si>
    <t>6622/712</t>
  </si>
  <si>
    <t xml:space="preserve"> 6642/842</t>
  </si>
  <si>
    <t>6622/727</t>
  </si>
  <si>
    <t>6626/616</t>
  </si>
  <si>
    <t>6622/47</t>
  </si>
  <si>
    <t>6628/ 462</t>
  </si>
  <si>
    <t>6626/27</t>
  </si>
  <si>
    <t>6624/622</t>
  </si>
  <si>
    <t xml:space="preserve"> 6662/267</t>
  </si>
  <si>
    <t>6622/806</t>
  </si>
  <si>
    <t>6624/276</t>
  </si>
  <si>
    <t>6622/711</t>
  </si>
  <si>
    <t>6622/287</t>
  </si>
  <si>
    <t>6622/428</t>
  </si>
  <si>
    <t>6622/462</t>
  </si>
  <si>
    <t>6622/402</t>
  </si>
  <si>
    <t>6622 /261</t>
  </si>
  <si>
    <t>6622/407</t>
  </si>
  <si>
    <t>6622/807</t>
  </si>
  <si>
    <t>6670/267</t>
  </si>
  <si>
    <t>6672/424</t>
  </si>
  <si>
    <t>6677/662</t>
  </si>
  <si>
    <t>6672/662</t>
  </si>
  <si>
    <t>6670/ 222</t>
  </si>
  <si>
    <t>6622/788</t>
  </si>
  <si>
    <t>6012/462</t>
  </si>
  <si>
    <t>6072/271</t>
  </si>
  <si>
    <t>6087/642</t>
  </si>
  <si>
    <t>6627/462</t>
  </si>
  <si>
    <t>6666/602</t>
  </si>
  <si>
    <t>6626/208</t>
  </si>
  <si>
    <t>6662/762</t>
  </si>
  <si>
    <t>6622 /271</t>
  </si>
  <si>
    <t>6677/72</t>
  </si>
  <si>
    <t>6628/476</t>
  </si>
  <si>
    <t>6627/ 64</t>
  </si>
  <si>
    <t>6620/462</t>
  </si>
  <si>
    <t>6620/478</t>
  </si>
  <si>
    <t>6620/474</t>
  </si>
  <si>
    <t>6667/822</t>
  </si>
  <si>
    <t>6016/726</t>
  </si>
  <si>
    <t>6662/862</t>
  </si>
  <si>
    <t xml:space="preserve"> 6622/710</t>
  </si>
  <si>
    <t xml:space="preserve"> 6647/271</t>
  </si>
  <si>
    <t>6647/276</t>
  </si>
  <si>
    <t>6662/102</t>
  </si>
  <si>
    <t>6662/261</t>
  </si>
  <si>
    <t>6087/820</t>
  </si>
  <si>
    <t>6062/620</t>
  </si>
  <si>
    <t>6062/621</t>
  </si>
  <si>
    <t>6062/662</t>
  </si>
  <si>
    <t>6668/227</t>
  </si>
  <si>
    <t xml:space="preserve"> 6672/772</t>
  </si>
  <si>
    <t>421/246</t>
  </si>
  <si>
    <t>421/207</t>
  </si>
  <si>
    <t>424/702</t>
  </si>
  <si>
    <t>426/666</t>
  </si>
  <si>
    <t>421/202</t>
  </si>
  <si>
    <t>6077/272</t>
  </si>
  <si>
    <t>6077/276</t>
  </si>
  <si>
    <t>6620/662</t>
  </si>
  <si>
    <t>6077/274</t>
  </si>
  <si>
    <t>6672/220</t>
  </si>
  <si>
    <t>6642/872</t>
  </si>
  <si>
    <t>6678/217</t>
  </si>
  <si>
    <t>6077/278</t>
  </si>
  <si>
    <t>6077/288</t>
  </si>
  <si>
    <t xml:space="preserve"> 6642/828</t>
  </si>
  <si>
    <t>6642/826</t>
  </si>
  <si>
    <t xml:space="preserve"> 6642/824</t>
  </si>
  <si>
    <t>6627/66</t>
  </si>
  <si>
    <t>6077/282</t>
  </si>
  <si>
    <t xml:space="preserve"> 6077/ 284</t>
  </si>
  <si>
    <t>6077/286</t>
  </si>
  <si>
    <t>6077/210</t>
  </si>
  <si>
    <t>6672/7</t>
  </si>
  <si>
    <t>6672/4</t>
  </si>
  <si>
    <t>6672/1</t>
  </si>
  <si>
    <t>6626/688</t>
  </si>
  <si>
    <t>206/226</t>
  </si>
  <si>
    <t>227/770</t>
  </si>
  <si>
    <t xml:space="preserve"> 221/482</t>
  </si>
  <si>
    <t>272/620</t>
  </si>
  <si>
    <t>276/786</t>
  </si>
  <si>
    <t>272/241</t>
  </si>
  <si>
    <t>272/247</t>
  </si>
  <si>
    <t>206/222</t>
  </si>
  <si>
    <t>6672/707</t>
  </si>
  <si>
    <t>6676/826</t>
  </si>
  <si>
    <t>266/672</t>
  </si>
  <si>
    <t>220/677</t>
  </si>
  <si>
    <t>220/671</t>
  </si>
  <si>
    <t xml:space="preserve"> 228/667</t>
  </si>
  <si>
    <t>228/212</t>
  </si>
  <si>
    <t xml:space="preserve"> 228/214</t>
  </si>
  <si>
    <t xml:space="preserve"> 228/218</t>
  </si>
  <si>
    <t xml:space="preserve"> 228/427</t>
  </si>
  <si>
    <t xml:space="preserve"> 207/222</t>
  </si>
  <si>
    <t>222/46</t>
  </si>
  <si>
    <t>222/20</t>
  </si>
  <si>
    <t>222/48</t>
  </si>
  <si>
    <t>222/22</t>
  </si>
  <si>
    <t xml:space="preserve"> 222/427</t>
  </si>
  <si>
    <t>228/662</t>
  </si>
  <si>
    <t>228/216</t>
  </si>
  <si>
    <t>261/422</t>
  </si>
  <si>
    <t>220/774</t>
  </si>
  <si>
    <t>224/742</t>
  </si>
  <si>
    <t>261/424</t>
  </si>
  <si>
    <t>6628/464</t>
  </si>
  <si>
    <t>6672/6</t>
  </si>
  <si>
    <t xml:space="preserve"> 6662/282</t>
  </si>
  <si>
    <t>6667/202</t>
  </si>
  <si>
    <t xml:space="preserve"> 6667/207</t>
  </si>
  <si>
    <t>6662/100</t>
  </si>
  <si>
    <t>6662/818</t>
  </si>
  <si>
    <t>6667/206</t>
  </si>
  <si>
    <t>6648/26</t>
  </si>
  <si>
    <t>6648/ 27</t>
  </si>
  <si>
    <t>262/267</t>
  </si>
  <si>
    <t>262/261</t>
  </si>
  <si>
    <t>6620/670</t>
  </si>
  <si>
    <t>6647/262</t>
  </si>
  <si>
    <t xml:space="preserve">6644/827 </t>
  </si>
  <si>
    <t>6644/824</t>
  </si>
  <si>
    <t>6644/826</t>
  </si>
  <si>
    <t>6642/262</t>
  </si>
  <si>
    <t>6627/627</t>
  </si>
  <si>
    <t>6620/421</t>
  </si>
  <si>
    <t>6648/20</t>
  </si>
  <si>
    <t>6647/210</t>
  </si>
  <si>
    <t>6642/272</t>
  </si>
  <si>
    <t>6642/261</t>
  </si>
  <si>
    <t>6626/264</t>
  </si>
  <si>
    <t>6626/261</t>
  </si>
  <si>
    <t>6626/021</t>
  </si>
  <si>
    <t>6660/720</t>
  </si>
  <si>
    <t>6016/722</t>
  </si>
  <si>
    <t>6626/626</t>
  </si>
  <si>
    <t>6626/617</t>
  </si>
  <si>
    <t>6627/744</t>
  </si>
  <si>
    <t>6627/726</t>
  </si>
  <si>
    <t>6626/248</t>
  </si>
  <si>
    <t>6626/222</t>
  </si>
  <si>
    <t>6627/622</t>
  </si>
  <si>
    <t>6016/724</t>
  </si>
  <si>
    <t xml:space="preserve"> 6027/211</t>
  </si>
  <si>
    <t>6027/607</t>
  </si>
  <si>
    <t>6014/221</t>
  </si>
  <si>
    <t>6627/272</t>
  </si>
  <si>
    <t>6626/672</t>
  </si>
  <si>
    <t>6662/814</t>
  </si>
  <si>
    <t xml:space="preserve"> 6667/662</t>
  </si>
  <si>
    <t>6662/812</t>
  </si>
  <si>
    <t>6626/748</t>
  </si>
  <si>
    <t>6621/482</t>
  </si>
  <si>
    <t>6621/471</t>
  </si>
  <si>
    <t>6621/476</t>
  </si>
  <si>
    <t>6627/626</t>
  </si>
  <si>
    <t xml:space="preserve"> 6626/668</t>
  </si>
  <si>
    <t>6622/766</t>
  </si>
  <si>
    <t>6626/620</t>
  </si>
  <si>
    <t>6626/722</t>
  </si>
  <si>
    <t>6626/720</t>
  </si>
  <si>
    <t>6626/622</t>
  </si>
  <si>
    <t>6627/766</t>
  </si>
  <si>
    <t>6627/746</t>
  </si>
  <si>
    <t>6602/226</t>
  </si>
  <si>
    <t>6026/22</t>
  </si>
  <si>
    <t xml:space="preserve"> 6042/611</t>
  </si>
  <si>
    <t>6042/702</t>
  </si>
  <si>
    <t>6624/641</t>
  </si>
  <si>
    <t>6607/726</t>
  </si>
  <si>
    <t>6624/646</t>
  </si>
  <si>
    <t>6012/426</t>
  </si>
  <si>
    <t>6602/228</t>
  </si>
  <si>
    <t>6620/476</t>
  </si>
  <si>
    <t>6620/ 677</t>
  </si>
  <si>
    <t>6626/267</t>
  </si>
  <si>
    <t>6626/224</t>
  </si>
  <si>
    <t>6620/686</t>
  </si>
  <si>
    <t>6622/772</t>
  </si>
  <si>
    <t>6622/741</t>
  </si>
  <si>
    <t>6626/621</t>
  </si>
  <si>
    <t>6626/624</t>
  </si>
  <si>
    <t>6648/267</t>
  </si>
  <si>
    <t>6622/040</t>
  </si>
  <si>
    <t>6626/220</t>
  </si>
  <si>
    <t>6622/726</t>
  </si>
  <si>
    <t>6622/721</t>
  </si>
  <si>
    <t>6626/627</t>
  </si>
  <si>
    <t>6626/660</t>
  </si>
  <si>
    <t xml:space="preserve"> 6026/664</t>
  </si>
  <si>
    <t xml:space="preserve"> 6020/486</t>
  </si>
  <si>
    <t>6016/728</t>
  </si>
  <si>
    <t>6026/20</t>
  </si>
  <si>
    <t>6041/421</t>
  </si>
  <si>
    <t>6626/682</t>
  </si>
  <si>
    <t>6660/827</t>
  </si>
  <si>
    <t>6662/104</t>
  </si>
  <si>
    <t>6662/107</t>
  </si>
  <si>
    <t>6620/621</t>
  </si>
  <si>
    <t>6627/688</t>
  </si>
  <si>
    <t>6627/682</t>
  </si>
  <si>
    <t xml:space="preserve"> 6627/682</t>
  </si>
  <si>
    <t>6622/724</t>
  </si>
  <si>
    <t>6628/477</t>
  </si>
  <si>
    <t>6627/ 674</t>
  </si>
  <si>
    <t>6628/468</t>
  </si>
  <si>
    <t>6627/621</t>
  </si>
  <si>
    <t>6627/668</t>
  </si>
  <si>
    <t>6627/677</t>
  </si>
  <si>
    <t>6626/671</t>
  </si>
  <si>
    <t>6660/820</t>
  </si>
  <si>
    <t xml:space="preserve"> 6670/ 222</t>
  </si>
  <si>
    <t xml:space="preserve"> 6666/217</t>
  </si>
  <si>
    <t>6666/ 642</t>
  </si>
  <si>
    <t>6666/217</t>
  </si>
  <si>
    <t>6666/ 212</t>
  </si>
  <si>
    <t>6667/207</t>
  </si>
  <si>
    <t xml:space="preserve"> 6662/277</t>
  </si>
  <si>
    <t>6666/612</t>
  </si>
  <si>
    <t>6620/466</t>
  </si>
  <si>
    <t>6627/641</t>
  </si>
  <si>
    <t>6626/ 007</t>
  </si>
  <si>
    <t>6626/664</t>
  </si>
  <si>
    <t>6626/004</t>
  </si>
  <si>
    <t>6670/626</t>
  </si>
  <si>
    <t>427/262</t>
  </si>
  <si>
    <t>421/206</t>
  </si>
  <si>
    <t xml:space="preserve"> 421/411</t>
  </si>
  <si>
    <t>421/244</t>
  </si>
  <si>
    <t>422/67</t>
  </si>
  <si>
    <t>6677/722</t>
  </si>
  <si>
    <t>6676/072</t>
  </si>
  <si>
    <t xml:space="preserve"> 6676/022</t>
  </si>
  <si>
    <t>6672/ 017</t>
  </si>
  <si>
    <t>6672/771</t>
  </si>
  <si>
    <t xml:space="preserve"> 477/712</t>
  </si>
  <si>
    <t>477/442</t>
  </si>
  <si>
    <t xml:space="preserve"> 477/266</t>
  </si>
  <si>
    <t>477/267</t>
  </si>
  <si>
    <t>478/244</t>
  </si>
  <si>
    <t>478/246</t>
  </si>
  <si>
    <t>472/700</t>
  </si>
  <si>
    <t>472/747</t>
  </si>
  <si>
    <t>472/462</t>
  </si>
  <si>
    <t>472/272</t>
  </si>
  <si>
    <t>472/228</t>
  </si>
  <si>
    <t>472/464</t>
  </si>
  <si>
    <t>472/270</t>
  </si>
  <si>
    <t>472/218</t>
  </si>
  <si>
    <t>472/010</t>
  </si>
  <si>
    <t>6622/267</t>
  </si>
  <si>
    <t>6670/222</t>
  </si>
  <si>
    <t>6674/642</t>
  </si>
  <si>
    <t>6676/421</t>
  </si>
  <si>
    <t>6676/472</t>
  </si>
  <si>
    <t>6676/462</t>
  </si>
  <si>
    <t>6676/426</t>
  </si>
  <si>
    <t>6672/722</t>
  </si>
  <si>
    <t>6676/424</t>
  </si>
  <si>
    <t>6672/772</t>
  </si>
  <si>
    <t>6676/427</t>
  </si>
  <si>
    <t>6682/426</t>
  </si>
  <si>
    <t>6684/218</t>
  </si>
  <si>
    <t>6072/717</t>
  </si>
  <si>
    <t>6226/226</t>
  </si>
  <si>
    <t>6222/424</t>
  </si>
  <si>
    <t>6226/227</t>
  </si>
  <si>
    <t>6227/62</t>
  </si>
  <si>
    <t>6226/221</t>
  </si>
  <si>
    <t>6226/220</t>
  </si>
  <si>
    <t>6222/427</t>
  </si>
  <si>
    <t>6267/872</t>
  </si>
  <si>
    <t>6226/272</t>
  </si>
  <si>
    <t>6262/867</t>
  </si>
  <si>
    <t>6611/266</t>
  </si>
  <si>
    <t>6616/672</t>
  </si>
  <si>
    <t>6612/207</t>
  </si>
  <si>
    <t>6226/206</t>
  </si>
  <si>
    <t>6618/672</t>
  </si>
  <si>
    <t>6612/204</t>
  </si>
  <si>
    <t>6226/207</t>
  </si>
  <si>
    <t>6226/264</t>
  </si>
  <si>
    <t>6226/267</t>
  </si>
  <si>
    <t>772/418</t>
  </si>
  <si>
    <t>6222/484</t>
  </si>
  <si>
    <t>6222/486</t>
  </si>
  <si>
    <t>6227/772</t>
  </si>
  <si>
    <t>6227/720</t>
  </si>
  <si>
    <t>814/277</t>
  </si>
  <si>
    <t>814/227</t>
  </si>
  <si>
    <t>814/272</t>
  </si>
  <si>
    <t>812/772</t>
  </si>
  <si>
    <t>107/626</t>
  </si>
  <si>
    <t>762/12</t>
  </si>
  <si>
    <t>762/17</t>
  </si>
  <si>
    <t>744/82</t>
  </si>
  <si>
    <t>772/421</t>
  </si>
  <si>
    <t>774/222</t>
  </si>
  <si>
    <t>772/28</t>
  </si>
  <si>
    <t>721/218</t>
  </si>
  <si>
    <t>778/602</t>
  </si>
  <si>
    <t>786/276</t>
  </si>
  <si>
    <t>787/217</t>
  </si>
  <si>
    <t>6228/627</t>
  </si>
  <si>
    <t>6270/221</t>
  </si>
  <si>
    <t>777/642</t>
  </si>
  <si>
    <t>777/726</t>
  </si>
  <si>
    <t>6270/260</t>
  </si>
  <si>
    <t>6228/626</t>
  </si>
  <si>
    <t>6227/822</t>
  </si>
  <si>
    <t>6222/81</t>
  </si>
  <si>
    <t>766/82</t>
  </si>
  <si>
    <t>702/78</t>
  </si>
  <si>
    <t>707/276</t>
  </si>
  <si>
    <t>704/272</t>
  </si>
  <si>
    <t>707/287</t>
  </si>
  <si>
    <t>707/286</t>
  </si>
  <si>
    <t>707/284</t>
  </si>
  <si>
    <t>702/76</t>
  </si>
  <si>
    <t>760/72</t>
  </si>
  <si>
    <t>766/720</t>
  </si>
  <si>
    <t>766/722</t>
  </si>
  <si>
    <t>702/74</t>
  </si>
  <si>
    <t>6610/742</t>
  </si>
  <si>
    <t>6610/727</t>
  </si>
  <si>
    <t>6610/726</t>
  </si>
  <si>
    <t>6272/776</t>
  </si>
  <si>
    <t>6272/712</t>
  </si>
  <si>
    <t>6272/718</t>
  </si>
  <si>
    <t>787/824</t>
  </si>
  <si>
    <t>787/827</t>
  </si>
  <si>
    <t>6277/622</t>
  </si>
  <si>
    <t>6277/72</t>
  </si>
  <si>
    <t>872/276</t>
  </si>
  <si>
    <t>872/227</t>
  </si>
  <si>
    <t>870/712</t>
  </si>
  <si>
    <t>870/782</t>
  </si>
  <si>
    <t>872/272</t>
  </si>
  <si>
    <t>870/802</t>
  </si>
  <si>
    <t>872/277</t>
  </si>
  <si>
    <t>872/221</t>
  </si>
  <si>
    <t>870/862</t>
  </si>
  <si>
    <t>870/822</t>
  </si>
  <si>
    <t>862/477</t>
  </si>
  <si>
    <t>862/462</t>
  </si>
  <si>
    <t>862/460</t>
  </si>
  <si>
    <t>862/476</t>
  </si>
  <si>
    <t>660/826</t>
  </si>
  <si>
    <t>660/827</t>
  </si>
  <si>
    <t>862/461</t>
  </si>
  <si>
    <t>628/212</t>
  </si>
  <si>
    <t>678/276</t>
  </si>
  <si>
    <t>862/427</t>
  </si>
  <si>
    <t>862/467</t>
  </si>
  <si>
    <t>862/472</t>
  </si>
  <si>
    <t>862/466</t>
  </si>
  <si>
    <t>628/217</t>
  </si>
  <si>
    <t>704/26</t>
  </si>
  <si>
    <t>782/742</t>
  </si>
  <si>
    <t>6271/214</t>
  </si>
  <si>
    <t>6271/212</t>
  </si>
  <si>
    <t>6271/602</t>
  </si>
  <si>
    <t>6246/622</t>
  </si>
  <si>
    <t>6246/72</t>
  </si>
  <si>
    <t>6246/826</t>
  </si>
  <si>
    <t>788/274</t>
  </si>
  <si>
    <t>6244/221</t>
  </si>
  <si>
    <t>6244/220</t>
  </si>
  <si>
    <t>6242/724</t>
  </si>
  <si>
    <t>788/220</t>
  </si>
  <si>
    <t>6242/247</t>
  </si>
  <si>
    <t>6242/242</t>
  </si>
  <si>
    <t>6242/240</t>
  </si>
  <si>
    <t>6242/244</t>
  </si>
  <si>
    <t>6242/280</t>
  </si>
  <si>
    <t>6242/277</t>
  </si>
  <si>
    <t>6242/227</t>
  </si>
  <si>
    <t>6246/22</t>
  </si>
  <si>
    <t>6246/27</t>
  </si>
  <si>
    <t>6244/472</t>
  </si>
  <si>
    <t>781/228</t>
  </si>
  <si>
    <t>6247/622</t>
  </si>
  <si>
    <t>7202/212</t>
  </si>
  <si>
    <t>7264/21</t>
  </si>
  <si>
    <t>7207/277</t>
  </si>
  <si>
    <t>7207/276</t>
  </si>
  <si>
    <t>6248/24</t>
  </si>
  <si>
    <t>6248/26</t>
  </si>
  <si>
    <t>6248/28</t>
  </si>
  <si>
    <t>7207/278</t>
  </si>
  <si>
    <t>7226/627</t>
  </si>
  <si>
    <t>7226/622</t>
  </si>
  <si>
    <t>6241/626</t>
  </si>
  <si>
    <t>6241/627</t>
  </si>
  <si>
    <t>6241/622</t>
  </si>
  <si>
    <t>6241/621</t>
  </si>
  <si>
    <t>7226/621</t>
  </si>
  <si>
    <t>7226/676</t>
  </si>
  <si>
    <t>7226/677</t>
  </si>
  <si>
    <t>6220/467</t>
  </si>
  <si>
    <t>7268/82</t>
  </si>
  <si>
    <t>7268/84</t>
  </si>
  <si>
    <t>6220/71</t>
  </si>
  <si>
    <t>6220/46</t>
  </si>
  <si>
    <t>6220/47</t>
  </si>
  <si>
    <t>6220/41</t>
  </si>
  <si>
    <t>6220/26</t>
  </si>
  <si>
    <t>6220/746</t>
  </si>
  <si>
    <t>7226/626</t>
  </si>
  <si>
    <t>6241/422</t>
  </si>
  <si>
    <t>6241/426</t>
  </si>
  <si>
    <t>7226/672</t>
  </si>
  <si>
    <t>6241/427</t>
  </si>
  <si>
    <t>6220/206</t>
  </si>
  <si>
    <t>6220/201</t>
  </si>
  <si>
    <t>6220/262</t>
  </si>
  <si>
    <t>6220/226</t>
  </si>
  <si>
    <t>7222/617</t>
  </si>
  <si>
    <t>7222/612</t>
  </si>
  <si>
    <t>7222/611</t>
  </si>
  <si>
    <t>7222/277</t>
  </si>
  <si>
    <t>6220/777</t>
  </si>
  <si>
    <t>6220/278</t>
  </si>
  <si>
    <t>6220/271</t>
  </si>
  <si>
    <t>6220/887</t>
  </si>
  <si>
    <t>7226/628</t>
  </si>
  <si>
    <t>7226/666</t>
  </si>
  <si>
    <t>6220/816</t>
  </si>
  <si>
    <t>6220/817</t>
  </si>
  <si>
    <t>6220/811</t>
  </si>
  <si>
    <t>7226/664</t>
  </si>
  <si>
    <t>6226/407</t>
  </si>
  <si>
    <t>7228/246</t>
  </si>
  <si>
    <t>6226/424</t>
  </si>
  <si>
    <t>6226/474</t>
  </si>
  <si>
    <t>7228/276</t>
  </si>
  <si>
    <t>6226/472</t>
  </si>
  <si>
    <t>6226/470</t>
  </si>
  <si>
    <t>6226/428</t>
  </si>
  <si>
    <t>6226/478</t>
  </si>
  <si>
    <t>7228/240</t>
  </si>
  <si>
    <t>7228/244</t>
  </si>
  <si>
    <t>7228/242</t>
  </si>
  <si>
    <t>7228/220</t>
  </si>
  <si>
    <t>7228/278</t>
  </si>
  <si>
    <t>7228/222</t>
  </si>
  <si>
    <t>7228/248</t>
  </si>
  <si>
    <t>6226/440</t>
  </si>
  <si>
    <t>6226/442</t>
  </si>
  <si>
    <t>6224/767</t>
  </si>
  <si>
    <t>6224/762</t>
  </si>
  <si>
    <t>6224/768</t>
  </si>
  <si>
    <t>7246/686</t>
  </si>
  <si>
    <t>6227/646</t>
  </si>
  <si>
    <t>6227/622</t>
  </si>
  <si>
    <t>7272/48</t>
  </si>
  <si>
    <t>7272/26</t>
  </si>
  <si>
    <t>6227/660</t>
  </si>
  <si>
    <t>7272/22</t>
  </si>
  <si>
    <t>7272/27</t>
  </si>
  <si>
    <t>7277/272</t>
  </si>
  <si>
    <t>7277/224</t>
  </si>
  <si>
    <t>7277/226</t>
  </si>
  <si>
    <t>7277/274</t>
  </si>
  <si>
    <t>7277/278</t>
  </si>
  <si>
    <t>6222/726</t>
  </si>
  <si>
    <t>7277/270</t>
  </si>
  <si>
    <t>7277/228</t>
  </si>
  <si>
    <t>7277/276</t>
  </si>
  <si>
    <t>6222/741</t>
  </si>
  <si>
    <t>6227/628</t>
  </si>
  <si>
    <t>7272/44</t>
  </si>
  <si>
    <t>7272/42</t>
  </si>
  <si>
    <t>7272/40</t>
  </si>
  <si>
    <t>7272/78</t>
  </si>
  <si>
    <t>7272/76</t>
  </si>
  <si>
    <t>7272/46</t>
  </si>
  <si>
    <t>7272/74</t>
  </si>
  <si>
    <t>6227/662</t>
  </si>
  <si>
    <t>6224/742</t>
  </si>
  <si>
    <t>7246/661</t>
  </si>
  <si>
    <t>7246/672</t>
  </si>
  <si>
    <t>7246/674</t>
  </si>
  <si>
    <t>7246/678</t>
  </si>
  <si>
    <t>7246/680</t>
  </si>
  <si>
    <t>7246/687</t>
  </si>
  <si>
    <t>6224/770</t>
  </si>
  <si>
    <t>6222/626</t>
  </si>
  <si>
    <t>6222/622</t>
  </si>
  <si>
    <t>6222/602</t>
  </si>
  <si>
    <t>6222/18</t>
  </si>
  <si>
    <t>7272/660</t>
  </si>
  <si>
    <t>6222/668</t>
  </si>
  <si>
    <t>6222/666</t>
  </si>
  <si>
    <t>6222/606</t>
  </si>
  <si>
    <t>6222/674</t>
  </si>
  <si>
    <t>6222/678</t>
  </si>
  <si>
    <t>6222/642</t>
  </si>
  <si>
    <t>6222/664</t>
  </si>
  <si>
    <t>6222/762</t>
  </si>
  <si>
    <t>6222/766</t>
  </si>
  <si>
    <t>712/717</t>
  </si>
  <si>
    <t>7246/684</t>
  </si>
  <si>
    <t>7246/682</t>
  </si>
  <si>
    <t>7246/71</t>
  </si>
  <si>
    <t>7274/621</t>
  </si>
  <si>
    <t>202/206</t>
  </si>
  <si>
    <t>202/207</t>
  </si>
  <si>
    <t>202/202</t>
  </si>
  <si>
    <t>7241/268</t>
  </si>
  <si>
    <t>7241/266</t>
  </si>
  <si>
    <t>7262/16</t>
  </si>
  <si>
    <t>7262/14</t>
  </si>
  <si>
    <t>7262/18</t>
  </si>
  <si>
    <t>7262/600</t>
  </si>
  <si>
    <t>6227/267</t>
  </si>
  <si>
    <t>7222/272</t>
  </si>
  <si>
    <t>7227/266</t>
  </si>
  <si>
    <t>7227/267</t>
  </si>
  <si>
    <t>7227/262</t>
  </si>
  <si>
    <t>7227/261</t>
  </si>
  <si>
    <t>7227/276</t>
  </si>
  <si>
    <t>6227/767</t>
  </si>
  <si>
    <t>6227/762</t>
  </si>
  <si>
    <t>7267/22</t>
  </si>
  <si>
    <t>7267/27</t>
  </si>
  <si>
    <t>6228/667</t>
  </si>
  <si>
    <t>6228/648</t>
  </si>
  <si>
    <t>6228/624</t>
  </si>
  <si>
    <t>6228/660</t>
  </si>
  <si>
    <t>7267/21</t>
  </si>
  <si>
    <t>7267/76</t>
  </si>
  <si>
    <t>7267/77</t>
  </si>
  <si>
    <t>7267/72</t>
  </si>
  <si>
    <t>7274/86</t>
  </si>
  <si>
    <t>7274/12</t>
  </si>
  <si>
    <t>7274/667</t>
  </si>
  <si>
    <t>7274/661</t>
  </si>
  <si>
    <t>7274/626</t>
  </si>
  <si>
    <t>7274/10</t>
  </si>
  <si>
    <t>7274/627</t>
  </si>
  <si>
    <t>7274/622</t>
  </si>
  <si>
    <t>7274/88</t>
  </si>
  <si>
    <t>7274/601</t>
  </si>
  <si>
    <t>7274/607</t>
  </si>
  <si>
    <t>7274/666</t>
  </si>
  <si>
    <t>7274/602</t>
  </si>
  <si>
    <t>7274/672</t>
  </si>
  <si>
    <t>7274/677</t>
  </si>
  <si>
    <t>7274/664</t>
  </si>
  <si>
    <t>7214/222</t>
  </si>
  <si>
    <t>6220/812</t>
  </si>
  <si>
    <t>7214/228</t>
  </si>
  <si>
    <t>7214/270</t>
  </si>
  <si>
    <t>7214/272</t>
  </si>
  <si>
    <t>7214/274</t>
  </si>
  <si>
    <t>7214/276</t>
  </si>
  <si>
    <t>7274/17</t>
  </si>
  <si>
    <t>7274/11</t>
  </si>
  <si>
    <t>7214/224</t>
  </si>
  <si>
    <t>7287/82</t>
  </si>
  <si>
    <t>7214/226</t>
  </si>
  <si>
    <t>7287/72</t>
  </si>
  <si>
    <t>7722/12</t>
  </si>
  <si>
    <t>7287/70</t>
  </si>
  <si>
    <t>6262/702</t>
  </si>
  <si>
    <t>7214/242</t>
  </si>
  <si>
    <t>7214/278</t>
  </si>
  <si>
    <t>7287/68</t>
  </si>
  <si>
    <t>7287/77</t>
  </si>
  <si>
    <t>7287/62</t>
  </si>
  <si>
    <t>7287/71</t>
  </si>
  <si>
    <t>7217/200</t>
  </si>
  <si>
    <t>7217/202</t>
  </si>
  <si>
    <t>6264/822</t>
  </si>
  <si>
    <t>7217/204</t>
  </si>
  <si>
    <t>7217/206</t>
  </si>
  <si>
    <t>7217/618</t>
  </si>
  <si>
    <t>7660/620</t>
  </si>
  <si>
    <t>7601/226</t>
  </si>
  <si>
    <t>6267/762</t>
  </si>
  <si>
    <t>7601/228</t>
  </si>
  <si>
    <t>7662/646</t>
  </si>
  <si>
    <t>7662/624</t>
  </si>
  <si>
    <t>7662/626</t>
  </si>
  <si>
    <t>7622/67</t>
  </si>
  <si>
    <t>7662/660</t>
  </si>
  <si>
    <t>7660/628</t>
  </si>
  <si>
    <t>7660/662</t>
  </si>
  <si>
    <t>6017/227</t>
  </si>
  <si>
    <t>6016/12</t>
  </si>
  <si>
    <t>6018/726</t>
  </si>
  <si>
    <t>7660/642</t>
  </si>
  <si>
    <t>7660/626</t>
  </si>
  <si>
    <t>7660/627</t>
  </si>
  <si>
    <t>7660/82</t>
  </si>
  <si>
    <t>7662/621</t>
  </si>
  <si>
    <t>7662/622</t>
  </si>
  <si>
    <t>6268/442</t>
  </si>
  <si>
    <t>7662/644</t>
  </si>
  <si>
    <t>7662/628</t>
  </si>
  <si>
    <t>7662/620</t>
  </si>
  <si>
    <t>7622/74</t>
  </si>
  <si>
    <t>6270/262</t>
  </si>
  <si>
    <t>7622/66</t>
  </si>
  <si>
    <t>7622/28</t>
  </si>
  <si>
    <t>7622/70</t>
  </si>
  <si>
    <t>7622/72</t>
  </si>
  <si>
    <t>7622/26</t>
  </si>
  <si>
    <t>6272/81</t>
  </si>
  <si>
    <t>6272/228</t>
  </si>
  <si>
    <t>6272/276</t>
  </si>
  <si>
    <t>6272/274</t>
  </si>
  <si>
    <t>6272/16</t>
  </si>
  <si>
    <t>7622/40</t>
  </si>
  <si>
    <t>7622/77</t>
  </si>
  <si>
    <t>7622/76</t>
  </si>
  <si>
    <t>7622/78</t>
  </si>
  <si>
    <t>7627/610</t>
  </si>
  <si>
    <t>7627/682</t>
  </si>
  <si>
    <t>7627/686</t>
  </si>
  <si>
    <t>7627/688</t>
  </si>
  <si>
    <t>7627/684</t>
  </si>
  <si>
    <t>7676/21</t>
  </si>
  <si>
    <t>7676/642</t>
  </si>
  <si>
    <t>7622/82</t>
  </si>
  <si>
    <t>6282/714</t>
  </si>
  <si>
    <t>6287/206</t>
  </si>
  <si>
    <t>7762/677</t>
  </si>
  <si>
    <t>7762/646</t>
  </si>
  <si>
    <t>7762/621</t>
  </si>
  <si>
    <t>7612/688</t>
  </si>
  <si>
    <t>7612/610</t>
  </si>
  <si>
    <t>7772/22</t>
  </si>
  <si>
    <t>7766/682</t>
  </si>
  <si>
    <t>7702/226</t>
  </si>
  <si>
    <t>7777/282</t>
  </si>
  <si>
    <t>6210/276</t>
  </si>
  <si>
    <t>6210/271</t>
  </si>
  <si>
    <t>7742/681</t>
  </si>
  <si>
    <t>6212/726</t>
  </si>
  <si>
    <t>6212/768</t>
  </si>
  <si>
    <t>6212/720</t>
  </si>
  <si>
    <t>6216/222</t>
  </si>
  <si>
    <t>6216/220</t>
  </si>
  <si>
    <t>7742/667</t>
  </si>
  <si>
    <t>7726/268</t>
  </si>
  <si>
    <t>7726/220</t>
  </si>
  <si>
    <t>7742/666</t>
  </si>
  <si>
    <t>6212/60</t>
  </si>
  <si>
    <t>6212/67</t>
  </si>
  <si>
    <t>7740/682</t>
  </si>
  <si>
    <t>7740/672</t>
  </si>
  <si>
    <t>6212/674</t>
  </si>
  <si>
    <t>6700/206</t>
  </si>
  <si>
    <t>6702/228</t>
  </si>
  <si>
    <t>6702/672</t>
  </si>
  <si>
    <t>6706/226</t>
  </si>
  <si>
    <t>122/617</t>
  </si>
  <si>
    <t>122/612</t>
  </si>
  <si>
    <t>124/711</t>
  </si>
  <si>
    <t>148/264</t>
  </si>
  <si>
    <t>124/406</t>
  </si>
  <si>
    <t>148/274</t>
  </si>
  <si>
    <t>148/262</t>
  </si>
  <si>
    <t>148/276</t>
  </si>
  <si>
    <t>148/266</t>
  </si>
  <si>
    <t>6760/472</t>
  </si>
  <si>
    <t>6272/716</t>
  </si>
  <si>
    <t>6708/260</t>
  </si>
  <si>
    <t>6766/72</t>
  </si>
  <si>
    <t>6764/672</t>
  </si>
  <si>
    <t>6061/782</t>
  </si>
  <si>
    <t>6762/724</t>
  </si>
  <si>
    <t>6762/722</t>
  </si>
  <si>
    <t>6762/720</t>
  </si>
  <si>
    <t>6762/768</t>
  </si>
  <si>
    <t>6762/728</t>
  </si>
  <si>
    <t>6761/826</t>
  </si>
  <si>
    <t>6761/822</t>
  </si>
  <si>
    <t>707/26</t>
  </si>
  <si>
    <t>720/642</t>
  </si>
  <si>
    <t>724/212</t>
  </si>
  <si>
    <t>776/462</t>
  </si>
  <si>
    <t>727/826</t>
  </si>
  <si>
    <t>6276/212</t>
  </si>
  <si>
    <t>7226/620</t>
  </si>
  <si>
    <t>7216/282</t>
  </si>
  <si>
    <t>6227/77</t>
  </si>
  <si>
    <t>6227/72</t>
  </si>
  <si>
    <t>6726/82</t>
  </si>
  <si>
    <t>6227/7</t>
  </si>
  <si>
    <t>6227/6</t>
  </si>
  <si>
    <t>6227/1</t>
  </si>
  <si>
    <t>6227/66</t>
  </si>
  <si>
    <t>6722/277</t>
  </si>
  <si>
    <t>6226/477</t>
  </si>
  <si>
    <t>6227/67</t>
  </si>
  <si>
    <t>222/607</t>
  </si>
  <si>
    <t>6227/61</t>
  </si>
  <si>
    <t>6221/417</t>
  </si>
  <si>
    <t>6227/2</t>
  </si>
  <si>
    <t>6767/272</t>
  </si>
  <si>
    <t>6227/76</t>
  </si>
  <si>
    <t>6227/22</t>
  </si>
  <si>
    <t>6227/27</t>
  </si>
  <si>
    <t>6222/767</t>
  </si>
  <si>
    <t>6682/661</t>
  </si>
  <si>
    <t>6708/620</t>
  </si>
  <si>
    <t>6227/21</t>
  </si>
  <si>
    <t>6702/221</t>
  </si>
  <si>
    <t>6702/276</t>
  </si>
  <si>
    <t>242/662</t>
  </si>
  <si>
    <t>212/62</t>
  </si>
  <si>
    <t>210/626</t>
  </si>
  <si>
    <t>6714/622</t>
  </si>
  <si>
    <t>246/1</t>
  </si>
  <si>
    <t>242/668</t>
  </si>
  <si>
    <t>242/666</t>
  </si>
  <si>
    <t>6770/222</t>
  </si>
  <si>
    <t>6744/762</t>
  </si>
  <si>
    <t>6744/728</t>
  </si>
  <si>
    <t>6721/82</t>
  </si>
  <si>
    <t>6721/84</t>
  </si>
  <si>
    <t>6721/86</t>
  </si>
  <si>
    <t>6721/12</t>
  </si>
  <si>
    <t>6721/10</t>
  </si>
  <si>
    <t>6721/88</t>
  </si>
  <si>
    <t>6721/14</t>
  </si>
  <si>
    <t>6721/606</t>
  </si>
  <si>
    <t>6721/18</t>
  </si>
  <si>
    <t>6721/16</t>
  </si>
  <si>
    <t>6721/627</t>
  </si>
  <si>
    <t>6721/624</t>
  </si>
  <si>
    <t>6766/772</t>
  </si>
  <si>
    <t>6766/726</t>
  </si>
  <si>
    <t>6762/207</t>
  </si>
  <si>
    <t>6762/206</t>
  </si>
  <si>
    <t>6762/416</t>
  </si>
  <si>
    <t>6762/417</t>
  </si>
  <si>
    <t>6762/411</t>
  </si>
  <si>
    <t>6767/82</t>
  </si>
  <si>
    <t>6767/626</t>
  </si>
  <si>
    <t>6772/612</t>
  </si>
  <si>
    <t>6772/272</t>
  </si>
  <si>
    <t>6772/707</t>
  </si>
  <si>
    <t>6772/276</t>
  </si>
  <si>
    <t>6772/274</t>
  </si>
  <si>
    <t>6770/782</t>
  </si>
  <si>
    <t>6777/402</t>
  </si>
  <si>
    <t>867/272</t>
  </si>
  <si>
    <t>6787/762</t>
  </si>
  <si>
    <t>6786/42</t>
  </si>
  <si>
    <t>6772/212</t>
  </si>
  <si>
    <t>6777/281</t>
  </si>
  <si>
    <t>6784/602</t>
  </si>
  <si>
    <t>6784/662</t>
  </si>
  <si>
    <t>6784/422</t>
  </si>
  <si>
    <t>6784/428</t>
  </si>
  <si>
    <t>6784/462</t>
  </si>
  <si>
    <t>6784/266</t>
  </si>
  <si>
    <t>6784/228</t>
  </si>
  <si>
    <t>6784/264</t>
  </si>
  <si>
    <t>6784/282</t>
  </si>
  <si>
    <t>6784/426</t>
  </si>
  <si>
    <t>6781/24</t>
  </si>
  <si>
    <t>6781/26</t>
  </si>
  <si>
    <t>6787/21</t>
  </si>
  <si>
    <t>6787/42</t>
  </si>
  <si>
    <t>6788/222</t>
  </si>
  <si>
    <t>6716/712</t>
  </si>
  <si>
    <t>6716/426</t>
  </si>
  <si>
    <t>6716/442</t>
  </si>
  <si>
    <t>6716/428</t>
  </si>
  <si>
    <t>6716/282</t>
  </si>
  <si>
    <t>6407/821</t>
  </si>
  <si>
    <t>6716/214</t>
  </si>
  <si>
    <t>6716/212</t>
  </si>
  <si>
    <t>6717/276</t>
  </si>
  <si>
    <t>6716/42</t>
  </si>
  <si>
    <t>6716/20</t>
  </si>
  <si>
    <t>6716/24</t>
  </si>
  <si>
    <t>6716/28</t>
  </si>
  <si>
    <t>6716/26</t>
  </si>
  <si>
    <t>6716/22</t>
  </si>
  <si>
    <t>6718/226</t>
  </si>
  <si>
    <t>6718/260</t>
  </si>
  <si>
    <t>6718/264</t>
  </si>
  <si>
    <t>6718/262</t>
  </si>
  <si>
    <t>6718/261</t>
  </si>
  <si>
    <t>6718/282</t>
  </si>
  <si>
    <t>6718/280</t>
  </si>
  <si>
    <t>6718/288</t>
  </si>
  <si>
    <t>6718/286</t>
  </si>
  <si>
    <t>6718/284</t>
  </si>
  <si>
    <t>6712/221</t>
  </si>
  <si>
    <t>6718/214</t>
  </si>
  <si>
    <t>6718/210</t>
  </si>
  <si>
    <t>6718/212</t>
  </si>
  <si>
    <t>6712/276</t>
  </si>
  <si>
    <t>6718/216</t>
  </si>
  <si>
    <t>6718/274</t>
  </si>
  <si>
    <t>240/728</t>
  </si>
  <si>
    <t>227/272</t>
  </si>
  <si>
    <t>242/621</t>
  </si>
  <si>
    <t>242/676</t>
  </si>
  <si>
    <t>277/224</t>
  </si>
  <si>
    <t>278/420</t>
  </si>
  <si>
    <t>278/422</t>
  </si>
  <si>
    <t>247/472</t>
  </si>
  <si>
    <t>767/462</t>
  </si>
  <si>
    <t>767/422</t>
  </si>
  <si>
    <t>767/472</t>
  </si>
  <si>
    <t>726/627</t>
  </si>
  <si>
    <t>6712/277</t>
  </si>
  <si>
    <t>6727/662</t>
  </si>
  <si>
    <t>6406/201</t>
  </si>
  <si>
    <t>6718/702</t>
  </si>
  <si>
    <t>6717/428</t>
  </si>
  <si>
    <t>6717/422</t>
  </si>
  <si>
    <t>6406/621</t>
  </si>
  <si>
    <t>6402/286</t>
  </si>
  <si>
    <t>6402/271</t>
  </si>
  <si>
    <t>6718/218</t>
  </si>
  <si>
    <t>6402/287</t>
  </si>
  <si>
    <t>6402/282</t>
  </si>
  <si>
    <t>6402/288</t>
  </si>
  <si>
    <t>6402/624</t>
  </si>
  <si>
    <t>6402/626</t>
  </si>
  <si>
    <t>6407/827</t>
  </si>
  <si>
    <t>6402/216</t>
  </si>
  <si>
    <t>6402/602</t>
  </si>
  <si>
    <t>6422/242</t>
  </si>
  <si>
    <t>6406/824</t>
  </si>
  <si>
    <t>6717/672</t>
  </si>
  <si>
    <t>6717/247</t>
  </si>
  <si>
    <t>6406/827</t>
  </si>
  <si>
    <t>6408/682</t>
  </si>
  <si>
    <t>6408/612</t>
  </si>
  <si>
    <t>6408/202</t>
  </si>
  <si>
    <t>6466/826</t>
  </si>
  <si>
    <t>6466/828</t>
  </si>
  <si>
    <t>6422/627</t>
  </si>
  <si>
    <t>6462/810</t>
  </si>
  <si>
    <t>6462/876</t>
  </si>
  <si>
    <t>6462/868</t>
  </si>
  <si>
    <t>6462/808</t>
  </si>
  <si>
    <t>6462/820</t>
  </si>
  <si>
    <t>6462/872</t>
  </si>
  <si>
    <t>6462/828</t>
  </si>
  <si>
    <t>6462/877</t>
  </si>
  <si>
    <t>880/427</t>
  </si>
  <si>
    <t>880/422</t>
  </si>
  <si>
    <t>880/421</t>
  </si>
  <si>
    <t>6462/17</t>
  </si>
  <si>
    <t>6462/602</t>
  </si>
  <si>
    <t>6462/12</t>
  </si>
  <si>
    <t>6462/666</t>
  </si>
  <si>
    <t>6462/606</t>
  </si>
  <si>
    <t>6462/607</t>
  </si>
  <si>
    <t>6462/11</t>
  </si>
  <si>
    <t>6462/601</t>
  </si>
  <si>
    <t>6422/722</t>
  </si>
  <si>
    <t>6422/762</t>
  </si>
  <si>
    <t>6422/711</t>
  </si>
  <si>
    <t>6422/712</t>
  </si>
  <si>
    <t>6424/72</t>
  </si>
  <si>
    <t>6470/42</t>
  </si>
  <si>
    <t>6476/620</t>
  </si>
  <si>
    <t>6477/726</t>
  </si>
  <si>
    <t>218/242</t>
  </si>
  <si>
    <t>702/244</t>
  </si>
  <si>
    <t>218/278</t>
  </si>
  <si>
    <t>702/246</t>
  </si>
  <si>
    <t>218/248</t>
  </si>
  <si>
    <t>218/246</t>
  </si>
  <si>
    <t>218/220</t>
  </si>
  <si>
    <t>218/241</t>
  </si>
  <si>
    <t>762/477</t>
  </si>
  <si>
    <t>6407/27</t>
  </si>
  <si>
    <t>7224/278</t>
  </si>
  <si>
    <t>6446/620</t>
  </si>
  <si>
    <t>6284/642</t>
  </si>
  <si>
    <t>6770/226</t>
  </si>
  <si>
    <t>6404/247</t>
  </si>
  <si>
    <t>6782/626</t>
  </si>
  <si>
    <t>6727/276</t>
  </si>
  <si>
    <t>6716/827</t>
  </si>
  <si>
    <t>6408/822</t>
  </si>
  <si>
    <t>6462/22</t>
  </si>
  <si>
    <t>6782/677</t>
  </si>
  <si>
    <t>6477/820</t>
  </si>
  <si>
    <t>6477/822</t>
  </si>
  <si>
    <t>6477/824</t>
  </si>
  <si>
    <t>6477/826</t>
  </si>
  <si>
    <t>6477/828</t>
  </si>
  <si>
    <t>4076/627</t>
  </si>
  <si>
    <t>624/266</t>
  </si>
  <si>
    <t>612/76</t>
  </si>
  <si>
    <t>4062/272</t>
  </si>
  <si>
    <t>4061/42</t>
  </si>
  <si>
    <t>4062/228</t>
  </si>
  <si>
    <t>4062/270</t>
  </si>
  <si>
    <t>6424/662</t>
  </si>
  <si>
    <t>6424/667</t>
  </si>
  <si>
    <t>6426/614</t>
  </si>
  <si>
    <t>6426/612</t>
  </si>
  <si>
    <t>4622/21</t>
  </si>
  <si>
    <t>4622/27</t>
  </si>
  <si>
    <t>6477/2</t>
  </si>
  <si>
    <t>6467/202</t>
  </si>
  <si>
    <t>6467/204</t>
  </si>
  <si>
    <t>6421/221</t>
  </si>
  <si>
    <t>6421/861</t>
  </si>
  <si>
    <t>6477/427</t>
  </si>
  <si>
    <t>6477/426</t>
  </si>
  <si>
    <t>6477/428</t>
  </si>
  <si>
    <t>6477/872</t>
  </si>
  <si>
    <t>6477/862</t>
  </si>
  <si>
    <t>6477/827</t>
  </si>
  <si>
    <t>177/200</t>
  </si>
  <si>
    <t>177/202</t>
  </si>
  <si>
    <t>177/204</t>
  </si>
  <si>
    <t>6472/740</t>
  </si>
  <si>
    <t>6472/747</t>
  </si>
  <si>
    <t>4626/224</t>
  </si>
  <si>
    <t>4628/621</t>
  </si>
  <si>
    <t>4626/227</t>
  </si>
  <si>
    <t>4626/274</t>
  </si>
  <si>
    <t>4626/220</t>
  </si>
  <si>
    <t>4666/27</t>
  </si>
  <si>
    <t>4666/22</t>
  </si>
  <si>
    <t>4666/26</t>
  </si>
  <si>
    <t>6476/276</t>
  </si>
  <si>
    <t>4621/667</t>
  </si>
  <si>
    <t>4672/617</t>
  </si>
  <si>
    <t>6487/762</t>
  </si>
  <si>
    <t>6410/226</t>
  </si>
  <si>
    <t>6410/222</t>
  </si>
  <si>
    <t>6410/221</t>
  </si>
  <si>
    <t>6227/717</t>
  </si>
  <si>
    <t>6227/711</t>
  </si>
  <si>
    <t>6227/712</t>
  </si>
  <si>
    <t>6226/710</t>
  </si>
  <si>
    <t>6226/780</t>
  </si>
  <si>
    <t>6226/788</t>
  </si>
  <si>
    <t>6226/786</t>
  </si>
  <si>
    <t>6226/774</t>
  </si>
  <si>
    <t>6226/768</t>
  </si>
  <si>
    <t>6226/462</t>
  </si>
  <si>
    <t>6226/784</t>
  </si>
  <si>
    <t>6226/782</t>
  </si>
  <si>
    <t>6226/778</t>
  </si>
  <si>
    <t>6226/776</t>
  </si>
  <si>
    <t>6226/772</t>
  </si>
  <si>
    <t>6226/770</t>
  </si>
  <si>
    <t>6226/712</t>
  </si>
  <si>
    <t>6226/404</t>
  </si>
  <si>
    <t>6226/400</t>
  </si>
  <si>
    <t>6226/716</t>
  </si>
  <si>
    <t>6226/402</t>
  </si>
  <si>
    <t>6226/464</t>
  </si>
  <si>
    <t>6226/408</t>
  </si>
  <si>
    <t>6226/406</t>
  </si>
  <si>
    <t>6226/460</t>
  </si>
  <si>
    <t>6226/422</t>
  </si>
  <si>
    <t>6226/426</t>
  </si>
  <si>
    <t>6226/420</t>
  </si>
  <si>
    <t>6226/476</t>
  </si>
  <si>
    <t>6227/477</t>
  </si>
  <si>
    <t>6227/421</t>
  </si>
  <si>
    <t>6227/476</t>
  </si>
  <si>
    <t>6262/877</t>
  </si>
  <si>
    <t>6227/422</t>
  </si>
  <si>
    <t>6227/427</t>
  </si>
  <si>
    <t>6227/461</t>
  </si>
  <si>
    <t>6227/426</t>
  </si>
  <si>
    <t>6227/467</t>
  </si>
  <si>
    <t>6227/466</t>
  </si>
  <si>
    <t>6227/404</t>
  </si>
  <si>
    <t>6227/402</t>
  </si>
  <si>
    <t>7271/202</t>
  </si>
  <si>
    <t>7621/201</t>
  </si>
  <si>
    <t>7621/266</t>
  </si>
  <si>
    <t>6228/828</t>
  </si>
  <si>
    <t>6228/870</t>
  </si>
  <si>
    <t>7271/618</t>
  </si>
  <si>
    <t>7271/616</t>
  </si>
  <si>
    <t>7271/200</t>
  </si>
  <si>
    <t>7271/612</t>
  </si>
  <si>
    <t>6228/824</t>
  </si>
  <si>
    <t>6228/826</t>
  </si>
  <si>
    <t>6221/240</t>
  </si>
  <si>
    <t>6221/242</t>
  </si>
  <si>
    <t>6221/248</t>
  </si>
  <si>
    <t>6221/246</t>
  </si>
  <si>
    <t>6221/220</t>
  </si>
  <si>
    <t>7271/688</t>
  </si>
  <si>
    <t>7271/686</t>
  </si>
  <si>
    <t>6228/822</t>
  </si>
  <si>
    <t>6228/820</t>
  </si>
  <si>
    <t>6228/868</t>
  </si>
  <si>
    <t>6221/274</t>
  </si>
  <si>
    <t>7286/676</t>
  </si>
  <si>
    <t>7286/621</t>
  </si>
  <si>
    <t>6221/244</t>
  </si>
  <si>
    <t>7286/677</t>
  </si>
  <si>
    <t>7286/627</t>
  </si>
  <si>
    <t>7286/622</t>
  </si>
  <si>
    <t>6221/270</t>
  </si>
  <si>
    <t>6482/212</t>
  </si>
  <si>
    <t>6221/278</t>
  </si>
  <si>
    <t>6221/276</t>
  </si>
  <si>
    <t>7211/287</t>
  </si>
  <si>
    <t>7211/216</t>
  </si>
  <si>
    <t>7211/210</t>
  </si>
  <si>
    <t>7211/217</t>
  </si>
  <si>
    <t>7211/211</t>
  </si>
  <si>
    <t>7211/704</t>
  </si>
  <si>
    <t>7211/282</t>
  </si>
  <si>
    <t>7211/702</t>
  </si>
  <si>
    <t>7211/708</t>
  </si>
  <si>
    <t>7211/706</t>
  </si>
  <si>
    <t>7211/760</t>
  </si>
  <si>
    <t>7211/762</t>
  </si>
  <si>
    <t>7211/764</t>
  </si>
  <si>
    <t>7211/766</t>
  </si>
  <si>
    <t>7600/2</t>
  </si>
  <si>
    <t>7211/768</t>
  </si>
  <si>
    <t>6272/771</t>
  </si>
  <si>
    <t>6272/746</t>
  </si>
  <si>
    <t>7602/702</t>
  </si>
  <si>
    <t>6272/747</t>
  </si>
  <si>
    <t>6276/281</t>
  </si>
  <si>
    <t>6277/240</t>
  </si>
  <si>
    <t>6277/222</t>
  </si>
  <si>
    <t>6277/227</t>
  </si>
  <si>
    <t>6277/277</t>
  </si>
  <si>
    <t>6277/272</t>
  </si>
  <si>
    <t>6277/276</t>
  </si>
  <si>
    <t>6277/221</t>
  </si>
  <si>
    <t>6278/766</t>
  </si>
  <si>
    <t>6278/768</t>
  </si>
  <si>
    <t>6278/720</t>
  </si>
  <si>
    <t>6278/770</t>
  </si>
  <si>
    <t>6278/728</t>
  </si>
  <si>
    <t>6271/722</t>
  </si>
  <si>
    <t>6240/422</t>
  </si>
  <si>
    <t>6271/727</t>
  </si>
  <si>
    <t>6278/722</t>
  </si>
  <si>
    <t>6278/726</t>
  </si>
  <si>
    <t>6271/222</t>
  </si>
  <si>
    <t>6271/227</t>
  </si>
  <si>
    <t>6246/624</t>
  </si>
  <si>
    <t>6271/641</t>
  </si>
  <si>
    <t>6271/626</t>
  </si>
  <si>
    <t>6271/628</t>
  </si>
  <si>
    <t>7676/662</t>
  </si>
  <si>
    <t>6246/671</t>
  </si>
  <si>
    <t>6246/626</t>
  </si>
  <si>
    <t>6246/660</t>
  </si>
  <si>
    <t>6246/667</t>
  </si>
  <si>
    <t>6246/662</t>
  </si>
  <si>
    <t>6246/664</t>
  </si>
  <si>
    <t>6247/816</t>
  </si>
  <si>
    <t>6247/814</t>
  </si>
  <si>
    <t>6242/262</t>
  </si>
  <si>
    <t>6242/202</t>
  </si>
  <si>
    <t>6242/201</t>
  </si>
  <si>
    <t>6242/267</t>
  </si>
  <si>
    <t>6242/266</t>
  </si>
  <si>
    <t>6242/207</t>
  </si>
  <si>
    <t>6242/261</t>
  </si>
  <si>
    <t>6247/882</t>
  </si>
  <si>
    <t>6247/872</t>
  </si>
  <si>
    <t>6247/878</t>
  </si>
  <si>
    <t>6247/880</t>
  </si>
  <si>
    <t>6247/887</t>
  </si>
  <si>
    <t>6247/881</t>
  </si>
  <si>
    <t>7628/6</t>
  </si>
  <si>
    <t>6242/786</t>
  </si>
  <si>
    <t>6242/407</t>
  </si>
  <si>
    <t>6242/402</t>
  </si>
  <si>
    <t>6242/462</t>
  </si>
  <si>
    <t>7628/4</t>
  </si>
  <si>
    <t>6242/776</t>
  </si>
  <si>
    <t>6242/781</t>
  </si>
  <si>
    <t>6242/787</t>
  </si>
  <si>
    <t>6242/716</t>
  </si>
  <si>
    <t>6242/717</t>
  </si>
  <si>
    <t>6242/466</t>
  </si>
  <si>
    <t>6242/401</t>
  </si>
  <si>
    <t>6242/467</t>
  </si>
  <si>
    <t>6242/461</t>
  </si>
  <si>
    <t>6220/861</t>
  </si>
  <si>
    <t>6242/771</t>
  </si>
  <si>
    <t>6242/782</t>
  </si>
  <si>
    <t>6242/711</t>
  </si>
  <si>
    <t>6242/406</t>
  </si>
  <si>
    <t>6242/712</t>
  </si>
  <si>
    <t>6242/426</t>
  </si>
  <si>
    <t>6241/4</t>
  </si>
  <si>
    <t>6241/7</t>
  </si>
  <si>
    <t>6241/6</t>
  </si>
  <si>
    <t>6241/27</t>
  </si>
  <si>
    <t>6241/77</t>
  </si>
  <si>
    <t>6246/607</t>
  </si>
  <si>
    <t>6246/602</t>
  </si>
  <si>
    <t>6246/601</t>
  </si>
  <si>
    <t>6246/672</t>
  </si>
  <si>
    <t>6246/677</t>
  </si>
  <si>
    <t>6246/646</t>
  </si>
  <si>
    <t>6246/647</t>
  </si>
  <si>
    <t>6220/822</t>
  </si>
  <si>
    <t>6220/827</t>
  </si>
  <si>
    <t>6241/62</t>
  </si>
  <si>
    <t>6241/67</t>
  </si>
  <si>
    <t>6241/61</t>
  </si>
  <si>
    <t>6241/26</t>
  </si>
  <si>
    <t>6241/22</t>
  </si>
  <si>
    <t>6241/21</t>
  </si>
  <si>
    <t>6241/76</t>
  </si>
  <si>
    <t>6241/1</t>
  </si>
  <si>
    <t>6241/66</t>
  </si>
  <si>
    <t>6241/72</t>
  </si>
  <si>
    <t>6248/811</t>
  </si>
  <si>
    <t>6241/24</t>
  </si>
  <si>
    <t>6241/68</t>
  </si>
  <si>
    <t>702/427</t>
  </si>
  <si>
    <t>482/772</t>
  </si>
  <si>
    <t>662/28</t>
  </si>
  <si>
    <t>662/2</t>
  </si>
  <si>
    <t>476/462</t>
  </si>
  <si>
    <t>417/724</t>
  </si>
  <si>
    <t>6241/71</t>
  </si>
  <si>
    <t>6241/46</t>
  </si>
  <si>
    <t>6241/47</t>
  </si>
  <si>
    <t>6241/42</t>
  </si>
  <si>
    <t>6241/48</t>
  </si>
  <si>
    <t>6220/866</t>
  </si>
  <si>
    <t>6220/841</t>
  </si>
  <si>
    <t>6220/860</t>
  </si>
  <si>
    <t>6220/867</t>
  </si>
  <si>
    <t>6226/627</t>
  </si>
  <si>
    <t>6226/646</t>
  </si>
  <si>
    <t>6226/622</t>
  </si>
  <si>
    <t>6226/644</t>
  </si>
  <si>
    <t>6226/668</t>
  </si>
  <si>
    <t>6226/664</t>
  </si>
  <si>
    <t>6222/264</t>
  </si>
  <si>
    <t>6226/660</t>
  </si>
  <si>
    <t>6226/628</t>
  </si>
  <si>
    <t>6222/472</t>
  </si>
  <si>
    <t>6222/478</t>
  </si>
  <si>
    <t>6222/410</t>
  </si>
  <si>
    <t>6222/416</t>
  </si>
  <si>
    <t>6222/202</t>
  </si>
  <si>
    <t>6222/208</t>
  </si>
  <si>
    <t>6222/268</t>
  </si>
  <si>
    <t>6222/270</t>
  </si>
  <si>
    <t>6222/224</t>
  </si>
  <si>
    <t>6222/612</t>
  </si>
  <si>
    <t>6222/611</t>
  </si>
  <si>
    <t>6222/682</t>
  </si>
  <si>
    <t>6222/672</t>
  </si>
  <si>
    <t>6222/621</t>
  </si>
  <si>
    <t>6222/648</t>
  </si>
  <si>
    <t>6222/627</t>
  </si>
  <si>
    <t>6222/628</t>
  </si>
  <si>
    <t>6222/680</t>
  </si>
  <si>
    <t>6222/684</t>
  </si>
  <si>
    <t>6222/687</t>
  </si>
  <si>
    <t>6227/222</t>
  </si>
  <si>
    <t>6224/267</t>
  </si>
  <si>
    <t>6227/278</t>
  </si>
  <si>
    <t>6227/226</t>
  </si>
  <si>
    <t>6224/272</t>
  </si>
  <si>
    <t>6227/224</t>
  </si>
  <si>
    <t>6227/228</t>
  </si>
  <si>
    <t>6227/270</t>
  </si>
  <si>
    <t>6227/272</t>
  </si>
  <si>
    <t>6227/276</t>
  </si>
  <si>
    <t>6227/274</t>
  </si>
  <si>
    <t>6227/864</t>
  </si>
  <si>
    <t>6227/742</t>
  </si>
  <si>
    <t>6227/748</t>
  </si>
  <si>
    <t>6227/726</t>
  </si>
  <si>
    <t>6227/724</t>
  </si>
  <si>
    <t>6227/784</t>
  </si>
  <si>
    <t>6227/780</t>
  </si>
  <si>
    <t>6227/782</t>
  </si>
  <si>
    <t>6227/781</t>
  </si>
  <si>
    <t>6227/716</t>
  </si>
  <si>
    <t>6227/807</t>
  </si>
  <si>
    <t>6227/801</t>
  </si>
  <si>
    <t>6227/802</t>
  </si>
  <si>
    <t>6224/271</t>
  </si>
  <si>
    <t>6224/277</t>
  </si>
  <si>
    <t>6224/276</t>
  </si>
  <si>
    <t>6224/282</t>
  </si>
  <si>
    <t>6224/222</t>
  </si>
  <si>
    <t>6224/224</t>
  </si>
  <si>
    <t>6224/227</t>
  </si>
  <si>
    <t>6224/270</t>
  </si>
  <si>
    <t>6224/246</t>
  </si>
  <si>
    <t>6224/247</t>
  </si>
  <si>
    <t>6224/241</t>
  </si>
  <si>
    <t>6224/242</t>
  </si>
  <si>
    <t>6224/226</t>
  </si>
  <si>
    <t>6224/260</t>
  </si>
  <si>
    <t>6227/861</t>
  </si>
  <si>
    <t>6227/721</t>
  </si>
  <si>
    <t>6227/727</t>
  </si>
  <si>
    <t>6227/770</t>
  </si>
  <si>
    <t>6227/806</t>
  </si>
  <si>
    <t>6227/266</t>
  </si>
  <si>
    <t>6227/766</t>
  </si>
  <si>
    <t>6227/774</t>
  </si>
  <si>
    <t>6227/787</t>
  </si>
  <si>
    <t>6222/640</t>
  </si>
  <si>
    <t>6224/221</t>
  </si>
  <si>
    <t>6227/676</t>
  </si>
  <si>
    <t>6227/626</t>
  </si>
  <si>
    <t>6227/621</t>
  </si>
  <si>
    <t>6227/688</t>
  </si>
  <si>
    <t>6227/641</t>
  </si>
  <si>
    <t>6221/217</t>
  </si>
  <si>
    <t>6222/647</t>
  </si>
  <si>
    <t>6227/207</t>
  </si>
  <si>
    <t>6222/620</t>
  </si>
  <si>
    <t>6222/624</t>
  </si>
  <si>
    <t>6221/767</t>
  </si>
  <si>
    <t>6221/766</t>
  </si>
  <si>
    <t>6221/774</t>
  </si>
  <si>
    <t>6221/776</t>
  </si>
  <si>
    <t>6227/201</t>
  </si>
  <si>
    <t>6227/682</t>
  </si>
  <si>
    <t>6227/666</t>
  </si>
  <si>
    <t>6227/670</t>
  </si>
  <si>
    <t>6227/668</t>
  </si>
  <si>
    <t>6227/686</t>
  </si>
  <si>
    <t>6227/617</t>
  </si>
  <si>
    <t>6227/612</t>
  </si>
  <si>
    <t>6227/220</t>
  </si>
  <si>
    <t>6227/677</t>
  </si>
  <si>
    <t>6227/674</t>
  </si>
  <si>
    <t>6227/680</t>
  </si>
  <si>
    <t>6227/672</t>
  </si>
  <si>
    <t>6227/684</t>
  </si>
  <si>
    <t>6227/616</t>
  </si>
  <si>
    <t>6221/284</t>
  </si>
  <si>
    <t>6221/702</t>
  </si>
  <si>
    <t>6221/778</t>
  </si>
  <si>
    <t>6221/740</t>
  </si>
  <si>
    <t>6227/200</t>
  </si>
  <si>
    <t>6227/206</t>
  </si>
  <si>
    <t>6221/728
6221/766</t>
  </si>
  <si>
    <t>6221/764</t>
  </si>
  <si>
    <t>6221/216</t>
  </si>
  <si>
    <t>6221/281</t>
  </si>
  <si>
    <t>6221/212</t>
  </si>
  <si>
    <t>6221/770</t>
  </si>
  <si>
    <t>6221/728</t>
  </si>
  <si>
    <t>6221/724</t>
  </si>
  <si>
    <t>6221/726</t>
  </si>
  <si>
    <t>6221/772</t>
  </si>
  <si>
    <t>7772/707</t>
  </si>
  <si>
    <t>6221/700</t>
  </si>
  <si>
    <t>6221/722</t>
  </si>
  <si>
    <t>6227/678</t>
  </si>
  <si>
    <t>6221/762</t>
  </si>
  <si>
    <t>6221/704</t>
  </si>
  <si>
    <t>6221/701</t>
  </si>
  <si>
    <t>6221/707</t>
  </si>
  <si>
    <t>6221/742</t>
  </si>
  <si>
    <t>6221/286</t>
  </si>
  <si>
    <t>6221/761</t>
  </si>
  <si>
    <t>7772/211</t>
  </si>
  <si>
    <t>6004/712</t>
  </si>
  <si>
    <t>242/402</t>
  </si>
  <si>
    <t>7604/622</t>
  </si>
  <si>
    <t>7710/242</t>
  </si>
  <si>
    <t>7828/288</t>
  </si>
  <si>
    <t>7828/210</t>
  </si>
  <si>
    <t>6224/788</t>
  </si>
  <si>
    <t>6227/687</t>
  </si>
  <si>
    <t>7272/62</t>
  </si>
  <si>
    <t>6222/722</t>
  </si>
  <si>
    <t>7277/242</t>
  </si>
  <si>
    <t>6222/727</t>
  </si>
  <si>
    <t>6222/721</t>
  </si>
  <si>
    <t>6222/614</t>
  </si>
  <si>
    <t>6222/761</t>
  </si>
  <si>
    <t>6224/400</t>
  </si>
  <si>
    <t>6224/771</t>
  </si>
  <si>
    <t>6224/786</t>
  </si>
  <si>
    <t>6224/787</t>
  </si>
  <si>
    <t>6224/406</t>
  </si>
  <si>
    <t>7246/202</t>
  </si>
  <si>
    <t>6227/868</t>
  </si>
  <si>
    <t>7246/618</t>
  </si>
  <si>
    <t>6224/710</t>
  </si>
  <si>
    <t>6224/782</t>
  </si>
  <si>
    <t>6224/714</t>
  </si>
  <si>
    <t>6224/716</t>
  </si>
  <si>
    <t>6224/718</t>
  </si>
  <si>
    <t>6224/404</t>
  </si>
  <si>
    <t>7246/207</t>
  </si>
  <si>
    <t>6224/408</t>
  </si>
  <si>
    <t>6226/461</t>
  </si>
  <si>
    <t>7262/607</t>
  </si>
  <si>
    <t>6227/870</t>
  </si>
  <si>
    <t>7262/602</t>
  </si>
  <si>
    <t>6227/872</t>
  </si>
  <si>
    <t>7241/228</t>
  </si>
  <si>
    <t>6226/467</t>
  </si>
  <si>
    <t>6227/227</t>
  </si>
  <si>
    <t>6260/672</t>
  </si>
  <si>
    <t>7287/87</t>
  </si>
  <si>
    <t>6276/221</t>
  </si>
  <si>
    <t>6276/227</t>
  </si>
  <si>
    <t>6276/276</t>
  </si>
  <si>
    <t>6272/261</t>
  </si>
  <si>
    <t>7627/601</t>
  </si>
  <si>
    <t>7627/602</t>
  </si>
  <si>
    <t>6288/206</t>
  </si>
  <si>
    <t>6288/207</t>
  </si>
  <si>
    <t>6288/202</t>
  </si>
  <si>
    <t>6281/682</t>
  </si>
  <si>
    <t>6210/224</t>
  </si>
  <si>
    <t>6210/260</t>
  </si>
  <si>
    <t>6212/722</t>
  </si>
  <si>
    <t>6212/408</t>
  </si>
  <si>
    <t>6212/406</t>
  </si>
  <si>
    <t>6211/276</t>
  </si>
  <si>
    <t>6211/271</t>
  </si>
  <si>
    <t>14/287</t>
  </si>
  <si>
    <t>6660/742</t>
  </si>
  <si>
    <t>6702/282</t>
  </si>
  <si>
    <t>7777/22</t>
  </si>
  <si>
    <t>6704/200</t>
  </si>
  <si>
    <t>6702/667</t>
  </si>
  <si>
    <t>7768/262</t>
  </si>
  <si>
    <t>7762/27</t>
  </si>
  <si>
    <t>6704/602</t>
  </si>
  <si>
    <t>6706/224</t>
  </si>
  <si>
    <t>6702/1</t>
  </si>
  <si>
    <t>7774/282</t>
  </si>
  <si>
    <t>6762/762</t>
  </si>
  <si>
    <t>6760/200</t>
  </si>
  <si>
    <t>6767/266</t>
  </si>
  <si>
    <t>6767/220</t>
  </si>
  <si>
    <t>7786/224</t>
  </si>
  <si>
    <t>6762/760</t>
  </si>
  <si>
    <t>6727/772</t>
  </si>
  <si>
    <t>6722/84</t>
  </si>
  <si>
    <t>6722/86</t>
  </si>
  <si>
    <t>6722/88</t>
  </si>
  <si>
    <t>6722/487</t>
  </si>
  <si>
    <t>6722/476</t>
  </si>
  <si>
    <t>6722/421</t>
  </si>
  <si>
    <t>6726/622</t>
  </si>
  <si>
    <t>6726/228</t>
  </si>
  <si>
    <t>6770/262</t>
  </si>
  <si>
    <t>6770/264</t>
  </si>
  <si>
    <t>6770/260</t>
  </si>
  <si>
    <t>7828/66</t>
  </si>
  <si>
    <t>6770/274</t>
  </si>
  <si>
    <t>6770/276</t>
  </si>
  <si>
    <t>6770/270</t>
  </si>
  <si>
    <t>6770/224</t>
  </si>
  <si>
    <t>6772/472</t>
  </si>
  <si>
    <t>6770/228</t>
  </si>
  <si>
    <t>6770/272</t>
  </si>
  <si>
    <t>6770/266</t>
  </si>
  <si>
    <t>6776/628</t>
  </si>
  <si>
    <t>6776/622</t>
  </si>
  <si>
    <t>6776/682</t>
  </si>
  <si>
    <t>6772/27</t>
  </si>
  <si>
    <t>6772/21</t>
  </si>
  <si>
    <t>6772/22</t>
  </si>
  <si>
    <t>6777/227</t>
  </si>
  <si>
    <t>6777/221</t>
  </si>
  <si>
    <t>6777/727</t>
  </si>
  <si>
    <t>6767/426</t>
  </si>
  <si>
    <t>6762/466</t>
  </si>
  <si>
    <t>6762/462</t>
  </si>
  <si>
    <t>6772/766</t>
  </si>
  <si>
    <t>6772/767</t>
  </si>
  <si>
    <t>6772/622</t>
  </si>
  <si>
    <t>6772/627</t>
  </si>
  <si>
    <t>6772/262</t>
  </si>
  <si>
    <t>6772/227</t>
  </si>
  <si>
    <t>6772/222</t>
  </si>
  <si>
    <t>6780/862</t>
  </si>
  <si>
    <t>6780/882</t>
  </si>
  <si>
    <t>6787/272</t>
  </si>
  <si>
    <t>6784/226</t>
  </si>
  <si>
    <t>6787/82</t>
  </si>
  <si>
    <t>6781/207</t>
  </si>
  <si>
    <t>6716/722</t>
  </si>
  <si>
    <t>6782/262</t>
  </si>
  <si>
    <t>6462/870</t>
  </si>
  <si>
    <t>6422/682</t>
  </si>
  <si>
    <t>6426/601</t>
  </si>
  <si>
    <t>6426/666</t>
  </si>
  <si>
    <t>7826/687</t>
  </si>
  <si>
    <t>6424/622</t>
  </si>
  <si>
    <t>6421/767</t>
  </si>
  <si>
    <t>4644-82</t>
  </si>
  <si>
    <t>6262/781</t>
  </si>
  <si>
    <t>6262/786</t>
  </si>
  <si>
    <t>6262/788</t>
  </si>
  <si>
    <t>6262/782</t>
  </si>
  <si>
    <t>6268/282</t>
  </si>
  <si>
    <t>6721/602</t>
  </si>
  <si>
    <t>6721/607</t>
  </si>
  <si>
    <t>6721/664</t>
  </si>
  <si>
    <t>6721/666</t>
  </si>
  <si>
    <t>6721/601</t>
  </si>
  <si>
    <t>6721/670</t>
  </si>
  <si>
    <t>6721/622</t>
  </si>
  <si>
    <t>6721/620</t>
  </si>
  <si>
    <t>6721/668</t>
  </si>
  <si>
    <t>6766/724</t>
  </si>
  <si>
    <t>6762/202</t>
  </si>
  <si>
    <t>6784/288</t>
  </si>
  <si>
    <t>Type</t>
  </si>
  <si>
    <t>Book/Page</t>
  </si>
  <si>
    <t>ROY</t>
  </si>
  <si>
    <t>ST-Co-Sec-Twn-Rng</t>
  </si>
  <si>
    <t>T-R-S</t>
  </si>
  <si>
    <t>LEFT</t>
  </si>
  <si>
    <t>RIGHT</t>
  </si>
  <si>
    <t>MID</t>
  </si>
  <si>
    <t>OK-L0007071</t>
  </si>
  <si>
    <t>OK-L0007072</t>
  </si>
  <si>
    <t>OK-L0007073</t>
  </si>
  <si>
    <t>OK-L0007074</t>
  </si>
  <si>
    <t>OK-L0007075</t>
  </si>
  <si>
    <t>OK-L0007076</t>
  </si>
  <si>
    <t>OK-L0007077</t>
  </si>
  <si>
    <t>OK-L0007078</t>
  </si>
  <si>
    <t>OK-L0007079</t>
  </si>
  <si>
    <t>OK-L0007080</t>
  </si>
  <si>
    <t>OK-L0007081</t>
  </si>
  <si>
    <t>OK-L0007082</t>
  </si>
  <si>
    <t>OK-L0007083</t>
  </si>
  <si>
    <t>OK-L0007084</t>
  </si>
  <si>
    <t>OK-L0007085</t>
  </si>
  <si>
    <t>OK-L0007086</t>
  </si>
  <si>
    <t>OK-L0007087</t>
  </si>
  <si>
    <t>OK-L0007088</t>
  </si>
  <si>
    <t>OK-L0007089</t>
  </si>
  <si>
    <t>OK-L0007090</t>
  </si>
  <si>
    <t>OK-L0007091</t>
  </si>
  <si>
    <t>OK-L0007092</t>
  </si>
  <si>
    <t>OK-L0007093</t>
  </si>
  <si>
    <t>OK-L0007094</t>
  </si>
  <si>
    <t>OK-L0007095</t>
  </si>
  <si>
    <t>OK-L0007096</t>
  </si>
  <si>
    <t>OK-L0007097</t>
  </si>
  <si>
    <t>OK-L0007098</t>
  </si>
  <si>
    <t>OK-L0007099</t>
  </si>
  <si>
    <t>OK-L0007100</t>
  </si>
  <si>
    <t>OK-L0007101</t>
  </si>
  <si>
    <t>OK-L0007102</t>
  </si>
  <si>
    <t>OK-L0007103</t>
  </si>
  <si>
    <t>OK-L0007104</t>
  </si>
  <si>
    <t>OK-L0007105</t>
  </si>
  <si>
    <t>OK-L0007106</t>
  </si>
  <si>
    <t>OK-L0007107</t>
  </si>
  <si>
    <t>OK-L0007108</t>
  </si>
  <si>
    <t>OK-L0007109</t>
  </si>
  <si>
    <t>OK-L0007110</t>
  </si>
  <si>
    <t>OK-L0007111</t>
  </si>
  <si>
    <t>OK-L0007112</t>
  </si>
  <si>
    <t>OK-L0007113</t>
  </si>
  <si>
    <t>OK-L0007114</t>
  </si>
  <si>
    <t>OK-L0007115</t>
  </si>
  <si>
    <t>OK-L0007116</t>
  </si>
  <si>
    <t>OK-L0007117</t>
  </si>
  <si>
    <t>OK-L0007118</t>
  </si>
  <si>
    <t>OK-L0007119</t>
  </si>
  <si>
    <t>OK-L0007120</t>
  </si>
  <si>
    <t>OK-L0007121</t>
  </si>
  <si>
    <t>OK-L0007122</t>
  </si>
  <si>
    <t>OK-L0007123</t>
  </si>
  <si>
    <t>OK-L0007124</t>
  </si>
  <si>
    <t>OK-L0007125</t>
  </si>
  <si>
    <t>OK-L0007126</t>
  </si>
  <si>
    <t>OK-L0007127</t>
  </si>
  <si>
    <t>OK-L0007128</t>
  </si>
  <si>
    <t>OK-L0007129</t>
  </si>
  <si>
    <t>OK-L0007130</t>
  </si>
  <si>
    <t>OK-L0007131</t>
  </si>
  <si>
    <t>OK-L0007132</t>
  </si>
  <si>
    <t>OK-L0007133</t>
  </si>
  <si>
    <t>OK-L0007134</t>
  </si>
  <si>
    <t>OK-L0007135</t>
  </si>
  <si>
    <t>OK-L0007136</t>
  </si>
  <si>
    <t>OK-L0007137</t>
  </si>
  <si>
    <t>OK-L0007138</t>
  </si>
  <si>
    <t>OK-L0007139</t>
  </si>
  <si>
    <t>OK-L0007140</t>
  </si>
  <si>
    <t>OK-L0007141</t>
  </si>
  <si>
    <t>OK-L0007142</t>
  </si>
  <si>
    <t>OK-L0007143</t>
  </si>
  <si>
    <t>OK-L0007144</t>
  </si>
  <si>
    <t>OK-L0007145</t>
  </si>
  <si>
    <t>OK-L0007146</t>
  </si>
  <si>
    <t>OK-L0007147</t>
  </si>
  <si>
    <t>OK-L0007148</t>
  </si>
  <si>
    <t>OK-L0007149</t>
  </si>
  <si>
    <t>OK-L0007150</t>
  </si>
  <si>
    <t>OK-L0007151</t>
  </si>
  <si>
    <t>OK-L0007152</t>
  </si>
  <si>
    <t>OK-L0007153</t>
  </si>
  <si>
    <t>OK-L0007154</t>
  </si>
  <si>
    <t>OK-L0007155</t>
  </si>
  <si>
    <t>OK-L0007156</t>
  </si>
  <si>
    <t>OK-L0007157</t>
  </si>
  <si>
    <t>OK-L0007158</t>
  </si>
  <si>
    <t>OK-L0007159</t>
  </si>
  <si>
    <t>OK-L0007160</t>
  </si>
  <si>
    <t>OK-L0007161</t>
  </si>
  <si>
    <t>OK-L0007162</t>
  </si>
  <si>
    <t>OK-L0007163</t>
  </si>
  <si>
    <t>OK-L0007164</t>
  </si>
  <si>
    <t>OK-L0007165</t>
  </si>
  <si>
    <t>OK-L0007166</t>
  </si>
  <si>
    <t>OK-L0007167</t>
  </si>
  <si>
    <t>OK-L0007168</t>
  </si>
  <si>
    <t>OK-L0007169</t>
  </si>
  <si>
    <t>OK-L0007170</t>
  </si>
  <si>
    <t>OK-L0007171</t>
  </si>
  <si>
    <t>OK-L0007172</t>
  </si>
  <si>
    <t>OK-L0007173</t>
  </si>
  <si>
    <t>OK-L0007174</t>
  </si>
  <si>
    <t>OK-L0007175</t>
  </si>
  <si>
    <t>OK-L0007176</t>
  </si>
  <si>
    <t>OK-L0007177</t>
  </si>
  <si>
    <t>OK-L0007178</t>
  </si>
  <si>
    <t>OK-L0007179</t>
  </si>
  <si>
    <t>OK-L0007180</t>
  </si>
  <si>
    <t>OK-L0007181</t>
  </si>
  <si>
    <t>OK-L0007182</t>
  </si>
  <si>
    <t>OK-L0007183</t>
  </si>
  <si>
    <t>OK-L0007184</t>
  </si>
  <si>
    <t>OK-L0007185</t>
  </si>
  <si>
    <t>OK-L0007186</t>
  </si>
  <si>
    <t>OK-L0007187</t>
  </si>
  <si>
    <t>OK-L0007188</t>
  </si>
  <si>
    <t>OK-L0007189</t>
  </si>
  <si>
    <t>OK-L0007190</t>
  </si>
  <si>
    <t>OK-L0007191</t>
  </si>
  <si>
    <t>OK-L0007192</t>
  </si>
  <si>
    <t>OK-L0007193</t>
  </si>
  <si>
    <t>OK-L0007194</t>
  </si>
  <si>
    <t>OK-L0007195</t>
  </si>
  <si>
    <t>OK-L0007196</t>
  </si>
  <si>
    <t>OK-L0007197</t>
  </si>
  <si>
    <t>OK-L0007198</t>
  </si>
  <si>
    <t>OK-L0007199</t>
  </si>
  <si>
    <t>OK-L0007200</t>
  </si>
  <si>
    <t>OK-L0007201</t>
  </si>
  <si>
    <t>OK-L0007202</t>
  </si>
  <si>
    <t>OK-L0007203</t>
  </si>
  <si>
    <t>OK-L0007204</t>
  </si>
  <si>
    <t>OK-L0007205</t>
  </si>
  <si>
    <t>OK-L0007206</t>
  </si>
  <si>
    <t>OK-L0007207</t>
  </si>
  <si>
    <t>OK-L0007208</t>
  </si>
  <si>
    <t>OK-L0007209</t>
  </si>
  <si>
    <t>OK-L0007210</t>
  </si>
  <si>
    <t>OK-L0007211</t>
  </si>
  <si>
    <t>OK-L0007212</t>
  </si>
  <si>
    <t>OK-L0007213</t>
  </si>
  <si>
    <t>OK-L0007214</t>
  </si>
  <si>
    <t>OK-L0007215</t>
  </si>
  <si>
    <t>OK-L0007216</t>
  </si>
  <si>
    <t>OK-L0007217</t>
  </si>
  <si>
    <t>OK-L0007218</t>
  </si>
  <si>
    <t>OK-L0007219</t>
  </si>
  <si>
    <t>OK-L0007220</t>
  </si>
  <si>
    <t>OK-L0007221</t>
  </si>
  <si>
    <t>OK-L0007222</t>
  </si>
  <si>
    <t>OK-L0007223</t>
  </si>
  <si>
    <t>OK-L0007224</t>
  </si>
  <si>
    <t>OK-L0007225</t>
  </si>
  <si>
    <t>OK-L0007226</t>
  </si>
  <si>
    <t>OK-L0007227</t>
  </si>
  <si>
    <t>OK-L0007228</t>
  </si>
  <si>
    <t>OK-L0007229</t>
  </si>
  <si>
    <t>OK-L0007230</t>
  </si>
  <si>
    <t>OK-L0007231</t>
  </si>
  <si>
    <t>OK-L0007232</t>
  </si>
  <si>
    <t>OK-L0007233</t>
  </si>
  <si>
    <t>OK-L0007234</t>
  </si>
  <si>
    <t>OK-L0007235</t>
  </si>
  <si>
    <t>OK-L0007236</t>
  </si>
  <si>
    <t>OK-L0007237</t>
  </si>
  <si>
    <t>OK-L0007238</t>
  </si>
  <si>
    <t>OK-L0007239</t>
  </si>
  <si>
    <t>OK-L0007240</t>
  </si>
  <si>
    <t>OK-L0007241</t>
  </si>
  <si>
    <t>OK-L0007242</t>
  </si>
  <si>
    <t>OK-L0007243</t>
  </si>
  <si>
    <t>OK-L0007244</t>
  </si>
  <si>
    <t>OK-L0007245</t>
  </si>
  <si>
    <t>OK-L0007246</t>
  </si>
  <si>
    <t>OK-L0007247</t>
  </si>
  <si>
    <t>OK-L0007248</t>
  </si>
  <si>
    <t>OK-L0007249</t>
  </si>
  <si>
    <t>OK-L0007250</t>
  </si>
  <si>
    <t>OK-L0007251</t>
  </si>
  <si>
    <t>OK-L0007252</t>
  </si>
  <si>
    <t>OK-L0007253</t>
  </si>
  <si>
    <t>OK-L0007254</t>
  </si>
  <si>
    <t>OK-L0007255</t>
  </si>
  <si>
    <t>OK-L0007256</t>
  </si>
  <si>
    <t>OK-L0007257</t>
  </si>
  <si>
    <t>OK-L0007258</t>
  </si>
  <si>
    <t>OK-L0007259</t>
  </si>
  <si>
    <t>OK-L0007260</t>
  </si>
  <si>
    <t>OK-L0007261</t>
  </si>
  <si>
    <t>OK-L0007262</t>
  </si>
  <si>
    <t>OK-L0007263</t>
  </si>
  <si>
    <t>OK-L0007264</t>
  </si>
  <si>
    <t>OK-L0007265</t>
  </si>
  <si>
    <t>OK-L0007266</t>
  </si>
  <si>
    <t>OK-L0007267</t>
  </si>
  <si>
    <t>OK-L0007268</t>
  </si>
  <si>
    <t>OK-L0007269</t>
  </si>
  <si>
    <t>OK-L0007270</t>
  </si>
  <si>
    <t>OK-L0007271</t>
  </si>
  <si>
    <t>OK-L0007272</t>
  </si>
  <si>
    <t>OK-L0007273</t>
  </si>
  <si>
    <t>OK-L0007274</t>
  </si>
  <si>
    <t>OK-L0007275</t>
  </si>
  <si>
    <t>OK-L0007276</t>
  </si>
  <si>
    <t>OK-L0007277</t>
  </si>
  <si>
    <t>OK-L0007278</t>
  </si>
  <si>
    <t>OK-L0007279</t>
  </si>
  <si>
    <t>OK-L0007280</t>
  </si>
  <si>
    <t>OK-L0007281</t>
  </si>
  <si>
    <t>OK-L0007282</t>
  </si>
  <si>
    <t>OK-L0007283</t>
  </si>
  <si>
    <t>OK-L0007284</t>
  </si>
  <si>
    <t>OK-L0007285</t>
  </si>
  <si>
    <t>OK-L0007286</t>
  </si>
  <si>
    <t>OK-L0007287</t>
  </si>
  <si>
    <t>OK-L0007288</t>
  </si>
  <si>
    <t>OK-L0007289</t>
  </si>
  <si>
    <t>OK-L0007290</t>
  </si>
  <si>
    <t>OK-L0007291</t>
  </si>
  <si>
    <t>OK-L0007292</t>
  </si>
  <si>
    <t>OK-L0007293</t>
  </si>
  <si>
    <t>OK-L0007294</t>
  </si>
  <si>
    <t>OK-L0007295</t>
  </si>
  <si>
    <t>OK-L0007296</t>
  </si>
  <si>
    <t>OK-L0007297</t>
  </si>
  <si>
    <t>OK-L0007298</t>
  </si>
  <si>
    <t>OK-L0007299</t>
  </si>
  <si>
    <t>OK-L0007300</t>
  </si>
  <si>
    <t>OK-L0007301</t>
  </si>
  <si>
    <t>OK-L0007302</t>
  </si>
  <si>
    <t>OK-L0007303</t>
  </si>
  <si>
    <t>OK-L0007304</t>
  </si>
  <si>
    <t>OK-L0007305</t>
  </si>
  <si>
    <t>OK-L0007306</t>
  </si>
  <si>
    <t>OK-L0007307</t>
  </si>
  <si>
    <t>OK-L0007308</t>
  </si>
  <si>
    <t>OK-L0007309</t>
  </si>
  <si>
    <t>OK-L0007310</t>
  </si>
  <si>
    <t>OK-L0007311</t>
  </si>
  <si>
    <t>OK-L0007312</t>
  </si>
  <si>
    <t>OK-L0007313</t>
  </si>
  <si>
    <t>OK-L0007314</t>
  </si>
  <si>
    <t>OK-L0007315</t>
  </si>
  <si>
    <t>OK-L0007316</t>
  </si>
  <si>
    <t>OK-L0007317</t>
  </si>
  <si>
    <t>OK-L0007318</t>
  </si>
  <si>
    <t>OK-L0007319</t>
  </si>
  <si>
    <t>OK-L0007320</t>
  </si>
  <si>
    <t>OK-L0007321</t>
  </si>
  <si>
    <t>OK-L0007322</t>
  </si>
  <si>
    <t>OK-L0007323</t>
  </si>
  <si>
    <t>OK-L0007324</t>
  </si>
  <si>
    <t>OK-L0007325</t>
  </si>
  <si>
    <t>OK-L0007326</t>
  </si>
  <si>
    <t>OK-L0007327</t>
  </si>
  <si>
    <t>OK-L0007328</t>
  </si>
  <si>
    <t>OK-L0007329</t>
  </si>
  <si>
    <t>OK-L0007330</t>
  </si>
  <si>
    <t>OK-L0007331</t>
  </si>
  <si>
    <t>OK-L0007332</t>
  </si>
  <si>
    <t>OK-L0007333</t>
  </si>
  <si>
    <t>OK-L0007334</t>
  </si>
  <si>
    <t>OK-L0007335</t>
  </si>
  <si>
    <t>OK-L0007336</t>
  </si>
  <si>
    <t>OK-L0007337</t>
  </si>
  <si>
    <t>OK-L0007338</t>
  </si>
  <si>
    <t>OK-L0007339</t>
  </si>
  <si>
    <t>OK-L0007340</t>
  </si>
  <si>
    <t>OK-L0007341</t>
  </si>
  <si>
    <t>OK-L0007342</t>
  </si>
  <si>
    <t>OK-L0007343</t>
  </si>
  <si>
    <t>OK-L0007344</t>
  </si>
  <si>
    <t>OK-L0007345</t>
  </si>
  <si>
    <t>OK-L0007346</t>
  </si>
  <si>
    <t>OK-L0007347</t>
  </si>
  <si>
    <t>OK-L0007348</t>
  </si>
  <si>
    <t>OK-L0007349</t>
  </si>
  <si>
    <t>OK-L0007350</t>
  </si>
  <si>
    <t>OK-L0007351</t>
  </si>
  <si>
    <t>OK-L0007352</t>
  </si>
  <si>
    <t>OK-L0007353</t>
  </si>
  <si>
    <t>OK-L0007354</t>
  </si>
  <si>
    <t>OK-L0007355</t>
  </si>
  <si>
    <t>OK-L0007356</t>
  </si>
  <si>
    <t>OK-L0007357</t>
  </si>
  <si>
    <t>OK-L0007358</t>
  </si>
  <si>
    <t>OK-L0007359</t>
  </si>
  <si>
    <t>OK-L0007360</t>
  </si>
  <si>
    <t>OK-L0007361</t>
  </si>
  <si>
    <t>OK-L0007362</t>
  </si>
  <si>
    <t>OK-L0007363</t>
  </si>
  <si>
    <t>OK-L0007364</t>
  </si>
  <si>
    <t>OK-L0007365</t>
  </si>
  <si>
    <t>OK-L0007366</t>
  </si>
  <si>
    <t>OK-L0007367</t>
  </si>
  <si>
    <t>OK-L0007368</t>
  </si>
  <si>
    <t>OK-L0007369</t>
  </si>
  <si>
    <t>OK-L0007370</t>
  </si>
  <si>
    <t>OK-L0007371</t>
  </si>
  <si>
    <t>OK-L0007372</t>
  </si>
  <si>
    <t>OK-L0007373</t>
  </si>
  <si>
    <t>OK-L0007374</t>
  </si>
  <si>
    <t>OK-L0007375</t>
  </si>
  <si>
    <t>OK-L0007376</t>
  </si>
  <si>
    <t>OK-L0007377</t>
  </si>
  <si>
    <t>OK-L0007378</t>
  </si>
  <si>
    <t>OK-L0007379</t>
  </si>
  <si>
    <t>OK-L0007380</t>
  </si>
  <si>
    <t>OK-L0007381</t>
  </si>
  <si>
    <t>OK-L0007382</t>
  </si>
  <si>
    <t>OK-L0007383</t>
  </si>
  <si>
    <t>OK-L0007384</t>
  </si>
  <si>
    <t>OK-L0007385</t>
  </si>
  <si>
    <t>OK-L0007386</t>
  </si>
  <si>
    <t>OK-L0007387</t>
  </si>
  <si>
    <t>OK-L0007388</t>
  </si>
  <si>
    <t>OK-L0007389</t>
  </si>
  <si>
    <t>OK-L0007390</t>
  </si>
  <si>
    <t>OK-L0007391</t>
  </si>
  <si>
    <t>OK-L0007392</t>
  </si>
  <si>
    <t>OK-L0007393</t>
  </si>
  <si>
    <t>OK-L0007394</t>
  </si>
  <si>
    <t>OK-L0007395</t>
  </si>
  <si>
    <t>OK-L0007396</t>
  </si>
  <si>
    <t>OK-L0007397</t>
  </si>
  <si>
    <t>OK-L0007398</t>
  </si>
  <si>
    <t>OK-L0007399</t>
  </si>
  <si>
    <t>OK-L0007400</t>
  </si>
  <si>
    <t>OK-L0007401</t>
  </si>
  <si>
    <t>OK-L0007402</t>
  </si>
  <si>
    <t>OK-L0007403</t>
  </si>
  <si>
    <t>OK-L0007404</t>
  </si>
  <si>
    <t>OK-L0007405</t>
  </si>
  <si>
    <t>OK-L0007406</t>
  </si>
  <si>
    <t>OK-L0007407</t>
  </si>
  <si>
    <t>OK-L0007408</t>
  </si>
  <si>
    <t>OK-L0007409</t>
  </si>
  <si>
    <t>OK-L0007410</t>
  </si>
  <si>
    <t>OK-L0007411</t>
  </si>
  <si>
    <t>OK-L0007412</t>
  </si>
  <si>
    <t>OK-L0007413</t>
  </si>
  <si>
    <t>OK-L0007414</t>
  </si>
  <si>
    <t>OK-L0007415</t>
  </si>
  <si>
    <t>OK-L0007416</t>
  </si>
  <si>
    <t>OK-L0007417</t>
  </si>
  <si>
    <t>OK-L0007418</t>
  </si>
  <si>
    <t>OK-L0007419</t>
  </si>
  <si>
    <t>OK-L0007420</t>
  </si>
  <si>
    <t>OK-L0007421</t>
  </si>
  <si>
    <t>OK-L0007422</t>
  </si>
  <si>
    <t>OK-L0007423</t>
  </si>
  <si>
    <t>OK-L0007424</t>
  </si>
  <si>
    <t>OK-L0007425</t>
  </si>
  <si>
    <t>OK-L0007426</t>
  </si>
  <si>
    <t>OK-L0007427</t>
  </si>
  <si>
    <t>OK-L0007428</t>
  </si>
  <si>
    <t>OK-L0007429</t>
  </si>
  <si>
    <t>OK-L0007430</t>
  </si>
  <si>
    <t>OK-L0007431</t>
  </si>
  <si>
    <t>OK-L0007432</t>
  </si>
  <si>
    <t>OK-L0007433</t>
  </si>
  <si>
    <t>OK-L0007434</t>
  </si>
  <si>
    <t>OK-L0007435</t>
  </si>
  <si>
    <t>OK-L0007436</t>
  </si>
  <si>
    <t>OK-L0007437</t>
  </si>
  <si>
    <t>OK-L0007438</t>
  </si>
  <si>
    <t>OK-L0007439</t>
  </si>
  <si>
    <t>OK-L0007440</t>
  </si>
  <si>
    <t>OK-L0007441</t>
  </si>
  <si>
    <t>OK-L0007442</t>
  </si>
  <si>
    <t>OK-L0007443</t>
  </si>
  <si>
    <t>OK-L0007444</t>
  </si>
  <si>
    <t>OK-L0007445</t>
  </si>
  <si>
    <t>OK-L0007446</t>
  </si>
  <si>
    <t>OK-L0007447</t>
  </si>
  <si>
    <t>OK-L0007448</t>
  </si>
  <si>
    <t>OK-L0007449</t>
  </si>
  <si>
    <t>OK-L0007450</t>
  </si>
  <si>
    <t>OK-L0007451</t>
  </si>
  <si>
    <t>OK-L0007452</t>
  </si>
  <si>
    <t>OK-L0007453</t>
  </si>
  <si>
    <t>OK-L0007454</t>
  </si>
  <si>
    <t>OK-L0007455</t>
  </si>
  <si>
    <t>OK-L0007456</t>
  </si>
  <si>
    <t>OK-L0007457</t>
  </si>
  <si>
    <t>OK-L0007458</t>
  </si>
  <si>
    <t>OK-L0007459</t>
  </si>
  <si>
    <t>OK-L0007460</t>
  </si>
  <si>
    <t>OK-L0007461</t>
  </si>
  <si>
    <t>OK-L0007462</t>
  </si>
  <si>
    <t>OK-L0007463</t>
  </si>
  <si>
    <t>OK-L0007464</t>
  </si>
  <si>
    <t>OK-L0007465</t>
  </si>
  <si>
    <t>OK-L0007466</t>
  </si>
  <si>
    <t>OK-L0007467</t>
  </si>
  <si>
    <t>OK-L0007468</t>
  </si>
  <si>
    <t>OK-L0007469</t>
  </si>
  <si>
    <t>OK-L0007470</t>
  </si>
  <si>
    <t>OK-L0007471</t>
  </si>
  <si>
    <t>OK-L0007472</t>
  </si>
  <si>
    <t>OK-L0007473</t>
  </si>
  <si>
    <t>OK-L0007474</t>
  </si>
  <si>
    <t>OK-L0007475</t>
  </si>
  <si>
    <t>OK-L0007476</t>
  </si>
  <si>
    <t>OK-L0007477</t>
  </si>
  <si>
    <t>OK-L0007478</t>
  </si>
  <si>
    <t>OK-L0007479</t>
  </si>
  <si>
    <t>OK-L0007480</t>
  </si>
  <si>
    <t>OK-L0007481</t>
  </si>
  <si>
    <t>OK-L0007482</t>
  </si>
  <si>
    <t>OK-L0007483</t>
  </si>
  <si>
    <t>OK-L0007484</t>
  </si>
  <si>
    <t>OK-L0007485</t>
  </si>
  <si>
    <t>OK-L0007486</t>
  </si>
  <si>
    <t>OK-L0007487</t>
  </si>
  <si>
    <t>OK-L0007488</t>
  </si>
  <si>
    <t>OK-L0007489</t>
  </si>
  <si>
    <t>OK-L0007490</t>
  </si>
  <si>
    <t>OK-L0007491</t>
  </si>
  <si>
    <t>OK-L0007492</t>
  </si>
  <si>
    <t>OK-L0007493</t>
  </si>
  <si>
    <t>OK-L0007494</t>
  </si>
  <si>
    <t>OK-L0007495</t>
  </si>
  <si>
    <t>OK-L0007496</t>
  </si>
  <si>
    <t>OK-L0007497</t>
  </si>
  <si>
    <t>OK-L0007498</t>
  </si>
  <si>
    <t>OK-L0007499</t>
  </si>
  <si>
    <t>OK-L0007500</t>
  </si>
  <si>
    <t>OK-L0007501</t>
  </si>
  <si>
    <t>OK-L0007502</t>
  </si>
  <si>
    <t>OK-L0007503</t>
  </si>
  <si>
    <t>OK-L0007504</t>
  </si>
  <si>
    <t>OK-L0007505</t>
  </si>
  <si>
    <t>OK-L0007506</t>
  </si>
  <si>
    <t>OK-L0007507</t>
  </si>
  <si>
    <t>OK-L0007508</t>
  </si>
  <si>
    <t>OK-L0007509</t>
  </si>
  <si>
    <t>OK-L0007510</t>
  </si>
  <si>
    <t>OK-L0007511</t>
  </si>
  <si>
    <t>OK-L0007512</t>
  </si>
  <si>
    <t>OK-L0007513</t>
  </si>
  <si>
    <t>OK-L0007514</t>
  </si>
  <si>
    <t>OK-L0007515</t>
  </si>
  <si>
    <t>OK-L0007516</t>
  </si>
  <si>
    <t>OK-L0007517</t>
  </si>
  <si>
    <t>OK-L0007518</t>
  </si>
  <si>
    <t>OK-L0007519</t>
  </si>
  <si>
    <t>OK-L0007520</t>
  </si>
  <si>
    <t>OK-L0007521</t>
  </si>
  <si>
    <t>OK-L0007522</t>
  </si>
  <si>
    <t>OK-L0007523</t>
  </si>
  <si>
    <t>OK-L0007524</t>
  </si>
  <si>
    <t>OK-L0007525</t>
  </si>
  <si>
    <t>OK-L0007526</t>
  </si>
  <si>
    <t>OK-L0007527</t>
  </si>
  <si>
    <t>OK-L0007528</t>
  </si>
  <si>
    <t>OK-L0007529</t>
  </si>
  <si>
    <t>OK-L0007530</t>
  </si>
  <si>
    <t>OK-L0007531</t>
  </si>
  <si>
    <t>OK-L0007532</t>
  </si>
  <si>
    <t>OK-L0007533</t>
  </si>
  <si>
    <t>OK-L0007534</t>
  </si>
  <si>
    <t>OK-L0007535</t>
  </si>
  <si>
    <t>OK-L0007536</t>
  </si>
  <si>
    <t>OK-L0007537</t>
  </si>
  <si>
    <t>OK-L0007538</t>
  </si>
  <si>
    <t>OK-L0007539</t>
  </si>
  <si>
    <t>OK-L0007540</t>
  </si>
  <si>
    <t>OK-L0007541</t>
  </si>
  <si>
    <t>OK-L0007542</t>
  </si>
  <si>
    <t>OK-L0007543</t>
  </si>
  <si>
    <t>OK-L0007544</t>
  </si>
  <si>
    <t>OK-L0007545</t>
  </si>
  <si>
    <t>OK-L0007546</t>
  </si>
  <si>
    <t>OK-L0007547</t>
  </si>
  <si>
    <t>OK-L0007548</t>
  </si>
  <si>
    <t>OK-L0007549</t>
  </si>
  <si>
    <t>OK-L0007550</t>
  </si>
  <si>
    <t>OK-L0007551</t>
  </si>
  <si>
    <t>OK-L0007552</t>
  </si>
  <si>
    <t>OK-L0007553</t>
  </si>
  <si>
    <t>OK-L0007554</t>
  </si>
  <si>
    <t>OK-L0007555</t>
  </si>
  <si>
    <t>OK-L0007556</t>
  </si>
  <si>
    <t>OK-L0007557</t>
  </si>
  <si>
    <t>OK-L0007558</t>
  </si>
  <si>
    <t>OK-L0007559</t>
  </si>
  <si>
    <t>OK-L0007560</t>
  </si>
  <si>
    <t>OK-L0007561</t>
  </si>
  <si>
    <t>OK-L0007562</t>
  </si>
  <si>
    <t>OK-L0007563</t>
  </si>
  <si>
    <t>OK-L0007564</t>
  </si>
  <si>
    <t>OK-L0007565</t>
  </si>
  <si>
    <t>OK-L0007566</t>
  </si>
  <si>
    <t>OK-L0007567</t>
  </si>
  <si>
    <t>OK-L0007568</t>
  </si>
  <si>
    <t>OK-L0007569</t>
  </si>
  <si>
    <t>OK-L0007570</t>
  </si>
  <si>
    <t>OK-L0007571</t>
  </si>
  <si>
    <t>OK-L0007572</t>
  </si>
  <si>
    <t>OK-L0007573</t>
  </si>
  <si>
    <t>OK-L0007574</t>
  </si>
  <si>
    <t>OK-L0007575</t>
  </si>
  <si>
    <t>OK-L0007576</t>
  </si>
  <si>
    <t>OK-L0007577</t>
  </si>
  <si>
    <t>OK-L0007578</t>
  </si>
  <si>
    <t>OK-L0007579</t>
  </si>
  <si>
    <t>OK-L0007580</t>
  </si>
  <si>
    <t>OK-L0007581</t>
  </si>
  <si>
    <t>OK-L0007582</t>
  </si>
  <si>
    <t>OK-L0007583</t>
  </si>
  <si>
    <t>OK-L0007584</t>
  </si>
  <si>
    <t>OK-L0007585</t>
  </si>
  <si>
    <t>OK-L0007586</t>
  </si>
  <si>
    <t>OK-L0007587</t>
  </si>
  <si>
    <t>OK-L0007588</t>
  </si>
  <si>
    <t>OK-L0007589</t>
  </si>
  <si>
    <t>OK-L0007590</t>
  </si>
  <si>
    <t>OK-L0007591</t>
  </si>
  <si>
    <t>OK-L0007592</t>
  </si>
  <si>
    <t>OK-L0007593</t>
  </si>
  <si>
    <t>OK-L0007594</t>
  </si>
  <si>
    <t>OK-L0007595</t>
  </si>
  <si>
    <t>OK-L0007596</t>
  </si>
  <si>
    <t>OK-L0007597</t>
  </si>
  <si>
    <t>OK-L0007598</t>
  </si>
  <si>
    <t>OK-L0007599</t>
  </si>
  <si>
    <t>OK-L0007600</t>
  </si>
  <si>
    <t>OK-L0007601</t>
  </si>
  <si>
    <t>OK-L0007602</t>
  </si>
  <si>
    <t>OK-L0007603</t>
  </si>
  <si>
    <t>OK-L0007604</t>
  </si>
  <si>
    <t>OK-L0007605</t>
  </si>
  <si>
    <t>OK-L0007606</t>
  </si>
  <si>
    <t>OK-L0007607</t>
  </si>
  <si>
    <t>OK-L0007608</t>
  </si>
  <si>
    <t>OK-L0007609</t>
  </si>
  <si>
    <t>OK-L0007610</t>
  </si>
  <si>
    <t>OK-L0007611</t>
  </si>
  <si>
    <t>OK-L0007612</t>
  </si>
  <si>
    <t>OK-L0007613</t>
  </si>
  <si>
    <t>OK-L0007614</t>
  </si>
  <si>
    <t>OK-L0007615</t>
  </si>
  <si>
    <t>OK-L0007616</t>
  </si>
  <si>
    <t>OK-L0007617</t>
  </si>
  <si>
    <t>OK-L0007618</t>
  </si>
  <si>
    <t>OK-L0007619</t>
  </si>
  <si>
    <t>OK-L0007620</t>
  </si>
  <si>
    <t>OK-L0007621</t>
  </si>
  <si>
    <t>OK-L0007622</t>
  </si>
  <si>
    <t>OK-L0007623</t>
  </si>
  <si>
    <t>OK-L0007624</t>
  </si>
  <si>
    <t>OK-L0007625</t>
  </si>
  <si>
    <t>OK-L0007626</t>
  </si>
  <si>
    <t>OK-L0007627</t>
  </si>
  <si>
    <t>OK-L0007628</t>
  </si>
  <si>
    <t>OK-L0007629</t>
  </si>
  <si>
    <t>OK-L0007630</t>
  </si>
  <si>
    <t>OK-L0007631</t>
  </si>
  <si>
    <t>OK-L0007632</t>
  </si>
  <si>
    <t>OK-L0007633</t>
  </si>
  <si>
    <t>OK-L0007634</t>
  </si>
  <si>
    <t>OK-L0007635</t>
  </si>
  <si>
    <t>OK-L0007636</t>
  </si>
  <si>
    <t>OK-L0007637</t>
  </si>
  <si>
    <t>OK-L0007638</t>
  </si>
  <si>
    <t>OK-L0007639</t>
  </si>
  <si>
    <t>OK-L0007640</t>
  </si>
  <si>
    <t>OK-L0007641</t>
  </si>
  <si>
    <t>OK-L0007642</t>
  </si>
  <si>
    <t>OK-L0007643</t>
  </si>
  <si>
    <t>OK-L0007644</t>
  </si>
  <si>
    <t>OK-L0007645</t>
  </si>
  <si>
    <t>OK-L0007646</t>
  </si>
  <si>
    <t>OK-L0007647</t>
  </si>
  <si>
    <t>OK-L0007648</t>
  </si>
  <si>
    <t>OK-L0007649</t>
  </si>
  <si>
    <t>OK-L0007650</t>
  </si>
  <si>
    <t>OK-L0007651</t>
  </si>
  <si>
    <t>OK-L0007652</t>
  </si>
  <si>
    <t>OK-L0007653</t>
  </si>
  <si>
    <t>OK-L0007654</t>
  </si>
  <si>
    <t>OK-L0007655</t>
  </si>
  <si>
    <t>OK-L0007656</t>
  </si>
  <si>
    <t>OK-L0007657</t>
  </si>
  <si>
    <t>OK-L0007658</t>
  </si>
  <si>
    <t>OK-L0007659</t>
  </si>
  <si>
    <t>OK-L0007660</t>
  </si>
  <si>
    <t>OK-L0007661</t>
  </si>
  <si>
    <t>OK-L0007662</t>
  </si>
  <si>
    <t>OK-L0007663</t>
  </si>
  <si>
    <t>OK-L0007664</t>
  </si>
  <si>
    <t>OK-L0007665</t>
  </si>
  <si>
    <t>OK-L0007666</t>
  </si>
  <si>
    <t>OK-L0007667</t>
  </si>
  <si>
    <t>OK-L0007668</t>
  </si>
  <si>
    <t>OK-L0007669</t>
  </si>
  <si>
    <t>OK-L0007670</t>
  </si>
  <si>
    <t>OK-L0007671</t>
  </si>
  <si>
    <t>OK-L0007672</t>
  </si>
  <si>
    <t>OK-L0007673</t>
  </si>
  <si>
    <t>OK-L0007674</t>
  </si>
  <si>
    <t>OK-L0007675</t>
  </si>
  <si>
    <t>OK-L0007676</t>
  </si>
  <si>
    <t>OK-L0007677</t>
  </si>
  <si>
    <t>OK-L0007678</t>
  </si>
  <si>
    <t>OK-L0007679</t>
  </si>
  <si>
    <t>OK-L0007680</t>
  </si>
  <si>
    <t>OK-L0007681</t>
  </si>
  <si>
    <t>OK-L0007682</t>
  </si>
  <si>
    <t>OK-L0007683</t>
  </si>
  <si>
    <t>OK-L0007684</t>
  </si>
  <si>
    <t>OK-L0007685</t>
  </si>
  <si>
    <t>OK-L0007686</t>
  </si>
  <si>
    <t>OK-L0007687</t>
  </si>
  <si>
    <t>OK-L0007688</t>
  </si>
  <si>
    <t>OK-L0007689</t>
  </si>
  <si>
    <t>OK-L0007690</t>
  </si>
  <si>
    <t>OK-L0007691</t>
  </si>
  <si>
    <t>OK-L0007692</t>
  </si>
  <si>
    <t>OK-L0007693</t>
  </si>
  <si>
    <t>OK-L0007694</t>
  </si>
  <si>
    <t>OK-L0007695</t>
  </si>
  <si>
    <t>OK-L0007696</t>
  </si>
  <si>
    <t>OK-L0007697</t>
  </si>
  <si>
    <t>OK-L0007698</t>
  </si>
  <si>
    <t>OK-L0007699</t>
  </si>
  <si>
    <t>OK-L0007700</t>
  </si>
  <si>
    <t>OK-L0007701</t>
  </si>
  <si>
    <t>OK-L0007702</t>
  </si>
  <si>
    <t>OK-L0007703</t>
  </si>
  <si>
    <t>OK-L0007704</t>
  </si>
  <si>
    <t>OK-L0007705</t>
  </si>
  <si>
    <t>OK-L0007706</t>
  </si>
  <si>
    <t>OK-L0007707</t>
  </si>
  <si>
    <t>OK-L0007708</t>
  </si>
  <si>
    <t>OK-L0007709</t>
  </si>
  <si>
    <t>OK-L0007710</t>
  </si>
  <si>
    <t>OK-L0007711</t>
  </si>
  <si>
    <t>OK-L0007712</t>
  </si>
  <si>
    <t>OK-L0007713</t>
  </si>
  <si>
    <t>OK-L0007714</t>
  </si>
  <si>
    <t>OK-L0007715</t>
  </si>
  <si>
    <t>OK-L0007716</t>
  </si>
  <si>
    <t>OK-L0007717</t>
  </si>
  <si>
    <t>OK-L0007718</t>
  </si>
  <si>
    <t>OK-L0007719</t>
  </si>
  <si>
    <t>OK-L0007720</t>
  </si>
  <si>
    <t>OK-L0007721</t>
  </si>
  <si>
    <t>OK-L0007722</t>
  </si>
  <si>
    <t>OK-L0007723</t>
  </si>
  <si>
    <t>OK-L0007724</t>
  </si>
  <si>
    <t>OK-L0007725</t>
  </si>
  <si>
    <t>OK-L0007726</t>
  </si>
  <si>
    <t>OK-L0007727</t>
  </si>
  <si>
    <t>OK-L0007728</t>
  </si>
  <si>
    <t>OK-L0007729</t>
  </si>
  <si>
    <t>OK-L0007730</t>
  </si>
  <si>
    <t>OK-L0007731</t>
  </si>
  <si>
    <t>OK-L0007732</t>
  </si>
  <si>
    <t>OK-L0007733</t>
  </si>
  <si>
    <t>OK-L0007734</t>
  </si>
  <si>
    <t>OK-L0007735</t>
  </si>
  <si>
    <t>OK-L0007736</t>
  </si>
  <si>
    <t>OK-L0007737</t>
  </si>
  <si>
    <t>OK-L0007738</t>
  </si>
  <si>
    <t>OK-L0007739</t>
  </si>
  <si>
    <t>OK-L0007740</t>
  </si>
  <si>
    <t>OK-L0007741</t>
  </si>
  <si>
    <t>OK-L0007742</t>
  </si>
  <si>
    <t>OK-L0007743</t>
  </si>
  <si>
    <t>OK-L0007744</t>
  </si>
  <si>
    <t>OK-L0007745</t>
  </si>
  <si>
    <t>OK-L0007746</t>
  </si>
  <si>
    <t>OK-L0007747</t>
  </si>
  <si>
    <t>OK-L0007748</t>
  </si>
  <si>
    <t>OK-L0007749</t>
  </si>
  <si>
    <t>OK-L0007750</t>
  </si>
  <si>
    <t>OK-L0007751</t>
  </si>
  <si>
    <t>OK-L0007752</t>
  </si>
  <si>
    <t>OK-L0007753</t>
  </si>
  <si>
    <t>OK-L0007754</t>
  </si>
  <si>
    <t>OK-L0007755</t>
  </si>
  <si>
    <t>OK-L0007756</t>
  </si>
  <si>
    <t>OK-L0007757</t>
  </si>
  <si>
    <t>OK-L0007758</t>
  </si>
  <si>
    <t>OK-L0007759</t>
  </si>
  <si>
    <t>OK-L0007760</t>
  </si>
  <si>
    <t>OK-L0007761</t>
  </si>
  <si>
    <t>OK-L0007762</t>
  </si>
  <si>
    <t>OK-L0007763</t>
  </si>
  <si>
    <t>OK-L0007764</t>
  </si>
  <si>
    <t>OK-L0007765</t>
  </si>
  <si>
    <t>OK-L0007766</t>
  </si>
  <si>
    <t>OK-L0007767</t>
  </si>
  <si>
    <t>OK-L0007768</t>
  </si>
  <si>
    <t>OK-L0007769</t>
  </si>
  <si>
    <t>OK-L0007770</t>
  </si>
  <si>
    <t>OK-L0007771</t>
  </si>
  <si>
    <t>OK-L0007772</t>
  </si>
  <si>
    <t>OK-L0007773</t>
  </si>
  <si>
    <t>OK-L0007774</t>
  </si>
  <si>
    <t>OK-L0007775</t>
  </si>
  <si>
    <t>OK-L0007776</t>
  </si>
  <si>
    <t>OK-L0007777</t>
  </si>
  <si>
    <t>OK-L0007778</t>
  </si>
  <si>
    <t>OK-L0007779</t>
  </si>
  <si>
    <t>OK-L0007780</t>
  </si>
  <si>
    <t>OK-L0007781</t>
  </si>
  <si>
    <t>OK-L0007782</t>
  </si>
  <si>
    <t>OK-L0007783</t>
  </si>
  <si>
    <t>OK-L0007784</t>
  </si>
  <si>
    <t>OK-L0007785</t>
  </si>
  <si>
    <t>OK-L0007786</t>
  </si>
  <si>
    <t>OK-L0007787</t>
  </si>
  <si>
    <t>OK-L0007788</t>
  </si>
  <si>
    <t>OK-L0007789</t>
  </si>
  <si>
    <t>OK-L0007790</t>
  </si>
  <si>
    <t>OK-L0007791</t>
  </si>
  <si>
    <t>OK-L0007792</t>
  </si>
  <si>
    <t>OK-L0007793</t>
  </si>
  <si>
    <t>OK-L0007794</t>
  </si>
  <si>
    <t>OK-L0007795</t>
  </si>
  <si>
    <t>OK-L0007796</t>
  </si>
  <si>
    <t>OK-L0007797</t>
  </si>
  <si>
    <t>OK-L0007798</t>
  </si>
  <si>
    <t>OK-L0007799</t>
  </si>
  <si>
    <t>OK-L0007800</t>
  </si>
  <si>
    <t>OK-L0007801</t>
  </si>
  <si>
    <t>OK-L0007802</t>
  </si>
  <si>
    <t>OK-L0007803</t>
  </si>
  <si>
    <t>OK-L0007804</t>
  </si>
  <si>
    <t>OK-L0007805</t>
  </si>
  <si>
    <t>OK-L0007806</t>
  </si>
  <si>
    <t>OK-L0007807</t>
  </si>
  <si>
    <t>OK-L0007808</t>
  </si>
  <si>
    <t>OK-L0007809</t>
  </si>
  <si>
    <t>OK-L0007810</t>
  </si>
  <si>
    <t>OK-L0007811</t>
  </si>
  <si>
    <t>OK-L0007812</t>
  </si>
  <si>
    <t>OK-L0007813</t>
  </si>
  <si>
    <t>OK-L0007814</t>
  </si>
  <si>
    <t>OK-L0007815</t>
  </si>
  <si>
    <t>OK-L0007816</t>
  </si>
  <si>
    <t>OK-L0007817</t>
  </si>
  <si>
    <t>OK-L0007818</t>
  </si>
  <si>
    <t>OK-L0007819</t>
  </si>
  <si>
    <t>OK-L0007820</t>
  </si>
  <si>
    <t>OK-L0007821</t>
  </si>
  <si>
    <t>OK-L0007822</t>
  </si>
  <si>
    <t>OK-L0007823</t>
  </si>
  <si>
    <t>OK-L0007824</t>
  </si>
  <si>
    <t>OK-L0007825</t>
  </si>
  <si>
    <t>OK-L0007826</t>
  </si>
  <si>
    <t>OK-L0007827</t>
  </si>
  <si>
    <t>OK-L0007828</t>
  </si>
  <si>
    <t>OK-L0007829</t>
  </si>
  <si>
    <t>OK-L0007830</t>
  </si>
  <si>
    <t>OK-L0007831</t>
  </si>
  <si>
    <t>OK-L0007832</t>
  </si>
  <si>
    <t>OK-L0007833</t>
  </si>
  <si>
    <t>OK-L0007834</t>
  </si>
  <si>
    <t>OK-L0007835</t>
  </si>
  <si>
    <t>OK-L0007836</t>
  </si>
  <si>
    <t>OK-L0007837</t>
  </si>
  <si>
    <t>OK-L0007838</t>
  </si>
  <si>
    <t>OK-L0007839</t>
  </si>
  <si>
    <t>OK-L0007840</t>
  </si>
  <si>
    <t>OK-L0007841</t>
  </si>
  <si>
    <t>OK-L0007842</t>
  </si>
  <si>
    <t>OK-L0007843</t>
  </si>
  <si>
    <t>OK-L0007844</t>
  </si>
  <si>
    <t>OK-L0007845</t>
  </si>
  <si>
    <t>OK-L0007846</t>
  </si>
  <si>
    <t>OK-L0007847</t>
  </si>
  <si>
    <t>OK-L0007848</t>
  </si>
  <si>
    <t>OK-L0007849</t>
  </si>
  <si>
    <t>OK-L0007850</t>
  </si>
  <si>
    <t>OK-L0007851</t>
  </si>
  <si>
    <t>OK-L0007852</t>
  </si>
  <si>
    <t>OK-L0007853</t>
  </si>
  <si>
    <t>OK-L0007854</t>
  </si>
  <si>
    <t>OK-L0007855</t>
  </si>
  <si>
    <t>OK-L0007856</t>
  </si>
  <si>
    <t>OK-L0007857</t>
  </si>
  <si>
    <t>OK-L0007858</t>
  </si>
  <si>
    <t>OK-L0007859</t>
  </si>
  <si>
    <t>OK-L0007860</t>
  </si>
  <si>
    <t>OK-L0007861</t>
  </si>
  <si>
    <t>OK-L0007862</t>
  </si>
  <si>
    <t>OK-L0007863</t>
  </si>
  <si>
    <t>OK-L0007864</t>
  </si>
  <si>
    <t>OK-L0007865</t>
  </si>
  <si>
    <t>OK-L0007866</t>
  </si>
  <si>
    <t>OK-L0007867</t>
  </si>
  <si>
    <t>OK-L0007868</t>
  </si>
  <si>
    <t>OK-L0007869</t>
  </si>
  <si>
    <t>OK-L0007870</t>
  </si>
  <si>
    <t>OK-L0007871</t>
  </si>
  <si>
    <t>OK-L0007872</t>
  </si>
  <si>
    <t>OK-L0007873</t>
  </si>
  <si>
    <t>OK-L0007874</t>
  </si>
  <si>
    <t>OK-L0007875</t>
  </si>
  <si>
    <t>OK-L0007876</t>
  </si>
  <si>
    <t>OK-L0007877</t>
  </si>
  <si>
    <t>OK-L0007878</t>
  </si>
  <si>
    <t>OK-L0007879</t>
  </si>
  <si>
    <t>OK-L0007880</t>
  </si>
  <si>
    <t>OK-L0007881</t>
  </si>
  <si>
    <t>OK-L0007882</t>
  </si>
  <si>
    <t>OK-L0007883</t>
  </si>
  <si>
    <t>OK-L0007884</t>
  </si>
  <si>
    <t>OK-L0007885</t>
  </si>
  <si>
    <t>OK-L0007886</t>
  </si>
  <si>
    <t>OK-L0007887</t>
  </si>
  <si>
    <t>OK-L0007888</t>
  </si>
  <si>
    <t>OK-L0007889</t>
  </si>
  <si>
    <t>OK-L0007890</t>
  </si>
  <si>
    <t>OK-L0007891</t>
  </si>
  <si>
    <t>OK-L0007892</t>
  </si>
  <si>
    <t>OK-L0007893</t>
  </si>
  <si>
    <t>OK-L0007894</t>
  </si>
  <si>
    <t>OK-L0007895</t>
  </si>
  <si>
    <t>OK-L0007896</t>
  </si>
  <si>
    <t>OK-L0007897</t>
  </si>
  <si>
    <t>OK-L0007898</t>
  </si>
  <si>
    <t>OK-L0007899</t>
  </si>
  <si>
    <t>OK-L0007900</t>
  </si>
  <si>
    <t>OK-L0007901</t>
  </si>
  <si>
    <t>OK-L0007902</t>
  </si>
  <si>
    <t>OK-L0007903</t>
  </si>
  <si>
    <t>OK-L0007904</t>
  </si>
  <si>
    <t>OK-L0007905</t>
  </si>
  <si>
    <t>OK-L0007906</t>
  </si>
  <si>
    <t>OK-L0007907</t>
  </si>
  <si>
    <t>OK-L0007908</t>
  </si>
  <si>
    <t>OK-L0007909</t>
  </si>
  <si>
    <t>OK-L0007910</t>
  </si>
  <si>
    <t>OK-L0007911</t>
  </si>
  <si>
    <t>OK-L0007912</t>
  </si>
  <si>
    <t>OK-L0007913</t>
  </si>
  <si>
    <t>OK-L0007914</t>
  </si>
  <si>
    <t>OK-L0007915</t>
  </si>
  <si>
    <t>OK-L0007916</t>
  </si>
  <si>
    <t>OK-L0007917</t>
  </si>
  <si>
    <t>OK-L0007918</t>
  </si>
  <si>
    <t>OK-L0007919</t>
  </si>
  <si>
    <t>OK-L0007920</t>
  </si>
  <si>
    <t>OK-L0007921</t>
  </si>
  <si>
    <t>OK-L0007922</t>
  </si>
  <si>
    <t>OK-L0007923</t>
  </si>
  <si>
    <t>OK-L0007924</t>
  </si>
  <si>
    <t>OK-L0007925</t>
  </si>
  <si>
    <t>OK-L0007926</t>
  </si>
  <si>
    <t>OK-L0007927</t>
  </si>
  <si>
    <t>OK-L0007928</t>
  </si>
  <si>
    <t>OK-L0007929</t>
  </si>
  <si>
    <t>OK-L0007930</t>
  </si>
  <si>
    <t>OK-L0007931</t>
  </si>
  <si>
    <t>OK-L0007932</t>
  </si>
  <si>
    <t>OK-L0007933</t>
  </si>
  <si>
    <t>OK-L0007934</t>
  </si>
  <si>
    <t>OK-L0007935</t>
  </si>
  <si>
    <t>OK-L0007936</t>
  </si>
  <si>
    <t>OK-L0007937</t>
  </si>
  <si>
    <t>OK-L0007938</t>
  </si>
  <si>
    <t>OK-L0007939</t>
  </si>
  <si>
    <t>OK-L0007940</t>
  </si>
  <si>
    <t>OK-L0007941</t>
  </si>
  <si>
    <t>OK-L0007942</t>
  </si>
  <si>
    <t>OK-L0007943</t>
  </si>
  <si>
    <t>OK-L0007944</t>
  </si>
  <si>
    <t>OK-L0007945</t>
  </si>
  <si>
    <t>OK-L0007946</t>
  </si>
  <si>
    <t>OK-L0007947</t>
  </si>
  <si>
    <t>OK-L0007948</t>
  </si>
  <si>
    <t>OK-L0007949</t>
  </si>
  <si>
    <t>OK-L0007950</t>
  </si>
  <si>
    <t>OK-L0007951</t>
  </si>
  <si>
    <t>OK-L0007952</t>
  </si>
  <si>
    <t>OK-L0007953</t>
  </si>
  <si>
    <t>OK-L0007954</t>
  </si>
  <si>
    <t>OK-L0007955</t>
  </si>
  <si>
    <t>OK-L0007956</t>
  </si>
  <si>
    <t>OK-L0007957</t>
  </si>
  <si>
    <t>OK-L0007958</t>
  </si>
  <si>
    <t>OK-L0007959</t>
  </si>
  <si>
    <t>OK-L0007960</t>
  </si>
  <si>
    <t>OK-L0007961</t>
  </si>
  <si>
    <t>OK-L0007962</t>
  </si>
  <si>
    <t>OK-L0007963</t>
  </si>
  <si>
    <t>OK-L0007964</t>
  </si>
  <si>
    <t>OK-L0007965</t>
  </si>
  <si>
    <t>OK-L0007966</t>
  </si>
  <si>
    <t>OK-L0007967</t>
  </si>
  <si>
    <t>OK-L0007968</t>
  </si>
  <si>
    <t>OK-L0007969</t>
  </si>
  <si>
    <t>OK-L0007970</t>
  </si>
  <si>
    <t>OK-L0007971</t>
  </si>
  <si>
    <t>OK-L0007972</t>
  </si>
  <si>
    <t>OK-L0007973</t>
  </si>
  <si>
    <t>OK-L0007974</t>
  </si>
  <si>
    <t>OK-L0007975</t>
  </si>
  <si>
    <t>OK-L0007976</t>
  </si>
  <si>
    <t>OK-L0007977</t>
  </si>
  <si>
    <t>OK-L0007978</t>
  </si>
  <si>
    <t>OK-L0007979</t>
  </si>
  <si>
    <t>OK-L0007980</t>
  </si>
  <si>
    <t>OK-L0007981</t>
  </si>
  <si>
    <t>OK-L0007982</t>
  </si>
  <si>
    <t>OK-L0007983</t>
  </si>
  <si>
    <t>OK-L0007984</t>
  </si>
  <si>
    <t>OK-L0007985</t>
  </si>
  <si>
    <t>OK-L0007986</t>
  </si>
  <si>
    <t>OK-L0007987</t>
  </si>
  <si>
    <t>OK-L0007988</t>
  </si>
  <si>
    <t>OK-L0007989</t>
  </si>
  <si>
    <t>OK-L0007990</t>
  </si>
  <si>
    <t>OK-L0007991</t>
  </si>
  <si>
    <t>OK-L0007992</t>
  </si>
  <si>
    <t>OK-L0007993</t>
  </si>
  <si>
    <t>OK-L0007994</t>
  </si>
  <si>
    <t>OK-L0007995</t>
  </si>
  <si>
    <t>OK-L0007996</t>
  </si>
  <si>
    <t>OK-L0007997</t>
  </si>
  <si>
    <t>OK-L0007998</t>
  </si>
  <si>
    <t>OK-L0007999</t>
  </si>
  <si>
    <t>OK-L0008000</t>
  </si>
  <si>
    <t>OK-L0008001</t>
  </si>
  <si>
    <t>OK-L0008002</t>
  </si>
  <si>
    <t>OK-L0008003</t>
  </si>
  <si>
    <t>OK-L0008004</t>
  </si>
  <si>
    <t>OK-L0008005</t>
  </si>
  <si>
    <t>OK-L0008006</t>
  </si>
  <si>
    <t>OK-L0008007</t>
  </si>
  <si>
    <t>OK-L0008008</t>
  </si>
  <si>
    <t>OK-L0008009</t>
  </si>
  <si>
    <t>OK-L0008010</t>
  </si>
  <si>
    <t>OK-L0008011</t>
  </si>
  <si>
    <t>OK-L0008012</t>
  </si>
  <si>
    <t>OK-L0008013</t>
  </si>
  <si>
    <t>OK-L0008014</t>
  </si>
  <si>
    <t>OK-L0008015</t>
  </si>
  <si>
    <t>OK-L0008016</t>
  </si>
  <si>
    <t>OK-L0008017</t>
  </si>
  <si>
    <t>OK-L0008018</t>
  </si>
  <si>
    <t>OK-L0008019</t>
  </si>
  <si>
    <t>OK-L0008020</t>
  </si>
  <si>
    <t>OK-L0008021</t>
  </si>
  <si>
    <t>OK-L0008022</t>
  </si>
  <si>
    <t>OK-L0008023</t>
  </si>
  <si>
    <t>OK-L0008024</t>
  </si>
  <si>
    <t>OK-L0008025</t>
  </si>
  <si>
    <t>OK-L0008026</t>
  </si>
  <si>
    <t>OK-L0008027</t>
  </si>
  <si>
    <t>OK-L0008028</t>
  </si>
  <si>
    <t>OK-L0008029</t>
  </si>
  <si>
    <t>OK-L0008030</t>
  </si>
  <si>
    <t>OK-L0008031</t>
  </si>
  <si>
    <t>OK-L0008032</t>
  </si>
  <si>
    <t>OK-L0008033</t>
  </si>
  <si>
    <t>OK-L0008034</t>
  </si>
  <si>
    <t>OK-L0008035</t>
  </si>
  <si>
    <t>OK-L0008036</t>
  </si>
  <si>
    <t>OK-L0008037</t>
  </si>
  <si>
    <t>OK-L0008038</t>
  </si>
  <si>
    <t>OK-L0008039</t>
  </si>
  <si>
    <t>OK-L0008040</t>
  </si>
  <si>
    <t>OK-L0008041</t>
  </si>
  <si>
    <t>OK-L0008042</t>
  </si>
  <si>
    <t>OK-L0008043</t>
  </si>
  <si>
    <t>OK-L0008044</t>
  </si>
  <si>
    <t>OK-L0008045</t>
  </si>
  <si>
    <t>OK-L0008046</t>
  </si>
  <si>
    <t>OK-L0008047</t>
  </si>
  <si>
    <t>OK-L0008048</t>
  </si>
  <si>
    <t>OK-L0008049</t>
  </si>
  <si>
    <t>OK-L0008050</t>
  </si>
  <si>
    <t>OK-L0008051</t>
  </si>
  <si>
    <t>OK-L0008052</t>
  </si>
  <si>
    <t>OK-L0008053</t>
  </si>
  <si>
    <t>OK-L0008054</t>
  </si>
  <si>
    <t>OK-L0008055</t>
  </si>
  <si>
    <t>OK-L0008056</t>
  </si>
  <si>
    <t>OK-L0008057</t>
  </si>
  <si>
    <t>OK-L0008058</t>
  </si>
  <si>
    <t>OK-L0008059</t>
  </si>
  <si>
    <t>OK-L0008060</t>
  </si>
  <si>
    <t>OK-L0008061</t>
  </si>
  <si>
    <t>OK-L0008062</t>
  </si>
  <si>
    <t>OK-L0008063</t>
  </si>
  <si>
    <t>OK-L0008064</t>
  </si>
  <si>
    <t>OK-L0008065</t>
  </si>
  <si>
    <t>OK-L0008066</t>
  </si>
  <si>
    <t>OK-L0008067</t>
  </si>
  <si>
    <t>OK-L0008068</t>
  </si>
  <si>
    <t>OK-L0008069</t>
  </si>
  <si>
    <t>OK-L0008070</t>
  </si>
  <si>
    <t>OK-L0008071</t>
  </si>
  <si>
    <t>OK-L0008072</t>
  </si>
  <si>
    <t>OK-L0008073</t>
  </si>
  <si>
    <t>OK-L0008074</t>
  </si>
  <si>
    <t>OK-L0008075</t>
  </si>
  <si>
    <t>OK-L0008076</t>
  </si>
  <si>
    <t>OK-L0008077</t>
  </si>
  <si>
    <t>OK-L0008078</t>
  </si>
  <si>
    <t>OK-L0008079</t>
  </si>
  <si>
    <t>OK-L0008080</t>
  </si>
  <si>
    <t>OK-L0008081</t>
  </si>
  <si>
    <t>OK-L0008082</t>
  </si>
  <si>
    <t>OK-L0008083</t>
  </si>
  <si>
    <t>OK-L0008084</t>
  </si>
  <si>
    <t>OK-L0008085</t>
  </si>
  <si>
    <t>OK-L0008086</t>
  </si>
  <si>
    <t>OK-L0008087</t>
  </si>
  <si>
    <t>OK-L0008088</t>
  </si>
  <si>
    <t>OK-L0008089</t>
  </si>
  <si>
    <t>OK-L0008090</t>
  </si>
  <si>
    <t>OK-L0008091</t>
  </si>
  <si>
    <t>OK-L0008092</t>
  </si>
  <si>
    <t>OK-L0008093</t>
  </si>
  <si>
    <t>OK-L0008094</t>
  </si>
  <si>
    <t>OK-L0008095</t>
  </si>
  <si>
    <t>OK-L0008096</t>
  </si>
  <si>
    <t>OK-L0008097</t>
  </si>
  <si>
    <t>OK-L0008098</t>
  </si>
  <si>
    <t>OK-L0008099</t>
  </si>
  <si>
    <t>OK-L0008100</t>
  </si>
  <si>
    <t>OK-L0008101</t>
  </si>
  <si>
    <t>OK-L0008102</t>
  </si>
  <si>
    <t>OK-L0008103</t>
  </si>
  <si>
    <t>OK-L0008104</t>
  </si>
  <si>
    <t>OK-L0008105</t>
  </si>
  <si>
    <t>OK-L0008106</t>
  </si>
  <si>
    <t>OK-L0008107</t>
  </si>
  <si>
    <t>OK-L0008108</t>
  </si>
  <si>
    <t>OK-L0008109</t>
  </si>
  <si>
    <t>OK-L0008110</t>
  </si>
  <si>
    <t>OK-L0008111</t>
  </si>
  <si>
    <t>OK-L0008112</t>
  </si>
  <si>
    <t>OK-L0008113</t>
  </si>
  <si>
    <t>OK-L0008114</t>
  </si>
  <si>
    <t>OK-L0008115</t>
  </si>
  <si>
    <t>OK-L0008116</t>
  </si>
  <si>
    <t>OK-L0008117</t>
  </si>
  <si>
    <t>OK-L0008118</t>
  </si>
  <si>
    <t>OK-L0008119</t>
  </si>
  <si>
    <t>OK-L0008120</t>
  </si>
  <si>
    <t>OK-L0008121</t>
  </si>
  <si>
    <t>OK-L0008122</t>
  </si>
  <si>
    <t>OK-L0008123</t>
  </si>
  <si>
    <t>OK-L0008124</t>
  </si>
  <si>
    <t>OK-L0008125</t>
  </si>
  <si>
    <t>OK-L0008126</t>
  </si>
  <si>
    <t>OK-L0008127</t>
  </si>
  <si>
    <t>OK-L0008128</t>
  </si>
  <si>
    <t>OK-L0008129</t>
  </si>
  <si>
    <t>OK-L0008130</t>
  </si>
  <si>
    <t>OK-L0008131</t>
  </si>
  <si>
    <t>OK-L0008132</t>
  </si>
  <si>
    <t>OK-L0008133</t>
  </si>
  <si>
    <t>OK-L0008134</t>
  </si>
  <si>
    <t>OK-L0008135</t>
  </si>
  <si>
    <t>OK-L0008136</t>
  </si>
  <si>
    <t>OK-L0008137</t>
  </si>
  <si>
    <t>OK-L0008138</t>
  </si>
  <si>
    <t>OK-L0008139</t>
  </si>
  <si>
    <t>OK-L0008140</t>
  </si>
  <si>
    <t>OK-L0008141</t>
  </si>
  <si>
    <t>OK-L0008142</t>
  </si>
  <si>
    <t>OK-L0008143</t>
  </si>
  <si>
    <t>OK-L0008144</t>
  </si>
  <si>
    <t>OK-L0008145</t>
  </si>
  <si>
    <t>OK-L0008146</t>
  </si>
  <si>
    <t>OK-L0008147</t>
  </si>
  <si>
    <t>OK-L0008148</t>
  </si>
  <si>
    <t>OK-L0008149</t>
  </si>
  <si>
    <t>OK-L0008150</t>
  </si>
  <si>
    <t>OK-L0008151</t>
  </si>
  <si>
    <t>OK-L0008152</t>
  </si>
  <si>
    <t>OK-L0008153</t>
  </si>
  <si>
    <t>OK-L0008154</t>
  </si>
  <si>
    <t>OK-L0008155</t>
  </si>
  <si>
    <t>OK-L0008156</t>
  </si>
  <si>
    <t>OK-L0008157</t>
  </si>
  <si>
    <t>OK-L0008158</t>
  </si>
  <si>
    <t>OK-L0008159</t>
  </si>
  <si>
    <t>OK-L0008160</t>
  </si>
  <si>
    <t>OK-L0008161</t>
  </si>
  <si>
    <t>OK-L0008162</t>
  </si>
  <si>
    <t>OK-L0008163</t>
  </si>
  <si>
    <t>OK-L0008164</t>
  </si>
  <si>
    <t>OK-L0008165</t>
  </si>
  <si>
    <t>OK-L0008166</t>
  </si>
  <si>
    <t>OK-L0008167</t>
  </si>
  <si>
    <t>OK-L0008168</t>
  </si>
  <si>
    <t>OK-L0008169</t>
  </si>
  <si>
    <t>OK-L0008170</t>
  </si>
  <si>
    <t>OK-L0008171</t>
  </si>
  <si>
    <t>OK-L0008172</t>
  </si>
  <si>
    <t>OK-L0008173</t>
  </si>
  <si>
    <t>OK-L0008174</t>
  </si>
  <si>
    <t>OK-L0008175</t>
  </si>
  <si>
    <t>OK-L0008176</t>
  </si>
  <si>
    <t>OK-L0008177</t>
  </si>
  <si>
    <t>OK-L0008178</t>
  </si>
  <si>
    <t>OK-L0008179</t>
  </si>
  <si>
    <t>OK-L0008180</t>
  </si>
  <si>
    <t>OK-L0008181</t>
  </si>
  <si>
    <t>OK-L0008182</t>
  </si>
  <si>
    <t>OK-L0008183</t>
  </si>
  <si>
    <t>OK-L0008184</t>
  </si>
  <si>
    <t>OK-L0008185</t>
  </si>
  <si>
    <t>OK-L0008186</t>
  </si>
  <si>
    <t>OK-L0008187</t>
  </si>
  <si>
    <t>OK-L0008188</t>
  </si>
  <si>
    <t>OK-L0008189</t>
  </si>
  <si>
    <t>OK-L0008190</t>
  </si>
  <si>
    <t>OK-L0008191</t>
  </si>
  <si>
    <t>OK-L0008192</t>
  </si>
  <si>
    <t>OK-L0008193</t>
  </si>
  <si>
    <t>OK-L0008194</t>
  </si>
  <si>
    <t>OK-L0008195</t>
  </si>
  <si>
    <t>OK-L0008196</t>
  </si>
  <si>
    <t>OK-L0008197</t>
  </si>
  <si>
    <t>OK-L0008198</t>
  </si>
  <si>
    <t>OK-L0008199</t>
  </si>
  <si>
    <t>OK-L0008200</t>
  </si>
  <si>
    <t>OK-L0008201</t>
  </si>
  <si>
    <t>OK-L0008202</t>
  </si>
  <si>
    <t>OK-L0008203</t>
  </si>
  <si>
    <t>OK-L0008204</t>
  </si>
  <si>
    <t>OK-L0008205</t>
  </si>
  <si>
    <t>OK-L0008206</t>
  </si>
  <si>
    <t>OK-L0008207</t>
  </si>
  <si>
    <t>OK-L0008208</t>
  </si>
  <si>
    <t>OK-L0008209</t>
  </si>
  <si>
    <t>OK-L0008210</t>
  </si>
  <si>
    <t>OK-L0008211</t>
  </si>
  <si>
    <t>OK-L0008212</t>
  </si>
  <si>
    <t>OK-L0008213</t>
  </si>
  <si>
    <t>OK-L0008214</t>
  </si>
  <si>
    <t>OK-L0008215</t>
  </si>
  <si>
    <t>OK-L0008216</t>
  </si>
  <si>
    <t>OK-L0008217</t>
  </si>
  <si>
    <t>OK-L0008218</t>
  </si>
  <si>
    <t>OK-L0008219</t>
  </si>
  <si>
    <t>OK-L0008220</t>
  </si>
  <si>
    <t>OK-L0008221</t>
  </si>
  <si>
    <t>OK-L0008222</t>
  </si>
  <si>
    <t>OK-L0008223</t>
  </si>
  <si>
    <t>OK-L0008224</t>
  </si>
  <si>
    <t>OK-L0008225</t>
  </si>
  <si>
    <t>OK-L0008226</t>
  </si>
  <si>
    <t>OK-L0008227</t>
  </si>
  <si>
    <t>OK-L0008228</t>
  </si>
  <si>
    <t>OK-L0008229</t>
  </si>
  <si>
    <t>OK-L0008230</t>
  </si>
  <si>
    <t>OK-L0008231</t>
  </si>
  <si>
    <t>OK-L0008232</t>
  </si>
  <si>
    <t>OK-L0008233</t>
  </si>
  <si>
    <t>OK-L0008234</t>
  </si>
  <si>
    <t>OK-L0008235</t>
  </si>
  <si>
    <t>OK-L0008236</t>
  </si>
  <si>
    <t>OK-L0008237</t>
  </si>
  <si>
    <t>OK-L0008238</t>
  </si>
  <si>
    <t>OK-L0008239</t>
  </si>
  <si>
    <t>OK-L0008240</t>
  </si>
  <si>
    <t>OK-L0008241</t>
  </si>
  <si>
    <t>OK-L0008242</t>
  </si>
  <si>
    <t>OK-L0008243</t>
  </si>
  <si>
    <t>OK-L0008244</t>
  </si>
  <si>
    <t>OK-L0008245</t>
  </si>
  <si>
    <t>OK-L0008246</t>
  </si>
  <si>
    <t>OK-L0008247</t>
  </si>
  <si>
    <t>OK-L0008248</t>
  </si>
  <si>
    <t>OK-L0008249</t>
  </si>
  <si>
    <t>OK-L0008250</t>
  </si>
  <si>
    <t>OK-L0008251</t>
  </si>
  <si>
    <t>OK-L0008252</t>
  </si>
  <si>
    <t>OK-L0008253</t>
  </si>
  <si>
    <t>OK-L0008254</t>
  </si>
  <si>
    <t>OK-L0008255</t>
  </si>
  <si>
    <t>OK-L0008256</t>
  </si>
  <si>
    <t>OK-L0008257</t>
  </si>
  <si>
    <t>OK-L0008258</t>
  </si>
  <si>
    <t>OK-L0008259</t>
  </si>
  <si>
    <t>OK-L0008260</t>
  </si>
  <si>
    <t>OK-L0008261</t>
  </si>
  <si>
    <t>OK-L0008262</t>
  </si>
  <si>
    <t>OK-L0008263</t>
  </si>
  <si>
    <t>OK-L0008264</t>
  </si>
  <si>
    <t>OK-L0008265</t>
  </si>
  <si>
    <t>OK-L0008266</t>
  </si>
  <si>
    <t>OK-L0008267</t>
  </si>
  <si>
    <t>OK-L0008268</t>
  </si>
  <si>
    <t>OK-L0008269</t>
  </si>
  <si>
    <t>OK-L0008270</t>
  </si>
  <si>
    <t>OK-L0008271</t>
  </si>
  <si>
    <t>OK-L0008272</t>
  </si>
  <si>
    <t>OK-L0008273</t>
  </si>
  <si>
    <t>OK-L0008274</t>
  </si>
  <si>
    <t>OK-L0008275</t>
  </si>
  <si>
    <t>OK-L0008276</t>
  </si>
  <si>
    <t>OK-L0008277</t>
  </si>
  <si>
    <t>OK-L0008278</t>
  </si>
  <si>
    <t>OK-L0008279</t>
  </si>
  <si>
    <t>OK-L0008280</t>
  </si>
  <si>
    <t>OK-L0008281</t>
  </si>
  <si>
    <t>OK-L0008282</t>
  </si>
  <si>
    <t>OK-L0008283</t>
  </si>
  <si>
    <t>OK-L0008284</t>
  </si>
  <si>
    <t>OK-L0008285</t>
  </si>
  <si>
    <t>OK-L0008286</t>
  </si>
  <si>
    <t>OK-L0008287</t>
  </si>
  <si>
    <t>OK-L0008288</t>
  </si>
  <si>
    <t>OK-L0008289</t>
  </si>
  <si>
    <t>OK-L0008290</t>
  </si>
  <si>
    <t>OK-L0008291</t>
  </si>
  <si>
    <t>OK-L0008292</t>
  </si>
  <si>
    <t>OK-L0008293</t>
  </si>
  <si>
    <t>OK-L0008294</t>
  </si>
  <si>
    <t>OK-L0008295</t>
  </si>
  <si>
    <t>OK-L0008296</t>
  </si>
  <si>
    <t>OK-L0008297</t>
  </si>
  <si>
    <t>OK-L0008298</t>
  </si>
  <si>
    <t>OK-L0008299</t>
  </si>
  <si>
    <t>OK-L0008300</t>
  </si>
  <si>
    <t>OK-L0008301</t>
  </si>
  <si>
    <t>OK-L0008302</t>
  </si>
  <si>
    <t>OK-L0008303</t>
  </si>
  <si>
    <t>OK-L0008304</t>
  </si>
  <si>
    <t>OK-L0008305</t>
  </si>
  <si>
    <t>OK-L0008306</t>
  </si>
  <si>
    <t>OK-L0008307</t>
  </si>
  <si>
    <t>OK-L0008308</t>
  </si>
  <si>
    <t>OK-L0008309</t>
  </si>
  <si>
    <t>OK-L0008310</t>
  </si>
  <si>
    <t>OK-L0008311</t>
  </si>
  <si>
    <t>OK-L0008312</t>
  </si>
  <si>
    <t>OK-L0008313</t>
  </si>
  <si>
    <t>OK-L0008314</t>
  </si>
  <si>
    <t>OK-L0008315</t>
  </si>
  <si>
    <t>OK-L0008316</t>
  </si>
  <si>
    <t>OK-L0008317</t>
  </si>
  <si>
    <t>OK-L0008318</t>
  </si>
  <si>
    <t>OK-L0008319</t>
  </si>
  <si>
    <t>OK-L0008320</t>
  </si>
  <si>
    <t>OK-L0008321</t>
  </si>
  <si>
    <t>OK-L0008322</t>
  </si>
  <si>
    <t>OK-L0008323</t>
  </si>
  <si>
    <t>OK-L0008324</t>
  </si>
  <si>
    <t>OK-L0008325</t>
  </si>
  <si>
    <t>OK-L0008326</t>
  </si>
  <si>
    <t>OK-L0008327</t>
  </si>
  <si>
    <t>OK-L0008328</t>
  </si>
  <si>
    <t>OK-L0008329</t>
  </si>
  <si>
    <t>OK-L0008330</t>
  </si>
  <si>
    <t>OK-L0008331</t>
  </si>
  <si>
    <t>OK-L0008332</t>
  </si>
  <si>
    <t>OK-L0008333</t>
  </si>
  <si>
    <t>OK-L0008334</t>
  </si>
  <si>
    <t>OK-L0008335</t>
  </si>
  <si>
    <t>OK-L0008336</t>
  </si>
  <si>
    <t>OK-L0008337</t>
  </si>
  <si>
    <t>OK-L0008338</t>
  </si>
  <si>
    <t>OK-L0008339</t>
  </si>
  <si>
    <t>OK-L0008340</t>
  </si>
  <si>
    <t>OK-L0008341</t>
  </si>
  <si>
    <t>OK-L0008342</t>
  </si>
  <si>
    <t>OK-L0008343</t>
  </si>
  <si>
    <t>OK-L0008344</t>
  </si>
  <si>
    <t>OK-L0008345</t>
  </si>
  <si>
    <t>OK-L0008346</t>
  </si>
  <si>
    <t>OK-L0008347</t>
  </si>
  <si>
    <t>OK-L0008348</t>
  </si>
  <si>
    <t>OK-L0008349</t>
  </si>
  <si>
    <t>OK-L0008350</t>
  </si>
  <si>
    <t>OK-L0008351</t>
  </si>
  <si>
    <t>OK-L0008352</t>
  </si>
  <si>
    <t>OK-L0008353</t>
  </si>
  <si>
    <t>OK-L0008354</t>
  </si>
  <si>
    <t>OK-L0008355</t>
  </si>
  <si>
    <t>OK-L0008356</t>
  </si>
  <si>
    <t>OK-L0008357</t>
  </si>
  <si>
    <t>OK-L0008358</t>
  </si>
  <si>
    <t>OK-L0008359</t>
  </si>
  <si>
    <t>OK-L0008360</t>
  </si>
  <si>
    <t>OK-L0008361</t>
  </si>
  <si>
    <t>OK-L0008362</t>
  </si>
  <si>
    <t>OK-L0008363</t>
  </si>
  <si>
    <t>OK-L0008364</t>
  </si>
  <si>
    <t>OK-L0008365</t>
  </si>
  <si>
    <t>OK-L0008366</t>
  </si>
  <si>
    <t>OK-L0008367</t>
  </si>
  <si>
    <t>OK-L0008368</t>
  </si>
  <si>
    <t>OK-L0008369</t>
  </si>
  <si>
    <t>OK-L0008370</t>
  </si>
  <si>
    <t>OK-L0008371</t>
  </si>
  <si>
    <t>OK-L0008372</t>
  </si>
  <si>
    <t>OK-L0008373</t>
  </si>
  <si>
    <t>OK-L0008374</t>
  </si>
  <si>
    <t>OK-L0008375</t>
  </si>
  <si>
    <t>OK-L0008376</t>
  </si>
  <si>
    <t>OK-L0008377</t>
  </si>
  <si>
    <t>OK-L0008378</t>
  </si>
  <si>
    <t>OK-L0008379</t>
  </si>
  <si>
    <t>OK-L0008380</t>
  </si>
  <si>
    <t>OK-L0008381</t>
  </si>
  <si>
    <t>OK-L0008382</t>
  </si>
  <si>
    <t>OK-L0008383</t>
  </si>
  <si>
    <t>OK-L0008384</t>
  </si>
  <si>
    <t>OK-L0008385</t>
  </si>
  <si>
    <t>OK-L0008386</t>
  </si>
  <si>
    <t>OK-L0008387</t>
  </si>
  <si>
    <t>OK-L0008388</t>
  </si>
  <si>
    <t>OK-L0008389</t>
  </si>
  <si>
    <t>OK-L0008390</t>
  </si>
  <si>
    <t>OK-L0008391</t>
  </si>
  <si>
    <t>OK-L0008392</t>
  </si>
  <si>
    <t>OK-L0008393</t>
  </si>
  <si>
    <t>OK-L0008394</t>
  </si>
  <si>
    <t>OK-L0008395</t>
  </si>
  <si>
    <t>OK-L0008396</t>
  </si>
  <si>
    <t>OK-L0008397</t>
  </si>
  <si>
    <t>OK-L0008398</t>
  </si>
  <si>
    <t>OK-L0008399</t>
  </si>
  <si>
    <t>OK-L0008400</t>
  </si>
  <si>
    <t>OK-L0008401</t>
  </si>
  <si>
    <t>OK-L0008402</t>
  </si>
  <si>
    <t>OK-L0008403</t>
  </si>
  <si>
    <t>OK-L0008404</t>
  </si>
  <si>
    <t>OK-L0008405</t>
  </si>
  <si>
    <t>OK-L0008406</t>
  </si>
  <si>
    <t>OK-L0008407</t>
  </si>
  <si>
    <t>OK-L0008408</t>
  </si>
  <si>
    <t>OK-L0008409</t>
  </si>
  <si>
    <t>OK-L0008410</t>
  </si>
  <si>
    <t>OK-L0008411</t>
  </si>
  <si>
    <t>OK-L0008412</t>
  </si>
  <si>
    <t>OK-L0008413</t>
  </si>
  <si>
    <t>OK-L0008414</t>
  </si>
  <si>
    <t>OK-L0008415</t>
  </si>
  <si>
    <t>OK-L0008416</t>
  </si>
  <si>
    <t>OK-L0008417</t>
  </si>
  <si>
    <t>OK-L0008418</t>
  </si>
  <si>
    <t>OK-L0008419</t>
  </si>
  <si>
    <t>OK-L0008420</t>
  </si>
  <si>
    <t>OK-L0008421</t>
  </si>
  <si>
    <t>OK-L0008422</t>
  </si>
  <si>
    <t>OK-L0008423</t>
  </si>
  <si>
    <t>OK-L0008424</t>
  </si>
  <si>
    <t>OK-L0008425</t>
  </si>
  <si>
    <t>OK-L0008426</t>
  </si>
  <si>
    <t>OK-L0008427</t>
  </si>
  <si>
    <t>OK-L0008428</t>
  </si>
  <si>
    <t>OK-L0008429</t>
  </si>
  <si>
    <t>OK-L0008430</t>
  </si>
  <si>
    <t>OK-L0008431</t>
  </si>
  <si>
    <t>OK-L0008432</t>
  </si>
  <si>
    <t>OK-L0008433</t>
  </si>
  <si>
    <t>OK-L0008434</t>
  </si>
  <si>
    <t>OK-L0008435</t>
  </si>
  <si>
    <t>OK-L0008436</t>
  </si>
  <si>
    <t>OK-L0008437</t>
  </si>
  <si>
    <t>OK-L0008438</t>
  </si>
  <si>
    <t>OK-L0008439</t>
  </si>
  <si>
    <t>OK-L0008440</t>
  </si>
  <si>
    <t>OK-L0008441</t>
  </si>
  <si>
    <t>OK-L0008442</t>
  </si>
  <si>
    <t>OK-L0008443</t>
  </si>
  <si>
    <t>OK-L0008444</t>
  </si>
  <si>
    <t>OK-L0008445</t>
  </si>
  <si>
    <t>OK-L0008446</t>
  </si>
  <si>
    <t>OK-L0008447</t>
  </si>
  <si>
    <t>OK-L0008448</t>
  </si>
  <si>
    <t>OK-L0008449</t>
  </si>
  <si>
    <t>OK-L0008450</t>
  </si>
  <si>
    <t>OK-L0008451</t>
  </si>
  <si>
    <t>OK-L0008452</t>
  </si>
  <si>
    <t>OK-L0008453</t>
  </si>
  <si>
    <t>OK-L0008454</t>
  </si>
  <si>
    <t>OK-L0008455</t>
  </si>
  <si>
    <t>OK-L0008456</t>
  </si>
  <si>
    <t>OK-L0008457</t>
  </si>
  <si>
    <t>OK-L0008458</t>
  </si>
  <si>
    <t>OK-L0008459</t>
  </si>
  <si>
    <t>OK-L0008460</t>
  </si>
  <si>
    <t>OK-L0008461</t>
  </si>
  <si>
    <t>OK-L0008462</t>
  </si>
  <si>
    <t>OK-L0008463</t>
  </si>
  <si>
    <t>OK-L0008464</t>
  </si>
  <si>
    <t>OK-L0008465</t>
  </si>
  <si>
    <t>OK-L0008466</t>
  </si>
  <si>
    <t>OK-L0008467</t>
  </si>
  <si>
    <t>OK-L0008468</t>
  </si>
  <si>
    <t>OK-L0008469</t>
  </si>
  <si>
    <t>OK-L0008470</t>
  </si>
  <si>
    <t>OK-L0008471</t>
  </si>
  <si>
    <t>OK-L0008472</t>
  </si>
  <si>
    <t>OK-L0008473</t>
  </si>
  <si>
    <t>OK-L0008474</t>
  </si>
  <si>
    <t>OK-L0008475</t>
  </si>
  <si>
    <t>OK-L0008476</t>
  </si>
  <si>
    <t>OK-L0008477</t>
  </si>
  <si>
    <t>OK-L0008478</t>
  </si>
  <si>
    <t>OK-L0008479</t>
  </si>
  <si>
    <t>OK-L0008480</t>
  </si>
  <si>
    <t>OK-L0008481</t>
  </si>
  <si>
    <t>OK-L0008482</t>
  </si>
  <si>
    <t>OK-L0008483</t>
  </si>
  <si>
    <t>OK-L0008484</t>
  </si>
  <si>
    <t>OK-L0008485</t>
  </si>
  <si>
    <t>OK-L0008486</t>
  </si>
  <si>
    <t>OK-L0008487</t>
  </si>
  <si>
    <t>OK-L0008488</t>
  </si>
  <si>
    <t>OK-L0008489</t>
  </si>
  <si>
    <t>OK-L0008490</t>
  </si>
  <si>
    <t>OK-L0008491</t>
  </si>
  <si>
    <t>OK-L0008492</t>
  </si>
  <si>
    <t>OK-L0008493</t>
  </si>
  <si>
    <t>OK-L0008494</t>
  </si>
  <si>
    <t>OK-L0008495</t>
  </si>
  <si>
    <t>OK-L0008496</t>
  </si>
  <si>
    <t>OK-L0008497</t>
  </si>
  <si>
    <t>OK-L0008498</t>
  </si>
  <si>
    <t>OK-L0008499</t>
  </si>
  <si>
    <t>OK-L0008500</t>
  </si>
  <si>
    <t>OK-L0008501</t>
  </si>
  <si>
    <t>OK-L0008502</t>
  </si>
  <si>
    <t>OK-L0008503</t>
  </si>
  <si>
    <t>OK-L0008504</t>
  </si>
  <si>
    <t>OK-L0008505</t>
  </si>
  <si>
    <t>OK-L0008506</t>
  </si>
  <si>
    <t>OK-L0008507</t>
  </si>
  <si>
    <t>OK-L0008508</t>
  </si>
  <si>
    <t>OK-L0008509</t>
  </si>
  <si>
    <t>OK-L0008510</t>
  </si>
  <si>
    <t>OK-L0008511</t>
  </si>
  <si>
    <t>OK-L0008512</t>
  </si>
  <si>
    <t>OK-L0008513</t>
  </si>
  <si>
    <t>OK-L0008514</t>
  </si>
  <si>
    <t>OK-L0008515</t>
  </si>
  <si>
    <t>OK-L0008516</t>
  </si>
  <si>
    <t>OK-L0008517</t>
  </si>
  <si>
    <t>OK-L0008518</t>
  </si>
  <si>
    <t>OK-L0008519</t>
  </si>
  <si>
    <t>OK-L0008520</t>
  </si>
  <si>
    <t>OK-L0008521</t>
  </si>
  <si>
    <t>OK-L0008522</t>
  </si>
  <si>
    <t>OK-L0008523</t>
  </si>
  <si>
    <t>OK-L0008524</t>
  </si>
  <si>
    <t>OK-L0008525</t>
  </si>
  <si>
    <t>OK-L0008526</t>
  </si>
  <si>
    <t>OK-L0008527</t>
  </si>
  <si>
    <t>OK-L0008528</t>
  </si>
  <si>
    <t>OK-L0008529</t>
  </si>
  <si>
    <t>OK-L0008530</t>
  </si>
  <si>
    <t>OK-L0008531</t>
  </si>
  <si>
    <t>OK-L0008532</t>
  </si>
  <si>
    <t>OK-L0008533</t>
  </si>
  <si>
    <t>OK-L0008534</t>
  </si>
  <si>
    <t>OK-L0008535</t>
  </si>
  <si>
    <t>OK-L0008536</t>
  </si>
  <si>
    <t>OK-L0008537</t>
  </si>
  <si>
    <t>OK-L0008538</t>
  </si>
  <si>
    <t>OK-L0008539</t>
  </si>
  <si>
    <t>OK-L0008540</t>
  </si>
  <si>
    <t>OK-L0008541</t>
  </si>
  <si>
    <t>OK-L0008542</t>
  </si>
  <si>
    <t>OK-L0008543</t>
  </si>
  <si>
    <t>OK-L0008544</t>
  </si>
  <si>
    <t>OK-L0008545</t>
  </si>
  <si>
    <t>OK-L0008546</t>
  </si>
  <si>
    <t>OK-L0008547</t>
  </si>
  <si>
    <t>OK-L0008548</t>
  </si>
  <si>
    <t>OK-L0008549</t>
  </si>
  <si>
    <t>OK-L0008550</t>
  </si>
  <si>
    <t>OK-L0008551</t>
  </si>
  <si>
    <t>OK-L0008552</t>
  </si>
  <si>
    <t>OK-L0008553</t>
  </si>
  <si>
    <t>OK-L0008554</t>
  </si>
  <si>
    <t>OK-L0008555</t>
  </si>
  <si>
    <t>OK-L0008556</t>
  </si>
  <si>
    <t>OK-L0008557</t>
  </si>
  <si>
    <t>OK-L0008558</t>
  </si>
  <si>
    <t>OK-L0008559</t>
  </si>
  <si>
    <t>OK-L0008560</t>
  </si>
  <si>
    <t>OK-L0008561</t>
  </si>
  <si>
    <t>OK-L0008562</t>
  </si>
  <si>
    <t>OK-L0008563</t>
  </si>
  <si>
    <t>OK-L0008564</t>
  </si>
  <si>
    <t>OK-L0008565</t>
  </si>
  <si>
    <t>OK-L0008566</t>
  </si>
  <si>
    <t>OK-L0008567</t>
  </si>
  <si>
    <t>OK-L0008568</t>
  </si>
  <si>
    <t>OK-L0008569</t>
  </si>
  <si>
    <t>OK-L0008570</t>
  </si>
  <si>
    <t>OK-L0008571</t>
  </si>
  <si>
    <t>OK-L0008572</t>
  </si>
  <si>
    <t>OK-L0008573</t>
  </si>
  <si>
    <t>OK-L0008574</t>
  </si>
  <si>
    <t>OK-L0008575</t>
  </si>
  <si>
    <t>OK-L0008576</t>
  </si>
  <si>
    <t>OK-L0008577</t>
  </si>
  <si>
    <t>OK-L0008578</t>
  </si>
  <si>
    <t>OK-L0008579</t>
  </si>
  <si>
    <t>OK-L0008580</t>
  </si>
  <si>
    <t>OK-L0008581</t>
  </si>
  <si>
    <t>OK-L0008582</t>
  </si>
  <si>
    <t>OK-L0008583</t>
  </si>
  <si>
    <t>OK-L0008584</t>
  </si>
  <si>
    <t>OK-L0008585</t>
  </si>
  <si>
    <t>OK-L0008586</t>
  </si>
  <si>
    <t>OK-L0008587</t>
  </si>
  <si>
    <t>OK-L0008588</t>
  </si>
  <si>
    <t>OK-L0008589</t>
  </si>
  <si>
    <t>OK-L0008590</t>
  </si>
  <si>
    <t>OK-L0008591</t>
  </si>
  <si>
    <t>OK-L0008592</t>
  </si>
  <si>
    <t>OK-L0008593</t>
  </si>
  <si>
    <t>OK-L0008594</t>
  </si>
  <si>
    <t>OK-L0008595</t>
  </si>
  <si>
    <t>OK-L0008596</t>
  </si>
  <si>
    <t>OK-L0008597</t>
  </si>
  <si>
    <t>OK-L0008598</t>
  </si>
  <si>
    <t>OK-L0008599</t>
  </si>
  <si>
    <t>OK-L0008600</t>
  </si>
  <si>
    <t>OK-L0008601</t>
  </si>
  <si>
    <t>OK-L0008602</t>
  </si>
  <si>
    <t>OK-L0008603</t>
  </si>
  <si>
    <t>OK-L0008604</t>
  </si>
  <si>
    <t>OK-L0008605</t>
  </si>
  <si>
    <t>OK-L0008606</t>
  </si>
  <si>
    <t>OK-L0008607</t>
  </si>
  <si>
    <t>OK-L0008608</t>
  </si>
  <si>
    <t>OK-L0008609</t>
  </si>
  <si>
    <t>OK-L0008610</t>
  </si>
  <si>
    <t>OK-L0008611</t>
  </si>
  <si>
    <t>OK-L0008612</t>
  </si>
  <si>
    <t>OK-L0008613</t>
  </si>
  <si>
    <t>OK-L0008614</t>
  </si>
  <si>
    <t>OK-L0008615</t>
  </si>
  <si>
    <t>OK-L0008616</t>
  </si>
  <si>
    <t>OK-L0008617</t>
  </si>
  <si>
    <t>OK-L0008618</t>
  </si>
  <si>
    <t>OK-L0008619</t>
  </si>
  <si>
    <t>OK-L0008620</t>
  </si>
  <si>
    <t>OK-L0008621</t>
  </si>
  <si>
    <t>OK-L0008622</t>
  </si>
  <si>
    <t>OK-L0008623</t>
  </si>
  <si>
    <t>OK-L0008624</t>
  </si>
  <si>
    <t>OK-L0008625</t>
  </si>
  <si>
    <t>OK-L0008626</t>
  </si>
  <si>
    <t>OK-L0008627</t>
  </si>
  <si>
    <t>OK-L0008628</t>
  </si>
  <si>
    <t>OK-L0008629</t>
  </si>
  <si>
    <t>OK-L0008630</t>
  </si>
  <si>
    <t>OK-L0008631</t>
  </si>
  <si>
    <t>OK-L0008632</t>
  </si>
  <si>
    <t>OK-L0008633</t>
  </si>
  <si>
    <t>OK-L0008634</t>
  </si>
  <si>
    <t>OK-L0008635</t>
  </si>
  <si>
    <t>OK-L0008636</t>
  </si>
  <si>
    <t>OK-L0008637</t>
  </si>
  <si>
    <t>OK-L0008638</t>
  </si>
  <si>
    <t>OK-L0008639</t>
  </si>
  <si>
    <t>OK-L0008640</t>
  </si>
  <si>
    <t>OK-L0008641</t>
  </si>
  <si>
    <t>OK-L0008642</t>
  </si>
  <si>
    <t>OK-L0008643</t>
  </si>
  <si>
    <t>OK-L0008644</t>
  </si>
  <si>
    <t>OK-L0008645</t>
  </si>
  <si>
    <t>OK-L0008646</t>
  </si>
  <si>
    <t>OK-L0008647</t>
  </si>
  <si>
    <t>OK-L0008648</t>
  </si>
  <si>
    <t>OK-L0008649</t>
  </si>
  <si>
    <t>OK-L0008650</t>
  </si>
  <si>
    <t>OK-L0008651</t>
  </si>
  <si>
    <t>OK-L0008652</t>
  </si>
  <si>
    <t>OK-L0008653</t>
  </si>
  <si>
    <t>OK-L0008654</t>
  </si>
  <si>
    <t>OK-L0008655</t>
  </si>
  <si>
    <t>OK-L0008656</t>
  </si>
  <si>
    <t>OK-L0008657</t>
  </si>
  <si>
    <t>OK-L0008658</t>
  </si>
  <si>
    <t>OK-L0008659</t>
  </si>
  <si>
    <t>OK-L0008660</t>
  </si>
  <si>
    <t>OK-L0008661</t>
  </si>
  <si>
    <t>OK-L0008662</t>
  </si>
  <si>
    <t>OK-L0008663</t>
  </si>
  <si>
    <t>OK-L0008664</t>
  </si>
  <si>
    <t>OK-L0008665</t>
  </si>
  <si>
    <t>OK-L0008666</t>
  </si>
  <si>
    <t>OK-L0008667</t>
  </si>
  <si>
    <t>OK-L0008668</t>
  </si>
  <si>
    <t>OK-L0008669</t>
  </si>
  <si>
    <t>OK-L0008670</t>
  </si>
  <si>
    <t>OK-L0008671</t>
  </si>
  <si>
    <t>OK-L0008672</t>
  </si>
  <si>
    <t>OK-L0008673</t>
  </si>
  <si>
    <t>OK-L0008674</t>
  </si>
  <si>
    <t>OK-L0008675</t>
  </si>
  <si>
    <t>OK-L0008676</t>
  </si>
  <si>
    <t>OK-L0008677</t>
  </si>
  <si>
    <t>OK-L0008678</t>
  </si>
  <si>
    <t>OK-L0008679</t>
  </si>
  <si>
    <t>OK-L0008680</t>
  </si>
  <si>
    <t>OK-L0008681</t>
  </si>
  <si>
    <t>OK-L0008682</t>
  </si>
  <si>
    <t>OK-L0008683</t>
  </si>
  <si>
    <t>OK-L0008684</t>
  </si>
  <si>
    <t>OK-L0008685</t>
  </si>
  <si>
    <t>OK-L0008686</t>
  </si>
  <si>
    <t>OK-L0008687</t>
  </si>
  <si>
    <t>OK-L0008688</t>
  </si>
  <si>
    <t>OK-L0008689</t>
  </si>
  <si>
    <t>OK-L0008690</t>
  </si>
  <si>
    <t>OK-L0008691</t>
  </si>
  <si>
    <t>OK-L0008692</t>
  </si>
  <si>
    <t>OK-L0008693</t>
  </si>
  <si>
    <t>OK-L0008694</t>
  </si>
  <si>
    <t>OK-L0008695</t>
  </si>
  <si>
    <t>OK-L0008696</t>
  </si>
  <si>
    <t>OK-L0008697</t>
  </si>
  <si>
    <t>OK-L0008698</t>
  </si>
  <si>
    <t>OK-L0008699</t>
  </si>
  <si>
    <t>OK-L0008700</t>
  </si>
  <si>
    <t>OK-L0008701</t>
  </si>
  <si>
    <t>OK-L0008702</t>
  </si>
  <si>
    <t>OK-L0008703</t>
  </si>
  <si>
    <t>OK-L0008704</t>
  </si>
  <si>
    <t>OK-L0008705</t>
  </si>
  <si>
    <t>OK-L0008706</t>
  </si>
  <si>
    <t>OK-L0008707</t>
  </si>
  <si>
    <t>OK-L0008708</t>
  </si>
  <si>
    <t>OK-L0008709</t>
  </si>
  <si>
    <t>OK-L0008710</t>
  </si>
  <si>
    <t>OK-L0008711</t>
  </si>
  <si>
    <t>OK-L0008712</t>
  </si>
  <si>
    <t>OK-L0008713</t>
  </si>
  <si>
    <t>OK-L0008714</t>
  </si>
  <si>
    <t>OK-L0008715</t>
  </si>
  <si>
    <t>OK-L0008716</t>
  </si>
  <si>
    <t>OK-L0008717</t>
  </si>
  <si>
    <t>OK-L0008718</t>
  </si>
  <si>
    <t>OK-L0008719</t>
  </si>
  <si>
    <t>OK-L0008720</t>
  </si>
  <si>
    <t>OK-L0008721</t>
  </si>
  <si>
    <t>OK-L0008722</t>
  </si>
  <si>
    <t>OK-L0008723</t>
  </si>
  <si>
    <t>OK-L0008724</t>
  </si>
  <si>
    <t>OK-L0008725</t>
  </si>
  <si>
    <t>OK-L0008726</t>
  </si>
  <si>
    <t>OK-L0008727</t>
  </si>
  <si>
    <t>OK-L0008728</t>
  </si>
  <si>
    <t>OK-L0008729</t>
  </si>
  <si>
    <t>OK-L0008730</t>
  </si>
  <si>
    <t>OK-L0008731</t>
  </si>
  <si>
    <t>OK-L0008732</t>
  </si>
  <si>
    <t>OK-L0008733</t>
  </si>
  <si>
    <t>OK-L0008734</t>
  </si>
  <si>
    <t>OK-L0008735</t>
  </si>
  <si>
    <t>OK-L0008736</t>
  </si>
  <si>
    <t>OK-L0008737</t>
  </si>
  <si>
    <t>OK-L0008738</t>
  </si>
  <si>
    <t>OK-L0008739</t>
  </si>
  <si>
    <t>OK-L0008740</t>
  </si>
  <si>
    <t>OK-L0008741</t>
  </si>
  <si>
    <t>OK-L0008742</t>
  </si>
  <si>
    <t>OK-L0008743</t>
  </si>
  <si>
    <t>OK-L0008744</t>
  </si>
  <si>
    <t>OK-L0008745</t>
  </si>
  <si>
    <t>OK-L0008746</t>
  </si>
  <si>
    <t>OK-L0008747</t>
  </si>
  <si>
    <t>OK-L0008748</t>
  </si>
  <si>
    <t>OK-L0008749</t>
  </si>
  <si>
    <t>OK-L0008750</t>
  </si>
  <si>
    <t>OK-L0008751</t>
  </si>
  <si>
    <t>OK-L0008752</t>
  </si>
  <si>
    <t>OK-L0008753</t>
  </si>
  <si>
    <t>OK-L0008754</t>
  </si>
  <si>
    <t>OK-L0008755</t>
  </si>
  <si>
    <t>OK-L0008756</t>
  </si>
  <si>
    <t>OK-L0008757</t>
  </si>
  <si>
    <t>OK-L0008758</t>
  </si>
  <si>
    <t>OK-L0008759</t>
  </si>
  <si>
    <t>OK-L0008760</t>
  </si>
  <si>
    <t>OK-L0008761</t>
  </si>
  <si>
    <t>OK-L0008762</t>
  </si>
  <si>
    <t>OK-L0008763</t>
  </si>
  <si>
    <t>OK-L0008764</t>
  </si>
  <si>
    <t>OK-L0008765</t>
  </si>
  <si>
    <t>OK-L0008766</t>
  </si>
  <si>
    <t>OK-L0008767</t>
  </si>
  <si>
    <t>OK-L0008768</t>
  </si>
  <si>
    <t>OK-L0008769</t>
  </si>
  <si>
    <t>OK-L0008770</t>
  </si>
  <si>
    <t>OK-L0008771</t>
  </si>
  <si>
    <t>OK-L0008772</t>
  </si>
  <si>
    <t>OK-L0008773</t>
  </si>
  <si>
    <t>OK-L0008774</t>
  </si>
  <si>
    <t>OK-L0008775</t>
  </si>
  <si>
    <t>OK-L0008776</t>
  </si>
  <si>
    <t>OK-L0008777</t>
  </si>
  <si>
    <t>OK-L0008778</t>
  </si>
  <si>
    <t>OK-L0008779</t>
  </si>
  <si>
    <t>OK-L0008780</t>
  </si>
  <si>
    <t>OK-L0008781</t>
  </si>
  <si>
    <t>OK-L0008782</t>
  </si>
  <si>
    <t>OK-L0008783</t>
  </si>
  <si>
    <t>OK-L0008784</t>
  </si>
  <si>
    <t>OK-L0008785</t>
  </si>
  <si>
    <t>OK-L0008786</t>
  </si>
  <si>
    <t>OK-L0008787</t>
  </si>
  <si>
    <t>OK-L0008788</t>
  </si>
  <si>
    <t>OK-L0008789</t>
  </si>
  <si>
    <t>OK-L0008790</t>
  </si>
  <si>
    <t>OK-L0008791</t>
  </si>
  <si>
    <t>OK-L0008792</t>
  </si>
  <si>
    <t>OK-L0008793</t>
  </si>
  <si>
    <t>OK-L0008794</t>
  </si>
  <si>
    <t>OK-L0008795</t>
  </si>
  <si>
    <t>OK-L0008796</t>
  </si>
  <si>
    <t>OK-L0008797</t>
  </si>
  <si>
    <t>OK-L0008798</t>
  </si>
  <si>
    <t>OK-L0008799</t>
  </si>
  <si>
    <t>OK-L0008800</t>
  </si>
  <si>
    <t>OK-L0008801</t>
  </si>
  <si>
    <t>OK-L0008802</t>
  </si>
  <si>
    <t>OK-L0008803</t>
  </si>
  <si>
    <t>OK-L0008804</t>
  </si>
  <si>
    <t>OK-L0008805</t>
  </si>
  <si>
    <t>OK-L0008806</t>
  </si>
  <si>
    <t>OK-L0008807</t>
  </si>
  <si>
    <t>OK-L0008808</t>
  </si>
  <si>
    <t>OK-L0008809</t>
  </si>
  <si>
    <t>OK-L0008810</t>
  </si>
  <si>
    <t>OK-L0008811</t>
  </si>
  <si>
    <t>OK-L0008812</t>
  </si>
  <si>
    <t>OK-L0008813</t>
  </si>
  <si>
    <t>OK-L0008814</t>
  </si>
  <si>
    <t>OK-L0008815</t>
  </si>
  <si>
    <t>OK-L0008816</t>
  </si>
  <si>
    <t>OK-L0008817</t>
  </si>
  <si>
    <t>OK-L0008818</t>
  </si>
  <si>
    <t>OK-L0008819</t>
  </si>
  <si>
    <t>OK-L0008820</t>
  </si>
  <si>
    <t>OK-L0008821</t>
  </si>
  <si>
    <t>OK-L0008822</t>
  </si>
  <si>
    <t>OK-L0008823</t>
  </si>
  <si>
    <t>OK-L0008824</t>
  </si>
  <si>
    <t>OK-L0008825</t>
  </si>
  <si>
    <t>OK-L0008826</t>
  </si>
  <si>
    <t>OK-L0008827</t>
  </si>
  <si>
    <t>OK-L0008828</t>
  </si>
  <si>
    <t>OK-L0008829</t>
  </si>
  <si>
    <t>OK-L0008830</t>
  </si>
  <si>
    <t>OK-L0008831</t>
  </si>
  <si>
    <t>OK-L0008832</t>
  </si>
  <si>
    <t>OK-L0008833</t>
  </si>
  <si>
    <t>OK-L0008834</t>
  </si>
  <si>
    <t>OK-L0008835</t>
  </si>
  <si>
    <t>OK-L0008836</t>
  </si>
  <si>
    <t>OK-L0008837</t>
  </si>
  <si>
    <t>OK-L0008838</t>
  </si>
  <si>
    <t>OK-L0008839</t>
  </si>
  <si>
    <t>OK-L0008840</t>
  </si>
  <si>
    <t>OK-L0008841</t>
  </si>
  <si>
    <t>OK-L0008842</t>
  </si>
  <si>
    <t>OK-L0008843</t>
  </si>
  <si>
    <t>OK-L0008844</t>
  </si>
  <si>
    <t>OK-L0008845</t>
  </si>
  <si>
    <t>OK-L0008846</t>
  </si>
  <si>
    <t>OK-L0008847</t>
  </si>
  <si>
    <t>OK-L0008848</t>
  </si>
  <si>
    <t>OK-L0008849</t>
  </si>
  <si>
    <t>OK-L0008850</t>
  </si>
  <si>
    <t>OK-L0008851</t>
  </si>
  <si>
    <t>OK-L0008852</t>
  </si>
  <si>
    <t>OK-L0008853</t>
  </si>
  <si>
    <t>OK-L0008854</t>
  </si>
  <si>
    <t>OK-L0008855</t>
  </si>
  <si>
    <t>OK-L0008856</t>
  </si>
  <si>
    <t>OK-L0008857</t>
  </si>
  <si>
    <t>OK-L0008858</t>
  </si>
  <si>
    <t>OK-L0008859</t>
  </si>
  <si>
    <t>OK-L0008860</t>
  </si>
  <si>
    <t>OK-L0008861</t>
  </si>
  <si>
    <t>OK-L0008862</t>
  </si>
  <si>
    <t>OK-L0008863</t>
  </si>
  <si>
    <t>OK-L0008864</t>
  </si>
  <si>
    <t>OK-L0008865</t>
  </si>
  <si>
    <t>OK-L0008866</t>
  </si>
  <si>
    <t>OK-L0008867</t>
  </si>
  <si>
    <t>OK-L0008868</t>
  </si>
  <si>
    <t>OK-L0008869</t>
  </si>
  <si>
    <t>OK-L0008870</t>
  </si>
  <si>
    <t>OK-L0008871</t>
  </si>
  <si>
    <t>OK-L0008872</t>
  </si>
  <si>
    <t>OK-L0008873</t>
  </si>
  <si>
    <t>OK-L0008874</t>
  </si>
  <si>
    <t>OK-L0008875</t>
  </si>
  <si>
    <t>OK-L0008876</t>
  </si>
  <si>
    <t>OK-L0008877</t>
  </si>
  <si>
    <t>OK-L0008878</t>
  </si>
  <si>
    <t>OK-L0008879</t>
  </si>
  <si>
    <t>OK-L0008880</t>
  </si>
  <si>
    <t>OK-L0008881</t>
  </si>
  <si>
    <t>OK-L0008882</t>
  </si>
  <si>
    <t>OK-L0008883</t>
  </si>
  <si>
    <t>OK-L0008884</t>
  </si>
  <si>
    <t>OK-L0008885</t>
  </si>
  <si>
    <t>OK-L0008886</t>
  </si>
  <si>
    <t>OK-L0008887</t>
  </si>
  <si>
    <t>OK-L0008888</t>
  </si>
  <si>
    <t>OK-L0008889</t>
  </si>
  <si>
    <t>OK-L0008890</t>
  </si>
  <si>
    <t>OK-L0008891</t>
  </si>
  <si>
    <t>OK-L0008892</t>
  </si>
  <si>
    <t>OK-L0008893</t>
  </si>
  <si>
    <t>OK-L0008894</t>
  </si>
  <si>
    <t>OK-L0008895</t>
  </si>
  <si>
    <t>OK-L0008896</t>
  </si>
  <si>
    <t>OK-L0008897</t>
  </si>
  <si>
    <t>OK-L0008898</t>
  </si>
  <si>
    <t>OK-L0008899</t>
  </si>
  <si>
    <t>OK-L0008900</t>
  </si>
  <si>
    <t>OK-L0008901</t>
  </si>
  <si>
    <t>OK-L0008902</t>
  </si>
  <si>
    <t>OK-L0008903</t>
  </si>
  <si>
    <t>OK-L0008904</t>
  </si>
  <si>
    <t>OK-L0008905</t>
  </si>
  <si>
    <t>OK-L0008906</t>
  </si>
  <si>
    <t>OK-L0008907</t>
  </si>
  <si>
    <t>OK-L0008908</t>
  </si>
  <si>
    <t>OK-L0008909</t>
  </si>
  <si>
    <t>OK-L0008910</t>
  </si>
  <si>
    <t>OK-L0008911</t>
  </si>
  <si>
    <t>OK-L0008912</t>
  </si>
  <si>
    <t>OK-L0008913</t>
  </si>
  <si>
    <t>OK-L0008914</t>
  </si>
  <si>
    <t>OK-L0008915</t>
  </si>
  <si>
    <t>OK-L0008916</t>
  </si>
  <si>
    <t>OK-L0008917</t>
  </si>
  <si>
    <t>OK-L0008918</t>
  </si>
  <si>
    <t>OK-L0008919</t>
  </si>
  <si>
    <t>OK-L0008920</t>
  </si>
  <si>
    <t>OK-L0008921</t>
  </si>
  <si>
    <t>OK-L0008922</t>
  </si>
  <si>
    <t>OK-L0008923</t>
  </si>
  <si>
    <t>OK-L0008924</t>
  </si>
  <si>
    <t>OK-L0008925</t>
  </si>
  <si>
    <t>OK-L0008926</t>
  </si>
  <si>
    <t>OK-L0008927</t>
  </si>
  <si>
    <t>OK-L0008928</t>
  </si>
  <si>
    <t>OK-L0008929</t>
  </si>
  <si>
    <t>OK-L0008930</t>
  </si>
  <si>
    <t>OK-L0008931</t>
  </si>
  <si>
    <t>OK-L0008932</t>
  </si>
  <si>
    <t>OK-L0008933</t>
  </si>
  <si>
    <t>OK-L0008934</t>
  </si>
  <si>
    <t>OK-L0008935</t>
  </si>
  <si>
    <t>OK-L0008936</t>
  </si>
  <si>
    <t>OK-L0008937</t>
  </si>
  <si>
    <t>OK-L0008938</t>
  </si>
  <si>
    <t>OK-L0008939</t>
  </si>
  <si>
    <t>OK-L0008940</t>
  </si>
  <si>
    <t>OK-L0008941</t>
  </si>
  <si>
    <t>OK-L0008942</t>
  </si>
  <si>
    <t>OK-L0008943</t>
  </si>
  <si>
    <t>OK-L0008944</t>
  </si>
  <si>
    <t>OK-L0008945</t>
  </si>
  <si>
    <t>OK-L0008946</t>
  </si>
  <si>
    <t>OK-L0008947</t>
  </si>
  <si>
    <t>OK-L0008948</t>
  </si>
  <si>
    <t>OK-L0008949</t>
  </si>
  <si>
    <t>OK-L0008950</t>
  </si>
  <si>
    <t>OK-L0008951</t>
  </si>
  <si>
    <t>OK-L0008952</t>
  </si>
  <si>
    <t>OK-L0008953</t>
  </si>
  <si>
    <t>OK-L0008954</t>
  </si>
  <si>
    <t>OK-L0008955</t>
  </si>
  <si>
    <t>OK-L0008956</t>
  </si>
  <si>
    <t>OK-L0008957</t>
  </si>
  <si>
    <t>OK-L0008958</t>
  </si>
  <si>
    <t>OK-L0008959</t>
  </si>
  <si>
    <t>OK-L0008960</t>
  </si>
  <si>
    <t>OK-L0008961</t>
  </si>
  <si>
    <t>OK-L0008962</t>
  </si>
  <si>
    <t>OK-L0008963</t>
  </si>
  <si>
    <t>OK-L0008964</t>
  </si>
  <si>
    <t>OK-L0008965</t>
  </si>
  <si>
    <t>OK-L0008966</t>
  </si>
  <si>
    <t>OK-L0008967</t>
  </si>
  <si>
    <t>OK-L0008968</t>
  </si>
  <si>
    <t>OK-L0008969</t>
  </si>
  <si>
    <t>OK-L0008970</t>
  </si>
  <si>
    <t>OK-L0008971</t>
  </si>
  <si>
    <t>OK-L0008972</t>
  </si>
  <si>
    <t>OK-L0008973</t>
  </si>
  <si>
    <t>OK-L0008974</t>
  </si>
  <si>
    <t>OK-L0008975</t>
  </si>
  <si>
    <t>OK-L0008976</t>
  </si>
  <si>
    <t>OK-L0008977</t>
  </si>
  <si>
    <t>OK-L0008978</t>
  </si>
  <si>
    <t>OK-L0008979</t>
  </si>
  <si>
    <t>OK-L0008980</t>
  </si>
  <si>
    <t>OK-L0008981</t>
  </si>
  <si>
    <t>OK-L0008982</t>
  </si>
  <si>
    <t>OK-L0008983</t>
  </si>
  <si>
    <t>OK-L0008984</t>
  </si>
  <si>
    <t>OK-L0008985</t>
  </si>
  <si>
    <t>OK-L0008986</t>
  </si>
  <si>
    <t>OK-L0008987</t>
  </si>
  <si>
    <t>OK-L0008988</t>
  </si>
  <si>
    <t>OK-L0008989</t>
  </si>
  <si>
    <t>OK-L0008990</t>
  </si>
  <si>
    <t>OK-L0008991</t>
  </si>
  <si>
    <t>OK-L0008992</t>
  </si>
  <si>
    <t>OK-L0008993</t>
  </si>
  <si>
    <t>OK-L0008994</t>
  </si>
  <si>
    <t>OK-L0008995</t>
  </si>
  <si>
    <t>OK-L0008996</t>
  </si>
  <si>
    <t>OK-L0008997</t>
  </si>
  <si>
    <t>OK-L0008998</t>
  </si>
  <si>
    <t>OK-L0008999</t>
  </si>
  <si>
    <t>OK-L0009000</t>
  </si>
  <si>
    <t>OK-L0009001</t>
  </si>
  <si>
    <t>OK-L0009002</t>
  </si>
  <si>
    <t>OK-L0009003</t>
  </si>
  <si>
    <t>OK-L0009004</t>
  </si>
  <si>
    <t>OK-L0009005</t>
  </si>
  <si>
    <t>OK-L0009006</t>
  </si>
  <si>
    <t>OK-L0009007</t>
  </si>
  <si>
    <t>OK-L0009008</t>
  </si>
  <si>
    <t>OK-L0009009</t>
  </si>
  <si>
    <t>OK-L0009010</t>
  </si>
  <si>
    <t>OK-L0009011</t>
  </si>
  <si>
    <t>OK-L0009012</t>
  </si>
  <si>
    <t>OK-L0009013</t>
  </si>
  <si>
    <t>OK-L0009014</t>
  </si>
  <si>
    <t>OK-L0009015</t>
  </si>
  <si>
    <t>OK-L0009016</t>
  </si>
  <si>
    <t>OK-L0009017</t>
  </si>
  <si>
    <t>OK-L0009018</t>
  </si>
  <si>
    <t>OK-L0009019</t>
  </si>
  <si>
    <t>OK-L0009020</t>
  </si>
  <si>
    <t>OK-L0009021</t>
  </si>
  <si>
    <t>OK-L0009022</t>
  </si>
  <si>
    <t>OK-L0009023</t>
  </si>
  <si>
    <t>OK-L0009024</t>
  </si>
  <si>
    <t>OK-L0009025</t>
  </si>
  <si>
    <t>OK-L0009026</t>
  </si>
  <si>
    <t>OK-L0009027</t>
  </si>
  <si>
    <t>OK-L0009028</t>
  </si>
  <si>
    <t>OK-L0009029</t>
  </si>
  <si>
    <t>OK-L0009030</t>
  </si>
  <si>
    <t>OK-L0009031</t>
  </si>
  <si>
    <t>OK-L0009032</t>
  </si>
  <si>
    <t>OK-L0009033</t>
  </si>
  <si>
    <t>OK-L0009034</t>
  </si>
  <si>
    <t>OK-L0009035</t>
  </si>
  <si>
    <t>OK-L0009036</t>
  </si>
  <si>
    <t>OK-L0009037</t>
  </si>
  <si>
    <t>OK-L0009038</t>
  </si>
  <si>
    <t>OK-L0009039</t>
  </si>
  <si>
    <t>OK-L0009040</t>
  </si>
  <si>
    <t>OK-L0009041</t>
  </si>
  <si>
    <t>OK-L0009042</t>
  </si>
  <si>
    <t>OK-L0009043</t>
  </si>
  <si>
    <t>OK-L0009044</t>
  </si>
  <si>
    <t>OK-L0009045</t>
  </si>
  <si>
    <t>OK-L0009046</t>
  </si>
  <si>
    <t>OK-L0009047</t>
  </si>
  <si>
    <t>OK-L0009048</t>
  </si>
  <si>
    <t>OK-L0009049</t>
  </si>
  <si>
    <t>OK-L0009050</t>
  </si>
  <si>
    <t>OK-L0009051</t>
  </si>
  <si>
    <t>OK-L0009052</t>
  </si>
  <si>
    <t>OK-L0009053</t>
  </si>
  <si>
    <t>OK-L0009054</t>
  </si>
  <si>
    <t>OK-L0009055</t>
  </si>
  <si>
    <t>OK-L0009056</t>
  </si>
  <si>
    <t>OK-L0009057</t>
  </si>
  <si>
    <t>OK-L0009058</t>
  </si>
  <si>
    <t>OK-L0009059</t>
  </si>
  <si>
    <t>OK-L0009060</t>
  </si>
  <si>
    <t>OK-L0009061</t>
  </si>
  <si>
    <t>OK-L0009062</t>
  </si>
  <si>
    <t>OK-L0009063</t>
  </si>
  <si>
    <t>OK-L0009064</t>
  </si>
  <si>
    <t>OK-L0009065</t>
  </si>
  <si>
    <t>OK-L0009066</t>
  </si>
  <si>
    <t>OK-L0009067</t>
  </si>
  <si>
    <t>OK-L0009068</t>
  </si>
  <si>
    <t>OK-L0009069</t>
  </si>
  <si>
    <t>OK-L0009070</t>
  </si>
  <si>
    <t>OK-L0009071</t>
  </si>
  <si>
    <t>OK-L0009072</t>
  </si>
  <si>
    <t>OK-L0009073</t>
  </si>
  <si>
    <t>OK-L0009074</t>
  </si>
  <si>
    <t>OK-L0009075</t>
  </si>
  <si>
    <t>OK-L0009076</t>
  </si>
  <si>
    <t>OK-L0009077</t>
  </si>
  <si>
    <t>OK-L0009078</t>
  </si>
  <si>
    <t>OK-L0009079</t>
  </si>
  <si>
    <t>OK-L0009080</t>
  </si>
  <si>
    <t>OK-L0009081</t>
  </si>
  <si>
    <t>OK-L0009082</t>
  </si>
  <si>
    <t>OK-L0009083</t>
  </si>
  <si>
    <t>OK-L0009084</t>
  </si>
  <si>
    <t>OK-L0009085</t>
  </si>
  <si>
    <t>OK-L0009086</t>
  </si>
  <si>
    <t>OK-L0009087</t>
  </si>
  <si>
    <t>OK-L0009088</t>
  </si>
  <si>
    <t>OK-L0009089</t>
  </si>
  <si>
    <t>OK-L0009090</t>
  </si>
  <si>
    <t>OK-L0009091</t>
  </si>
  <si>
    <t>OK-L0009092</t>
  </si>
  <si>
    <t>OK-L0009093</t>
  </si>
  <si>
    <t>OK-L0009094</t>
  </si>
  <si>
    <t>OK-L0009095</t>
  </si>
  <si>
    <t>OK-L0009096</t>
  </si>
  <si>
    <t>OK-L0009097</t>
  </si>
  <si>
    <t>OK-L0009098</t>
  </si>
  <si>
    <t>OK-L0009099</t>
  </si>
  <si>
    <t>OK-L0009100</t>
  </si>
  <si>
    <t>OK-L0009101</t>
  </si>
  <si>
    <t>OK-L0009102</t>
  </si>
  <si>
    <t>OK-L0009103</t>
  </si>
  <si>
    <t>OK-L0009104</t>
  </si>
  <si>
    <t>OK-L0009105</t>
  </si>
  <si>
    <t>OK-L0009106</t>
  </si>
  <si>
    <t>OK-L0009107</t>
  </si>
  <si>
    <t>OK-L0009108</t>
  </si>
  <si>
    <t>OK-L0009109</t>
  </si>
  <si>
    <t>OK-L0009110</t>
  </si>
  <si>
    <t>OK-L0009111</t>
  </si>
  <si>
    <t>OK-L0009112</t>
  </si>
  <si>
    <t>OK-L0009113</t>
  </si>
  <si>
    <t>OK-L0009114</t>
  </si>
  <si>
    <t>OK-L0009115</t>
  </si>
  <si>
    <t>OK-L0009116</t>
  </si>
  <si>
    <t>OK-L0009117</t>
  </si>
  <si>
    <t>OK-L0009118</t>
  </si>
  <si>
    <t>OK-L0009119</t>
  </si>
  <si>
    <t>OK-L0009120</t>
  </si>
  <si>
    <t>OK-L0009121</t>
  </si>
  <si>
    <t>OK-L0009122</t>
  </si>
  <si>
    <t>OK-L0009123</t>
  </si>
  <si>
    <t>OK-L0009124</t>
  </si>
  <si>
    <t>OK-L0009125</t>
  </si>
  <si>
    <t>OK-L0009126</t>
  </si>
  <si>
    <t>OK-L0009127</t>
  </si>
  <si>
    <t>OK-L0009128</t>
  </si>
  <si>
    <t>OK-L0009129</t>
  </si>
  <si>
    <t>OK-L0009130</t>
  </si>
  <si>
    <t>OK-L0009131</t>
  </si>
  <si>
    <t>OK-L0009132</t>
  </si>
  <si>
    <t>OK-L0009133</t>
  </si>
  <si>
    <t>OK-L0009134</t>
  </si>
  <si>
    <t>OK-L0009135</t>
  </si>
  <si>
    <t>OK-L0009136</t>
  </si>
  <si>
    <t>OK-L0009137</t>
  </si>
  <si>
    <t>OK-L0009138</t>
  </si>
  <si>
    <t>OK-L0009139</t>
  </si>
  <si>
    <t>OK-L0009140</t>
  </si>
  <si>
    <t>OK-L0009141</t>
  </si>
  <si>
    <t>OK-L0009142</t>
  </si>
  <si>
    <t>OK-L0009143</t>
  </si>
  <si>
    <t>OK-L0009144</t>
  </si>
  <si>
    <t>OK-L0009145</t>
  </si>
  <si>
    <t>OK-L0009146</t>
  </si>
  <si>
    <t>OK-L0009147</t>
  </si>
  <si>
    <t>OK-L0009148</t>
  </si>
  <si>
    <t>OK-L0009149</t>
  </si>
  <si>
    <t>OK-L0009150</t>
  </si>
  <si>
    <t>OK-L0009151</t>
  </si>
  <si>
    <t>OK-L0009152</t>
  </si>
  <si>
    <t>OK-L0009153</t>
  </si>
  <si>
    <t>OK-L0009154</t>
  </si>
  <si>
    <t>OK-L0009155</t>
  </si>
  <si>
    <t>OK-L0009156</t>
  </si>
  <si>
    <t>OK-L0009157</t>
  </si>
  <si>
    <t>OK-L0009158</t>
  </si>
  <si>
    <t>OK-L0009159</t>
  </si>
  <si>
    <t>OK-L0009160</t>
  </si>
  <si>
    <t>OK-L0009161</t>
  </si>
  <si>
    <t>OK-L0009162</t>
  </si>
  <si>
    <t>OK-L0009163</t>
  </si>
  <si>
    <t>OK-L0009164</t>
  </si>
  <si>
    <t>OK-L0009165</t>
  </si>
  <si>
    <t>OK-L0009166</t>
  </si>
  <si>
    <t>OK-L0009167</t>
  </si>
  <si>
    <t>OK-L0009168</t>
  </si>
  <si>
    <t>OK-L0009169</t>
  </si>
  <si>
    <t>OK-L0009170</t>
  </si>
  <si>
    <t>OK-L0009171</t>
  </si>
  <si>
    <t>OK-L0009172</t>
  </si>
  <si>
    <t>OK-L0009173</t>
  </si>
  <si>
    <t>OK-L0009174</t>
  </si>
  <si>
    <t>OK-L0009175</t>
  </si>
  <si>
    <t>OK-L0009176</t>
  </si>
  <si>
    <t>OK-L0009177</t>
  </si>
  <si>
    <t>OK-L0009178</t>
  </si>
  <si>
    <t>OK-L0009179</t>
  </si>
  <si>
    <t>OK-L0009180</t>
  </si>
  <si>
    <t>OK-L0009181</t>
  </si>
  <si>
    <t>OK-L0009182</t>
  </si>
  <si>
    <t>OK-L0009183</t>
  </si>
  <si>
    <t>OK-L0009184</t>
  </si>
  <si>
    <t>OK-L0009185</t>
  </si>
  <si>
    <t>OK-L0009186</t>
  </si>
  <si>
    <t>OK-L0009187</t>
  </si>
  <si>
    <t>OK-L0009188</t>
  </si>
  <si>
    <t>OK-L0009189</t>
  </si>
  <si>
    <t>OK-L0009190</t>
  </si>
  <si>
    <t>OK-L0009191</t>
  </si>
  <si>
    <t>OK-L0009192</t>
  </si>
  <si>
    <t>OK-L0009193</t>
  </si>
  <si>
    <t>OK-L0009194</t>
  </si>
  <si>
    <t>OK-L0009195</t>
  </si>
  <si>
    <t>OK-L0009196</t>
  </si>
  <si>
    <t>OK-L0009197</t>
  </si>
  <si>
    <t>OK-L0009198</t>
  </si>
  <si>
    <t>OK-L0009199</t>
  </si>
  <si>
    <t>OK-L0009200</t>
  </si>
  <si>
    <t>OK-L0009201</t>
  </si>
  <si>
    <t>OK-L0009202</t>
  </si>
  <si>
    <t>OK-L0009203</t>
  </si>
  <si>
    <t>OK-L0009204</t>
  </si>
  <si>
    <t>OK-L0009205</t>
  </si>
  <si>
    <t>OK-L0009206</t>
  </si>
  <si>
    <t>OK-L0009207</t>
  </si>
  <si>
    <t>OK-L0009208</t>
  </si>
  <si>
    <t>OK-L0009209</t>
  </si>
  <si>
    <t>OK-L0009210</t>
  </si>
  <si>
    <t>OK-L0009211</t>
  </si>
  <si>
    <t>OK-L0009212</t>
  </si>
  <si>
    <t>OK-L0009213</t>
  </si>
  <si>
    <t>OK-L0009214</t>
  </si>
  <si>
    <t>OK-L0009215</t>
  </si>
  <si>
    <t>OK-L0009216</t>
  </si>
  <si>
    <t>OK-L0009217</t>
  </si>
  <si>
    <t>OK-L0009218</t>
  </si>
  <si>
    <t>OK-L0009219</t>
  </si>
  <si>
    <t>OK-L0009220</t>
  </si>
  <si>
    <t>OK-L0009221</t>
  </si>
  <si>
    <t>OK-L0009222</t>
  </si>
  <si>
    <t>OK-L0009223</t>
  </si>
  <si>
    <t>OK-L0009224</t>
  </si>
  <si>
    <t>OK-L0009225</t>
  </si>
  <si>
    <t>OK-L0009226</t>
  </si>
  <si>
    <t>OK-L0009227</t>
  </si>
  <si>
    <t>OK-L0009228</t>
  </si>
  <si>
    <t>OK-L0009229</t>
  </si>
  <si>
    <t>OK-L0009230</t>
  </si>
  <si>
    <t>OK-L0009231</t>
  </si>
  <si>
    <t>OK-L0009232</t>
  </si>
  <si>
    <t>OK-L0009233</t>
  </si>
  <si>
    <t>OK-L0009234</t>
  </si>
  <si>
    <t>OK-L0009235</t>
  </si>
  <si>
    <t>OK-L0009236</t>
  </si>
  <si>
    <t>OK-L0009237</t>
  </si>
  <si>
    <t>OK-L0009238</t>
  </si>
  <si>
    <t>OK-L0009239</t>
  </si>
  <si>
    <t>OK-L0009240</t>
  </si>
  <si>
    <t>OK-L0009241</t>
  </si>
  <si>
    <t>OK-L0009242</t>
  </si>
  <si>
    <t>OK-L0009243</t>
  </si>
  <si>
    <t>OK-L0009244</t>
  </si>
  <si>
    <t>OK-L0009245</t>
  </si>
  <si>
    <t>OK-L0009246</t>
  </si>
  <si>
    <t>OK-L0009247</t>
  </si>
  <si>
    <t>OK-L0009248</t>
  </si>
  <si>
    <t>OK-L0009249</t>
  </si>
  <si>
    <t>OK-L0009250</t>
  </si>
  <si>
    <t>OK-L0009251</t>
  </si>
  <si>
    <t>OK-L0009252</t>
  </si>
  <si>
    <t>OK-L0009253</t>
  </si>
  <si>
    <t>OK-L0009254</t>
  </si>
  <si>
    <t>OK-L0009255</t>
  </si>
  <si>
    <t>OK-L0009256</t>
  </si>
  <si>
    <t>OK-L0009257</t>
  </si>
  <si>
    <t>OK-L0009258</t>
  </si>
  <si>
    <t>OK-L0009259</t>
  </si>
  <si>
    <t>OK-L0009260</t>
  </si>
  <si>
    <t>OK-L0009261</t>
  </si>
  <si>
    <t>OK-L0009262</t>
  </si>
  <si>
    <t>OK-L0009263</t>
  </si>
  <si>
    <t>OK-L0009264</t>
  </si>
  <si>
    <t>OK-L0009265</t>
  </si>
  <si>
    <t>OK-L0009266</t>
  </si>
  <si>
    <t>OK-L0009267</t>
  </si>
  <si>
    <t>OK-L0009268</t>
  </si>
  <si>
    <t>OK-L0009269</t>
  </si>
  <si>
    <t>OK-L0009270</t>
  </si>
  <si>
    <t>OK-L0009271</t>
  </si>
  <si>
    <t>OK-L0009272</t>
  </si>
  <si>
    <t>OK-L0009273</t>
  </si>
  <si>
    <t>OK-L0009274</t>
  </si>
  <si>
    <t>OK-L0009275</t>
  </si>
  <si>
    <t>OK-L0009276</t>
  </si>
  <si>
    <t>OK-L0009277</t>
  </si>
  <si>
    <t>OK-L0009278</t>
  </si>
  <si>
    <t>OK-L0009279</t>
  </si>
  <si>
    <t>OK-L0009280</t>
  </si>
  <si>
    <t>OK-L0009281</t>
  </si>
  <si>
    <t>OK-L0009282</t>
  </si>
  <si>
    <t>OK-L0009283</t>
  </si>
  <si>
    <t>OK-L0009284</t>
  </si>
  <si>
    <t>OK-L0009285</t>
  </si>
  <si>
    <t>OK-L0009286</t>
  </si>
  <si>
    <t>OK-L0009287</t>
  </si>
  <si>
    <t>OK-L0009288</t>
  </si>
  <si>
    <t>OK-L0009289</t>
  </si>
  <si>
    <t>OK-L0009290</t>
  </si>
  <si>
    <t>OK-L0009291</t>
  </si>
  <si>
    <t>OK-L0009292</t>
  </si>
  <si>
    <t>OK-L0009293</t>
  </si>
  <si>
    <t>OK-L0009294</t>
  </si>
  <si>
    <t>OK-L0009295</t>
  </si>
  <si>
    <t>OK-L0009296</t>
  </si>
  <si>
    <t>OK-L0009297</t>
  </si>
  <si>
    <t>OK-L0009298</t>
  </si>
  <si>
    <t>OK-L0009299</t>
  </si>
  <si>
    <t>OK-L0009300</t>
  </si>
  <si>
    <t>OK-L0009301</t>
  </si>
  <si>
    <t>OK-L0009302</t>
  </si>
  <si>
    <t>OK-L0009303</t>
  </si>
  <si>
    <t>OK-L0009304</t>
  </si>
  <si>
    <t>OK-L0009305</t>
  </si>
  <si>
    <t>OK-L0009306</t>
  </si>
  <si>
    <t>OK-L0009307</t>
  </si>
  <si>
    <t>OK-L0009308</t>
  </si>
  <si>
    <t>OK-L0009309</t>
  </si>
  <si>
    <t>OK-L0009310</t>
  </si>
  <si>
    <t>OK-L0009311</t>
  </si>
  <si>
    <t>OK-L0009312</t>
  </si>
  <si>
    <t>OK-L0009313</t>
  </si>
  <si>
    <t>OK-L0009314</t>
  </si>
  <si>
    <t>OK-L0009315</t>
  </si>
  <si>
    <t>OK-L0009316</t>
  </si>
  <si>
    <t>OK-L0009317</t>
  </si>
  <si>
    <t>OK-L0009318</t>
  </si>
  <si>
    <t>OK-L0009319</t>
  </si>
  <si>
    <t>OK-L0009320</t>
  </si>
  <si>
    <t>OK-L0009321</t>
  </si>
  <si>
    <t>OK-L0009322</t>
  </si>
  <si>
    <t>OK-L0009323</t>
  </si>
  <si>
    <t>OK-L0009324</t>
  </si>
  <si>
    <t>OK-L0009325</t>
  </si>
  <si>
    <t>OK-L0009326</t>
  </si>
  <si>
    <t>OK-L0009327</t>
  </si>
  <si>
    <t>OK-L0009328</t>
  </si>
  <si>
    <t>OK-L0009329</t>
  </si>
  <si>
    <t>OK-L0009330</t>
  </si>
  <si>
    <t>OK-L0009331</t>
  </si>
  <si>
    <t>OK-L0009332</t>
  </si>
  <si>
    <t>OK-L0009333</t>
  </si>
  <si>
    <t>OK-L0009334</t>
  </si>
  <si>
    <t>OK-L0009335</t>
  </si>
  <si>
    <t>OK-L0009336</t>
  </si>
  <si>
    <t>OK-L0009337</t>
  </si>
  <si>
    <t>OK-L0009338</t>
  </si>
  <si>
    <t>OK-L0009339</t>
  </si>
  <si>
    <t>OK-L0009340</t>
  </si>
  <si>
    <t>OK-L0009341</t>
  </si>
  <si>
    <t>OK-L0009342</t>
  </si>
  <si>
    <t>OK-L0009343</t>
  </si>
  <si>
    <t>OK-L0009344</t>
  </si>
  <si>
    <t>OK-L0009345</t>
  </si>
  <si>
    <t>OK-L0009346</t>
  </si>
  <si>
    <t>OK-L0009347</t>
  </si>
  <si>
    <t>OK-L0009348</t>
  </si>
  <si>
    <t>OK-L0009349</t>
  </si>
  <si>
    <t>OK-L0009350</t>
  </si>
  <si>
    <t>OK-L0009351</t>
  </si>
  <si>
    <t>OK-L0009352</t>
  </si>
  <si>
    <t>OK-L0009353</t>
  </si>
  <si>
    <t>OK-L0009354</t>
  </si>
  <si>
    <t>OK-L0009355</t>
  </si>
  <si>
    <t>OK-L0009356</t>
  </si>
  <si>
    <t>OK-L0009357</t>
  </si>
  <si>
    <t>OK-L0009358</t>
  </si>
  <si>
    <t>OK-L0009359</t>
  </si>
  <si>
    <t>OK-L0009360</t>
  </si>
  <si>
    <t>OK-L0009361</t>
  </si>
  <si>
    <t>OK-L0009362</t>
  </si>
  <si>
    <t>OK-L0009363</t>
  </si>
  <si>
    <t>OK-L0009364</t>
  </si>
  <si>
    <t>OK-L0009365</t>
  </si>
  <si>
    <t>OK-L0009366</t>
  </si>
  <si>
    <t>OK-L0009367</t>
  </si>
  <si>
    <t>OK-L0009368</t>
  </si>
  <si>
    <t>OK-L0009369</t>
  </si>
  <si>
    <t>OK-L0009370</t>
  </si>
  <si>
    <t>OK-L0009371</t>
  </si>
  <si>
    <t>OK-L0009372</t>
  </si>
  <si>
    <t>OK-L0009373</t>
  </si>
  <si>
    <t>OK-L0009374</t>
  </si>
  <si>
    <t>OK-L0009375</t>
  </si>
  <si>
    <t>OK-L0009376</t>
  </si>
  <si>
    <t>OK-L0009377</t>
  </si>
  <si>
    <t>OK-L0009378</t>
  </si>
  <si>
    <t>OK-L0009379</t>
  </si>
  <si>
    <t>OK-L0009380</t>
  </si>
  <si>
    <t>OK-L0009381</t>
  </si>
  <si>
    <t>OK-L0009382</t>
  </si>
  <si>
    <t>OK-L0009383</t>
  </si>
  <si>
    <t>OK-L0009384</t>
  </si>
  <si>
    <t>OK-L0009385</t>
  </si>
  <si>
    <t>OK-L0009386</t>
  </si>
  <si>
    <t>OK-L0009387</t>
  </si>
  <si>
    <t>OK-L0009388</t>
  </si>
  <si>
    <t>OK-L0009389</t>
  </si>
  <si>
    <t>OK-L0009390</t>
  </si>
  <si>
    <t>OK-L0009391</t>
  </si>
  <si>
    <t>OK-L0009392</t>
  </si>
  <si>
    <t>OK-L0009393</t>
  </si>
  <si>
    <t>OK-L0009394</t>
  </si>
  <si>
    <t>OK-L0009395</t>
  </si>
  <si>
    <t>OK-L0009396</t>
  </si>
  <si>
    <t>OK-L0009397</t>
  </si>
  <si>
    <t>OK-L0009398</t>
  </si>
  <si>
    <t>OK-L0009399</t>
  </si>
  <si>
    <t>OK-L0009400</t>
  </si>
  <si>
    <t>OK-L0009401</t>
  </si>
  <si>
    <t>OK-L0009402</t>
  </si>
  <si>
    <t>OK-L0009403</t>
  </si>
  <si>
    <t>OK-L0009404</t>
  </si>
  <si>
    <t>OK-L0009405</t>
  </si>
  <si>
    <t>OK-L0009406</t>
  </si>
  <si>
    <t>OK-L0009407</t>
  </si>
  <si>
    <t>OK-L0009408</t>
  </si>
  <si>
    <t>OK-L0009409</t>
  </si>
  <si>
    <t>OK-L0009410</t>
  </si>
  <si>
    <t>OK-L0009411</t>
  </si>
  <si>
    <t>OK-L0009412</t>
  </si>
  <si>
    <t>OK-L0009413</t>
  </si>
  <si>
    <t>OK-L0009414</t>
  </si>
  <si>
    <t>OK-L0009415</t>
  </si>
  <si>
    <t>OK-L0009416</t>
  </si>
  <si>
    <t>OK-L0009417</t>
  </si>
  <si>
    <t>OK-L0009418</t>
  </si>
  <si>
    <t>OK-L0009419</t>
  </si>
  <si>
    <t>OK-L0009420</t>
  </si>
  <si>
    <t>OK-L0009421</t>
  </si>
  <si>
    <t>OK-L0009422</t>
  </si>
  <si>
    <t>OK-L0009423</t>
  </si>
  <si>
    <t>OK-L0009424</t>
  </si>
  <si>
    <t>OK-L0009425</t>
  </si>
  <si>
    <t>OK-L0009426</t>
  </si>
  <si>
    <t>OK-L0009427</t>
  </si>
  <si>
    <t>OK-L0009428</t>
  </si>
  <si>
    <t>OK-L0009429</t>
  </si>
  <si>
    <t>OK-L0009430</t>
  </si>
  <si>
    <t>OK-L0009431</t>
  </si>
  <si>
    <t>OK-L0009432</t>
  </si>
  <si>
    <t>OK-L0009433</t>
  </si>
  <si>
    <t>OK-L0009434</t>
  </si>
  <si>
    <t>OK-L0009435</t>
  </si>
  <si>
    <t>OK-L0009436</t>
  </si>
  <si>
    <t>OK-L0009437</t>
  </si>
  <si>
    <t>OK-L0009438</t>
  </si>
  <si>
    <t>OK-L0009439</t>
  </si>
  <si>
    <t>OK-L0009440</t>
  </si>
  <si>
    <t>OK-L0009441</t>
  </si>
  <si>
    <t>OK-L0009442</t>
  </si>
  <si>
    <t>OK-L0009443</t>
  </si>
  <si>
    <t>OK-L0009444</t>
  </si>
  <si>
    <t>OK-L0009445</t>
  </si>
  <si>
    <t>OK-L0009446</t>
  </si>
  <si>
    <t>OK-L0009447</t>
  </si>
  <si>
    <t>OK-L0009448</t>
  </si>
  <si>
    <t>OK-L0009449</t>
  </si>
  <si>
    <t>OK-L0009450</t>
  </si>
  <si>
    <t>OK-L0009451</t>
  </si>
  <si>
    <t>OK-L0009452</t>
  </si>
  <si>
    <t>OK-L0009453</t>
  </si>
  <si>
    <t>OK-L0009454</t>
  </si>
  <si>
    <t>OK-L0009455</t>
  </si>
  <si>
    <t>OK-L0009456</t>
  </si>
  <si>
    <t>OK-L0009457</t>
  </si>
  <si>
    <t>OK-L0009458</t>
  </si>
  <si>
    <t>OK-L0009459</t>
  </si>
  <si>
    <t>OK-L0009460</t>
  </si>
  <si>
    <t>OK-L0009461</t>
  </si>
  <si>
    <t>OK-L0009462</t>
  </si>
  <si>
    <t>OK-L0009463</t>
  </si>
  <si>
    <t>OK-L0009464</t>
  </si>
  <si>
    <t>OK-L0009465</t>
  </si>
  <si>
    <t>OK-L0009466</t>
  </si>
  <si>
    <t>OK-L0009467</t>
  </si>
  <si>
    <t>OK-L0009468</t>
  </si>
  <si>
    <t>OK-L0009469</t>
  </si>
  <si>
    <t>OK-L0009470</t>
  </si>
  <si>
    <t>OK-L0009471</t>
  </si>
  <si>
    <t>OK-L0009472</t>
  </si>
  <si>
    <t>OK-L0009473</t>
  </si>
  <si>
    <t>OK-L0009474</t>
  </si>
  <si>
    <t>OK-L0009475</t>
  </si>
  <si>
    <t>OK-L0009476</t>
  </si>
  <si>
    <t>OK-L0009477</t>
  </si>
  <si>
    <t>OK-L0009478</t>
  </si>
  <si>
    <t>OK-L0009479</t>
  </si>
  <si>
    <t>OK-L0009480</t>
  </si>
  <si>
    <t>OK-L0009481</t>
  </si>
  <si>
    <t>OK-L0009482</t>
  </si>
  <si>
    <t>OK-L0009483</t>
  </si>
  <si>
    <t>OK-L0009484</t>
  </si>
  <si>
    <t>OK-L0009485</t>
  </si>
  <si>
    <t>OK-L0009486</t>
  </si>
  <si>
    <t>OK-L0009487</t>
  </si>
  <si>
    <t>OK-L0009488</t>
  </si>
  <si>
    <t>OK-L0009489</t>
  </si>
  <si>
    <t>OK-L0009490</t>
  </si>
  <si>
    <t>OK-L0009491</t>
  </si>
  <si>
    <t>OK-L0009492</t>
  </si>
  <si>
    <t>OK-L0009493</t>
  </si>
  <si>
    <t>OK-L0009494</t>
  </si>
  <si>
    <t>OK-L0009495</t>
  </si>
  <si>
    <t>OK-L0009496</t>
  </si>
  <si>
    <t>OK-L0009497</t>
  </si>
  <si>
    <t>OK-L0009498</t>
  </si>
  <si>
    <t>OK-L0009499</t>
  </si>
  <si>
    <t>OK-L0009500</t>
  </si>
  <si>
    <t>OK-L0009501</t>
  </si>
  <si>
    <t>OK-L0009502</t>
  </si>
  <si>
    <t>OK-L0009503</t>
  </si>
  <si>
    <t>OK-L0009504</t>
  </si>
  <si>
    <t>OK-L0009505</t>
  </si>
  <si>
    <t>OK-L0009506</t>
  </si>
  <si>
    <t>OK-L0009507</t>
  </si>
  <si>
    <t>OK-L0009508</t>
  </si>
  <si>
    <t>OK-L0009509</t>
  </si>
  <si>
    <t>OK-L0009510</t>
  </si>
  <si>
    <t>OK-L0009511</t>
  </si>
  <si>
    <t>OK-L0009512</t>
  </si>
  <si>
    <t>OK-L0009513</t>
  </si>
  <si>
    <t>OK-L0009514</t>
  </si>
  <si>
    <t>OK-L0009515</t>
  </si>
  <si>
    <t>OK-L0009516</t>
  </si>
  <si>
    <t>OK-L0009517</t>
  </si>
  <si>
    <t>OK-L0009518</t>
  </si>
  <si>
    <t>OK-L0009519</t>
  </si>
  <si>
    <t>OK-L0009520</t>
  </si>
  <si>
    <t>OK-L0009521</t>
  </si>
  <si>
    <t>OK-L0009522</t>
  </si>
  <si>
    <t>OK-L0009523</t>
  </si>
  <si>
    <t>OK-L0009524</t>
  </si>
  <si>
    <t>OK-L0009525</t>
  </si>
  <si>
    <t>OK-L0009526</t>
  </si>
  <si>
    <t>OK-L0009527</t>
  </si>
  <si>
    <t>OK-L0009528</t>
  </si>
  <si>
    <t>OK-L0009529</t>
  </si>
  <si>
    <t>OK-L0009530</t>
  </si>
  <si>
    <t>OK-L0009531</t>
  </si>
  <si>
    <t>OK-L0009532</t>
  </si>
  <si>
    <t>OK-L0009533</t>
  </si>
  <si>
    <t>OK-L0009534</t>
  </si>
  <si>
    <t>OK-L0009535</t>
  </si>
  <si>
    <t>OK-L0009536</t>
  </si>
  <si>
    <t>OK-L0009537</t>
  </si>
  <si>
    <t>OK-L0009538</t>
  </si>
  <si>
    <t>OK-L0009539</t>
  </si>
  <si>
    <t>OK-L0009540</t>
  </si>
  <si>
    <t>OK-L0009541</t>
  </si>
  <si>
    <t>OK-L0009542</t>
  </si>
  <si>
    <t>OK-L0009543</t>
  </si>
  <si>
    <t>OK-L0009544</t>
  </si>
  <si>
    <t>OK-L0009545</t>
  </si>
  <si>
    <t>OK-L0009546</t>
  </si>
  <si>
    <t>OK-L0009547</t>
  </si>
  <si>
    <t>OK-L0009548</t>
  </si>
  <si>
    <t>OK-L0009549</t>
  </si>
  <si>
    <t>OK-L0009550</t>
  </si>
  <si>
    <t>OK-L0009551</t>
  </si>
  <si>
    <t>OK-L0009552</t>
  </si>
  <si>
    <t>OK-L0009553</t>
  </si>
  <si>
    <t>OK-L0009554</t>
  </si>
  <si>
    <t>OK-L0009555</t>
  </si>
  <si>
    <t>OK-L0009556</t>
  </si>
  <si>
    <t>OK-L0009557</t>
  </si>
  <si>
    <t>OK-L0009558</t>
  </si>
  <si>
    <t>OK-L0009559</t>
  </si>
  <si>
    <t>OK-L0009560</t>
  </si>
  <si>
    <t>OK-L0009561</t>
  </si>
  <si>
    <t>OK-L0009562</t>
  </si>
  <si>
    <t>OK-L0009563</t>
  </si>
  <si>
    <t>OK-L0009564</t>
  </si>
  <si>
    <t>OK-L0009565</t>
  </si>
  <si>
    <t>OK-L0009566</t>
  </si>
  <si>
    <t>OK-L0009567</t>
  </si>
  <si>
    <t>OK-L0009568</t>
  </si>
  <si>
    <t>OK-L0009569</t>
  </si>
  <si>
    <t>OK-L0009570</t>
  </si>
  <si>
    <t>OK-L0009571</t>
  </si>
  <si>
    <t>OK-L0009572</t>
  </si>
  <si>
    <t>OK-L0009573</t>
  </si>
  <si>
    <t>OK-L0009574</t>
  </si>
  <si>
    <t>OK-L0009575</t>
  </si>
  <si>
    <t>OK-L0009576</t>
  </si>
  <si>
    <t>OK-L0009577</t>
  </si>
  <si>
    <t>OK-L0009578</t>
  </si>
  <si>
    <t>OK-L0009579</t>
  </si>
  <si>
    <t>OK-L0009580</t>
  </si>
  <si>
    <t>OK-L0009581</t>
  </si>
  <si>
    <t>OK-L0009582</t>
  </si>
  <si>
    <t>OK-L0009583</t>
  </si>
  <si>
    <t>OK-L0009584</t>
  </si>
  <si>
    <t>OK-L0009585</t>
  </si>
  <si>
    <t>OK-L0009586</t>
  </si>
  <si>
    <t>OK-L0009587</t>
  </si>
  <si>
    <t>OK-L0009588</t>
  </si>
  <si>
    <t>OK-L0009589</t>
  </si>
  <si>
    <t>OK-L0009590</t>
  </si>
  <si>
    <t>OK-L0009591</t>
  </si>
  <si>
    <t>OK-L0009592</t>
  </si>
  <si>
    <t>OK-L0009593</t>
  </si>
  <si>
    <t>OK-L0009594</t>
  </si>
  <si>
    <t>OK-L0009595</t>
  </si>
  <si>
    <t>OK-L0009596</t>
  </si>
  <si>
    <t>OK-L0009597</t>
  </si>
  <si>
    <t>OK-L0009598</t>
  </si>
  <si>
    <t>OK-L0009599</t>
  </si>
  <si>
    <t>OK-L0009600</t>
  </si>
  <si>
    <t>OK-L0009601</t>
  </si>
  <si>
    <t>OK-L0009602</t>
  </si>
  <si>
    <t>OK-L0009603</t>
  </si>
  <si>
    <t>OK-L0009604</t>
  </si>
  <si>
    <t>OK-L0009605</t>
  </si>
  <si>
    <t>OK-L0009606</t>
  </si>
  <si>
    <t>OK-L0009607</t>
  </si>
  <si>
    <t>OK-L0009608</t>
  </si>
  <si>
    <t>OK-L0009609</t>
  </si>
  <si>
    <t>OK-L0009610</t>
  </si>
  <si>
    <t>OK-L0009611</t>
  </si>
  <si>
    <t>OK-L0009612</t>
  </si>
  <si>
    <t>OK-L0009613</t>
  </si>
  <si>
    <t>OK-L0009614</t>
  </si>
  <si>
    <t>OK-L0009615</t>
  </si>
  <si>
    <t>OK-L0009616</t>
  </si>
  <si>
    <t>OK-L0009617</t>
  </si>
  <si>
    <t>OK-L0009618</t>
  </si>
  <si>
    <t>OK-L0009619</t>
  </si>
  <si>
    <t>OK-L0009620</t>
  </si>
  <si>
    <t>OK-L0009621</t>
  </si>
  <si>
    <t>OK-L0009622</t>
  </si>
  <si>
    <t>OK-L0009623</t>
  </si>
  <si>
    <t>OK-L0009624</t>
  </si>
  <si>
    <t>OK-L0009625</t>
  </si>
  <si>
    <t>OK-L0009626</t>
  </si>
  <si>
    <t>OK-L0009627</t>
  </si>
  <si>
    <t>OK-L0009628</t>
  </si>
  <si>
    <t>OK-L0009629</t>
  </si>
  <si>
    <t>OK-L0009630</t>
  </si>
  <si>
    <t>OK-L0009631</t>
  </si>
  <si>
    <t>OK-L0009632</t>
  </si>
  <si>
    <t>OK-L0009633</t>
  </si>
  <si>
    <t>OK-L0009634</t>
  </si>
  <si>
    <t>OK-L0009635</t>
  </si>
  <si>
    <t>OK-L0009636</t>
  </si>
  <si>
    <t>OK-L0009637</t>
  </si>
  <si>
    <t>OK-L0009638</t>
  </si>
  <si>
    <t>OK-L0009639</t>
  </si>
  <si>
    <t>OK-L0009640</t>
  </si>
  <si>
    <t>OK-L0009641</t>
  </si>
  <si>
    <t>OK-L0009642</t>
  </si>
  <si>
    <t>OK-L0009643</t>
  </si>
  <si>
    <t>OK-L0009644</t>
  </si>
  <si>
    <t>OK-L0009645</t>
  </si>
  <si>
    <t>OK-L0009646</t>
  </si>
  <si>
    <t>OK-L0009647</t>
  </si>
  <si>
    <t>OK-L0009648</t>
  </si>
  <si>
    <t>OK-L0009649</t>
  </si>
  <si>
    <t>OK-L0009650</t>
  </si>
  <si>
    <t>OK-L0009651</t>
  </si>
  <si>
    <t>OK-L0009652</t>
  </si>
  <si>
    <t>OK-L0009653</t>
  </si>
  <si>
    <t>OK-L0009654</t>
  </si>
  <si>
    <t>OK-L0009655</t>
  </si>
  <si>
    <t>OK-L0009656</t>
  </si>
  <si>
    <t>OK-L0009657</t>
  </si>
  <si>
    <t>OK-L0009658</t>
  </si>
  <si>
    <t>OK-L0009659</t>
  </si>
  <si>
    <t>OK-L0009660</t>
  </si>
  <si>
    <t>OK-L0009661</t>
  </si>
  <si>
    <t>OK-L0009662</t>
  </si>
  <si>
    <t>OK-L0009663</t>
  </si>
  <si>
    <t>OK-L0009664</t>
  </si>
  <si>
    <t>OK-L0009665</t>
  </si>
  <si>
    <t>OK-L0009666</t>
  </si>
  <si>
    <t>OK-L0009667</t>
  </si>
  <si>
    <t>OK-L0009668</t>
  </si>
  <si>
    <t>OK-L0009669</t>
  </si>
  <si>
    <t>OK-L0009670</t>
  </si>
  <si>
    <t>OK-L0009671</t>
  </si>
  <si>
    <t>OK-L0009672</t>
  </si>
  <si>
    <t>OK-L0009673</t>
  </si>
  <si>
    <t>OK-L0009674</t>
  </si>
  <si>
    <t>OK-L0009675</t>
  </si>
  <si>
    <t>OK-L0009676</t>
  </si>
  <si>
    <t>OK-L0009677</t>
  </si>
  <si>
    <t>OK-L0009678</t>
  </si>
  <si>
    <t>OK-L0009679</t>
  </si>
  <si>
    <t>OK-L0009680</t>
  </si>
  <si>
    <t>OK-L0009681</t>
  </si>
  <si>
    <t>OK-L0009682</t>
  </si>
  <si>
    <t>OK-L0009683</t>
  </si>
  <si>
    <t>OK-L0009684</t>
  </si>
  <si>
    <t>OK-L0009685</t>
  </si>
  <si>
    <t>OK-L0009686</t>
  </si>
  <si>
    <t>OK-L0009687</t>
  </si>
  <si>
    <t>OK-L0009688</t>
  </si>
  <si>
    <t>OK-L0009689</t>
  </si>
  <si>
    <t>OK-L0009690</t>
  </si>
  <si>
    <t>OK-L0009691</t>
  </si>
  <si>
    <t>OK-L0009692</t>
  </si>
  <si>
    <t>OK-L0009693</t>
  </si>
  <si>
    <t>OK-L0009694</t>
  </si>
  <si>
    <t>OK-L0009695</t>
  </si>
  <si>
    <t>OK-L0009696</t>
  </si>
  <si>
    <t>OK-L0009697</t>
  </si>
  <si>
    <t>OK-L0009698</t>
  </si>
  <si>
    <t>OK-L0009699</t>
  </si>
  <si>
    <t>OK-L0009700</t>
  </si>
  <si>
    <t>OK-L0009701</t>
  </si>
  <si>
    <t>OK-L0009702</t>
  </si>
  <si>
    <t>OK-L0009703</t>
  </si>
  <si>
    <t>OK-L0009704</t>
  </si>
  <si>
    <t>OK-L0009705</t>
  </si>
  <si>
    <t>OK-L0009706</t>
  </si>
  <si>
    <t>OK-L0009707</t>
  </si>
  <si>
    <t>OK-L0009708</t>
  </si>
  <si>
    <t>OK-L0009709</t>
  </si>
  <si>
    <t>OK-L0009710</t>
  </si>
  <si>
    <t>OK-L0009711</t>
  </si>
  <si>
    <t>OK-L0009712</t>
  </si>
  <si>
    <t>OK-L0009713</t>
  </si>
  <si>
    <t>OK-L0009714</t>
  </si>
  <si>
    <t>OK-L0009715</t>
  </si>
  <si>
    <t>OK-L0009716</t>
  </si>
  <si>
    <t>OK-L0009717</t>
  </si>
  <si>
    <t>OK-L0009718</t>
  </si>
  <si>
    <t>OK-L0009719</t>
  </si>
  <si>
    <t>OK-L0009720</t>
  </si>
  <si>
    <t>OK-L0009721</t>
  </si>
  <si>
    <t>OK-L0009722</t>
  </si>
  <si>
    <t>OK-L0009723</t>
  </si>
  <si>
    <t>OK-L0009724</t>
  </si>
  <si>
    <t>OK-L0009725</t>
  </si>
  <si>
    <t>OK-L0009726</t>
  </si>
  <si>
    <t>OK-L0009727</t>
  </si>
  <si>
    <t>OK-L0009728</t>
  </si>
  <si>
    <t>OK-L0009729</t>
  </si>
  <si>
    <t>OK-L0009730</t>
  </si>
  <si>
    <t>OK-L0009731</t>
  </si>
  <si>
    <t>OK-L0009732</t>
  </si>
  <si>
    <t>OK-L0009733</t>
  </si>
  <si>
    <t>OK-L0009734</t>
  </si>
  <si>
    <t>OK-L0009735</t>
  </si>
  <si>
    <t>OK-L0009736</t>
  </si>
  <si>
    <t>OK-L0009737</t>
  </si>
  <si>
    <t>OK-L0009738</t>
  </si>
  <si>
    <t>OK-L0009739</t>
  </si>
  <si>
    <t>OK-L0009740</t>
  </si>
  <si>
    <t>OK-L0009741</t>
  </si>
  <si>
    <t>OK-L0009742</t>
  </si>
  <si>
    <t>OK-L0009743</t>
  </si>
  <si>
    <t>OK-L0009744</t>
  </si>
  <si>
    <t>OK-L0009745</t>
  </si>
  <si>
    <t>OK-L0009746</t>
  </si>
  <si>
    <t>OK-L0009747</t>
  </si>
  <si>
    <t>OK-L0009748</t>
  </si>
  <si>
    <t>OK-L0009749</t>
  </si>
  <si>
    <t>OK-L0009750</t>
  </si>
  <si>
    <t>OK-L0009751</t>
  </si>
  <si>
    <t>OK-L0009752</t>
  </si>
  <si>
    <t>OK-L0009753</t>
  </si>
  <si>
    <t>OK-L0009754</t>
  </si>
  <si>
    <t>OK-L0009755</t>
  </si>
  <si>
    <t>OK-L0009756</t>
  </si>
  <si>
    <t>OK-L0009757</t>
  </si>
  <si>
    <t>OK-L0009758</t>
  </si>
  <si>
    <t>OK-L0009759</t>
  </si>
  <si>
    <t>OK-L0009760</t>
  </si>
  <si>
    <t>OK-L0009761</t>
  </si>
  <si>
    <t>OK-L0009762</t>
  </si>
  <si>
    <t>OK-L0009763</t>
  </si>
  <si>
    <t>OK-L0009764</t>
  </si>
  <si>
    <t>OK-L0009765</t>
  </si>
  <si>
    <t>OK-L0009766</t>
  </si>
  <si>
    <t>OK-L0009767</t>
  </si>
  <si>
    <t>OK-L0009768</t>
  </si>
  <si>
    <t>OK-L0009769</t>
  </si>
  <si>
    <t>OK-L0009770</t>
  </si>
  <si>
    <t>OK-L0009771</t>
  </si>
  <si>
    <t>OK-L0009772</t>
  </si>
  <si>
    <t>OK-L0009773</t>
  </si>
  <si>
    <t>OK-L0009774</t>
  </si>
  <si>
    <t>OK-L0009775</t>
  </si>
  <si>
    <t>OK-L0009776</t>
  </si>
  <si>
    <t>OK-L0009777</t>
  </si>
  <si>
    <t>OK-L0009778</t>
  </si>
  <si>
    <t>OK-L0009779</t>
  </si>
  <si>
    <t>OK-L0009780</t>
  </si>
  <si>
    <t>OK-L0009781</t>
  </si>
  <si>
    <t>OK-L0009782</t>
  </si>
  <si>
    <t>OK-L0009783</t>
  </si>
  <si>
    <t>OK-L0009784</t>
  </si>
  <si>
    <t>OK-L0009785</t>
  </si>
  <si>
    <t>OK-L0009786</t>
  </si>
  <si>
    <t>OK-L0009787</t>
  </si>
  <si>
    <t>OK-L0009788</t>
  </si>
  <si>
    <t>OK-L0009789</t>
  </si>
  <si>
    <t>OK-L0009790</t>
  </si>
  <si>
    <t>OK-L0009791</t>
  </si>
  <si>
    <t>OK-L0009792</t>
  </si>
  <si>
    <t>OK-L0009793</t>
  </si>
  <si>
    <t>OK-L0009794</t>
  </si>
  <si>
    <t>OK-L0009795</t>
  </si>
  <si>
    <t>OK-L0009796</t>
  </si>
  <si>
    <t>OK-L0009797</t>
  </si>
  <si>
    <t>OK-L0009798</t>
  </si>
  <si>
    <t>OK-L0009799</t>
  </si>
  <si>
    <t>OK-L0009800</t>
  </si>
  <si>
    <t>OK-L0009801</t>
  </si>
  <si>
    <t>OK-L0009802</t>
  </si>
  <si>
    <t>OK-L0009803</t>
  </si>
  <si>
    <t>OK-L0009804</t>
  </si>
  <si>
    <t>OK-L0009805</t>
  </si>
  <si>
    <t>OK-L0009806</t>
  </si>
  <si>
    <t>OK-L0009807</t>
  </si>
  <si>
    <t>OK-L0009808</t>
  </si>
  <si>
    <t>OK-L0009809</t>
  </si>
  <si>
    <t>OK-L0009810</t>
  </si>
  <si>
    <t>OK-L0009811</t>
  </si>
  <si>
    <t>OK-L0009812</t>
  </si>
  <si>
    <t>OK-L0009813</t>
  </si>
  <si>
    <t>OK-L0009814</t>
  </si>
  <si>
    <t>OK-L0009815</t>
  </si>
  <si>
    <t>OK-L0009816</t>
  </si>
  <si>
    <t>OK-L0009817</t>
  </si>
  <si>
    <t>OK-L0009818</t>
  </si>
  <si>
    <t>OK-L0009819</t>
  </si>
  <si>
    <t>OK-L0009820</t>
  </si>
  <si>
    <t>OK-L0009821</t>
  </si>
  <si>
    <t>OK-L0009822</t>
  </si>
  <si>
    <t>OK-L0009823</t>
  </si>
  <si>
    <t>OK-L0009824</t>
  </si>
  <si>
    <t>OK-L0009825</t>
  </si>
  <si>
    <t>OK-L0009826</t>
  </si>
  <si>
    <t>OK-L0009827</t>
  </si>
  <si>
    <t>OK-L0009828</t>
  </si>
  <si>
    <t>OK-L0009829</t>
  </si>
  <si>
    <t>OK-L0009830</t>
  </si>
  <si>
    <t>OK-L0009831</t>
  </si>
  <si>
    <t>OK-L0009832</t>
  </si>
  <si>
    <t>OK-L0009833</t>
  </si>
  <si>
    <t>OK-L0009834</t>
  </si>
  <si>
    <t>OK-L0009835</t>
  </si>
  <si>
    <t>OK-L0009836</t>
  </si>
  <si>
    <t>OK-L0009837</t>
  </si>
  <si>
    <t>OK-L0009838</t>
  </si>
  <si>
    <t>OK-L0009839</t>
  </si>
  <si>
    <t>OK-L0009840</t>
  </si>
  <si>
    <t>OK-L0009841</t>
  </si>
  <si>
    <t>OK-L0009842</t>
  </si>
  <si>
    <t>OK-L0009843</t>
  </si>
  <si>
    <t>OK-L0009844</t>
  </si>
  <si>
    <t>OK-L0009845</t>
  </si>
  <si>
    <t>OK-L0009846</t>
  </si>
  <si>
    <t>OK-L0009847</t>
  </si>
  <si>
    <t>OK-L0009848</t>
  </si>
  <si>
    <t>OK-L0009849</t>
  </si>
  <si>
    <t>OK-L0009850</t>
  </si>
  <si>
    <t>OK-L0009851</t>
  </si>
  <si>
    <t>OK-L0009852</t>
  </si>
  <si>
    <t>OK-L0009853</t>
  </si>
  <si>
    <t>OK-L0009854</t>
  </si>
  <si>
    <t>OK-L0009855</t>
  </si>
  <si>
    <t>OK-L0009856</t>
  </si>
  <si>
    <t>OK-L0009857</t>
  </si>
  <si>
    <t>OK-L0009858</t>
  </si>
  <si>
    <t>OK-L0009859</t>
  </si>
  <si>
    <t>OK-L0009860</t>
  </si>
  <si>
    <t>OK-L0009861</t>
  </si>
  <si>
    <t>OK-L0009862</t>
  </si>
  <si>
    <t>OK-L0009863</t>
  </si>
  <si>
    <t>OK-L0009864</t>
  </si>
  <si>
    <t>OK-L0009865</t>
  </si>
  <si>
    <t>OK-L0009866</t>
  </si>
  <si>
    <t>OK-L0009867</t>
  </si>
  <si>
    <t>OK-L0009868</t>
  </si>
  <si>
    <t>OK-L0009869</t>
  </si>
  <si>
    <t>OK-L0009870</t>
  </si>
  <si>
    <t>OK-L0009871</t>
  </si>
  <si>
    <t>OK-L0009872</t>
  </si>
  <si>
    <t>OK-L0009873</t>
  </si>
  <si>
    <t>OK-L0009874</t>
  </si>
  <si>
    <t>OK-L0009875</t>
  </si>
  <si>
    <t>OK-L0009876</t>
  </si>
  <si>
    <t>OK-L0009877</t>
  </si>
  <si>
    <t>OK-L0009878</t>
  </si>
  <si>
    <t>OK-L0009879</t>
  </si>
  <si>
    <t>OK-L0009880</t>
  </si>
  <si>
    <t>OK-L0009881</t>
  </si>
  <si>
    <t>OK-L0009882</t>
  </si>
  <si>
    <t>OK-L0009883</t>
  </si>
  <si>
    <t>OK-L0009884</t>
  </si>
  <si>
    <t>OK-L0009885</t>
  </si>
  <si>
    <t>OK-L0009886</t>
  </si>
  <si>
    <t>OK-L0009887</t>
  </si>
  <si>
    <t>OK-L0009888</t>
  </si>
  <si>
    <t>OK-L0009889</t>
  </si>
  <si>
    <t>OK-L0009890</t>
  </si>
  <si>
    <t>OK-L0009891</t>
  </si>
  <si>
    <t>OK-L0009892</t>
  </si>
  <si>
    <t>OK-L0009893</t>
  </si>
  <si>
    <t>OK-L0009894</t>
  </si>
  <si>
    <t>OK-L0009895</t>
  </si>
  <si>
    <t>OK-L0009896</t>
  </si>
  <si>
    <t>OK-L0009897</t>
  </si>
  <si>
    <t>OK-L0009898</t>
  </si>
  <si>
    <t>OK-L0009899</t>
  </si>
  <si>
    <t>OK-L0009900</t>
  </si>
  <si>
    <t>OK-L0009901</t>
  </si>
  <si>
    <t>OK-L0009902</t>
  </si>
  <si>
    <t>OK-L0009903</t>
  </si>
  <si>
    <t>OK-L0009904</t>
  </si>
  <si>
    <t>OK-L0009905</t>
  </si>
  <si>
    <t>OK-L0009906</t>
  </si>
  <si>
    <t>OK-L0009907</t>
  </si>
  <si>
    <t>OK-L0009908</t>
  </si>
  <si>
    <t>OK-L0009909</t>
  </si>
  <si>
    <t>OK-L0009910</t>
  </si>
  <si>
    <t>OK-L0009911</t>
  </si>
  <si>
    <t>OK-L0009912</t>
  </si>
  <si>
    <t>OK-L0009913</t>
  </si>
  <si>
    <t>OK-L0009914</t>
  </si>
  <si>
    <t>OK-L0009915</t>
  </si>
  <si>
    <t>OK-L0009916</t>
  </si>
  <si>
    <t>OK-L0009917</t>
  </si>
  <si>
    <t>OK-L0009918</t>
  </si>
  <si>
    <t>OK-L0009919</t>
  </si>
  <si>
    <t>OK-L0009920</t>
  </si>
  <si>
    <t>OK-L0009921</t>
  </si>
  <si>
    <t>OK-L0009922</t>
  </si>
  <si>
    <t>OK-L0009923</t>
  </si>
  <si>
    <t>OK-L0009924</t>
  </si>
  <si>
    <t>OK-L0009925</t>
  </si>
  <si>
    <t>OK-L0009926</t>
  </si>
  <si>
    <t>OK-L0009927</t>
  </si>
  <si>
    <t>OK-L0009928</t>
  </si>
  <si>
    <t>OK-L0009929</t>
  </si>
  <si>
    <t>OK-L0009930</t>
  </si>
  <si>
    <t>OK-L0009931</t>
  </si>
  <si>
    <t>OK-L0009932</t>
  </si>
  <si>
    <t>OK-L0009933</t>
  </si>
  <si>
    <t>OK-L0009934</t>
  </si>
  <si>
    <t>OK-L0009935</t>
  </si>
  <si>
    <t>OK-L0009936</t>
  </si>
  <si>
    <t>OK-L0009937</t>
  </si>
  <si>
    <t>OK-L0009938</t>
  </si>
  <si>
    <t>OK-L0009939</t>
  </si>
  <si>
    <t>OK-L0009940</t>
  </si>
  <si>
    <t>OK-L0009941</t>
  </si>
  <si>
    <t>OK-L0009942</t>
  </si>
  <si>
    <t>OK-L0009943</t>
  </si>
  <si>
    <t>OK-L0009944</t>
  </si>
  <si>
    <t>OK-L0009945</t>
  </si>
  <si>
    <t>OK-L0009946</t>
  </si>
  <si>
    <t>OK-L0009947</t>
  </si>
  <si>
    <t>OK-L0009948</t>
  </si>
  <si>
    <t>OK-L0009949</t>
  </si>
  <si>
    <t>OK-L0009950</t>
  </si>
  <si>
    <t>OK-L0009951</t>
  </si>
  <si>
    <t>OK-L0009952</t>
  </si>
  <si>
    <t>OK-L0009953</t>
  </si>
  <si>
    <t>OK-L0009954</t>
  </si>
  <si>
    <t>OK-L0009955</t>
  </si>
  <si>
    <t>OK-L0009956</t>
  </si>
  <si>
    <t>OK-L0009957</t>
  </si>
  <si>
    <t>OK-L0009958</t>
  </si>
  <si>
    <t>OK-L0009959</t>
  </si>
  <si>
    <t>OK-L0009960</t>
  </si>
  <si>
    <t>OK-L0009961</t>
  </si>
  <si>
    <t>OK-L0009962</t>
  </si>
  <si>
    <t>OK-L0009963</t>
  </si>
  <si>
    <t>OK-L0009964</t>
  </si>
  <si>
    <t>OK-L0009965</t>
  </si>
  <si>
    <t>OK-L0009966</t>
  </si>
  <si>
    <t>OK-L0009967</t>
  </si>
  <si>
    <t>OK-L0009968</t>
  </si>
  <si>
    <t>OK-L0009969</t>
  </si>
  <si>
    <t>OK-L0009970</t>
  </si>
  <si>
    <t>OK-L0009971</t>
  </si>
  <si>
    <t>OK-L0009972</t>
  </si>
  <si>
    <t>OK-L0009973</t>
  </si>
  <si>
    <t>OK-L0009974</t>
  </si>
  <si>
    <t>OK-L0009975</t>
  </si>
  <si>
    <t>OK-L0009976</t>
  </si>
  <si>
    <t>OK-L0009977</t>
  </si>
  <si>
    <t>OK-L0009978</t>
  </si>
  <si>
    <t>OK-L0009979</t>
  </si>
  <si>
    <t>OK-L0009980</t>
  </si>
  <si>
    <t>OK-L0009981</t>
  </si>
  <si>
    <t>OK-L0009982</t>
  </si>
  <si>
    <t>OK-L0009983</t>
  </si>
  <si>
    <t>OK-L0009984</t>
  </si>
  <si>
    <t>OK-L0009985</t>
  </si>
  <si>
    <t>OK-L0009986</t>
  </si>
  <si>
    <t>OK-L0009987</t>
  </si>
  <si>
    <t>OK-L0009988</t>
  </si>
  <si>
    <t>OK-L0009989</t>
  </si>
  <si>
    <t>OK-L0009990</t>
  </si>
  <si>
    <t>OK-L0009991</t>
  </si>
  <si>
    <t>OK-L0009992</t>
  </si>
  <si>
    <t>OK-L0009993</t>
  </si>
  <si>
    <t>OK-L0009994</t>
  </si>
  <si>
    <t>OK-L0009995</t>
  </si>
  <si>
    <t>OK-L0009996</t>
  </si>
  <si>
    <t>OK-L0009997</t>
  </si>
  <si>
    <t>OK-L0009998</t>
  </si>
  <si>
    <t>OK-L0009999</t>
  </si>
  <si>
    <t>OK-L0010000</t>
  </si>
  <si>
    <t>OK-L0010001</t>
  </si>
  <si>
    <t>OK-L0010002</t>
  </si>
  <si>
    <t>OK-L0010003</t>
  </si>
  <si>
    <t>OK-L0010004</t>
  </si>
  <si>
    <t>OK-L0010005</t>
  </si>
  <si>
    <t>OK-L0010006</t>
  </si>
  <si>
    <t>OK-L0010007</t>
  </si>
  <si>
    <t>OK-L0010008</t>
  </si>
  <si>
    <t>OK-L0010009</t>
  </si>
  <si>
    <t>OK-L0010010</t>
  </si>
  <si>
    <t>OK-L0010011</t>
  </si>
  <si>
    <t>OK-L0010012</t>
  </si>
  <si>
    <t>OK-L0010013</t>
  </si>
  <si>
    <t>OK-L0010014</t>
  </si>
  <si>
    <t>OK-L0010015</t>
  </si>
  <si>
    <t>OK-L0010016</t>
  </si>
  <si>
    <t>OK-L0010017</t>
  </si>
  <si>
    <t>OK-L0010018</t>
  </si>
  <si>
    <t>OK-L0010019</t>
  </si>
  <si>
    <t>OK-L0010020</t>
  </si>
  <si>
    <t>OK-L0010021</t>
  </si>
  <si>
    <t>OK-L0010022</t>
  </si>
  <si>
    <t>OK-L0010023</t>
  </si>
  <si>
    <t>OK-L0010024</t>
  </si>
  <si>
    <t>OK-L0010025</t>
  </si>
  <si>
    <t>OK-L0010026</t>
  </si>
  <si>
    <t>OK-L0010027</t>
  </si>
  <si>
    <t>OK-L0010028</t>
  </si>
  <si>
    <t>OK-L0010029</t>
  </si>
  <si>
    <t>OK-L0010030</t>
  </si>
  <si>
    <t>OK-L0010031</t>
  </si>
  <si>
    <t>OK-L0010032</t>
  </si>
  <si>
    <t>OK-L0010033</t>
  </si>
  <si>
    <t>OK-L0010034</t>
  </si>
  <si>
    <t>OK-L0010035</t>
  </si>
  <si>
    <t>OK-L0010036</t>
  </si>
  <si>
    <t>OK-L0010037</t>
  </si>
  <si>
    <t>OK-L0010038</t>
  </si>
  <si>
    <t>OK-L0010039</t>
  </si>
  <si>
    <t>OK-L0010040</t>
  </si>
  <si>
    <t>OK-L0010041</t>
  </si>
  <si>
    <t>OK-L0010042</t>
  </si>
  <si>
    <t>OK-L0010043</t>
  </si>
  <si>
    <t>OK-L0010044</t>
  </si>
  <si>
    <t>OK-L0010045</t>
  </si>
  <si>
    <t>OK-L0010046</t>
  </si>
  <si>
    <t>OK-L0010047</t>
  </si>
  <si>
    <t>OK-L0010048</t>
  </si>
  <si>
    <t>OK-L0010049</t>
  </si>
  <si>
    <t>OK-L0010050</t>
  </si>
  <si>
    <t>OK-L0010051</t>
  </si>
  <si>
    <t>OK-L0010052</t>
  </si>
  <si>
    <t>OK-L0010053</t>
  </si>
  <si>
    <t>OK-L0010054</t>
  </si>
  <si>
    <t>OK-L0010055</t>
  </si>
  <si>
    <t>OK-L0010056</t>
  </si>
  <si>
    <t>OK-L0010057</t>
  </si>
  <si>
    <t>OK-L0010058</t>
  </si>
  <si>
    <t>OK-L0010059</t>
  </si>
  <si>
    <t>OK-L0010060</t>
  </si>
  <si>
    <t>OK-L0010061</t>
  </si>
  <si>
    <t>OK-L0010062</t>
  </si>
  <si>
    <t>OK-L0010063</t>
  </si>
  <si>
    <t>OK-L0010064</t>
  </si>
  <si>
    <t>OK-L0010065</t>
  </si>
  <si>
    <t>OK-L0010066</t>
  </si>
  <si>
    <t>OK-L0010067</t>
  </si>
  <si>
    <t>OK-L0010068</t>
  </si>
  <si>
    <t>OK-L0010069</t>
  </si>
  <si>
    <t>OK-L0010070</t>
  </si>
  <si>
    <t>OK-L0010071</t>
  </si>
  <si>
    <t>OK-L0010072</t>
  </si>
  <si>
    <t>OK-L0010073</t>
  </si>
  <si>
    <t>OK-L0010074</t>
  </si>
  <si>
    <t>OK-L0010075</t>
  </si>
  <si>
    <t>OK-L0010076</t>
  </si>
  <si>
    <t>OK-L0010077</t>
  </si>
  <si>
    <t>OK-L0010078</t>
  </si>
  <si>
    <t>OK-L0010079</t>
  </si>
  <si>
    <t>OK-L0010080</t>
  </si>
  <si>
    <t>OK-L0010081</t>
  </si>
  <si>
    <t>OK-L0010082</t>
  </si>
  <si>
    <t>OK-L0010083</t>
  </si>
  <si>
    <t>OK-L0010084</t>
  </si>
  <si>
    <t>OK-L0010085</t>
  </si>
  <si>
    <t>OK-L0010086</t>
  </si>
  <si>
    <t>OK-L0010087</t>
  </si>
  <si>
    <t>OK-L0010088</t>
  </si>
  <si>
    <t>OK-L0010089</t>
  </si>
  <si>
    <t>OK-L0010090</t>
  </si>
  <si>
    <t>OK-L0010091</t>
  </si>
  <si>
    <t>OK-L0010092</t>
  </si>
  <si>
    <t>OK-L0010093</t>
  </si>
  <si>
    <t>OK-L0010094</t>
  </si>
  <si>
    <t>OK-L0010095</t>
  </si>
  <si>
    <t>OK-L0010096</t>
  </si>
  <si>
    <t>OK-L0010097</t>
  </si>
  <si>
    <t>OK-L0010098</t>
  </si>
  <si>
    <t>OK-L0010099</t>
  </si>
  <si>
    <t>OK-L0010100</t>
  </si>
  <si>
    <t>OK-L0010101</t>
  </si>
  <si>
    <t>OK-L0010102</t>
  </si>
  <si>
    <t>OK-L0010103</t>
  </si>
  <si>
    <t>OK-L0010104</t>
  </si>
  <si>
    <t>OK-L0010105</t>
  </si>
  <si>
    <t>OK-L0010106</t>
  </si>
  <si>
    <t>OK-L0010107</t>
  </si>
  <si>
    <t>OK-L0010108</t>
  </si>
  <si>
    <t>OK-L0010109</t>
  </si>
  <si>
    <t>OK-L0010110</t>
  </si>
  <si>
    <t>OK-L0010111</t>
  </si>
  <si>
    <t>OK-L0010112</t>
  </si>
  <si>
    <t>OK-L0010113</t>
  </si>
  <si>
    <t>OK-L0010114</t>
  </si>
  <si>
    <t>OK-L0010115</t>
  </si>
  <si>
    <t>OK-L0010116</t>
  </si>
  <si>
    <t>OK-L0010117</t>
  </si>
  <si>
    <t>OK-L0010118</t>
  </si>
  <si>
    <t>OK-L0010119</t>
  </si>
  <si>
    <t>OK-L0010120</t>
  </si>
  <si>
    <t>OK-L0010121</t>
  </si>
  <si>
    <t>OK-L0010122</t>
  </si>
  <si>
    <t>OK-L0010123</t>
  </si>
  <si>
    <t>OK-L0010124</t>
  </si>
  <si>
    <t>OK-L0010125</t>
  </si>
  <si>
    <t>OK-L0010126</t>
  </si>
  <si>
    <t>OK-L0010127</t>
  </si>
  <si>
    <t>OK-L0010128</t>
  </si>
  <si>
    <t>OK-L0010129</t>
  </si>
  <si>
    <t>OK-L0010130</t>
  </si>
  <si>
    <t>OK-L0010131</t>
  </si>
  <si>
    <t>OK-L0010132</t>
  </si>
  <si>
    <t>OK-L0010133</t>
  </si>
  <si>
    <t>OK-L0010134</t>
  </si>
  <si>
    <t>OK-L0010135</t>
  </si>
  <si>
    <t>OK-L0010136</t>
  </si>
  <si>
    <t>OK-L0010137</t>
  </si>
  <si>
    <t>OK-L0010138</t>
  </si>
  <si>
    <t>OK-L0010139</t>
  </si>
  <si>
    <t>OK-L0010140</t>
  </si>
  <si>
    <t>OK-L0010141</t>
  </si>
  <si>
    <t>OK-L0010142</t>
  </si>
  <si>
    <t>OK-L0010143</t>
  </si>
  <si>
    <t>OK-L0010144</t>
  </si>
  <si>
    <t>OK-L0010145</t>
  </si>
  <si>
    <t>OK-L0010146</t>
  </si>
  <si>
    <t>OK-L0010147</t>
  </si>
  <si>
    <t>OK-L0010148</t>
  </si>
  <si>
    <t>OK-L0010149</t>
  </si>
  <si>
    <t>OK-L0010150</t>
  </si>
  <si>
    <t>OK-L0010151</t>
  </si>
  <si>
    <t>OK-L0010152</t>
  </si>
  <si>
    <t>OK-L0010153</t>
  </si>
  <si>
    <t>OK-L0010154</t>
  </si>
  <si>
    <t>OK-L0010155</t>
  </si>
  <si>
    <t>OK-L0010156</t>
  </si>
  <si>
    <t>OK-L0010157</t>
  </si>
  <si>
    <t>OK-L0010158</t>
  </si>
  <si>
    <t>OK-L0010159</t>
  </si>
  <si>
    <t>OK-L0010160</t>
  </si>
  <si>
    <t>OK-L0010161</t>
  </si>
  <si>
    <t>OK-L0010162</t>
  </si>
  <si>
    <t>OK-L0010163</t>
  </si>
  <si>
    <t>OK-L0010164</t>
  </si>
  <si>
    <t>OK-L0010165</t>
  </si>
  <si>
    <t>OK-L0010166</t>
  </si>
  <si>
    <t>OK-L0010167</t>
  </si>
  <si>
    <t>OK-L0010168</t>
  </si>
  <si>
    <t>OK-L0010169</t>
  </si>
  <si>
    <t>OK-L0010170</t>
  </si>
  <si>
    <t>OK-L0010171</t>
  </si>
  <si>
    <t>OK-L0010172</t>
  </si>
  <si>
    <t>OK-L0010173</t>
  </si>
  <si>
    <t>OK-L0010174</t>
  </si>
  <si>
    <t>OK-L0010175</t>
  </si>
  <si>
    <t>OK-L0010176</t>
  </si>
  <si>
    <t>OK-L0010177</t>
  </si>
  <si>
    <t>OK-L0010178</t>
  </si>
  <si>
    <t>OK-L0010179</t>
  </si>
  <si>
    <t>OK-L0010180</t>
  </si>
  <si>
    <t>OK-L0010181</t>
  </si>
  <si>
    <t>OK-L0010182</t>
  </si>
  <si>
    <t>OK-L0010183</t>
  </si>
  <si>
    <t>OK-L0010184</t>
  </si>
  <si>
    <t>OK-L0010185</t>
  </si>
  <si>
    <t>OK-L0010186</t>
  </si>
  <si>
    <t>OK-L0010187</t>
  </si>
  <si>
    <t>OK-L0010188</t>
  </si>
  <si>
    <t>OK-L0010189</t>
  </si>
  <si>
    <t>OK-L0010190</t>
  </si>
  <si>
    <t>OK-L0010191</t>
  </si>
  <si>
    <t>OK-L0010192</t>
  </si>
  <si>
    <t>OK-L0010193</t>
  </si>
  <si>
    <t>OK-L0010194</t>
  </si>
  <si>
    <t>OK-L0010195</t>
  </si>
  <si>
    <t>OK-L0010196</t>
  </si>
  <si>
    <t>OK-L0010197</t>
  </si>
  <si>
    <t>OK-L0010198</t>
  </si>
  <si>
    <t>OK-L0010199</t>
  </si>
  <si>
    <t>OK-L0010200</t>
  </si>
  <si>
    <t>OK-L0010201</t>
  </si>
  <si>
    <t>OK-L0010202</t>
  </si>
  <si>
    <t>OK-L0010203</t>
  </si>
  <si>
    <t>OK-L0010204</t>
  </si>
  <si>
    <t>OK-L0010205</t>
  </si>
  <si>
    <t>OK-L0010206</t>
  </si>
  <si>
    <t>OK-L0010207</t>
  </si>
  <si>
    <t>OK-L0010208</t>
  </si>
  <si>
    <t>OK-L0010209</t>
  </si>
  <si>
    <t>OK-L0010210</t>
  </si>
  <si>
    <t>OK-L0010211</t>
  </si>
  <si>
    <t>OK-L0010212</t>
  </si>
  <si>
    <t>OK-L0010213</t>
  </si>
  <si>
    <t>OK-L0010214</t>
  </si>
  <si>
    <t>OK-L0010215</t>
  </si>
  <si>
    <t>OK-L0010216</t>
  </si>
  <si>
    <t>OK-L0010217</t>
  </si>
  <si>
    <t>OK-L0010218</t>
  </si>
  <si>
    <t>OK-L0010219</t>
  </si>
  <si>
    <t>OK-L0010220</t>
  </si>
  <si>
    <t>OK-L0010221</t>
  </si>
  <si>
    <t>OK-L0010222</t>
  </si>
  <si>
    <t>OK-L0010223</t>
  </si>
  <si>
    <t>OK-L0010224</t>
  </si>
  <si>
    <t>OK-L0010225</t>
  </si>
  <si>
    <t>OK-L0010226</t>
  </si>
  <si>
    <t>OK-L0010227</t>
  </si>
  <si>
    <t>OK-L0010228</t>
  </si>
  <si>
    <t>OK-L0010229</t>
  </si>
  <si>
    <t>OK-L0010230</t>
  </si>
  <si>
    <t>OK-L0010231</t>
  </si>
  <si>
    <t>OK-L0010232</t>
  </si>
  <si>
    <t>OK-L0010233</t>
  </si>
  <si>
    <t>OK-L0010234</t>
  </si>
  <si>
    <t>OK-L0010235</t>
  </si>
  <si>
    <t>OK-L0010236</t>
  </si>
  <si>
    <t>OK-L0010237</t>
  </si>
  <si>
    <t>OK-L0010238</t>
  </si>
  <si>
    <t>OK-L0010239</t>
  </si>
  <si>
    <t>OK-L0010240</t>
  </si>
  <si>
    <t>OK-L0010241</t>
  </si>
  <si>
    <t>OK-L0010242</t>
  </si>
  <si>
    <t>OK-L0010243</t>
  </si>
  <si>
    <t>OK-L0010244</t>
  </si>
  <si>
    <t>OK-L0010245</t>
  </si>
  <si>
    <t>OK-L0010246</t>
  </si>
  <si>
    <t>OK-L0010247</t>
  </si>
  <si>
    <t>OK-L0010248</t>
  </si>
  <si>
    <t>OK-L0010249</t>
  </si>
  <si>
    <t>OK-L0010250</t>
  </si>
  <si>
    <t>OK-L0010251</t>
  </si>
  <si>
    <t>OK-L0010252</t>
  </si>
  <si>
    <t>OK-L0010253</t>
  </si>
  <si>
    <t>OK-L0010254</t>
  </si>
  <si>
    <t>OK-L0010255</t>
  </si>
  <si>
    <t>OK-L0010256</t>
  </si>
  <si>
    <t>OK-L0010257</t>
  </si>
  <si>
    <t>OK-L0010258</t>
  </si>
  <si>
    <t>OK-L0010259</t>
  </si>
  <si>
    <t>OK-L0010260</t>
  </si>
  <si>
    <t>OK-L0010261</t>
  </si>
  <si>
    <t>OK-L0010262</t>
  </si>
  <si>
    <t>OK-L0010263</t>
  </si>
  <si>
    <t>OK-L0010264</t>
  </si>
  <si>
    <t>OK-L0010265</t>
  </si>
  <si>
    <t>OK-L0010266</t>
  </si>
  <si>
    <t>Prefix</t>
  </si>
  <si>
    <t>Lease #</t>
  </si>
  <si>
    <t>DIR</t>
  </si>
  <si>
    <t>TWN</t>
  </si>
  <si>
    <t>RNG</t>
  </si>
  <si>
    <t>MAXIFS</t>
  </si>
  <si>
    <t>Total Leases</t>
  </si>
  <si>
    <t>Count</t>
  </si>
  <si>
    <t>Net Ac</t>
  </si>
  <si>
    <t>Lease Formation</t>
  </si>
  <si>
    <t>Newest</t>
  </si>
  <si>
    <t>=VLOOKUP(A2, A5:C10, 3, FALSE)</t>
  </si>
  <si>
    <t>=XLOOKUP(A2, A5:A10, C5:C10)</t>
  </si>
  <si>
    <t>VLOOKUP was the original powerhouse formula for lease analyst work, and is still perfectly usable, especially on older versions of Excel. If you use pre-365 or 2019 Excel, XLOOKUP isn't available.</t>
  </si>
  <si>
    <t>XLOOKUP VS VLOOKUP</t>
  </si>
  <si>
    <t xml:space="preserve">However, if you can use XLOOKUP, it adds huge functionality vs VLOOKUP.  </t>
  </si>
  <si>
    <t xml:space="preserve">VLOOKUP can only look to the right of what it's looking for. For example, in the data below, I could use VLOOKUP to look up the Lessor and find the Lessee, because Lessee is to the right of Lessor.  </t>
  </si>
  <si>
    <t xml:space="preserve">However, I can't look up Lessee based on the Book/Page (unless I move columns around) because Lessee is to the left of Book/Page. XLOOKUP doesn't have this problem. </t>
  </si>
  <si>
    <r>
      <t>=TEXTAFTER(</t>
    </r>
    <r>
      <rPr>
        <b/>
        <sz val="11"/>
        <color rgb="FFC00000"/>
        <rFont val="Aptos Narrow"/>
        <family val="2"/>
        <scheme val="minor"/>
      </rPr>
      <t>C29</t>
    </r>
    <r>
      <rPr>
        <sz val="11"/>
        <color theme="1"/>
        <rFont val="Aptos Narrow"/>
        <family val="2"/>
        <scheme val="minor"/>
      </rPr>
      <t>,"</t>
    </r>
    <r>
      <rPr>
        <b/>
        <sz val="11"/>
        <color theme="9"/>
        <rFont val="Aptos Narrow"/>
        <family val="2"/>
        <scheme val="minor"/>
      </rPr>
      <t>-</t>
    </r>
    <r>
      <rPr>
        <sz val="11"/>
        <color theme="1"/>
        <rFont val="Aptos Narrow"/>
        <family val="2"/>
        <scheme val="minor"/>
      </rPr>
      <t>")</t>
    </r>
  </si>
  <si>
    <r>
      <t>=TEXTAFTER(</t>
    </r>
    <r>
      <rPr>
        <b/>
        <sz val="11"/>
        <color rgb="FFC00000"/>
        <rFont val="Aptos Narrow"/>
        <family val="2"/>
        <scheme val="minor"/>
      </rPr>
      <t>C30</t>
    </r>
    <r>
      <rPr>
        <sz val="11"/>
        <color theme="1"/>
        <rFont val="Aptos Narrow"/>
        <family val="2"/>
        <scheme val="minor"/>
      </rPr>
      <t>,"</t>
    </r>
    <r>
      <rPr>
        <b/>
        <sz val="11"/>
        <color theme="9"/>
        <rFont val="Aptos Narrow"/>
        <family val="2"/>
        <scheme val="minor"/>
      </rPr>
      <t>-</t>
    </r>
    <r>
      <rPr>
        <sz val="11"/>
        <color theme="1"/>
        <rFont val="Aptos Narrow"/>
        <family val="2"/>
        <scheme val="minor"/>
      </rPr>
      <t>",</t>
    </r>
    <r>
      <rPr>
        <b/>
        <sz val="11"/>
        <color rgb="FFFF00FF"/>
        <rFont val="Aptos Narrow"/>
        <family val="2"/>
        <scheme val="minor"/>
      </rPr>
      <t>2</t>
    </r>
    <r>
      <rPr>
        <sz val="11"/>
        <color theme="1"/>
        <rFont val="Aptos Narrow"/>
        <family val="2"/>
        <scheme val="minor"/>
      </rPr>
      <t>)</t>
    </r>
  </si>
  <si>
    <r>
      <t>=TEXTAFTER(</t>
    </r>
    <r>
      <rPr>
        <b/>
        <sz val="11"/>
        <color rgb="FFC00000"/>
        <rFont val="Aptos Narrow"/>
        <family val="2"/>
        <scheme val="minor"/>
      </rPr>
      <t>C31</t>
    </r>
    <r>
      <rPr>
        <sz val="11"/>
        <color theme="1"/>
        <rFont val="Aptos Narrow"/>
        <family val="2"/>
        <scheme val="minor"/>
      </rPr>
      <t>,"</t>
    </r>
    <r>
      <rPr>
        <b/>
        <sz val="11"/>
        <color theme="9"/>
        <rFont val="Aptos Narrow"/>
        <family val="2"/>
        <scheme val="minor"/>
      </rPr>
      <t>s</t>
    </r>
    <r>
      <rPr>
        <sz val="11"/>
        <color theme="1"/>
        <rFont val="Aptos Narrow"/>
        <family val="2"/>
        <scheme val="minor"/>
      </rPr>
      <t>",</t>
    </r>
    <r>
      <rPr>
        <b/>
        <sz val="11"/>
        <color rgb="FFFF00FF"/>
        <rFont val="Aptos Narrow"/>
        <family val="2"/>
        <scheme val="minor"/>
      </rPr>
      <t>1</t>
    </r>
    <r>
      <rPr>
        <sz val="11"/>
        <color theme="1"/>
        <rFont val="Aptos Narrow"/>
        <family val="2"/>
        <scheme val="minor"/>
      </rPr>
      <t>,</t>
    </r>
    <r>
      <rPr>
        <b/>
        <sz val="11"/>
        <color rgb="FF7030A0"/>
        <rFont val="Aptos Narrow"/>
        <family val="2"/>
        <scheme val="minor"/>
      </rPr>
      <t>0</t>
    </r>
    <r>
      <rPr>
        <sz val="11"/>
        <color theme="1"/>
        <rFont val="Aptos Narrow"/>
        <family val="2"/>
        <scheme val="minor"/>
      </rPr>
      <t>)</t>
    </r>
  </si>
  <si>
    <r>
      <t>=TEXTAFTER(</t>
    </r>
    <r>
      <rPr>
        <b/>
        <sz val="11"/>
        <color rgb="FFC00000"/>
        <rFont val="Aptos Narrow"/>
        <family val="2"/>
        <scheme val="minor"/>
      </rPr>
      <t>C32</t>
    </r>
    <r>
      <rPr>
        <sz val="11"/>
        <color theme="1"/>
        <rFont val="Aptos Narrow"/>
        <family val="2"/>
        <scheme val="minor"/>
      </rPr>
      <t>,"</t>
    </r>
    <r>
      <rPr>
        <b/>
        <sz val="11"/>
        <color theme="9"/>
        <rFont val="Aptos Narrow"/>
        <family val="2"/>
        <scheme val="minor"/>
      </rPr>
      <t>Q</t>
    </r>
    <r>
      <rPr>
        <sz val="11"/>
        <color theme="1"/>
        <rFont val="Aptos Narrow"/>
        <family val="2"/>
        <scheme val="minor"/>
      </rPr>
      <t>",</t>
    </r>
    <r>
      <rPr>
        <b/>
        <sz val="11"/>
        <color rgb="FFFF00FF"/>
        <rFont val="Aptos Narrow"/>
        <family val="2"/>
        <scheme val="minor"/>
      </rPr>
      <t>1</t>
    </r>
    <r>
      <rPr>
        <sz val="11"/>
        <color theme="1"/>
        <rFont val="Aptos Narrow"/>
        <family val="2"/>
        <scheme val="minor"/>
      </rPr>
      <t>,</t>
    </r>
    <r>
      <rPr>
        <b/>
        <sz val="11"/>
        <color rgb="FF7030A0"/>
        <rFont val="Aptos Narrow"/>
        <family val="2"/>
        <scheme val="minor"/>
      </rPr>
      <t>0</t>
    </r>
    <r>
      <rPr>
        <sz val="11"/>
        <color theme="1"/>
        <rFont val="Aptos Narrow"/>
        <family val="2"/>
        <scheme val="minor"/>
      </rPr>
      <t>,</t>
    </r>
    <r>
      <rPr>
        <b/>
        <sz val="11"/>
        <color rgb="FF0099FF"/>
        <rFont val="Aptos Narrow"/>
        <family val="2"/>
        <scheme val="minor"/>
      </rPr>
      <t>1</t>
    </r>
    <r>
      <rPr>
        <sz val="11"/>
        <color theme="1"/>
        <rFont val="Aptos Narrow"/>
        <family val="2"/>
        <scheme val="minor"/>
      </rPr>
      <t>)</t>
    </r>
  </si>
  <si>
    <r>
      <t>=TEXTAFTER(</t>
    </r>
    <r>
      <rPr>
        <b/>
        <sz val="11"/>
        <color rgb="FFC00000"/>
        <rFont val="Aptos Narrow"/>
        <family val="2"/>
        <scheme val="minor"/>
      </rPr>
      <t>C33</t>
    </r>
    <r>
      <rPr>
        <sz val="11"/>
        <color theme="1"/>
        <rFont val="Aptos Narrow"/>
        <family val="2"/>
        <scheme val="minor"/>
      </rPr>
      <t>,"</t>
    </r>
    <r>
      <rPr>
        <b/>
        <sz val="11"/>
        <color theme="9"/>
        <rFont val="Aptos Narrow"/>
        <family val="2"/>
        <scheme val="minor"/>
      </rPr>
      <t>Q</t>
    </r>
    <r>
      <rPr>
        <sz val="11"/>
        <color theme="1"/>
        <rFont val="Aptos Narrow"/>
        <family val="2"/>
        <scheme val="minor"/>
      </rPr>
      <t>",</t>
    </r>
    <r>
      <rPr>
        <b/>
        <sz val="11"/>
        <color rgb="FFFF00FF"/>
        <rFont val="Aptos Narrow"/>
        <family val="2"/>
        <scheme val="minor"/>
      </rPr>
      <t>1</t>
    </r>
    <r>
      <rPr>
        <sz val="11"/>
        <color theme="1"/>
        <rFont val="Aptos Narrow"/>
        <family val="2"/>
        <scheme val="minor"/>
      </rPr>
      <t>,</t>
    </r>
    <r>
      <rPr>
        <b/>
        <sz val="11"/>
        <color rgb="FF7030A0"/>
        <rFont val="Aptos Narrow"/>
        <family val="2"/>
        <scheme val="minor"/>
      </rPr>
      <t>0</t>
    </r>
    <r>
      <rPr>
        <sz val="11"/>
        <color theme="1"/>
        <rFont val="Aptos Narrow"/>
        <family val="2"/>
        <scheme val="minor"/>
      </rPr>
      <t>,</t>
    </r>
    <r>
      <rPr>
        <b/>
        <sz val="11"/>
        <color rgb="FF0099FF"/>
        <rFont val="Aptos Narrow"/>
        <family val="2"/>
        <scheme val="minor"/>
      </rPr>
      <t>0</t>
    </r>
    <r>
      <rPr>
        <sz val="11"/>
        <color theme="1"/>
        <rFont val="Aptos Narrow"/>
        <family val="2"/>
        <scheme val="minor"/>
      </rPr>
      <t>,"</t>
    </r>
    <r>
      <rPr>
        <b/>
        <sz val="11"/>
        <color theme="5" tint="-0.249977111117893"/>
        <rFont val="Aptos Narrow"/>
        <family val="2"/>
        <scheme val="minor"/>
      </rPr>
      <t>Not Found</t>
    </r>
    <r>
      <rPr>
        <sz val="11"/>
        <color theme="1"/>
        <rFont val="Aptos Narrow"/>
        <family val="2"/>
        <scheme val="minor"/>
      </rPr>
      <t>")</t>
    </r>
  </si>
  <si>
    <r>
      <rPr>
        <b/>
        <sz val="11"/>
        <color rgb="FF0070C0"/>
        <rFont val="Aptos Narrow"/>
        <family val="2"/>
        <scheme val="minor"/>
      </rPr>
      <t>=RIGHT</t>
    </r>
    <r>
      <rPr>
        <sz val="11"/>
        <color theme="1"/>
        <rFont val="Aptos Narrow"/>
        <family val="2"/>
        <scheme val="minor"/>
      </rPr>
      <t>(</t>
    </r>
    <r>
      <rPr>
        <b/>
        <sz val="11"/>
        <color theme="9"/>
        <rFont val="Aptos Narrow"/>
        <family val="2"/>
        <scheme val="minor"/>
      </rPr>
      <t>C22</t>
    </r>
    <r>
      <rPr>
        <sz val="11"/>
        <color theme="1"/>
        <rFont val="Aptos Narrow"/>
        <family val="2"/>
        <scheme val="minor"/>
      </rPr>
      <t>,</t>
    </r>
    <r>
      <rPr>
        <b/>
        <sz val="11"/>
        <color theme="8" tint="-0.249977111117893"/>
        <rFont val="Aptos Narrow"/>
        <family val="2"/>
        <scheme val="minor"/>
      </rPr>
      <t>2</t>
    </r>
    <r>
      <rPr>
        <sz val="11"/>
        <color theme="1"/>
        <rFont val="Aptos Narrow"/>
        <family val="2"/>
        <scheme val="minor"/>
      </rPr>
      <t>)</t>
    </r>
  </si>
  <si>
    <r>
      <rPr>
        <b/>
        <sz val="11"/>
        <color rgb="FF0070C0"/>
        <rFont val="Aptos Narrow"/>
        <family val="2"/>
        <scheme val="minor"/>
      </rPr>
      <t>=MID</t>
    </r>
    <r>
      <rPr>
        <sz val="11"/>
        <color theme="1"/>
        <rFont val="Aptos Narrow"/>
        <family val="2"/>
        <scheme val="minor"/>
      </rPr>
      <t>(</t>
    </r>
    <r>
      <rPr>
        <b/>
        <sz val="11"/>
        <color theme="9"/>
        <rFont val="Aptos Narrow"/>
        <family val="2"/>
        <scheme val="minor"/>
      </rPr>
      <t>C32</t>
    </r>
    <r>
      <rPr>
        <sz val="11"/>
        <color theme="1"/>
        <rFont val="Aptos Narrow"/>
        <family val="2"/>
        <scheme val="minor"/>
      </rPr>
      <t>,</t>
    </r>
    <r>
      <rPr>
        <b/>
        <sz val="11"/>
        <color rgb="FFC00000"/>
        <rFont val="Aptos Narrow"/>
        <family val="2"/>
        <scheme val="minor"/>
      </rPr>
      <t>5</t>
    </r>
    <r>
      <rPr>
        <sz val="11"/>
        <color theme="1"/>
        <rFont val="Aptos Narrow"/>
        <family val="2"/>
        <scheme val="minor"/>
      </rPr>
      <t>,</t>
    </r>
    <r>
      <rPr>
        <b/>
        <sz val="11"/>
        <color theme="8" tint="-0.249977111117893"/>
        <rFont val="Aptos Narrow"/>
        <family val="2"/>
        <scheme val="minor"/>
      </rPr>
      <t>3</t>
    </r>
    <r>
      <rPr>
        <sz val="11"/>
        <color theme="1"/>
        <rFont val="Aptos Narrow"/>
        <family val="2"/>
        <scheme val="minor"/>
      </rPr>
      <t>)</t>
    </r>
  </si>
  <si>
    <t>Example Data</t>
  </si>
  <si>
    <t>VLOOKUP Example</t>
  </si>
  <si>
    <t>3656/457</t>
  </si>
  <si>
    <t>7823/687</t>
  </si>
  <si>
    <t>4768/578</t>
  </si>
  <si>
    <t>6975/658</t>
  </si>
  <si>
    <t>Jane Doe</t>
  </si>
  <si>
    <t>Sally Turner</t>
  </si>
  <si>
    <t>Hester LTD</t>
  </si>
  <si>
    <t>Stan Hooch</t>
  </si>
  <si>
    <t>First, let's assume you have to use VLOOKUP because you only have access to an older version of Excel.  You have your lessor name but need the Book/Page:</t>
  </si>
  <si>
    <t xml:space="preserve">This works great, because you're looking in the leftmost column, and finding something to the right. You're going to ask 4 questions: </t>
  </si>
  <si>
    <t>"What are you looking for? Where are you looking? What do you want back? (Do you want it exact?)"</t>
  </si>
  <si>
    <r>
      <rPr>
        <b/>
        <sz val="11"/>
        <color theme="1"/>
        <rFont val="Aptos Narrow"/>
        <family val="2"/>
        <scheme val="minor"/>
      </rPr>
      <t>What do you want back?</t>
    </r>
    <r>
      <rPr>
        <sz val="11"/>
        <color theme="1"/>
        <rFont val="Aptos Narrow"/>
        <family val="2"/>
        <scheme val="minor"/>
      </rPr>
      <t xml:space="preserve">  In VLOOKUP, this means which column number.  Start counting at your Lookup column (Lessor) and count to your result column (Book/Page).  In this case, it's </t>
    </r>
    <r>
      <rPr>
        <b/>
        <sz val="11"/>
        <color theme="1"/>
        <rFont val="Aptos Narrow"/>
        <family val="2"/>
        <scheme val="minor"/>
      </rPr>
      <t xml:space="preserve">[ </t>
    </r>
    <r>
      <rPr>
        <b/>
        <sz val="11"/>
        <color theme="9"/>
        <rFont val="Aptos Narrow"/>
        <family val="2"/>
        <scheme val="minor"/>
      </rPr>
      <t xml:space="preserve">3 </t>
    </r>
    <r>
      <rPr>
        <b/>
        <sz val="11"/>
        <color theme="1"/>
        <rFont val="Aptos Narrow"/>
        <family val="2"/>
        <scheme val="minor"/>
      </rPr>
      <t>]</t>
    </r>
  </si>
  <si>
    <r>
      <rPr>
        <b/>
        <sz val="11"/>
        <color theme="1"/>
        <rFont val="Aptos Narrow"/>
        <family val="2"/>
        <scheme val="minor"/>
      </rPr>
      <t>Where are you looking?</t>
    </r>
    <r>
      <rPr>
        <sz val="11"/>
        <color theme="1"/>
        <rFont val="Aptos Narrow"/>
        <family val="2"/>
        <scheme val="minor"/>
      </rPr>
      <t xml:space="preserve">  This includes both what you're looking for and what you want back.  In this case, we're looking in the range </t>
    </r>
    <r>
      <rPr>
        <b/>
        <sz val="11"/>
        <color theme="1"/>
        <rFont val="Aptos Narrow"/>
        <family val="2"/>
        <scheme val="minor"/>
      </rPr>
      <t xml:space="preserve">[ </t>
    </r>
    <r>
      <rPr>
        <b/>
        <sz val="11"/>
        <color rgb="FF0099FF"/>
        <rFont val="Aptos Narrow"/>
        <family val="2"/>
        <scheme val="minor"/>
      </rPr>
      <t>G28:I32</t>
    </r>
    <r>
      <rPr>
        <b/>
        <sz val="11"/>
        <color theme="1"/>
        <rFont val="Aptos Narrow"/>
        <family val="2"/>
        <scheme val="minor"/>
      </rPr>
      <t xml:space="preserve"> ]</t>
    </r>
    <r>
      <rPr>
        <sz val="11"/>
        <color theme="1"/>
        <rFont val="Aptos Narrow"/>
        <family val="2"/>
        <scheme val="minor"/>
      </rPr>
      <t>, because that includes from the Lessor to Book/Page.</t>
    </r>
  </si>
  <si>
    <r>
      <rPr>
        <b/>
        <sz val="11"/>
        <color theme="1"/>
        <rFont val="Aptos Narrow"/>
        <family val="2"/>
        <scheme val="minor"/>
      </rPr>
      <t>What are you looking for?</t>
    </r>
    <r>
      <rPr>
        <sz val="11"/>
        <color theme="1"/>
        <rFont val="Aptos Narrow"/>
        <family val="2"/>
        <scheme val="minor"/>
      </rPr>
      <t xml:space="preserve">  You're looking for the Lessor name "John Smith" as seen in </t>
    </r>
    <r>
      <rPr>
        <b/>
        <sz val="11"/>
        <color theme="1"/>
        <rFont val="Aptos Narrow"/>
        <family val="2"/>
        <scheme val="minor"/>
      </rPr>
      <t xml:space="preserve">[ </t>
    </r>
    <r>
      <rPr>
        <b/>
        <sz val="11"/>
        <color rgb="FFC00000"/>
        <rFont val="Aptos Narrow"/>
        <family val="2"/>
        <scheme val="minor"/>
      </rPr>
      <t>C29</t>
    </r>
    <r>
      <rPr>
        <b/>
        <sz val="11"/>
        <color theme="1"/>
        <rFont val="Aptos Narrow"/>
        <family val="2"/>
        <scheme val="minor"/>
      </rPr>
      <t xml:space="preserve"> ] </t>
    </r>
    <r>
      <rPr>
        <sz val="11"/>
        <color theme="1"/>
        <rFont val="Aptos Narrow"/>
        <family val="2"/>
        <scheme val="minor"/>
      </rPr>
      <t>(or "Jane Smith" as seen in</t>
    </r>
    <r>
      <rPr>
        <b/>
        <sz val="11"/>
        <color theme="1"/>
        <rFont val="Aptos Narrow"/>
        <family val="2"/>
        <scheme val="minor"/>
      </rPr>
      <t xml:space="preserve"> [ </t>
    </r>
    <r>
      <rPr>
        <b/>
        <sz val="11"/>
        <color rgb="FFC00000"/>
        <rFont val="Aptos Narrow"/>
        <family val="2"/>
        <scheme val="minor"/>
      </rPr>
      <t>C30</t>
    </r>
    <r>
      <rPr>
        <b/>
        <sz val="11"/>
        <color theme="1"/>
        <rFont val="Aptos Narrow"/>
        <family val="2"/>
        <scheme val="minor"/>
      </rPr>
      <t xml:space="preserve"> ]</t>
    </r>
    <r>
      <rPr>
        <sz val="11"/>
        <color theme="1"/>
        <rFont val="Aptos Narrow"/>
        <family val="2"/>
        <scheme val="minor"/>
      </rPr>
      <t>)</t>
    </r>
  </si>
  <si>
    <r>
      <t>=VLOOKUP(</t>
    </r>
    <r>
      <rPr>
        <b/>
        <sz val="11"/>
        <color rgb="FFC00000"/>
        <rFont val="Aptos Narrow"/>
        <family val="2"/>
        <scheme val="minor"/>
      </rPr>
      <t>C29</t>
    </r>
    <r>
      <rPr>
        <sz val="11"/>
        <color theme="1"/>
        <rFont val="Aptos Narrow"/>
        <family val="2"/>
        <scheme val="minor"/>
      </rPr>
      <t>,</t>
    </r>
    <r>
      <rPr>
        <b/>
        <sz val="11"/>
        <color rgb="FF0099FF"/>
        <rFont val="Aptos Narrow"/>
        <family val="2"/>
        <scheme val="minor"/>
      </rPr>
      <t>G28:I32</t>
    </r>
    <r>
      <rPr>
        <sz val="11"/>
        <color theme="1"/>
        <rFont val="Aptos Narrow"/>
        <family val="2"/>
        <scheme val="minor"/>
      </rPr>
      <t>,</t>
    </r>
    <r>
      <rPr>
        <b/>
        <sz val="11"/>
        <color theme="9"/>
        <rFont val="Aptos Narrow"/>
        <family val="2"/>
        <scheme val="minor"/>
      </rPr>
      <t>3</t>
    </r>
    <r>
      <rPr>
        <sz val="11"/>
        <color theme="1"/>
        <rFont val="Aptos Narrow"/>
        <family val="2"/>
        <scheme val="minor"/>
      </rPr>
      <t>,</t>
    </r>
    <r>
      <rPr>
        <b/>
        <sz val="11"/>
        <color theme="8" tint="-0.249977111117893"/>
        <rFont val="Aptos Narrow"/>
        <family val="2"/>
        <scheme val="minor"/>
      </rPr>
      <t>0</t>
    </r>
    <r>
      <rPr>
        <sz val="11"/>
        <color theme="1"/>
        <rFont val="Aptos Narrow"/>
        <family val="2"/>
        <scheme val="minor"/>
      </rPr>
      <t>)</t>
    </r>
  </si>
  <si>
    <r>
      <t>=VLOOKUP(</t>
    </r>
    <r>
      <rPr>
        <b/>
        <sz val="11"/>
        <color rgb="FFC00000"/>
        <rFont val="Aptos Narrow"/>
        <family val="2"/>
        <scheme val="minor"/>
      </rPr>
      <t>C30</t>
    </r>
    <r>
      <rPr>
        <sz val="11"/>
        <color theme="1"/>
        <rFont val="Aptos Narrow"/>
        <family val="2"/>
        <scheme val="minor"/>
      </rPr>
      <t>,</t>
    </r>
    <r>
      <rPr>
        <b/>
        <sz val="11"/>
        <color rgb="FF0099FF"/>
        <rFont val="Aptos Narrow"/>
        <family val="2"/>
        <scheme val="minor"/>
      </rPr>
      <t>G28:I32</t>
    </r>
    <r>
      <rPr>
        <sz val="11"/>
        <color theme="1"/>
        <rFont val="Aptos Narrow"/>
        <family val="2"/>
        <scheme val="minor"/>
      </rPr>
      <t>,</t>
    </r>
    <r>
      <rPr>
        <b/>
        <sz val="11"/>
        <color theme="9"/>
        <rFont val="Aptos Narrow"/>
        <family val="2"/>
        <scheme val="minor"/>
      </rPr>
      <t>3</t>
    </r>
    <r>
      <rPr>
        <sz val="11"/>
        <color theme="1"/>
        <rFont val="Aptos Narrow"/>
        <family val="2"/>
        <scheme val="minor"/>
      </rPr>
      <t>,</t>
    </r>
    <r>
      <rPr>
        <b/>
        <sz val="11"/>
        <color theme="8" tint="-0.249977111117893"/>
        <rFont val="Aptos Narrow"/>
        <family val="2"/>
        <scheme val="minor"/>
      </rPr>
      <t>F</t>
    </r>
    <r>
      <rPr>
        <sz val="11"/>
        <color theme="1"/>
        <rFont val="Aptos Narrow"/>
        <family val="2"/>
        <scheme val="minor"/>
      </rPr>
      <t>A</t>
    </r>
    <r>
      <rPr>
        <b/>
        <sz val="11"/>
        <color theme="8" tint="-0.249977111117893"/>
        <rFont val="Aptos Narrow"/>
        <family val="2"/>
        <scheme val="minor"/>
      </rPr>
      <t>L</t>
    </r>
    <r>
      <rPr>
        <sz val="11"/>
        <color theme="1"/>
        <rFont val="Aptos Narrow"/>
        <family val="2"/>
        <scheme val="minor"/>
      </rPr>
      <t>S</t>
    </r>
    <r>
      <rPr>
        <b/>
        <sz val="11"/>
        <color theme="8" tint="-0.249977111117893"/>
        <rFont val="Aptos Narrow"/>
        <family val="2"/>
        <scheme val="minor"/>
      </rPr>
      <t>E</t>
    </r>
    <r>
      <rPr>
        <sz val="11"/>
        <color theme="1"/>
        <rFont val="Aptos Narrow"/>
        <family val="2"/>
        <scheme val="minor"/>
      </rPr>
      <t>)</t>
    </r>
  </si>
  <si>
    <r>
      <rPr>
        <b/>
        <sz val="11"/>
        <color theme="1"/>
        <rFont val="Aptos Narrow"/>
        <family val="2"/>
        <scheme val="minor"/>
      </rPr>
      <t>Do you want it exact?</t>
    </r>
    <r>
      <rPr>
        <sz val="11"/>
        <color theme="1"/>
        <rFont val="Aptos Narrow"/>
        <family val="2"/>
        <scheme val="minor"/>
      </rPr>
      <t xml:space="preserve"> Excel defaults to an approximate match rather than an exact match if you don't specify.  So TRUE or 1 means approximate,</t>
    </r>
    <r>
      <rPr>
        <b/>
        <sz val="11"/>
        <color theme="1"/>
        <rFont val="Aptos Narrow"/>
        <family val="2"/>
        <scheme val="minor"/>
      </rPr>
      <t xml:space="preserve"> [ </t>
    </r>
    <r>
      <rPr>
        <b/>
        <sz val="11"/>
        <color theme="8" tint="-0.249977111117893"/>
        <rFont val="Aptos Narrow"/>
        <family val="2"/>
        <scheme val="minor"/>
      </rPr>
      <t>FALSE</t>
    </r>
    <r>
      <rPr>
        <b/>
        <sz val="11"/>
        <color theme="1"/>
        <rFont val="Aptos Narrow"/>
        <family val="2"/>
        <scheme val="minor"/>
      </rPr>
      <t xml:space="preserve"> ]</t>
    </r>
    <r>
      <rPr>
        <sz val="11"/>
        <color theme="1"/>
        <rFont val="Aptos Narrow"/>
        <family val="2"/>
        <scheme val="minor"/>
      </rPr>
      <t xml:space="preserve"> or </t>
    </r>
    <r>
      <rPr>
        <b/>
        <sz val="11"/>
        <color theme="1"/>
        <rFont val="Aptos Narrow"/>
        <family val="2"/>
        <scheme val="minor"/>
      </rPr>
      <t xml:space="preserve">[ </t>
    </r>
    <r>
      <rPr>
        <b/>
        <sz val="11"/>
        <color theme="8" tint="-0.249977111117893"/>
        <rFont val="Aptos Narrow"/>
        <family val="2"/>
        <scheme val="minor"/>
      </rPr>
      <t>0</t>
    </r>
    <r>
      <rPr>
        <b/>
        <sz val="11"/>
        <color theme="1"/>
        <rFont val="Aptos Narrow"/>
        <family val="2"/>
        <scheme val="minor"/>
      </rPr>
      <t xml:space="preserve"> ]</t>
    </r>
    <r>
      <rPr>
        <sz val="11"/>
        <color theme="1"/>
        <rFont val="Aptos Narrow"/>
        <family val="2"/>
        <scheme val="minor"/>
      </rPr>
      <t xml:space="preserve"> means exact. </t>
    </r>
  </si>
  <si>
    <t>Approximate match is used for lists with ranges - tax brackets, pricing tiers, grading scales - and only in lists sorted in Ascending Order.  This is almost never used with lease analyst data.</t>
  </si>
  <si>
    <t>=VLOOKUP(C42,G41:J45,2,0)</t>
  </si>
  <si>
    <t>Now for the major drawback to VLOOKUP. If you need to look for something to the left of your lookup column, you have to change your data. For example, If we're looking up the Lessor based on the Book/Page:</t>
  </si>
  <si>
    <t>Since the Lessor is to the the left of Book/Page, we can't easily look it up.  When we select our range and count our columns, it would have to be a negative number to make sense (which doesn't work).</t>
  </si>
  <si>
    <t xml:space="preserve">To work around that, you have to move or copy your Lookup column so that it's to the left of your result column.  In this example, the Book/Page has been copied over to the beginning of the table. </t>
  </si>
  <si>
    <t>=VLOOKUP(C43,G41:J45,2,False)</t>
  </si>
  <si>
    <t xml:space="preserve">Everything else works the same, but it changes the format of your data, and you have to remember to remove formulas if you want to delete the helper column later, or you'll break your formulas. </t>
  </si>
  <si>
    <t>(skip to XLOOKUP)</t>
  </si>
  <si>
    <t>XLOOKUP Example</t>
  </si>
  <si>
    <t>Now, let's see what XLOOKUP can do!  (These are a few favorites - XLOOKUP is very robust, and you can probably find even more uses when you get comfortable with it.)</t>
  </si>
  <si>
    <t>Intermediate</t>
  </si>
  <si>
    <r>
      <t xml:space="preserve">Searches for a value in the </t>
    </r>
    <r>
      <rPr>
        <b/>
        <sz val="11"/>
        <color theme="1"/>
        <rFont val="Aptos Narrow"/>
        <family val="2"/>
        <scheme val="minor"/>
      </rPr>
      <t>first column</t>
    </r>
    <r>
      <rPr>
        <sz val="11"/>
        <color theme="1"/>
        <rFont val="Aptos Narrow"/>
        <family val="2"/>
        <scheme val="minor"/>
      </rPr>
      <t xml:space="preserve"> of a table and returns a value from a specific column in the same row</t>
    </r>
  </si>
  <si>
    <r>
      <t xml:space="preserve">Searches for a value in </t>
    </r>
    <r>
      <rPr>
        <b/>
        <sz val="11"/>
        <color theme="1"/>
        <rFont val="Aptos Narrow"/>
        <family val="2"/>
        <scheme val="minor"/>
      </rPr>
      <t>any column</t>
    </r>
    <r>
      <rPr>
        <sz val="11"/>
        <color theme="1"/>
        <rFont val="Aptos Narrow"/>
        <family val="2"/>
        <scheme val="minor"/>
      </rPr>
      <t xml:space="preserve">, and returns a result from another column. Can look for multiple criteria at once. </t>
    </r>
  </si>
  <si>
    <r>
      <t xml:space="preserve">The </t>
    </r>
    <r>
      <rPr>
        <b/>
        <sz val="11"/>
        <color theme="1"/>
        <rFont val="Aptos Narrow"/>
        <family val="2"/>
        <scheme val="minor"/>
      </rPr>
      <t>Intermediate</t>
    </r>
    <r>
      <rPr>
        <sz val="11"/>
        <color theme="1"/>
        <rFont val="Aptos Narrow"/>
        <family val="2"/>
        <scheme val="minor"/>
      </rPr>
      <t xml:space="preserve"> XLOOKUP does the same with one slight difference: You can look up one cell and get results from multiple columns.  This way, you don't have to redo the formula several times. </t>
    </r>
  </si>
  <si>
    <t>(See Green Table)</t>
  </si>
  <si>
    <t>Result 2</t>
  </si>
  <si>
    <t>Result 3</t>
  </si>
  <si>
    <t>Lookup/Result 1</t>
  </si>
  <si>
    <t>Result 4</t>
  </si>
  <si>
    <t>Basic 2</t>
  </si>
  <si>
    <t>Basic 1</t>
  </si>
  <si>
    <t>Jane Smith</t>
  </si>
  <si>
    <r>
      <t xml:space="preserve">The </t>
    </r>
    <r>
      <rPr>
        <b/>
        <sz val="11"/>
        <color theme="1"/>
        <rFont val="Aptos Narrow"/>
        <family val="2"/>
        <scheme val="minor"/>
      </rPr>
      <t xml:space="preserve">Basic </t>
    </r>
    <r>
      <rPr>
        <sz val="11"/>
        <color theme="1"/>
        <rFont val="Aptos Narrow"/>
        <family val="2"/>
        <scheme val="minor"/>
      </rPr>
      <t>XLOOKUP works a lot like VLOOKUP, What are you looking for?</t>
    </r>
    <r>
      <rPr>
        <b/>
        <sz val="11"/>
        <color theme="1"/>
        <rFont val="Aptos Narrow"/>
        <family val="2"/>
        <scheme val="minor"/>
      </rPr>
      <t xml:space="preserve"> [ </t>
    </r>
    <r>
      <rPr>
        <b/>
        <sz val="11"/>
        <color rgb="FFC00000"/>
        <rFont val="Aptos Narrow"/>
        <family val="2"/>
        <scheme val="minor"/>
      </rPr>
      <t>C53</t>
    </r>
    <r>
      <rPr>
        <b/>
        <sz val="11"/>
        <color theme="1"/>
        <rFont val="Aptos Narrow"/>
        <family val="2"/>
        <scheme val="minor"/>
      </rPr>
      <t xml:space="preserve"> ]</t>
    </r>
    <r>
      <rPr>
        <sz val="11"/>
        <color theme="1"/>
        <rFont val="Aptos Narrow"/>
        <family val="2"/>
        <scheme val="minor"/>
      </rPr>
      <t xml:space="preserve"> Where are you looking? </t>
    </r>
    <r>
      <rPr>
        <b/>
        <sz val="11"/>
        <color theme="1"/>
        <rFont val="Aptos Narrow"/>
        <family val="2"/>
        <scheme val="minor"/>
      </rPr>
      <t xml:space="preserve">[ </t>
    </r>
    <r>
      <rPr>
        <b/>
        <sz val="11"/>
        <color rgb="FF0099FF"/>
        <rFont val="Aptos Narrow"/>
        <family val="2"/>
        <scheme val="minor"/>
      </rPr>
      <t>G52:60</t>
    </r>
    <r>
      <rPr>
        <b/>
        <sz val="11"/>
        <color theme="1"/>
        <rFont val="Aptos Narrow"/>
        <family val="2"/>
        <scheme val="minor"/>
      </rPr>
      <t xml:space="preserve"> ] </t>
    </r>
    <r>
      <rPr>
        <sz val="11"/>
        <color theme="1"/>
        <rFont val="Aptos Narrow"/>
        <family val="2"/>
        <scheme val="minor"/>
      </rPr>
      <t>What do you want back?</t>
    </r>
    <r>
      <rPr>
        <b/>
        <sz val="11"/>
        <color theme="1"/>
        <rFont val="Aptos Narrow"/>
        <family val="2"/>
        <scheme val="minor"/>
      </rPr>
      <t xml:space="preserve"> [ </t>
    </r>
    <r>
      <rPr>
        <b/>
        <sz val="11"/>
        <color theme="9"/>
        <rFont val="Aptos Narrow"/>
        <family val="2"/>
        <scheme val="minor"/>
      </rPr>
      <t>H52:H60</t>
    </r>
    <r>
      <rPr>
        <b/>
        <sz val="11"/>
        <color theme="1"/>
        <rFont val="Aptos Narrow"/>
        <family val="2"/>
        <scheme val="minor"/>
      </rPr>
      <t xml:space="preserve"> ]</t>
    </r>
    <r>
      <rPr>
        <sz val="11"/>
        <color theme="1"/>
        <rFont val="Aptos Narrow"/>
        <family val="2"/>
        <scheme val="minor"/>
      </rPr>
      <t xml:space="preserve"> </t>
    </r>
    <r>
      <rPr>
        <b/>
        <sz val="11"/>
        <color rgb="FFFF0000"/>
        <rFont val="Aptos Narrow"/>
        <family val="2"/>
        <scheme val="minor"/>
      </rPr>
      <t>PLUS,</t>
    </r>
    <r>
      <rPr>
        <b/>
        <sz val="11"/>
        <color theme="1"/>
        <rFont val="Aptos Narrow"/>
        <family val="2"/>
        <scheme val="minor"/>
      </rPr>
      <t xml:space="preserve"> </t>
    </r>
    <r>
      <rPr>
        <sz val="11"/>
        <color theme="1"/>
        <rFont val="Aptos Narrow"/>
        <family val="2"/>
        <scheme val="minor"/>
      </rPr>
      <t>What do you want if it's not found?</t>
    </r>
  </si>
  <si>
    <r>
      <t>So now you can get a custom response if the data isn't found!  In Basic 1, the data is found, so the result is returned.  In Basic 2, the data isn't found, so the response,</t>
    </r>
    <r>
      <rPr>
        <b/>
        <sz val="11"/>
        <color theme="1"/>
        <rFont val="Aptos Narrow"/>
        <family val="2"/>
        <scheme val="minor"/>
      </rPr>
      <t xml:space="preserve"> [ </t>
    </r>
    <r>
      <rPr>
        <b/>
        <sz val="11"/>
        <color theme="8" tint="-0.249977111117893"/>
        <rFont val="Aptos Narrow"/>
        <family val="2"/>
        <scheme val="minor"/>
      </rPr>
      <t>"Not Found"</t>
    </r>
    <r>
      <rPr>
        <b/>
        <sz val="11"/>
        <color theme="1"/>
        <rFont val="Aptos Narrow"/>
        <family val="2"/>
        <scheme val="minor"/>
      </rPr>
      <t xml:space="preserve"> ] </t>
    </r>
    <r>
      <rPr>
        <sz val="11"/>
        <color theme="1"/>
        <rFont val="Aptos Narrow"/>
        <family val="2"/>
        <scheme val="minor"/>
      </rPr>
      <t xml:space="preserve">is returned. </t>
    </r>
  </si>
  <si>
    <r>
      <t>=XLOOKUP(</t>
    </r>
    <r>
      <rPr>
        <b/>
        <sz val="11"/>
        <color rgb="FFC00000"/>
        <rFont val="Aptos Narrow"/>
        <family val="2"/>
        <scheme val="minor"/>
      </rPr>
      <t>C53</t>
    </r>
    <r>
      <rPr>
        <sz val="11"/>
        <color theme="1"/>
        <rFont val="Aptos Narrow"/>
        <family val="2"/>
        <scheme val="minor"/>
      </rPr>
      <t>,</t>
    </r>
    <r>
      <rPr>
        <b/>
        <sz val="11"/>
        <color rgb="FF0099FF"/>
        <rFont val="Aptos Narrow"/>
        <family val="2"/>
        <scheme val="minor"/>
      </rPr>
      <t>G52:G60</t>
    </r>
    <r>
      <rPr>
        <sz val="11"/>
        <color theme="1"/>
        <rFont val="Aptos Narrow"/>
        <family val="2"/>
        <scheme val="minor"/>
      </rPr>
      <t>,</t>
    </r>
    <r>
      <rPr>
        <b/>
        <sz val="11"/>
        <color theme="9"/>
        <rFont val="Aptos Narrow"/>
        <family val="2"/>
        <scheme val="minor"/>
      </rPr>
      <t>H52:H60</t>
    </r>
    <r>
      <rPr>
        <sz val="11"/>
        <color theme="1"/>
        <rFont val="Aptos Narrow"/>
        <family val="2"/>
        <scheme val="minor"/>
      </rPr>
      <t>,</t>
    </r>
    <r>
      <rPr>
        <b/>
        <sz val="11"/>
        <color theme="8" tint="-0.249977111117893"/>
        <rFont val="Aptos Narrow"/>
        <family val="2"/>
        <scheme val="minor"/>
      </rPr>
      <t>"Not Found"</t>
    </r>
    <r>
      <rPr>
        <sz val="11"/>
        <color theme="1"/>
        <rFont val="Aptos Narrow"/>
        <family val="2"/>
        <scheme val="minor"/>
      </rPr>
      <t>)</t>
    </r>
  </si>
  <si>
    <r>
      <t>XLOOKUP(1,(</t>
    </r>
    <r>
      <rPr>
        <b/>
        <sz val="11"/>
        <color rgb="FFC00000"/>
        <rFont val="Aptos Narrow"/>
        <family val="2"/>
        <scheme val="minor"/>
      </rPr>
      <t>G52:G56=G53</t>
    </r>
    <r>
      <rPr>
        <sz val="11"/>
        <color theme="1"/>
        <rFont val="Aptos Narrow"/>
        <family val="2"/>
        <scheme val="minor"/>
      </rPr>
      <t>)*(</t>
    </r>
    <r>
      <rPr>
        <b/>
        <sz val="11"/>
        <color rgb="FF0099FF"/>
        <rFont val="Aptos Narrow"/>
        <family val="2"/>
        <scheme val="minor"/>
      </rPr>
      <t>H52:H56=H53</t>
    </r>
    <r>
      <rPr>
        <sz val="11"/>
        <color theme="1"/>
        <rFont val="Aptos Narrow"/>
        <family val="2"/>
        <scheme val="minor"/>
      </rPr>
      <t>)*(</t>
    </r>
    <r>
      <rPr>
        <b/>
        <sz val="11"/>
        <color theme="9"/>
        <rFont val="Aptos Narrow"/>
        <family val="2"/>
        <scheme val="minor"/>
      </rPr>
      <t>J52:J56=J53</t>
    </r>
    <r>
      <rPr>
        <sz val="11"/>
        <color theme="1"/>
        <rFont val="Aptos Narrow"/>
        <family val="2"/>
        <scheme val="minor"/>
      </rPr>
      <t>),</t>
    </r>
    <r>
      <rPr>
        <b/>
        <sz val="11"/>
        <color theme="8" tint="-0.249977111117893"/>
        <rFont val="Aptos Narrow"/>
        <family val="2"/>
        <scheme val="minor"/>
      </rPr>
      <t>I52:I56</t>
    </r>
    <r>
      <rPr>
        <sz val="11"/>
        <color theme="1"/>
        <rFont val="Aptos Narrow"/>
        <family val="2"/>
        <scheme val="minor"/>
      </rPr>
      <t>,</t>
    </r>
    <r>
      <rPr>
        <sz val="11"/>
        <color rgb="FFFF00FF"/>
        <rFont val="Aptos Narrow"/>
        <family val="2"/>
        <scheme val="minor"/>
      </rPr>
      <t>""</t>
    </r>
    <r>
      <rPr>
        <sz val="11"/>
        <color theme="1"/>
        <rFont val="Aptos Narrow"/>
        <family val="2"/>
        <scheme val="minor"/>
      </rPr>
      <t>)</t>
    </r>
  </si>
  <si>
    <r>
      <t>XLOOKUP(</t>
    </r>
    <r>
      <rPr>
        <b/>
        <sz val="11"/>
        <color rgb="FFC00000"/>
        <rFont val="Aptos Narrow"/>
        <family val="2"/>
        <scheme val="minor"/>
      </rPr>
      <t>I54</t>
    </r>
    <r>
      <rPr>
        <sz val="11"/>
        <color theme="1"/>
        <rFont val="Aptos Narrow"/>
        <family val="2"/>
        <scheme val="minor"/>
      </rPr>
      <t>,</t>
    </r>
    <r>
      <rPr>
        <b/>
        <sz val="11"/>
        <color rgb="FF0099FF"/>
        <rFont val="Aptos Narrow"/>
        <family val="2"/>
        <scheme val="minor"/>
      </rPr>
      <t>I52:I56</t>
    </r>
    <r>
      <rPr>
        <sz val="11"/>
        <color theme="1"/>
        <rFont val="Aptos Narrow"/>
        <family val="2"/>
        <scheme val="minor"/>
      </rPr>
      <t>,</t>
    </r>
    <r>
      <rPr>
        <b/>
        <sz val="11"/>
        <color theme="9"/>
        <rFont val="Aptos Narrow"/>
        <family val="2"/>
        <scheme val="minor"/>
      </rPr>
      <t>G52:J56</t>
    </r>
    <r>
      <rPr>
        <sz val="11"/>
        <color theme="1"/>
        <rFont val="Aptos Narrow"/>
        <family val="2"/>
        <scheme val="minor"/>
      </rPr>
      <t>,</t>
    </r>
    <r>
      <rPr>
        <b/>
        <sz val="11"/>
        <color theme="8" tint="-0.249977111117893"/>
        <rFont val="Aptos Narrow"/>
        <family val="2"/>
        <scheme val="minor"/>
      </rPr>
      <t>""</t>
    </r>
    <r>
      <rPr>
        <sz val="11"/>
        <color theme="1"/>
        <rFont val="Aptos Narrow"/>
        <family val="2"/>
        <scheme val="minor"/>
      </rPr>
      <t>,</t>
    </r>
    <r>
      <rPr>
        <b/>
        <sz val="11"/>
        <color rgb="FFFF00FF"/>
        <rFont val="Aptos Narrow"/>
        <family val="2"/>
        <scheme val="minor"/>
      </rPr>
      <t>0</t>
    </r>
    <r>
      <rPr>
        <sz val="11"/>
        <color theme="1"/>
        <rFont val="Aptos Narrow"/>
        <family val="2"/>
        <scheme val="minor"/>
      </rPr>
      <t>)</t>
    </r>
  </si>
  <si>
    <r>
      <t>You can look up the Book/Page</t>
    </r>
    <r>
      <rPr>
        <b/>
        <sz val="11"/>
        <color theme="1"/>
        <rFont val="Aptos Narrow"/>
        <family val="2"/>
        <scheme val="minor"/>
      </rPr>
      <t xml:space="preserve"> [</t>
    </r>
    <r>
      <rPr>
        <b/>
        <sz val="11"/>
        <color rgb="FFC00000"/>
        <rFont val="Aptos Narrow"/>
        <family val="2"/>
        <scheme val="minor"/>
      </rPr>
      <t xml:space="preserve"> I54</t>
    </r>
    <r>
      <rPr>
        <b/>
        <sz val="11"/>
        <color theme="1"/>
        <rFont val="Aptos Narrow"/>
        <family val="2"/>
        <scheme val="minor"/>
      </rPr>
      <t xml:space="preserve"> ]</t>
    </r>
    <r>
      <rPr>
        <sz val="11"/>
        <color theme="1"/>
        <rFont val="Aptos Narrow"/>
        <family val="2"/>
        <scheme val="minor"/>
      </rPr>
      <t xml:space="preserve"> and get the Lessor, Lessee, Book/Page, and Section all at once.    The only catch is that the returned columns have to be adjacent to each other and will stay in </t>
    </r>
  </si>
  <si>
    <r>
      <t>their original order, so, in this example, you have to pull Book/Page to also be able to pull Section. To return info from several columns, just included them in cell reference you want back</t>
    </r>
    <r>
      <rPr>
        <b/>
        <sz val="11"/>
        <color theme="1"/>
        <rFont val="Aptos Narrow"/>
        <family val="2"/>
        <scheme val="minor"/>
      </rPr>
      <t xml:space="preserve"> [ </t>
    </r>
    <r>
      <rPr>
        <b/>
        <sz val="11"/>
        <color theme="9"/>
        <rFont val="Aptos Narrow"/>
        <family val="2"/>
        <scheme val="minor"/>
      </rPr>
      <t>G52:J56</t>
    </r>
    <r>
      <rPr>
        <b/>
        <sz val="11"/>
        <color theme="1"/>
        <rFont val="Aptos Narrow"/>
        <family val="2"/>
        <scheme val="minor"/>
      </rPr>
      <t xml:space="preserve"> ]</t>
    </r>
  </si>
  <si>
    <r>
      <t xml:space="preserve">The </t>
    </r>
    <r>
      <rPr>
        <b/>
        <sz val="11"/>
        <color theme="1"/>
        <rFont val="Aptos Narrow"/>
        <family val="2"/>
        <scheme val="minor"/>
      </rPr>
      <t>Advanced</t>
    </r>
    <r>
      <rPr>
        <sz val="11"/>
        <color theme="1"/>
        <rFont val="Aptos Narrow"/>
        <family val="2"/>
        <scheme val="minor"/>
      </rPr>
      <t xml:space="preserve"> XLOOKUP can look at multiple criteria to return very specific results.  In this example, It's looking for John Smith </t>
    </r>
    <r>
      <rPr>
        <b/>
        <sz val="11"/>
        <color theme="1"/>
        <rFont val="Aptos Narrow"/>
        <family val="2"/>
        <scheme val="minor"/>
      </rPr>
      <t xml:space="preserve">[ </t>
    </r>
    <r>
      <rPr>
        <b/>
        <sz val="11"/>
        <color rgb="FFC00000"/>
        <rFont val="Aptos Narrow"/>
        <family val="2"/>
        <scheme val="minor"/>
      </rPr>
      <t>G53</t>
    </r>
    <r>
      <rPr>
        <b/>
        <sz val="11"/>
        <color theme="1"/>
        <rFont val="Aptos Narrow"/>
        <family val="2"/>
        <scheme val="minor"/>
      </rPr>
      <t xml:space="preserve"> ]</t>
    </r>
    <r>
      <rPr>
        <sz val="11"/>
        <color theme="1"/>
        <rFont val="Aptos Narrow"/>
        <family val="2"/>
        <scheme val="minor"/>
      </rPr>
      <t xml:space="preserve"> and Hall LLC </t>
    </r>
    <r>
      <rPr>
        <b/>
        <sz val="11"/>
        <color theme="1"/>
        <rFont val="Aptos Narrow"/>
        <family val="2"/>
        <scheme val="minor"/>
      </rPr>
      <t xml:space="preserve">[ </t>
    </r>
    <r>
      <rPr>
        <b/>
        <sz val="11"/>
        <color rgb="FF0099FF"/>
        <rFont val="Aptos Narrow"/>
        <family val="2"/>
        <scheme val="minor"/>
      </rPr>
      <t xml:space="preserve">H53 </t>
    </r>
    <r>
      <rPr>
        <b/>
        <sz val="11"/>
        <color theme="1"/>
        <rFont val="Aptos Narrow"/>
        <family val="2"/>
        <scheme val="minor"/>
      </rPr>
      <t xml:space="preserve">] </t>
    </r>
    <r>
      <rPr>
        <sz val="11"/>
        <color theme="1"/>
        <rFont val="Aptos Narrow"/>
        <family val="2"/>
        <scheme val="minor"/>
      </rPr>
      <t xml:space="preserve">and section 12 </t>
    </r>
    <r>
      <rPr>
        <b/>
        <sz val="11"/>
        <color theme="1"/>
        <rFont val="Aptos Narrow"/>
        <family val="2"/>
        <scheme val="minor"/>
      </rPr>
      <t>[</t>
    </r>
    <r>
      <rPr>
        <b/>
        <sz val="11"/>
        <color theme="9"/>
        <rFont val="Aptos Narrow"/>
        <family val="2"/>
        <scheme val="minor"/>
      </rPr>
      <t xml:space="preserve"> J53</t>
    </r>
    <r>
      <rPr>
        <b/>
        <sz val="11"/>
        <color theme="1"/>
        <rFont val="Aptos Narrow"/>
        <family val="2"/>
        <scheme val="minor"/>
      </rPr>
      <t xml:space="preserve"> ]</t>
    </r>
    <r>
      <rPr>
        <sz val="11"/>
        <color theme="1"/>
        <rFont val="Aptos Narrow"/>
        <family val="2"/>
        <scheme val="minor"/>
      </rPr>
      <t xml:space="preserve"> and returning that Book/Page.</t>
    </r>
  </si>
  <si>
    <r>
      <t xml:space="preserve">Notice that the format changes significantly for </t>
    </r>
    <r>
      <rPr>
        <b/>
        <sz val="11"/>
        <color rgb="FFFF0000"/>
        <rFont val="Aptos Narrow"/>
        <family val="2"/>
        <scheme val="minor"/>
      </rPr>
      <t>Advanced</t>
    </r>
    <r>
      <rPr>
        <sz val="11"/>
        <color rgb="FFFF0000"/>
        <rFont val="Aptos Narrow"/>
        <family val="2"/>
        <scheme val="minor"/>
      </rPr>
      <t xml:space="preserve"> - you select the range, then specify (either with cell reference or quotations) exactly what you want each piece to match.</t>
    </r>
  </si>
  <si>
    <t>Book/page for John Smith, Hall LLC, AND Section 12</t>
  </si>
  <si>
    <t xml:space="preserve">This way, if you know Hall LLC took multiple leases from the same Lessor, you can narrow it down to only the Hall LLC leases from a specific lessor in a specific section. </t>
  </si>
  <si>
    <t>Example Use</t>
  </si>
  <si>
    <t>Create a list of the Lessors in a spreadsheet</t>
  </si>
  <si>
    <t>Unique Lists</t>
  </si>
  <si>
    <t>Needing to pull a unique list from a huge data set happens constantly.  There are manual ways, but also forumulas to help the process. Let's explore a few options.</t>
  </si>
  <si>
    <t>Create a unique list based on a larger list in one column</t>
  </si>
  <si>
    <t>County Name</t>
  </si>
  <si>
    <t>Unique List</t>
  </si>
  <si>
    <r>
      <t xml:space="preserve">they have enough room for the entire result, or it will create an error.  In this formula you simply need to highlight the entire range you want in the list </t>
    </r>
    <r>
      <rPr>
        <b/>
        <sz val="11"/>
        <color theme="1"/>
        <rFont val="Aptos Narrow"/>
        <family val="2"/>
        <scheme val="minor"/>
      </rPr>
      <t xml:space="preserve">[ </t>
    </r>
    <r>
      <rPr>
        <b/>
        <sz val="11"/>
        <color rgb="FFC00000"/>
        <rFont val="Aptos Narrow"/>
        <family val="2"/>
        <scheme val="minor"/>
      </rPr>
      <t xml:space="preserve">C1:C17 </t>
    </r>
    <r>
      <rPr>
        <b/>
        <sz val="11"/>
        <color theme="1"/>
        <rFont val="Aptos Narrow"/>
        <family val="2"/>
        <scheme val="minor"/>
      </rPr>
      <t>]</t>
    </r>
  </si>
  <si>
    <r>
      <t>unique</t>
    </r>
    <r>
      <rPr>
        <b/>
        <sz val="11"/>
        <color theme="1"/>
        <rFont val="Aptos Narrow"/>
        <family val="2"/>
        <scheme val="minor"/>
      </rPr>
      <t>(</t>
    </r>
    <r>
      <rPr>
        <b/>
        <sz val="11"/>
        <color rgb="FFC00000"/>
        <rFont val="Aptos Narrow"/>
        <family val="2"/>
        <scheme val="minor"/>
      </rPr>
      <t>C1:C17</t>
    </r>
    <r>
      <rPr>
        <b/>
        <sz val="11"/>
        <color theme="1"/>
        <rFont val="Aptos Narrow"/>
        <family val="2"/>
        <scheme val="minor"/>
      </rPr>
      <t>)</t>
    </r>
  </si>
  <si>
    <r>
      <t xml:space="preserve">See the result in the </t>
    </r>
    <r>
      <rPr>
        <b/>
        <sz val="11"/>
        <color theme="1"/>
        <rFont val="Aptos Narrow"/>
        <family val="2"/>
        <scheme val="minor"/>
      </rPr>
      <t>Unique List</t>
    </r>
    <r>
      <rPr>
        <sz val="11"/>
        <color theme="1"/>
        <rFont val="Aptos Narrow"/>
        <family val="2"/>
        <scheme val="minor"/>
      </rPr>
      <t xml:space="preserve"> column - it automatically fills in the four cells with the list of unique county names from the larger list. </t>
    </r>
  </si>
  <si>
    <r>
      <t xml:space="preserve">The </t>
    </r>
    <r>
      <rPr>
        <b/>
        <sz val="11"/>
        <color theme="1"/>
        <rFont val="Aptos Narrow"/>
        <family val="2"/>
        <scheme val="minor"/>
      </rPr>
      <t xml:space="preserve">Unique </t>
    </r>
    <r>
      <rPr>
        <sz val="11"/>
        <color theme="1"/>
        <rFont val="Aptos Narrow"/>
        <family val="2"/>
        <scheme val="minor"/>
      </rPr>
      <t>forumula is a formula that automatically "spills" as far as it needs to, even though it's entered in only one cell The trick with spill formulas is to make sure</t>
    </r>
  </si>
  <si>
    <t>Where is the list?</t>
  </si>
  <si>
    <t>Steps</t>
  </si>
  <si>
    <t>Remove duplicates from a helper column</t>
  </si>
  <si>
    <t>(See second column to the right)</t>
  </si>
  <si>
    <t>(See third column to the right)</t>
  </si>
  <si>
    <t>The Remove Duplicates feature is a life saver if you use an older version of Excel. Instead of piecing together a complex formula, just copy/paste your list</t>
  </si>
  <si>
    <r>
      <rPr>
        <b/>
        <sz val="11"/>
        <color rgb="FFC00000"/>
        <rFont val="Aptos Narrow"/>
        <family val="2"/>
        <scheme val="minor"/>
      </rPr>
      <t>Data</t>
    </r>
    <r>
      <rPr>
        <sz val="11"/>
        <color theme="1"/>
        <rFont val="Aptos Narrow"/>
        <family val="2"/>
        <scheme val="minor"/>
      </rPr>
      <t xml:space="preserve"> &gt; </t>
    </r>
    <r>
      <rPr>
        <b/>
        <sz val="11"/>
        <color rgb="FF0099FF"/>
        <rFont val="Aptos Narrow"/>
        <family val="2"/>
        <scheme val="minor"/>
      </rPr>
      <t>Remove Duplicates</t>
    </r>
  </si>
  <si>
    <r>
      <t>to a new column, go to the</t>
    </r>
    <r>
      <rPr>
        <b/>
        <sz val="11"/>
        <color rgb="FFC00000"/>
        <rFont val="Aptos Narrow"/>
        <family val="2"/>
        <scheme val="minor"/>
      </rPr>
      <t xml:space="preserve"> Data</t>
    </r>
    <r>
      <rPr>
        <sz val="11"/>
        <color theme="1"/>
        <rFont val="Aptos Narrow"/>
        <family val="2"/>
        <scheme val="minor"/>
      </rPr>
      <t xml:space="preserve"> tab, and select </t>
    </r>
    <r>
      <rPr>
        <b/>
        <sz val="11"/>
        <color rgb="FF0099FF"/>
        <rFont val="Aptos Narrow"/>
        <family val="2"/>
        <scheme val="minor"/>
      </rPr>
      <t>Remove Duplicates</t>
    </r>
    <r>
      <rPr>
        <sz val="11"/>
        <color theme="1"/>
        <rFont val="Aptos Narrow"/>
        <family val="2"/>
        <scheme val="minor"/>
      </rPr>
      <t xml:space="preserve">. You'll be left with a list of only the unique values from your original list. </t>
    </r>
  </si>
  <si>
    <t>Shortcut Keys</t>
  </si>
  <si>
    <t>Shortcut</t>
  </si>
  <si>
    <t>Use</t>
  </si>
  <si>
    <t>F4 (active)</t>
  </si>
  <si>
    <t>CTRL+SHIFT+L</t>
  </si>
  <si>
    <t>ALT+ENTER</t>
  </si>
  <si>
    <t>CTRL+G</t>
  </si>
  <si>
    <t>Notes</t>
  </si>
  <si>
    <t>Click on a header then press CTRL+ ↓ to go to the last row in that column</t>
  </si>
  <si>
    <t>CTRL+ ↨</t>
  </si>
  <si>
    <t>Move to the farthest top, bottom, left or right</t>
  </si>
  <si>
    <t xml:space="preserve">If there's a blank cell, it will stop at the blank.  CTRL + ↑ goes to the top, CTRL + ← goes to the far left, CTRL + → goes to the far right. </t>
  </si>
  <si>
    <t>Selects everything from your starting point to the farthest cell</t>
  </si>
  <si>
    <t>CTRL + SHIF T+ ↨</t>
  </si>
  <si>
    <t>Click on a header then press CTRL+ SHIFT + ↓ to select everything in that column</t>
  </si>
  <si>
    <t>If there's a blank cell, it will stop at the blank.  CTRL + SHIFT + ↑ selects everything in that column to the top, CTRL + ← selects everything in that row to the far left, etc</t>
  </si>
  <si>
    <t>Turns Filters on or off</t>
  </si>
  <si>
    <t>Click a cell and press CTRL + Shift + L to turn filters on or off in that spot</t>
  </si>
  <si>
    <t>You can highlight a certain row to turn filters on in that row, or select the entire spreadsheet to add filters to the top row</t>
  </si>
  <si>
    <t>F4 or CTRL + Y</t>
  </si>
  <si>
    <t>Redo your last action</t>
  </si>
  <si>
    <t>Highlight a cell yellow, go to another cell then press F4 to turn it yellow.</t>
  </si>
  <si>
    <t>This only repeats the very last thing you did.  CTRl + Y works on older versions of Excel</t>
  </si>
  <si>
    <t>Add "$" to cell references to lock the reference</t>
  </si>
  <si>
    <t>In a formula, type A2 then press F4 to add "$". Repeat to cycle through location</t>
  </si>
  <si>
    <t>You can double-click on a cell to make that "Active." When active, and in a formula, pressing A4 will add $ to the reference to "lock" the location.  Repeatedly pressing it will cycle through the location options for $</t>
  </si>
  <si>
    <t>CTRL + D</t>
  </si>
  <si>
    <t>Fill Down</t>
  </si>
  <si>
    <t>Fills highlighed cells with the cell contents one cell above</t>
  </si>
  <si>
    <t>Does not work if a blank is between the last cell and the highlighted cells</t>
  </si>
  <si>
    <t>CTRL + R</t>
  </si>
  <si>
    <t>Fill Right</t>
  </si>
  <si>
    <t>Fills highlighted cells with cell contents one cell to the left</t>
  </si>
  <si>
    <t>CTRL + A</t>
  </si>
  <si>
    <t>CTRL + Z</t>
  </si>
  <si>
    <t>Undo</t>
  </si>
  <si>
    <t>Will "undo" your last action</t>
  </si>
  <si>
    <t>Keep pressing it to keep going farther back through previous actions. 
Great for testing formulas!</t>
  </si>
  <si>
    <t>Select All</t>
  </si>
  <si>
    <t>Select everything on the sheet</t>
  </si>
  <si>
    <t xml:space="preserve">Works in other applications, too.  </t>
  </si>
  <si>
    <t>Line Break ([Enter])</t>
  </si>
  <si>
    <t>Press ALT+Enter to create a new line 
inside of a cell.</t>
  </si>
  <si>
    <t>Entering numbers this way in Excel will keep them from working in math formulas.</t>
  </si>
  <si>
    <t>Go To (The Special Menu)</t>
  </si>
  <si>
    <t>CTRL + G &gt; Special… for the Special Menu</t>
  </si>
  <si>
    <t>This is a whole menu of special functions you can do in Excel - see below.</t>
  </si>
  <si>
    <t>UNIQUE</t>
  </si>
  <si>
    <t>Special Menu Breakdown:</t>
  </si>
  <si>
    <t>Menu Item</t>
  </si>
  <si>
    <t>What It Selects</t>
  </si>
  <si>
    <t>Constants</t>
  </si>
  <si>
    <t>Cells with values that aren't calculated (typed-in numbers, text, etc.)</t>
  </si>
  <si>
    <t>Formulas</t>
  </si>
  <si>
    <t>Blanks</t>
  </si>
  <si>
    <t>All blank (empty) cells in the selected range</t>
  </si>
  <si>
    <t>Current Region</t>
  </si>
  <si>
    <r>
      <t xml:space="preserve">The "block" of data surrounding the active cell (like </t>
    </r>
    <r>
      <rPr>
        <sz val="10"/>
        <color theme="1"/>
        <rFont val="Arial Unicode MS"/>
      </rPr>
      <t>Ctrl + A</t>
    </r>
    <r>
      <rPr>
        <sz val="11"/>
        <color theme="1"/>
        <rFont val="Aptos Narrow"/>
        <family val="2"/>
        <scheme val="minor"/>
      </rPr>
      <t xml:space="preserve"> on a table)</t>
    </r>
  </si>
  <si>
    <t>Current Array</t>
  </si>
  <si>
    <t>Objects</t>
  </si>
  <si>
    <t>Any shape, chart, image, or other embedded object</t>
  </si>
  <si>
    <t>Row Differences</t>
  </si>
  <si>
    <t>In a row, highlights values that differ from the first cell in that row</t>
  </si>
  <si>
    <t>Column Differences</t>
  </si>
  <si>
    <t>In a column, highlights values that differ from the top cell in that column</t>
  </si>
  <si>
    <t>Precedents</t>
  </si>
  <si>
    <t>Cells that are referenced by the active formula</t>
  </si>
  <si>
    <t>Dependents</t>
  </si>
  <si>
    <t>Cells that use (depend on) the current cell in their formula</t>
  </si>
  <si>
    <t>Last Cell</t>
  </si>
  <si>
    <t>Visible Cells Only</t>
  </si>
  <si>
    <t>Conditional Formats</t>
  </si>
  <si>
    <t>Cells that have conditional formatting rules applied</t>
  </si>
  <si>
    <t>Data Validation</t>
  </si>
  <si>
    <t>Cells with data validation rules (like dropdowns or input limits)</t>
  </si>
  <si>
    <r>
      <t>Cells that contain comments (</t>
    </r>
    <r>
      <rPr>
        <sz val="10"/>
        <color theme="1"/>
        <rFont val="Arial Unicode MS"/>
      </rPr>
      <t>Excel 2016 and earlier</t>
    </r>
    <r>
      <rPr>
        <sz val="11"/>
        <color theme="1"/>
        <rFont val="Aptos Narrow"/>
        <family val="2"/>
        <scheme val="minor"/>
      </rPr>
      <t>) or threaded notes (</t>
    </r>
    <r>
      <rPr>
        <sz val="10"/>
        <color theme="1"/>
        <rFont val="Arial Unicode MS"/>
      </rPr>
      <t>Excel 365</t>
    </r>
    <r>
      <rPr>
        <sz val="11"/>
        <color theme="1"/>
        <rFont val="Aptos Narrow"/>
        <family val="2"/>
        <scheme val="minor"/>
      </rPr>
      <t>)</t>
    </r>
  </si>
  <si>
    <t xml:space="preserve">Cells that contain formulas </t>
  </si>
  <si>
    <r>
      <t xml:space="preserve">When you press CTRL+G, you will see a menu called Go To.  At the bottom left, click on </t>
    </r>
    <r>
      <rPr>
        <b/>
        <sz val="11"/>
        <color theme="1"/>
        <rFont val="Aptos Narrow"/>
        <family val="2"/>
        <scheme val="minor"/>
      </rPr>
      <t xml:space="preserve">Special… </t>
    </r>
    <r>
      <rPr>
        <sz val="11"/>
        <color theme="1"/>
        <rFont val="Aptos Narrow"/>
        <family val="2"/>
        <scheme val="minor"/>
      </rPr>
      <t>to access the special menu. This menu lets you select cells based on certain criteria.</t>
    </r>
  </si>
  <si>
    <t>The full array formula range (useful if using CTRL+SHIFT+ENTER formulas)</t>
  </si>
  <si>
    <t>Most of these have very useful, direct purposes, but two have especially useful indirect uses: Blanks and Visible Cells Only</t>
  </si>
  <si>
    <t>All non-hidden cells</t>
  </si>
  <si>
    <t>The last used cell on the sheet (even if deleted)</t>
  </si>
  <si>
    <t>Selects only blanks within a range, ignoring other cells</t>
  </si>
  <si>
    <t>Direct Use</t>
  </si>
  <si>
    <t>Indirect Use</t>
  </si>
  <si>
    <t xml:space="preserve">Example: </t>
  </si>
  <si>
    <t xml:space="preserve">Highlight the Lease Column and press CTRL + G.  Select Special, then Blanks and click OK. </t>
  </si>
  <si>
    <t>With the blanks highlighted, type an equal sign [ = ] then press your up arrow and press CTRL + Enter</t>
  </si>
  <si>
    <r>
      <rPr>
        <b/>
        <sz val="11"/>
        <color rgb="FFC00000"/>
        <rFont val="Aptos Narrow"/>
        <family val="2"/>
        <scheme val="minor"/>
      </rPr>
      <t>Blanks</t>
    </r>
    <r>
      <rPr>
        <b/>
        <sz val="11"/>
        <color theme="1"/>
        <rFont val="Aptos Narrow"/>
        <family val="2"/>
        <scheme val="minor"/>
      </rPr>
      <t xml:space="preserve">  [ </t>
    </r>
    <r>
      <rPr>
        <b/>
        <sz val="11"/>
        <color rgb="FF0099FF"/>
        <rFont val="Aptos Narrow"/>
        <family val="2"/>
        <scheme val="minor"/>
      </rPr>
      <t>= ↑</t>
    </r>
    <r>
      <rPr>
        <b/>
        <sz val="11"/>
        <color theme="1"/>
        <rFont val="Aptos Narrow"/>
        <family val="2"/>
        <scheme val="minor"/>
      </rPr>
      <t xml:space="preserve"> ] [ </t>
    </r>
    <r>
      <rPr>
        <b/>
        <sz val="11"/>
        <color theme="9"/>
        <rFont val="Aptos Narrow"/>
        <family val="2"/>
        <scheme val="minor"/>
      </rPr>
      <t>CTRL + Enter</t>
    </r>
    <r>
      <rPr>
        <b/>
        <sz val="11"/>
        <color theme="1"/>
        <rFont val="Aptos Narrow"/>
        <family val="2"/>
        <scheme val="minor"/>
      </rPr>
      <t xml:space="preserve"> ]</t>
    </r>
  </si>
  <si>
    <r>
      <rPr>
        <b/>
        <sz val="11"/>
        <color rgb="FFC00000"/>
        <rFont val="Aptos Narrow"/>
        <family val="2"/>
        <scheme val="minor"/>
      </rPr>
      <t>Blanks</t>
    </r>
    <r>
      <rPr>
        <b/>
        <sz val="11"/>
        <color theme="1"/>
        <rFont val="Aptos Narrow"/>
        <family val="2"/>
        <scheme val="minor"/>
      </rPr>
      <t xml:space="preserve">  [ </t>
    </r>
    <r>
      <rPr>
        <b/>
        <sz val="11"/>
        <color rgb="FF0099FF"/>
        <rFont val="Aptos Narrow"/>
        <family val="2"/>
        <scheme val="minor"/>
      </rPr>
      <t>Text</t>
    </r>
    <r>
      <rPr>
        <b/>
        <sz val="11"/>
        <color theme="1"/>
        <rFont val="Aptos Narrow"/>
        <family val="2"/>
        <scheme val="minor"/>
      </rPr>
      <t xml:space="preserve"> ] [ </t>
    </r>
    <r>
      <rPr>
        <b/>
        <sz val="11"/>
        <color theme="9"/>
        <rFont val="Aptos Narrow"/>
        <family val="2"/>
        <scheme val="minor"/>
      </rPr>
      <t>CTRL + Enter</t>
    </r>
    <r>
      <rPr>
        <b/>
        <sz val="11"/>
        <color theme="1"/>
        <rFont val="Aptos Narrow"/>
        <family val="2"/>
        <scheme val="minor"/>
      </rPr>
      <t xml:space="preserve"> ]</t>
    </r>
  </si>
  <si>
    <t xml:space="preserve">To copy down the cell directly above each blank: </t>
  </si>
  <si>
    <t>To enter the same text in every blank:</t>
  </si>
  <si>
    <t>With the blanks highlighted, type the text you want in every blank (like [ TRACT ] for example) then press your up arrow and press CTRL + Enter</t>
  </si>
  <si>
    <t>Combine this with a formula or text to quickly fill any blanks.  Very useful for copying down or adding to the previous cell</t>
  </si>
  <si>
    <t>Select visible cells, ignoring filtered or hidden cells</t>
  </si>
  <si>
    <t>Use this to ensure you aren't accidentally overwriting cells that are filtered, hidden, or collapsed in a subtotal</t>
  </si>
  <si>
    <t>While you're usually safe to paste information over a filtered range, there are times it can still affect your hidden data.  If you use the Subtotal function to create collapsable groups, these always overwrite the hidden cells</t>
  </si>
  <si>
    <r>
      <t xml:space="preserve">if you're not careful.  To avoid overwriting hidden cells, select the Visible Cells Only before you paste. This is very similar to the </t>
    </r>
    <r>
      <rPr>
        <b/>
        <sz val="11"/>
        <color theme="1"/>
        <rFont val="Aptos Narrow"/>
        <family val="2"/>
        <scheme val="minor"/>
      </rPr>
      <t>Blanks</t>
    </r>
    <r>
      <rPr>
        <sz val="11"/>
        <color theme="1"/>
        <rFont val="Aptos Narrow"/>
        <family val="2"/>
        <scheme val="minor"/>
      </rPr>
      <t xml:space="preserve"> function, but you can also overwrite existing data instead of just blanks.</t>
    </r>
  </si>
  <si>
    <t>CTRL + SHIFT + V</t>
  </si>
  <si>
    <t>Paste Values Only</t>
  </si>
  <si>
    <t>Will paste text without formulas or formatting</t>
  </si>
  <si>
    <t>Previously could only access by right-clicking and selecting the Paste Values icon; in newer Excel versions, you can use the keyboard shortcut</t>
  </si>
  <si>
    <t>OK-L0007198 Total</t>
  </si>
  <si>
    <t>OK-L0007199 Total</t>
  </si>
  <si>
    <t>OK-L0007200 Total</t>
  </si>
  <si>
    <t>OK-L0007201 Total</t>
  </si>
  <si>
    <t>OK-L0007202 Total</t>
  </si>
  <si>
    <t>OK-L0007203 Total</t>
  </si>
  <si>
    <t>OK-L0007204 Total</t>
  </si>
  <si>
    <t>Grand Total</t>
  </si>
  <si>
    <t xml:space="preserve">Add formatting to the cells like borders, colors, and changing the font size. When you expand the table, the individual lease entries will not have the new formatting. </t>
  </si>
  <si>
    <t>Example:</t>
  </si>
  <si>
    <t>Keyboard shortcuts and Special menu</t>
  </si>
  <si>
    <t>Favorite Keyboard shortcuts, Blanks, Visible Cells Only, Special menu</t>
  </si>
  <si>
    <t>Adding iferror to formulas, spill and drag down, text-to-numbers, upper formula</t>
  </si>
  <si>
    <t>IFERROR</t>
  </si>
  <si>
    <t>Add before your formula to customize error results</t>
  </si>
  <si>
    <t>=IFERROR(…, "Not Found")</t>
  </si>
  <si>
    <t>UPPER</t>
  </si>
  <si>
    <t>=UPPER(C7)</t>
  </si>
  <si>
    <t>Puts all text in cell in uppercase</t>
  </si>
  <si>
    <t>Text to Columns Wizard to convert numbers stored as text into numbers</t>
  </si>
  <si>
    <t>Here are a few extras to add in to what was already covered.  These save time and simplify some more tedious tasks. See the data set below to see examples of each.</t>
  </si>
  <si>
    <t>=IFERROR(VLOOKUP(B6,C5:D6,2,0),"Not Found")</t>
  </si>
  <si>
    <t>This is a nesting formula - you're putting one formula inside another to use both features at once. An example is:</t>
  </si>
  <si>
    <t>This is great for creating exhibits for assignments or creating templates for importing data into a system</t>
  </si>
  <si>
    <t>Data Tab &gt; Text to Columns Wizard</t>
  </si>
  <si>
    <t>0007071</t>
  </si>
  <si>
    <t>0007072</t>
  </si>
  <si>
    <t>0007073</t>
  </si>
  <si>
    <t>0007074</t>
  </si>
  <si>
    <t>0007075</t>
  </si>
  <si>
    <t>0007076</t>
  </si>
  <si>
    <t>0007077</t>
  </si>
  <si>
    <t>0007078</t>
  </si>
  <si>
    <t>0007079</t>
  </si>
  <si>
    <t>0007080</t>
  </si>
  <si>
    <t>0007081</t>
  </si>
  <si>
    <t>0007082</t>
  </si>
  <si>
    <t>0007083</t>
  </si>
  <si>
    <t>0007084</t>
  </si>
  <si>
    <t>0007085</t>
  </si>
  <si>
    <t>0007086</t>
  </si>
  <si>
    <t>Stripped Lease ID</t>
  </si>
  <si>
    <t>Converted</t>
  </si>
  <si>
    <t>(Spill)</t>
  </si>
  <si>
    <t>When you need to be able to calculate the numbers, or need the format to match another data source, you can convert numbers saved as text into numbers instantly.</t>
  </si>
  <si>
    <t>Example Data:</t>
  </si>
  <si>
    <t>NESTED - TEXTJOIN &amp; UNIQUE</t>
  </si>
  <si>
    <t>Newest Count</t>
  </si>
  <si>
    <t>Newest Lease #</t>
  </si>
  <si>
    <t>AUTO SPILL</t>
  </si>
  <si>
    <t>County List</t>
  </si>
  <si>
    <t>Extra tips and tricks to enhance the basics</t>
  </si>
  <si>
    <r>
      <t xml:space="preserve">Click the Plus/Minus toggles on the left to collapse the entries above so you only see the total rows.  Highlight the table, press </t>
    </r>
    <r>
      <rPr>
        <b/>
        <sz val="11"/>
        <color theme="1"/>
        <rFont val="Aptos Narrow"/>
        <family val="2"/>
        <scheme val="minor"/>
      </rPr>
      <t xml:space="preserve">[ </t>
    </r>
    <r>
      <rPr>
        <b/>
        <sz val="11"/>
        <color rgb="FFC00000"/>
        <rFont val="Aptos Narrow"/>
        <family val="2"/>
        <scheme val="minor"/>
      </rPr>
      <t>CTRL + G</t>
    </r>
    <r>
      <rPr>
        <b/>
        <sz val="11"/>
        <color theme="1"/>
        <rFont val="Aptos Narrow"/>
        <family val="2"/>
        <scheme val="minor"/>
      </rPr>
      <t xml:space="preserve"> ]</t>
    </r>
    <r>
      <rPr>
        <sz val="11"/>
        <color theme="1"/>
        <rFont val="Aptos Narrow"/>
        <family val="2"/>
        <scheme val="minor"/>
      </rPr>
      <t xml:space="preserve">, then </t>
    </r>
    <r>
      <rPr>
        <b/>
        <sz val="11"/>
        <color rgb="FF0099FF"/>
        <rFont val="Aptos Narrow"/>
        <family val="2"/>
        <scheme val="minor"/>
      </rPr>
      <t>Visible Cells Only</t>
    </r>
    <r>
      <rPr>
        <sz val="11"/>
        <color theme="1"/>
        <rFont val="Aptos Narrow"/>
        <family val="2"/>
        <scheme val="minor"/>
      </rPr>
      <t>.</t>
    </r>
  </si>
  <si>
    <t>Leases with Status = NP and Gross Ac &gt;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</si>
</sst>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000000_);_(* \(#,##0.000000\);_(* &quot;-&quot;??_);_(@_)"/>
    <numFmt numFmtId="165" formatCode="_(* #,##0.0000_);_(* \(#,##0.0000\);_(* &quot;-&quot;??_);_(@_)"/>
    <numFmt numFmtId="166" formatCode="_(* #,##0.00000_);_(* \(#,##0.00000\);_(* &quot;-&quot;??_);_(@_)"/>
  </numFmts>
  <fonts count="44">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color rgb="FF000000"/>
      <name val="Times New Roman"/>
      <family val="1"/>
    </font>
    <font>
      <sz val="11"/>
      <color theme="1"/>
      <name val="Times New Roman"/>
      <family val="1"/>
    </font>
    <font>
      <sz val="11"/>
      <color rgb="FF000000"/>
      <name val="Calibri"/>
      <family val="2"/>
    </font>
    <font>
      <sz val="11"/>
      <name val="Times New Roman"/>
      <family val="1"/>
    </font>
    <font>
      <b/>
      <sz val="11"/>
      <name val="Times New Roman"/>
      <family val="1"/>
    </font>
    <font>
      <sz val="11"/>
      <name val="Aptos Narrow"/>
      <family val="2"/>
      <scheme val="minor"/>
    </font>
    <font>
      <sz val="11"/>
      <color rgb="FF0D0D0D"/>
      <name val="Times New Roman"/>
      <family val="1"/>
    </font>
    <font>
      <b/>
      <sz val="12"/>
      <color theme="1"/>
      <name val="Aptos Narrow"/>
      <family val="2"/>
      <scheme val="minor"/>
    </font>
    <font>
      <sz val="12"/>
      <color theme="1"/>
      <name val="Aptos Narrow"/>
      <family val="2"/>
      <scheme val="minor"/>
    </font>
    <font>
      <b/>
      <sz val="12"/>
      <color theme="0"/>
      <name val="Aptos Narrow"/>
      <family val="2"/>
      <scheme val="minor"/>
    </font>
    <font>
      <u/>
      <sz val="11"/>
      <color theme="10"/>
      <name val="Aptos Narrow"/>
      <family val="2"/>
      <scheme val="minor"/>
    </font>
    <font>
      <u/>
      <sz val="14"/>
      <color theme="10"/>
      <name val="Aptos Narrow"/>
      <family val="2"/>
      <scheme val="minor"/>
    </font>
    <font>
      <sz val="14"/>
      <color theme="1"/>
      <name val="Aptos Narrow"/>
      <family val="2"/>
      <scheme val="minor"/>
    </font>
    <font>
      <b/>
      <sz val="16"/>
      <color theme="1"/>
      <name val="Aptos Narrow"/>
      <family val="2"/>
      <scheme val="minor"/>
    </font>
    <font>
      <sz val="11"/>
      <color rgb="FF0070C0"/>
      <name val="Aptos Narrow"/>
      <family val="2"/>
      <scheme val="minor"/>
    </font>
    <font>
      <b/>
      <sz val="11"/>
      <color rgb="FF0070C0"/>
      <name val="Aptos Narrow"/>
      <family val="2"/>
      <scheme val="minor"/>
    </font>
    <font>
      <b/>
      <sz val="11"/>
      <color theme="9"/>
      <name val="Aptos Narrow"/>
      <family val="2"/>
      <scheme val="minor"/>
    </font>
    <font>
      <b/>
      <sz val="11"/>
      <color rgb="FFC00000"/>
      <name val="Aptos Narrow"/>
      <family val="2"/>
      <scheme val="minor"/>
    </font>
    <font>
      <b/>
      <sz val="11"/>
      <color theme="8" tint="-0.249977111117893"/>
      <name val="Aptos Narrow"/>
      <family val="2"/>
      <scheme val="minor"/>
    </font>
    <font>
      <b/>
      <sz val="13.5"/>
      <color theme="1"/>
      <name val="Aptos Narrow"/>
      <family val="2"/>
      <scheme val="minor"/>
    </font>
    <font>
      <sz val="10"/>
      <color theme="1"/>
      <name val="Arial Unicode MS"/>
    </font>
    <font>
      <b/>
      <sz val="10"/>
      <color theme="1"/>
      <name val="Arial Unicode MS"/>
    </font>
    <font>
      <sz val="11"/>
      <color rgb="FFC00000"/>
      <name val="Aptos Narrow"/>
      <family val="2"/>
      <scheme val="minor"/>
    </font>
    <font>
      <b/>
      <sz val="11"/>
      <color rgb="FF7030A0"/>
      <name val="Aptos Narrow"/>
      <family val="2"/>
      <scheme val="minor"/>
    </font>
    <font>
      <b/>
      <sz val="11"/>
      <color rgb="FFFF0000"/>
      <name val="Aptos Narrow"/>
      <family val="2"/>
      <scheme val="minor"/>
    </font>
    <font>
      <b/>
      <sz val="11"/>
      <color theme="8"/>
      <name val="Aptos Narrow"/>
      <family val="2"/>
      <scheme val="minor"/>
    </font>
    <font>
      <b/>
      <sz val="11"/>
      <color rgb="FFFF00FF"/>
      <name val="Aptos Narrow"/>
      <family val="2"/>
      <scheme val="minor"/>
    </font>
    <font>
      <sz val="11"/>
      <color rgb="FFFF00FF"/>
      <name val="Aptos Narrow"/>
      <family val="2"/>
      <scheme val="minor"/>
    </font>
    <font>
      <sz val="11"/>
      <color rgb="FF0099FF"/>
      <name val="Aptos Narrow"/>
      <family val="2"/>
      <scheme val="minor"/>
    </font>
    <font>
      <b/>
      <sz val="11"/>
      <color rgb="FF0099FF"/>
      <name val="Aptos Narrow"/>
      <family val="2"/>
      <scheme val="minor"/>
    </font>
    <font>
      <b/>
      <sz val="11"/>
      <color theme="5" tint="-0.249977111117893"/>
      <name val="Aptos Narrow"/>
      <family val="2"/>
      <scheme val="minor"/>
    </font>
    <font>
      <b/>
      <sz val="11"/>
      <color theme="8" tint="-0.499984740745262"/>
      <name val="Aptos Narrow"/>
      <family val="2"/>
      <scheme val="minor"/>
    </font>
    <font>
      <i/>
      <sz val="11"/>
      <color theme="1"/>
      <name val="Aptos Narrow"/>
      <family val="2"/>
      <scheme val="minor"/>
    </font>
    <font>
      <b/>
      <sz val="11"/>
      <name val="Aptos Narrow"/>
      <family val="2"/>
      <scheme val="minor"/>
    </font>
    <font>
      <sz val="8"/>
      <name val="Aptos Narrow"/>
      <family val="2"/>
      <scheme val="minor"/>
    </font>
    <font>
      <sz val="11"/>
      <color rgb="FFC00000"/>
      <name val="Times New Roman"/>
      <family val="1"/>
    </font>
    <font>
      <sz val="9"/>
      <color rgb="FFC00000"/>
      <name val="Times New Roman"/>
      <family val="1"/>
    </font>
    <font>
      <b/>
      <sz val="11"/>
      <color rgb="FF000000"/>
      <name val="Times New Roman"/>
      <family val="1"/>
    </font>
    <font>
      <b/>
      <sz val="12"/>
      <color rgb="FF0099FF"/>
      <name val="Aptos Narrow"/>
      <family val="2"/>
      <scheme val="minor"/>
    </font>
    <font>
      <sz val="8"/>
      <color theme="0"/>
      <name val="Aptos Narrow"/>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8" tint="-0.249977111117893"/>
        <bgColor indexed="64"/>
      </patternFill>
    </fill>
    <fill>
      <patternFill patternType="solid">
        <fgColor rgb="FFCCFFFF"/>
        <bgColor indexed="64"/>
      </patternFill>
    </fill>
    <fill>
      <patternFill patternType="solid">
        <fgColor rgb="FFF9F6EB"/>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9" tint="0.79998168889431442"/>
        <bgColor indexed="64"/>
      </patternFill>
    </fill>
  </fills>
  <borders count="46">
    <border>
      <left/>
      <right/>
      <top/>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theme="7" tint="0.39994506668294322"/>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medium">
        <color indexed="64"/>
      </left>
      <right/>
      <top/>
      <bottom style="thick">
        <color indexed="64"/>
      </bottom>
      <diagonal/>
    </border>
    <border>
      <left style="thick">
        <color indexed="64"/>
      </left>
      <right/>
      <top/>
      <bottom style="medium">
        <color indexed="64"/>
      </bottom>
      <diagonal/>
    </border>
    <border>
      <left style="mediumDashed">
        <color indexed="64"/>
      </left>
      <right/>
      <top/>
      <bottom style="mediumDashed">
        <color indexed="64"/>
      </bottom>
      <diagonal/>
    </border>
    <border>
      <left/>
      <right style="mediumDashed">
        <color indexed="64"/>
      </right>
      <top/>
      <bottom style="medium">
        <color indexed="64"/>
      </bottom>
      <diagonal/>
    </border>
    <border>
      <left/>
      <right/>
      <top/>
      <bottom style="mediumDashed">
        <color auto="1"/>
      </bottom>
      <diagonal/>
    </border>
    <border>
      <left/>
      <right style="mediumDashed">
        <color indexed="64"/>
      </right>
      <top/>
      <bottom style="thick">
        <color indexed="64"/>
      </bottom>
      <diagonal/>
    </border>
    <border>
      <left style="dotted">
        <color indexed="64"/>
      </left>
      <right style="mediumDashed">
        <color indexed="64"/>
      </right>
      <top/>
      <bottom/>
      <diagonal/>
    </border>
    <border>
      <left style="dotted">
        <color indexed="64"/>
      </left>
      <right style="mediumDashed">
        <color indexed="64"/>
      </right>
      <top/>
      <bottom style="medium">
        <color indexed="64"/>
      </bottom>
      <diagonal/>
    </border>
    <border>
      <left style="dotted">
        <color indexed="64"/>
      </left>
      <right style="mediumDashed">
        <color indexed="64"/>
      </right>
      <top/>
      <bottom style="thick">
        <color indexed="64"/>
      </bottom>
      <diagonal/>
    </border>
    <border>
      <left style="dotted">
        <color indexed="64"/>
      </left>
      <right style="mediumDashed">
        <color indexed="64"/>
      </right>
      <top/>
      <bottom style="mediumDashed">
        <color indexed="64"/>
      </bottom>
      <diagonal/>
    </border>
    <border>
      <left style="thick">
        <color indexed="64"/>
      </left>
      <right/>
      <top style="thick">
        <color indexed="64"/>
      </top>
      <bottom style="dotted">
        <color indexed="64"/>
      </bottom>
      <diagonal/>
    </border>
    <border>
      <left style="dotted">
        <color indexed="64"/>
      </left>
      <right style="mediumDashed">
        <color indexed="64"/>
      </right>
      <top style="thick">
        <color indexed="64"/>
      </top>
      <bottom style="dotted">
        <color indexed="64"/>
      </bottom>
      <diagonal/>
    </border>
    <border>
      <left style="mediumDashed">
        <color indexed="64"/>
      </left>
      <right/>
      <top style="thick">
        <color indexed="64"/>
      </top>
      <bottom style="dotted">
        <color indexed="64"/>
      </bottom>
      <diagonal/>
    </border>
    <border>
      <left/>
      <right/>
      <top style="thick">
        <color indexed="64"/>
      </top>
      <bottom style="dotted">
        <color indexed="64"/>
      </bottom>
      <diagonal/>
    </border>
    <border>
      <left style="medium">
        <color indexed="64"/>
      </left>
      <right/>
      <top style="thick">
        <color indexed="64"/>
      </top>
      <bottom style="dotted">
        <color indexed="64"/>
      </bottom>
      <diagonal/>
    </border>
    <border>
      <left style="thick">
        <color indexed="64"/>
      </left>
      <right/>
      <top style="mediumDashed">
        <color indexed="64"/>
      </top>
      <bottom style="dotted">
        <color indexed="64"/>
      </bottom>
      <diagonal/>
    </border>
    <border>
      <left style="dotted">
        <color indexed="64"/>
      </left>
      <right style="mediumDashed">
        <color indexed="64"/>
      </right>
      <top style="mediumDashed">
        <color indexed="64"/>
      </top>
      <bottom style="dotted">
        <color indexed="64"/>
      </bottom>
      <diagonal/>
    </border>
    <border>
      <left/>
      <right/>
      <top/>
      <bottom style="dotted">
        <color indexed="64"/>
      </bottom>
      <diagonal/>
    </border>
    <border>
      <left style="medium">
        <color indexed="64"/>
      </left>
      <right/>
      <top style="mediumDashed">
        <color indexed="64"/>
      </top>
      <bottom style="dotted">
        <color indexed="64"/>
      </bottom>
      <diagonal/>
    </border>
    <border>
      <left/>
      <right style="mediumDashed">
        <color indexed="64"/>
      </right>
      <top style="mediumDashed">
        <color indexed="64"/>
      </top>
      <bottom style="dotted">
        <color indexed="64"/>
      </bottom>
      <diagonal/>
    </border>
    <border>
      <left style="dotted">
        <color indexed="64"/>
      </left>
      <right style="mediumDashed">
        <color indexed="64"/>
      </right>
      <top/>
      <bottom style="dotted">
        <color indexed="64"/>
      </bottom>
      <diagonal/>
    </border>
    <border>
      <left style="thick">
        <color indexed="64"/>
      </left>
      <right/>
      <top/>
      <bottom style="dotted">
        <color indexed="64"/>
      </bottom>
      <diagonal/>
    </border>
    <border>
      <left style="mediumDashed">
        <color auto="1"/>
      </left>
      <right/>
      <top/>
      <bottom style="dotted">
        <color indexed="64"/>
      </bottom>
      <diagonal/>
    </border>
    <border>
      <left style="medium">
        <color indexed="64"/>
      </left>
      <right/>
      <top/>
      <bottom style="dotted">
        <color indexed="64"/>
      </bottom>
      <diagonal/>
    </border>
    <border>
      <left style="thin">
        <color indexed="64"/>
      </left>
      <right/>
      <top style="thin">
        <color auto="1"/>
      </top>
      <bottom style="thin">
        <color indexed="64"/>
      </bottom>
      <diagonal/>
    </border>
  </borders>
  <cellStyleXfs count="4">
    <xf numFmtId="0" fontId="0" fillId="0" borderId="0"/>
    <xf numFmtId="43" fontId="1" fillId="0" borderId="0" applyFont="0" applyFill="0" applyBorder="0" applyAlignment="0" applyProtection="0"/>
    <xf numFmtId="0" fontId="14" fillId="0" borderId="0" applyNumberFormat="0" applyFill="0" applyBorder="0" applyAlignment="0" applyProtection="0"/>
    <xf numFmtId="44" fontId="1" fillId="0" borderId="0" applyFont="0" applyFill="0" applyBorder="0" applyAlignment="0" applyProtection="0"/>
  </cellStyleXfs>
  <cellXfs count="192">
    <xf numFmtId="0" fontId="0" fillId="0" borderId="0" xfId="0"/>
    <xf numFmtId="0" fontId="4" fillId="0" borderId="0" xfId="0" applyFont="1"/>
    <xf numFmtId="0" fontId="4" fillId="0" borderId="1" xfId="0" applyFont="1" applyBorder="1"/>
    <xf numFmtId="0" fontId="4" fillId="0" borderId="2" xfId="0" applyFont="1" applyBorder="1"/>
    <xf numFmtId="0" fontId="5" fillId="0" borderId="0" xfId="0" applyFont="1" applyAlignment="1">
      <alignment horizontal="left"/>
    </xf>
    <xf numFmtId="0" fontId="4" fillId="0" borderId="7" xfId="0" applyFont="1" applyBorder="1"/>
    <xf numFmtId="10" fontId="4" fillId="0" borderId="2" xfId="0" applyNumberFormat="1" applyFont="1" applyBorder="1"/>
    <xf numFmtId="14" fontId="4" fillId="0" borderId="2" xfId="0" applyNumberFormat="1" applyFont="1" applyBorder="1"/>
    <xf numFmtId="0" fontId="7" fillId="0" borderId="2" xfId="0" applyFont="1" applyBorder="1"/>
    <xf numFmtId="0" fontId="9" fillId="0" borderId="0" xfId="0" applyFont="1" applyAlignment="1">
      <alignment horizontal="center" vertical="center" wrapText="1"/>
    </xf>
    <xf numFmtId="0" fontId="4" fillId="0" borderId="2" xfId="0" applyFont="1" applyBorder="1" applyAlignment="1">
      <alignment wrapText="1"/>
    </xf>
    <xf numFmtId="0" fontId="7" fillId="0" borderId="7" xfId="0" applyFont="1" applyBorder="1"/>
    <xf numFmtId="14" fontId="7" fillId="0" borderId="2" xfId="0" applyNumberFormat="1" applyFont="1" applyBorder="1"/>
    <xf numFmtId="0" fontId="10" fillId="0" borderId="2" xfId="0" applyFont="1" applyBorder="1"/>
    <xf numFmtId="10" fontId="7" fillId="0" borderId="2" xfId="0" applyNumberFormat="1" applyFont="1" applyBorder="1"/>
    <xf numFmtId="0" fontId="10" fillId="0" borderId="7" xfId="0" applyFont="1" applyBorder="1"/>
    <xf numFmtId="14" fontId="10" fillId="0" borderId="2" xfId="0" applyNumberFormat="1" applyFont="1" applyBorder="1"/>
    <xf numFmtId="0" fontId="7" fillId="0" borderId="2" xfId="0" applyFont="1" applyBorder="1" applyAlignment="1">
      <alignment wrapText="1"/>
    </xf>
    <xf numFmtId="0" fontId="7" fillId="0" borderId="2" xfId="0" quotePrefix="1" applyFont="1" applyBorder="1"/>
    <xf numFmtId="1" fontId="5" fillId="0" borderId="0" xfId="0" applyNumberFormat="1" applyFont="1" applyAlignment="1">
      <alignment horizontal="right"/>
    </xf>
    <xf numFmtId="43" fontId="5" fillId="0" borderId="0" xfId="0" applyNumberFormat="1" applyFont="1" applyAlignment="1">
      <alignment horizontal="right"/>
    </xf>
    <xf numFmtId="0" fontId="5" fillId="0" borderId="0" xfId="0" applyFont="1" applyAlignment="1">
      <alignment horizontal="center"/>
    </xf>
    <xf numFmtId="44" fontId="5" fillId="0" borderId="0" xfId="0" applyNumberFormat="1" applyFont="1" applyAlignment="1">
      <alignment horizontal="right"/>
    </xf>
    <xf numFmtId="0" fontId="7" fillId="0" borderId="1" xfId="0" applyFont="1" applyBorder="1"/>
    <xf numFmtId="0" fontId="6" fillId="0" borderId="0" xfId="0" applyFont="1"/>
    <xf numFmtId="0" fontId="4" fillId="0" borderId="1" xfId="0" applyFont="1" applyBorder="1" applyAlignment="1">
      <alignment wrapText="1"/>
    </xf>
    <xf numFmtId="10" fontId="7" fillId="0" borderId="7" xfId="0" applyNumberFormat="1" applyFont="1" applyBorder="1"/>
    <xf numFmtId="14" fontId="7" fillId="0" borderId="7" xfId="0" applyNumberFormat="1" applyFont="1" applyBorder="1"/>
    <xf numFmtId="0" fontId="7" fillId="0" borderId="0" xfId="0" applyFont="1"/>
    <xf numFmtId="0" fontId="12" fillId="0" borderId="0" xfId="0" applyFont="1" applyAlignment="1">
      <alignment horizontal="left" vertical="center" indent="1"/>
    </xf>
    <xf numFmtId="0" fontId="13" fillId="3" borderId="8" xfId="0" applyFont="1" applyFill="1" applyBorder="1" applyAlignment="1">
      <alignment horizontal="left" vertical="center" indent="1"/>
    </xf>
    <xf numFmtId="164" fontId="4" fillId="0" borderId="0" xfId="1" applyNumberFormat="1" applyFont="1"/>
    <xf numFmtId="164" fontId="6" fillId="0" borderId="2" xfId="1" applyNumberFormat="1" applyFont="1" applyBorder="1"/>
    <xf numFmtId="164" fontId="0" fillId="0" borderId="0" xfId="1" applyNumberFormat="1" applyFont="1"/>
    <xf numFmtId="164" fontId="5" fillId="0" borderId="0" xfId="1" applyNumberFormat="1" applyFont="1" applyAlignment="1">
      <alignment horizontal="right"/>
    </xf>
    <xf numFmtId="164" fontId="4" fillId="0" borderId="2" xfId="1" applyNumberFormat="1" applyFont="1" applyBorder="1"/>
    <xf numFmtId="164" fontId="7" fillId="0" borderId="2" xfId="1" applyNumberFormat="1" applyFont="1" applyBorder="1"/>
    <xf numFmtId="164" fontId="10" fillId="0" borderId="2" xfId="1" applyNumberFormat="1" applyFont="1" applyBorder="1"/>
    <xf numFmtId="0" fontId="15" fillId="0" borderId="0" xfId="2" applyFont="1" applyAlignment="1">
      <alignment horizontal="left" vertical="center" indent="1"/>
    </xf>
    <xf numFmtId="0" fontId="16" fillId="0" borderId="0" xfId="0" applyFont="1"/>
    <xf numFmtId="49" fontId="12" fillId="0" borderId="0" xfId="0" quotePrefix="1" applyNumberFormat="1" applyFont="1" applyAlignment="1">
      <alignment horizontal="left" vertical="center" indent="1"/>
    </xf>
    <xf numFmtId="49" fontId="12" fillId="0" borderId="0" xfId="0" applyNumberFormat="1" applyFont="1" applyAlignment="1">
      <alignment horizontal="left" vertical="center" indent="1"/>
    </xf>
    <xf numFmtId="0" fontId="17" fillId="0" borderId="0" xfId="0" applyFont="1"/>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vertical="center" indent="1"/>
    </xf>
    <xf numFmtId="49" fontId="0" fillId="0" borderId="0" xfId="0" applyNumberFormat="1" applyAlignment="1">
      <alignment horizontal="left" vertical="center" indent="1"/>
    </xf>
    <xf numFmtId="0" fontId="11" fillId="4" borderId="9" xfId="0" applyFont="1" applyFill="1" applyBorder="1" applyAlignment="1">
      <alignment horizontal="left" vertical="center" indent="1"/>
    </xf>
    <xf numFmtId="0" fontId="3" fillId="4" borderId="9" xfId="0" applyFont="1" applyFill="1" applyBorder="1" applyAlignment="1">
      <alignment horizontal="left" vertical="center" indent="1"/>
    </xf>
    <xf numFmtId="49" fontId="0" fillId="0" borderId="0" xfId="0" applyNumberFormat="1" applyAlignment="1">
      <alignment horizontal="left" vertical="center"/>
    </xf>
    <xf numFmtId="0" fontId="0" fillId="0" borderId="10" xfId="0" applyBorder="1" applyAlignment="1">
      <alignment vertical="center"/>
    </xf>
    <xf numFmtId="0" fontId="3" fillId="0" borderId="0" xfId="0" applyFont="1" applyAlignment="1">
      <alignment horizontal="center" vertical="center" wrapText="1"/>
    </xf>
    <xf numFmtId="0" fontId="0" fillId="0" borderId="0" xfId="0" applyAlignment="1">
      <alignment vertical="center" wrapText="1"/>
    </xf>
    <xf numFmtId="0" fontId="24" fillId="0" borderId="0" xfId="0" applyFont="1" applyAlignment="1">
      <alignment vertical="center" wrapText="1"/>
    </xf>
    <xf numFmtId="0" fontId="24" fillId="0" borderId="0" xfId="0" applyFont="1"/>
    <xf numFmtId="49" fontId="0" fillId="0" borderId="0" xfId="0" quotePrefix="1" applyNumberFormat="1" applyAlignment="1">
      <alignment horizontal="left" vertical="center" indent="1"/>
    </xf>
    <xf numFmtId="0" fontId="3" fillId="0" borderId="0" xfId="0" applyFont="1"/>
    <xf numFmtId="0" fontId="3" fillId="0" borderId="0" xfId="0" applyFont="1" applyAlignment="1">
      <alignment horizontal="left" vertical="center" indent="1"/>
    </xf>
    <xf numFmtId="0" fontId="0" fillId="0" borderId="0" xfId="0" applyAlignment="1">
      <alignment horizontal="center" vertical="center"/>
    </xf>
    <xf numFmtId="0" fontId="0" fillId="0" borderId="0" xfId="0" applyAlignment="1">
      <alignment horizontal="left" vertical="center" wrapText="1" indent="1"/>
    </xf>
    <xf numFmtId="0" fontId="0" fillId="0" borderId="10" xfId="0" applyBorder="1" applyAlignment="1">
      <alignment horizontal="left" vertical="center"/>
    </xf>
    <xf numFmtId="49" fontId="0" fillId="0" borderId="0" xfId="0" applyNumberFormat="1" applyAlignment="1">
      <alignment vertical="center"/>
    </xf>
    <xf numFmtId="0" fontId="2" fillId="0" borderId="0" xfId="0" applyFont="1" applyAlignment="1">
      <alignment vertical="center"/>
    </xf>
    <xf numFmtId="0" fontId="3" fillId="5" borderId="12" xfId="0" applyFont="1" applyFill="1" applyBorder="1" applyAlignment="1">
      <alignment vertical="center"/>
    </xf>
    <xf numFmtId="44" fontId="0" fillId="5" borderId="14" xfId="3" applyFont="1" applyFill="1" applyBorder="1" applyAlignment="1">
      <alignment vertical="center"/>
    </xf>
    <xf numFmtId="0" fontId="0" fillId="5" borderId="15" xfId="0" applyFill="1" applyBorder="1" applyAlignment="1">
      <alignment vertical="center"/>
    </xf>
    <xf numFmtId="44" fontId="3" fillId="5" borderId="16" xfId="0" applyNumberFormat="1" applyFont="1" applyFill="1" applyBorder="1" applyAlignment="1">
      <alignment vertical="center"/>
    </xf>
    <xf numFmtId="0" fontId="0" fillId="0" borderId="0" xfId="0" applyAlignment="1">
      <alignment horizontal="right" vertical="center" indent="1"/>
    </xf>
    <xf numFmtId="0" fontId="0" fillId="0" borderId="0" xfId="0" applyAlignment="1">
      <alignment horizontal="left" indent="1"/>
    </xf>
    <xf numFmtId="0" fontId="0" fillId="5" borderId="10" xfId="0" applyFill="1" applyBorder="1" applyAlignment="1">
      <alignment vertical="center"/>
    </xf>
    <xf numFmtId="0" fontId="3" fillId="5" borderId="17" xfId="0" applyFont="1" applyFill="1" applyBorder="1" applyAlignment="1">
      <alignment horizontal="left" vertical="center" indent="1"/>
    </xf>
    <xf numFmtId="0" fontId="0" fillId="5" borderId="0" xfId="0" applyFill="1" applyAlignment="1">
      <alignment horizontal="left" vertical="center" indent="1"/>
    </xf>
    <xf numFmtId="0" fontId="3" fillId="5" borderId="11" xfId="0" applyFont="1" applyFill="1" applyBorder="1" applyAlignment="1">
      <alignment horizontal="left" vertical="center" indent="1"/>
    </xf>
    <xf numFmtId="0" fontId="0" fillId="5" borderId="13" xfId="0" applyFill="1" applyBorder="1" applyAlignment="1">
      <alignment horizontal="left" vertical="center" indent="1"/>
    </xf>
    <xf numFmtId="9" fontId="7" fillId="0" borderId="0" xfId="0" applyNumberFormat="1" applyFont="1"/>
    <xf numFmtId="164" fontId="4" fillId="0" borderId="1" xfId="1" applyNumberFormat="1" applyFont="1" applyBorder="1"/>
    <xf numFmtId="164" fontId="6" fillId="0" borderId="1" xfId="1" applyNumberFormat="1" applyFont="1" applyBorder="1"/>
    <xf numFmtId="10" fontId="4" fillId="0" borderId="1" xfId="0" applyNumberFormat="1" applyFont="1" applyBorder="1"/>
    <xf numFmtId="14" fontId="4" fillId="0" borderId="1" xfId="0" applyNumberFormat="1" applyFont="1" applyBorder="1"/>
    <xf numFmtId="0" fontId="10" fillId="0" borderId="1" xfId="0" applyFont="1" applyBorder="1"/>
    <xf numFmtId="10" fontId="7" fillId="0" borderId="1" xfId="0" applyNumberFormat="1" applyFont="1" applyBorder="1"/>
    <xf numFmtId="164" fontId="7" fillId="0" borderId="1" xfId="1" applyNumberFormat="1" applyFont="1" applyBorder="1"/>
    <xf numFmtId="14" fontId="7" fillId="0" borderId="1" xfId="0" applyNumberFormat="1" applyFont="1" applyBorder="1"/>
    <xf numFmtId="14" fontId="10" fillId="0" borderId="1" xfId="0" applyNumberFormat="1" applyFont="1" applyBorder="1"/>
    <xf numFmtId="0" fontId="7" fillId="0" borderId="1" xfId="0" applyFont="1" applyBorder="1" applyAlignment="1">
      <alignment wrapText="1"/>
    </xf>
    <xf numFmtId="164" fontId="10" fillId="0" borderId="1" xfId="1" applyNumberFormat="1" applyFont="1" applyBorder="1"/>
    <xf numFmtId="0" fontId="7" fillId="0" borderId="1" xfId="0" quotePrefix="1" applyFont="1" applyBorder="1"/>
    <xf numFmtId="0" fontId="8" fillId="6" borderId="4" xfId="0" applyFont="1" applyFill="1" applyBorder="1" applyAlignment="1">
      <alignment wrapText="1"/>
    </xf>
    <xf numFmtId="0" fontId="8" fillId="6" borderId="5" xfId="0" applyFont="1" applyFill="1" applyBorder="1" applyAlignment="1">
      <alignment wrapText="1"/>
    </xf>
    <xf numFmtId="0" fontId="8" fillId="6" borderId="5" xfId="0" applyFont="1" applyFill="1" applyBorder="1"/>
    <xf numFmtId="164" fontId="8" fillId="6" borderId="5" xfId="1" applyNumberFormat="1" applyFont="1" applyFill="1" applyBorder="1" applyAlignment="1">
      <alignment wrapText="1"/>
    </xf>
    <xf numFmtId="164" fontId="8" fillId="6" borderId="6" xfId="1" applyNumberFormat="1" applyFont="1" applyFill="1" applyBorder="1" applyAlignment="1">
      <alignment wrapText="1"/>
    </xf>
    <xf numFmtId="0" fontId="8" fillId="6" borderId="6" xfId="0" applyFont="1" applyFill="1" applyBorder="1" applyAlignment="1">
      <alignment wrapText="1"/>
    </xf>
    <xf numFmtId="0" fontId="4" fillId="0" borderId="2" xfId="0" applyFont="1" applyBorder="1" applyAlignment="1">
      <alignment horizontal="left" indent="1"/>
    </xf>
    <xf numFmtId="0" fontId="7" fillId="0" borderId="1" xfId="0" applyFont="1" applyBorder="1" applyAlignment="1">
      <alignment horizontal="left" indent="1"/>
    </xf>
    <xf numFmtId="0" fontId="4" fillId="0" borderId="2" xfId="0" applyFont="1" applyBorder="1" applyAlignment="1">
      <alignment horizontal="left" wrapText="1" indent="1"/>
    </xf>
    <xf numFmtId="0" fontId="4" fillId="0" borderId="1" xfId="0" applyFont="1" applyBorder="1" applyAlignment="1">
      <alignment horizontal="left" indent="1"/>
    </xf>
    <xf numFmtId="0" fontId="7" fillId="0" borderId="2" xfId="0" applyFont="1" applyBorder="1" applyAlignment="1">
      <alignment horizontal="left" indent="1"/>
    </xf>
    <xf numFmtId="0" fontId="7" fillId="0" borderId="2" xfId="0" applyFont="1" applyBorder="1" applyAlignment="1">
      <alignment horizontal="left" wrapText="1" indent="1"/>
    </xf>
    <xf numFmtId="0" fontId="7" fillId="0" borderId="0" xfId="0" applyFont="1" applyAlignment="1">
      <alignment horizontal="left" indent="1"/>
    </xf>
    <xf numFmtId="0" fontId="8" fillId="6" borderId="6" xfId="0" applyFont="1" applyFill="1" applyBorder="1" applyAlignment="1">
      <alignment horizontal="left" wrapText="1"/>
    </xf>
    <xf numFmtId="0" fontId="8" fillId="2" borderId="1" xfId="0" applyFont="1" applyFill="1" applyBorder="1"/>
    <xf numFmtId="164" fontId="8" fillId="2" borderId="1" xfId="1" applyNumberFormat="1" applyFont="1" applyFill="1" applyBorder="1" applyAlignment="1"/>
    <xf numFmtId="0" fontId="8" fillId="4" borderId="1" xfId="0" applyFont="1" applyFill="1" applyBorder="1"/>
    <xf numFmtId="0" fontId="8" fillId="2" borderId="1" xfId="0" applyFont="1" applyFill="1" applyBorder="1" applyAlignment="1">
      <alignment horizontal="left" indent="1"/>
    </xf>
    <xf numFmtId="0" fontId="4" fillId="0" borderId="1" xfId="0" applyFont="1" applyBorder="1" applyAlignment="1">
      <alignment horizontal="left" wrapText="1" indent="1"/>
    </xf>
    <xf numFmtId="0" fontId="7" fillId="0" borderId="1" xfId="0" applyFont="1" applyBorder="1" applyAlignment="1">
      <alignment horizontal="left" wrapText="1" indent="1"/>
    </xf>
    <xf numFmtId="0" fontId="39" fillId="0" borderId="3" xfId="0" applyFont="1" applyBorder="1"/>
    <xf numFmtId="164" fontId="39" fillId="0" borderId="0" xfId="1" applyNumberFormat="1" applyFont="1"/>
    <xf numFmtId="0" fontId="39" fillId="0" borderId="0" xfId="0" applyFont="1"/>
    <xf numFmtId="0" fontId="26" fillId="0" borderId="0" xfId="0" applyFont="1"/>
    <xf numFmtId="0" fontId="40" fillId="0" borderId="3" xfId="0" applyFont="1" applyBorder="1" applyAlignment="1">
      <alignment horizontal="center"/>
    </xf>
    <xf numFmtId="0" fontId="4" fillId="0" borderId="1" xfId="0" applyFont="1" applyBorder="1" applyAlignment="1">
      <alignment horizontal="right"/>
    </xf>
    <xf numFmtId="3" fontId="4" fillId="0" borderId="2" xfId="0" applyNumberFormat="1" applyFont="1" applyBorder="1"/>
    <xf numFmtId="165" fontId="4" fillId="0" borderId="2" xfId="1" applyNumberFormat="1" applyFont="1" applyBorder="1"/>
    <xf numFmtId="14" fontId="4" fillId="0" borderId="2" xfId="1" applyNumberFormat="1" applyFont="1" applyBorder="1"/>
    <xf numFmtId="0" fontId="41" fillId="0" borderId="1" xfId="0" applyFont="1" applyBorder="1" applyAlignment="1">
      <alignment horizontal="center"/>
    </xf>
    <xf numFmtId="0" fontId="41" fillId="0" borderId="2" xfId="0" applyFont="1" applyBorder="1" applyAlignment="1">
      <alignment horizontal="center"/>
    </xf>
    <xf numFmtId="4" fontId="4" fillId="0" borderId="0" xfId="0" applyNumberFormat="1" applyFont="1"/>
    <xf numFmtId="0" fontId="3" fillId="0" borderId="0" xfId="0" applyFont="1" applyAlignment="1">
      <alignment vertical="center"/>
    </xf>
    <xf numFmtId="0" fontId="23" fillId="0" borderId="0" xfId="0" applyFont="1" applyAlignment="1">
      <alignment horizontal="left" vertical="center" indent="1"/>
    </xf>
    <xf numFmtId="0" fontId="2" fillId="0" borderId="0" xfId="0" applyFont="1" applyAlignment="1">
      <alignment horizontal="center"/>
    </xf>
    <xf numFmtId="0" fontId="2" fillId="0" borderId="0" xfId="0" applyFont="1" applyAlignment="1">
      <alignment horizontal="center" vertical="center"/>
    </xf>
    <xf numFmtId="0" fontId="26" fillId="0" borderId="0" xfId="0" applyFont="1" applyAlignment="1">
      <alignment horizontal="left" indent="2"/>
    </xf>
    <xf numFmtId="0" fontId="14" fillId="0" borderId="0" xfId="2" applyAlignment="1">
      <alignment vertical="center"/>
    </xf>
    <xf numFmtId="0" fontId="3" fillId="7" borderId="3" xfId="0" applyFont="1" applyFill="1" applyBorder="1" applyAlignment="1">
      <alignment horizontal="center" vertical="center"/>
    </xf>
    <xf numFmtId="0" fontId="3" fillId="5" borderId="3" xfId="0" applyFont="1" applyFill="1" applyBorder="1" applyAlignment="1">
      <alignment horizontal="center" vertical="center"/>
    </xf>
    <xf numFmtId="0" fontId="0" fillId="8" borderId="0" xfId="0" applyFill="1" applyAlignment="1">
      <alignment horizontal="center"/>
    </xf>
    <xf numFmtId="0" fontId="2" fillId="0" borderId="0" xfId="0" applyFont="1" applyAlignment="1">
      <alignment horizontal="left" vertical="center" indent="1"/>
    </xf>
    <xf numFmtId="0" fontId="2" fillId="0" borderId="0" xfId="0" applyFont="1" applyAlignment="1">
      <alignment horizontal="left" indent="1"/>
    </xf>
    <xf numFmtId="0" fontId="42" fillId="0" borderId="0" xfId="0" applyFont="1" applyAlignment="1">
      <alignment horizontal="center" vertical="center"/>
    </xf>
    <xf numFmtId="0" fontId="11" fillId="4" borderId="9" xfId="0" applyFont="1" applyFill="1" applyBorder="1" applyAlignment="1">
      <alignment horizontal="center" vertical="center"/>
    </xf>
    <xf numFmtId="0" fontId="11" fillId="4" borderId="0" xfId="0" applyFont="1" applyFill="1" applyAlignment="1">
      <alignment horizontal="center" vertical="center"/>
    </xf>
    <xf numFmtId="0" fontId="11" fillId="5" borderId="0" xfId="0" applyFont="1" applyFill="1" applyAlignment="1">
      <alignment horizontal="center" vertical="center"/>
    </xf>
    <xf numFmtId="49" fontId="0" fillId="0" borderId="0" xfId="0" applyNumberFormat="1" applyAlignment="1">
      <alignment horizontal="left" vertical="center" wrapText="1" indent="1"/>
    </xf>
    <xf numFmtId="0" fontId="43" fillId="0" borderId="31" xfId="0" applyFont="1" applyBorder="1" applyAlignment="1">
      <alignment horizontal="center" vertical="center"/>
    </xf>
    <xf numFmtId="0" fontId="43" fillId="0" borderId="32" xfId="0" applyFont="1" applyBorder="1" applyAlignment="1">
      <alignment horizontal="center" vertical="center"/>
    </xf>
    <xf numFmtId="0" fontId="43" fillId="0" borderId="33" xfId="0" applyFont="1" applyBorder="1" applyAlignment="1">
      <alignment horizontal="center" vertical="center"/>
    </xf>
    <xf numFmtId="0" fontId="43" fillId="0" borderId="34" xfId="0" applyFont="1" applyBorder="1" applyAlignment="1">
      <alignment horizontal="center" vertical="center"/>
    </xf>
    <xf numFmtId="0" fontId="43" fillId="0" borderId="35" xfId="0" applyFont="1" applyBorder="1" applyAlignment="1">
      <alignment horizontal="center" vertical="center"/>
    </xf>
    <xf numFmtId="0" fontId="43" fillId="0" borderId="18" xfId="0" applyFont="1" applyBorder="1" applyAlignment="1">
      <alignment horizontal="center" vertical="center"/>
    </xf>
    <xf numFmtId="0" fontId="43" fillId="0" borderId="27" xfId="0" applyFont="1" applyBorder="1" applyAlignment="1">
      <alignment horizontal="center" vertical="center"/>
    </xf>
    <xf numFmtId="0" fontId="43" fillId="0" borderId="23" xfId="0" applyFont="1" applyBorder="1" applyAlignment="1">
      <alignment horizontal="center" vertical="center"/>
    </xf>
    <xf numFmtId="0" fontId="43" fillId="0" borderId="25" xfId="0" applyFont="1" applyBorder="1" applyAlignment="1">
      <alignment horizontal="center" vertical="center"/>
    </xf>
    <xf numFmtId="0" fontId="43" fillId="0" borderId="13" xfId="0" applyFont="1" applyBorder="1" applyAlignment="1">
      <alignment horizontal="center" vertical="center"/>
    </xf>
    <xf numFmtId="0" fontId="43" fillId="0" borderId="0" xfId="0" applyFont="1" applyAlignment="1">
      <alignment horizontal="center" vertical="center"/>
    </xf>
    <xf numFmtId="0" fontId="43" fillId="0" borderId="30" xfId="0" applyFont="1" applyBorder="1" applyAlignment="1">
      <alignment horizontal="center" vertical="center"/>
    </xf>
    <xf numFmtId="0" fontId="43" fillId="0" borderId="36" xfId="0" applyFont="1" applyBorder="1" applyAlignment="1">
      <alignment horizontal="center" vertical="center"/>
    </xf>
    <xf numFmtId="0" fontId="43" fillId="0" borderId="37" xfId="0" applyFont="1" applyBorder="1" applyAlignment="1">
      <alignment horizontal="center" vertical="center"/>
    </xf>
    <xf numFmtId="0" fontId="43" fillId="0" borderId="38" xfId="0" applyFont="1" applyBorder="1" applyAlignment="1">
      <alignment horizontal="center" vertical="center"/>
    </xf>
    <xf numFmtId="0" fontId="43" fillId="0" borderId="39" xfId="0" applyFont="1" applyBorder="1" applyAlignment="1">
      <alignment horizontal="center" vertical="center"/>
    </xf>
    <xf numFmtId="0" fontId="43" fillId="0" borderId="40" xfId="0" applyFont="1" applyBorder="1" applyAlignment="1">
      <alignment horizontal="center" vertical="center"/>
    </xf>
    <xf numFmtId="0" fontId="43" fillId="0" borderId="41" xfId="0" applyFont="1" applyBorder="1" applyAlignment="1">
      <alignment horizontal="center" vertical="center"/>
    </xf>
    <xf numFmtId="0" fontId="43" fillId="0" borderId="22" xfId="0" applyFont="1" applyBorder="1" applyAlignment="1">
      <alignment horizontal="center" vertical="center"/>
    </xf>
    <xf numFmtId="0" fontId="43" fillId="0" borderId="28" xfId="0" applyFont="1" applyBorder="1" applyAlignment="1">
      <alignment horizontal="center" vertical="center"/>
    </xf>
    <xf numFmtId="0" fontId="43" fillId="0" borderId="10" xfId="0" applyFont="1" applyBorder="1" applyAlignment="1">
      <alignment horizontal="center" vertical="center"/>
    </xf>
    <xf numFmtId="0" fontId="43" fillId="0" borderId="15" xfId="0" applyFont="1" applyBorder="1" applyAlignment="1">
      <alignment horizontal="center" vertical="center"/>
    </xf>
    <xf numFmtId="0" fontId="43" fillId="0" borderId="24" xfId="0" applyFont="1" applyBorder="1" applyAlignment="1">
      <alignment horizontal="center" vertical="center"/>
    </xf>
    <xf numFmtId="0" fontId="43" fillId="0" borderId="42" xfId="0" applyFont="1" applyBorder="1" applyAlignment="1">
      <alignment horizontal="center" vertical="center"/>
    </xf>
    <xf numFmtId="0" fontId="43" fillId="0" borderId="43" xfId="0" applyFont="1" applyBorder="1" applyAlignment="1">
      <alignment horizontal="center" vertical="center"/>
    </xf>
    <xf numFmtId="0" fontId="43" fillId="0" borderId="44" xfId="0" applyFont="1" applyBorder="1" applyAlignment="1">
      <alignment horizontal="center" vertical="center"/>
    </xf>
    <xf numFmtId="0" fontId="43" fillId="0" borderId="19" xfId="0" applyFont="1" applyBorder="1" applyAlignment="1">
      <alignment horizontal="center" vertical="center"/>
    </xf>
    <xf numFmtId="0" fontId="43" fillId="0" borderId="29" xfId="0" applyFont="1" applyBorder="1" applyAlignment="1">
      <alignment horizontal="center" vertical="center"/>
    </xf>
    <xf numFmtId="0" fontId="43" fillId="0" borderId="20" xfId="0" applyFont="1" applyBorder="1" applyAlignment="1">
      <alignment horizontal="center" vertical="center"/>
    </xf>
    <xf numFmtId="0" fontId="43" fillId="0" borderId="21" xfId="0" applyFont="1" applyBorder="1" applyAlignment="1">
      <alignment horizontal="center" vertical="center"/>
    </xf>
    <xf numFmtId="0" fontId="43" fillId="0" borderId="26" xfId="0" applyFont="1" applyBorder="1" applyAlignment="1">
      <alignment horizontal="center" vertical="center"/>
    </xf>
    <xf numFmtId="0" fontId="11" fillId="0" borderId="0" xfId="0" applyFont="1" applyAlignment="1">
      <alignment horizontal="left" vertical="center" indent="1"/>
    </xf>
    <xf numFmtId="0" fontId="3" fillId="0" borderId="0" xfId="0" applyFont="1" applyAlignment="1">
      <alignment horizontal="left" vertical="center" wrapText="1" indent="1"/>
    </xf>
    <xf numFmtId="0" fontId="3" fillId="0" borderId="3" xfId="0" applyFont="1" applyBorder="1" applyAlignment="1">
      <alignment horizontal="left" vertical="center" indent="1"/>
    </xf>
    <xf numFmtId="0" fontId="3" fillId="0" borderId="3" xfId="0" applyFont="1" applyBorder="1" applyAlignment="1">
      <alignment horizontal="left" vertical="center" wrapText="1" indent="1"/>
    </xf>
    <xf numFmtId="49" fontId="3" fillId="0" borderId="0" xfId="0" applyNumberFormat="1" applyFont="1" applyAlignment="1">
      <alignment horizontal="left" vertical="center" indent="1"/>
    </xf>
    <xf numFmtId="166" fontId="0" fillId="0" borderId="0" xfId="1" applyNumberFormat="1" applyFont="1" applyAlignment="1">
      <alignment horizontal="left" vertical="center" indent="1"/>
    </xf>
    <xf numFmtId="49" fontId="3" fillId="0" borderId="3" xfId="0" applyNumberFormat="1" applyFont="1" applyBorder="1" applyAlignment="1">
      <alignment horizontal="left" vertical="center" indent="1"/>
    </xf>
    <xf numFmtId="166" fontId="1" fillId="0" borderId="0" xfId="1" applyNumberFormat="1" applyFont="1" applyAlignment="1">
      <alignment horizontal="left" vertical="center" indent="1"/>
    </xf>
    <xf numFmtId="0" fontId="17" fillId="0" borderId="0" xfId="0" applyFont="1" applyAlignment="1">
      <alignment horizontal="center"/>
    </xf>
    <xf numFmtId="0" fontId="8" fillId="2" borderId="1" xfId="0" applyFont="1" applyFill="1" applyBorder="1" applyAlignment="1">
      <alignment horizontal="left" vertical="center" indent="1"/>
    </xf>
    <xf numFmtId="0" fontId="8" fillId="4" borderId="1" xfId="0" applyFont="1" applyFill="1" applyBorder="1" applyAlignment="1">
      <alignment horizontal="left" vertical="center" indent="1"/>
    </xf>
    <xf numFmtId="0" fontId="7" fillId="0" borderId="1" xfId="0" applyFont="1" applyBorder="1" applyAlignment="1">
      <alignment horizontal="left" vertical="center" indent="1"/>
    </xf>
    <xf numFmtId="0" fontId="4" fillId="0" borderId="1" xfId="0" applyFont="1" applyBorder="1" applyAlignment="1">
      <alignment horizontal="left" vertical="center" indent="1"/>
    </xf>
    <xf numFmtId="0" fontId="41" fillId="0" borderId="0" xfId="0" applyFont="1" applyAlignment="1">
      <alignment horizontal="center"/>
    </xf>
    <xf numFmtId="0" fontId="40" fillId="0" borderId="0" xfId="0" applyFont="1" applyAlignment="1">
      <alignment horizontal="left"/>
    </xf>
    <xf numFmtId="0" fontId="0" fillId="0" borderId="1" xfId="0" applyBorder="1"/>
    <xf numFmtId="0" fontId="41" fillId="0" borderId="1" xfId="0" applyFont="1" applyBorder="1" applyAlignment="1">
      <alignment horizontal="right"/>
    </xf>
    <xf numFmtId="0" fontId="8" fillId="4" borderId="45" xfId="0" applyFont="1" applyFill="1" applyBorder="1"/>
    <xf numFmtId="0" fontId="7" fillId="0" borderId="45" xfId="0" applyFont="1" applyBorder="1"/>
    <xf numFmtId="0" fontId="40" fillId="0" borderId="0" xfId="0" applyFont="1" applyAlignment="1">
      <alignment horizontal="center"/>
    </xf>
    <xf numFmtId="0" fontId="8" fillId="0" borderId="0" xfId="0" applyFont="1"/>
    <xf numFmtId="0" fontId="10" fillId="0" borderId="0" xfId="0" applyFont="1"/>
    <xf numFmtId="0" fontId="0" fillId="0" borderId="0" xfId="0" applyAlignment="1">
      <alignment horizontal="left" vertical="center" wrapText="1" indent="1"/>
    </xf>
    <xf numFmtId="0" fontId="0" fillId="0" borderId="0" xfId="0" applyAlignment="1">
      <alignment horizontal="left" vertical="center" indent="1"/>
    </xf>
    <xf numFmtId="0" fontId="23" fillId="0" borderId="0" xfId="0" applyFont="1" applyAlignment="1">
      <alignment horizontal="center" vertical="center"/>
    </xf>
    <xf numFmtId="0" fontId="17" fillId="0" borderId="0" xfId="0" applyFont="1" applyAlignment="1">
      <alignment horizontal="center" vertical="center"/>
    </xf>
  </cellXfs>
  <cellStyles count="4">
    <cellStyle name="Comma" xfId="1" builtinId="3"/>
    <cellStyle name="Currency" xfId="3" builtinId="4"/>
    <cellStyle name="Hyperlink" xfId="2" builtinId="8"/>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99FF"/>
      <color rgb="FFCCFFFF"/>
      <color rgb="FFF9F6EB"/>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14</xdr:row>
      <xdr:rowOff>54971</xdr:rowOff>
    </xdr:from>
    <xdr:to>
      <xdr:col>8</xdr:col>
      <xdr:colOff>710722</xdr:colOff>
      <xdr:row>22</xdr:row>
      <xdr:rowOff>98798</xdr:rowOff>
    </xdr:to>
    <xdr:pic>
      <xdr:nvPicPr>
        <xdr:cNvPr id="2" name="Picture 1">
          <a:extLst>
            <a:ext uri="{FF2B5EF4-FFF2-40B4-BE49-F238E27FC236}">
              <a16:creationId xmlns:a16="http://schemas.microsoft.com/office/drawing/2014/main" id="{B36729DF-A206-B04F-BD20-EC5F47D20C83}"/>
            </a:ext>
          </a:extLst>
        </xdr:cNvPr>
        <xdr:cNvPicPr>
          <a:picLocks noChangeAspect="1"/>
        </xdr:cNvPicPr>
      </xdr:nvPicPr>
      <xdr:blipFill>
        <a:blip xmlns:r="http://schemas.openxmlformats.org/officeDocument/2006/relationships" r:embed="rId1"/>
        <a:stretch>
          <a:fillRect/>
        </a:stretch>
      </xdr:blipFill>
      <xdr:spPr>
        <a:xfrm>
          <a:off x="57150" y="4049121"/>
          <a:ext cx="13842522" cy="1917077"/>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4</xdr:col>
      <xdr:colOff>2139950</xdr:colOff>
      <xdr:row>54</xdr:row>
      <xdr:rowOff>196850</xdr:rowOff>
    </xdr:from>
    <xdr:to>
      <xdr:col>6</xdr:col>
      <xdr:colOff>0</xdr:colOff>
      <xdr:row>56</xdr:row>
      <xdr:rowOff>177800</xdr:rowOff>
    </xdr:to>
    <xdr:cxnSp macro="">
      <xdr:nvCxnSpPr>
        <xdr:cNvPr id="4" name="Straight Arrow Connector 3">
          <a:extLst>
            <a:ext uri="{FF2B5EF4-FFF2-40B4-BE49-F238E27FC236}">
              <a16:creationId xmlns:a16="http://schemas.microsoft.com/office/drawing/2014/main" id="{0C574C0E-169E-D190-9E97-BB1C4EAB474B}"/>
            </a:ext>
          </a:extLst>
        </xdr:cNvPr>
        <xdr:cNvCxnSpPr/>
      </xdr:nvCxnSpPr>
      <xdr:spPr>
        <a:xfrm>
          <a:off x="11588750" y="14554200"/>
          <a:ext cx="565150" cy="50165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3282949</xdr:colOff>
      <xdr:row>21</xdr:row>
      <xdr:rowOff>25400</xdr:rowOff>
    </xdr:from>
    <xdr:to>
      <xdr:col>3</xdr:col>
      <xdr:colOff>2349500</xdr:colOff>
      <xdr:row>34</xdr:row>
      <xdr:rowOff>88900</xdr:rowOff>
    </xdr:to>
    <xdr:pic>
      <xdr:nvPicPr>
        <xdr:cNvPr id="2" name="Picture 1">
          <a:extLst>
            <a:ext uri="{FF2B5EF4-FFF2-40B4-BE49-F238E27FC236}">
              <a16:creationId xmlns:a16="http://schemas.microsoft.com/office/drawing/2014/main" id="{6910BFB7-73D2-DB66-C3C9-970256F1ABAA}"/>
            </a:ext>
          </a:extLst>
        </xdr:cNvPr>
        <xdr:cNvPicPr>
          <a:picLocks noChangeAspect="1"/>
        </xdr:cNvPicPr>
      </xdr:nvPicPr>
      <xdr:blipFill rotWithShape="1">
        <a:blip xmlns:r="http://schemas.openxmlformats.org/officeDocument/2006/relationships" r:embed="rId1"/>
        <a:srcRect l="1102" r="1693"/>
        <a:stretch>
          <a:fillRect/>
        </a:stretch>
      </xdr:blipFill>
      <xdr:spPr>
        <a:xfrm>
          <a:off x="5346699" y="7702550"/>
          <a:ext cx="2800351" cy="344805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xdr:col>
      <xdr:colOff>57150</xdr:colOff>
      <xdr:row>21</xdr:row>
      <xdr:rowOff>29642</xdr:rowOff>
    </xdr:from>
    <xdr:to>
      <xdr:col>2</xdr:col>
      <xdr:colOff>2045325</xdr:colOff>
      <xdr:row>32</xdr:row>
      <xdr:rowOff>102174</xdr:rowOff>
    </xdr:to>
    <xdr:pic>
      <xdr:nvPicPr>
        <xdr:cNvPr id="3" name="Picture 2">
          <a:extLst>
            <a:ext uri="{FF2B5EF4-FFF2-40B4-BE49-F238E27FC236}">
              <a16:creationId xmlns:a16="http://schemas.microsoft.com/office/drawing/2014/main" id="{D44DEFD9-137F-1040-3249-15804226964B}"/>
            </a:ext>
          </a:extLst>
        </xdr:cNvPr>
        <xdr:cNvPicPr>
          <a:picLocks noChangeAspect="1"/>
        </xdr:cNvPicPr>
      </xdr:nvPicPr>
      <xdr:blipFill>
        <a:blip xmlns:r="http://schemas.openxmlformats.org/officeDocument/2006/relationships" r:embed="rId2"/>
        <a:stretch>
          <a:fillRect/>
        </a:stretch>
      </xdr:blipFill>
      <xdr:spPr>
        <a:xfrm>
          <a:off x="914400" y="7706792"/>
          <a:ext cx="3194675" cy="293638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2</xdr:col>
      <xdr:colOff>2381250</xdr:colOff>
      <xdr:row>25</xdr:row>
      <xdr:rowOff>209550</xdr:rowOff>
    </xdr:from>
    <xdr:to>
      <xdr:col>2</xdr:col>
      <xdr:colOff>3035300</xdr:colOff>
      <xdr:row>27</xdr:row>
      <xdr:rowOff>76200</xdr:rowOff>
    </xdr:to>
    <xdr:sp macro="" textlink="">
      <xdr:nvSpPr>
        <xdr:cNvPr id="6" name="Arrow: Right 5">
          <a:extLst>
            <a:ext uri="{FF2B5EF4-FFF2-40B4-BE49-F238E27FC236}">
              <a16:creationId xmlns:a16="http://schemas.microsoft.com/office/drawing/2014/main" id="{541D23BB-EA45-277C-1843-A7096F59E8A0}"/>
            </a:ext>
          </a:extLst>
        </xdr:cNvPr>
        <xdr:cNvSpPr/>
      </xdr:nvSpPr>
      <xdr:spPr>
        <a:xfrm>
          <a:off x="4445000" y="8928100"/>
          <a:ext cx="654050" cy="38735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4D664-6C73-4937-891A-203C311B09F9}">
  <sheetPr codeName="Sheet1">
    <tabColor rgb="FF0070C0"/>
  </sheetPr>
  <dimension ref="A1:Q3198"/>
  <sheetViews>
    <sheetView showGridLines="0" zoomScaleNormal="100" workbookViewId="0">
      <pane xSplit="1" ySplit="1" topLeftCell="B3148" activePane="bottomRight" state="frozen"/>
      <selection pane="topRight" activeCell="B1" sqref="B1"/>
      <selection pane="bottomLeft" activeCell="A7" sqref="A7"/>
      <selection pane="bottomRight" activeCell="F13" sqref="F13"/>
    </sheetView>
  </sheetViews>
  <sheetFormatPr defaultColWidth="9.125" defaultRowHeight="15"/>
  <cols>
    <col min="1" max="1" width="14.75" style="4" bestFit="1" customWidth="1"/>
    <col min="2" max="2" width="8.375" style="4" bestFit="1" customWidth="1"/>
    <col min="3" max="3" width="7.375" style="4" bestFit="1" customWidth="1"/>
    <col min="4" max="4" width="24.125" style="4" customWidth="1"/>
    <col min="5" max="5" width="26.875" style="4" customWidth="1"/>
    <col min="6" max="6" width="11.75" style="4" customWidth="1"/>
    <col min="7" max="7" width="8" style="4" customWidth="1"/>
    <col min="8" max="9" width="12.125" style="4" bestFit="1" customWidth="1"/>
    <col min="10" max="10" width="13.375" style="19" customWidth="1"/>
    <col min="11" max="11" width="12" style="34" customWidth="1"/>
    <col min="12" max="12" width="13.125" style="20" customWidth="1"/>
    <col min="13" max="13" width="17.875" style="21" customWidth="1"/>
    <col min="14" max="14" width="14.875" style="99" customWidth="1"/>
    <col min="15" max="15" width="8.125" style="22" customWidth="1"/>
    <col min="16" max="16" width="10" style="22" customWidth="1"/>
    <col min="17" max="17" width="7.25" style="21" customWidth="1"/>
    <col min="18" max="16384" width="9.125" style="4"/>
  </cols>
  <sheetData>
    <row r="1" spans="1:17">
      <c r="A1" s="87" t="s">
        <v>68</v>
      </c>
      <c r="B1" s="88" t="s">
        <v>1</v>
      </c>
      <c r="C1" s="88" t="s">
        <v>6421</v>
      </c>
      <c r="D1" s="89" t="s">
        <v>2</v>
      </c>
      <c r="E1" s="88" t="s">
        <v>3</v>
      </c>
      <c r="F1" s="88" t="s">
        <v>4</v>
      </c>
      <c r="G1" s="88" t="s">
        <v>5</v>
      </c>
      <c r="H1" s="88" t="s">
        <v>6</v>
      </c>
      <c r="I1" s="88" t="s">
        <v>69</v>
      </c>
      <c r="J1" s="90" t="s">
        <v>7</v>
      </c>
      <c r="K1" s="91" t="s">
        <v>8</v>
      </c>
      <c r="L1" s="92" t="s">
        <v>6423</v>
      </c>
      <c r="M1" s="92" t="s">
        <v>9</v>
      </c>
      <c r="N1" s="100" t="s">
        <v>6422</v>
      </c>
      <c r="O1" s="92" t="s">
        <v>10</v>
      </c>
      <c r="P1" s="88" t="s">
        <v>11</v>
      </c>
      <c r="Q1" s="88" t="s">
        <v>12</v>
      </c>
    </row>
    <row r="2" spans="1:17" ht="13.9" customHeight="1">
      <c r="A2" s="23" t="s">
        <v>6429</v>
      </c>
      <c r="B2" s="3" t="s">
        <v>13</v>
      </c>
      <c r="C2" s="3" t="s">
        <v>14</v>
      </c>
      <c r="D2" s="3" t="s">
        <v>123</v>
      </c>
      <c r="E2" s="3" t="s">
        <v>1177</v>
      </c>
      <c r="F2" s="3" t="s">
        <v>3477</v>
      </c>
      <c r="G2" s="3" t="s">
        <v>15</v>
      </c>
      <c r="H2" s="3" t="s">
        <v>3481</v>
      </c>
      <c r="I2" s="3" t="s">
        <v>16</v>
      </c>
      <c r="J2" s="35">
        <v>19.38</v>
      </c>
      <c r="K2" s="32">
        <v>0.2112501</v>
      </c>
      <c r="L2" s="6">
        <v>0.25</v>
      </c>
      <c r="M2" s="7">
        <v>39747</v>
      </c>
      <c r="N2" s="93" t="s">
        <v>3630</v>
      </c>
      <c r="O2" s="3" t="s">
        <v>114</v>
      </c>
      <c r="P2" s="3" t="s">
        <v>3465</v>
      </c>
      <c r="Q2" s="3" t="s">
        <v>3471</v>
      </c>
    </row>
    <row r="3" spans="1:17" ht="13.9" customHeight="1">
      <c r="A3" s="2" t="s">
        <v>6430</v>
      </c>
      <c r="B3" s="5" t="s">
        <v>13</v>
      </c>
      <c r="C3" s="3" t="s">
        <v>14</v>
      </c>
      <c r="D3" s="3" t="s">
        <v>124</v>
      </c>
      <c r="E3" s="8" t="s">
        <v>2864</v>
      </c>
      <c r="F3" s="3" t="s">
        <v>3477</v>
      </c>
      <c r="G3" s="3" t="s">
        <v>15</v>
      </c>
      <c r="H3" s="3" t="s">
        <v>3481</v>
      </c>
      <c r="I3" s="3" t="s">
        <v>16</v>
      </c>
      <c r="J3" s="35">
        <v>19.920000000000002</v>
      </c>
      <c r="K3" s="32">
        <v>0.63375000000000004</v>
      </c>
      <c r="L3" s="6">
        <v>0.125</v>
      </c>
      <c r="M3" s="7">
        <v>40242</v>
      </c>
      <c r="N3" s="93" t="s">
        <v>4985</v>
      </c>
      <c r="O3" s="3" t="s">
        <v>114</v>
      </c>
      <c r="P3" s="3" t="s">
        <v>3465</v>
      </c>
      <c r="Q3" s="3" t="s">
        <v>3471</v>
      </c>
    </row>
    <row r="4" spans="1:17" ht="13.9" customHeight="1">
      <c r="A4" s="2" t="s">
        <v>6431</v>
      </c>
      <c r="B4" s="3" t="s">
        <v>13</v>
      </c>
      <c r="C4" s="3" t="s">
        <v>14</v>
      </c>
      <c r="D4" s="3" t="s">
        <v>125</v>
      </c>
      <c r="E4" s="3" t="s">
        <v>153</v>
      </c>
      <c r="F4" s="3" t="s">
        <v>3477</v>
      </c>
      <c r="G4" s="3" t="s">
        <v>15</v>
      </c>
      <c r="H4" s="3" t="s">
        <v>3481</v>
      </c>
      <c r="I4" s="3" t="s">
        <v>16</v>
      </c>
      <c r="J4" s="35">
        <v>30.99</v>
      </c>
      <c r="K4" s="32">
        <v>5.9090900000000002E-2</v>
      </c>
      <c r="L4" s="6">
        <v>0.25</v>
      </c>
      <c r="M4" s="7">
        <v>42786</v>
      </c>
      <c r="N4" s="93" t="s">
        <v>4986</v>
      </c>
      <c r="O4" s="3" t="s">
        <v>114</v>
      </c>
      <c r="P4" s="3" t="s">
        <v>3465</v>
      </c>
      <c r="Q4" s="3" t="s">
        <v>3471</v>
      </c>
    </row>
    <row r="5" spans="1:17" ht="13.9" customHeight="1">
      <c r="A5" s="23" t="s">
        <v>6432</v>
      </c>
      <c r="B5" s="5" t="s">
        <v>13</v>
      </c>
      <c r="C5" s="3" t="s">
        <v>14</v>
      </c>
      <c r="D5" s="3" t="s">
        <v>126</v>
      </c>
      <c r="E5" s="3" t="s">
        <v>1177</v>
      </c>
      <c r="F5" s="3" t="s">
        <v>3477</v>
      </c>
      <c r="G5" s="3" t="s">
        <v>15</v>
      </c>
      <c r="H5" s="3" t="s">
        <v>3481</v>
      </c>
      <c r="I5" s="3" t="s">
        <v>16</v>
      </c>
      <c r="J5" s="35">
        <v>31.98</v>
      </c>
      <c r="K5" s="32">
        <v>8.9044200000000004E-2</v>
      </c>
      <c r="L5" s="6">
        <v>0.1875</v>
      </c>
      <c r="M5" s="7">
        <v>39781</v>
      </c>
      <c r="N5" s="93" t="s">
        <v>4987</v>
      </c>
      <c r="O5" s="3" t="s">
        <v>114</v>
      </c>
      <c r="P5" s="3" t="s">
        <v>3465</v>
      </c>
      <c r="Q5" s="3" t="s">
        <v>3471</v>
      </c>
    </row>
    <row r="6" spans="1:17" ht="13.9" customHeight="1">
      <c r="A6" s="2" t="s">
        <v>6433</v>
      </c>
      <c r="B6" s="5" t="s">
        <v>13</v>
      </c>
      <c r="C6" s="3" t="s">
        <v>14</v>
      </c>
      <c r="D6" s="3" t="s">
        <v>127</v>
      </c>
      <c r="E6" s="8" t="s">
        <v>2207</v>
      </c>
      <c r="F6" s="3" t="s">
        <v>3477</v>
      </c>
      <c r="G6" s="3" t="s">
        <v>15</v>
      </c>
      <c r="H6" s="3" t="s">
        <v>3481</v>
      </c>
      <c r="I6" s="3" t="s">
        <v>16</v>
      </c>
      <c r="J6" s="35">
        <v>19.75</v>
      </c>
      <c r="K6" s="32">
        <v>5.2812600000000001E-2</v>
      </c>
      <c r="L6" s="6">
        <v>0.25</v>
      </c>
      <c r="M6" s="7">
        <v>39757</v>
      </c>
      <c r="N6" s="93" t="s">
        <v>4412</v>
      </c>
      <c r="O6" s="3" t="s">
        <v>114</v>
      </c>
      <c r="P6" s="3" t="s">
        <v>3465</v>
      </c>
      <c r="Q6" s="3" t="s">
        <v>3471</v>
      </c>
    </row>
    <row r="7" spans="1:17" ht="13.9" customHeight="1">
      <c r="A7" s="2" t="s">
        <v>6434</v>
      </c>
      <c r="B7" s="5" t="s">
        <v>13</v>
      </c>
      <c r="C7" s="3" t="s">
        <v>14</v>
      </c>
      <c r="D7" s="3" t="s">
        <v>128</v>
      </c>
      <c r="E7" s="8" t="s">
        <v>2552</v>
      </c>
      <c r="F7" s="3" t="s">
        <v>3477</v>
      </c>
      <c r="G7" s="3" t="s">
        <v>15</v>
      </c>
      <c r="H7" s="3" t="s">
        <v>3481</v>
      </c>
      <c r="I7" s="3" t="s">
        <v>16</v>
      </c>
      <c r="J7" s="35">
        <v>20.05</v>
      </c>
      <c r="K7" s="32">
        <v>0.31687500000000002</v>
      </c>
      <c r="L7" s="6">
        <v>0.25</v>
      </c>
      <c r="M7" s="7">
        <v>40221</v>
      </c>
      <c r="N7" s="93" t="s">
        <v>3631</v>
      </c>
      <c r="O7" s="3" t="s">
        <v>114</v>
      </c>
      <c r="P7" s="3" t="s">
        <v>3465</v>
      </c>
      <c r="Q7" s="3" t="s">
        <v>3471</v>
      </c>
    </row>
    <row r="8" spans="1:17" ht="13.9" customHeight="1">
      <c r="A8" s="23" t="s">
        <v>6435</v>
      </c>
      <c r="B8" s="5" t="s">
        <v>13</v>
      </c>
      <c r="C8" s="3" t="s">
        <v>14</v>
      </c>
      <c r="D8" s="3" t="s">
        <v>129</v>
      </c>
      <c r="E8" s="3" t="s">
        <v>354</v>
      </c>
      <c r="F8" s="3" t="s">
        <v>3477</v>
      </c>
      <c r="G8" s="3" t="s">
        <v>15</v>
      </c>
      <c r="H8" s="3" t="s">
        <v>3481</v>
      </c>
      <c r="I8" s="3" t="s">
        <v>16</v>
      </c>
      <c r="J8" s="35">
        <v>19.11</v>
      </c>
      <c r="K8" s="32">
        <v>0.63375000000000004</v>
      </c>
      <c r="L8" s="6">
        <v>0.1875</v>
      </c>
      <c r="M8" s="7">
        <v>42736</v>
      </c>
      <c r="N8" s="93" t="s">
        <v>4413</v>
      </c>
      <c r="O8" s="3" t="s">
        <v>114</v>
      </c>
      <c r="P8" s="3" t="s">
        <v>3465</v>
      </c>
      <c r="Q8" s="3" t="s">
        <v>3471</v>
      </c>
    </row>
    <row r="9" spans="1:17" ht="13.9" customHeight="1">
      <c r="A9" s="2" t="s">
        <v>6436</v>
      </c>
      <c r="B9" s="5" t="s">
        <v>13</v>
      </c>
      <c r="C9" s="3" t="s">
        <v>14</v>
      </c>
      <c r="D9" s="3" t="s">
        <v>130</v>
      </c>
      <c r="E9" s="8" t="s">
        <v>1502</v>
      </c>
      <c r="F9" s="3" t="s">
        <v>3477</v>
      </c>
      <c r="G9" s="3" t="s">
        <v>15</v>
      </c>
      <c r="H9" s="3" t="s">
        <v>3481</v>
      </c>
      <c r="I9" s="3" t="s">
        <v>16</v>
      </c>
      <c r="J9" s="35">
        <v>19.02</v>
      </c>
      <c r="K9" s="32">
        <v>0.31687500000000002</v>
      </c>
      <c r="L9" s="6">
        <v>0.25</v>
      </c>
      <c r="M9" s="7">
        <v>39737</v>
      </c>
      <c r="N9" s="93" t="s">
        <v>3632</v>
      </c>
      <c r="O9" s="3" t="s">
        <v>114</v>
      </c>
      <c r="P9" s="3" t="s">
        <v>3465</v>
      </c>
      <c r="Q9" s="3" t="s">
        <v>3471</v>
      </c>
    </row>
    <row r="10" spans="1:17" ht="13.9" customHeight="1">
      <c r="A10" s="2" t="s">
        <v>6437</v>
      </c>
      <c r="B10" s="5" t="s">
        <v>13</v>
      </c>
      <c r="C10" s="3" t="s">
        <v>14</v>
      </c>
      <c r="D10" s="3" t="s">
        <v>131</v>
      </c>
      <c r="E10" s="3" t="s">
        <v>1396</v>
      </c>
      <c r="F10" s="3" t="s">
        <v>3477</v>
      </c>
      <c r="G10" s="3" t="s">
        <v>15</v>
      </c>
      <c r="H10" s="3" t="s">
        <v>3481</v>
      </c>
      <c r="I10" s="3" t="s">
        <v>16</v>
      </c>
      <c r="J10" s="35">
        <v>21.06</v>
      </c>
      <c r="K10" s="32">
        <v>5.2812600000000001E-2</v>
      </c>
      <c r="L10" s="6">
        <v>0.25</v>
      </c>
      <c r="M10" s="7">
        <v>39755</v>
      </c>
      <c r="N10" s="93" t="s">
        <v>4414</v>
      </c>
      <c r="O10" s="3" t="s">
        <v>114</v>
      </c>
      <c r="P10" s="3" t="s">
        <v>3465</v>
      </c>
      <c r="Q10" s="3" t="s">
        <v>3471</v>
      </c>
    </row>
    <row r="11" spans="1:17" ht="13.9" customHeight="1">
      <c r="A11" s="23" t="s">
        <v>6438</v>
      </c>
      <c r="B11" s="5" t="s">
        <v>13</v>
      </c>
      <c r="C11" s="3" t="s">
        <v>14</v>
      </c>
      <c r="D11" s="3" t="s">
        <v>132</v>
      </c>
      <c r="E11" s="8" t="s">
        <v>3126</v>
      </c>
      <c r="F11" s="3" t="s">
        <v>3477</v>
      </c>
      <c r="G11" s="3" t="s">
        <v>15</v>
      </c>
      <c r="H11" s="3" t="s">
        <v>3481</v>
      </c>
      <c r="I11" s="3" t="s">
        <v>16</v>
      </c>
      <c r="J11" s="35">
        <v>10.95</v>
      </c>
      <c r="K11" s="32">
        <v>0.39538459999999997</v>
      </c>
      <c r="L11" s="6">
        <v>0.1875</v>
      </c>
      <c r="M11" s="7">
        <v>40252</v>
      </c>
      <c r="N11" s="93" t="s">
        <v>4415</v>
      </c>
      <c r="O11" s="3" t="s">
        <v>114</v>
      </c>
      <c r="P11" s="3" t="s">
        <v>3465</v>
      </c>
      <c r="Q11" s="3" t="s">
        <v>3471</v>
      </c>
    </row>
    <row r="12" spans="1:17" ht="13.9" customHeight="1">
      <c r="A12" s="2" t="s">
        <v>6439</v>
      </c>
      <c r="B12" s="5" t="s">
        <v>13</v>
      </c>
      <c r="C12" s="3" t="s">
        <v>14</v>
      </c>
      <c r="D12" s="3" t="s">
        <v>133</v>
      </c>
      <c r="E12" s="8" t="s">
        <v>1502</v>
      </c>
      <c r="F12" s="3" t="s">
        <v>3477</v>
      </c>
      <c r="G12" s="3" t="s">
        <v>15</v>
      </c>
      <c r="H12" s="3" t="s">
        <v>3481</v>
      </c>
      <c r="I12" s="3" t="s">
        <v>16</v>
      </c>
      <c r="J12" s="35">
        <v>30.38</v>
      </c>
      <c r="K12" s="32">
        <v>1.8532099999999999E-2</v>
      </c>
      <c r="L12" s="6">
        <v>0.125</v>
      </c>
      <c r="M12" s="7">
        <v>42835</v>
      </c>
      <c r="N12" s="93" t="s">
        <v>3633</v>
      </c>
      <c r="O12" s="3" t="s">
        <v>114</v>
      </c>
      <c r="P12" s="3" t="s">
        <v>3465</v>
      </c>
      <c r="Q12" s="3" t="s">
        <v>3471</v>
      </c>
    </row>
    <row r="13" spans="1:17" ht="13.9" customHeight="1">
      <c r="A13" s="2" t="s">
        <v>6440</v>
      </c>
      <c r="B13" s="5" t="s">
        <v>13</v>
      </c>
      <c r="C13" s="3" t="s">
        <v>14</v>
      </c>
      <c r="D13" s="3" t="s">
        <v>134</v>
      </c>
      <c r="E13" s="3" t="s">
        <v>1471</v>
      </c>
      <c r="F13" s="3" t="s">
        <v>3477</v>
      </c>
      <c r="G13" s="3" t="s">
        <v>15</v>
      </c>
      <c r="H13" s="3" t="s">
        <v>3482</v>
      </c>
      <c r="I13" s="3" t="s">
        <v>16</v>
      </c>
      <c r="J13" s="35">
        <v>220.03</v>
      </c>
      <c r="K13" s="32">
        <v>0.41660009999999997</v>
      </c>
      <c r="L13" s="6">
        <v>0.1875</v>
      </c>
      <c r="M13" s="7">
        <v>39541</v>
      </c>
      <c r="N13" s="93" t="s">
        <v>3634</v>
      </c>
      <c r="O13" s="3" t="s">
        <v>135</v>
      </c>
      <c r="P13" s="3" t="s">
        <v>3464</v>
      </c>
      <c r="Q13" s="3" t="s">
        <v>3471</v>
      </c>
    </row>
    <row r="14" spans="1:17" ht="13.9" customHeight="1">
      <c r="A14" s="23" t="s">
        <v>6441</v>
      </c>
      <c r="B14" s="5" t="s">
        <v>13</v>
      </c>
      <c r="C14" s="3" t="s">
        <v>14</v>
      </c>
      <c r="D14" s="3" t="s">
        <v>136</v>
      </c>
      <c r="E14" s="8" t="s">
        <v>2692</v>
      </c>
      <c r="F14" s="3" t="s">
        <v>3477</v>
      </c>
      <c r="G14" s="3" t="s">
        <v>15</v>
      </c>
      <c r="H14" s="3" t="s">
        <v>3482</v>
      </c>
      <c r="I14" s="3" t="s">
        <v>16</v>
      </c>
      <c r="J14" s="35">
        <v>213.31</v>
      </c>
      <c r="K14" s="32">
        <v>17.499998999999999</v>
      </c>
      <c r="L14" s="6">
        <v>0.1875</v>
      </c>
      <c r="M14" s="7">
        <v>39557</v>
      </c>
      <c r="N14" s="93" t="s">
        <v>4988</v>
      </c>
      <c r="O14" s="3" t="s">
        <v>135</v>
      </c>
      <c r="P14" s="3" t="s">
        <v>3464</v>
      </c>
      <c r="Q14" s="3" t="s">
        <v>3471</v>
      </c>
    </row>
    <row r="15" spans="1:17" ht="13.9" customHeight="1">
      <c r="A15" s="2" t="s">
        <v>6442</v>
      </c>
      <c r="B15" s="5" t="s">
        <v>13</v>
      </c>
      <c r="C15" s="3" t="s">
        <v>14</v>
      </c>
      <c r="D15" s="3" t="s">
        <v>137</v>
      </c>
      <c r="E15" s="8" t="s">
        <v>2404</v>
      </c>
      <c r="F15" s="3" t="s">
        <v>3477</v>
      </c>
      <c r="G15" s="3" t="s">
        <v>15</v>
      </c>
      <c r="H15" s="3" t="s">
        <v>3482</v>
      </c>
      <c r="I15" s="3" t="s">
        <v>16</v>
      </c>
      <c r="J15" s="35">
        <v>202.76</v>
      </c>
      <c r="K15" s="32">
        <v>0.75000029999999995</v>
      </c>
      <c r="L15" s="6">
        <v>0.1875</v>
      </c>
      <c r="M15" s="7">
        <v>40029</v>
      </c>
      <c r="N15" s="93" t="s">
        <v>4989</v>
      </c>
      <c r="O15" s="3" t="s">
        <v>135</v>
      </c>
      <c r="P15" s="3" t="s">
        <v>3464</v>
      </c>
      <c r="Q15" s="3" t="s">
        <v>3471</v>
      </c>
    </row>
    <row r="16" spans="1:17" ht="13.9" customHeight="1">
      <c r="A16" s="2" t="s">
        <v>6443</v>
      </c>
      <c r="B16" s="5" t="s">
        <v>13</v>
      </c>
      <c r="C16" s="3" t="s">
        <v>14</v>
      </c>
      <c r="D16" s="3" t="s">
        <v>138</v>
      </c>
      <c r="E16" s="8" t="s">
        <v>1589</v>
      </c>
      <c r="F16" s="3" t="s">
        <v>3477</v>
      </c>
      <c r="G16" s="3" t="s">
        <v>15</v>
      </c>
      <c r="H16" s="3" t="s">
        <v>3482</v>
      </c>
      <c r="I16" s="3" t="s">
        <v>16</v>
      </c>
      <c r="J16" s="35">
        <v>213.3</v>
      </c>
      <c r="K16" s="32">
        <v>0.39999960000000001</v>
      </c>
      <c r="L16" s="6">
        <v>0.1875</v>
      </c>
      <c r="M16" s="7">
        <v>42764</v>
      </c>
      <c r="N16" s="93" t="s">
        <v>3635</v>
      </c>
      <c r="O16" s="3" t="s">
        <v>135</v>
      </c>
      <c r="P16" s="3" t="s">
        <v>3464</v>
      </c>
      <c r="Q16" s="3" t="s">
        <v>3471</v>
      </c>
    </row>
    <row r="17" spans="1:17" ht="13.9" customHeight="1">
      <c r="A17" s="23" t="s">
        <v>6444</v>
      </c>
      <c r="B17" s="3" t="s">
        <v>13</v>
      </c>
      <c r="C17" s="3" t="s">
        <v>14</v>
      </c>
      <c r="D17" s="3" t="s">
        <v>139</v>
      </c>
      <c r="E17" s="8" t="s">
        <v>2799</v>
      </c>
      <c r="F17" s="3" t="s">
        <v>3477</v>
      </c>
      <c r="G17" s="3" t="s">
        <v>15</v>
      </c>
      <c r="H17" s="3" t="s">
        <v>3483</v>
      </c>
      <c r="I17" s="3" t="s">
        <v>16</v>
      </c>
      <c r="J17" s="35">
        <v>171.91</v>
      </c>
      <c r="K17" s="32">
        <v>42.8125</v>
      </c>
      <c r="L17" s="6">
        <v>0.1875</v>
      </c>
      <c r="M17" s="7">
        <v>39220</v>
      </c>
      <c r="N17" s="93" t="s">
        <v>4990</v>
      </c>
      <c r="O17" s="3" t="s">
        <v>140</v>
      </c>
      <c r="P17" s="3" t="s">
        <v>3464</v>
      </c>
      <c r="Q17" s="3" t="s">
        <v>3471</v>
      </c>
    </row>
    <row r="18" spans="1:17" ht="13.9" customHeight="1">
      <c r="A18" s="2" t="s">
        <v>6445</v>
      </c>
      <c r="B18" s="5" t="s">
        <v>13</v>
      </c>
      <c r="C18" s="3" t="s">
        <v>14</v>
      </c>
      <c r="D18" s="3" t="s">
        <v>141</v>
      </c>
      <c r="E18" s="8" t="s">
        <v>1777</v>
      </c>
      <c r="F18" s="3" t="s">
        <v>3477</v>
      </c>
      <c r="G18" s="3" t="s">
        <v>15</v>
      </c>
      <c r="H18" s="3" t="s">
        <v>3483</v>
      </c>
      <c r="I18" s="3" t="s">
        <v>16</v>
      </c>
      <c r="J18" s="35">
        <v>79.67</v>
      </c>
      <c r="K18" s="32">
        <v>2.2222</v>
      </c>
      <c r="L18" s="6">
        <v>0.1875</v>
      </c>
      <c r="M18" s="7">
        <v>39387</v>
      </c>
      <c r="N18" s="93" t="s">
        <v>4991</v>
      </c>
      <c r="O18" s="3" t="s">
        <v>140</v>
      </c>
      <c r="P18" s="3" t="s">
        <v>3464</v>
      </c>
      <c r="Q18" s="3" t="s">
        <v>3471</v>
      </c>
    </row>
    <row r="19" spans="1:17" ht="13.9" customHeight="1">
      <c r="A19" s="2" t="s">
        <v>6446</v>
      </c>
      <c r="B19" s="5" t="s">
        <v>13</v>
      </c>
      <c r="C19" s="3" t="s">
        <v>14</v>
      </c>
      <c r="D19" s="3" t="s">
        <v>142</v>
      </c>
      <c r="E19" s="3" t="s">
        <v>1396</v>
      </c>
      <c r="F19" s="3" t="s">
        <v>3477</v>
      </c>
      <c r="G19" s="3" t="s">
        <v>15</v>
      </c>
      <c r="H19" s="3" t="s">
        <v>3483</v>
      </c>
      <c r="I19" s="3" t="s">
        <v>16</v>
      </c>
      <c r="J19" s="35">
        <v>258.18</v>
      </c>
      <c r="K19" s="32">
        <v>30</v>
      </c>
      <c r="L19" s="6">
        <v>0.1875</v>
      </c>
      <c r="M19" s="7">
        <v>39628</v>
      </c>
      <c r="N19" s="93" t="s">
        <v>4416</v>
      </c>
      <c r="O19" s="3" t="s">
        <v>140</v>
      </c>
      <c r="P19" s="3" t="s">
        <v>3464</v>
      </c>
      <c r="Q19" s="3" t="s">
        <v>3471</v>
      </c>
    </row>
    <row r="20" spans="1:17" ht="13.9" customHeight="1">
      <c r="A20" s="23" t="s">
        <v>6447</v>
      </c>
      <c r="B20" s="5" t="s">
        <v>13</v>
      </c>
      <c r="C20" s="3" t="s">
        <v>14</v>
      </c>
      <c r="D20" s="3" t="s">
        <v>144</v>
      </c>
      <c r="E20" s="3" t="s">
        <v>766</v>
      </c>
      <c r="F20" s="3" t="s">
        <v>3477</v>
      </c>
      <c r="G20" s="3" t="s">
        <v>15</v>
      </c>
      <c r="H20" s="3" t="s">
        <v>3482</v>
      </c>
      <c r="I20" s="3" t="s">
        <v>16</v>
      </c>
      <c r="J20" s="35">
        <v>69.36</v>
      </c>
      <c r="K20" s="32">
        <v>3.7</v>
      </c>
      <c r="L20" s="6">
        <v>0.1875</v>
      </c>
      <c r="M20" s="7">
        <v>42164</v>
      </c>
      <c r="N20" s="93" t="s">
        <v>4417</v>
      </c>
      <c r="O20" s="3" t="s">
        <v>135</v>
      </c>
      <c r="P20" s="3" t="s">
        <v>3464</v>
      </c>
      <c r="Q20" s="3" t="s">
        <v>3471</v>
      </c>
    </row>
    <row r="21" spans="1:17" ht="13.9" customHeight="1">
      <c r="A21" s="2" t="s">
        <v>6448</v>
      </c>
      <c r="B21" s="5" t="s">
        <v>13</v>
      </c>
      <c r="C21" s="3" t="s">
        <v>14</v>
      </c>
      <c r="D21" s="3" t="s">
        <v>145</v>
      </c>
      <c r="E21" s="8" t="s">
        <v>1274</v>
      </c>
      <c r="F21" s="3" t="s">
        <v>3477</v>
      </c>
      <c r="G21" s="3" t="s">
        <v>15</v>
      </c>
      <c r="H21" s="3" t="s">
        <v>3482</v>
      </c>
      <c r="I21" s="3" t="s">
        <v>16</v>
      </c>
      <c r="J21" s="35">
        <v>83.1</v>
      </c>
      <c r="K21" s="32">
        <v>3.4166664</v>
      </c>
      <c r="L21" s="6">
        <v>0.1875</v>
      </c>
      <c r="M21" s="7">
        <v>38851</v>
      </c>
      <c r="N21" s="93" t="s">
        <v>3636</v>
      </c>
      <c r="O21" s="3" t="s">
        <v>135</v>
      </c>
      <c r="P21" s="3" t="s">
        <v>3464</v>
      </c>
      <c r="Q21" s="3" t="s">
        <v>3471</v>
      </c>
    </row>
    <row r="22" spans="1:17" ht="13.9" customHeight="1">
      <c r="A22" s="2" t="s">
        <v>6449</v>
      </c>
      <c r="B22" s="5" t="s">
        <v>13</v>
      </c>
      <c r="C22" s="3" t="s">
        <v>14</v>
      </c>
      <c r="D22" s="3" t="s">
        <v>146</v>
      </c>
      <c r="E22" s="8" t="s">
        <v>1502</v>
      </c>
      <c r="F22" s="3" t="s">
        <v>3477</v>
      </c>
      <c r="G22" s="3" t="s">
        <v>15</v>
      </c>
      <c r="H22" s="3" t="s">
        <v>3482</v>
      </c>
      <c r="I22" s="3" t="s">
        <v>16</v>
      </c>
      <c r="J22" s="35">
        <v>80.16</v>
      </c>
      <c r="K22" s="32">
        <v>0.61009999999999998</v>
      </c>
      <c r="L22" s="6">
        <v>0.1875</v>
      </c>
      <c r="M22" s="7">
        <v>39534</v>
      </c>
      <c r="N22" s="93" t="s">
        <v>3637</v>
      </c>
      <c r="O22" s="3" t="s">
        <v>135</v>
      </c>
      <c r="P22" s="3" t="s">
        <v>3464</v>
      </c>
      <c r="Q22" s="3" t="s">
        <v>3471</v>
      </c>
    </row>
    <row r="23" spans="1:17" ht="13.9" customHeight="1">
      <c r="A23" s="23" t="s">
        <v>6450</v>
      </c>
      <c r="B23" s="5" t="s">
        <v>13</v>
      </c>
      <c r="C23" s="3" t="s">
        <v>14</v>
      </c>
      <c r="D23" s="3" t="s">
        <v>147</v>
      </c>
      <c r="E23" s="3" t="s">
        <v>616</v>
      </c>
      <c r="F23" s="3" t="s">
        <v>3477</v>
      </c>
      <c r="G23" s="3" t="s">
        <v>15</v>
      </c>
      <c r="H23" s="3" t="s">
        <v>3482</v>
      </c>
      <c r="I23" s="3" t="s">
        <v>16</v>
      </c>
      <c r="J23" s="35">
        <v>78.62</v>
      </c>
      <c r="K23" s="32">
        <v>0.61009999999999998</v>
      </c>
      <c r="L23" s="6">
        <v>0.1875</v>
      </c>
      <c r="M23" s="7">
        <v>40004</v>
      </c>
      <c r="N23" s="93" t="s">
        <v>3638</v>
      </c>
      <c r="O23" s="3" t="s">
        <v>135</v>
      </c>
      <c r="P23" s="3" t="s">
        <v>3464</v>
      </c>
      <c r="Q23" s="3" t="s">
        <v>3471</v>
      </c>
    </row>
    <row r="24" spans="1:17" ht="13.9" customHeight="1">
      <c r="A24" s="2" t="s">
        <v>6451</v>
      </c>
      <c r="B24" s="5" t="s">
        <v>13</v>
      </c>
      <c r="C24" s="3" t="s">
        <v>14</v>
      </c>
      <c r="D24" s="3" t="s">
        <v>148</v>
      </c>
      <c r="E24" s="3" t="s">
        <v>215</v>
      </c>
      <c r="F24" s="3" t="s">
        <v>3477</v>
      </c>
      <c r="G24" s="3" t="s">
        <v>15</v>
      </c>
      <c r="H24" s="3" t="s">
        <v>3482</v>
      </c>
      <c r="I24" s="3" t="s">
        <v>16</v>
      </c>
      <c r="J24" s="35">
        <v>80.180000000000007</v>
      </c>
      <c r="K24" s="32">
        <v>1.1389</v>
      </c>
      <c r="L24" s="6">
        <v>0.1875</v>
      </c>
      <c r="M24" s="7">
        <v>42536</v>
      </c>
      <c r="N24" s="93" t="s">
        <v>4992</v>
      </c>
      <c r="O24" s="3" t="s">
        <v>135</v>
      </c>
      <c r="P24" s="3" t="s">
        <v>3464</v>
      </c>
      <c r="Q24" s="3" t="s">
        <v>3471</v>
      </c>
    </row>
    <row r="25" spans="1:17" ht="13.9" customHeight="1">
      <c r="A25" s="2" t="s">
        <v>6452</v>
      </c>
      <c r="B25" s="5" t="s">
        <v>13</v>
      </c>
      <c r="C25" s="3" t="s">
        <v>14</v>
      </c>
      <c r="D25" s="3" t="s">
        <v>149</v>
      </c>
      <c r="E25" s="8" t="s">
        <v>1274</v>
      </c>
      <c r="F25" s="3" t="s">
        <v>3477</v>
      </c>
      <c r="G25" s="3" t="s">
        <v>15</v>
      </c>
      <c r="H25" s="3" t="s">
        <v>3482</v>
      </c>
      <c r="I25" s="3" t="s">
        <v>16</v>
      </c>
      <c r="J25" s="35">
        <v>71.88</v>
      </c>
      <c r="K25" s="32">
        <v>9.4899999999999998E-2</v>
      </c>
      <c r="L25" s="6">
        <v>0.1875</v>
      </c>
      <c r="M25" s="7">
        <v>39522</v>
      </c>
      <c r="N25" s="93" t="s">
        <v>4418</v>
      </c>
      <c r="O25" s="3" t="s">
        <v>135</v>
      </c>
      <c r="P25" s="3" t="s">
        <v>3464</v>
      </c>
      <c r="Q25" s="3" t="s">
        <v>3471</v>
      </c>
    </row>
    <row r="26" spans="1:17" ht="13.9" customHeight="1">
      <c r="A26" s="23" t="s">
        <v>6453</v>
      </c>
      <c r="B26" s="5" t="s">
        <v>13</v>
      </c>
      <c r="C26" s="3" t="s">
        <v>14</v>
      </c>
      <c r="D26" s="3" t="s">
        <v>150</v>
      </c>
      <c r="E26" s="8" t="s">
        <v>1702</v>
      </c>
      <c r="F26" s="3" t="s">
        <v>3477</v>
      </c>
      <c r="G26" s="3" t="s">
        <v>15</v>
      </c>
      <c r="H26" s="3" t="s">
        <v>3482</v>
      </c>
      <c r="I26" s="3" t="s">
        <v>16</v>
      </c>
      <c r="J26" s="35">
        <v>78.94</v>
      </c>
      <c r="K26" s="32">
        <v>4</v>
      </c>
      <c r="L26" s="6">
        <v>0.1875</v>
      </c>
      <c r="M26" s="7">
        <v>39541</v>
      </c>
      <c r="N26" s="93" t="s">
        <v>3639</v>
      </c>
      <c r="O26" s="3" t="s">
        <v>135</v>
      </c>
      <c r="P26" s="3" t="s">
        <v>3464</v>
      </c>
      <c r="Q26" s="3" t="s">
        <v>3471</v>
      </c>
    </row>
    <row r="27" spans="1:17" ht="13.9" customHeight="1">
      <c r="A27" s="2" t="s">
        <v>6454</v>
      </c>
      <c r="B27" s="5" t="s">
        <v>13</v>
      </c>
      <c r="C27" s="3" t="s">
        <v>14</v>
      </c>
      <c r="D27" s="3" t="s">
        <v>152</v>
      </c>
      <c r="E27" s="3" t="s">
        <v>215</v>
      </c>
      <c r="F27" s="3" t="s">
        <v>3477</v>
      </c>
      <c r="G27" s="3" t="s">
        <v>15</v>
      </c>
      <c r="H27" s="3" t="s">
        <v>3482</v>
      </c>
      <c r="I27" s="3" t="s">
        <v>16</v>
      </c>
      <c r="J27" s="35">
        <v>81.239999999999995</v>
      </c>
      <c r="K27" s="32">
        <v>1.1389</v>
      </c>
      <c r="L27" s="6">
        <v>0.1875</v>
      </c>
      <c r="M27" s="7">
        <v>40016</v>
      </c>
      <c r="N27" s="93" t="s">
        <v>3640</v>
      </c>
      <c r="O27" s="3" t="s">
        <v>135</v>
      </c>
      <c r="P27" s="3" t="s">
        <v>3464</v>
      </c>
      <c r="Q27" s="3" t="s">
        <v>3471</v>
      </c>
    </row>
    <row r="28" spans="1:17" ht="13.9" customHeight="1">
      <c r="A28" s="2" t="s">
        <v>6455</v>
      </c>
      <c r="B28" s="5" t="s">
        <v>13</v>
      </c>
      <c r="C28" s="3" t="s">
        <v>14</v>
      </c>
      <c r="D28" s="3" t="s">
        <v>154</v>
      </c>
      <c r="E28" s="8" t="s">
        <v>1702</v>
      </c>
      <c r="F28" s="3" t="s">
        <v>3477</v>
      </c>
      <c r="G28" s="3" t="s">
        <v>15</v>
      </c>
      <c r="H28" s="3" t="s">
        <v>3482</v>
      </c>
      <c r="I28" s="3" t="s">
        <v>16</v>
      </c>
      <c r="J28" s="35">
        <v>85.71</v>
      </c>
      <c r="K28" s="32">
        <v>3.5116000000000001</v>
      </c>
      <c r="L28" s="6">
        <v>0.1875</v>
      </c>
      <c r="M28" s="7">
        <v>42532</v>
      </c>
      <c r="N28" s="93" t="s">
        <v>3641</v>
      </c>
      <c r="O28" s="3" t="s">
        <v>135</v>
      </c>
      <c r="P28" s="3" t="s">
        <v>3464</v>
      </c>
      <c r="Q28" s="3" t="s">
        <v>3471</v>
      </c>
    </row>
    <row r="29" spans="1:17" ht="13.9" customHeight="1">
      <c r="A29" s="23" t="s">
        <v>6456</v>
      </c>
      <c r="B29" s="5" t="s">
        <v>13</v>
      </c>
      <c r="C29" s="3" t="s">
        <v>14</v>
      </c>
      <c r="D29" s="3" t="s">
        <v>155</v>
      </c>
      <c r="E29" s="3" t="s">
        <v>723</v>
      </c>
      <c r="F29" s="3" t="s">
        <v>3477</v>
      </c>
      <c r="G29" s="3" t="s">
        <v>15</v>
      </c>
      <c r="H29" s="3" t="s">
        <v>3482</v>
      </c>
      <c r="I29" s="3" t="s">
        <v>16</v>
      </c>
      <c r="J29" s="35">
        <v>77.75</v>
      </c>
      <c r="K29" s="32">
        <v>0.61009999999999998</v>
      </c>
      <c r="L29" s="6">
        <v>0.1875</v>
      </c>
      <c r="M29" s="7">
        <v>39520</v>
      </c>
      <c r="N29" s="93" t="s">
        <v>3642</v>
      </c>
      <c r="O29" s="3" t="s">
        <v>135</v>
      </c>
      <c r="P29" s="3" t="s">
        <v>3464</v>
      </c>
      <c r="Q29" s="3" t="s">
        <v>3471</v>
      </c>
    </row>
    <row r="30" spans="1:17" ht="13.9" customHeight="1">
      <c r="A30" s="2" t="s">
        <v>6457</v>
      </c>
      <c r="B30" s="3" t="s">
        <v>13</v>
      </c>
      <c r="C30" s="3" t="s">
        <v>14</v>
      </c>
      <c r="D30" s="3" t="s">
        <v>156</v>
      </c>
      <c r="E30" s="8" t="s">
        <v>1777</v>
      </c>
      <c r="F30" s="3" t="s">
        <v>3477</v>
      </c>
      <c r="G30" s="3" t="s">
        <v>15</v>
      </c>
      <c r="H30" s="3" t="s">
        <v>3482</v>
      </c>
      <c r="I30" s="3" t="s">
        <v>16</v>
      </c>
      <c r="J30" s="35">
        <v>76.59</v>
      </c>
      <c r="K30" s="32">
        <v>0.61009999999999998</v>
      </c>
      <c r="L30" s="6">
        <v>0.1875</v>
      </c>
      <c r="M30" s="7">
        <v>39534</v>
      </c>
      <c r="N30" s="93" t="s">
        <v>3643</v>
      </c>
      <c r="O30" s="3" t="s">
        <v>135</v>
      </c>
      <c r="P30" s="3" t="s">
        <v>3464</v>
      </c>
      <c r="Q30" s="3" t="s">
        <v>3471</v>
      </c>
    </row>
    <row r="31" spans="1:17" ht="13.9" customHeight="1">
      <c r="A31" s="2" t="s">
        <v>6458</v>
      </c>
      <c r="B31" s="5" t="s">
        <v>13</v>
      </c>
      <c r="C31" s="3" t="s">
        <v>14</v>
      </c>
      <c r="D31" s="3" t="s">
        <v>157</v>
      </c>
      <c r="E31" s="3" t="s">
        <v>1471</v>
      </c>
      <c r="F31" s="3" t="s">
        <v>3477</v>
      </c>
      <c r="G31" s="3" t="s">
        <v>15</v>
      </c>
      <c r="H31" s="3" t="s">
        <v>3482</v>
      </c>
      <c r="I31" s="3" t="s">
        <v>16</v>
      </c>
      <c r="J31" s="35">
        <v>77.81</v>
      </c>
      <c r="K31" s="32">
        <v>0.30509999999999998</v>
      </c>
      <c r="L31" s="6">
        <v>0.1875</v>
      </c>
      <c r="M31" s="7">
        <v>40021</v>
      </c>
      <c r="N31" s="93" t="s">
        <v>3644</v>
      </c>
      <c r="O31" s="3" t="s">
        <v>135</v>
      </c>
      <c r="P31" s="3" t="s">
        <v>3464</v>
      </c>
      <c r="Q31" s="3" t="s">
        <v>3471</v>
      </c>
    </row>
    <row r="32" spans="1:17" ht="13.9" customHeight="1">
      <c r="A32" s="23" t="s">
        <v>6459</v>
      </c>
      <c r="B32" s="5" t="s">
        <v>13</v>
      </c>
      <c r="C32" s="3" t="s">
        <v>14</v>
      </c>
      <c r="D32" s="3" t="s">
        <v>158</v>
      </c>
      <c r="E32" s="3" t="s">
        <v>174</v>
      </c>
      <c r="F32" s="3" t="s">
        <v>3477</v>
      </c>
      <c r="G32" s="3" t="s">
        <v>15</v>
      </c>
      <c r="H32" s="3" t="s">
        <v>3482</v>
      </c>
      <c r="I32" s="3" t="s">
        <v>16</v>
      </c>
      <c r="J32" s="35">
        <v>83.47</v>
      </c>
      <c r="K32" s="32">
        <v>1.1389</v>
      </c>
      <c r="L32" s="6">
        <v>0.1875</v>
      </c>
      <c r="M32" s="7">
        <v>42536</v>
      </c>
      <c r="N32" s="93" t="s">
        <v>3645</v>
      </c>
      <c r="O32" s="3" t="s">
        <v>135</v>
      </c>
      <c r="P32" s="3" t="s">
        <v>3464</v>
      </c>
      <c r="Q32" s="3" t="s">
        <v>3471</v>
      </c>
    </row>
    <row r="33" spans="1:17" ht="13.9" customHeight="1">
      <c r="A33" s="2" t="s">
        <v>6460</v>
      </c>
      <c r="B33" s="3" t="s">
        <v>13</v>
      </c>
      <c r="C33" s="3" t="s">
        <v>14</v>
      </c>
      <c r="D33" s="3" t="s">
        <v>159</v>
      </c>
      <c r="E33" s="8" t="s">
        <v>1274</v>
      </c>
      <c r="F33" s="3" t="s">
        <v>3477</v>
      </c>
      <c r="G33" s="3" t="s">
        <v>15</v>
      </c>
      <c r="H33" s="3" t="s">
        <v>3482</v>
      </c>
      <c r="I33" s="3" t="s">
        <v>16</v>
      </c>
      <c r="J33" s="35">
        <v>81.13</v>
      </c>
      <c r="K33" s="32">
        <v>9.4899999999999998E-2</v>
      </c>
      <c r="L33" s="6">
        <v>0.1875</v>
      </c>
      <c r="M33" s="7">
        <v>39525</v>
      </c>
      <c r="N33" s="93" t="s">
        <v>3646</v>
      </c>
      <c r="O33" s="3" t="s">
        <v>135</v>
      </c>
      <c r="P33" s="3" t="s">
        <v>3464</v>
      </c>
      <c r="Q33" s="3" t="s">
        <v>3471</v>
      </c>
    </row>
    <row r="34" spans="1:17" ht="13.9" customHeight="1">
      <c r="A34" s="2" t="s">
        <v>6461</v>
      </c>
      <c r="B34" s="3" t="s">
        <v>13</v>
      </c>
      <c r="C34" s="3" t="s">
        <v>14</v>
      </c>
      <c r="D34" s="3" t="s">
        <v>160</v>
      </c>
      <c r="E34" s="3" t="s">
        <v>215</v>
      </c>
      <c r="F34" s="3" t="s">
        <v>3477</v>
      </c>
      <c r="G34" s="3" t="s">
        <v>15</v>
      </c>
      <c r="H34" s="3" t="s">
        <v>3482</v>
      </c>
      <c r="I34" s="3" t="s">
        <v>16</v>
      </c>
      <c r="J34" s="35">
        <v>77.7</v>
      </c>
      <c r="K34" s="32">
        <v>0.61009999999999998</v>
      </c>
      <c r="L34" s="6">
        <v>0.1875</v>
      </c>
      <c r="M34" s="7">
        <v>39534</v>
      </c>
      <c r="N34" s="93" t="s">
        <v>3647</v>
      </c>
      <c r="O34" s="3" t="s">
        <v>135</v>
      </c>
      <c r="P34" s="3" t="s">
        <v>3464</v>
      </c>
      <c r="Q34" s="3" t="s">
        <v>3471</v>
      </c>
    </row>
    <row r="35" spans="1:17" ht="13.9" customHeight="1">
      <c r="A35" s="23" t="s">
        <v>6462</v>
      </c>
      <c r="B35" s="3" t="s">
        <v>13</v>
      </c>
      <c r="C35" s="3" t="s">
        <v>14</v>
      </c>
      <c r="D35" s="3" t="s">
        <v>161</v>
      </c>
      <c r="E35" s="8" t="s">
        <v>2207</v>
      </c>
      <c r="F35" s="3" t="s">
        <v>3477</v>
      </c>
      <c r="G35" s="3" t="s">
        <v>15</v>
      </c>
      <c r="H35" s="3" t="s">
        <v>3482</v>
      </c>
      <c r="I35" s="3" t="s">
        <v>16</v>
      </c>
      <c r="J35" s="35">
        <v>81.86</v>
      </c>
      <c r="K35" s="32">
        <v>9.4899999999999998E-2</v>
      </c>
      <c r="L35" s="6">
        <v>0.1875</v>
      </c>
      <c r="M35" s="7">
        <v>40006</v>
      </c>
      <c r="N35" s="93" t="s">
        <v>4993</v>
      </c>
      <c r="O35" s="3" t="s">
        <v>135</v>
      </c>
      <c r="P35" s="3" t="s">
        <v>3464</v>
      </c>
      <c r="Q35" s="3" t="s">
        <v>3471</v>
      </c>
    </row>
    <row r="36" spans="1:17" ht="13.9" customHeight="1">
      <c r="A36" s="2" t="s">
        <v>6463</v>
      </c>
      <c r="B36" s="5" t="s">
        <v>13</v>
      </c>
      <c r="C36" s="3" t="s">
        <v>14</v>
      </c>
      <c r="D36" s="3" t="s">
        <v>162</v>
      </c>
      <c r="E36" s="3" t="s">
        <v>616</v>
      </c>
      <c r="F36" s="3" t="s">
        <v>3477</v>
      </c>
      <c r="G36" s="3" t="s">
        <v>15</v>
      </c>
      <c r="H36" s="3" t="s">
        <v>3482</v>
      </c>
      <c r="I36" s="3" t="s">
        <v>16</v>
      </c>
      <c r="J36" s="35">
        <v>80.2</v>
      </c>
      <c r="K36" s="32">
        <v>1.4236</v>
      </c>
      <c r="L36" s="6">
        <v>0.125</v>
      </c>
      <c r="M36" s="7">
        <v>42662</v>
      </c>
      <c r="N36" s="93" t="s">
        <v>4994</v>
      </c>
      <c r="O36" s="3" t="s">
        <v>135</v>
      </c>
      <c r="P36" s="3" t="s">
        <v>3464</v>
      </c>
      <c r="Q36" s="3" t="s">
        <v>3471</v>
      </c>
    </row>
    <row r="37" spans="1:17" ht="13.9" customHeight="1">
      <c r="A37" s="2" t="s">
        <v>6464</v>
      </c>
      <c r="B37" s="5" t="s">
        <v>13</v>
      </c>
      <c r="C37" s="3" t="s">
        <v>14</v>
      </c>
      <c r="D37" s="3" t="s">
        <v>163</v>
      </c>
      <c r="E37" s="8" t="s">
        <v>2207</v>
      </c>
      <c r="F37" s="3" t="s">
        <v>3477</v>
      </c>
      <c r="G37" s="3" t="s">
        <v>15</v>
      </c>
      <c r="H37" s="3" t="s">
        <v>3482</v>
      </c>
      <c r="I37" s="3" t="s">
        <v>16</v>
      </c>
      <c r="J37" s="35">
        <v>83.68</v>
      </c>
      <c r="K37" s="32">
        <v>9.4899999999999998E-2</v>
      </c>
      <c r="L37" s="6">
        <v>0.1875</v>
      </c>
      <c r="M37" s="7">
        <v>39522</v>
      </c>
      <c r="N37" s="93" t="s">
        <v>4995</v>
      </c>
      <c r="O37" s="3" t="s">
        <v>135</v>
      </c>
      <c r="P37" s="3" t="s">
        <v>3464</v>
      </c>
      <c r="Q37" s="3" t="s">
        <v>3471</v>
      </c>
    </row>
    <row r="38" spans="1:17" ht="13.9" customHeight="1">
      <c r="A38" s="23" t="s">
        <v>6465</v>
      </c>
      <c r="B38" s="5" t="s">
        <v>13</v>
      </c>
      <c r="C38" s="3" t="s">
        <v>14</v>
      </c>
      <c r="D38" s="3" t="s">
        <v>164</v>
      </c>
      <c r="E38" s="3" t="s">
        <v>553</v>
      </c>
      <c r="F38" s="3" t="s">
        <v>3477</v>
      </c>
      <c r="G38" s="3" t="s">
        <v>15</v>
      </c>
      <c r="H38" s="3" t="s">
        <v>3482</v>
      </c>
      <c r="I38" s="3" t="s">
        <v>16</v>
      </c>
      <c r="J38" s="35">
        <v>77.010000000000005</v>
      </c>
      <c r="K38" s="32">
        <v>3.7</v>
      </c>
      <c r="L38" s="6">
        <v>0.25</v>
      </c>
      <c r="M38" s="7">
        <v>39726</v>
      </c>
      <c r="N38" s="93" t="s">
        <v>4996</v>
      </c>
      <c r="O38" s="3" t="s">
        <v>135</v>
      </c>
      <c r="P38" s="3" t="s">
        <v>3464</v>
      </c>
      <c r="Q38" s="3" t="s">
        <v>3471</v>
      </c>
    </row>
    <row r="39" spans="1:17" ht="13.9" customHeight="1">
      <c r="A39" s="2" t="s">
        <v>6466</v>
      </c>
      <c r="B39" s="5" t="s">
        <v>13</v>
      </c>
      <c r="C39" s="3" t="s">
        <v>14</v>
      </c>
      <c r="D39" s="3" t="s">
        <v>165</v>
      </c>
      <c r="E39" s="8" t="s">
        <v>2552</v>
      </c>
      <c r="F39" s="3" t="s">
        <v>3477</v>
      </c>
      <c r="G39" s="3" t="s">
        <v>15</v>
      </c>
      <c r="H39" s="3" t="s">
        <v>3482</v>
      </c>
      <c r="I39" s="3" t="s">
        <v>16</v>
      </c>
      <c r="J39" s="35">
        <v>78.510000000000005</v>
      </c>
      <c r="K39" s="32">
        <v>1.4236</v>
      </c>
      <c r="L39" s="6">
        <v>0.125</v>
      </c>
      <c r="M39" s="7">
        <v>40137</v>
      </c>
      <c r="N39" s="93" t="s">
        <v>4997</v>
      </c>
      <c r="O39" s="3" t="s">
        <v>135</v>
      </c>
      <c r="P39" s="3" t="s">
        <v>3464</v>
      </c>
      <c r="Q39" s="3" t="s">
        <v>3471</v>
      </c>
    </row>
    <row r="40" spans="1:17" ht="13.9" customHeight="1">
      <c r="A40" s="2" t="s">
        <v>6467</v>
      </c>
      <c r="B40" s="5" t="s">
        <v>13</v>
      </c>
      <c r="C40" s="3" t="s">
        <v>14</v>
      </c>
      <c r="D40" s="3" t="s">
        <v>166</v>
      </c>
      <c r="E40" s="3" t="s">
        <v>553</v>
      </c>
      <c r="F40" s="3" t="s">
        <v>3477</v>
      </c>
      <c r="G40" s="3" t="s">
        <v>15</v>
      </c>
      <c r="H40" s="3" t="s">
        <v>3482</v>
      </c>
      <c r="I40" s="3" t="s">
        <v>16</v>
      </c>
      <c r="J40" s="35">
        <v>78.25</v>
      </c>
      <c r="K40" s="32">
        <v>1.4236</v>
      </c>
      <c r="L40" s="6">
        <v>0.1875</v>
      </c>
      <c r="M40" s="7">
        <v>42617</v>
      </c>
      <c r="N40" s="93" t="s">
        <v>4998</v>
      </c>
      <c r="O40" s="3" t="s">
        <v>135</v>
      </c>
      <c r="P40" s="3" t="s">
        <v>3464</v>
      </c>
      <c r="Q40" s="3" t="s">
        <v>3471</v>
      </c>
    </row>
    <row r="41" spans="1:17" ht="13.9" customHeight="1">
      <c r="A41" s="23" t="s">
        <v>6468</v>
      </c>
      <c r="B41" s="5" t="s">
        <v>13</v>
      </c>
      <c r="C41" s="3" t="s">
        <v>14</v>
      </c>
      <c r="D41" s="3" t="s">
        <v>167</v>
      </c>
      <c r="E41" s="3" t="s">
        <v>215</v>
      </c>
      <c r="F41" s="3" t="s">
        <v>3477</v>
      </c>
      <c r="G41" s="3" t="s">
        <v>15</v>
      </c>
      <c r="H41" s="3" t="s">
        <v>3482</v>
      </c>
      <c r="I41" s="3" t="s">
        <v>16</v>
      </c>
      <c r="J41" s="35">
        <v>73.98</v>
      </c>
      <c r="K41" s="32">
        <v>6.8333304000000004</v>
      </c>
      <c r="L41" s="6">
        <v>0.1875</v>
      </c>
      <c r="M41" s="7">
        <v>39732</v>
      </c>
      <c r="N41" s="93" t="s">
        <v>3648</v>
      </c>
      <c r="O41" s="3" t="s">
        <v>135</v>
      </c>
      <c r="P41" s="3" t="s">
        <v>3464</v>
      </c>
      <c r="Q41" s="3" t="s">
        <v>3471</v>
      </c>
    </row>
    <row r="42" spans="1:17" ht="13.9" customHeight="1">
      <c r="A42" s="2" t="s">
        <v>6469</v>
      </c>
      <c r="B42" s="5" t="s">
        <v>13</v>
      </c>
      <c r="C42" s="3" t="s">
        <v>14</v>
      </c>
      <c r="D42" s="3" t="s">
        <v>168</v>
      </c>
      <c r="E42" s="8" t="s">
        <v>201</v>
      </c>
      <c r="F42" s="3" t="s">
        <v>3477</v>
      </c>
      <c r="G42" s="3" t="s">
        <v>15</v>
      </c>
      <c r="H42" s="3" t="s">
        <v>3484</v>
      </c>
      <c r="I42" s="3" t="s">
        <v>16</v>
      </c>
      <c r="J42" s="35">
        <v>40.5</v>
      </c>
      <c r="K42" s="32">
        <v>2.5</v>
      </c>
      <c r="L42" s="6">
        <v>0.25</v>
      </c>
      <c r="M42" s="7">
        <v>39367</v>
      </c>
      <c r="N42" s="93" t="s">
        <v>4419</v>
      </c>
      <c r="O42" s="3" t="s">
        <v>110</v>
      </c>
      <c r="P42" s="3" t="s">
        <v>3465</v>
      </c>
      <c r="Q42" s="3" t="s">
        <v>3471</v>
      </c>
    </row>
    <row r="43" spans="1:17" ht="13.9" customHeight="1">
      <c r="A43" s="2" t="s">
        <v>6470</v>
      </c>
      <c r="B43" s="5" t="s">
        <v>13</v>
      </c>
      <c r="C43" s="3" t="s">
        <v>14</v>
      </c>
      <c r="D43" s="3" t="s">
        <v>169</v>
      </c>
      <c r="E43" s="8" t="s">
        <v>2404</v>
      </c>
      <c r="F43" s="3" t="s">
        <v>3477</v>
      </c>
      <c r="G43" s="3" t="s">
        <v>15</v>
      </c>
      <c r="H43" s="3" t="s">
        <v>3484</v>
      </c>
      <c r="I43" s="3" t="s">
        <v>16</v>
      </c>
      <c r="J43" s="35">
        <v>40.43</v>
      </c>
      <c r="K43" s="32">
        <v>0.625</v>
      </c>
      <c r="L43" s="6">
        <v>0.1875</v>
      </c>
      <c r="M43" s="7">
        <v>40257</v>
      </c>
      <c r="N43" s="93" t="s">
        <v>3649</v>
      </c>
      <c r="O43" s="3" t="s">
        <v>110</v>
      </c>
      <c r="P43" s="3" t="s">
        <v>3465</v>
      </c>
      <c r="Q43" s="3" t="s">
        <v>3471</v>
      </c>
    </row>
    <row r="44" spans="1:17" ht="13.9" customHeight="1">
      <c r="A44" s="23" t="s">
        <v>6471</v>
      </c>
      <c r="B44" s="3" t="s">
        <v>13</v>
      </c>
      <c r="C44" s="3" t="s">
        <v>14</v>
      </c>
      <c r="D44" s="3" t="s">
        <v>170</v>
      </c>
      <c r="E44" s="8" t="s">
        <v>2552</v>
      </c>
      <c r="F44" s="3" t="s">
        <v>3477</v>
      </c>
      <c r="G44" s="3" t="s">
        <v>15</v>
      </c>
      <c r="H44" s="3" t="s">
        <v>3484</v>
      </c>
      <c r="I44" s="3" t="s">
        <v>16</v>
      </c>
      <c r="J44" s="35">
        <v>39.92</v>
      </c>
      <c r="K44" s="32">
        <v>0.625</v>
      </c>
      <c r="L44" s="6">
        <v>0.1875</v>
      </c>
      <c r="M44" s="7">
        <v>42777</v>
      </c>
      <c r="N44" s="93" t="s">
        <v>4420</v>
      </c>
      <c r="O44" s="3" t="s">
        <v>110</v>
      </c>
      <c r="P44" s="3" t="s">
        <v>3465</v>
      </c>
      <c r="Q44" s="3" t="s">
        <v>3471</v>
      </c>
    </row>
    <row r="45" spans="1:17" ht="13.9" customHeight="1">
      <c r="A45" s="2" t="s">
        <v>6472</v>
      </c>
      <c r="B45" s="5" t="s">
        <v>13</v>
      </c>
      <c r="C45" s="3" t="s">
        <v>14</v>
      </c>
      <c r="D45" s="3" t="s">
        <v>171</v>
      </c>
      <c r="E45" s="3" t="s">
        <v>1177</v>
      </c>
      <c r="F45" s="3" t="s">
        <v>3477</v>
      </c>
      <c r="G45" s="3" t="s">
        <v>15</v>
      </c>
      <c r="H45" s="3" t="s">
        <v>3484</v>
      </c>
      <c r="I45" s="3" t="s">
        <v>16</v>
      </c>
      <c r="J45" s="35">
        <v>93.67</v>
      </c>
      <c r="K45" s="32">
        <v>1.4861115</v>
      </c>
      <c r="L45" s="6">
        <v>0.25</v>
      </c>
      <c r="M45" s="7">
        <v>39789</v>
      </c>
      <c r="N45" s="93" t="s">
        <v>4999</v>
      </c>
      <c r="O45" s="3" t="s">
        <v>110</v>
      </c>
      <c r="P45" s="3" t="s">
        <v>3465</v>
      </c>
      <c r="Q45" s="3" t="s">
        <v>3471</v>
      </c>
    </row>
    <row r="46" spans="1:17" ht="13.9" customHeight="1">
      <c r="A46" s="2" t="s">
        <v>6473</v>
      </c>
      <c r="B46" s="3" t="s">
        <v>13</v>
      </c>
      <c r="C46" s="3" t="s">
        <v>14</v>
      </c>
      <c r="D46" s="3" t="s">
        <v>172</v>
      </c>
      <c r="E46" s="8" t="s">
        <v>3188</v>
      </c>
      <c r="F46" s="3" t="s">
        <v>3477</v>
      </c>
      <c r="G46" s="3" t="s">
        <v>15</v>
      </c>
      <c r="H46" s="3" t="s">
        <v>3484</v>
      </c>
      <c r="I46" s="3" t="s">
        <v>16</v>
      </c>
      <c r="J46" s="35">
        <v>37.08</v>
      </c>
      <c r="K46" s="32">
        <v>0.37036999999999998</v>
      </c>
      <c r="L46" s="6">
        <v>0.25</v>
      </c>
      <c r="M46" s="7">
        <v>39928</v>
      </c>
      <c r="N46" s="93" t="s">
        <v>3650</v>
      </c>
      <c r="O46" s="3" t="s">
        <v>110</v>
      </c>
      <c r="P46" s="3" t="s">
        <v>3465</v>
      </c>
      <c r="Q46" s="3" t="s">
        <v>3471</v>
      </c>
    </row>
    <row r="47" spans="1:17" ht="13.9" customHeight="1">
      <c r="A47" s="23" t="s">
        <v>6474</v>
      </c>
      <c r="B47" s="5" t="s">
        <v>13</v>
      </c>
      <c r="C47" s="3" t="s">
        <v>14</v>
      </c>
      <c r="D47" s="3" t="s">
        <v>173</v>
      </c>
      <c r="E47" s="8" t="s">
        <v>2207</v>
      </c>
      <c r="F47" s="3" t="s">
        <v>3477</v>
      </c>
      <c r="G47" s="3" t="s">
        <v>15</v>
      </c>
      <c r="H47" s="3" t="s">
        <v>3485</v>
      </c>
      <c r="I47" s="3" t="s">
        <v>16</v>
      </c>
      <c r="J47" s="35">
        <v>78.14</v>
      </c>
      <c r="K47" s="32">
        <v>10</v>
      </c>
      <c r="L47" s="6">
        <v>0.1875</v>
      </c>
      <c r="M47" s="7">
        <v>39830</v>
      </c>
      <c r="N47" s="93" t="s">
        <v>4421</v>
      </c>
      <c r="O47" s="3" t="s">
        <v>119</v>
      </c>
      <c r="P47" s="3" t="s">
        <v>3465</v>
      </c>
      <c r="Q47" s="3" t="s">
        <v>3471</v>
      </c>
    </row>
    <row r="48" spans="1:17" ht="13.9" customHeight="1">
      <c r="A48" s="2" t="s">
        <v>6475</v>
      </c>
      <c r="B48" s="3" t="s">
        <v>13</v>
      </c>
      <c r="C48" s="3" t="s">
        <v>14</v>
      </c>
      <c r="D48" s="3" t="s">
        <v>175</v>
      </c>
      <c r="E48" s="8" t="s">
        <v>201</v>
      </c>
      <c r="F48" s="3" t="s">
        <v>3477</v>
      </c>
      <c r="G48" s="3" t="s">
        <v>15</v>
      </c>
      <c r="H48" s="3" t="s">
        <v>3485</v>
      </c>
      <c r="I48" s="3" t="s">
        <v>16</v>
      </c>
      <c r="J48" s="35">
        <v>78.45</v>
      </c>
      <c r="K48" s="32">
        <v>10</v>
      </c>
      <c r="L48" s="6">
        <v>0.1875</v>
      </c>
      <c r="M48" s="7">
        <v>42293</v>
      </c>
      <c r="N48" s="93" t="s">
        <v>3651</v>
      </c>
      <c r="O48" s="3" t="s">
        <v>119</v>
      </c>
      <c r="P48" s="3" t="s">
        <v>3465</v>
      </c>
      <c r="Q48" s="3" t="s">
        <v>3471</v>
      </c>
    </row>
    <row r="49" spans="1:17" ht="13.9" customHeight="1">
      <c r="A49" s="2" t="s">
        <v>6476</v>
      </c>
      <c r="B49" s="3" t="s">
        <v>13</v>
      </c>
      <c r="C49" s="3" t="s">
        <v>14</v>
      </c>
      <c r="D49" s="3" t="s">
        <v>176</v>
      </c>
      <c r="E49" s="8" t="s">
        <v>3188</v>
      </c>
      <c r="F49" s="3" t="s">
        <v>3477</v>
      </c>
      <c r="G49" s="3" t="s">
        <v>15</v>
      </c>
      <c r="H49" s="3" t="s">
        <v>3486</v>
      </c>
      <c r="I49" s="3" t="s">
        <v>16</v>
      </c>
      <c r="J49" s="35">
        <v>153.52000000000001</v>
      </c>
      <c r="K49" s="32">
        <v>0.49999169999999998</v>
      </c>
      <c r="L49" s="6">
        <v>0.1875</v>
      </c>
      <c r="M49" s="7">
        <v>39338</v>
      </c>
      <c r="N49" s="93" t="s">
        <v>3652</v>
      </c>
      <c r="O49" s="3" t="s">
        <v>177</v>
      </c>
      <c r="P49" s="3" t="s">
        <v>3465</v>
      </c>
      <c r="Q49" s="3" t="s">
        <v>3472</v>
      </c>
    </row>
    <row r="50" spans="1:17" ht="13.9" customHeight="1">
      <c r="A50" s="23" t="s">
        <v>6477</v>
      </c>
      <c r="B50" s="5" t="s">
        <v>13</v>
      </c>
      <c r="C50" s="3" t="s">
        <v>14</v>
      </c>
      <c r="D50" s="3" t="s">
        <v>178</v>
      </c>
      <c r="E50" s="3" t="s">
        <v>1471</v>
      </c>
      <c r="F50" s="3" t="s">
        <v>3477</v>
      </c>
      <c r="G50" s="3" t="s">
        <v>15</v>
      </c>
      <c r="H50" s="3" t="s">
        <v>3486</v>
      </c>
      <c r="I50" s="3" t="s">
        <v>16</v>
      </c>
      <c r="J50" s="35">
        <v>158.63999999999999</v>
      </c>
      <c r="K50" s="32">
        <v>0.27829680000000001</v>
      </c>
      <c r="L50" s="6">
        <v>0.1875</v>
      </c>
      <c r="M50" s="7">
        <v>39354</v>
      </c>
      <c r="N50" s="93" t="s">
        <v>5000</v>
      </c>
      <c r="O50" s="3" t="s">
        <v>177</v>
      </c>
      <c r="P50" s="3" t="s">
        <v>3465</v>
      </c>
      <c r="Q50" s="3" t="s">
        <v>3472</v>
      </c>
    </row>
    <row r="51" spans="1:17" ht="13.9" customHeight="1">
      <c r="A51" s="2" t="s">
        <v>6478</v>
      </c>
      <c r="B51" s="3" t="s">
        <v>13</v>
      </c>
      <c r="C51" s="3" t="s">
        <v>14</v>
      </c>
      <c r="D51" s="3" t="s">
        <v>179</v>
      </c>
      <c r="E51" s="3" t="s">
        <v>215</v>
      </c>
      <c r="F51" s="3" t="s">
        <v>3477</v>
      </c>
      <c r="G51" s="3" t="s">
        <v>15</v>
      </c>
      <c r="H51" s="3" t="s">
        <v>3486</v>
      </c>
      <c r="I51" s="3" t="s">
        <v>16</v>
      </c>
      <c r="J51" s="35">
        <v>163.16</v>
      </c>
      <c r="K51" s="32">
        <v>0.3578537</v>
      </c>
      <c r="L51" s="6">
        <v>0.1875</v>
      </c>
      <c r="M51" s="7">
        <v>39832</v>
      </c>
      <c r="N51" s="93" t="s">
        <v>5001</v>
      </c>
      <c r="O51" s="3" t="s">
        <v>177</v>
      </c>
      <c r="P51" s="3" t="s">
        <v>3465</v>
      </c>
      <c r="Q51" s="3" t="s">
        <v>3472</v>
      </c>
    </row>
    <row r="52" spans="1:17" ht="13.9" customHeight="1">
      <c r="A52" s="2" t="s">
        <v>6479</v>
      </c>
      <c r="B52" s="3" t="s">
        <v>13</v>
      </c>
      <c r="C52" s="3" t="s">
        <v>14</v>
      </c>
      <c r="D52" s="3" t="s">
        <v>180</v>
      </c>
      <c r="E52" s="8" t="s">
        <v>1502</v>
      </c>
      <c r="F52" s="3" t="s">
        <v>3477</v>
      </c>
      <c r="G52" s="3" t="s">
        <v>15</v>
      </c>
      <c r="H52" s="3" t="s">
        <v>3486</v>
      </c>
      <c r="I52" s="3" t="s">
        <v>16</v>
      </c>
      <c r="J52" s="35">
        <v>175.01</v>
      </c>
      <c r="K52" s="32">
        <v>0.37106240000000001</v>
      </c>
      <c r="L52" s="6">
        <v>0.1875</v>
      </c>
      <c r="M52" s="7">
        <v>42344</v>
      </c>
      <c r="N52" s="93" t="s">
        <v>5002</v>
      </c>
      <c r="O52" s="3" t="s">
        <v>177</v>
      </c>
      <c r="P52" s="3" t="s">
        <v>3465</v>
      </c>
      <c r="Q52" s="3" t="s">
        <v>3472</v>
      </c>
    </row>
    <row r="53" spans="1:17" ht="13.9" customHeight="1">
      <c r="A53" s="23" t="s">
        <v>6480</v>
      </c>
      <c r="B53" s="3" t="s">
        <v>13</v>
      </c>
      <c r="C53" s="3" t="s">
        <v>14</v>
      </c>
      <c r="D53" s="3" t="s">
        <v>181</v>
      </c>
      <c r="E53" s="8" t="s">
        <v>1702</v>
      </c>
      <c r="F53" s="3" t="s">
        <v>3477</v>
      </c>
      <c r="G53" s="3" t="s">
        <v>15</v>
      </c>
      <c r="H53" s="3" t="s">
        <v>3486</v>
      </c>
      <c r="I53" s="3" t="s">
        <v>16</v>
      </c>
      <c r="J53" s="35">
        <v>161.33000000000001</v>
      </c>
      <c r="K53" s="32">
        <v>0.12522639999999999</v>
      </c>
      <c r="L53" s="6">
        <v>0.1875</v>
      </c>
      <c r="M53" s="7">
        <v>39369</v>
      </c>
      <c r="N53" s="93" t="s">
        <v>5003</v>
      </c>
      <c r="O53" s="3" t="s">
        <v>177</v>
      </c>
      <c r="P53" s="3" t="s">
        <v>3465</v>
      </c>
      <c r="Q53" s="3" t="s">
        <v>3472</v>
      </c>
    </row>
    <row r="54" spans="1:17" ht="13.9" customHeight="1">
      <c r="A54" s="2" t="s">
        <v>6481</v>
      </c>
      <c r="B54" s="5" t="s">
        <v>13</v>
      </c>
      <c r="C54" s="3" t="s">
        <v>14</v>
      </c>
      <c r="D54" s="3" t="s">
        <v>182</v>
      </c>
      <c r="E54" s="3" t="s">
        <v>506</v>
      </c>
      <c r="F54" s="3" t="s">
        <v>3477</v>
      </c>
      <c r="G54" s="3" t="s">
        <v>15</v>
      </c>
      <c r="H54" s="3" t="s">
        <v>3486</v>
      </c>
      <c r="I54" s="3" t="s">
        <v>16</v>
      </c>
      <c r="J54" s="35">
        <v>161.99</v>
      </c>
      <c r="K54" s="32">
        <v>0.41677999999999998</v>
      </c>
      <c r="L54" s="6">
        <v>0.1875</v>
      </c>
      <c r="M54" s="7">
        <v>39376</v>
      </c>
      <c r="N54" s="93" t="s">
        <v>3653</v>
      </c>
      <c r="O54" s="3" t="s">
        <v>177</v>
      </c>
      <c r="P54" s="3" t="s">
        <v>3465</v>
      </c>
      <c r="Q54" s="3" t="s">
        <v>3472</v>
      </c>
    </row>
    <row r="55" spans="1:17" ht="13.9" customHeight="1">
      <c r="A55" s="2" t="s">
        <v>6482</v>
      </c>
      <c r="B55" s="3" t="s">
        <v>13</v>
      </c>
      <c r="C55" s="3" t="s">
        <v>14</v>
      </c>
      <c r="D55" s="3" t="s">
        <v>183</v>
      </c>
      <c r="E55" s="3" t="s">
        <v>774</v>
      </c>
      <c r="F55" s="3" t="s">
        <v>3477</v>
      </c>
      <c r="G55" s="3" t="s">
        <v>15</v>
      </c>
      <c r="H55" s="3" t="s">
        <v>3486</v>
      </c>
      <c r="I55" s="3" t="s">
        <v>16</v>
      </c>
      <c r="J55" s="35">
        <v>159.34</v>
      </c>
      <c r="K55" s="32">
        <v>0.1391404</v>
      </c>
      <c r="L55" s="6">
        <v>0.1875</v>
      </c>
      <c r="M55" s="7">
        <v>39845</v>
      </c>
      <c r="N55" s="93" t="s">
        <v>5004</v>
      </c>
      <c r="O55" s="3" t="s">
        <v>177</v>
      </c>
      <c r="P55" s="3" t="s">
        <v>3465</v>
      </c>
      <c r="Q55" s="3" t="s">
        <v>3472</v>
      </c>
    </row>
    <row r="56" spans="1:17" ht="13.9" customHeight="1">
      <c r="A56" s="23" t="s">
        <v>6483</v>
      </c>
      <c r="B56" s="3" t="s">
        <v>13</v>
      </c>
      <c r="C56" s="3" t="s">
        <v>14</v>
      </c>
      <c r="D56" s="3" t="s">
        <v>184</v>
      </c>
      <c r="E56" s="3" t="s">
        <v>354</v>
      </c>
      <c r="F56" s="3" t="s">
        <v>3477</v>
      </c>
      <c r="G56" s="3" t="s">
        <v>15</v>
      </c>
      <c r="H56" s="3" t="s">
        <v>3486</v>
      </c>
      <c r="I56" s="3" t="s">
        <v>16</v>
      </c>
      <c r="J56" s="35">
        <v>144.59</v>
      </c>
      <c r="K56" s="32">
        <v>0.13915</v>
      </c>
      <c r="L56" s="6">
        <v>0.1875</v>
      </c>
      <c r="M56" s="7">
        <v>42365</v>
      </c>
      <c r="N56" s="93" t="s">
        <v>5005</v>
      </c>
      <c r="O56" s="3" t="s">
        <v>177</v>
      </c>
      <c r="P56" s="3" t="s">
        <v>3465</v>
      </c>
      <c r="Q56" s="3" t="s">
        <v>3472</v>
      </c>
    </row>
    <row r="57" spans="1:17" ht="13.9" customHeight="1">
      <c r="A57" s="2" t="s">
        <v>6484</v>
      </c>
      <c r="B57" s="5" t="s">
        <v>13</v>
      </c>
      <c r="C57" s="3" t="s">
        <v>14</v>
      </c>
      <c r="D57" s="3" t="s">
        <v>185</v>
      </c>
      <c r="E57" s="8" t="s">
        <v>1702</v>
      </c>
      <c r="F57" s="3" t="s">
        <v>3477</v>
      </c>
      <c r="G57" s="3" t="s">
        <v>15</v>
      </c>
      <c r="H57" s="3" t="s">
        <v>3486</v>
      </c>
      <c r="I57" s="3" t="s">
        <v>16</v>
      </c>
      <c r="J57" s="35">
        <v>159.72</v>
      </c>
      <c r="K57" s="32">
        <v>2.4999907000000001</v>
      </c>
      <c r="L57" s="6">
        <v>0.1875</v>
      </c>
      <c r="M57" s="7">
        <v>39362</v>
      </c>
      <c r="N57" s="93" t="s">
        <v>4422</v>
      </c>
      <c r="O57" s="3" t="s">
        <v>177</v>
      </c>
      <c r="P57" s="3" t="s">
        <v>3465</v>
      </c>
      <c r="Q57" s="3" t="s">
        <v>3472</v>
      </c>
    </row>
    <row r="58" spans="1:17" ht="13.9" customHeight="1">
      <c r="A58" s="2" t="s">
        <v>6485</v>
      </c>
      <c r="B58" s="3" t="s">
        <v>13</v>
      </c>
      <c r="C58" s="3" t="s">
        <v>14</v>
      </c>
      <c r="D58" s="3" t="s">
        <v>186</v>
      </c>
      <c r="E58" s="8" t="s">
        <v>1777</v>
      </c>
      <c r="F58" s="3" t="s">
        <v>3477</v>
      </c>
      <c r="G58" s="3" t="s">
        <v>15</v>
      </c>
      <c r="H58" s="3" t="s">
        <v>3486</v>
      </c>
      <c r="I58" s="3" t="s">
        <v>16</v>
      </c>
      <c r="J58" s="35">
        <v>160.41</v>
      </c>
      <c r="K58" s="32">
        <v>2.4999907000000001</v>
      </c>
      <c r="L58" s="6">
        <v>0.1875</v>
      </c>
      <c r="M58" s="7">
        <v>39367</v>
      </c>
      <c r="N58" s="93" t="s">
        <v>3654</v>
      </c>
      <c r="O58" s="3" t="s">
        <v>177</v>
      </c>
      <c r="P58" s="3" t="s">
        <v>3465</v>
      </c>
      <c r="Q58" s="3" t="s">
        <v>3472</v>
      </c>
    </row>
    <row r="59" spans="1:17" ht="13.9" customHeight="1">
      <c r="A59" s="23" t="s">
        <v>6486</v>
      </c>
      <c r="B59" s="5" t="s">
        <v>13</v>
      </c>
      <c r="C59" s="3" t="s">
        <v>14</v>
      </c>
      <c r="D59" s="3" t="s">
        <v>187</v>
      </c>
      <c r="E59" s="8" t="s">
        <v>3063</v>
      </c>
      <c r="F59" s="3" t="s">
        <v>3477</v>
      </c>
      <c r="G59" s="3" t="s">
        <v>15</v>
      </c>
      <c r="H59" s="3" t="s">
        <v>3486</v>
      </c>
      <c r="I59" s="3" t="s">
        <v>16</v>
      </c>
      <c r="J59" s="35">
        <v>179.63</v>
      </c>
      <c r="K59" s="32">
        <v>0.1391404</v>
      </c>
      <c r="L59" s="6">
        <v>0.1875</v>
      </c>
      <c r="M59" s="7">
        <v>39845</v>
      </c>
      <c r="N59" s="93" t="s">
        <v>5006</v>
      </c>
      <c r="O59" s="3" t="s">
        <v>177</v>
      </c>
      <c r="P59" s="3" t="s">
        <v>3465</v>
      </c>
      <c r="Q59" s="3" t="s">
        <v>3472</v>
      </c>
    </row>
    <row r="60" spans="1:17" ht="13.9" customHeight="1">
      <c r="A60" s="2" t="s">
        <v>6487</v>
      </c>
      <c r="B60" s="3" t="s">
        <v>13</v>
      </c>
      <c r="C60" s="3" t="s">
        <v>14</v>
      </c>
      <c r="D60" s="3" t="s">
        <v>188</v>
      </c>
      <c r="E60" s="3" t="s">
        <v>354</v>
      </c>
      <c r="F60" s="3" t="s">
        <v>3477</v>
      </c>
      <c r="G60" s="3" t="s">
        <v>15</v>
      </c>
      <c r="H60" s="3" t="s">
        <v>3486</v>
      </c>
      <c r="I60" s="3" t="s">
        <v>16</v>
      </c>
      <c r="J60" s="35">
        <v>158.38999999999999</v>
      </c>
      <c r="K60" s="32">
        <v>0.83355999999999997</v>
      </c>
      <c r="L60" s="6">
        <v>0.1875</v>
      </c>
      <c r="M60" s="7">
        <v>42366</v>
      </c>
      <c r="N60" s="93" t="s">
        <v>5007</v>
      </c>
      <c r="O60" s="3" t="s">
        <v>177</v>
      </c>
      <c r="P60" s="3" t="s">
        <v>3465</v>
      </c>
      <c r="Q60" s="3" t="s">
        <v>3472</v>
      </c>
    </row>
    <row r="61" spans="1:17" ht="13.9" customHeight="1">
      <c r="A61" s="2" t="s">
        <v>6488</v>
      </c>
      <c r="B61" s="5" t="s">
        <v>13</v>
      </c>
      <c r="C61" s="3" t="s">
        <v>14</v>
      </c>
      <c r="D61" s="3" t="s">
        <v>189</v>
      </c>
      <c r="E61" s="8" t="s">
        <v>2799</v>
      </c>
      <c r="F61" s="3" t="s">
        <v>3477</v>
      </c>
      <c r="G61" s="3" t="s">
        <v>15</v>
      </c>
      <c r="H61" s="3" t="s">
        <v>3486</v>
      </c>
      <c r="I61" s="3" t="s">
        <v>16</v>
      </c>
      <c r="J61" s="35">
        <v>162.34</v>
      </c>
      <c r="K61" s="32">
        <v>0.1789269</v>
      </c>
      <c r="L61" s="6">
        <v>0.1875</v>
      </c>
      <c r="M61" s="7">
        <v>39348</v>
      </c>
      <c r="N61" s="93" t="s">
        <v>3655</v>
      </c>
      <c r="O61" s="3" t="s">
        <v>177</v>
      </c>
      <c r="P61" s="3" t="s">
        <v>3465</v>
      </c>
      <c r="Q61" s="3" t="s">
        <v>3472</v>
      </c>
    </row>
    <row r="62" spans="1:17" ht="13.9" customHeight="1">
      <c r="A62" s="23" t="s">
        <v>6489</v>
      </c>
      <c r="B62" s="5" t="s">
        <v>13</v>
      </c>
      <c r="C62" s="3" t="s">
        <v>14</v>
      </c>
      <c r="D62" s="3" t="s">
        <v>190</v>
      </c>
      <c r="E62" s="3" t="s">
        <v>1100</v>
      </c>
      <c r="F62" s="3" t="s">
        <v>3477</v>
      </c>
      <c r="G62" s="3" t="s">
        <v>15</v>
      </c>
      <c r="H62" s="3" t="s">
        <v>3486</v>
      </c>
      <c r="I62" s="3" t="s">
        <v>16</v>
      </c>
      <c r="J62" s="35">
        <v>159.65</v>
      </c>
      <c r="K62" s="32">
        <v>0.3578537</v>
      </c>
      <c r="L62" s="6">
        <v>0.1875</v>
      </c>
      <c r="M62" s="7">
        <v>39362</v>
      </c>
      <c r="N62" s="93" t="s">
        <v>5008</v>
      </c>
      <c r="O62" s="3" t="s">
        <v>177</v>
      </c>
      <c r="P62" s="3" t="s">
        <v>3465</v>
      </c>
      <c r="Q62" s="3" t="s">
        <v>3472</v>
      </c>
    </row>
    <row r="63" spans="1:17" ht="13.9" customHeight="1">
      <c r="A63" s="2" t="s">
        <v>6490</v>
      </c>
      <c r="B63" s="3" t="s">
        <v>13</v>
      </c>
      <c r="C63" s="3" t="s">
        <v>14</v>
      </c>
      <c r="D63" s="3" t="s">
        <v>191</v>
      </c>
      <c r="E63" s="3" t="s">
        <v>153</v>
      </c>
      <c r="F63" s="3" t="s">
        <v>3477</v>
      </c>
      <c r="G63" s="3" t="s">
        <v>15</v>
      </c>
      <c r="H63" s="3" t="s">
        <v>3486</v>
      </c>
      <c r="I63" s="3" t="s">
        <v>16</v>
      </c>
      <c r="J63" s="35">
        <v>150.59</v>
      </c>
      <c r="K63" s="32">
        <v>0.3578537</v>
      </c>
      <c r="L63" s="6">
        <v>0.1875</v>
      </c>
      <c r="M63" s="7">
        <v>39832</v>
      </c>
      <c r="N63" s="93" t="s">
        <v>3656</v>
      </c>
      <c r="O63" s="3" t="s">
        <v>177</v>
      </c>
      <c r="P63" s="3" t="s">
        <v>3465</v>
      </c>
      <c r="Q63" s="3" t="s">
        <v>3472</v>
      </c>
    </row>
    <row r="64" spans="1:17" ht="13.9" customHeight="1">
      <c r="A64" s="2" t="s">
        <v>6491</v>
      </c>
      <c r="B64" s="3" t="s">
        <v>13</v>
      </c>
      <c r="C64" s="3" t="s">
        <v>14</v>
      </c>
      <c r="D64" s="3" t="s">
        <v>192</v>
      </c>
      <c r="E64" s="3" t="s">
        <v>153</v>
      </c>
      <c r="F64" s="3" t="s">
        <v>3477</v>
      </c>
      <c r="G64" s="3" t="s">
        <v>15</v>
      </c>
      <c r="H64" s="3" t="s">
        <v>3486</v>
      </c>
      <c r="I64" s="3" t="s">
        <v>16</v>
      </c>
      <c r="J64" s="35">
        <v>169.07</v>
      </c>
      <c r="K64" s="32">
        <v>0.3578537</v>
      </c>
      <c r="L64" s="6">
        <v>0.1875</v>
      </c>
      <c r="M64" s="7">
        <v>42352</v>
      </c>
      <c r="N64" s="93" t="s">
        <v>3657</v>
      </c>
      <c r="O64" s="3" t="s">
        <v>177</v>
      </c>
      <c r="P64" s="3" t="s">
        <v>3465</v>
      </c>
      <c r="Q64" s="3" t="s">
        <v>3472</v>
      </c>
    </row>
    <row r="65" spans="1:17" ht="13.9" customHeight="1">
      <c r="A65" s="23" t="s">
        <v>6492</v>
      </c>
      <c r="B65" s="3" t="s">
        <v>13</v>
      </c>
      <c r="C65" s="3" t="s">
        <v>14</v>
      </c>
      <c r="D65" s="3" t="s">
        <v>193</v>
      </c>
      <c r="E65" s="8" t="s">
        <v>1502</v>
      </c>
      <c r="F65" s="3" t="s">
        <v>3477</v>
      </c>
      <c r="G65" s="3" t="s">
        <v>15</v>
      </c>
      <c r="H65" s="3" t="s">
        <v>3486</v>
      </c>
      <c r="I65" s="3" t="s">
        <v>16</v>
      </c>
      <c r="J65" s="35">
        <v>165.94</v>
      </c>
      <c r="K65" s="32">
        <v>0.3578537</v>
      </c>
      <c r="L65" s="6">
        <v>0.1875</v>
      </c>
      <c r="M65" s="7">
        <v>39348</v>
      </c>
      <c r="N65" s="93" t="s">
        <v>3658</v>
      </c>
      <c r="O65" s="3" t="s">
        <v>177</v>
      </c>
      <c r="P65" s="3" t="s">
        <v>3465</v>
      </c>
      <c r="Q65" s="3" t="s">
        <v>3472</v>
      </c>
    </row>
    <row r="66" spans="1:17" ht="13.9" customHeight="1">
      <c r="A66" s="2" t="s">
        <v>6493</v>
      </c>
      <c r="B66" s="3" t="s">
        <v>13</v>
      </c>
      <c r="C66" s="3" t="s">
        <v>14</v>
      </c>
      <c r="D66" s="3" t="s">
        <v>194</v>
      </c>
      <c r="E66" s="8" t="s">
        <v>201</v>
      </c>
      <c r="F66" s="3" t="s">
        <v>3477</v>
      </c>
      <c r="G66" s="3" t="s">
        <v>15</v>
      </c>
      <c r="H66" s="3" t="s">
        <v>3486</v>
      </c>
      <c r="I66" s="3" t="s">
        <v>16</v>
      </c>
      <c r="J66" s="35">
        <v>166.26</v>
      </c>
      <c r="K66" s="32">
        <v>0.3578537</v>
      </c>
      <c r="L66" s="6">
        <v>0.1875</v>
      </c>
      <c r="M66" s="7">
        <v>39362</v>
      </c>
      <c r="N66" s="93" t="s">
        <v>3659</v>
      </c>
      <c r="O66" s="3" t="s">
        <v>177</v>
      </c>
      <c r="P66" s="3" t="s">
        <v>3465</v>
      </c>
      <c r="Q66" s="3" t="s">
        <v>3472</v>
      </c>
    </row>
    <row r="67" spans="1:17" ht="13.9" customHeight="1">
      <c r="A67" s="2" t="s">
        <v>6494</v>
      </c>
      <c r="B67" s="3" t="s">
        <v>13</v>
      </c>
      <c r="C67" s="3" t="s">
        <v>14</v>
      </c>
      <c r="D67" s="3" t="s">
        <v>195</v>
      </c>
      <c r="E67" s="3" t="s">
        <v>774</v>
      </c>
      <c r="F67" s="3" t="s">
        <v>3477</v>
      </c>
      <c r="G67" s="3" t="s">
        <v>15</v>
      </c>
      <c r="H67" s="3" t="s">
        <v>3486</v>
      </c>
      <c r="I67" s="3" t="s">
        <v>16</v>
      </c>
      <c r="J67" s="35">
        <v>152.66</v>
      </c>
      <c r="K67" s="32">
        <v>0.18553120000000001</v>
      </c>
      <c r="L67" s="6">
        <v>0.1875</v>
      </c>
      <c r="M67" s="7">
        <v>39824</v>
      </c>
      <c r="N67" s="93" t="s">
        <v>5009</v>
      </c>
      <c r="O67" s="3" t="s">
        <v>177</v>
      </c>
      <c r="P67" s="3" t="s">
        <v>3465</v>
      </c>
      <c r="Q67" s="3" t="s">
        <v>3472</v>
      </c>
    </row>
    <row r="68" spans="1:17" ht="13.9" customHeight="1">
      <c r="A68" s="23" t="s">
        <v>6495</v>
      </c>
      <c r="B68" s="3" t="s">
        <v>13</v>
      </c>
      <c r="C68" s="3" t="s">
        <v>14</v>
      </c>
      <c r="D68" s="3" t="s">
        <v>196</v>
      </c>
      <c r="E68" s="8" t="s">
        <v>3063</v>
      </c>
      <c r="F68" s="3" t="s">
        <v>3477</v>
      </c>
      <c r="G68" s="3" t="s">
        <v>15</v>
      </c>
      <c r="H68" s="3" t="s">
        <v>3486</v>
      </c>
      <c r="I68" s="3" t="s">
        <v>16</v>
      </c>
      <c r="J68" s="35">
        <v>171.15</v>
      </c>
      <c r="K68" s="32">
        <v>0.22442000000000001</v>
      </c>
      <c r="L68" s="6">
        <v>0.1875</v>
      </c>
      <c r="M68" s="7">
        <v>42342</v>
      </c>
      <c r="N68" s="93" t="s">
        <v>5010</v>
      </c>
      <c r="O68" s="3" t="s">
        <v>177</v>
      </c>
      <c r="P68" s="3" t="s">
        <v>3465</v>
      </c>
      <c r="Q68" s="3" t="s">
        <v>3472</v>
      </c>
    </row>
    <row r="69" spans="1:17" ht="13.9" customHeight="1">
      <c r="A69" s="2" t="s">
        <v>6496</v>
      </c>
      <c r="B69" s="3" t="s">
        <v>13</v>
      </c>
      <c r="C69" s="3" t="s">
        <v>14</v>
      </c>
      <c r="D69" s="3" t="s">
        <v>197</v>
      </c>
      <c r="E69" s="3" t="s">
        <v>1177</v>
      </c>
      <c r="F69" s="3" t="s">
        <v>3477</v>
      </c>
      <c r="G69" s="3" t="s">
        <v>15</v>
      </c>
      <c r="H69" s="3" t="s">
        <v>3486</v>
      </c>
      <c r="I69" s="3" t="s">
        <v>16</v>
      </c>
      <c r="J69" s="35">
        <v>148.72</v>
      </c>
      <c r="K69" s="32">
        <v>0.83489530000000001</v>
      </c>
      <c r="L69" s="6">
        <v>0.125</v>
      </c>
      <c r="M69" s="7">
        <v>39458</v>
      </c>
      <c r="N69" s="93" t="s">
        <v>3660</v>
      </c>
      <c r="O69" s="3" t="s">
        <v>177</v>
      </c>
      <c r="P69" s="3" t="s">
        <v>3465</v>
      </c>
      <c r="Q69" s="3" t="s">
        <v>3472</v>
      </c>
    </row>
    <row r="70" spans="1:17" ht="13.9" customHeight="1">
      <c r="A70" s="2" t="s">
        <v>6497</v>
      </c>
      <c r="B70" s="3" t="s">
        <v>13</v>
      </c>
      <c r="C70" s="3" t="s">
        <v>14</v>
      </c>
      <c r="D70" s="3" t="s">
        <v>198</v>
      </c>
      <c r="E70" s="3" t="s">
        <v>774</v>
      </c>
      <c r="F70" s="3" t="s">
        <v>3477</v>
      </c>
      <c r="G70" s="3" t="s">
        <v>15</v>
      </c>
      <c r="H70" s="3" t="s">
        <v>3486</v>
      </c>
      <c r="I70" s="3" t="s">
        <v>16</v>
      </c>
      <c r="J70" s="35">
        <v>164.62</v>
      </c>
      <c r="K70" s="32">
        <v>0.83489049999999998</v>
      </c>
      <c r="L70" s="6">
        <v>0.1875</v>
      </c>
      <c r="M70" s="7">
        <v>39467</v>
      </c>
      <c r="N70" s="93" t="s">
        <v>5011</v>
      </c>
      <c r="O70" s="3" t="s">
        <v>177</v>
      </c>
      <c r="P70" s="3" t="s">
        <v>3465</v>
      </c>
      <c r="Q70" s="3" t="s">
        <v>3472</v>
      </c>
    </row>
    <row r="71" spans="1:17" ht="13.9" customHeight="1">
      <c r="A71" s="23" t="s">
        <v>6498</v>
      </c>
      <c r="B71" s="3" t="s">
        <v>13</v>
      </c>
      <c r="C71" s="3" t="s">
        <v>14</v>
      </c>
      <c r="D71" s="3" t="s">
        <v>199</v>
      </c>
      <c r="E71" s="8" t="s">
        <v>2552</v>
      </c>
      <c r="F71" s="3" t="s">
        <v>3477</v>
      </c>
      <c r="G71" s="3" t="s">
        <v>15</v>
      </c>
      <c r="H71" s="3" t="s">
        <v>3486</v>
      </c>
      <c r="I71" s="3" t="s">
        <v>16</v>
      </c>
      <c r="J71" s="35">
        <v>177.45</v>
      </c>
      <c r="K71" s="32">
        <v>0.1789269</v>
      </c>
      <c r="L71" s="6">
        <v>0.1875</v>
      </c>
      <c r="M71" s="7">
        <v>39832</v>
      </c>
      <c r="N71" s="93" t="s">
        <v>4423</v>
      </c>
      <c r="O71" s="3" t="s">
        <v>177</v>
      </c>
      <c r="P71" s="3" t="s">
        <v>3465</v>
      </c>
      <c r="Q71" s="3" t="s">
        <v>3472</v>
      </c>
    </row>
    <row r="72" spans="1:17" ht="13.9" customHeight="1">
      <c r="A72" s="2" t="s">
        <v>6499</v>
      </c>
      <c r="B72" s="3" t="s">
        <v>13</v>
      </c>
      <c r="C72" s="3" t="s">
        <v>14</v>
      </c>
      <c r="D72" s="3" t="s">
        <v>200</v>
      </c>
      <c r="E72" s="8" t="s">
        <v>2276</v>
      </c>
      <c r="F72" s="3" t="s">
        <v>3477</v>
      </c>
      <c r="G72" s="3" t="s">
        <v>15</v>
      </c>
      <c r="H72" s="3" t="s">
        <v>3486</v>
      </c>
      <c r="I72" s="3" t="s">
        <v>16</v>
      </c>
      <c r="J72" s="35">
        <v>152.01</v>
      </c>
      <c r="K72" s="32">
        <v>0.83489049999999998</v>
      </c>
      <c r="L72" s="6">
        <v>0.1875</v>
      </c>
      <c r="M72" s="7">
        <v>42458</v>
      </c>
      <c r="N72" s="93" t="s">
        <v>5012</v>
      </c>
      <c r="O72" s="3" t="s">
        <v>177</v>
      </c>
      <c r="P72" s="3" t="s">
        <v>3465</v>
      </c>
      <c r="Q72" s="3" t="s">
        <v>3472</v>
      </c>
    </row>
    <row r="73" spans="1:17" ht="13.9" customHeight="1">
      <c r="A73" s="2" t="s">
        <v>6500</v>
      </c>
      <c r="B73" s="3" t="s">
        <v>13</v>
      </c>
      <c r="C73" s="3" t="s">
        <v>14</v>
      </c>
      <c r="D73" s="3" t="s">
        <v>202</v>
      </c>
      <c r="E73" s="3" t="s">
        <v>215</v>
      </c>
      <c r="F73" s="3" t="s">
        <v>3477</v>
      </c>
      <c r="G73" s="3" t="s">
        <v>15</v>
      </c>
      <c r="H73" s="3" t="s">
        <v>3486</v>
      </c>
      <c r="I73" s="3" t="s">
        <v>16</v>
      </c>
      <c r="J73" s="35">
        <v>155.4</v>
      </c>
      <c r="K73" s="32">
        <v>0.83489049999999998</v>
      </c>
      <c r="L73" s="6">
        <v>0.1875</v>
      </c>
      <c r="M73" s="7">
        <v>39454</v>
      </c>
      <c r="N73" s="93" t="s">
        <v>3661</v>
      </c>
      <c r="O73" s="3" t="s">
        <v>177</v>
      </c>
      <c r="P73" s="3" t="s">
        <v>3465</v>
      </c>
      <c r="Q73" s="3" t="s">
        <v>3472</v>
      </c>
    </row>
    <row r="74" spans="1:17" ht="13.9" customHeight="1">
      <c r="A74" s="23" t="s">
        <v>6501</v>
      </c>
      <c r="B74" s="3" t="s">
        <v>13</v>
      </c>
      <c r="C74" s="3" t="s">
        <v>14</v>
      </c>
      <c r="D74" s="3" t="s">
        <v>203</v>
      </c>
      <c r="E74" s="3" t="s">
        <v>955</v>
      </c>
      <c r="F74" s="3" t="s">
        <v>3477</v>
      </c>
      <c r="G74" s="3" t="s">
        <v>15</v>
      </c>
      <c r="H74" s="3" t="s">
        <v>3486</v>
      </c>
      <c r="I74" s="3" t="s">
        <v>16</v>
      </c>
      <c r="J74" s="35">
        <v>160.72999999999999</v>
      </c>
      <c r="K74" s="32">
        <v>0.12823999999999999</v>
      </c>
      <c r="L74" s="6">
        <v>0.1875</v>
      </c>
      <c r="M74" s="7">
        <v>39383</v>
      </c>
      <c r="N74" s="93" t="s">
        <v>5013</v>
      </c>
      <c r="O74" s="3" t="s">
        <v>177</v>
      </c>
      <c r="P74" s="3" t="s">
        <v>3465</v>
      </c>
      <c r="Q74" s="3" t="s">
        <v>3472</v>
      </c>
    </row>
    <row r="75" spans="1:17" ht="13.9" customHeight="1">
      <c r="A75" s="2" t="s">
        <v>6502</v>
      </c>
      <c r="B75" s="3" t="s">
        <v>13</v>
      </c>
      <c r="C75" s="3" t="s">
        <v>14</v>
      </c>
      <c r="D75" s="3" t="s">
        <v>204</v>
      </c>
      <c r="E75" s="3" t="s">
        <v>122</v>
      </c>
      <c r="F75" s="3" t="s">
        <v>3477</v>
      </c>
      <c r="G75" s="3" t="s">
        <v>15</v>
      </c>
      <c r="H75" s="3" t="s">
        <v>3486</v>
      </c>
      <c r="I75" s="3" t="s">
        <v>16</v>
      </c>
      <c r="J75" s="35">
        <v>155.91</v>
      </c>
      <c r="K75" s="32">
        <v>0.83489530000000001</v>
      </c>
      <c r="L75" s="6">
        <v>0.1875</v>
      </c>
      <c r="M75" s="7">
        <v>40018</v>
      </c>
      <c r="N75" s="93" t="s">
        <v>3662</v>
      </c>
      <c r="O75" s="3" t="s">
        <v>177</v>
      </c>
      <c r="P75" s="3" t="s">
        <v>3465</v>
      </c>
      <c r="Q75" s="3" t="s">
        <v>3472</v>
      </c>
    </row>
    <row r="76" spans="1:17" ht="13.9" customHeight="1">
      <c r="A76" s="2" t="s">
        <v>6503</v>
      </c>
      <c r="B76" s="3" t="s">
        <v>13</v>
      </c>
      <c r="C76" s="3" t="s">
        <v>14</v>
      </c>
      <c r="D76" s="3" t="s">
        <v>205</v>
      </c>
      <c r="E76" s="8" t="s">
        <v>2147</v>
      </c>
      <c r="F76" s="3" t="s">
        <v>3477</v>
      </c>
      <c r="G76" s="3" t="s">
        <v>15</v>
      </c>
      <c r="H76" s="3" t="s">
        <v>3486</v>
      </c>
      <c r="I76" s="3" t="s">
        <v>16</v>
      </c>
      <c r="J76" s="35">
        <v>147.53</v>
      </c>
      <c r="K76" s="32">
        <v>0.83489530000000001</v>
      </c>
      <c r="L76" s="6">
        <v>0.1875</v>
      </c>
      <c r="M76" s="7">
        <v>42538</v>
      </c>
      <c r="N76" s="93" t="s">
        <v>3663</v>
      </c>
      <c r="O76" s="3" t="s">
        <v>177</v>
      </c>
      <c r="P76" s="3" t="s">
        <v>3465</v>
      </c>
      <c r="Q76" s="3" t="s">
        <v>3472</v>
      </c>
    </row>
    <row r="77" spans="1:17" ht="13.9" customHeight="1">
      <c r="A77" s="23" t="s">
        <v>6504</v>
      </c>
      <c r="B77" s="3" t="s">
        <v>13</v>
      </c>
      <c r="C77" s="3" t="s">
        <v>14</v>
      </c>
      <c r="D77" s="3" t="s">
        <v>206</v>
      </c>
      <c r="E77" s="3" t="s">
        <v>1177</v>
      </c>
      <c r="F77" s="3" t="s">
        <v>3477</v>
      </c>
      <c r="G77" s="3" t="s">
        <v>15</v>
      </c>
      <c r="H77" s="3" t="s">
        <v>3486</v>
      </c>
      <c r="I77" s="3" t="s">
        <v>16</v>
      </c>
      <c r="J77" s="35">
        <v>160.47999999999999</v>
      </c>
      <c r="K77" s="32">
        <v>0.83489530000000001</v>
      </c>
      <c r="L77" s="6">
        <v>0.1875</v>
      </c>
      <c r="M77" s="7">
        <v>39458</v>
      </c>
      <c r="N77" s="93" t="s">
        <v>3664</v>
      </c>
      <c r="O77" s="3" t="s">
        <v>177</v>
      </c>
      <c r="P77" s="3" t="s">
        <v>3465</v>
      </c>
      <c r="Q77" s="3" t="s">
        <v>3472</v>
      </c>
    </row>
    <row r="78" spans="1:17" ht="13.9" customHeight="1">
      <c r="A78" s="2" t="s">
        <v>6505</v>
      </c>
      <c r="B78" s="3" t="s">
        <v>13</v>
      </c>
      <c r="C78" s="3" t="s">
        <v>14</v>
      </c>
      <c r="D78" s="3" t="s">
        <v>207</v>
      </c>
      <c r="E78" s="3" t="s">
        <v>955</v>
      </c>
      <c r="F78" s="3" t="s">
        <v>3477</v>
      </c>
      <c r="G78" s="3" t="s">
        <v>15</v>
      </c>
      <c r="H78" s="3" t="s">
        <v>3486</v>
      </c>
      <c r="I78" s="3" t="s">
        <v>16</v>
      </c>
      <c r="J78" s="35">
        <v>151.44</v>
      </c>
      <c r="K78" s="32">
        <v>0.83489530000000001</v>
      </c>
      <c r="L78" s="6">
        <v>0.1875</v>
      </c>
      <c r="M78" s="7">
        <v>39472</v>
      </c>
      <c r="N78" s="93" t="s">
        <v>3665</v>
      </c>
      <c r="O78" s="3" t="s">
        <v>177</v>
      </c>
      <c r="P78" s="3" t="s">
        <v>3465</v>
      </c>
      <c r="Q78" s="3" t="s">
        <v>3472</v>
      </c>
    </row>
    <row r="79" spans="1:17" ht="13.9" customHeight="1">
      <c r="A79" s="2" t="s">
        <v>6506</v>
      </c>
      <c r="B79" s="3" t="s">
        <v>13</v>
      </c>
      <c r="C79" s="3" t="s">
        <v>14</v>
      </c>
      <c r="D79" s="3" t="s">
        <v>208</v>
      </c>
      <c r="E79" s="8" t="s">
        <v>1777</v>
      </c>
      <c r="F79" s="3" t="s">
        <v>3477</v>
      </c>
      <c r="G79" s="3" t="s">
        <v>15</v>
      </c>
      <c r="H79" s="3" t="s">
        <v>3484</v>
      </c>
      <c r="I79" s="3" t="s">
        <v>16</v>
      </c>
      <c r="J79" s="35">
        <v>56.17</v>
      </c>
      <c r="K79" s="32">
        <v>1.0009999999999999</v>
      </c>
      <c r="L79" s="6">
        <v>0.25</v>
      </c>
      <c r="M79" s="7">
        <v>39837</v>
      </c>
      <c r="N79" s="93" t="s">
        <v>4424</v>
      </c>
      <c r="O79" s="3" t="s">
        <v>110</v>
      </c>
      <c r="P79" s="3" t="s">
        <v>3465</v>
      </c>
      <c r="Q79" s="3" t="s">
        <v>3471</v>
      </c>
    </row>
    <row r="80" spans="1:17" ht="13.9" customHeight="1">
      <c r="A80" s="23" t="s">
        <v>6507</v>
      </c>
      <c r="B80" s="5" t="s">
        <v>13</v>
      </c>
      <c r="C80" s="3" t="s">
        <v>14</v>
      </c>
      <c r="D80" s="3" t="s">
        <v>209</v>
      </c>
      <c r="E80" s="8" t="s">
        <v>2552</v>
      </c>
      <c r="F80" s="3" t="s">
        <v>3477</v>
      </c>
      <c r="G80" s="3" t="s">
        <v>15</v>
      </c>
      <c r="H80" s="3" t="s">
        <v>3484</v>
      </c>
      <c r="I80" s="3" t="s">
        <v>16</v>
      </c>
      <c r="J80" s="35">
        <v>52.35</v>
      </c>
      <c r="K80" s="32">
        <v>6.2480000000000002</v>
      </c>
      <c r="L80" s="6">
        <v>0.1875</v>
      </c>
      <c r="M80" s="7">
        <v>42385</v>
      </c>
      <c r="N80" s="93" t="s">
        <v>4425</v>
      </c>
      <c r="O80" s="3" t="s">
        <v>110</v>
      </c>
      <c r="P80" s="3" t="s">
        <v>3465</v>
      </c>
      <c r="Q80" s="3" t="s">
        <v>3471</v>
      </c>
    </row>
    <row r="81" spans="1:17" ht="13.9" customHeight="1">
      <c r="A81" s="2" t="s">
        <v>6508</v>
      </c>
      <c r="B81" s="5" t="s">
        <v>13</v>
      </c>
      <c r="C81" s="3" t="s">
        <v>14</v>
      </c>
      <c r="D81" s="3" t="s">
        <v>210</v>
      </c>
      <c r="E81" s="3" t="s">
        <v>995</v>
      </c>
      <c r="F81" s="3" t="s">
        <v>3477</v>
      </c>
      <c r="G81" s="3" t="s">
        <v>15</v>
      </c>
      <c r="H81" s="3" t="s">
        <v>3484</v>
      </c>
      <c r="I81" s="3" t="s">
        <v>16</v>
      </c>
      <c r="J81" s="35">
        <v>59.13</v>
      </c>
      <c r="K81" s="32">
        <v>2.0000000999999998</v>
      </c>
      <c r="L81" s="6">
        <v>0.1875</v>
      </c>
      <c r="M81" s="7">
        <v>39798</v>
      </c>
      <c r="N81" s="93" t="s">
        <v>5014</v>
      </c>
      <c r="O81" s="3" t="s">
        <v>110</v>
      </c>
      <c r="P81" s="3" t="s">
        <v>3465</v>
      </c>
      <c r="Q81" s="3" t="s">
        <v>3471</v>
      </c>
    </row>
    <row r="82" spans="1:17" ht="13.9" customHeight="1">
      <c r="A82" s="2" t="s">
        <v>6509</v>
      </c>
      <c r="B82" s="5" t="s">
        <v>13</v>
      </c>
      <c r="C82" s="3" t="s">
        <v>14</v>
      </c>
      <c r="D82" s="3" t="s">
        <v>211</v>
      </c>
      <c r="E82" s="3" t="s">
        <v>116</v>
      </c>
      <c r="F82" s="3" t="s">
        <v>3477</v>
      </c>
      <c r="G82" s="3" t="s">
        <v>15</v>
      </c>
      <c r="H82" s="3" t="s">
        <v>3484</v>
      </c>
      <c r="I82" s="3" t="s">
        <v>16</v>
      </c>
      <c r="J82" s="35">
        <v>71.900000000000006</v>
      </c>
      <c r="K82" s="32">
        <v>0.90909079999999998</v>
      </c>
      <c r="L82" s="6">
        <v>0.1875</v>
      </c>
      <c r="M82" s="7">
        <v>39812</v>
      </c>
      <c r="N82" s="93" t="s">
        <v>4426</v>
      </c>
      <c r="O82" s="3" t="s">
        <v>110</v>
      </c>
      <c r="P82" s="3" t="s">
        <v>3465</v>
      </c>
      <c r="Q82" s="3" t="s">
        <v>3471</v>
      </c>
    </row>
    <row r="83" spans="1:17" ht="13.9" customHeight="1">
      <c r="A83" s="23" t="s">
        <v>6510</v>
      </c>
      <c r="B83" s="5" t="s">
        <v>13</v>
      </c>
      <c r="C83" s="3" t="s">
        <v>14</v>
      </c>
      <c r="D83" s="3" t="s">
        <v>212</v>
      </c>
      <c r="E83" s="3" t="s">
        <v>774</v>
      </c>
      <c r="F83" s="3" t="s">
        <v>3477</v>
      </c>
      <c r="G83" s="3" t="s">
        <v>15</v>
      </c>
      <c r="H83" s="3" t="s">
        <v>3484</v>
      </c>
      <c r="I83" s="3" t="s">
        <v>16</v>
      </c>
      <c r="J83" s="35">
        <v>14.72</v>
      </c>
      <c r="K83" s="32">
        <v>7.5757699999999997E-2</v>
      </c>
      <c r="L83" s="6">
        <v>0.25</v>
      </c>
      <c r="M83" s="7">
        <v>40294</v>
      </c>
      <c r="N83" s="93" t="s">
        <v>4427</v>
      </c>
      <c r="O83" s="3" t="s">
        <v>110</v>
      </c>
      <c r="P83" s="3" t="s">
        <v>3465</v>
      </c>
      <c r="Q83" s="3" t="s">
        <v>3471</v>
      </c>
    </row>
    <row r="84" spans="1:17" ht="13.9" customHeight="1">
      <c r="A84" s="2" t="s">
        <v>6511</v>
      </c>
      <c r="B84" s="3" t="s">
        <v>13</v>
      </c>
      <c r="C84" s="3" t="s">
        <v>14</v>
      </c>
      <c r="D84" s="3" t="s">
        <v>213</v>
      </c>
      <c r="E84" s="8" t="s">
        <v>2692</v>
      </c>
      <c r="F84" s="3" t="s">
        <v>3477</v>
      </c>
      <c r="G84" s="3" t="s">
        <v>15</v>
      </c>
      <c r="H84" s="3" t="s">
        <v>3484</v>
      </c>
      <c r="I84" s="3" t="s">
        <v>16</v>
      </c>
      <c r="J84" s="35">
        <v>57.11</v>
      </c>
      <c r="K84" s="32">
        <v>0.71969720000000004</v>
      </c>
      <c r="L84" s="6">
        <v>0.25</v>
      </c>
      <c r="M84" s="7">
        <v>42804</v>
      </c>
      <c r="N84" s="93" t="s">
        <v>3666</v>
      </c>
      <c r="O84" s="3" t="s">
        <v>110</v>
      </c>
      <c r="P84" s="3" t="s">
        <v>3465</v>
      </c>
      <c r="Q84" s="3" t="s">
        <v>3471</v>
      </c>
    </row>
    <row r="85" spans="1:17" ht="13.9" customHeight="1">
      <c r="A85" s="2" t="s">
        <v>6512</v>
      </c>
      <c r="B85" s="5" t="s">
        <v>13</v>
      </c>
      <c r="C85" s="3" t="s">
        <v>14</v>
      </c>
      <c r="D85" s="3" t="s">
        <v>214</v>
      </c>
      <c r="E85" s="3" t="s">
        <v>111</v>
      </c>
      <c r="F85" s="3" t="s">
        <v>3477</v>
      </c>
      <c r="G85" s="3" t="s">
        <v>15</v>
      </c>
      <c r="H85" s="3" t="s">
        <v>3487</v>
      </c>
      <c r="I85" s="3" t="s">
        <v>16</v>
      </c>
      <c r="J85" s="35">
        <v>74.900000000000006</v>
      </c>
      <c r="K85" s="32">
        <v>0</v>
      </c>
      <c r="L85" s="6">
        <v>0.1875</v>
      </c>
      <c r="M85" s="7">
        <v>39381</v>
      </c>
      <c r="N85" s="93" t="s">
        <v>5015</v>
      </c>
      <c r="O85" s="3" t="s">
        <v>216</v>
      </c>
      <c r="P85" s="3" t="s">
        <v>3465</v>
      </c>
      <c r="Q85" s="3" t="s">
        <v>3471</v>
      </c>
    </row>
    <row r="86" spans="1:17" ht="13.9" customHeight="1">
      <c r="A86" s="23" t="s">
        <v>6513</v>
      </c>
      <c r="B86" s="3" t="s">
        <v>13</v>
      </c>
      <c r="C86" s="3" t="s">
        <v>14</v>
      </c>
      <c r="D86" s="3" t="s">
        <v>217</v>
      </c>
      <c r="E86" s="8" t="s">
        <v>1502</v>
      </c>
      <c r="F86" s="3" t="s">
        <v>3477</v>
      </c>
      <c r="G86" s="3" t="s">
        <v>15</v>
      </c>
      <c r="H86" s="3" t="s">
        <v>3485</v>
      </c>
      <c r="I86" s="3" t="s">
        <v>16</v>
      </c>
      <c r="J86" s="35">
        <v>40.36</v>
      </c>
      <c r="K86" s="32">
        <v>20</v>
      </c>
      <c r="L86" s="6">
        <v>0.25</v>
      </c>
      <c r="M86" s="7">
        <v>39297</v>
      </c>
      <c r="N86" s="93" t="s">
        <v>4428</v>
      </c>
      <c r="O86" s="3" t="s">
        <v>119</v>
      </c>
      <c r="P86" s="3" t="s">
        <v>3465</v>
      </c>
      <c r="Q86" s="3" t="s">
        <v>3471</v>
      </c>
    </row>
    <row r="87" spans="1:17" ht="13.9" customHeight="1">
      <c r="A87" s="2" t="s">
        <v>6514</v>
      </c>
      <c r="B87" s="3" t="s">
        <v>13</v>
      </c>
      <c r="C87" s="3" t="s">
        <v>14</v>
      </c>
      <c r="D87" s="3" t="s">
        <v>219</v>
      </c>
      <c r="E87" s="8" t="s">
        <v>3126</v>
      </c>
      <c r="F87" s="3" t="s">
        <v>3477</v>
      </c>
      <c r="G87" s="3" t="s">
        <v>15</v>
      </c>
      <c r="H87" s="3" t="s">
        <v>3485</v>
      </c>
      <c r="I87" s="3" t="s">
        <v>16</v>
      </c>
      <c r="J87" s="35">
        <v>42.52</v>
      </c>
      <c r="K87" s="32">
        <v>20</v>
      </c>
      <c r="L87" s="6">
        <v>0.1875</v>
      </c>
      <c r="M87" s="7">
        <v>39643</v>
      </c>
      <c r="N87" s="93" t="s">
        <v>5016</v>
      </c>
      <c r="O87" s="3" t="s">
        <v>119</v>
      </c>
      <c r="P87" s="3" t="s">
        <v>3465</v>
      </c>
      <c r="Q87" s="3" t="s">
        <v>3471</v>
      </c>
    </row>
    <row r="88" spans="1:17" ht="13.9" customHeight="1">
      <c r="A88" s="2" t="s">
        <v>6515</v>
      </c>
      <c r="B88" s="5" t="s">
        <v>13</v>
      </c>
      <c r="C88" s="3" t="s">
        <v>14</v>
      </c>
      <c r="D88" s="3" t="s">
        <v>220</v>
      </c>
      <c r="E88" s="3" t="s">
        <v>898</v>
      </c>
      <c r="F88" s="3" t="s">
        <v>3477</v>
      </c>
      <c r="G88" s="3" t="s">
        <v>15</v>
      </c>
      <c r="H88" s="3" t="s">
        <v>3488</v>
      </c>
      <c r="I88" s="3" t="s">
        <v>16</v>
      </c>
      <c r="J88" s="35">
        <v>201.85</v>
      </c>
      <c r="K88" s="32">
        <v>1.4999819999999999</v>
      </c>
      <c r="L88" s="6">
        <v>0.1875</v>
      </c>
      <c r="M88" s="7">
        <v>42031</v>
      </c>
      <c r="N88" s="93" t="s">
        <v>3667</v>
      </c>
      <c r="O88" s="3" t="s">
        <v>221</v>
      </c>
      <c r="P88" s="3" t="s">
        <v>3465</v>
      </c>
      <c r="Q88" s="3" t="s">
        <v>3471</v>
      </c>
    </row>
    <row r="89" spans="1:17" ht="13.9" customHeight="1">
      <c r="A89" s="23" t="s">
        <v>6516</v>
      </c>
      <c r="B89" s="5" t="s">
        <v>13</v>
      </c>
      <c r="C89" s="3" t="s">
        <v>14</v>
      </c>
      <c r="D89" s="3" t="s">
        <v>222</v>
      </c>
      <c r="E89" s="3" t="s">
        <v>1396</v>
      </c>
      <c r="F89" s="3" t="s">
        <v>3477</v>
      </c>
      <c r="G89" s="3" t="s">
        <v>15</v>
      </c>
      <c r="H89" s="3" t="s">
        <v>3488</v>
      </c>
      <c r="I89" s="3" t="s">
        <v>16</v>
      </c>
      <c r="J89" s="35">
        <v>292</v>
      </c>
      <c r="K89" s="32">
        <v>14.999997</v>
      </c>
      <c r="L89" s="6">
        <v>0.1875</v>
      </c>
      <c r="M89" s="7">
        <v>38981</v>
      </c>
      <c r="N89" s="93" t="s">
        <v>5017</v>
      </c>
      <c r="O89" s="3" t="s">
        <v>221</v>
      </c>
      <c r="P89" s="3" t="s">
        <v>3465</v>
      </c>
      <c r="Q89" s="3" t="s">
        <v>3471</v>
      </c>
    </row>
    <row r="90" spans="1:17" ht="13.9" customHeight="1">
      <c r="A90" s="2" t="s">
        <v>6517</v>
      </c>
      <c r="B90" s="5" t="s">
        <v>13</v>
      </c>
      <c r="C90" s="3" t="s">
        <v>14</v>
      </c>
      <c r="D90" s="3" t="s">
        <v>223</v>
      </c>
      <c r="E90" s="3" t="s">
        <v>955</v>
      </c>
      <c r="F90" s="3" t="s">
        <v>3477</v>
      </c>
      <c r="G90" s="3" t="s">
        <v>15</v>
      </c>
      <c r="H90" s="3" t="s">
        <v>3488</v>
      </c>
      <c r="I90" s="3" t="s">
        <v>16</v>
      </c>
      <c r="J90" s="35">
        <v>293.08999999999997</v>
      </c>
      <c r="K90" s="32">
        <v>14.999997</v>
      </c>
      <c r="L90" s="6">
        <v>0.1875</v>
      </c>
      <c r="M90" s="7">
        <v>38995</v>
      </c>
      <c r="N90" s="93" t="s">
        <v>5018</v>
      </c>
      <c r="O90" s="3" t="s">
        <v>221</v>
      </c>
      <c r="P90" s="3" t="s">
        <v>3465</v>
      </c>
      <c r="Q90" s="3" t="s">
        <v>3471</v>
      </c>
    </row>
    <row r="91" spans="1:17" ht="13.9" customHeight="1">
      <c r="A91" s="2" t="s">
        <v>6518</v>
      </c>
      <c r="B91" s="5" t="s">
        <v>13</v>
      </c>
      <c r="C91" s="3" t="s">
        <v>14</v>
      </c>
      <c r="D91" s="3" t="s">
        <v>224</v>
      </c>
      <c r="E91" s="8" t="s">
        <v>2692</v>
      </c>
      <c r="F91" s="3" t="s">
        <v>3477</v>
      </c>
      <c r="G91" s="3" t="s">
        <v>15</v>
      </c>
      <c r="H91" s="3" t="s">
        <v>3481</v>
      </c>
      <c r="I91" s="3" t="s">
        <v>16</v>
      </c>
      <c r="J91" s="35">
        <v>166.62</v>
      </c>
      <c r="K91" s="32">
        <v>20.09</v>
      </c>
      <c r="L91" s="6">
        <v>0.1875</v>
      </c>
      <c r="M91" s="7">
        <v>39462</v>
      </c>
      <c r="N91" s="93" t="s">
        <v>3668</v>
      </c>
      <c r="O91" s="3" t="s">
        <v>114</v>
      </c>
      <c r="P91" s="3" t="s">
        <v>3465</v>
      </c>
      <c r="Q91" s="3" t="s">
        <v>3471</v>
      </c>
    </row>
    <row r="92" spans="1:17" ht="13.9" customHeight="1">
      <c r="A92" s="23" t="s">
        <v>6519</v>
      </c>
      <c r="B92" s="5" t="s">
        <v>13</v>
      </c>
      <c r="C92" s="3" t="s">
        <v>14</v>
      </c>
      <c r="D92" s="3" t="s">
        <v>225</v>
      </c>
      <c r="E92" s="3" t="s">
        <v>1177</v>
      </c>
      <c r="F92" s="3" t="s">
        <v>3477</v>
      </c>
      <c r="G92" s="3" t="s">
        <v>15</v>
      </c>
      <c r="H92" s="3" t="s">
        <v>3481</v>
      </c>
      <c r="I92" s="3" t="s">
        <v>16</v>
      </c>
      <c r="J92" s="35">
        <v>206.59</v>
      </c>
      <c r="K92" s="32">
        <v>23.84</v>
      </c>
      <c r="L92" s="6">
        <v>0.1875</v>
      </c>
      <c r="M92" s="7">
        <v>42049</v>
      </c>
      <c r="N92" s="93" t="s">
        <v>3669</v>
      </c>
      <c r="O92" s="3" t="s">
        <v>114</v>
      </c>
      <c r="P92" s="3" t="s">
        <v>3465</v>
      </c>
      <c r="Q92" s="3" t="s">
        <v>3471</v>
      </c>
    </row>
    <row r="93" spans="1:17" ht="13.9" customHeight="1">
      <c r="A93" s="2" t="s">
        <v>6520</v>
      </c>
      <c r="B93" s="5" t="s">
        <v>13</v>
      </c>
      <c r="C93" s="3" t="s">
        <v>14</v>
      </c>
      <c r="D93" s="3" t="s">
        <v>226</v>
      </c>
      <c r="E93" s="8" t="s">
        <v>3188</v>
      </c>
      <c r="F93" s="3" t="s">
        <v>3477</v>
      </c>
      <c r="G93" s="3" t="s">
        <v>15</v>
      </c>
      <c r="H93" s="3" t="s">
        <v>3481</v>
      </c>
      <c r="I93" s="3" t="s">
        <v>16</v>
      </c>
      <c r="J93" s="35">
        <v>149.76</v>
      </c>
      <c r="K93" s="32">
        <v>26.786671999999999</v>
      </c>
      <c r="L93" s="6">
        <v>0.1875</v>
      </c>
      <c r="M93" s="7">
        <v>38880</v>
      </c>
      <c r="N93" s="93" t="s">
        <v>4429</v>
      </c>
      <c r="O93" s="3" t="s">
        <v>114</v>
      </c>
      <c r="P93" s="3" t="s">
        <v>3465</v>
      </c>
      <c r="Q93" s="3" t="s">
        <v>3471</v>
      </c>
    </row>
    <row r="94" spans="1:17" ht="13.9" customHeight="1">
      <c r="A94" s="2" t="s">
        <v>6521</v>
      </c>
      <c r="B94" s="5" t="s">
        <v>13</v>
      </c>
      <c r="C94" s="3" t="s">
        <v>14</v>
      </c>
      <c r="D94" s="3" t="s">
        <v>227</v>
      </c>
      <c r="E94" s="8" t="s">
        <v>1777</v>
      </c>
      <c r="F94" s="3" t="s">
        <v>3477</v>
      </c>
      <c r="G94" s="3" t="s">
        <v>15</v>
      </c>
      <c r="H94" s="3" t="s">
        <v>3481</v>
      </c>
      <c r="I94" s="3" t="s">
        <v>16</v>
      </c>
      <c r="J94" s="35">
        <v>164.54</v>
      </c>
      <c r="K94" s="32">
        <v>26.786671999999999</v>
      </c>
      <c r="L94" s="6">
        <v>0.1875</v>
      </c>
      <c r="M94" s="7">
        <v>38894</v>
      </c>
      <c r="N94" s="93" t="s">
        <v>3670</v>
      </c>
      <c r="O94" s="3" t="s">
        <v>114</v>
      </c>
      <c r="P94" s="3" t="s">
        <v>3465</v>
      </c>
      <c r="Q94" s="3" t="s">
        <v>3471</v>
      </c>
    </row>
    <row r="95" spans="1:17" ht="13.9" customHeight="1">
      <c r="A95" s="23" t="s">
        <v>6522</v>
      </c>
      <c r="B95" s="5" t="s">
        <v>13</v>
      </c>
      <c r="C95" s="3" t="s">
        <v>14</v>
      </c>
      <c r="D95" s="3" t="s">
        <v>228</v>
      </c>
      <c r="E95" s="3" t="s">
        <v>774</v>
      </c>
      <c r="F95" s="3" t="s">
        <v>3477</v>
      </c>
      <c r="G95" s="3" t="s">
        <v>15</v>
      </c>
      <c r="H95" s="3" t="s">
        <v>3481</v>
      </c>
      <c r="I95" s="3" t="s">
        <v>16</v>
      </c>
      <c r="J95" s="35">
        <v>162.72999999999999</v>
      </c>
      <c r="K95" s="32">
        <v>13.393328</v>
      </c>
      <c r="L95" s="6">
        <v>0.1875</v>
      </c>
      <c r="M95" s="7">
        <v>39364</v>
      </c>
      <c r="N95" s="93" t="s">
        <v>4430</v>
      </c>
      <c r="O95" s="3" t="s">
        <v>114</v>
      </c>
      <c r="P95" s="3" t="s">
        <v>3465</v>
      </c>
      <c r="Q95" s="3" t="s">
        <v>3471</v>
      </c>
    </row>
    <row r="96" spans="1:17" ht="13.9" customHeight="1">
      <c r="A96" s="2" t="s">
        <v>6523</v>
      </c>
      <c r="B96" s="5" t="s">
        <v>13</v>
      </c>
      <c r="C96" s="3" t="s">
        <v>14</v>
      </c>
      <c r="D96" s="3" t="s">
        <v>229</v>
      </c>
      <c r="E96" s="8" t="s">
        <v>2276</v>
      </c>
      <c r="F96" s="3" t="s">
        <v>3477</v>
      </c>
      <c r="G96" s="3" t="s">
        <v>15</v>
      </c>
      <c r="H96" s="3" t="s">
        <v>3481</v>
      </c>
      <c r="I96" s="3" t="s">
        <v>16</v>
      </c>
      <c r="J96" s="35">
        <v>162.36000000000001</v>
      </c>
      <c r="K96" s="32">
        <v>13.393328</v>
      </c>
      <c r="L96" s="6">
        <v>0.1875</v>
      </c>
      <c r="M96" s="7">
        <v>41884</v>
      </c>
      <c r="N96" s="93" t="s">
        <v>3671</v>
      </c>
      <c r="O96" s="3" t="s">
        <v>114</v>
      </c>
      <c r="P96" s="3" t="s">
        <v>3465</v>
      </c>
      <c r="Q96" s="3" t="s">
        <v>3471</v>
      </c>
    </row>
    <row r="97" spans="1:17" ht="13.9" customHeight="1">
      <c r="A97" s="2" t="s">
        <v>6524</v>
      </c>
      <c r="B97" s="5" t="s">
        <v>13</v>
      </c>
      <c r="C97" s="3" t="s">
        <v>14</v>
      </c>
      <c r="D97" s="3" t="s">
        <v>230</v>
      </c>
      <c r="E97" s="3" t="s">
        <v>616</v>
      </c>
      <c r="F97" s="3" t="s">
        <v>3477</v>
      </c>
      <c r="G97" s="3" t="s">
        <v>15</v>
      </c>
      <c r="H97" s="3" t="s">
        <v>3481</v>
      </c>
      <c r="I97" s="3" t="s">
        <v>16</v>
      </c>
      <c r="J97" s="35">
        <v>163.13</v>
      </c>
      <c r="K97" s="32">
        <v>20.09</v>
      </c>
      <c r="L97" s="6">
        <v>0.1875</v>
      </c>
      <c r="M97" s="7">
        <v>38879</v>
      </c>
      <c r="N97" s="93" t="s">
        <v>3672</v>
      </c>
      <c r="O97" s="3" t="s">
        <v>114</v>
      </c>
      <c r="P97" s="3" t="s">
        <v>3465</v>
      </c>
      <c r="Q97" s="3" t="s">
        <v>3471</v>
      </c>
    </row>
    <row r="98" spans="1:17" ht="13.9" customHeight="1">
      <c r="A98" s="23" t="s">
        <v>6525</v>
      </c>
      <c r="B98" s="5" t="s">
        <v>13</v>
      </c>
      <c r="C98" s="3" t="s">
        <v>14</v>
      </c>
      <c r="D98" s="3" t="s">
        <v>231</v>
      </c>
      <c r="E98" s="8" t="s">
        <v>2404</v>
      </c>
      <c r="F98" s="3" t="s">
        <v>3477</v>
      </c>
      <c r="G98" s="3" t="s">
        <v>15</v>
      </c>
      <c r="H98" s="3" t="s">
        <v>3481</v>
      </c>
      <c r="I98" s="3" t="s">
        <v>16</v>
      </c>
      <c r="J98" s="35">
        <v>222.36</v>
      </c>
      <c r="K98" s="32">
        <v>24.465</v>
      </c>
      <c r="L98" s="6">
        <v>0.1875</v>
      </c>
      <c r="M98" s="7">
        <v>39081</v>
      </c>
      <c r="N98" s="93" t="s">
        <v>3673</v>
      </c>
      <c r="O98" s="3" t="s">
        <v>114</v>
      </c>
      <c r="P98" s="3" t="s">
        <v>3465</v>
      </c>
      <c r="Q98" s="3" t="s">
        <v>3471</v>
      </c>
    </row>
    <row r="99" spans="1:17" ht="13.9" customHeight="1">
      <c r="A99" s="2" t="s">
        <v>6526</v>
      </c>
      <c r="B99" s="5" t="s">
        <v>13</v>
      </c>
      <c r="C99" s="3" t="s">
        <v>14</v>
      </c>
      <c r="D99" s="3" t="s">
        <v>232</v>
      </c>
      <c r="E99" s="3" t="s">
        <v>1177</v>
      </c>
      <c r="F99" s="3" t="s">
        <v>3477</v>
      </c>
      <c r="G99" s="3" t="s">
        <v>15</v>
      </c>
      <c r="H99" s="3" t="s">
        <v>3489</v>
      </c>
      <c r="I99" s="3" t="s">
        <v>16</v>
      </c>
      <c r="J99" s="35">
        <v>161.49</v>
      </c>
      <c r="K99" s="32">
        <v>29.333300000000001</v>
      </c>
      <c r="L99" s="6">
        <v>0.1875</v>
      </c>
      <c r="M99" s="7">
        <v>40195</v>
      </c>
      <c r="N99" s="93" t="s">
        <v>3674</v>
      </c>
      <c r="O99" s="3" t="s">
        <v>233</v>
      </c>
      <c r="P99" s="3" t="s">
        <v>3465</v>
      </c>
      <c r="Q99" s="3" t="s">
        <v>3472</v>
      </c>
    </row>
    <row r="100" spans="1:17" ht="13.9" customHeight="1">
      <c r="A100" s="2" t="s">
        <v>6527</v>
      </c>
      <c r="B100" s="5" t="s">
        <v>13</v>
      </c>
      <c r="C100" s="3" t="s">
        <v>14</v>
      </c>
      <c r="D100" s="3" t="s">
        <v>234</v>
      </c>
      <c r="E100" s="3" t="s">
        <v>1177</v>
      </c>
      <c r="F100" s="3" t="s">
        <v>3477</v>
      </c>
      <c r="G100" s="3" t="s">
        <v>15</v>
      </c>
      <c r="H100" s="3" t="s">
        <v>3485</v>
      </c>
      <c r="I100" s="3" t="s">
        <v>16</v>
      </c>
      <c r="J100" s="35">
        <v>60.74</v>
      </c>
      <c r="K100" s="32">
        <v>1.8779999999999999</v>
      </c>
      <c r="L100" s="6">
        <v>0.1875</v>
      </c>
      <c r="M100" s="7">
        <v>42385</v>
      </c>
      <c r="N100" s="93" t="s">
        <v>5019</v>
      </c>
      <c r="O100" s="3" t="s">
        <v>119</v>
      </c>
      <c r="P100" s="3" t="s">
        <v>3465</v>
      </c>
      <c r="Q100" s="3" t="s">
        <v>3471</v>
      </c>
    </row>
    <row r="101" spans="1:17" ht="13.9" customHeight="1">
      <c r="A101" s="23" t="s">
        <v>6528</v>
      </c>
      <c r="B101" s="5" t="s">
        <v>13</v>
      </c>
      <c r="C101" s="3" t="s">
        <v>14</v>
      </c>
      <c r="D101" s="3" t="s">
        <v>235</v>
      </c>
      <c r="E101" s="8" t="s">
        <v>1589</v>
      </c>
      <c r="F101" s="3" t="s">
        <v>3477</v>
      </c>
      <c r="G101" s="3" t="s">
        <v>15</v>
      </c>
      <c r="H101" s="3" t="s">
        <v>3485</v>
      </c>
      <c r="I101" s="3" t="s">
        <v>16</v>
      </c>
      <c r="J101" s="35">
        <v>57.72</v>
      </c>
      <c r="K101" s="32">
        <v>3.75</v>
      </c>
      <c r="L101" s="6">
        <v>0.1875</v>
      </c>
      <c r="M101" s="7">
        <v>39283</v>
      </c>
      <c r="N101" s="93" t="s">
        <v>3675</v>
      </c>
      <c r="O101" s="3" t="s">
        <v>119</v>
      </c>
      <c r="P101" s="3" t="s">
        <v>3465</v>
      </c>
      <c r="Q101" s="3" t="s">
        <v>3471</v>
      </c>
    </row>
    <row r="102" spans="1:17" ht="13.9" customHeight="1">
      <c r="A102" s="2" t="s">
        <v>6529</v>
      </c>
      <c r="B102" s="5" t="s">
        <v>13</v>
      </c>
      <c r="C102" s="3" t="s">
        <v>14</v>
      </c>
      <c r="D102" s="3" t="s">
        <v>236</v>
      </c>
      <c r="E102" s="3" t="s">
        <v>116</v>
      </c>
      <c r="F102" s="3" t="s">
        <v>3477</v>
      </c>
      <c r="G102" s="3" t="s">
        <v>15</v>
      </c>
      <c r="H102" s="3" t="s">
        <v>3485</v>
      </c>
      <c r="I102" s="3" t="s">
        <v>16</v>
      </c>
      <c r="J102" s="35">
        <v>65.45</v>
      </c>
      <c r="K102" s="32">
        <v>3.75</v>
      </c>
      <c r="L102" s="6">
        <v>0.1875</v>
      </c>
      <c r="M102" s="7">
        <v>39297</v>
      </c>
      <c r="N102" s="93" t="s">
        <v>3676</v>
      </c>
      <c r="O102" s="3" t="s">
        <v>119</v>
      </c>
      <c r="P102" s="3" t="s">
        <v>3465</v>
      </c>
      <c r="Q102" s="3" t="s">
        <v>3471</v>
      </c>
    </row>
    <row r="103" spans="1:17" ht="13.9" customHeight="1">
      <c r="A103" s="2" t="s">
        <v>6530</v>
      </c>
      <c r="B103" s="5" t="s">
        <v>13</v>
      </c>
      <c r="C103" s="3" t="s">
        <v>14</v>
      </c>
      <c r="D103" s="3" t="s">
        <v>237</v>
      </c>
      <c r="E103" s="3" t="s">
        <v>116</v>
      </c>
      <c r="F103" s="3" t="s">
        <v>3477</v>
      </c>
      <c r="G103" s="3" t="s">
        <v>15</v>
      </c>
      <c r="H103" s="3" t="s">
        <v>3485</v>
      </c>
      <c r="I103" s="3" t="s">
        <v>16</v>
      </c>
      <c r="J103" s="35">
        <v>61.28</v>
      </c>
      <c r="K103" s="32">
        <v>1.8779999999999999</v>
      </c>
      <c r="L103" s="6">
        <v>0.1875</v>
      </c>
      <c r="M103" s="7">
        <v>39780</v>
      </c>
      <c r="N103" s="93" t="s">
        <v>5020</v>
      </c>
      <c r="O103" s="3" t="s">
        <v>119</v>
      </c>
      <c r="P103" s="3" t="s">
        <v>3465</v>
      </c>
      <c r="Q103" s="3" t="s">
        <v>3471</v>
      </c>
    </row>
    <row r="104" spans="1:17" ht="13.9" customHeight="1">
      <c r="A104" s="23" t="s">
        <v>6531</v>
      </c>
      <c r="B104" s="3" t="s">
        <v>13</v>
      </c>
      <c r="C104" s="3" t="s">
        <v>14</v>
      </c>
      <c r="D104" s="3" t="s">
        <v>238</v>
      </c>
      <c r="E104" s="3" t="s">
        <v>354</v>
      </c>
      <c r="F104" s="3" t="s">
        <v>3477</v>
      </c>
      <c r="G104" s="3" t="s">
        <v>15</v>
      </c>
      <c r="H104" s="3" t="s">
        <v>3485</v>
      </c>
      <c r="I104" s="3" t="s">
        <v>16</v>
      </c>
      <c r="J104" s="35">
        <v>56.3</v>
      </c>
      <c r="K104" s="32">
        <v>1.875</v>
      </c>
      <c r="L104" s="6">
        <v>0.1875</v>
      </c>
      <c r="M104" s="7">
        <v>42329</v>
      </c>
      <c r="N104" s="93" t="s">
        <v>5021</v>
      </c>
      <c r="O104" s="3" t="s">
        <v>119</v>
      </c>
      <c r="P104" s="3" t="s">
        <v>3465</v>
      </c>
      <c r="Q104" s="3" t="s">
        <v>3471</v>
      </c>
    </row>
    <row r="105" spans="1:17" ht="13.9" customHeight="1">
      <c r="A105" s="2" t="s">
        <v>6532</v>
      </c>
      <c r="B105" s="3" t="s">
        <v>13</v>
      </c>
      <c r="C105" s="3" t="s">
        <v>14</v>
      </c>
      <c r="D105" s="3" t="s">
        <v>239</v>
      </c>
      <c r="E105" s="8" t="s">
        <v>3188</v>
      </c>
      <c r="F105" s="3" t="s">
        <v>3477</v>
      </c>
      <c r="G105" s="3" t="s">
        <v>15</v>
      </c>
      <c r="H105" s="3" t="s">
        <v>3485</v>
      </c>
      <c r="I105" s="3" t="s">
        <v>16</v>
      </c>
      <c r="J105" s="35">
        <v>61.83</v>
      </c>
      <c r="K105" s="32">
        <v>7.5</v>
      </c>
      <c r="L105" s="6">
        <v>0.1875</v>
      </c>
      <c r="M105" s="7">
        <v>39283</v>
      </c>
      <c r="N105" s="93" t="s">
        <v>5022</v>
      </c>
      <c r="O105" s="3" t="s">
        <v>119</v>
      </c>
      <c r="P105" s="3" t="s">
        <v>3465</v>
      </c>
      <c r="Q105" s="3" t="s">
        <v>3471</v>
      </c>
    </row>
    <row r="106" spans="1:17" ht="13.9" customHeight="1">
      <c r="A106" s="2" t="s">
        <v>6533</v>
      </c>
      <c r="B106" s="3" t="s">
        <v>13</v>
      </c>
      <c r="C106" s="3" t="s">
        <v>14</v>
      </c>
      <c r="D106" s="3" t="s">
        <v>240</v>
      </c>
      <c r="E106" s="3" t="s">
        <v>1327</v>
      </c>
      <c r="F106" s="3" t="s">
        <v>3477</v>
      </c>
      <c r="G106" s="3" t="s">
        <v>15</v>
      </c>
      <c r="H106" s="3" t="s">
        <v>3485</v>
      </c>
      <c r="I106" s="3" t="s">
        <v>16</v>
      </c>
      <c r="J106" s="35">
        <v>56.94</v>
      </c>
      <c r="K106" s="32">
        <v>7.5</v>
      </c>
      <c r="L106" s="6">
        <v>0.1875</v>
      </c>
      <c r="M106" s="7">
        <v>39297</v>
      </c>
      <c r="N106" s="93" t="s">
        <v>3677</v>
      </c>
      <c r="O106" s="3" t="s">
        <v>119</v>
      </c>
      <c r="P106" s="3" t="s">
        <v>3465</v>
      </c>
      <c r="Q106" s="3" t="s">
        <v>3471</v>
      </c>
    </row>
    <row r="107" spans="1:17" ht="13.9" customHeight="1">
      <c r="A107" s="23" t="s">
        <v>6534</v>
      </c>
      <c r="B107" s="3" t="s">
        <v>13</v>
      </c>
      <c r="C107" s="3" t="s">
        <v>14</v>
      </c>
      <c r="D107" s="3" t="s">
        <v>241</v>
      </c>
      <c r="E107" s="3" t="s">
        <v>766</v>
      </c>
      <c r="F107" s="3" t="s">
        <v>3477</v>
      </c>
      <c r="G107" s="3" t="s">
        <v>15</v>
      </c>
      <c r="H107" s="3" t="s">
        <v>3483</v>
      </c>
      <c r="I107" s="3" t="s">
        <v>16</v>
      </c>
      <c r="J107" s="35">
        <v>248.87</v>
      </c>
      <c r="K107" s="32">
        <v>15</v>
      </c>
      <c r="L107" s="6">
        <v>0.1875</v>
      </c>
      <c r="M107" s="7">
        <v>39865</v>
      </c>
      <c r="N107" s="93" t="s">
        <v>3678</v>
      </c>
      <c r="O107" s="3" t="s">
        <v>140</v>
      </c>
      <c r="P107" s="3" t="s">
        <v>3464</v>
      </c>
      <c r="Q107" s="3" t="s">
        <v>3471</v>
      </c>
    </row>
    <row r="108" spans="1:17" ht="13.9" customHeight="1">
      <c r="A108" s="2" t="s">
        <v>6535</v>
      </c>
      <c r="B108" s="3" t="s">
        <v>13</v>
      </c>
      <c r="C108" s="3" t="s">
        <v>14</v>
      </c>
      <c r="D108" s="3" t="s">
        <v>243</v>
      </c>
      <c r="E108" s="8" t="s">
        <v>2552</v>
      </c>
      <c r="F108" s="3" t="s">
        <v>3477</v>
      </c>
      <c r="G108" s="3" t="s">
        <v>15</v>
      </c>
      <c r="H108" s="3" t="s">
        <v>3482</v>
      </c>
      <c r="I108" s="3" t="s">
        <v>16</v>
      </c>
      <c r="J108" s="35">
        <v>221.65</v>
      </c>
      <c r="K108" s="32">
        <v>0.42</v>
      </c>
      <c r="L108" s="6">
        <v>0.1875</v>
      </c>
      <c r="M108" s="7">
        <v>42370</v>
      </c>
      <c r="N108" s="93" t="s">
        <v>5023</v>
      </c>
      <c r="O108" s="3" t="s">
        <v>135</v>
      </c>
      <c r="P108" s="3" t="s">
        <v>3464</v>
      </c>
      <c r="Q108" s="3" t="s">
        <v>3471</v>
      </c>
    </row>
    <row r="109" spans="1:17" ht="13.9" customHeight="1">
      <c r="A109" s="2" t="s">
        <v>6536</v>
      </c>
      <c r="B109" s="5" t="s">
        <v>13</v>
      </c>
      <c r="C109" s="3" t="s">
        <v>14</v>
      </c>
      <c r="D109" s="3" t="s">
        <v>244</v>
      </c>
      <c r="E109" s="8" t="s">
        <v>2692</v>
      </c>
      <c r="F109" s="3" t="s">
        <v>3477</v>
      </c>
      <c r="G109" s="3" t="s">
        <v>15</v>
      </c>
      <c r="H109" s="3" t="s">
        <v>3482</v>
      </c>
      <c r="I109" s="3" t="s">
        <v>16</v>
      </c>
      <c r="J109" s="35">
        <v>200.92</v>
      </c>
      <c r="K109" s="32">
        <v>0.42</v>
      </c>
      <c r="L109" s="6">
        <v>0.1875</v>
      </c>
      <c r="M109" s="7">
        <v>39524</v>
      </c>
      <c r="N109" s="93" t="s">
        <v>4431</v>
      </c>
      <c r="O109" s="3" t="s">
        <v>135</v>
      </c>
      <c r="P109" s="3" t="s">
        <v>3464</v>
      </c>
      <c r="Q109" s="3" t="s">
        <v>3471</v>
      </c>
    </row>
    <row r="110" spans="1:17" ht="13.9" customHeight="1">
      <c r="A110" s="23" t="s">
        <v>6537</v>
      </c>
      <c r="B110" s="3" t="s">
        <v>13</v>
      </c>
      <c r="C110" s="3" t="s">
        <v>14</v>
      </c>
      <c r="D110" s="3" t="s">
        <v>245</v>
      </c>
      <c r="E110" s="8" t="s">
        <v>2692</v>
      </c>
      <c r="F110" s="3" t="s">
        <v>3477</v>
      </c>
      <c r="G110" s="3" t="s">
        <v>15</v>
      </c>
      <c r="H110" s="3" t="s">
        <v>3486</v>
      </c>
      <c r="I110" s="3" t="s">
        <v>16</v>
      </c>
      <c r="J110" s="35">
        <v>167.64</v>
      </c>
      <c r="K110" s="32">
        <v>0.12823999999999999</v>
      </c>
      <c r="L110" s="6">
        <v>0.1875</v>
      </c>
      <c r="M110" s="7">
        <v>39383</v>
      </c>
      <c r="N110" s="93" t="s">
        <v>3679</v>
      </c>
      <c r="O110" s="3" t="s">
        <v>177</v>
      </c>
      <c r="P110" s="3" t="s">
        <v>3465</v>
      </c>
      <c r="Q110" s="3" t="s">
        <v>3472</v>
      </c>
    </row>
    <row r="111" spans="1:17" ht="13.9" customHeight="1">
      <c r="A111" s="2" t="s">
        <v>6538</v>
      </c>
      <c r="B111" s="3" t="s">
        <v>13</v>
      </c>
      <c r="C111" s="3" t="s">
        <v>14</v>
      </c>
      <c r="D111" s="3" t="s">
        <v>246</v>
      </c>
      <c r="E111" s="8" t="s">
        <v>2552</v>
      </c>
      <c r="F111" s="3" t="s">
        <v>3477</v>
      </c>
      <c r="G111" s="3" t="s">
        <v>15</v>
      </c>
      <c r="H111" s="3" t="s">
        <v>3486</v>
      </c>
      <c r="I111" s="3" t="s">
        <v>16</v>
      </c>
      <c r="J111" s="35">
        <v>163.22999999999999</v>
      </c>
      <c r="K111" s="32">
        <v>0.12823999999999999</v>
      </c>
      <c r="L111" s="6">
        <v>0.1875</v>
      </c>
      <c r="M111" s="7">
        <v>39853</v>
      </c>
      <c r="N111" s="93" t="s">
        <v>3680</v>
      </c>
      <c r="O111" s="3" t="s">
        <v>177</v>
      </c>
      <c r="P111" s="3" t="s">
        <v>3465</v>
      </c>
      <c r="Q111" s="3" t="s">
        <v>3472</v>
      </c>
    </row>
    <row r="112" spans="1:17" ht="13.9" customHeight="1">
      <c r="A112" s="2" t="s">
        <v>6539</v>
      </c>
      <c r="B112" s="3" t="s">
        <v>13</v>
      </c>
      <c r="C112" s="3" t="s">
        <v>14</v>
      </c>
      <c r="D112" s="3" t="s">
        <v>247</v>
      </c>
      <c r="E112" s="3" t="s">
        <v>215</v>
      </c>
      <c r="F112" s="3" t="s">
        <v>3477</v>
      </c>
      <c r="G112" s="3" t="s">
        <v>15</v>
      </c>
      <c r="H112" s="3" t="s">
        <v>3486</v>
      </c>
      <c r="I112" s="3" t="s">
        <v>16</v>
      </c>
      <c r="J112" s="35">
        <v>166.51</v>
      </c>
      <c r="K112" s="32">
        <v>27.5716</v>
      </c>
      <c r="L112" s="6">
        <v>0.1875</v>
      </c>
      <c r="M112" s="7">
        <v>42380</v>
      </c>
      <c r="N112" s="93" t="s">
        <v>3681</v>
      </c>
      <c r="O112" s="3" t="s">
        <v>177</v>
      </c>
      <c r="P112" s="3" t="s">
        <v>3465</v>
      </c>
      <c r="Q112" s="3" t="s">
        <v>3472</v>
      </c>
    </row>
    <row r="113" spans="1:17" ht="13.9" customHeight="1">
      <c r="A113" s="23" t="s">
        <v>6540</v>
      </c>
      <c r="B113" s="3" t="s">
        <v>13</v>
      </c>
      <c r="C113" s="3" t="s">
        <v>14</v>
      </c>
      <c r="D113" s="3" t="s">
        <v>248</v>
      </c>
      <c r="E113" s="8" t="s">
        <v>2404</v>
      </c>
      <c r="F113" s="3" t="s">
        <v>3477</v>
      </c>
      <c r="G113" s="3" t="s">
        <v>15</v>
      </c>
      <c r="H113" s="3" t="s">
        <v>3486</v>
      </c>
      <c r="I113" s="3" t="s">
        <v>16</v>
      </c>
      <c r="J113" s="35">
        <v>175.1</v>
      </c>
      <c r="K113" s="32">
        <v>0.83355999999999997</v>
      </c>
      <c r="L113" s="6">
        <v>0.1875</v>
      </c>
      <c r="M113" s="7">
        <v>39458</v>
      </c>
      <c r="N113" s="93" t="s">
        <v>3682</v>
      </c>
      <c r="O113" s="3" t="s">
        <v>177</v>
      </c>
      <c r="P113" s="3" t="s">
        <v>3465</v>
      </c>
      <c r="Q113" s="3" t="s">
        <v>3472</v>
      </c>
    </row>
    <row r="114" spans="1:17" ht="13.9" customHeight="1">
      <c r="A114" s="2" t="s">
        <v>6541</v>
      </c>
      <c r="B114" s="3" t="s">
        <v>13</v>
      </c>
      <c r="C114" s="3" t="s">
        <v>14</v>
      </c>
      <c r="D114" s="3" t="s">
        <v>249</v>
      </c>
      <c r="E114" s="3" t="s">
        <v>354</v>
      </c>
      <c r="F114" s="3" t="s">
        <v>3477</v>
      </c>
      <c r="G114" s="3" t="s">
        <v>15</v>
      </c>
      <c r="H114" s="3" t="s">
        <v>3486</v>
      </c>
      <c r="I114" s="3" t="s">
        <v>16</v>
      </c>
      <c r="J114" s="35">
        <v>157.97</v>
      </c>
      <c r="K114" s="32">
        <v>0.83355999999999997</v>
      </c>
      <c r="L114" s="6">
        <v>0.1875</v>
      </c>
      <c r="M114" s="7">
        <v>39472</v>
      </c>
      <c r="N114" s="93" t="s">
        <v>5024</v>
      </c>
      <c r="O114" s="3" t="s">
        <v>177</v>
      </c>
      <c r="P114" s="3" t="s">
        <v>3465</v>
      </c>
      <c r="Q114" s="3" t="s">
        <v>3472</v>
      </c>
    </row>
    <row r="115" spans="1:17" ht="13.9" customHeight="1">
      <c r="A115" s="2" t="s">
        <v>6542</v>
      </c>
      <c r="B115" s="3" t="s">
        <v>13</v>
      </c>
      <c r="C115" s="3" t="s">
        <v>14</v>
      </c>
      <c r="D115" s="3" t="s">
        <v>250</v>
      </c>
      <c r="E115" s="3" t="s">
        <v>1177</v>
      </c>
      <c r="F115" s="3" t="s">
        <v>3477</v>
      </c>
      <c r="G115" s="3" t="s">
        <v>15</v>
      </c>
      <c r="H115" s="3" t="s">
        <v>3486</v>
      </c>
      <c r="I115" s="3" t="s">
        <v>16</v>
      </c>
      <c r="J115" s="35">
        <v>153.9</v>
      </c>
      <c r="K115" s="32">
        <v>0.25046879999999999</v>
      </c>
      <c r="L115" s="6">
        <v>0.125</v>
      </c>
      <c r="M115" s="7">
        <v>40067</v>
      </c>
      <c r="N115" s="93" t="s">
        <v>5025</v>
      </c>
      <c r="O115" s="3" t="s">
        <v>177</v>
      </c>
      <c r="P115" s="3" t="s">
        <v>3465</v>
      </c>
      <c r="Q115" s="3" t="s">
        <v>3472</v>
      </c>
    </row>
    <row r="116" spans="1:17" ht="13.9" customHeight="1">
      <c r="A116" s="23" t="s">
        <v>6543</v>
      </c>
      <c r="B116" s="3" t="s">
        <v>13</v>
      </c>
      <c r="C116" s="3" t="s">
        <v>14</v>
      </c>
      <c r="D116" s="3" t="s">
        <v>251</v>
      </c>
      <c r="E116" s="8" t="s">
        <v>1589</v>
      </c>
      <c r="F116" s="3" t="s">
        <v>3477</v>
      </c>
      <c r="G116" s="3" t="s">
        <v>15</v>
      </c>
      <c r="H116" s="3" t="s">
        <v>3486</v>
      </c>
      <c r="I116" s="3" t="s">
        <v>16</v>
      </c>
      <c r="J116" s="35">
        <v>152.82</v>
      </c>
      <c r="K116" s="32">
        <v>0.83489530000000001</v>
      </c>
      <c r="L116" s="6">
        <v>0.1875</v>
      </c>
      <c r="M116" s="7">
        <v>42535</v>
      </c>
      <c r="N116" s="93" t="s">
        <v>3683</v>
      </c>
      <c r="O116" s="3" t="s">
        <v>177</v>
      </c>
      <c r="P116" s="3" t="s">
        <v>3465</v>
      </c>
      <c r="Q116" s="3" t="s">
        <v>3472</v>
      </c>
    </row>
    <row r="117" spans="1:17" ht="13.9" customHeight="1">
      <c r="A117" s="2" t="s">
        <v>6544</v>
      </c>
      <c r="B117" s="3" t="s">
        <v>13</v>
      </c>
      <c r="C117" s="3" t="s">
        <v>14</v>
      </c>
      <c r="D117" s="3" t="s">
        <v>252</v>
      </c>
      <c r="E117" s="3" t="s">
        <v>354</v>
      </c>
      <c r="F117" s="3" t="s">
        <v>3477</v>
      </c>
      <c r="G117" s="3" t="s">
        <v>15</v>
      </c>
      <c r="H117" s="3" t="s">
        <v>3486</v>
      </c>
      <c r="I117" s="3" t="s">
        <v>16</v>
      </c>
      <c r="J117" s="35">
        <v>153.41</v>
      </c>
      <c r="K117" s="32">
        <v>0.2782984</v>
      </c>
      <c r="L117" s="6">
        <v>0.1875</v>
      </c>
      <c r="M117" s="7">
        <v>39684</v>
      </c>
      <c r="N117" s="93" t="s">
        <v>3684</v>
      </c>
      <c r="O117" s="3" t="s">
        <v>177</v>
      </c>
      <c r="P117" s="3" t="s">
        <v>3465</v>
      </c>
      <c r="Q117" s="3" t="s">
        <v>3472</v>
      </c>
    </row>
    <row r="118" spans="1:17" ht="13.9" customHeight="1">
      <c r="A118" s="2" t="s">
        <v>6545</v>
      </c>
      <c r="B118" s="3" t="s">
        <v>13</v>
      </c>
      <c r="C118" s="3" t="s">
        <v>14</v>
      </c>
      <c r="D118" s="3" t="s">
        <v>253</v>
      </c>
      <c r="E118" s="3" t="s">
        <v>616</v>
      </c>
      <c r="F118" s="3" t="s">
        <v>3477</v>
      </c>
      <c r="G118" s="3" t="s">
        <v>15</v>
      </c>
      <c r="H118" s="3" t="s">
        <v>3486</v>
      </c>
      <c r="I118" s="3" t="s">
        <v>16</v>
      </c>
      <c r="J118" s="35">
        <v>159.31</v>
      </c>
      <c r="K118" s="32">
        <v>1.0018750000000001</v>
      </c>
      <c r="L118" s="6">
        <v>0.1875</v>
      </c>
      <c r="M118" s="7">
        <v>39597</v>
      </c>
      <c r="N118" s="93" t="s">
        <v>5026</v>
      </c>
      <c r="O118" s="3" t="s">
        <v>177</v>
      </c>
      <c r="P118" s="3" t="s">
        <v>3465</v>
      </c>
      <c r="Q118" s="3" t="s">
        <v>3472</v>
      </c>
    </row>
    <row r="119" spans="1:17" ht="13.9" customHeight="1">
      <c r="A119" s="23" t="s">
        <v>6546</v>
      </c>
      <c r="B119" s="3" t="s">
        <v>13</v>
      </c>
      <c r="C119" s="3" t="s">
        <v>14</v>
      </c>
      <c r="D119" s="3" t="s">
        <v>254</v>
      </c>
      <c r="E119" s="3" t="s">
        <v>898</v>
      </c>
      <c r="F119" s="3" t="s">
        <v>3477</v>
      </c>
      <c r="G119" s="3" t="s">
        <v>15</v>
      </c>
      <c r="H119" s="3" t="s">
        <v>3486</v>
      </c>
      <c r="I119" s="3" t="s">
        <v>16</v>
      </c>
      <c r="J119" s="35">
        <v>162.66</v>
      </c>
      <c r="K119" s="32">
        <v>0.83489530000000001</v>
      </c>
      <c r="L119" s="6">
        <v>0.1875</v>
      </c>
      <c r="M119" s="7">
        <v>40018</v>
      </c>
      <c r="N119" s="94" t="s">
        <v>5027</v>
      </c>
      <c r="O119" s="3" t="s">
        <v>177</v>
      </c>
      <c r="P119" s="3" t="s">
        <v>3465</v>
      </c>
      <c r="Q119" s="3" t="s">
        <v>3472</v>
      </c>
    </row>
    <row r="120" spans="1:17" ht="13.9" customHeight="1">
      <c r="A120" s="2" t="s">
        <v>6547</v>
      </c>
      <c r="B120" s="3" t="s">
        <v>13</v>
      </c>
      <c r="C120" s="3" t="s">
        <v>14</v>
      </c>
      <c r="D120" s="3" t="s">
        <v>255</v>
      </c>
      <c r="E120" s="8" t="s">
        <v>3126</v>
      </c>
      <c r="F120" s="3" t="s">
        <v>3477</v>
      </c>
      <c r="G120" s="3" t="s">
        <v>15</v>
      </c>
      <c r="H120" s="3" t="s">
        <v>3486</v>
      </c>
      <c r="I120" s="3" t="s">
        <v>16</v>
      </c>
      <c r="J120" s="35">
        <v>162.13999999999999</v>
      </c>
      <c r="K120" s="32">
        <v>0.50093750000000004</v>
      </c>
      <c r="L120" s="6">
        <v>0.1875</v>
      </c>
      <c r="M120" s="7">
        <v>42583</v>
      </c>
      <c r="N120" s="93" t="s">
        <v>5028</v>
      </c>
      <c r="O120" s="3" t="s">
        <v>177</v>
      </c>
      <c r="P120" s="3" t="s">
        <v>3465</v>
      </c>
      <c r="Q120" s="3" t="s">
        <v>3472</v>
      </c>
    </row>
    <row r="121" spans="1:17" ht="13.9" customHeight="1">
      <c r="A121" s="2" t="s">
        <v>6548</v>
      </c>
      <c r="B121" s="3" t="s">
        <v>13</v>
      </c>
      <c r="C121" s="3" t="s">
        <v>14</v>
      </c>
      <c r="D121" s="3" t="s">
        <v>256</v>
      </c>
      <c r="E121" s="3" t="s">
        <v>898</v>
      </c>
      <c r="F121" s="3" t="s">
        <v>3477</v>
      </c>
      <c r="G121" s="3" t="s">
        <v>15</v>
      </c>
      <c r="H121" s="3" t="s">
        <v>3486</v>
      </c>
      <c r="I121" s="3" t="s">
        <v>16</v>
      </c>
      <c r="J121" s="35">
        <v>166.55</v>
      </c>
      <c r="K121" s="32">
        <v>1.0018750000000001</v>
      </c>
      <c r="L121" s="6">
        <v>0.1875</v>
      </c>
      <c r="M121" s="7">
        <v>39583</v>
      </c>
      <c r="N121" s="93" t="s">
        <v>5029</v>
      </c>
      <c r="O121" s="3" t="s">
        <v>177</v>
      </c>
      <c r="P121" s="3" t="s">
        <v>3465</v>
      </c>
      <c r="Q121" s="3" t="s">
        <v>3472</v>
      </c>
    </row>
    <row r="122" spans="1:17" ht="13.9" customHeight="1">
      <c r="A122" s="23" t="s">
        <v>6549</v>
      </c>
      <c r="B122" s="3" t="s">
        <v>13</v>
      </c>
      <c r="C122" s="3" t="s">
        <v>14</v>
      </c>
      <c r="D122" s="3" t="s">
        <v>257</v>
      </c>
      <c r="E122" s="3" t="s">
        <v>995</v>
      </c>
      <c r="F122" s="3" t="s">
        <v>3477</v>
      </c>
      <c r="G122" s="3" t="s">
        <v>15</v>
      </c>
      <c r="H122" s="3" t="s">
        <v>3486</v>
      </c>
      <c r="I122" s="3" t="s">
        <v>16</v>
      </c>
      <c r="J122" s="35">
        <v>160.04</v>
      </c>
      <c r="K122" s="32">
        <v>0.2782984</v>
      </c>
      <c r="L122" s="6">
        <v>0.25</v>
      </c>
      <c r="M122" s="7">
        <v>39698</v>
      </c>
      <c r="N122" s="93" t="s">
        <v>3685</v>
      </c>
      <c r="O122" s="3" t="s">
        <v>177</v>
      </c>
      <c r="P122" s="3" t="s">
        <v>3465</v>
      </c>
      <c r="Q122" s="3" t="s">
        <v>3472</v>
      </c>
    </row>
    <row r="123" spans="1:17" ht="13.9" customHeight="1">
      <c r="A123" s="2" t="s">
        <v>6550</v>
      </c>
      <c r="B123" s="3" t="s">
        <v>13</v>
      </c>
      <c r="C123" s="3" t="s">
        <v>14</v>
      </c>
      <c r="D123" s="3" t="s">
        <v>258</v>
      </c>
      <c r="E123" s="3" t="s">
        <v>553</v>
      </c>
      <c r="F123" s="3" t="s">
        <v>3477</v>
      </c>
      <c r="G123" s="3" t="s">
        <v>15</v>
      </c>
      <c r="H123" s="3" t="s">
        <v>3486</v>
      </c>
      <c r="I123" s="3" t="s">
        <v>16</v>
      </c>
      <c r="J123" s="35">
        <v>171.55</v>
      </c>
      <c r="K123" s="32">
        <v>13.358301000000001</v>
      </c>
      <c r="L123" s="6">
        <v>0.1875</v>
      </c>
      <c r="M123" s="7">
        <v>40266</v>
      </c>
      <c r="N123" s="93" t="s">
        <v>5030</v>
      </c>
      <c r="O123" s="3" t="s">
        <v>177</v>
      </c>
      <c r="P123" s="3" t="s">
        <v>3465</v>
      </c>
      <c r="Q123" s="3" t="s">
        <v>3472</v>
      </c>
    </row>
    <row r="124" spans="1:17" ht="13.9" customHeight="1">
      <c r="A124" s="2" t="s">
        <v>6551</v>
      </c>
      <c r="B124" s="3" t="s">
        <v>13</v>
      </c>
      <c r="C124" s="3" t="s">
        <v>14</v>
      </c>
      <c r="D124" s="3" t="s">
        <v>259</v>
      </c>
      <c r="E124" s="8" t="s">
        <v>1777</v>
      </c>
      <c r="F124" s="3" t="s">
        <v>3477</v>
      </c>
      <c r="G124" s="3" t="s">
        <v>15</v>
      </c>
      <c r="H124" s="3" t="s">
        <v>3485</v>
      </c>
      <c r="I124" s="3" t="s">
        <v>16</v>
      </c>
      <c r="J124" s="35">
        <v>78.760000000000005</v>
      </c>
      <c r="K124" s="32">
        <v>13.333334000000001</v>
      </c>
      <c r="L124" s="6">
        <v>0.1875</v>
      </c>
      <c r="M124" s="7">
        <v>42314</v>
      </c>
      <c r="N124" s="93" t="s">
        <v>3686</v>
      </c>
      <c r="O124" s="3" t="s">
        <v>119</v>
      </c>
      <c r="P124" s="3" t="s">
        <v>3465</v>
      </c>
      <c r="Q124" s="3" t="s">
        <v>3471</v>
      </c>
    </row>
    <row r="125" spans="1:17" ht="13.9" customHeight="1">
      <c r="A125" s="23" t="s">
        <v>6552</v>
      </c>
      <c r="B125" s="3" t="s">
        <v>13</v>
      </c>
      <c r="C125" s="3" t="s">
        <v>14</v>
      </c>
      <c r="D125" s="3" t="s">
        <v>260</v>
      </c>
      <c r="E125" s="3" t="s">
        <v>506</v>
      </c>
      <c r="F125" s="3" t="s">
        <v>3477</v>
      </c>
      <c r="G125" s="3" t="s">
        <v>15</v>
      </c>
      <c r="H125" s="3" t="s">
        <v>3485</v>
      </c>
      <c r="I125" s="3" t="s">
        <v>16</v>
      </c>
      <c r="J125" s="35">
        <v>181.34</v>
      </c>
      <c r="K125" s="32">
        <v>15.170666000000001</v>
      </c>
      <c r="L125" s="6">
        <v>0.1875</v>
      </c>
      <c r="M125" s="7">
        <v>39305</v>
      </c>
      <c r="N125" s="93" t="s">
        <v>3687</v>
      </c>
      <c r="O125" s="3" t="s">
        <v>119</v>
      </c>
      <c r="P125" s="3" t="s">
        <v>3465</v>
      </c>
      <c r="Q125" s="3" t="s">
        <v>3471</v>
      </c>
    </row>
    <row r="126" spans="1:17" ht="13.9" customHeight="1">
      <c r="A126" s="2" t="s">
        <v>6553</v>
      </c>
      <c r="B126" s="3" t="s">
        <v>13</v>
      </c>
      <c r="C126" s="3" t="s">
        <v>14</v>
      </c>
      <c r="D126" s="3" t="s">
        <v>261</v>
      </c>
      <c r="E126" s="8" t="s">
        <v>1777</v>
      </c>
      <c r="F126" s="3" t="s">
        <v>3477</v>
      </c>
      <c r="G126" s="3" t="s">
        <v>15</v>
      </c>
      <c r="H126" s="3" t="s">
        <v>3485</v>
      </c>
      <c r="I126" s="3" t="s">
        <v>16</v>
      </c>
      <c r="J126" s="35">
        <v>164.63</v>
      </c>
      <c r="K126" s="32">
        <v>15.170666000000001</v>
      </c>
      <c r="L126" s="6">
        <v>0.1875</v>
      </c>
      <c r="M126" s="7">
        <v>39319</v>
      </c>
      <c r="N126" s="93" t="s">
        <v>3688</v>
      </c>
      <c r="O126" s="3" t="s">
        <v>119</v>
      </c>
      <c r="P126" s="3" t="s">
        <v>3465</v>
      </c>
      <c r="Q126" s="3" t="s">
        <v>3471</v>
      </c>
    </row>
    <row r="127" spans="1:17" ht="13.9" customHeight="1">
      <c r="A127" s="2" t="s">
        <v>6554</v>
      </c>
      <c r="B127" s="3" t="s">
        <v>13</v>
      </c>
      <c r="C127" s="3" t="s">
        <v>14</v>
      </c>
      <c r="D127" s="3" t="s">
        <v>262</v>
      </c>
      <c r="E127" s="8" t="s">
        <v>2404</v>
      </c>
      <c r="F127" s="3" t="s">
        <v>3477</v>
      </c>
      <c r="G127" s="3" t="s">
        <v>15</v>
      </c>
      <c r="H127" s="3" t="s">
        <v>3485</v>
      </c>
      <c r="I127" s="3" t="s">
        <v>16</v>
      </c>
      <c r="J127" s="35">
        <v>152.79</v>
      </c>
      <c r="K127" s="32">
        <v>56.333334000000001</v>
      </c>
      <c r="L127" s="6">
        <v>0.1875</v>
      </c>
      <c r="M127" s="7">
        <v>39789</v>
      </c>
      <c r="N127" s="93" t="s">
        <v>3689</v>
      </c>
      <c r="O127" s="3" t="s">
        <v>119</v>
      </c>
      <c r="P127" s="3" t="s">
        <v>3465</v>
      </c>
      <c r="Q127" s="3" t="s">
        <v>3471</v>
      </c>
    </row>
    <row r="128" spans="1:17" ht="13.9" customHeight="1">
      <c r="A128" s="23" t="s">
        <v>6555</v>
      </c>
      <c r="B128" s="3" t="s">
        <v>13</v>
      </c>
      <c r="C128" s="3" t="s">
        <v>14</v>
      </c>
      <c r="D128" s="3" t="s">
        <v>263</v>
      </c>
      <c r="E128" s="3" t="s">
        <v>898</v>
      </c>
      <c r="F128" s="3" t="s">
        <v>3477</v>
      </c>
      <c r="G128" s="3" t="s">
        <v>15</v>
      </c>
      <c r="H128" s="3" t="s">
        <v>3481</v>
      </c>
      <c r="I128" s="3" t="s">
        <v>16</v>
      </c>
      <c r="J128" s="35">
        <v>28.86</v>
      </c>
      <c r="K128" s="32">
        <v>9.9381120000000003</v>
      </c>
      <c r="L128" s="6">
        <v>0.25</v>
      </c>
      <c r="M128" s="7">
        <v>42365</v>
      </c>
      <c r="N128" s="93" t="s">
        <v>3690</v>
      </c>
      <c r="O128" s="3" t="s">
        <v>114</v>
      </c>
      <c r="P128" s="3" t="s">
        <v>3465</v>
      </c>
      <c r="Q128" s="3" t="s">
        <v>3471</v>
      </c>
    </row>
    <row r="129" spans="1:17" ht="13.9" customHeight="1">
      <c r="A129" s="2" t="s">
        <v>6556</v>
      </c>
      <c r="B129" s="3" t="s">
        <v>13</v>
      </c>
      <c r="C129" s="3" t="s">
        <v>14</v>
      </c>
      <c r="D129" s="3" t="s">
        <v>264</v>
      </c>
      <c r="E129" s="3" t="s">
        <v>1471</v>
      </c>
      <c r="F129" s="3" t="s">
        <v>3477</v>
      </c>
      <c r="G129" s="3" t="s">
        <v>15</v>
      </c>
      <c r="H129" s="3" t="s">
        <v>3490</v>
      </c>
      <c r="I129" s="3" t="s">
        <v>16</v>
      </c>
      <c r="J129" s="35">
        <v>79.7</v>
      </c>
      <c r="K129" s="32">
        <v>1.5000001000000001</v>
      </c>
      <c r="L129" s="6">
        <v>0.2</v>
      </c>
      <c r="M129" s="7">
        <v>39327</v>
      </c>
      <c r="N129" s="93" t="s">
        <v>3691</v>
      </c>
      <c r="O129" s="3" t="s">
        <v>265</v>
      </c>
      <c r="P129" s="3" t="s">
        <v>3465</v>
      </c>
      <c r="Q129" s="3" t="s">
        <v>3471</v>
      </c>
    </row>
    <row r="130" spans="1:17" ht="13.9" customHeight="1">
      <c r="A130" s="2" t="s">
        <v>6557</v>
      </c>
      <c r="B130" s="3" t="s">
        <v>13</v>
      </c>
      <c r="C130" s="3" t="s">
        <v>14</v>
      </c>
      <c r="D130" s="3" t="s">
        <v>266</v>
      </c>
      <c r="E130" s="8" t="s">
        <v>1777</v>
      </c>
      <c r="F130" s="3" t="s">
        <v>3477</v>
      </c>
      <c r="G130" s="3" t="s">
        <v>15</v>
      </c>
      <c r="H130" s="3" t="s">
        <v>3490</v>
      </c>
      <c r="I130" s="3" t="s">
        <v>16</v>
      </c>
      <c r="J130" s="35">
        <v>76.95</v>
      </c>
      <c r="K130" s="32">
        <v>0.66666990000000004</v>
      </c>
      <c r="L130" s="6">
        <v>0.2</v>
      </c>
      <c r="M130" s="7">
        <v>39220</v>
      </c>
      <c r="N130" s="93" t="s">
        <v>5031</v>
      </c>
      <c r="O130" s="3" t="s">
        <v>265</v>
      </c>
      <c r="P130" s="3" t="s">
        <v>3465</v>
      </c>
      <c r="Q130" s="3" t="s">
        <v>3471</v>
      </c>
    </row>
    <row r="131" spans="1:17" ht="13.9" customHeight="1">
      <c r="A131" s="23" t="s">
        <v>6558</v>
      </c>
      <c r="B131" s="3" t="s">
        <v>13</v>
      </c>
      <c r="C131" s="3" t="s">
        <v>14</v>
      </c>
      <c r="D131" s="3" t="s">
        <v>267</v>
      </c>
      <c r="E131" s="3" t="s">
        <v>111</v>
      </c>
      <c r="F131" s="3" t="s">
        <v>3477</v>
      </c>
      <c r="G131" s="3" t="s">
        <v>15</v>
      </c>
      <c r="H131" s="3" t="s">
        <v>3490</v>
      </c>
      <c r="I131" s="3" t="s">
        <v>16</v>
      </c>
      <c r="J131" s="35">
        <v>80.599999999999994</v>
      </c>
      <c r="K131" s="32">
        <v>1.5000001000000001</v>
      </c>
      <c r="L131" s="6">
        <v>0.2</v>
      </c>
      <c r="M131" s="7">
        <v>39811</v>
      </c>
      <c r="N131" s="93" t="s">
        <v>5032</v>
      </c>
      <c r="O131" s="3" t="s">
        <v>265</v>
      </c>
      <c r="P131" s="3" t="s">
        <v>3465</v>
      </c>
      <c r="Q131" s="3" t="s">
        <v>3471</v>
      </c>
    </row>
    <row r="132" spans="1:17" ht="13.9" customHeight="1">
      <c r="A132" s="2" t="s">
        <v>6559</v>
      </c>
      <c r="B132" s="3" t="s">
        <v>13</v>
      </c>
      <c r="C132" s="3" t="s">
        <v>14</v>
      </c>
      <c r="D132" s="3" t="s">
        <v>268</v>
      </c>
      <c r="E132" s="3" t="s">
        <v>955</v>
      </c>
      <c r="F132" s="3" t="s">
        <v>3477</v>
      </c>
      <c r="G132" s="3" t="s">
        <v>15</v>
      </c>
      <c r="H132" s="3" t="s">
        <v>3490</v>
      </c>
      <c r="I132" s="3" t="s">
        <v>16</v>
      </c>
      <c r="J132" s="35">
        <v>81.7</v>
      </c>
      <c r="K132" s="32">
        <v>5</v>
      </c>
      <c r="L132" s="6">
        <v>0.1875</v>
      </c>
      <c r="M132" s="7">
        <v>42385</v>
      </c>
      <c r="N132" s="93" t="s">
        <v>4432</v>
      </c>
      <c r="O132" s="3" t="s">
        <v>265</v>
      </c>
      <c r="P132" s="3" t="s">
        <v>3465</v>
      </c>
      <c r="Q132" s="3" t="s">
        <v>3471</v>
      </c>
    </row>
    <row r="133" spans="1:17" ht="13.9" customHeight="1">
      <c r="A133" s="2" t="s">
        <v>6560</v>
      </c>
      <c r="B133" s="3" t="s">
        <v>13</v>
      </c>
      <c r="C133" s="3" t="s">
        <v>14</v>
      </c>
      <c r="D133" s="3" t="s">
        <v>269</v>
      </c>
      <c r="E133" s="3" t="s">
        <v>553</v>
      </c>
      <c r="F133" s="3" t="s">
        <v>3477</v>
      </c>
      <c r="G133" s="3" t="s">
        <v>15</v>
      </c>
      <c r="H133" s="3" t="s">
        <v>3490</v>
      </c>
      <c r="I133" s="3" t="s">
        <v>16</v>
      </c>
      <c r="J133" s="35">
        <v>79.53</v>
      </c>
      <c r="K133" s="32">
        <v>10</v>
      </c>
      <c r="L133" s="6">
        <v>0.1875</v>
      </c>
      <c r="M133" s="7">
        <v>39501</v>
      </c>
      <c r="N133" s="93" t="s">
        <v>3692</v>
      </c>
      <c r="O133" s="3" t="s">
        <v>265</v>
      </c>
      <c r="P133" s="3" t="s">
        <v>3465</v>
      </c>
      <c r="Q133" s="3" t="s">
        <v>3471</v>
      </c>
    </row>
    <row r="134" spans="1:17" ht="13.9" customHeight="1">
      <c r="A134" s="23" t="s">
        <v>6561</v>
      </c>
      <c r="B134" s="3" t="s">
        <v>13</v>
      </c>
      <c r="C134" s="3" t="s">
        <v>14</v>
      </c>
      <c r="D134" s="3" t="s">
        <v>270</v>
      </c>
      <c r="E134" s="3" t="s">
        <v>354</v>
      </c>
      <c r="F134" s="3" t="s">
        <v>3477</v>
      </c>
      <c r="G134" s="3" t="s">
        <v>15</v>
      </c>
      <c r="H134" s="3" t="s">
        <v>3483</v>
      </c>
      <c r="I134" s="3" t="s">
        <v>16</v>
      </c>
      <c r="J134" s="35">
        <v>372.63</v>
      </c>
      <c r="K134" s="32">
        <v>6.5936459999999997</v>
      </c>
      <c r="L134" s="6">
        <v>0.1875</v>
      </c>
      <c r="M134" s="7">
        <v>38977</v>
      </c>
      <c r="N134" s="93" t="s">
        <v>3693</v>
      </c>
      <c r="O134" s="3" t="s">
        <v>140</v>
      </c>
      <c r="P134" s="3" t="s">
        <v>3464</v>
      </c>
      <c r="Q134" s="3" t="s">
        <v>3471</v>
      </c>
    </row>
    <row r="135" spans="1:17" ht="13.9" customHeight="1">
      <c r="A135" s="2" t="s">
        <v>6562</v>
      </c>
      <c r="B135" s="3" t="s">
        <v>13</v>
      </c>
      <c r="C135" s="3" t="s">
        <v>14</v>
      </c>
      <c r="D135" s="3" t="s">
        <v>271</v>
      </c>
      <c r="E135" s="8" t="s">
        <v>2552</v>
      </c>
      <c r="F135" s="3" t="s">
        <v>3477</v>
      </c>
      <c r="G135" s="3" t="s">
        <v>15</v>
      </c>
      <c r="H135" s="3" t="s">
        <v>3483</v>
      </c>
      <c r="I135" s="3" t="s">
        <v>16</v>
      </c>
      <c r="J135" s="35">
        <v>359.63</v>
      </c>
      <c r="K135" s="32">
        <v>6.1770459999999998</v>
      </c>
      <c r="L135" s="6">
        <v>0.1875</v>
      </c>
      <c r="M135" s="7">
        <v>39447</v>
      </c>
      <c r="N135" s="93" t="s">
        <v>3694</v>
      </c>
      <c r="O135" s="3" t="s">
        <v>140</v>
      </c>
      <c r="P135" s="3" t="s">
        <v>3464</v>
      </c>
      <c r="Q135" s="3" t="s">
        <v>3471</v>
      </c>
    </row>
    <row r="136" spans="1:17" ht="13.9" customHeight="1">
      <c r="A136" s="2" t="s">
        <v>6563</v>
      </c>
      <c r="B136" s="3" t="s">
        <v>13</v>
      </c>
      <c r="C136" s="3" t="s">
        <v>14</v>
      </c>
      <c r="D136" s="3" t="s">
        <v>272</v>
      </c>
      <c r="E136" s="8" t="s">
        <v>3126</v>
      </c>
      <c r="F136" s="3" t="s">
        <v>3477</v>
      </c>
      <c r="G136" s="3" t="s">
        <v>15</v>
      </c>
      <c r="H136" s="3" t="s">
        <v>3483</v>
      </c>
      <c r="I136" s="3" t="s">
        <v>16</v>
      </c>
      <c r="J136" s="35">
        <v>9.75</v>
      </c>
      <c r="K136" s="32">
        <v>8.7999999999999995E-2</v>
      </c>
      <c r="L136" s="6">
        <v>0.1875</v>
      </c>
      <c r="M136" s="7">
        <v>42377</v>
      </c>
      <c r="N136" s="93" t="s">
        <v>5033</v>
      </c>
      <c r="O136" s="3" t="s">
        <v>140</v>
      </c>
      <c r="P136" s="3" t="s">
        <v>3464</v>
      </c>
      <c r="Q136" s="3" t="s">
        <v>3471</v>
      </c>
    </row>
    <row r="137" spans="1:17" ht="13.9" customHeight="1">
      <c r="A137" s="23" t="s">
        <v>6564</v>
      </c>
      <c r="B137" s="3" t="s">
        <v>13</v>
      </c>
      <c r="C137" s="3" t="s">
        <v>14</v>
      </c>
      <c r="D137" s="3" t="s">
        <v>273</v>
      </c>
      <c r="E137" s="8" t="s">
        <v>2404</v>
      </c>
      <c r="F137" s="3" t="s">
        <v>3477</v>
      </c>
      <c r="G137" s="3" t="s">
        <v>15</v>
      </c>
      <c r="H137" s="3" t="s">
        <v>3490</v>
      </c>
      <c r="I137" s="3" t="s">
        <v>16</v>
      </c>
      <c r="J137" s="35">
        <v>52.02</v>
      </c>
      <c r="K137" s="32">
        <v>1.625</v>
      </c>
      <c r="L137" s="6">
        <v>0.125</v>
      </c>
      <c r="M137" s="7">
        <v>39461</v>
      </c>
      <c r="N137" s="93" t="s">
        <v>3719</v>
      </c>
      <c r="O137" s="3" t="s">
        <v>265</v>
      </c>
      <c r="P137" s="3" t="s">
        <v>3465</v>
      </c>
      <c r="Q137" s="3" t="s">
        <v>3471</v>
      </c>
    </row>
    <row r="138" spans="1:17" ht="13.9" customHeight="1">
      <c r="A138" s="2" t="s">
        <v>6565</v>
      </c>
      <c r="B138" s="3" t="s">
        <v>13</v>
      </c>
      <c r="C138" s="3" t="s">
        <v>14</v>
      </c>
      <c r="D138" s="3" t="s">
        <v>274</v>
      </c>
      <c r="E138" s="8" t="s">
        <v>2799</v>
      </c>
      <c r="F138" s="3" t="s">
        <v>3477</v>
      </c>
      <c r="G138" s="3" t="s">
        <v>15</v>
      </c>
      <c r="H138" s="3" t="s">
        <v>3490</v>
      </c>
      <c r="I138" s="3" t="s">
        <v>16</v>
      </c>
      <c r="J138" s="35">
        <v>161.34</v>
      </c>
      <c r="K138" s="32">
        <v>10</v>
      </c>
      <c r="L138" s="6">
        <v>0.1875</v>
      </c>
      <c r="M138" s="7">
        <v>39495</v>
      </c>
      <c r="N138" s="93" t="s">
        <v>3695</v>
      </c>
      <c r="O138" s="3" t="s">
        <v>265</v>
      </c>
      <c r="P138" s="3" t="s">
        <v>3465</v>
      </c>
      <c r="Q138" s="3" t="s">
        <v>3471</v>
      </c>
    </row>
    <row r="139" spans="1:17" ht="13.9" customHeight="1">
      <c r="A139" s="2" t="s">
        <v>6566</v>
      </c>
      <c r="B139" s="3" t="s">
        <v>13</v>
      </c>
      <c r="C139" s="3" t="s">
        <v>14</v>
      </c>
      <c r="D139" s="3" t="s">
        <v>275</v>
      </c>
      <c r="E139" s="3" t="s">
        <v>723</v>
      </c>
      <c r="F139" s="3" t="s">
        <v>3477</v>
      </c>
      <c r="G139" s="3" t="s">
        <v>15</v>
      </c>
      <c r="H139" s="3" t="s">
        <v>3490</v>
      </c>
      <c r="I139" s="3" t="s">
        <v>16</v>
      </c>
      <c r="J139" s="35">
        <v>149.69</v>
      </c>
      <c r="K139" s="32">
        <v>1.3499551999999999</v>
      </c>
      <c r="L139" s="6">
        <v>0.1875</v>
      </c>
      <c r="M139" s="7">
        <v>40028</v>
      </c>
      <c r="N139" s="93" t="s">
        <v>5034</v>
      </c>
      <c r="O139" s="3" t="s">
        <v>265</v>
      </c>
      <c r="P139" s="3" t="s">
        <v>3465</v>
      </c>
      <c r="Q139" s="3" t="s">
        <v>3471</v>
      </c>
    </row>
    <row r="140" spans="1:17" ht="13.9" customHeight="1">
      <c r="A140" s="23" t="s">
        <v>6567</v>
      </c>
      <c r="B140" s="3" t="s">
        <v>13</v>
      </c>
      <c r="C140" s="3" t="s">
        <v>14</v>
      </c>
      <c r="D140" s="3" t="s">
        <v>276</v>
      </c>
      <c r="E140" s="3" t="s">
        <v>215</v>
      </c>
      <c r="F140" s="3" t="s">
        <v>3477</v>
      </c>
      <c r="G140" s="3" t="s">
        <v>15</v>
      </c>
      <c r="H140" s="3" t="s">
        <v>3490</v>
      </c>
      <c r="I140" s="3" t="s">
        <v>16</v>
      </c>
      <c r="J140" s="35">
        <v>191.2</v>
      </c>
      <c r="K140" s="32">
        <v>4.3522914000000004</v>
      </c>
      <c r="L140" s="6">
        <v>0.25</v>
      </c>
      <c r="M140" s="7">
        <v>42602</v>
      </c>
      <c r="N140" s="93" t="s">
        <v>5035</v>
      </c>
      <c r="O140" s="3" t="s">
        <v>265</v>
      </c>
      <c r="P140" s="3" t="s">
        <v>3465</v>
      </c>
      <c r="Q140" s="3" t="s">
        <v>3471</v>
      </c>
    </row>
    <row r="141" spans="1:17" ht="13.9" customHeight="1">
      <c r="A141" s="2" t="s">
        <v>6568</v>
      </c>
      <c r="B141" s="3" t="s">
        <v>13</v>
      </c>
      <c r="C141" s="3" t="s">
        <v>14</v>
      </c>
      <c r="D141" s="3" t="s">
        <v>277</v>
      </c>
      <c r="E141" s="3" t="s">
        <v>766</v>
      </c>
      <c r="F141" s="3" t="s">
        <v>3477</v>
      </c>
      <c r="G141" s="3" t="s">
        <v>15</v>
      </c>
      <c r="H141" s="3" t="s">
        <v>3488</v>
      </c>
      <c r="I141" s="3" t="s">
        <v>16</v>
      </c>
      <c r="J141" s="35">
        <v>223.72</v>
      </c>
      <c r="K141" s="32">
        <v>2.3249995999999999</v>
      </c>
      <c r="L141" s="6">
        <v>0.2</v>
      </c>
      <c r="M141" s="7">
        <v>39185</v>
      </c>
      <c r="N141" s="93" t="s">
        <v>4433</v>
      </c>
      <c r="O141" s="3" t="s">
        <v>221</v>
      </c>
      <c r="P141" s="3" t="s">
        <v>3465</v>
      </c>
      <c r="Q141" s="3" t="s">
        <v>3471</v>
      </c>
    </row>
    <row r="142" spans="1:17" ht="13.9" customHeight="1">
      <c r="A142" s="2" t="s">
        <v>6569</v>
      </c>
      <c r="B142" s="3" t="s">
        <v>13</v>
      </c>
      <c r="C142" s="3" t="s">
        <v>14</v>
      </c>
      <c r="D142" s="3" t="s">
        <v>278</v>
      </c>
      <c r="E142" s="3" t="s">
        <v>1100</v>
      </c>
      <c r="F142" s="3" t="s">
        <v>3477</v>
      </c>
      <c r="G142" s="3" t="s">
        <v>15</v>
      </c>
      <c r="H142" s="3" t="s">
        <v>3484</v>
      </c>
      <c r="I142" s="3" t="s">
        <v>16</v>
      </c>
      <c r="J142" s="35">
        <v>0</v>
      </c>
      <c r="K142" s="32">
        <v>167.636</v>
      </c>
      <c r="L142" s="6">
        <v>0.1875</v>
      </c>
      <c r="M142" s="7">
        <v>39032</v>
      </c>
      <c r="N142" s="93" t="s">
        <v>4434</v>
      </c>
      <c r="O142" s="3" t="s">
        <v>110</v>
      </c>
      <c r="P142" s="3" t="s">
        <v>3465</v>
      </c>
      <c r="Q142" s="3" t="s">
        <v>3471</v>
      </c>
    </row>
    <row r="143" spans="1:17" ht="13.9" customHeight="1">
      <c r="A143" s="23" t="s">
        <v>6570</v>
      </c>
      <c r="B143" s="3" t="s">
        <v>13</v>
      </c>
      <c r="C143" s="3" t="s">
        <v>14</v>
      </c>
      <c r="D143" s="3" t="s">
        <v>279</v>
      </c>
      <c r="E143" s="8" t="s">
        <v>1777</v>
      </c>
      <c r="F143" s="3" t="s">
        <v>3477</v>
      </c>
      <c r="G143" s="3" t="s">
        <v>15</v>
      </c>
      <c r="H143" s="3" t="s">
        <v>3491</v>
      </c>
      <c r="I143" s="3" t="s">
        <v>16</v>
      </c>
      <c r="J143" s="35">
        <v>160.86000000000001</v>
      </c>
      <c r="K143" s="32">
        <v>0</v>
      </c>
      <c r="L143" s="6">
        <v>0.1875</v>
      </c>
      <c r="M143" s="7">
        <v>40238</v>
      </c>
      <c r="N143" s="93" t="s">
        <v>5036</v>
      </c>
      <c r="O143" s="3" t="s">
        <v>280</v>
      </c>
      <c r="P143" s="3" t="s">
        <v>3465</v>
      </c>
      <c r="Q143" s="3" t="s">
        <v>3471</v>
      </c>
    </row>
    <row r="144" spans="1:17" ht="13.9" customHeight="1">
      <c r="A144" s="2" t="s">
        <v>6571</v>
      </c>
      <c r="B144" s="3" t="s">
        <v>13</v>
      </c>
      <c r="C144" s="3" t="s">
        <v>14</v>
      </c>
      <c r="D144" s="3" t="s">
        <v>281</v>
      </c>
      <c r="E144" s="8" t="s">
        <v>2864</v>
      </c>
      <c r="F144" s="3" t="s">
        <v>3477</v>
      </c>
      <c r="G144" s="3" t="s">
        <v>15</v>
      </c>
      <c r="H144" s="3" t="s">
        <v>3491</v>
      </c>
      <c r="I144" s="3" t="s">
        <v>16</v>
      </c>
      <c r="J144" s="35">
        <v>160.1</v>
      </c>
      <c r="K144" s="32">
        <v>0</v>
      </c>
      <c r="L144" s="6">
        <v>0.1875</v>
      </c>
      <c r="M144" s="7">
        <v>42766</v>
      </c>
      <c r="N144" s="93" t="s">
        <v>3696</v>
      </c>
      <c r="O144" s="3" t="s">
        <v>280</v>
      </c>
      <c r="P144" s="3" t="s">
        <v>3465</v>
      </c>
      <c r="Q144" s="3" t="s">
        <v>3471</v>
      </c>
    </row>
    <row r="145" spans="1:17" ht="13.9" customHeight="1">
      <c r="A145" s="2" t="s">
        <v>6572</v>
      </c>
      <c r="B145" s="3" t="s">
        <v>13</v>
      </c>
      <c r="C145" s="3" t="s">
        <v>14</v>
      </c>
      <c r="D145" s="3" t="s">
        <v>282</v>
      </c>
      <c r="E145" s="8" t="s">
        <v>2207</v>
      </c>
      <c r="F145" s="3" t="s">
        <v>3477</v>
      </c>
      <c r="G145" s="3" t="s">
        <v>15</v>
      </c>
      <c r="H145" s="3" t="s">
        <v>3491</v>
      </c>
      <c r="I145" s="3" t="s">
        <v>16</v>
      </c>
      <c r="J145" s="35">
        <v>150.51</v>
      </c>
      <c r="K145" s="32">
        <v>0</v>
      </c>
      <c r="L145" s="6">
        <v>0.25</v>
      </c>
      <c r="M145" s="7">
        <v>39787</v>
      </c>
      <c r="N145" s="93" t="s">
        <v>5037</v>
      </c>
      <c r="O145" s="3" t="s">
        <v>280</v>
      </c>
      <c r="P145" s="3" t="s">
        <v>3465</v>
      </c>
      <c r="Q145" s="3" t="s">
        <v>3471</v>
      </c>
    </row>
    <row r="146" spans="1:17" ht="13.9" customHeight="1">
      <c r="A146" s="23" t="s">
        <v>6573</v>
      </c>
      <c r="B146" s="3" t="s">
        <v>13</v>
      </c>
      <c r="C146" s="3" t="s">
        <v>14</v>
      </c>
      <c r="D146" s="3" t="s">
        <v>283</v>
      </c>
      <c r="E146" s="3" t="s">
        <v>354</v>
      </c>
      <c r="F146" s="3" t="s">
        <v>3477</v>
      </c>
      <c r="G146" s="3" t="s">
        <v>15</v>
      </c>
      <c r="H146" s="3" t="s">
        <v>3484</v>
      </c>
      <c r="I146" s="3" t="s">
        <v>16</v>
      </c>
      <c r="J146" s="35">
        <v>60.93</v>
      </c>
      <c r="K146" s="32">
        <v>9</v>
      </c>
      <c r="L146" s="6">
        <v>0.2</v>
      </c>
      <c r="M146" s="7">
        <v>39199</v>
      </c>
      <c r="N146" s="93" t="s">
        <v>4435</v>
      </c>
      <c r="O146" s="3" t="s">
        <v>110</v>
      </c>
      <c r="P146" s="3" t="s">
        <v>3465</v>
      </c>
      <c r="Q146" s="3" t="s">
        <v>3471</v>
      </c>
    </row>
    <row r="147" spans="1:17" ht="13.9" customHeight="1">
      <c r="A147" s="2" t="s">
        <v>6574</v>
      </c>
      <c r="B147" s="3" t="s">
        <v>13</v>
      </c>
      <c r="C147" s="3" t="s">
        <v>14</v>
      </c>
      <c r="D147" s="3" t="s">
        <v>285</v>
      </c>
      <c r="E147" s="3" t="s">
        <v>774</v>
      </c>
      <c r="F147" s="3" t="s">
        <v>3477</v>
      </c>
      <c r="G147" s="3" t="s">
        <v>15</v>
      </c>
      <c r="H147" s="3" t="s">
        <v>3484</v>
      </c>
      <c r="I147" s="3" t="s">
        <v>16</v>
      </c>
      <c r="J147" s="35">
        <v>241.03</v>
      </c>
      <c r="K147" s="32">
        <v>7.80403</v>
      </c>
      <c r="L147" s="6">
        <v>0.1875</v>
      </c>
      <c r="M147" s="7">
        <v>39511</v>
      </c>
      <c r="N147" s="93" t="s">
        <v>5038</v>
      </c>
      <c r="O147" s="3" t="s">
        <v>110</v>
      </c>
      <c r="P147" s="3" t="s">
        <v>3465</v>
      </c>
      <c r="Q147" s="3" t="s">
        <v>3471</v>
      </c>
    </row>
    <row r="148" spans="1:17" ht="13.9" customHeight="1">
      <c r="A148" s="2" t="s">
        <v>6575</v>
      </c>
      <c r="B148" s="3" t="s">
        <v>13</v>
      </c>
      <c r="C148" s="3" t="s">
        <v>14</v>
      </c>
      <c r="D148" s="3" t="s">
        <v>286</v>
      </c>
      <c r="E148" s="8" t="s">
        <v>3063</v>
      </c>
      <c r="F148" s="3" t="s">
        <v>3477</v>
      </c>
      <c r="G148" s="3" t="s">
        <v>15</v>
      </c>
      <c r="H148" s="3" t="s">
        <v>3490</v>
      </c>
      <c r="I148" s="3" t="s">
        <v>16</v>
      </c>
      <c r="J148" s="35">
        <v>42.07</v>
      </c>
      <c r="K148" s="32">
        <v>2.25</v>
      </c>
      <c r="L148" s="6">
        <v>0.2</v>
      </c>
      <c r="M148" s="7">
        <v>42189</v>
      </c>
      <c r="N148" s="93" t="s">
        <v>4436</v>
      </c>
      <c r="O148" s="3" t="s">
        <v>265</v>
      </c>
      <c r="P148" s="3" t="s">
        <v>3465</v>
      </c>
      <c r="Q148" s="3" t="s">
        <v>3471</v>
      </c>
    </row>
    <row r="149" spans="1:17" ht="13.9" customHeight="1">
      <c r="A149" s="23" t="s">
        <v>6576</v>
      </c>
      <c r="B149" s="3" t="s">
        <v>13</v>
      </c>
      <c r="C149" s="3" t="s">
        <v>14</v>
      </c>
      <c r="D149" s="3" t="s">
        <v>287</v>
      </c>
      <c r="E149" s="8" t="s">
        <v>3188</v>
      </c>
      <c r="F149" s="3" t="s">
        <v>3477</v>
      </c>
      <c r="G149" s="3" t="s">
        <v>15</v>
      </c>
      <c r="H149" s="3" t="s">
        <v>3490</v>
      </c>
      <c r="I149" s="3" t="s">
        <v>16</v>
      </c>
      <c r="J149" s="35">
        <v>81.92</v>
      </c>
      <c r="K149" s="32">
        <v>8.6999998999999999</v>
      </c>
      <c r="L149" s="6">
        <v>0.2</v>
      </c>
      <c r="M149" s="7">
        <v>39185</v>
      </c>
      <c r="N149" s="93" t="s">
        <v>4437</v>
      </c>
      <c r="O149" s="3" t="s">
        <v>265</v>
      </c>
      <c r="P149" s="3" t="s">
        <v>3465</v>
      </c>
      <c r="Q149" s="3" t="s">
        <v>3471</v>
      </c>
    </row>
    <row r="150" spans="1:17" ht="13.9" customHeight="1">
      <c r="A150" s="2" t="s">
        <v>6577</v>
      </c>
      <c r="B150" s="3" t="s">
        <v>13</v>
      </c>
      <c r="C150" s="3" t="s">
        <v>14</v>
      </c>
      <c r="D150" s="3" t="s">
        <v>288</v>
      </c>
      <c r="E150" s="8" t="s">
        <v>2147</v>
      </c>
      <c r="F150" s="3" t="s">
        <v>3477</v>
      </c>
      <c r="G150" s="3" t="s">
        <v>15</v>
      </c>
      <c r="H150" s="3" t="s">
        <v>3482</v>
      </c>
      <c r="I150" s="3" t="s">
        <v>16</v>
      </c>
      <c r="J150" s="35">
        <v>287.98</v>
      </c>
      <c r="K150" s="32">
        <v>33.325000000000003</v>
      </c>
      <c r="L150" s="6">
        <v>0.1875</v>
      </c>
      <c r="M150" s="7">
        <v>38896</v>
      </c>
      <c r="N150" s="93" t="s">
        <v>5039</v>
      </c>
      <c r="O150" s="3" t="s">
        <v>135</v>
      </c>
      <c r="P150" s="3" t="s">
        <v>3464</v>
      </c>
      <c r="Q150" s="3" t="s">
        <v>3471</v>
      </c>
    </row>
    <row r="151" spans="1:17" ht="13.9" customHeight="1">
      <c r="A151" s="2" t="s">
        <v>6578</v>
      </c>
      <c r="B151" s="3" t="s">
        <v>13</v>
      </c>
      <c r="C151" s="3" t="s">
        <v>14</v>
      </c>
      <c r="D151" s="3" t="s">
        <v>289</v>
      </c>
      <c r="E151" s="8" t="s">
        <v>1502</v>
      </c>
      <c r="F151" s="3" t="s">
        <v>3477</v>
      </c>
      <c r="G151" s="3" t="s">
        <v>15</v>
      </c>
      <c r="H151" s="3" t="s">
        <v>3483</v>
      </c>
      <c r="I151" s="3" t="s">
        <v>16</v>
      </c>
      <c r="J151" s="35">
        <v>228.22</v>
      </c>
      <c r="K151" s="32">
        <v>25.8</v>
      </c>
      <c r="L151" s="6">
        <v>0.1875</v>
      </c>
      <c r="M151" s="7">
        <v>39366</v>
      </c>
      <c r="N151" s="93" t="s">
        <v>5040</v>
      </c>
      <c r="O151" s="3" t="s">
        <v>140</v>
      </c>
      <c r="P151" s="3" t="s">
        <v>3464</v>
      </c>
      <c r="Q151" s="3" t="s">
        <v>3471</v>
      </c>
    </row>
    <row r="152" spans="1:17" ht="13.9" customHeight="1">
      <c r="A152" s="23" t="s">
        <v>6579</v>
      </c>
      <c r="B152" s="3" t="s">
        <v>13</v>
      </c>
      <c r="C152" s="3" t="s">
        <v>14</v>
      </c>
      <c r="D152" s="3" t="s">
        <v>290</v>
      </c>
      <c r="E152" s="8" t="s">
        <v>3126</v>
      </c>
      <c r="F152" s="3" t="s">
        <v>3477</v>
      </c>
      <c r="G152" s="3" t="s">
        <v>15</v>
      </c>
      <c r="H152" s="3" t="s">
        <v>3483</v>
      </c>
      <c r="I152" s="3" t="s">
        <v>16</v>
      </c>
      <c r="J152" s="35">
        <v>133.04</v>
      </c>
      <c r="K152" s="32">
        <v>32.5</v>
      </c>
      <c r="L152" s="6">
        <v>0.1875</v>
      </c>
      <c r="M152" s="7">
        <v>42848</v>
      </c>
      <c r="N152" s="93" t="s">
        <v>3785</v>
      </c>
      <c r="O152" s="3" t="s">
        <v>140</v>
      </c>
      <c r="P152" s="3" t="s">
        <v>3464</v>
      </c>
      <c r="Q152" s="3" t="s">
        <v>3471</v>
      </c>
    </row>
    <row r="153" spans="1:17" ht="13.9" customHeight="1">
      <c r="A153" s="2" t="s">
        <v>6580</v>
      </c>
      <c r="B153" s="3" t="s">
        <v>13</v>
      </c>
      <c r="C153" s="3" t="s">
        <v>14</v>
      </c>
      <c r="D153" s="3" t="s">
        <v>291</v>
      </c>
      <c r="E153" s="8" t="s">
        <v>3188</v>
      </c>
      <c r="F153" s="3" t="s">
        <v>3477</v>
      </c>
      <c r="G153" s="3" t="s">
        <v>15</v>
      </c>
      <c r="H153" s="3" t="s">
        <v>3483</v>
      </c>
      <c r="I153" s="3" t="s">
        <v>16</v>
      </c>
      <c r="J153" s="35">
        <v>133.03</v>
      </c>
      <c r="K153" s="32">
        <v>11.490180000000001</v>
      </c>
      <c r="L153" s="6">
        <v>0.25</v>
      </c>
      <c r="M153" s="7">
        <v>39880</v>
      </c>
      <c r="N153" s="93" t="s">
        <v>3697</v>
      </c>
      <c r="O153" s="3" t="s">
        <v>140</v>
      </c>
      <c r="P153" s="3" t="s">
        <v>3464</v>
      </c>
      <c r="Q153" s="3" t="s">
        <v>3471</v>
      </c>
    </row>
    <row r="154" spans="1:17" ht="13.9" customHeight="1">
      <c r="A154" s="2" t="s">
        <v>6581</v>
      </c>
      <c r="B154" s="3" t="s">
        <v>13</v>
      </c>
      <c r="C154" s="3" t="s">
        <v>14</v>
      </c>
      <c r="D154" s="3" t="s">
        <v>292</v>
      </c>
      <c r="E154" s="8" t="s">
        <v>3126</v>
      </c>
      <c r="F154" s="3" t="s">
        <v>3477</v>
      </c>
      <c r="G154" s="3" t="s">
        <v>15</v>
      </c>
      <c r="H154" s="3" t="s">
        <v>3483</v>
      </c>
      <c r="I154" s="3" t="s">
        <v>16</v>
      </c>
      <c r="J154" s="35">
        <v>429.83</v>
      </c>
      <c r="K154" s="32">
        <v>45.15</v>
      </c>
      <c r="L154" s="6">
        <v>0.1875</v>
      </c>
      <c r="M154" s="7">
        <v>38896</v>
      </c>
      <c r="N154" s="93" t="s">
        <v>5041</v>
      </c>
      <c r="O154" s="3" t="s">
        <v>140</v>
      </c>
      <c r="P154" s="3" t="s">
        <v>3464</v>
      </c>
      <c r="Q154" s="3" t="s">
        <v>3471</v>
      </c>
    </row>
    <row r="155" spans="1:17" ht="13.9" customHeight="1">
      <c r="A155" s="23" t="s">
        <v>6582</v>
      </c>
      <c r="B155" s="5" t="s">
        <v>13</v>
      </c>
      <c r="C155" s="3" t="s">
        <v>14</v>
      </c>
      <c r="D155" s="3" t="s">
        <v>293</v>
      </c>
      <c r="E155" s="3" t="s">
        <v>354</v>
      </c>
      <c r="F155" s="3" t="s">
        <v>3477</v>
      </c>
      <c r="G155" s="3" t="s">
        <v>15</v>
      </c>
      <c r="H155" s="3" t="s">
        <v>3483</v>
      </c>
      <c r="I155" s="3" t="s">
        <v>16</v>
      </c>
      <c r="J155" s="35">
        <v>499.76</v>
      </c>
      <c r="K155" s="32">
        <v>183.75</v>
      </c>
      <c r="L155" s="6">
        <v>0.25</v>
      </c>
      <c r="M155" s="7">
        <v>40316</v>
      </c>
      <c r="N155" s="93" t="s">
        <v>5042</v>
      </c>
      <c r="O155" s="3" t="s">
        <v>140</v>
      </c>
      <c r="P155" s="3" t="s">
        <v>3464</v>
      </c>
      <c r="Q155" s="3" t="s">
        <v>3471</v>
      </c>
    </row>
    <row r="156" spans="1:17" ht="13.9" customHeight="1">
      <c r="A156" s="2" t="s">
        <v>6583</v>
      </c>
      <c r="B156" s="5" t="s">
        <v>13</v>
      </c>
      <c r="C156" s="3" t="s">
        <v>14</v>
      </c>
      <c r="D156" s="3" t="s">
        <v>294</v>
      </c>
      <c r="E156" s="8" t="s">
        <v>2552</v>
      </c>
      <c r="F156" s="3" t="s">
        <v>3477</v>
      </c>
      <c r="G156" s="3" t="s">
        <v>15</v>
      </c>
      <c r="H156" s="3" t="s">
        <v>3483</v>
      </c>
      <c r="I156" s="3" t="s">
        <v>16</v>
      </c>
      <c r="J156" s="35">
        <v>20.52</v>
      </c>
      <c r="K156" s="32">
        <v>1.6666666000000001</v>
      </c>
      <c r="L156" s="6">
        <v>0.1875</v>
      </c>
      <c r="M156" s="7">
        <v>42855</v>
      </c>
      <c r="N156" s="93" t="s">
        <v>3698</v>
      </c>
      <c r="O156" s="3" t="s">
        <v>140</v>
      </c>
      <c r="P156" s="3" t="s">
        <v>3464</v>
      </c>
      <c r="Q156" s="3" t="s">
        <v>3471</v>
      </c>
    </row>
    <row r="157" spans="1:17" ht="13.9" customHeight="1">
      <c r="A157" s="2" t="s">
        <v>6584</v>
      </c>
      <c r="B157" s="5" t="s">
        <v>13</v>
      </c>
      <c r="C157" s="3" t="s">
        <v>14</v>
      </c>
      <c r="D157" s="3" t="s">
        <v>295</v>
      </c>
      <c r="E157" s="3" t="s">
        <v>1177</v>
      </c>
      <c r="F157" s="3" t="s">
        <v>3477</v>
      </c>
      <c r="G157" s="3" t="s">
        <v>15</v>
      </c>
      <c r="H157" s="3" t="s">
        <v>3483</v>
      </c>
      <c r="I157" s="3" t="s">
        <v>16</v>
      </c>
      <c r="J157" s="35">
        <v>21.09</v>
      </c>
      <c r="K157" s="32">
        <v>0.5</v>
      </c>
      <c r="L157" s="6">
        <v>0.25</v>
      </c>
      <c r="M157" s="7">
        <v>39893</v>
      </c>
      <c r="N157" s="93" t="s">
        <v>5043</v>
      </c>
      <c r="O157" s="3" t="s">
        <v>140</v>
      </c>
      <c r="P157" s="3" t="s">
        <v>3464</v>
      </c>
      <c r="Q157" s="3" t="s">
        <v>3471</v>
      </c>
    </row>
    <row r="158" spans="1:17" ht="13.9" customHeight="1">
      <c r="A158" s="23" t="s">
        <v>6585</v>
      </c>
      <c r="B158" s="5" t="s">
        <v>13</v>
      </c>
      <c r="C158" s="3" t="s">
        <v>14</v>
      </c>
      <c r="D158" s="3" t="s">
        <v>296</v>
      </c>
      <c r="E158" s="3" t="s">
        <v>774</v>
      </c>
      <c r="F158" s="3" t="s">
        <v>3477</v>
      </c>
      <c r="G158" s="3" t="s">
        <v>15</v>
      </c>
      <c r="H158" s="3" t="s">
        <v>3483</v>
      </c>
      <c r="I158" s="3" t="s">
        <v>16</v>
      </c>
      <c r="J158" s="35">
        <v>20.91</v>
      </c>
      <c r="K158" s="32">
        <v>1.6666666000000001</v>
      </c>
      <c r="L158" s="6">
        <v>0.25</v>
      </c>
      <c r="M158" s="7">
        <v>39920</v>
      </c>
      <c r="N158" s="93" t="s">
        <v>5043</v>
      </c>
      <c r="O158" s="3" t="s">
        <v>140</v>
      </c>
      <c r="P158" s="3" t="s">
        <v>3464</v>
      </c>
      <c r="Q158" s="3" t="s">
        <v>3471</v>
      </c>
    </row>
    <row r="159" spans="1:17" ht="13.9" customHeight="1">
      <c r="A159" s="2" t="s">
        <v>6586</v>
      </c>
      <c r="B159" s="5" t="s">
        <v>13</v>
      </c>
      <c r="C159" s="3" t="s">
        <v>14</v>
      </c>
      <c r="D159" s="3" t="s">
        <v>297</v>
      </c>
      <c r="E159" s="8" t="s">
        <v>1589</v>
      </c>
      <c r="F159" s="3" t="s">
        <v>3477</v>
      </c>
      <c r="G159" s="3" t="s">
        <v>15</v>
      </c>
      <c r="H159" s="3" t="s">
        <v>3483</v>
      </c>
      <c r="I159" s="3" t="s">
        <v>16</v>
      </c>
      <c r="J159" s="35">
        <v>20.6</v>
      </c>
      <c r="K159" s="32">
        <v>0.5</v>
      </c>
      <c r="L159" s="6">
        <v>0.25</v>
      </c>
      <c r="M159" s="7">
        <v>40377</v>
      </c>
      <c r="N159" s="93" t="s">
        <v>3794</v>
      </c>
      <c r="O159" s="3" t="s">
        <v>140</v>
      </c>
      <c r="P159" s="3" t="s">
        <v>3464</v>
      </c>
      <c r="Q159" s="3" t="s">
        <v>3471</v>
      </c>
    </row>
    <row r="160" spans="1:17" ht="13.9" customHeight="1">
      <c r="A160" s="2" t="s">
        <v>6587</v>
      </c>
      <c r="B160" s="5" t="s">
        <v>13</v>
      </c>
      <c r="C160" s="3" t="s">
        <v>14</v>
      </c>
      <c r="D160" s="3" t="s">
        <v>298</v>
      </c>
      <c r="E160" s="3" t="s">
        <v>616</v>
      </c>
      <c r="F160" s="3" t="s">
        <v>3477</v>
      </c>
      <c r="G160" s="3" t="s">
        <v>15</v>
      </c>
      <c r="H160" s="3" t="s">
        <v>3492</v>
      </c>
      <c r="I160" s="3" t="s">
        <v>16</v>
      </c>
      <c r="J160" s="35">
        <v>88.35</v>
      </c>
      <c r="K160" s="32">
        <v>5.6231249999999999</v>
      </c>
      <c r="L160" s="6">
        <v>0.25</v>
      </c>
      <c r="M160" s="7">
        <v>29548</v>
      </c>
      <c r="N160" s="93" t="s">
        <v>3699</v>
      </c>
      <c r="O160" s="3" t="s">
        <v>143</v>
      </c>
      <c r="P160" s="3" t="s">
        <v>3465</v>
      </c>
      <c r="Q160" s="3" t="s">
        <v>3472</v>
      </c>
    </row>
    <row r="161" spans="1:17" ht="13.9" customHeight="1">
      <c r="A161" s="23" t="s">
        <v>6588</v>
      </c>
      <c r="B161" s="5" t="s">
        <v>13</v>
      </c>
      <c r="C161" s="3" t="s">
        <v>14</v>
      </c>
      <c r="D161" s="3" t="s">
        <v>299</v>
      </c>
      <c r="E161" s="3" t="s">
        <v>995</v>
      </c>
      <c r="F161" s="3" t="s">
        <v>3477</v>
      </c>
      <c r="G161" s="3" t="s">
        <v>15</v>
      </c>
      <c r="H161" s="3" t="s">
        <v>3492</v>
      </c>
      <c r="I161" s="3" t="s">
        <v>16</v>
      </c>
      <c r="J161" s="35">
        <v>93.17</v>
      </c>
      <c r="K161" s="32">
        <v>5.6231249999999999</v>
      </c>
      <c r="L161" s="6">
        <v>0.25</v>
      </c>
      <c r="M161" s="7">
        <v>26545</v>
      </c>
      <c r="N161" s="93" t="s">
        <v>5044</v>
      </c>
      <c r="O161" s="3" t="s">
        <v>143</v>
      </c>
      <c r="P161" s="3" t="s">
        <v>3465</v>
      </c>
      <c r="Q161" s="3" t="s">
        <v>3472</v>
      </c>
    </row>
    <row r="162" spans="1:17" ht="13.9" customHeight="1">
      <c r="A162" s="2" t="s">
        <v>6589</v>
      </c>
      <c r="B162" s="5" t="s">
        <v>13</v>
      </c>
      <c r="C162" s="3" t="s">
        <v>14</v>
      </c>
      <c r="D162" s="3" t="s">
        <v>300</v>
      </c>
      <c r="E162" s="3" t="s">
        <v>215</v>
      </c>
      <c r="F162" s="3" t="s">
        <v>3477</v>
      </c>
      <c r="G162" s="3" t="s">
        <v>15</v>
      </c>
      <c r="H162" s="3" t="s">
        <v>3492</v>
      </c>
      <c r="I162" s="3" t="s">
        <v>16</v>
      </c>
      <c r="J162" s="35">
        <v>86.29</v>
      </c>
      <c r="K162" s="32">
        <v>5.6231249999999999</v>
      </c>
      <c r="L162" s="6">
        <v>0.25</v>
      </c>
      <c r="M162" s="7">
        <v>26558</v>
      </c>
      <c r="N162" s="93" t="s">
        <v>5045</v>
      </c>
      <c r="O162" s="3" t="s">
        <v>143</v>
      </c>
      <c r="P162" s="3" t="s">
        <v>3465</v>
      </c>
      <c r="Q162" s="3" t="s">
        <v>3472</v>
      </c>
    </row>
    <row r="163" spans="1:17" ht="13.9" customHeight="1">
      <c r="A163" s="2" t="s">
        <v>6590</v>
      </c>
      <c r="B163" s="3" t="s">
        <v>13</v>
      </c>
      <c r="C163" s="3" t="s">
        <v>14</v>
      </c>
      <c r="D163" s="3" t="s">
        <v>301</v>
      </c>
      <c r="E163" s="8" t="s">
        <v>2276</v>
      </c>
      <c r="F163" s="3" t="s">
        <v>3477</v>
      </c>
      <c r="G163" s="3" t="s">
        <v>15</v>
      </c>
      <c r="H163" s="3" t="s">
        <v>3492</v>
      </c>
      <c r="I163" s="3" t="s">
        <v>16</v>
      </c>
      <c r="J163" s="35">
        <v>89.69</v>
      </c>
      <c r="K163" s="32">
        <v>5.0000178000000002</v>
      </c>
      <c r="L163" s="6">
        <v>0.25</v>
      </c>
      <c r="M163" s="7">
        <v>25781</v>
      </c>
      <c r="N163" s="93" t="s">
        <v>17</v>
      </c>
      <c r="O163" s="3" t="s">
        <v>143</v>
      </c>
      <c r="P163" s="3" t="s">
        <v>3465</v>
      </c>
      <c r="Q163" s="3" t="s">
        <v>3472</v>
      </c>
    </row>
    <row r="164" spans="1:17" ht="13.9" customHeight="1">
      <c r="A164" s="23" t="s">
        <v>6591</v>
      </c>
      <c r="B164" s="5" t="s">
        <v>13</v>
      </c>
      <c r="C164" s="3" t="s">
        <v>14</v>
      </c>
      <c r="D164" s="3" t="s">
        <v>302</v>
      </c>
      <c r="E164" s="3" t="s">
        <v>723</v>
      </c>
      <c r="F164" s="3" t="s">
        <v>3477</v>
      </c>
      <c r="G164" s="3" t="s">
        <v>15</v>
      </c>
      <c r="H164" s="3" t="s">
        <v>3492</v>
      </c>
      <c r="I164" s="3" t="s">
        <v>16</v>
      </c>
      <c r="J164" s="35">
        <v>88.56</v>
      </c>
      <c r="K164" s="32">
        <v>1.9997056</v>
      </c>
      <c r="L164" s="6">
        <v>0.25</v>
      </c>
      <c r="M164" s="7">
        <v>28517</v>
      </c>
      <c r="N164" s="93" t="s">
        <v>3700</v>
      </c>
      <c r="O164" s="3" t="s">
        <v>143</v>
      </c>
      <c r="P164" s="3" t="s">
        <v>3465</v>
      </c>
      <c r="Q164" s="3" t="s">
        <v>3472</v>
      </c>
    </row>
    <row r="165" spans="1:17" ht="13.9" customHeight="1">
      <c r="A165" s="2" t="s">
        <v>6592</v>
      </c>
      <c r="B165" s="5" t="s">
        <v>13</v>
      </c>
      <c r="C165" s="3" t="s">
        <v>14</v>
      </c>
      <c r="D165" s="3" t="s">
        <v>303</v>
      </c>
      <c r="E165" s="3" t="s">
        <v>1396</v>
      </c>
      <c r="F165" s="3" t="s">
        <v>3477</v>
      </c>
      <c r="G165" s="3" t="s">
        <v>15</v>
      </c>
      <c r="H165" s="3" t="s">
        <v>3492</v>
      </c>
      <c r="I165" s="3" t="s">
        <v>16</v>
      </c>
      <c r="J165" s="35">
        <v>91.13</v>
      </c>
      <c r="K165" s="32">
        <v>12.995091</v>
      </c>
      <c r="L165" s="6">
        <v>0.25</v>
      </c>
      <c r="M165" s="7">
        <v>26355</v>
      </c>
      <c r="N165" s="93" t="s">
        <v>5046</v>
      </c>
      <c r="O165" s="3" t="s">
        <v>143</v>
      </c>
      <c r="P165" s="3" t="s">
        <v>3465</v>
      </c>
      <c r="Q165" s="3" t="s">
        <v>3472</v>
      </c>
    </row>
    <row r="166" spans="1:17" ht="13.9" customHeight="1">
      <c r="A166" s="2" t="s">
        <v>6593</v>
      </c>
      <c r="B166" s="3" t="s">
        <v>13</v>
      </c>
      <c r="C166" s="3" t="s">
        <v>14</v>
      </c>
      <c r="D166" s="3" t="s">
        <v>304</v>
      </c>
      <c r="E166" s="8" t="s">
        <v>2552</v>
      </c>
      <c r="F166" s="3" t="s">
        <v>3477</v>
      </c>
      <c r="G166" s="3" t="s">
        <v>15</v>
      </c>
      <c r="H166" s="3" t="s">
        <v>3492</v>
      </c>
      <c r="I166" s="3" t="s">
        <v>16</v>
      </c>
      <c r="J166" s="35">
        <v>101.26</v>
      </c>
      <c r="K166" s="32">
        <v>12.995094999999999</v>
      </c>
      <c r="L166" s="6">
        <v>0.25</v>
      </c>
      <c r="M166" s="7">
        <v>26442</v>
      </c>
      <c r="N166" s="93" t="s">
        <v>5047</v>
      </c>
      <c r="O166" s="3" t="s">
        <v>143</v>
      </c>
      <c r="P166" s="3" t="s">
        <v>3465</v>
      </c>
      <c r="Q166" s="3" t="s">
        <v>3472</v>
      </c>
    </row>
    <row r="167" spans="1:17" ht="13.9" customHeight="1">
      <c r="A167" s="23" t="s">
        <v>6594</v>
      </c>
      <c r="B167" s="5" t="s">
        <v>13</v>
      </c>
      <c r="C167" s="3" t="s">
        <v>14</v>
      </c>
      <c r="D167" s="3" t="s">
        <v>305</v>
      </c>
      <c r="E167" s="3" t="s">
        <v>774</v>
      </c>
      <c r="F167" s="3" t="s">
        <v>3477</v>
      </c>
      <c r="G167" s="3" t="s">
        <v>15</v>
      </c>
      <c r="H167" s="3" t="s">
        <v>3492</v>
      </c>
      <c r="I167" s="3" t="s">
        <v>16</v>
      </c>
      <c r="J167" s="35">
        <v>81.38</v>
      </c>
      <c r="K167" s="32">
        <v>5.6231249999999999</v>
      </c>
      <c r="L167" s="6">
        <v>0.25</v>
      </c>
      <c r="M167" s="7">
        <v>27028</v>
      </c>
      <c r="N167" s="93" t="s">
        <v>5048</v>
      </c>
      <c r="O167" s="3" t="s">
        <v>143</v>
      </c>
      <c r="P167" s="3" t="s">
        <v>3465</v>
      </c>
      <c r="Q167" s="3" t="s">
        <v>3472</v>
      </c>
    </row>
    <row r="168" spans="1:17" ht="13.9" customHeight="1">
      <c r="A168" s="2" t="s">
        <v>6595</v>
      </c>
      <c r="B168" s="5" t="s">
        <v>13</v>
      </c>
      <c r="C168" s="3" t="s">
        <v>14</v>
      </c>
      <c r="D168" s="3" t="s">
        <v>306</v>
      </c>
      <c r="E168" s="3" t="s">
        <v>174</v>
      </c>
      <c r="F168" s="3" t="s">
        <v>3477</v>
      </c>
      <c r="G168" s="3" t="s">
        <v>15</v>
      </c>
      <c r="H168" s="3" t="s">
        <v>3492</v>
      </c>
      <c r="I168" s="3" t="s">
        <v>16</v>
      </c>
      <c r="J168" s="35">
        <v>92.84</v>
      </c>
      <c r="K168" s="32">
        <v>5.6231249999999999</v>
      </c>
      <c r="L168" s="6">
        <v>0.25</v>
      </c>
      <c r="M168" s="7">
        <v>28339</v>
      </c>
      <c r="N168" s="93" t="s">
        <v>3701</v>
      </c>
      <c r="O168" s="3" t="s">
        <v>143</v>
      </c>
      <c r="P168" s="3" t="s">
        <v>3465</v>
      </c>
      <c r="Q168" s="3" t="s">
        <v>3472</v>
      </c>
    </row>
    <row r="169" spans="1:17" ht="13.9" customHeight="1">
      <c r="A169" s="2" t="s">
        <v>6596</v>
      </c>
      <c r="B169" s="5" t="s">
        <v>13</v>
      </c>
      <c r="C169" s="3" t="s">
        <v>14</v>
      </c>
      <c r="D169" s="3" t="s">
        <v>307</v>
      </c>
      <c r="E169" s="3" t="s">
        <v>1051</v>
      </c>
      <c r="F169" s="3" t="s">
        <v>3477</v>
      </c>
      <c r="G169" s="3" t="s">
        <v>15</v>
      </c>
      <c r="H169" s="3" t="s">
        <v>3492</v>
      </c>
      <c r="I169" s="3" t="s">
        <v>16</v>
      </c>
      <c r="J169" s="35">
        <v>82.53</v>
      </c>
      <c r="K169" s="32">
        <v>5.6231249999999999</v>
      </c>
      <c r="L169" s="6">
        <v>0.25</v>
      </c>
      <c r="M169" s="7">
        <v>25335</v>
      </c>
      <c r="N169" s="93" t="s">
        <v>4438</v>
      </c>
      <c r="O169" s="3" t="s">
        <v>143</v>
      </c>
      <c r="P169" s="3" t="s">
        <v>3465</v>
      </c>
      <c r="Q169" s="3" t="s">
        <v>3472</v>
      </c>
    </row>
    <row r="170" spans="1:17" ht="13.9" customHeight="1">
      <c r="A170" s="23" t="s">
        <v>6597</v>
      </c>
      <c r="B170" s="5" t="s">
        <v>13</v>
      </c>
      <c r="C170" s="3" t="s">
        <v>14</v>
      </c>
      <c r="D170" s="3" t="s">
        <v>308</v>
      </c>
      <c r="E170" s="3" t="s">
        <v>774</v>
      </c>
      <c r="F170" s="3" t="s">
        <v>3477</v>
      </c>
      <c r="G170" s="3" t="s">
        <v>15</v>
      </c>
      <c r="H170" s="3" t="s">
        <v>3492</v>
      </c>
      <c r="I170" s="3" t="s">
        <v>16</v>
      </c>
      <c r="J170" s="35">
        <v>87.65</v>
      </c>
      <c r="K170" s="32">
        <v>11.24625</v>
      </c>
      <c r="L170" s="6">
        <v>0.25</v>
      </c>
      <c r="M170" s="7">
        <v>25311</v>
      </c>
      <c r="N170" s="93" t="s">
        <v>18</v>
      </c>
      <c r="O170" s="3" t="s">
        <v>143</v>
      </c>
      <c r="P170" s="3" t="s">
        <v>3465</v>
      </c>
      <c r="Q170" s="3" t="s">
        <v>3472</v>
      </c>
    </row>
    <row r="171" spans="1:17" ht="13.9" customHeight="1">
      <c r="A171" s="2" t="s">
        <v>6598</v>
      </c>
      <c r="B171" s="3" t="s">
        <v>13</v>
      </c>
      <c r="C171" s="3" t="s">
        <v>14</v>
      </c>
      <c r="D171" s="3" t="s">
        <v>309</v>
      </c>
      <c r="E171" s="3" t="s">
        <v>354</v>
      </c>
      <c r="F171" s="3" t="s">
        <v>3477</v>
      </c>
      <c r="G171" s="3" t="s">
        <v>15</v>
      </c>
      <c r="H171" s="3" t="s">
        <v>3492</v>
      </c>
      <c r="I171" s="3" t="s">
        <v>16</v>
      </c>
      <c r="J171" s="35">
        <v>63.12</v>
      </c>
      <c r="K171" s="32">
        <v>30</v>
      </c>
      <c r="L171" s="6">
        <v>0.1875</v>
      </c>
      <c r="M171" s="7">
        <v>38991</v>
      </c>
      <c r="N171" s="93" t="s">
        <v>4439</v>
      </c>
      <c r="O171" s="3" t="s">
        <v>143</v>
      </c>
      <c r="P171" s="3" t="s">
        <v>3465</v>
      </c>
      <c r="Q171" s="3" t="s">
        <v>3472</v>
      </c>
    </row>
    <row r="172" spans="1:17" ht="13.9" customHeight="1">
      <c r="A172" s="2" t="s">
        <v>6599</v>
      </c>
      <c r="B172" s="5" t="s">
        <v>13</v>
      </c>
      <c r="C172" s="3" t="s">
        <v>14</v>
      </c>
      <c r="D172" s="3" t="s">
        <v>310</v>
      </c>
      <c r="E172" s="8" t="s">
        <v>1274</v>
      </c>
      <c r="F172" s="3" t="s">
        <v>3477</v>
      </c>
      <c r="G172" s="3" t="s">
        <v>15</v>
      </c>
      <c r="H172" s="3" t="s">
        <v>3492</v>
      </c>
      <c r="I172" s="3" t="s">
        <v>16</v>
      </c>
      <c r="J172" s="35">
        <v>60.05</v>
      </c>
      <c r="K172" s="32">
        <v>9.9999996000000007</v>
      </c>
      <c r="L172" s="6">
        <v>0.1875</v>
      </c>
      <c r="M172" s="7">
        <v>41476</v>
      </c>
      <c r="N172" s="93" t="s">
        <v>5049</v>
      </c>
      <c r="O172" s="3" t="s">
        <v>143</v>
      </c>
      <c r="P172" s="3" t="s">
        <v>3465</v>
      </c>
      <c r="Q172" s="3" t="s">
        <v>3472</v>
      </c>
    </row>
    <row r="173" spans="1:17" ht="13.9" customHeight="1">
      <c r="A173" s="23" t="s">
        <v>6600</v>
      </c>
      <c r="B173" s="3" t="s">
        <v>13</v>
      </c>
      <c r="C173" s="3" t="s">
        <v>14</v>
      </c>
      <c r="D173" s="3" t="s">
        <v>311</v>
      </c>
      <c r="E173" s="3" t="s">
        <v>1327</v>
      </c>
      <c r="F173" s="3" t="s">
        <v>3477</v>
      </c>
      <c r="G173" s="3" t="s">
        <v>15</v>
      </c>
      <c r="H173" s="3" t="s">
        <v>3492</v>
      </c>
      <c r="I173" s="3" t="s">
        <v>16</v>
      </c>
      <c r="J173" s="35">
        <v>56.64</v>
      </c>
      <c r="K173" s="32">
        <v>9.9999996000000007</v>
      </c>
      <c r="L173" s="6">
        <v>0.1875</v>
      </c>
      <c r="M173" s="7">
        <v>38477</v>
      </c>
      <c r="N173" s="93" t="s">
        <v>5050</v>
      </c>
      <c r="O173" s="3" t="s">
        <v>143</v>
      </c>
      <c r="P173" s="3" t="s">
        <v>3465</v>
      </c>
      <c r="Q173" s="3" t="s">
        <v>3472</v>
      </c>
    </row>
    <row r="174" spans="1:17" ht="13.9" customHeight="1">
      <c r="A174" s="2" t="s">
        <v>6601</v>
      </c>
      <c r="B174" s="3" t="s">
        <v>13</v>
      </c>
      <c r="C174" s="3" t="s">
        <v>14</v>
      </c>
      <c r="D174" s="3" t="s">
        <v>312</v>
      </c>
      <c r="E174" s="8" t="s">
        <v>201</v>
      </c>
      <c r="F174" s="3" t="s">
        <v>3477</v>
      </c>
      <c r="G174" s="3" t="s">
        <v>15</v>
      </c>
      <c r="H174" s="3" t="s">
        <v>3492</v>
      </c>
      <c r="I174" s="3" t="s">
        <v>16</v>
      </c>
      <c r="J174" s="35">
        <v>57.72</v>
      </c>
      <c r="K174" s="32">
        <v>1.6666998</v>
      </c>
      <c r="L174" s="6">
        <v>0.1875</v>
      </c>
      <c r="M174" s="7">
        <v>39524</v>
      </c>
      <c r="N174" s="93" t="s">
        <v>3702</v>
      </c>
      <c r="O174" s="3" t="s">
        <v>143</v>
      </c>
      <c r="P174" s="3" t="s">
        <v>3465</v>
      </c>
      <c r="Q174" s="3" t="s">
        <v>3472</v>
      </c>
    </row>
    <row r="175" spans="1:17" ht="13.9" customHeight="1">
      <c r="A175" s="2" t="s">
        <v>6602</v>
      </c>
      <c r="B175" s="5" t="s">
        <v>13</v>
      </c>
      <c r="C175" s="3" t="s">
        <v>14</v>
      </c>
      <c r="D175" s="3" t="s">
        <v>313</v>
      </c>
      <c r="E175" s="8" t="s">
        <v>3063</v>
      </c>
      <c r="F175" s="3" t="s">
        <v>3477</v>
      </c>
      <c r="G175" s="3" t="s">
        <v>15</v>
      </c>
      <c r="H175" s="3" t="s">
        <v>3492</v>
      </c>
      <c r="I175" s="3" t="s">
        <v>16</v>
      </c>
      <c r="J175" s="35">
        <v>61.9</v>
      </c>
      <c r="K175" s="32">
        <v>1.2499998000000001</v>
      </c>
      <c r="L175" s="6">
        <v>0.1875</v>
      </c>
      <c r="M175" s="7">
        <v>40026</v>
      </c>
      <c r="N175" s="93" t="s">
        <v>3703</v>
      </c>
      <c r="O175" s="3" t="s">
        <v>143</v>
      </c>
      <c r="P175" s="3" t="s">
        <v>3465</v>
      </c>
      <c r="Q175" s="3" t="s">
        <v>3472</v>
      </c>
    </row>
    <row r="176" spans="1:17" ht="13.9" customHeight="1">
      <c r="A176" s="23" t="s">
        <v>6603</v>
      </c>
      <c r="B176" s="5" t="s">
        <v>13</v>
      </c>
      <c r="C176" s="3" t="s">
        <v>14</v>
      </c>
      <c r="D176" s="3" t="s">
        <v>314</v>
      </c>
      <c r="E176" s="8" t="s">
        <v>201</v>
      </c>
      <c r="F176" s="3" t="s">
        <v>3477</v>
      </c>
      <c r="G176" s="3" t="s">
        <v>15</v>
      </c>
      <c r="H176" s="3" t="s">
        <v>3492</v>
      </c>
      <c r="I176" s="3" t="s">
        <v>16</v>
      </c>
      <c r="J176" s="35">
        <v>57.68</v>
      </c>
      <c r="K176" s="32">
        <v>1.2499998000000001</v>
      </c>
      <c r="L176" s="6">
        <v>0.1875</v>
      </c>
      <c r="M176" s="7">
        <v>42546</v>
      </c>
      <c r="N176" s="93" t="s">
        <v>3703</v>
      </c>
      <c r="O176" s="3" t="s">
        <v>143</v>
      </c>
      <c r="P176" s="3" t="s">
        <v>3465</v>
      </c>
      <c r="Q176" s="3" t="s">
        <v>3472</v>
      </c>
    </row>
    <row r="177" spans="1:17" ht="13.9" customHeight="1">
      <c r="A177" s="2" t="s">
        <v>6604</v>
      </c>
      <c r="B177" s="5" t="s">
        <v>13</v>
      </c>
      <c r="C177" s="3" t="s">
        <v>14</v>
      </c>
      <c r="D177" s="3" t="s">
        <v>315</v>
      </c>
      <c r="E177" s="8" t="s">
        <v>2552</v>
      </c>
      <c r="F177" s="3" t="s">
        <v>3477</v>
      </c>
      <c r="G177" s="3" t="s">
        <v>15</v>
      </c>
      <c r="H177" s="3" t="s">
        <v>3492</v>
      </c>
      <c r="I177" s="3" t="s">
        <v>16</v>
      </c>
      <c r="J177" s="35">
        <v>60.51</v>
      </c>
      <c r="K177" s="32">
        <v>1.2499998000000001</v>
      </c>
      <c r="L177" s="6">
        <v>0.1875</v>
      </c>
      <c r="M177" s="7">
        <v>39542</v>
      </c>
      <c r="N177" s="93" t="s">
        <v>5051</v>
      </c>
      <c r="O177" s="3" t="s">
        <v>143</v>
      </c>
      <c r="P177" s="3" t="s">
        <v>3465</v>
      </c>
      <c r="Q177" s="3" t="s">
        <v>3472</v>
      </c>
    </row>
    <row r="178" spans="1:17" ht="13.9" customHeight="1">
      <c r="A178" s="2" t="s">
        <v>6605</v>
      </c>
      <c r="B178" s="5" t="s">
        <v>13</v>
      </c>
      <c r="C178" s="3" t="s">
        <v>14</v>
      </c>
      <c r="D178" s="3" t="s">
        <v>316</v>
      </c>
      <c r="E178" s="3" t="s">
        <v>766</v>
      </c>
      <c r="F178" s="3" t="s">
        <v>3477</v>
      </c>
      <c r="G178" s="3" t="s">
        <v>15</v>
      </c>
      <c r="H178" s="3" t="s">
        <v>3492</v>
      </c>
      <c r="I178" s="3" t="s">
        <v>16</v>
      </c>
      <c r="J178" s="35">
        <v>60</v>
      </c>
      <c r="K178" s="32">
        <v>1.2499998000000001</v>
      </c>
      <c r="L178" s="6">
        <v>0.1875</v>
      </c>
      <c r="M178" s="7">
        <v>39556</v>
      </c>
      <c r="N178" s="93" t="s">
        <v>4440</v>
      </c>
      <c r="O178" s="3" t="s">
        <v>143</v>
      </c>
      <c r="P178" s="3" t="s">
        <v>3465</v>
      </c>
      <c r="Q178" s="3" t="s">
        <v>3472</v>
      </c>
    </row>
    <row r="179" spans="1:17" ht="13.9" customHeight="1">
      <c r="A179" s="23" t="s">
        <v>6606</v>
      </c>
      <c r="B179" s="5" t="s">
        <v>13</v>
      </c>
      <c r="C179" s="3" t="s">
        <v>14</v>
      </c>
      <c r="D179" s="3" t="s">
        <v>317</v>
      </c>
      <c r="E179" s="3" t="s">
        <v>1177</v>
      </c>
      <c r="F179" s="3" t="s">
        <v>3477</v>
      </c>
      <c r="G179" s="3" t="s">
        <v>15</v>
      </c>
      <c r="H179" s="3" t="s">
        <v>3492</v>
      </c>
      <c r="I179" s="3" t="s">
        <v>16</v>
      </c>
      <c r="J179" s="35">
        <v>57.91</v>
      </c>
      <c r="K179" s="32">
        <v>1.6666002</v>
      </c>
      <c r="L179" s="6">
        <v>0.25</v>
      </c>
      <c r="M179" s="7">
        <v>40015</v>
      </c>
      <c r="N179" s="93" t="s">
        <v>4441</v>
      </c>
      <c r="O179" s="3" t="s">
        <v>143</v>
      </c>
      <c r="P179" s="3" t="s">
        <v>3465</v>
      </c>
      <c r="Q179" s="3" t="s">
        <v>3472</v>
      </c>
    </row>
    <row r="180" spans="1:17" ht="13.9" customHeight="1">
      <c r="A180" s="2" t="s">
        <v>6607</v>
      </c>
      <c r="B180" s="3" t="s">
        <v>13</v>
      </c>
      <c r="C180" s="3" t="s">
        <v>14</v>
      </c>
      <c r="D180" s="3" t="s">
        <v>318</v>
      </c>
      <c r="E180" s="3" t="s">
        <v>774</v>
      </c>
      <c r="F180" s="3" t="s">
        <v>3477</v>
      </c>
      <c r="G180" s="3" t="s">
        <v>15</v>
      </c>
      <c r="H180" s="3" t="s">
        <v>3492</v>
      </c>
      <c r="I180" s="3" t="s">
        <v>16</v>
      </c>
      <c r="J180" s="35">
        <v>66.28</v>
      </c>
      <c r="K180" s="32">
        <v>30.000001000000001</v>
      </c>
      <c r="L180" s="6">
        <v>0.1875</v>
      </c>
      <c r="M180" s="7">
        <v>42573</v>
      </c>
      <c r="N180" s="93" t="s">
        <v>3704</v>
      </c>
      <c r="O180" s="3" t="s">
        <v>143</v>
      </c>
      <c r="P180" s="3" t="s">
        <v>3465</v>
      </c>
      <c r="Q180" s="3" t="s">
        <v>3472</v>
      </c>
    </row>
    <row r="181" spans="1:17" ht="13.9" customHeight="1">
      <c r="A181" s="2" t="s">
        <v>6608</v>
      </c>
      <c r="B181" s="5" t="s">
        <v>13</v>
      </c>
      <c r="C181" s="3" t="s">
        <v>14</v>
      </c>
      <c r="D181" s="3" t="s">
        <v>319</v>
      </c>
      <c r="E181" s="3" t="s">
        <v>122</v>
      </c>
      <c r="F181" s="3" t="s">
        <v>3477</v>
      </c>
      <c r="G181" s="3" t="s">
        <v>15</v>
      </c>
      <c r="H181" s="3" t="s">
        <v>3492</v>
      </c>
      <c r="I181" s="3" t="s">
        <v>16</v>
      </c>
      <c r="J181" s="35">
        <v>41.17</v>
      </c>
      <c r="K181" s="32">
        <v>2.5</v>
      </c>
      <c r="L181" s="6">
        <v>0.1875</v>
      </c>
      <c r="M181" s="7">
        <v>38472</v>
      </c>
      <c r="N181" s="93" t="s">
        <v>5052</v>
      </c>
      <c r="O181" s="3" t="s">
        <v>143</v>
      </c>
      <c r="P181" s="3" t="s">
        <v>3465</v>
      </c>
      <c r="Q181" s="3" t="s">
        <v>3472</v>
      </c>
    </row>
    <row r="182" spans="1:17" ht="13.9" customHeight="1">
      <c r="A182" s="23" t="s">
        <v>6609</v>
      </c>
      <c r="B182" s="3" t="s">
        <v>13</v>
      </c>
      <c r="C182" s="3" t="s">
        <v>14</v>
      </c>
      <c r="D182" s="3" t="s">
        <v>320</v>
      </c>
      <c r="E182" s="3" t="s">
        <v>1396</v>
      </c>
      <c r="F182" s="3" t="s">
        <v>3477</v>
      </c>
      <c r="G182" s="3" t="s">
        <v>15</v>
      </c>
      <c r="H182" s="3" t="s">
        <v>3492</v>
      </c>
      <c r="I182" s="3" t="s">
        <v>16</v>
      </c>
      <c r="J182" s="35">
        <v>107.6</v>
      </c>
      <c r="K182" s="32">
        <v>8</v>
      </c>
      <c r="L182" s="6">
        <v>0.1875</v>
      </c>
      <c r="M182" s="7">
        <v>39473</v>
      </c>
      <c r="N182" s="93" t="s">
        <v>5053</v>
      </c>
      <c r="O182" s="3" t="s">
        <v>143</v>
      </c>
      <c r="P182" s="3" t="s">
        <v>3465</v>
      </c>
      <c r="Q182" s="3" t="s">
        <v>3472</v>
      </c>
    </row>
    <row r="183" spans="1:17" ht="13.9" customHeight="1">
      <c r="A183" s="2" t="s">
        <v>6610</v>
      </c>
      <c r="B183" s="3" t="s">
        <v>13</v>
      </c>
      <c r="C183" s="3" t="s">
        <v>14</v>
      </c>
      <c r="D183" s="3" t="s">
        <v>321</v>
      </c>
      <c r="E183" s="3" t="s">
        <v>616</v>
      </c>
      <c r="F183" s="3" t="s">
        <v>3477</v>
      </c>
      <c r="G183" s="3" t="s">
        <v>15</v>
      </c>
      <c r="H183" s="3" t="s">
        <v>3492</v>
      </c>
      <c r="I183" s="3" t="s">
        <v>16</v>
      </c>
      <c r="J183" s="35">
        <v>60.42</v>
      </c>
      <c r="K183" s="32">
        <v>3.75</v>
      </c>
      <c r="L183" s="6">
        <v>0.1875</v>
      </c>
      <c r="M183" s="7">
        <v>40007</v>
      </c>
      <c r="N183" s="93" t="s">
        <v>4442</v>
      </c>
      <c r="O183" s="3" t="s">
        <v>143</v>
      </c>
      <c r="P183" s="3" t="s">
        <v>3465</v>
      </c>
      <c r="Q183" s="3" t="s">
        <v>3472</v>
      </c>
    </row>
    <row r="184" spans="1:17" ht="13.9" customHeight="1">
      <c r="A184" s="2" t="s">
        <v>6611</v>
      </c>
      <c r="B184" s="3" t="s">
        <v>13</v>
      </c>
      <c r="C184" s="3" t="s">
        <v>14</v>
      </c>
      <c r="D184" s="3" t="s">
        <v>322</v>
      </c>
      <c r="E184" s="8" t="s">
        <v>2864</v>
      </c>
      <c r="F184" s="3" t="s">
        <v>3477</v>
      </c>
      <c r="G184" s="3" t="s">
        <v>15</v>
      </c>
      <c r="H184" s="3" t="s">
        <v>3492</v>
      </c>
      <c r="I184" s="3" t="s">
        <v>16</v>
      </c>
      <c r="J184" s="35">
        <v>57.88</v>
      </c>
      <c r="K184" s="32">
        <v>3.75</v>
      </c>
      <c r="L184" s="6">
        <v>0.1875</v>
      </c>
      <c r="M184" s="7">
        <v>42527</v>
      </c>
      <c r="N184" s="93" t="s">
        <v>3705</v>
      </c>
      <c r="O184" s="3" t="s">
        <v>143</v>
      </c>
      <c r="P184" s="3" t="s">
        <v>3465</v>
      </c>
      <c r="Q184" s="3" t="s">
        <v>3472</v>
      </c>
    </row>
    <row r="185" spans="1:17" ht="13.9" customHeight="1">
      <c r="A185" s="23" t="s">
        <v>6612</v>
      </c>
      <c r="B185" s="5" t="s">
        <v>13</v>
      </c>
      <c r="C185" s="3" t="s">
        <v>14</v>
      </c>
      <c r="D185" s="3" t="s">
        <v>323</v>
      </c>
      <c r="E185" s="8" t="s">
        <v>1274</v>
      </c>
      <c r="F185" s="3" t="s">
        <v>3477</v>
      </c>
      <c r="G185" s="3" t="s">
        <v>15</v>
      </c>
      <c r="H185" s="3" t="s">
        <v>3492</v>
      </c>
      <c r="I185" s="3" t="s">
        <v>16</v>
      </c>
      <c r="J185" s="35">
        <v>62.41</v>
      </c>
      <c r="K185" s="32">
        <v>3.75</v>
      </c>
      <c r="L185" s="6">
        <v>0.1875</v>
      </c>
      <c r="M185" s="7">
        <v>39523</v>
      </c>
      <c r="N185" s="93" t="s">
        <v>5054</v>
      </c>
      <c r="O185" s="3" t="s">
        <v>143</v>
      </c>
      <c r="P185" s="3" t="s">
        <v>3465</v>
      </c>
      <c r="Q185" s="3" t="s">
        <v>3472</v>
      </c>
    </row>
    <row r="186" spans="1:17" ht="13.9" customHeight="1">
      <c r="A186" s="2" t="s">
        <v>6613</v>
      </c>
      <c r="B186" s="3" t="s">
        <v>13</v>
      </c>
      <c r="C186" s="3" t="s">
        <v>14</v>
      </c>
      <c r="D186" s="3" t="s">
        <v>324</v>
      </c>
      <c r="E186" s="3" t="s">
        <v>354</v>
      </c>
      <c r="F186" s="3" t="s">
        <v>3477</v>
      </c>
      <c r="G186" s="3" t="s">
        <v>15</v>
      </c>
      <c r="H186" s="3" t="s">
        <v>3492</v>
      </c>
      <c r="I186" s="3" t="s">
        <v>16</v>
      </c>
      <c r="J186" s="35">
        <v>57.49</v>
      </c>
      <c r="K186" s="32">
        <v>1.875</v>
      </c>
      <c r="L186" s="6">
        <v>0.25</v>
      </c>
      <c r="M186" s="7">
        <v>39537</v>
      </c>
      <c r="N186" s="93" t="s">
        <v>5055</v>
      </c>
      <c r="O186" s="3" t="s">
        <v>143</v>
      </c>
      <c r="P186" s="3" t="s">
        <v>3465</v>
      </c>
      <c r="Q186" s="3" t="s">
        <v>3472</v>
      </c>
    </row>
    <row r="187" spans="1:17" ht="13.9" customHeight="1">
      <c r="A187" s="2" t="s">
        <v>6614</v>
      </c>
      <c r="B187" s="3" t="s">
        <v>13</v>
      </c>
      <c r="C187" s="3" t="s">
        <v>14</v>
      </c>
      <c r="D187" s="3" t="s">
        <v>325</v>
      </c>
      <c r="E187" s="3" t="s">
        <v>354</v>
      </c>
      <c r="F187" s="3" t="s">
        <v>3477</v>
      </c>
      <c r="G187" s="3" t="s">
        <v>15</v>
      </c>
      <c r="H187" s="3" t="s">
        <v>3492</v>
      </c>
      <c r="I187" s="3" t="s">
        <v>16</v>
      </c>
      <c r="J187" s="35">
        <v>59.52</v>
      </c>
      <c r="K187" s="32">
        <v>3.75</v>
      </c>
      <c r="L187" s="6">
        <v>0.1875</v>
      </c>
      <c r="M187" s="7">
        <v>40007</v>
      </c>
      <c r="N187" s="93" t="s">
        <v>3638</v>
      </c>
      <c r="O187" s="3" t="s">
        <v>143</v>
      </c>
      <c r="P187" s="3" t="s">
        <v>3465</v>
      </c>
      <c r="Q187" s="3" t="s">
        <v>3472</v>
      </c>
    </row>
    <row r="188" spans="1:17" ht="13.9" customHeight="1">
      <c r="A188" s="23" t="s">
        <v>6615</v>
      </c>
      <c r="B188" s="5" t="s">
        <v>13</v>
      </c>
      <c r="C188" s="3" t="s">
        <v>14</v>
      </c>
      <c r="D188" s="3" t="s">
        <v>326</v>
      </c>
      <c r="E188" s="8" t="s">
        <v>3063</v>
      </c>
      <c r="F188" s="3" t="s">
        <v>3477</v>
      </c>
      <c r="G188" s="3" t="s">
        <v>15</v>
      </c>
      <c r="H188" s="3" t="s">
        <v>3492</v>
      </c>
      <c r="I188" s="3" t="s">
        <v>16</v>
      </c>
      <c r="J188" s="35">
        <v>61.37</v>
      </c>
      <c r="K188" s="32">
        <v>7.5</v>
      </c>
      <c r="L188" s="6">
        <v>0.1875</v>
      </c>
      <c r="M188" s="7">
        <v>42527</v>
      </c>
      <c r="N188" s="93" t="s">
        <v>3706</v>
      </c>
      <c r="O188" s="3" t="s">
        <v>143</v>
      </c>
      <c r="P188" s="3" t="s">
        <v>3465</v>
      </c>
      <c r="Q188" s="3" t="s">
        <v>3472</v>
      </c>
    </row>
    <row r="189" spans="1:17" ht="13.9" customHeight="1">
      <c r="A189" s="2" t="s">
        <v>6616</v>
      </c>
      <c r="B189" s="3" t="s">
        <v>13</v>
      </c>
      <c r="C189" s="3" t="s">
        <v>14</v>
      </c>
      <c r="D189" s="3" t="s">
        <v>327</v>
      </c>
      <c r="E189" s="8" t="s">
        <v>2147</v>
      </c>
      <c r="F189" s="3" t="s">
        <v>3477</v>
      </c>
      <c r="G189" s="3" t="s">
        <v>15</v>
      </c>
      <c r="H189" s="3" t="s">
        <v>3492</v>
      </c>
      <c r="I189" s="3" t="s">
        <v>16</v>
      </c>
      <c r="J189" s="35">
        <v>62.45</v>
      </c>
      <c r="K189" s="32">
        <v>1.875</v>
      </c>
      <c r="L189" s="6">
        <v>0.125</v>
      </c>
      <c r="M189" s="7">
        <v>39523</v>
      </c>
      <c r="N189" s="93" t="s">
        <v>3643</v>
      </c>
      <c r="O189" s="3" t="s">
        <v>143</v>
      </c>
      <c r="P189" s="3" t="s">
        <v>3465</v>
      </c>
      <c r="Q189" s="3" t="s">
        <v>3472</v>
      </c>
    </row>
    <row r="190" spans="1:17" ht="13.9" customHeight="1">
      <c r="A190" s="2" t="s">
        <v>6617</v>
      </c>
      <c r="B190" s="3" t="s">
        <v>13</v>
      </c>
      <c r="C190" s="3" t="s">
        <v>14</v>
      </c>
      <c r="D190" s="3" t="s">
        <v>328</v>
      </c>
      <c r="E190" s="8" t="s">
        <v>2276</v>
      </c>
      <c r="F190" s="3" t="s">
        <v>3477</v>
      </c>
      <c r="G190" s="3" t="s">
        <v>15</v>
      </c>
      <c r="H190" s="3" t="s">
        <v>3492</v>
      </c>
      <c r="I190" s="3" t="s">
        <v>16</v>
      </c>
      <c r="J190" s="35">
        <v>56.27</v>
      </c>
      <c r="K190" s="32">
        <v>3.75</v>
      </c>
      <c r="L190" s="6">
        <v>0.1875</v>
      </c>
      <c r="M190" s="7">
        <v>39537</v>
      </c>
      <c r="N190" s="93" t="s">
        <v>3707</v>
      </c>
      <c r="O190" s="3" t="s">
        <v>143</v>
      </c>
      <c r="P190" s="3" t="s">
        <v>3465</v>
      </c>
      <c r="Q190" s="3" t="s">
        <v>3472</v>
      </c>
    </row>
    <row r="191" spans="1:17" ht="13.9" customHeight="1">
      <c r="A191" s="23" t="s">
        <v>6618</v>
      </c>
      <c r="B191" s="3" t="s">
        <v>13</v>
      </c>
      <c r="C191" s="3" t="s">
        <v>14</v>
      </c>
      <c r="D191" s="3" t="s">
        <v>329</v>
      </c>
      <c r="E191" s="3" t="s">
        <v>354</v>
      </c>
      <c r="F191" s="3" t="s">
        <v>3477</v>
      </c>
      <c r="G191" s="3" t="s">
        <v>15</v>
      </c>
      <c r="H191" s="3" t="s">
        <v>3492</v>
      </c>
      <c r="I191" s="3" t="s">
        <v>16</v>
      </c>
      <c r="J191" s="35">
        <v>29.43</v>
      </c>
      <c r="K191" s="32">
        <v>6.6666965999999999</v>
      </c>
      <c r="L191" s="6">
        <v>0.2</v>
      </c>
      <c r="M191" s="7">
        <v>38968</v>
      </c>
      <c r="N191" s="93" t="s">
        <v>5056</v>
      </c>
      <c r="O191" s="3" t="s">
        <v>143</v>
      </c>
      <c r="P191" s="3" t="s">
        <v>3465</v>
      </c>
      <c r="Q191" s="3" t="s">
        <v>3472</v>
      </c>
    </row>
    <row r="192" spans="1:17" ht="13.9" customHeight="1">
      <c r="A192" s="2" t="s">
        <v>6619</v>
      </c>
      <c r="B192" s="3" t="s">
        <v>13</v>
      </c>
      <c r="C192" s="3" t="s">
        <v>14</v>
      </c>
      <c r="D192" s="3" t="s">
        <v>330</v>
      </c>
      <c r="E192" s="8" t="s">
        <v>2147</v>
      </c>
      <c r="F192" s="3" t="s">
        <v>3477</v>
      </c>
      <c r="G192" s="3" t="s">
        <v>15</v>
      </c>
      <c r="H192" s="3" t="s">
        <v>3492</v>
      </c>
      <c r="I192" s="3" t="s">
        <v>16</v>
      </c>
      <c r="J192" s="35">
        <v>29.22</v>
      </c>
      <c r="K192" s="32">
        <v>6.6666965999999999</v>
      </c>
      <c r="L192" s="6">
        <v>0.2</v>
      </c>
      <c r="M192" s="7">
        <v>41488</v>
      </c>
      <c r="N192" s="93" t="s">
        <v>5057</v>
      </c>
      <c r="O192" s="3" t="s">
        <v>143</v>
      </c>
      <c r="P192" s="3" t="s">
        <v>3465</v>
      </c>
      <c r="Q192" s="3" t="s">
        <v>3472</v>
      </c>
    </row>
    <row r="193" spans="1:17" ht="13.9" customHeight="1">
      <c r="A193" s="2" t="s">
        <v>6620</v>
      </c>
      <c r="B193" s="3" t="s">
        <v>13</v>
      </c>
      <c r="C193" s="3" t="s">
        <v>14</v>
      </c>
      <c r="D193" s="3" t="s">
        <v>331</v>
      </c>
      <c r="E193" s="3" t="s">
        <v>1327</v>
      </c>
      <c r="F193" s="3" t="s">
        <v>3477</v>
      </c>
      <c r="G193" s="3" t="s">
        <v>15</v>
      </c>
      <c r="H193" s="3" t="s">
        <v>3492</v>
      </c>
      <c r="I193" s="3" t="s">
        <v>16</v>
      </c>
      <c r="J193" s="35">
        <v>28.95</v>
      </c>
      <c r="K193" s="32">
        <v>1.1333333999999999</v>
      </c>
      <c r="L193" s="6">
        <v>0.1875</v>
      </c>
      <c r="M193" s="7">
        <v>39522</v>
      </c>
      <c r="N193" s="93" t="s">
        <v>3708</v>
      </c>
      <c r="O193" s="3" t="s">
        <v>143</v>
      </c>
      <c r="P193" s="3" t="s">
        <v>3465</v>
      </c>
      <c r="Q193" s="3" t="s">
        <v>3472</v>
      </c>
    </row>
    <row r="194" spans="1:17" ht="13.9" customHeight="1">
      <c r="A194" s="23" t="s">
        <v>6621</v>
      </c>
      <c r="B194" s="3" t="s">
        <v>13</v>
      </c>
      <c r="C194" s="3" t="s">
        <v>14</v>
      </c>
      <c r="D194" s="3" t="s">
        <v>332</v>
      </c>
      <c r="E194" s="3" t="s">
        <v>723</v>
      </c>
      <c r="F194" s="3" t="s">
        <v>3477</v>
      </c>
      <c r="G194" s="3" t="s">
        <v>15</v>
      </c>
      <c r="H194" s="3" t="s">
        <v>3492</v>
      </c>
      <c r="I194" s="3" t="s">
        <v>16</v>
      </c>
      <c r="J194" s="35">
        <v>32.57</v>
      </c>
      <c r="K194" s="32">
        <v>1.6999998000000001</v>
      </c>
      <c r="L194" s="6">
        <v>0.1875</v>
      </c>
      <c r="M194" s="7">
        <v>39536</v>
      </c>
      <c r="N194" s="93" t="s">
        <v>5058</v>
      </c>
      <c r="O194" s="3" t="s">
        <v>143</v>
      </c>
      <c r="P194" s="3" t="s">
        <v>3465</v>
      </c>
      <c r="Q194" s="3" t="s">
        <v>3472</v>
      </c>
    </row>
    <row r="195" spans="1:17" ht="13.9" customHeight="1">
      <c r="A195" s="2" t="s">
        <v>6622</v>
      </c>
      <c r="B195" s="3" t="s">
        <v>13</v>
      </c>
      <c r="C195" s="3" t="s">
        <v>14</v>
      </c>
      <c r="D195" s="3" t="s">
        <v>333</v>
      </c>
      <c r="E195" s="8" t="s">
        <v>1777</v>
      </c>
      <c r="F195" s="3" t="s">
        <v>3477</v>
      </c>
      <c r="G195" s="3" t="s">
        <v>15</v>
      </c>
      <c r="H195" s="3" t="s">
        <v>3492</v>
      </c>
      <c r="I195" s="3" t="s">
        <v>16</v>
      </c>
      <c r="J195" s="35">
        <v>30.54</v>
      </c>
      <c r="K195" s="32">
        <v>1.6999998000000001</v>
      </c>
      <c r="L195" s="6">
        <v>0.1875</v>
      </c>
      <c r="M195" s="7">
        <v>40006</v>
      </c>
      <c r="N195" s="93" t="s">
        <v>5059</v>
      </c>
      <c r="O195" s="3" t="s">
        <v>143</v>
      </c>
      <c r="P195" s="3" t="s">
        <v>3465</v>
      </c>
      <c r="Q195" s="3" t="s">
        <v>3472</v>
      </c>
    </row>
    <row r="196" spans="1:17" ht="13.9" customHeight="1">
      <c r="A196" s="2" t="s">
        <v>6623</v>
      </c>
      <c r="B196" s="3" t="s">
        <v>13</v>
      </c>
      <c r="C196" s="3" t="s">
        <v>14</v>
      </c>
      <c r="D196" s="3" t="s">
        <v>334</v>
      </c>
      <c r="E196" s="8" t="s">
        <v>2404</v>
      </c>
      <c r="F196" s="3" t="s">
        <v>3477</v>
      </c>
      <c r="G196" s="3" t="s">
        <v>15</v>
      </c>
      <c r="H196" s="3" t="s">
        <v>3492</v>
      </c>
      <c r="I196" s="3" t="s">
        <v>16</v>
      </c>
      <c r="J196" s="35">
        <v>28.04</v>
      </c>
      <c r="K196" s="32">
        <v>0.56666550000000004</v>
      </c>
      <c r="L196" s="6">
        <v>0.1875</v>
      </c>
      <c r="M196" s="7">
        <v>42526</v>
      </c>
      <c r="N196" s="93" t="s">
        <v>5060</v>
      </c>
      <c r="O196" s="3" t="s">
        <v>143</v>
      </c>
      <c r="P196" s="3" t="s">
        <v>3465</v>
      </c>
      <c r="Q196" s="3" t="s">
        <v>3472</v>
      </c>
    </row>
    <row r="197" spans="1:17" ht="13.9" customHeight="1">
      <c r="A197" s="23" t="s">
        <v>6624</v>
      </c>
      <c r="B197" s="3" t="s">
        <v>13</v>
      </c>
      <c r="C197" s="3" t="s">
        <v>14</v>
      </c>
      <c r="D197" s="3" t="s">
        <v>335</v>
      </c>
      <c r="E197" s="3" t="s">
        <v>122</v>
      </c>
      <c r="F197" s="3" t="s">
        <v>3477</v>
      </c>
      <c r="G197" s="3" t="s">
        <v>15</v>
      </c>
      <c r="H197" s="3" t="s">
        <v>3492</v>
      </c>
      <c r="I197" s="3" t="s">
        <v>16</v>
      </c>
      <c r="J197" s="35">
        <v>31.3</v>
      </c>
      <c r="K197" s="32">
        <v>0.56666550000000004</v>
      </c>
      <c r="L197" s="6">
        <v>0.1875</v>
      </c>
      <c r="M197" s="7">
        <v>39522</v>
      </c>
      <c r="N197" s="93" t="s">
        <v>3709</v>
      </c>
      <c r="O197" s="3" t="s">
        <v>143</v>
      </c>
      <c r="P197" s="3" t="s">
        <v>3465</v>
      </c>
      <c r="Q197" s="3" t="s">
        <v>3472</v>
      </c>
    </row>
    <row r="198" spans="1:17" ht="13.9" customHeight="1">
      <c r="A198" s="2" t="s">
        <v>6625</v>
      </c>
      <c r="B198" s="3" t="s">
        <v>13</v>
      </c>
      <c r="C198" s="3" t="s">
        <v>14</v>
      </c>
      <c r="D198" s="3" t="s">
        <v>336</v>
      </c>
      <c r="E198" s="8" t="s">
        <v>2552</v>
      </c>
      <c r="F198" s="3" t="s">
        <v>3477</v>
      </c>
      <c r="G198" s="3" t="s">
        <v>15</v>
      </c>
      <c r="H198" s="3" t="s">
        <v>3492</v>
      </c>
      <c r="I198" s="3" t="s">
        <v>16</v>
      </c>
      <c r="J198" s="35">
        <v>33.11</v>
      </c>
      <c r="K198" s="32">
        <v>4.1666654999999997</v>
      </c>
      <c r="L198" s="6">
        <v>0.1875</v>
      </c>
      <c r="M198" s="7">
        <v>39536</v>
      </c>
      <c r="N198" s="93" t="s">
        <v>4443</v>
      </c>
      <c r="O198" s="3" t="s">
        <v>143</v>
      </c>
      <c r="P198" s="3" t="s">
        <v>3465</v>
      </c>
      <c r="Q198" s="3" t="s">
        <v>3472</v>
      </c>
    </row>
    <row r="199" spans="1:17" ht="13.9" customHeight="1">
      <c r="A199" s="2" t="s">
        <v>6626</v>
      </c>
      <c r="B199" s="3" t="s">
        <v>13</v>
      </c>
      <c r="C199" s="3" t="s">
        <v>14</v>
      </c>
      <c r="D199" s="3" t="s">
        <v>337</v>
      </c>
      <c r="E199" s="8" t="s">
        <v>2147</v>
      </c>
      <c r="F199" s="3" t="s">
        <v>3477</v>
      </c>
      <c r="G199" s="3" t="s">
        <v>15</v>
      </c>
      <c r="H199" s="3" t="s">
        <v>3492</v>
      </c>
      <c r="I199" s="3" t="s">
        <v>16</v>
      </c>
      <c r="J199" s="35">
        <v>31.48</v>
      </c>
      <c r="K199" s="32">
        <v>1.4166666000000001</v>
      </c>
      <c r="L199" s="6">
        <v>0.1875</v>
      </c>
      <c r="M199" s="7">
        <v>40006</v>
      </c>
      <c r="N199" s="93" t="s">
        <v>3710</v>
      </c>
      <c r="O199" s="3" t="s">
        <v>143</v>
      </c>
      <c r="P199" s="3" t="s">
        <v>3465</v>
      </c>
      <c r="Q199" s="3" t="s">
        <v>3472</v>
      </c>
    </row>
    <row r="200" spans="1:17" ht="13.9" customHeight="1">
      <c r="A200" s="23" t="s">
        <v>6627</v>
      </c>
      <c r="B200" s="5" t="s">
        <v>13</v>
      </c>
      <c r="C200" s="3" t="s">
        <v>14</v>
      </c>
      <c r="D200" s="3" t="s">
        <v>338</v>
      </c>
      <c r="E200" s="8" t="s">
        <v>2864</v>
      </c>
      <c r="F200" s="3" t="s">
        <v>3477</v>
      </c>
      <c r="G200" s="3" t="s">
        <v>15</v>
      </c>
      <c r="H200" s="3" t="s">
        <v>3492</v>
      </c>
      <c r="I200" s="3" t="s">
        <v>16</v>
      </c>
      <c r="J200" s="35">
        <v>27.66</v>
      </c>
      <c r="K200" s="32">
        <v>1.4166669000000001</v>
      </c>
      <c r="L200" s="6">
        <v>0.1875</v>
      </c>
      <c r="M200" s="7">
        <v>42526</v>
      </c>
      <c r="N200" s="93" t="s">
        <v>5061</v>
      </c>
      <c r="O200" s="3" t="s">
        <v>143</v>
      </c>
      <c r="P200" s="3" t="s">
        <v>3465</v>
      </c>
      <c r="Q200" s="3" t="s">
        <v>3472</v>
      </c>
    </row>
    <row r="201" spans="1:17" ht="13.9" customHeight="1">
      <c r="A201" s="2" t="s">
        <v>6628</v>
      </c>
      <c r="B201" s="5" t="s">
        <v>13</v>
      </c>
      <c r="C201" s="3" t="s">
        <v>14</v>
      </c>
      <c r="D201" s="3" t="s">
        <v>339</v>
      </c>
      <c r="E201" s="8" t="s">
        <v>2799</v>
      </c>
      <c r="F201" s="3" t="s">
        <v>3477</v>
      </c>
      <c r="G201" s="3" t="s">
        <v>15</v>
      </c>
      <c r="H201" s="3" t="s">
        <v>3492</v>
      </c>
      <c r="I201" s="3" t="s">
        <v>16</v>
      </c>
      <c r="J201" s="35">
        <v>29.21</v>
      </c>
      <c r="K201" s="32">
        <v>7.5</v>
      </c>
      <c r="L201" s="6">
        <v>0.2</v>
      </c>
      <c r="M201" s="7">
        <v>38478</v>
      </c>
      <c r="N201" s="93" t="s">
        <v>5062</v>
      </c>
      <c r="O201" s="3" t="s">
        <v>143</v>
      </c>
      <c r="P201" s="3" t="s">
        <v>3465</v>
      </c>
      <c r="Q201" s="3" t="s">
        <v>3472</v>
      </c>
    </row>
    <row r="202" spans="1:17" ht="13.9" customHeight="1">
      <c r="A202" s="2" t="s">
        <v>6629</v>
      </c>
      <c r="B202" s="3" t="s">
        <v>13</v>
      </c>
      <c r="C202" s="3" t="s">
        <v>14</v>
      </c>
      <c r="D202" s="3" t="s">
        <v>340</v>
      </c>
      <c r="E202" s="8" t="s">
        <v>201</v>
      </c>
      <c r="F202" s="3" t="s">
        <v>3477</v>
      </c>
      <c r="G202" s="3" t="s">
        <v>15</v>
      </c>
      <c r="H202" s="3" t="s">
        <v>3492</v>
      </c>
      <c r="I202" s="3" t="s">
        <v>16</v>
      </c>
      <c r="J202" s="35">
        <v>31.83</v>
      </c>
      <c r="K202" s="32">
        <v>2.4999999000000002</v>
      </c>
      <c r="L202" s="6">
        <v>0.2</v>
      </c>
      <c r="M202" s="7">
        <v>38492</v>
      </c>
      <c r="N202" s="93" t="s">
        <v>5063</v>
      </c>
      <c r="O202" s="3" t="s">
        <v>143</v>
      </c>
      <c r="P202" s="3" t="s">
        <v>3465</v>
      </c>
      <c r="Q202" s="3" t="s">
        <v>3472</v>
      </c>
    </row>
    <row r="203" spans="1:17" ht="13.9" customHeight="1">
      <c r="A203" s="23" t="s">
        <v>6630</v>
      </c>
      <c r="B203" s="3" t="s">
        <v>13</v>
      </c>
      <c r="C203" s="3" t="s">
        <v>14</v>
      </c>
      <c r="D203" s="3" t="s">
        <v>341</v>
      </c>
      <c r="E203" s="8" t="s">
        <v>3063</v>
      </c>
      <c r="F203" s="3" t="s">
        <v>3477</v>
      </c>
      <c r="G203" s="3" t="s">
        <v>15</v>
      </c>
      <c r="H203" s="3" t="s">
        <v>3492</v>
      </c>
      <c r="I203" s="3" t="s">
        <v>16</v>
      </c>
      <c r="J203" s="35">
        <v>28.87</v>
      </c>
      <c r="K203" s="32">
        <v>2.4999999000000002</v>
      </c>
      <c r="L203" s="6">
        <v>0.2</v>
      </c>
      <c r="M203" s="7">
        <v>38962</v>
      </c>
      <c r="N203" s="93" t="s">
        <v>5064</v>
      </c>
      <c r="O203" s="3" t="s">
        <v>143</v>
      </c>
      <c r="P203" s="3" t="s">
        <v>3465</v>
      </c>
      <c r="Q203" s="3" t="s">
        <v>3472</v>
      </c>
    </row>
    <row r="204" spans="1:17" ht="13.9" customHeight="1">
      <c r="A204" s="2" t="s">
        <v>6631</v>
      </c>
      <c r="B204" s="3" t="s">
        <v>13</v>
      </c>
      <c r="C204" s="3" t="s">
        <v>14</v>
      </c>
      <c r="D204" s="3" t="s">
        <v>342</v>
      </c>
      <c r="E204" s="8" t="s">
        <v>2207</v>
      </c>
      <c r="F204" s="3" t="s">
        <v>3477</v>
      </c>
      <c r="G204" s="3" t="s">
        <v>15</v>
      </c>
      <c r="H204" s="3" t="s">
        <v>3492</v>
      </c>
      <c r="I204" s="3" t="s">
        <v>16</v>
      </c>
      <c r="J204" s="35">
        <v>30.6</v>
      </c>
      <c r="K204" s="32">
        <v>2.4999999000000002</v>
      </c>
      <c r="L204" s="6">
        <v>0.2</v>
      </c>
      <c r="M204" s="7">
        <v>41482</v>
      </c>
      <c r="N204" s="93" t="s">
        <v>5065</v>
      </c>
      <c r="O204" s="3" t="s">
        <v>143</v>
      </c>
      <c r="P204" s="3" t="s">
        <v>3465</v>
      </c>
      <c r="Q204" s="3" t="s">
        <v>3472</v>
      </c>
    </row>
    <row r="205" spans="1:17" ht="13.9" customHeight="1">
      <c r="A205" s="2" t="s">
        <v>6632</v>
      </c>
      <c r="B205" s="5" t="s">
        <v>3475</v>
      </c>
      <c r="C205" s="3" t="s">
        <v>14</v>
      </c>
      <c r="D205" s="3" t="s">
        <v>343</v>
      </c>
      <c r="E205" s="8" t="s">
        <v>2207</v>
      </c>
      <c r="F205" s="3" t="s">
        <v>3477</v>
      </c>
      <c r="G205" s="3" t="s">
        <v>15</v>
      </c>
      <c r="H205" s="3" t="s">
        <v>3492</v>
      </c>
      <c r="I205" s="3" t="s">
        <v>16</v>
      </c>
      <c r="J205" s="35">
        <v>72.540000000000006</v>
      </c>
      <c r="K205" s="32">
        <v>8.75</v>
      </c>
      <c r="L205" s="6">
        <v>0.125</v>
      </c>
      <c r="M205" s="7">
        <v>41421</v>
      </c>
      <c r="N205" s="93" t="s">
        <v>4444</v>
      </c>
      <c r="O205" s="3" t="s">
        <v>143</v>
      </c>
      <c r="P205" s="3" t="s">
        <v>3465</v>
      </c>
      <c r="Q205" s="3" t="s">
        <v>3472</v>
      </c>
    </row>
    <row r="206" spans="1:17" ht="13.9" customHeight="1">
      <c r="A206" s="23" t="s">
        <v>6633</v>
      </c>
      <c r="B206" s="3" t="s">
        <v>13</v>
      </c>
      <c r="C206" s="3" t="s">
        <v>14</v>
      </c>
      <c r="D206" s="3" t="s">
        <v>344</v>
      </c>
      <c r="E206" s="3" t="s">
        <v>1177</v>
      </c>
      <c r="F206" s="3" t="s">
        <v>3477</v>
      </c>
      <c r="G206" s="3" t="s">
        <v>15</v>
      </c>
      <c r="H206" s="3" t="s">
        <v>3492</v>
      </c>
      <c r="I206" s="3" t="s">
        <v>16</v>
      </c>
      <c r="J206" s="35">
        <v>66.599999999999994</v>
      </c>
      <c r="K206" s="32">
        <v>0</v>
      </c>
      <c r="L206" s="6">
        <v>0.125</v>
      </c>
      <c r="M206" s="7">
        <v>38516</v>
      </c>
      <c r="N206" s="93" t="s">
        <v>4445</v>
      </c>
      <c r="O206" s="3" t="s">
        <v>143</v>
      </c>
      <c r="P206" s="3" t="s">
        <v>3465</v>
      </c>
      <c r="Q206" s="3" t="s">
        <v>3472</v>
      </c>
    </row>
    <row r="207" spans="1:17" ht="13.9" customHeight="1">
      <c r="A207" s="2" t="s">
        <v>6634</v>
      </c>
      <c r="B207" s="3" t="s">
        <v>13</v>
      </c>
      <c r="C207" s="3" t="s">
        <v>14</v>
      </c>
      <c r="D207" s="3" t="s">
        <v>345</v>
      </c>
      <c r="E207" s="3" t="s">
        <v>1177</v>
      </c>
      <c r="F207" s="3" t="s">
        <v>3477</v>
      </c>
      <c r="G207" s="3" t="s">
        <v>15</v>
      </c>
      <c r="H207" s="3" t="s">
        <v>3492</v>
      </c>
      <c r="I207" s="3" t="s">
        <v>16</v>
      </c>
      <c r="J207" s="35">
        <v>69.63</v>
      </c>
      <c r="K207" s="32">
        <v>8.75</v>
      </c>
      <c r="L207" s="6">
        <v>0.2</v>
      </c>
      <c r="M207" s="7">
        <v>38986</v>
      </c>
      <c r="N207" s="93" t="s">
        <v>4446</v>
      </c>
      <c r="O207" s="3" t="s">
        <v>143</v>
      </c>
      <c r="P207" s="3" t="s">
        <v>3465</v>
      </c>
      <c r="Q207" s="3" t="s">
        <v>3472</v>
      </c>
    </row>
    <row r="208" spans="1:17" ht="13.9" customHeight="1">
      <c r="A208" s="2" t="s">
        <v>6635</v>
      </c>
      <c r="B208" s="3" t="s">
        <v>13</v>
      </c>
      <c r="C208" s="3" t="s">
        <v>14</v>
      </c>
      <c r="D208" s="3" t="s">
        <v>346</v>
      </c>
      <c r="E208" s="3" t="s">
        <v>723</v>
      </c>
      <c r="F208" s="3" t="s">
        <v>3477</v>
      </c>
      <c r="G208" s="3" t="s">
        <v>15</v>
      </c>
      <c r="H208" s="3" t="s">
        <v>3492</v>
      </c>
      <c r="I208" s="3" t="s">
        <v>16</v>
      </c>
      <c r="J208" s="35">
        <v>58.52</v>
      </c>
      <c r="K208" s="32">
        <v>4.165</v>
      </c>
      <c r="L208" s="6">
        <v>0.1875</v>
      </c>
      <c r="M208" s="7">
        <v>42461</v>
      </c>
      <c r="N208" s="93" t="s">
        <v>5066</v>
      </c>
      <c r="O208" s="3" t="s">
        <v>143</v>
      </c>
      <c r="P208" s="3" t="s">
        <v>3465</v>
      </c>
      <c r="Q208" s="3" t="s">
        <v>3472</v>
      </c>
    </row>
    <row r="209" spans="1:17" ht="13.9" customHeight="1">
      <c r="A209" s="23" t="s">
        <v>6636</v>
      </c>
      <c r="B209" s="3" t="s">
        <v>13</v>
      </c>
      <c r="C209" s="3" t="s">
        <v>14</v>
      </c>
      <c r="D209" s="3" t="s">
        <v>347</v>
      </c>
      <c r="E209" s="8" t="s">
        <v>2552</v>
      </c>
      <c r="F209" s="3" t="s">
        <v>3477</v>
      </c>
      <c r="G209" s="3" t="s">
        <v>15</v>
      </c>
      <c r="H209" s="3" t="s">
        <v>3492</v>
      </c>
      <c r="I209" s="3" t="s">
        <v>16</v>
      </c>
      <c r="J209" s="35">
        <v>66.260000000000005</v>
      </c>
      <c r="K209" s="32">
        <v>4.165</v>
      </c>
      <c r="L209" s="6">
        <v>0.1875</v>
      </c>
      <c r="M209" s="7">
        <v>39432</v>
      </c>
      <c r="N209" s="93" t="s">
        <v>5067</v>
      </c>
      <c r="O209" s="3" t="s">
        <v>143</v>
      </c>
      <c r="P209" s="3" t="s">
        <v>3465</v>
      </c>
      <c r="Q209" s="3" t="s">
        <v>3472</v>
      </c>
    </row>
    <row r="210" spans="1:17" ht="13.9" customHeight="1">
      <c r="A210" s="2" t="s">
        <v>6637</v>
      </c>
      <c r="B210" s="3" t="s">
        <v>13</v>
      </c>
      <c r="C210" s="3" t="s">
        <v>14</v>
      </c>
      <c r="D210" s="3" t="s">
        <v>348</v>
      </c>
      <c r="E210" s="8" t="s">
        <v>201</v>
      </c>
      <c r="F210" s="3" t="s">
        <v>3477</v>
      </c>
      <c r="G210" s="3" t="s">
        <v>15</v>
      </c>
      <c r="H210" s="3" t="s">
        <v>3492</v>
      </c>
      <c r="I210" s="3" t="s">
        <v>16</v>
      </c>
      <c r="J210" s="35">
        <v>68.959999999999994</v>
      </c>
      <c r="K210" s="32">
        <v>4.165</v>
      </c>
      <c r="L210" s="6">
        <v>0.1875</v>
      </c>
      <c r="M210" s="7">
        <v>39471</v>
      </c>
      <c r="N210" s="93" t="s">
        <v>5068</v>
      </c>
      <c r="O210" s="3" t="s">
        <v>143</v>
      </c>
      <c r="P210" s="3" t="s">
        <v>3465</v>
      </c>
      <c r="Q210" s="3" t="s">
        <v>3472</v>
      </c>
    </row>
    <row r="211" spans="1:17" ht="13.9" customHeight="1">
      <c r="A211" s="2" t="s">
        <v>6638</v>
      </c>
      <c r="B211" s="3" t="s">
        <v>13</v>
      </c>
      <c r="C211" s="3" t="s">
        <v>14</v>
      </c>
      <c r="D211" s="3" t="s">
        <v>349</v>
      </c>
      <c r="E211" s="8" t="s">
        <v>1589</v>
      </c>
      <c r="F211" s="3" t="s">
        <v>3477</v>
      </c>
      <c r="G211" s="3" t="s">
        <v>15</v>
      </c>
      <c r="H211" s="3" t="s">
        <v>3492</v>
      </c>
      <c r="I211" s="3" t="s">
        <v>16</v>
      </c>
      <c r="J211" s="35">
        <v>65.48</v>
      </c>
      <c r="K211" s="32">
        <v>17.5</v>
      </c>
      <c r="L211" s="6">
        <v>0.25</v>
      </c>
      <c r="M211" s="7">
        <v>40002</v>
      </c>
      <c r="N211" s="93" t="s">
        <v>5069</v>
      </c>
      <c r="O211" s="3" t="s">
        <v>143</v>
      </c>
      <c r="P211" s="3" t="s">
        <v>3465</v>
      </c>
      <c r="Q211" s="3" t="s">
        <v>3472</v>
      </c>
    </row>
    <row r="212" spans="1:17" ht="13.9" customHeight="1">
      <c r="A212" s="23" t="s">
        <v>6639</v>
      </c>
      <c r="B212" s="3" t="s">
        <v>13</v>
      </c>
      <c r="C212" s="3" t="s">
        <v>14</v>
      </c>
      <c r="D212" s="3" t="s">
        <v>35</v>
      </c>
      <c r="E212" s="3" t="s">
        <v>1396</v>
      </c>
      <c r="F212" s="3" t="s">
        <v>3477</v>
      </c>
      <c r="G212" s="3" t="s">
        <v>15</v>
      </c>
      <c r="H212" s="3" t="s">
        <v>3485</v>
      </c>
      <c r="I212" s="3" t="s">
        <v>16</v>
      </c>
      <c r="J212" s="35">
        <v>86.33</v>
      </c>
      <c r="K212" s="32">
        <v>8.8888888000000001</v>
      </c>
      <c r="L212" s="6">
        <v>0.22900000000000001</v>
      </c>
      <c r="M212" s="7">
        <v>30929</v>
      </c>
      <c r="N212" s="93" t="s">
        <v>5070</v>
      </c>
      <c r="O212" s="3" t="s">
        <v>119</v>
      </c>
      <c r="P212" s="3" t="s">
        <v>3465</v>
      </c>
      <c r="Q212" s="3" t="s">
        <v>3471</v>
      </c>
    </row>
    <row r="213" spans="1:17" ht="13.9" customHeight="1">
      <c r="A213" s="2" t="s">
        <v>6640</v>
      </c>
      <c r="B213" s="3" t="s">
        <v>13</v>
      </c>
      <c r="C213" s="3" t="s">
        <v>14</v>
      </c>
      <c r="D213" s="3" t="s">
        <v>350</v>
      </c>
      <c r="E213" s="8" t="s">
        <v>201</v>
      </c>
      <c r="F213" s="3" t="s">
        <v>3477</v>
      </c>
      <c r="G213" s="3" t="s">
        <v>15</v>
      </c>
      <c r="H213" s="3" t="s">
        <v>3485</v>
      </c>
      <c r="I213" s="3" t="s">
        <v>16</v>
      </c>
      <c r="J213" s="35">
        <v>74.11</v>
      </c>
      <c r="K213" s="32">
        <v>28.88889</v>
      </c>
      <c r="L213" s="6">
        <v>0.22900000000000001</v>
      </c>
      <c r="M213" s="7">
        <v>28516</v>
      </c>
      <c r="N213" s="93" t="s">
        <v>5071</v>
      </c>
      <c r="O213" s="3" t="s">
        <v>119</v>
      </c>
      <c r="P213" s="3" t="s">
        <v>3465</v>
      </c>
      <c r="Q213" s="3" t="s">
        <v>3471</v>
      </c>
    </row>
    <row r="214" spans="1:17" ht="13.9" customHeight="1">
      <c r="A214" s="2" t="s">
        <v>6641</v>
      </c>
      <c r="B214" s="3" t="s">
        <v>13</v>
      </c>
      <c r="C214" s="3" t="s">
        <v>14</v>
      </c>
      <c r="D214" s="3" t="s">
        <v>351</v>
      </c>
      <c r="E214" s="8" t="s">
        <v>2404</v>
      </c>
      <c r="F214" s="3" t="s">
        <v>3477</v>
      </c>
      <c r="G214" s="3" t="s">
        <v>15</v>
      </c>
      <c r="H214" s="3" t="s">
        <v>3485</v>
      </c>
      <c r="I214" s="3" t="s">
        <v>16</v>
      </c>
      <c r="J214" s="35">
        <v>78.06</v>
      </c>
      <c r="K214" s="32">
        <v>40</v>
      </c>
      <c r="L214" s="6">
        <v>0.22900000000000001</v>
      </c>
      <c r="M214" s="7">
        <v>28541</v>
      </c>
      <c r="N214" s="93" t="s">
        <v>5072</v>
      </c>
      <c r="O214" s="3" t="s">
        <v>119</v>
      </c>
      <c r="P214" s="3" t="s">
        <v>3465</v>
      </c>
      <c r="Q214" s="3" t="s">
        <v>3471</v>
      </c>
    </row>
    <row r="215" spans="1:17" ht="13.9" customHeight="1">
      <c r="A215" s="23" t="s">
        <v>6642</v>
      </c>
      <c r="B215" s="5" t="s">
        <v>13</v>
      </c>
      <c r="C215" s="3" t="s">
        <v>14</v>
      </c>
      <c r="D215" s="3" t="s">
        <v>352</v>
      </c>
      <c r="E215" s="3" t="s">
        <v>1051</v>
      </c>
      <c r="F215" s="3" t="s">
        <v>3477</v>
      </c>
      <c r="G215" s="3" t="s">
        <v>15</v>
      </c>
      <c r="H215" s="3" t="s">
        <v>3485</v>
      </c>
      <c r="I215" s="3" t="s">
        <v>16</v>
      </c>
      <c r="J215" s="35">
        <v>80.34</v>
      </c>
      <c r="K215" s="32">
        <v>2.2222216000000001</v>
      </c>
      <c r="L215" s="6">
        <v>0.22900000000000001</v>
      </c>
      <c r="M215" s="7">
        <v>29126</v>
      </c>
      <c r="N215" s="93" t="s">
        <v>5073</v>
      </c>
      <c r="O215" s="3" t="s">
        <v>119</v>
      </c>
      <c r="P215" s="3" t="s">
        <v>3465</v>
      </c>
      <c r="Q215" s="3" t="s">
        <v>3471</v>
      </c>
    </row>
    <row r="216" spans="1:17" ht="13.9" customHeight="1">
      <c r="A216" s="2" t="s">
        <v>6643</v>
      </c>
      <c r="B216" s="5" t="s">
        <v>13</v>
      </c>
      <c r="C216" s="3" t="s">
        <v>14</v>
      </c>
      <c r="D216" s="3" t="s">
        <v>353</v>
      </c>
      <c r="E216" s="8" t="s">
        <v>3063</v>
      </c>
      <c r="F216" s="3" t="s">
        <v>3477</v>
      </c>
      <c r="G216" s="3" t="s">
        <v>15</v>
      </c>
      <c r="H216" s="3" t="s">
        <v>3485</v>
      </c>
      <c r="I216" s="3" t="s">
        <v>16</v>
      </c>
      <c r="J216" s="35">
        <v>85.57</v>
      </c>
      <c r="K216" s="32">
        <v>26.666665999999999</v>
      </c>
      <c r="L216" s="6">
        <v>0.22900000000000001</v>
      </c>
      <c r="M216" s="7">
        <v>31590</v>
      </c>
      <c r="N216" s="93" t="s">
        <v>5074</v>
      </c>
      <c r="O216" s="3" t="s">
        <v>119</v>
      </c>
      <c r="P216" s="3" t="s">
        <v>3465</v>
      </c>
      <c r="Q216" s="3" t="s">
        <v>3471</v>
      </c>
    </row>
    <row r="217" spans="1:17" ht="13.9" customHeight="1">
      <c r="A217" s="2" t="s">
        <v>6644</v>
      </c>
      <c r="B217" s="5" t="s">
        <v>13</v>
      </c>
      <c r="C217" s="3" t="s">
        <v>14</v>
      </c>
      <c r="D217" s="3" t="s">
        <v>355</v>
      </c>
      <c r="E217" s="8" t="s">
        <v>1274</v>
      </c>
      <c r="F217" s="3" t="s">
        <v>3477</v>
      </c>
      <c r="G217" s="3" t="s">
        <v>15</v>
      </c>
      <c r="H217" s="3" t="s">
        <v>3485</v>
      </c>
      <c r="I217" s="3" t="s">
        <v>16</v>
      </c>
      <c r="J217" s="35">
        <v>74.09</v>
      </c>
      <c r="K217" s="32">
        <v>13.333334000000001</v>
      </c>
      <c r="L217" s="6">
        <v>0.22900000000000001</v>
      </c>
      <c r="M217" s="7">
        <v>28610</v>
      </c>
      <c r="N217" s="93" t="s">
        <v>5075</v>
      </c>
      <c r="O217" s="3" t="s">
        <v>119</v>
      </c>
      <c r="P217" s="3" t="s">
        <v>3465</v>
      </c>
      <c r="Q217" s="3" t="s">
        <v>3471</v>
      </c>
    </row>
    <row r="218" spans="1:17" ht="13.9" customHeight="1">
      <c r="A218" s="23" t="s">
        <v>6645</v>
      </c>
      <c r="B218" s="5" t="s">
        <v>13</v>
      </c>
      <c r="C218" s="3" t="s">
        <v>14</v>
      </c>
      <c r="D218" s="3" t="s">
        <v>356</v>
      </c>
      <c r="E218" s="8" t="s">
        <v>3188</v>
      </c>
      <c r="F218" s="3" t="s">
        <v>3477</v>
      </c>
      <c r="G218" s="3" t="s">
        <v>15</v>
      </c>
      <c r="H218" s="3" t="s">
        <v>3485</v>
      </c>
      <c r="I218" s="3" t="s">
        <v>16</v>
      </c>
      <c r="J218" s="35">
        <v>84.46</v>
      </c>
      <c r="K218" s="32">
        <v>13.333335999999999</v>
      </c>
      <c r="L218" s="6">
        <v>0.22900000000000001</v>
      </c>
      <c r="M218" s="7">
        <v>28624</v>
      </c>
      <c r="N218" s="93" t="s">
        <v>5076</v>
      </c>
      <c r="O218" s="3" t="s">
        <v>119</v>
      </c>
      <c r="P218" s="3" t="s">
        <v>3465</v>
      </c>
      <c r="Q218" s="3" t="s">
        <v>3471</v>
      </c>
    </row>
    <row r="219" spans="1:17" ht="13.9" customHeight="1">
      <c r="A219" s="2" t="s">
        <v>6646</v>
      </c>
      <c r="B219" s="5" t="s">
        <v>13</v>
      </c>
      <c r="C219" s="3" t="s">
        <v>14</v>
      </c>
      <c r="D219" s="3" t="s">
        <v>357</v>
      </c>
      <c r="E219" s="8" t="s">
        <v>2799</v>
      </c>
      <c r="F219" s="3" t="s">
        <v>3477</v>
      </c>
      <c r="G219" s="3" t="s">
        <v>15</v>
      </c>
      <c r="H219" s="3" t="s">
        <v>3485</v>
      </c>
      <c r="I219" s="3" t="s">
        <v>16</v>
      </c>
      <c r="J219" s="35">
        <v>159.71</v>
      </c>
      <c r="K219" s="32">
        <v>53.333333000000003</v>
      </c>
      <c r="L219" s="6">
        <v>0.22900000000000001</v>
      </c>
      <c r="M219" s="7">
        <v>28409</v>
      </c>
      <c r="N219" s="93" t="s">
        <v>5077</v>
      </c>
      <c r="O219" s="3" t="s">
        <v>119</v>
      </c>
      <c r="P219" s="3" t="s">
        <v>3465</v>
      </c>
      <c r="Q219" s="3" t="s">
        <v>3471</v>
      </c>
    </row>
    <row r="220" spans="1:17" ht="13.9" customHeight="1">
      <c r="A220" s="2" t="s">
        <v>6647</v>
      </c>
      <c r="B220" s="3" t="s">
        <v>13</v>
      </c>
      <c r="C220" s="3" t="s">
        <v>14</v>
      </c>
      <c r="D220" s="3" t="s">
        <v>358</v>
      </c>
      <c r="E220" s="3" t="s">
        <v>215</v>
      </c>
      <c r="F220" s="3" t="s">
        <v>3477</v>
      </c>
      <c r="G220" s="3" t="s">
        <v>15</v>
      </c>
      <c r="H220" s="3" t="s">
        <v>3490</v>
      </c>
      <c r="I220" s="3" t="s">
        <v>16</v>
      </c>
      <c r="J220" s="35">
        <v>37.950000000000003</v>
      </c>
      <c r="K220" s="32">
        <v>3.2120000000000002</v>
      </c>
      <c r="L220" s="6">
        <v>0.1875</v>
      </c>
      <c r="M220" s="7">
        <v>42442</v>
      </c>
      <c r="N220" s="93" t="s">
        <v>4447</v>
      </c>
      <c r="O220" s="3" t="s">
        <v>265</v>
      </c>
      <c r="P220" s="3" t="s">
        <v>3465</v>
      </c>
      <c r="Q220" s="3" t="s">
        <v>3471</v>
      </c>
    </row>
    <row r="221" spans="1:17" ht="13.9" customHeight="1">
      <c r="A221" s="23" t="s">
        <v>6648</v>
      </c>
      <c r="B221" s="3" t="s">
        <v>13</v>
      </c>
      <c r="C221" s="3" t="s">
        <v>14</v>
      </c>
      <c r="D221" s="3" t="s">
        <v>359</v>
      </c>
      <c r="E221" s="3" t="s">
        <v>116</v>
      </c>
      <c r="F221" s="3" t="s">
        <v>3477</v>
      </c>
      <c r="G221" s="3" t="s">
        <v>15</v>
      </c>
      <c r="H221" s="3" t="s">
        <v>3490</v>
      </c>
      <c r="I221" s="3" t="s">
        <v>16</v>
      </c>
      <c r="J221" s="35">
        <v>40.83</v>
      </c>
      <c r="K221" s="32">
        <v>4.5999999999999996</v>
      </c>
      <c r="L221" s="6">
        <v>0.1875</v>
      </c>
      <c r="M221" s="7">
        <v>39451</v>
      </c>
      <c r="N221" s="93" t="s">
        <v>3711</v>
      </c>
      <c r="O221" s="3" t="s">
        <v>265</v>
      </c>
      <c r="P221" s="3" t="s">
        <v>3465</v>
      </c>
      <c r="Q221" s="3" t="s">
        <v>3471</v>
      </c>
    </row>
    <row r="222" spans="1:17" ht="13.9" customHeight="1">
      <c r="A222" s="2" t="s">
        <v>6649</v>
      </c>
      <c r="B222" s="3" t="s">
        <v>13</v>
      </c>
      <c r="C222" s="3" t="s">
        <v>14</v>
      </c>
      <c r="D222" s="3" t="s">
        <v>360</v>
      </c>
      <c r="E222" s="8" t="s">
        <v>2552</v>
      </c>
      <c r="F222" s="3" t="s">
        <v>3477</v>
      </c>
      <c r="G222" s="3" t="s">
        <v>15</v>
      </c>
      <c r="H222" s="3" t="s">
        <v>3490</v>
      </c>
      <c r="I222" s="3" t="s">
        <v>16</v>
      </c>
      <c r="J222" s="35">
        <v>40.31</v>
      </c>
      <c r="K222" s="32">
        <v>4.9119999999999999</v>
      </c>
      <c r="L222" s="6">
        <v>0.1875</v>
      </c>
      <c r="M222" s="7">
        <v>39465</v>
      </c>
      <c r="N222" s="93" t="s">
        <v>5078</v>
      </c>
      <c r="O222" s="3" t="s">
        <v>265</v>
      </c>
      <c r="P222" s="3" t="s">
        <v>3465</v>
      </c>
      <c r="Q222" s="3" t="s">
        <v>3471</v>
      </c>
    </row>
    <row r="223" spans="1:17" ht="13.9" customHeight="1">
      <c r="A223" s="2" t="s">
        <v>6650</v>
      </c>
      <c r="B223" s="3" t="s">
        <v>13</v>
      </c>
      <c r="C223" s="3" t="s">
        <v>14</v>
      </c>
      <c r="D223" s="3" t="s">
        <v>361</v>
      </c>
      <c r="E223" s="8" t="s">
        <v>201</v>
      </c>
      <c r="F223" s="3" t="s">
        <v>3477</v>
      </c>
      <c r="G223" s="3" t="s">
        <v>15</v>
      </c>
      <c r="H223" s="3" t="s">
        <v>3490</v>
      </c>
      <c r="I223" s="3" t="s">
        <v>16</v>
      </c>
      <c r="J223" s="35">
        <v>38.71</v>
      </c>
      <c r="K223" s="32">
        <v>2.2759999999999998</v>
      </c>
      <c r="L223" s="6">
        <v>0.1875</v>
      </c>
      <c r="M223" s="7">
        <v>39935</v>
      </c>
      <c r="N223" s="93" t="s">
        <v>3712</v>
      </c>
      <c r="O223" s="3" t="s">
        <v>265</v>
      </c>
      <c r="P223" s="3" t="s">
        <v>3465</v>
      </c>
      <c r="Q223" s="3" t="s">
        <v>3471</v>
      </c>
    </row>
    <row r="224" spans="1:17" ht="13.9" customHeight="1">
      <c r="A224" s="23" t="s">
        <v>6651</v>
      </c>
      <c r="B224" s="3" t="s">
        <v>13</v>
      </c>
      <c r="C224" s="3" t="s">
        <v>14</v>
      </c>
      <c r="D224" s="3" t="s">
        <v>362</v>
      </c>
      <c r="E224" s="3" t="s">
        <v>354</v>
      </c>
      <c r="F224" s="3" t="s">
        <v>3477</v>
      </c>
      <c r="G224" s="3" t="s">
        <v>15</v>
      </c>
      <c r="H224" s="3" t="s">
        <v>3490</v>
      </c>
      <c r="I224" s="3" t="s">
        <v>16</v>
      </c>
      <c r="J224" s="35">
        <v>90.11</v>
      </c>
      <c r="K224" s="32">
        <v>9.9990000000000006</v>
      </c>
      <c r="L224" s="6">
        <v>0.1875</v>
      </c>
      <c r="M224" s="7">
        <v>42430</v>
      </c>
      <c r="N224" s="93" t="s">
        <v>4448</v>
      </c>
      <c r="O224" s="3" t="s">
        <v>265</v>
      </c>
      <c r="P224" s="3" t="s">
        <v>3465</v>
      </c>
      <c r="Q224" s="3" t="s">
        <v>3471</v>
      </c>
    </row>
    <row r="225" spans="1:17" ht="13.9" customHeight="1">
      <c r="A225" s="2" t="s">
        <v>6652</v>
      </c>
      <c r="B225" s="5" t="s">
        <v>13</v>
      </c>
      <c r="C225" s="3" t="s">
        <v>14</v>
      </c>
      <c r="D225" s="3" t="s">
        <v>363</v>
      </c>
      <c r="E225" s="8" t="s">
        <v>3063</v>
      </c>
      <c r="F225" s="3" t="s">
        <v>3477</v>
      </c>
      <c r="G225" s="3" t="s">
        <v>15</v>
      </c>
      <c r="H225" s="3" t="s">
        <v>3490</v>
      </c>
      <c r="I225" s="3" t="s">
        <v>16</v>
      </c>
      <c r="J225" s="35">
        <v>117.42</v>
      </c>
      <c r="K225" s="32">
        <v>1.6679999999999999</v>
      </c>
      <c r="L225" s="6">
        <v>0.1875</v>
      </c>
      <c r="M225" s="7">
        <v>39438</v>
      </c>
      <c r="N225" s="93" t="s">
        <v>4449</v>
      </c>
      <c r="O225" s="3" t="s">
        <v>265</v>
      </c>
      <c r="P225" s="3" t="s">
        <v>3465</v>
      </c>
      <c r="Q225" s="3" t="s">
        <v>3471</v>
      </c>
    </row>
    <row r="226" spans="1:17" ht="13.9" customHeight="1">
      <c r="A226" s="2" t="s">
        <v>6653</v>
      </c>
      <c r="B226" s="3" t="s">
        <v>13</v>
      </c>
      <c r="C226" s="3" t="s">
        <v>14</v>
      </c>
      <c r="D226" s="3" t="s">
        <v>364</v>
      </c>
      <c r="E226" s="3" t="s">
        <v>1471</v>
      </c>
      <c r="F226" s="3" t="s">
        <v>3477</v>
      </c>
      <c r="G226" s="3" t="s">
        <v>15</v>
      </c>
      <c r="H226" s="3" t="s">
        <v>3490</v>
      </c>
      <c r="I226" s="3" t="s">
        <v>16</v>
      </c>
      <c r="J226" s="35">
        <v>120.4</v>
      </c>
      <c r="K226" s="32">
        <v>1.6679999999999999</v>
      </c>
      <c r="L226" s="6">
        <v>0.1875</v>
      </c>
      <c r="M226" s="7">
        <v>39452</v>
      </c>
      <c r="N226" s="93" t="s">
        <v>3713</v>
      </c>
      <c r="O226" s="3" t="s">
        <v>265</v>
      </c>
      <c r="P226" s="3" t="s">
        <v>3465</v>
      </c>
      <c r="Q226" s="3" t="s">
        <v>3471</v>
      </c>
    </row>
    <row r="227" spans="1:17" ht="13.9" customHeight="1">
      <c r="A227" s="23" t="s">
        <v>6654</v>
      </c>
      <c r="B227" s="5" t="s">
        <v>13</v>
      </c>
      <c r="C227" s="3" t="s">
        <v>14</v>
      </c>
      <c r="D227" s="3" t="s">
        <v>365</v>
      </c>
      <c r="E227" s="8" t="s">
        <v>2404</v>
      </c>
      <c r="F227" s="3" t="s">
        <v>3477</v>
      </c>
      <c r="G227" s="3" t="s">
        <v>15</v>
      </c>
      <c r="H227" s="3" t="s">
        <v>3490</v>
      </c>
      <c r="I227" s="3" t="s">
        <v>16</v>
      </c>
      <c r="J227" s="35">
        <v>123.69</v>
      </c>
      <c r="K227" s="32">
        <v>2.496</v>
      </c>
      <c r="L227" s="6">
        <v>0.25</v>
      </c>
      <c r="M227" s="7">
        <v>39962</v>
      </c>
      <c r="N227" s="93" t="s">
        <v>5053</v>
      </c>
      <c r="O227" s="3" t="s">
        <v>265</v>
      </c>
      <c r="P227" s="3" t="s">
        <v>3465</v>
      </c>
      <c r="Q227" s="3" t="s">
        <v>3471</v>
      </c>
    </row>
    <row r="228" spans="1:17" ht="13.9" customHeight="1">
      <c r="A228" s="2" t="s">
        <v>6655</v>
      </c>
      <c r="B228" s="5" t="s">
        <v>13</v>
      </c>
      <c r="C228" s="3" t="s">
        <v>14</v>
      </c>
      <c r="D228" s="3" t="s">
        <v>366</v>
      </c>
      <c r="E228" s="3" t="s">
        <v>354</v>
      </c>
      <c r="F228" s="3" t="s">
        <v>3477</v>
      </c>
      <c r="G228" s="3" t="s">
        <v>15</v>
      </c>
      <c r="H228" s="3" t="s">
        <v>3490</v>
      </c>
      <c r="I228" s="3" t="s">
        <v>16</v>
      </c>
      <c r="J228" s="35">
        <v>129.22</v>
      </c>
      <c r="K228" s="32">
        <v>3.75</v>
      </c>
      <c r="L228" s="6">
        <v>0.25</v>
      </c>
      <c r="M228" s="7">
        <v>42499</v>
      </c>
      <c r="N228" s="93" t="s">
        <v>5079</v>
      </c>
      <c r="O228" s="3" t="s">
        <v>265</v>
      </c>
      <c r="P228" s="3" t="s">
        <v>3465</v>
      </c>
      <c r="Q228" s="3" t="s">
        <v>3471</v>
      </c>
    </row>
    <row r="229" spans="1:17" ht="13.9" customHeight="1">
      <c r="A229" s="2" t="s">
        <v>6656</v>
      </c>
      <c r="B229" s="3" t="s">
        <v>13</v>
      </c>
      <c r="C229" s="3" t="s">
        <v>14</v>
      </c>
      <c r="D229" s="3" t="s">
        <v>367</v>
      </c>
      <c r="E229" s="8" t="s">
        <v>1274</v>
      </c>
      <c r="F229" s="3" t="s">
        <v>3477</v>
      </c>
      <c r="G229" s="3" t="s">
        <v>15</v>
      </c>
      <c r="H229" s="3" t="s">
        <v>3493</v>
      </c>
      <c r="I229" s="3" t="s">
        <v>16</v>
      </c>
      <c r="J229" s="35">
        <v>112.31</v>
      </c>
      <c r="K229" s="32">
        <v>61.8</v>
      </c>
      <c r="L229" s="6">
        <v>0.2</v>
      </c>
      <c r="M229" s="7">
        <v>28343</v>
      </c>
      <c r="N229" s="93" t="s">
        <v>5080</v>
      </c>
      <c r="O229" s="3" t="s">
        <v>368</v>
      </c>
      <c r="P229" s="3" t="s">
        <v>3465</v>
      </c>
      <c r="Q229" s="3" t="s">
        <v>3471</v>
      </c>
    </row>
    <row r="230" spans="1:17">
      <c r="A230" s="23" t="s">
        <v>6657</v>
      </c>
      <c r="B230" s="5" t="s">
        <v>13</v>
      </c>
      <c r="C230" s="3" t="s">
        <v>14</v>
      </c>
      <c r="D230" s="3" t="s">
        <v>369</v>
      </c>
      <c r="E230" s="3" t="s">
        <v>898</v>
      </c>
      <c r="F230" s="3" t="s">
        <v>3477</v>
      </c>
      <c r="G230" s="3" t="s">
        <v>15</v>
      </c>
      <c r="H230" s="3" t="s">
        <v>3493</v>
      </c>
      <c r="I230" s="3" t="s">
        <v>16</v>
      </c>
      <c r="J230" s="35">
        <v>22.08</v>
      </c>
      <c r="K230" s="32">
        <v>1.4285714</v>
      </c>
      <c r="L230" s="6">
        <v>0.2</v>
      </c>
      <c r="M230" s="7">
        <v>28418</v>
      </c>
      <c r="N230" s="93" t="s">
        <v>5081</v>
      </c>
      <c r="O230" s="3" t="s">
        <v>368</v>
      </c>
      <c r="P230" s="3" t="s">
        <v>3465</v>
      </c>
      <c r="Q230" s="3" t="s">
        <v>3471</v>
      </c>
    </row>
    <row r="231" spans="1:17" ht="13.9" customHeight="1">
      <c r="A231" s="2" t="s">
        <v>6658</v>
      </c>
      <c r="B231" s="5" t="s">
        <v>13</v>
      </c>
      <c r="C231" s="3" t="s">
        <v>14</v>
      </c>
      <c r="D231" s="3" t="s">
        <v>370</v>
      </c>
      <c r="E231" s="3" t="s">
        <v>122</v>
      </c>
      <c r="F231" s="3" t="s">
        <v>3477</v>
      </c>
      <c r="G231" s="3" t="s">
        <v>15</v>
      </c>
      <c r="H231" s="3" t="s">
        <v>3493</v>
      </c>
      <c r="I231" s="3" t="s">
        <v>16</v>
      </c>
      <c r="J231" s="35">
        <v>18.010000000000002</v>
      </c>
      <c r="K231" s="32">
        <v>1.4285714</v>
      </c>
      <c r="L231" s="6">
        <v>0.2</v>
      </c>
      <c r="M231" s="7">
        <v>28888</v>
      </c>
      <c r="N231" s="93" t="s">
        <v>5082</v>
      </c>
      <c r="O231" s="3" t="s">
        <v>368</v>
      </c>
      <c r="P231" s="3" t="s">
        <v>3465</v>
      </c>
      <c r="Q231" s="3" t="s">
        <v>3471</v>
      </c>
    </row>
    <row r="232" spans="1:17" ht="13.9" customHeight="1">
      <c r="A232" s="2" t="s">
        <v>6659</v>
      </c>
      <c r="B232" s="5" t="s">
        <v>13</v>
      </c>
      <c r="C232" s="3" t="s">
        <v>14</v>
      </c>
      <c r="D232" s="3" t="s">
        <v>371</v>
      </c>
      <c r="E232" s="8" t="s">
        <v>1274</v>
      </c>
      <c r="F232" s="3" t="s">
        <v>3477</v>
      </c>
      <c r="G232" s="3" t="s">
        <v>15</v>
      </c>
      <c r="H232" s="3" t="s">
        <v>3493</v>
      </c>
      <c r="I232" s="3" t="s">
        <v>16</v>
      </c>
      <c r="J232" s="35">
        <v>19.8</v>
      </c>
      <c r="K232" s="32">
        <v>1.4285714</v>
      </c>
      <c r="L232" s="6">
        <v>0.2</v>
      </c>
      <c r="M232" s="7">
        <v>31535</v>
      </c>
      <c r="N232" s="93" t="s">
        <v>5083</v>
      </c>
      <c r="O232" s="3" t="s">
        <v>368</v>
      </c>
      <c r="P232" s="3" t="s">
        <v>3465</v>
      </c>
      <c r="Q232" s="3" t="s">
        <v>3471</v>
      </c>
    </row>
    <row r="233" spans="1:17" ht="13.9" customHeight="1">
      <c r="A233" s="23" t="s">
        <v>6660</v>
      </c>
      <c r="B233" s="5" t="s">
        <v>13</v>
      </c>
      <c r="C233" s="3" t="s">
        <v>14</v>
      </c>
      <c r="D233" s="3" t="s">
        <v>372</v>
      </c>
      <c r="E233" s="8" t="s">
        <v>2799</v>
      </c>
      <c r="F233" s="3" t="s">
        <v>3477</v>
      </c>
      <c r="G233" s="3" t="s">
        <v>15</v>
      </c>
      <c r="H233" s="3" t="s">
        <v>3493</v>
      </c>
      <c r="I233" s="3" t="s">
        <v>16</v>
      </c>
      <c r="J233" s="35">
        <v>20.54</v>
      </c>
      <c r="K233" s="32">
        <v>1.4285714</v>
      </c>
      <c r="L233" s="6">
        <v>0.2</v>
      </c>
      <c r="M233" s="7">
        <v>28531</v>
      </c>
      <c r="N233" s="93" t="s">
        <v>5084</v>
      </c>
      <c r="O233" s="3" t="s">
        <v>368</v>
      </c>
      <c r="P233" s="3" t="s">
        <v>3465</v>
      </c>
      <c r="Q233" s="3" t="s">
        <v>3471</v>
      </c>
    </row>
    <row r="234" spans="1:17" ht="13.9" customHeight="1">
      <c r="A234" s="2" t="s">
        <v>6661</v>
      </c>
      <c r="B234" s="5" t="s">
        <v>13</v>
      </c>
      <c r="C234" s="3" t="s">
        <v>14</v>
      </c>
      <c r="D234" s="3" t="s">
        <v>373</v>
      </c>
      <c r="E234" s="8" t="s">
        <v>1274</v>
      </c>
      <c r="F234" s="3" t="s">
        <v>3477</v>
      </c>
      <c r="G234" s="3" t="s">
        <v>15</v>
      </c>
      <c r="H234" s="3" t="s">
        <v>3493</v>
      </c>
      <c r="I234" s="3" t="s">
        <v>16</v>
      </c>
      <c r="J234" s="35">
        <v>20.23</v>
      </c>
      <c r="K234" s="32">
        <v>1.4285714</v>
      </c>
      <c r="L234" s="6">
        <v>0.2</v>
      </c>
      <c r="M234" s="7">
        <v>28545</v>
      </c>
      <c r="N234" s="93" t="s">
        <v>5085</v>
      </c>
      <c r="O234" s="3" t="s">
        <v>368</v>
      </c>
      <c r="P234" s="3" t="s">
        <v>3465</v>
      </c>
      <c r="Q234" s="3" t="s">
        <v>3471</v>
      </c>
    </row>
    <row r="235" spans="1:17" ht="13.9" customHeight="1">
      <c r="A235" s="2" t="s">
        <v>6662</v>
      </c>
      <c r="B235" s="5" t="s">
        <v>13</v>
      </c>
      <c r="C235" s="3" t="s">
        <v>14</v>
      </c>
      <c r="D235" s="3" t="s">
        <v>374</v>
      </c>
      <c r="E235" s="3" t="s">
        <v>616</v>
      </c>
      <c r="F235" s="3" t="s">
        <v>3477</v>
      </c>
      <c r="G235" s="3" t="s">
        <v>15</v>
      </c>
      <c r="H235" s="3" t="s">
        <v>3493</v>
      </c>
      <c r="I235" s="3" t="s">
        <v>16</v>
      </c>
      <c r="J235" s="35">
        <v>19.329999999999998</v>
      </c>
      <c r="K235" s="32">
        <v>1.4285714</v>
      </c>
      <c r="L235" s="6">
        <v>0.2</v>
      </c>
      <c r="M235" s="7">
        <v>29015</v>
      </c>
      <c r="N235" s="93" t="s">
        <v>5086</v>
      </c>
      <c r="O235" s="3" t="s">
        <v>368</v>
      </c>
      <c r="P235" s="3" t="s">
        <v>3465</v>
      </c>
      <c r="Q235" s="3" t="s">
        <v>3471</v>
      </c>
    </row>
    <row r="236" spans="1:17" ht="13.9" customHeight="1">
      <c r="A236" s="23" t="s">
        <v>6663</v>
      </c>
      <c r="B236" s="5" t="s">
        <v>13</v>
      </c>
      <c r="C236" s="3" t="s">
        <v>14</v>
      </c>
      <c r="D236" s="3" t="s">
        <v>375</v>
      </c>
      <c r="E236" s="3" t="s">
        <v>766</v>
      </c>
      <c r="F236" s="3" t="s">
        <v>3477</v>
      </c>
      <c r="G236" s="3" t="s">
        <v>15</v>
      </c>
      <c r="H236" s="3" t="s">
        <v>3493</v>
      </c>
      <c r="I236" s="3" t="s">
        <v>16</v>
      </c>
      <c r="J236" s="35">
        <v>19.75</v>
      </c>
      <c r="K236" s="32">
        <v>1.4285714</v>
      </c>
      <c r="L236" s="6">
        <v>0.2</v>
      </c>
      <c r="M236" s="7">
        <v>31542</v>
      </c>
      <c r="N236" s="93" t="s">
        <v>5087</v>
      </c>
      <c r="O236" s="3" t="s">
        <v>368</v>
      </c>
      <c r="P236" s="3" t="s">
        <v>3465</v>
      </c>
      <c r="Q236" s="3" t="s">
        <v>3471</v>
      </c>
    </row>
    <row r="237" spans="1:17" ht="13.9" customHeight="1">
      <c r="A237" s="2" t="s">
        <v>6664</v>
      </c>
      <c r="B237" s="5" t="s">
        <v>13</v>
      </c>
      <c r="C237" s="3" t="s">
        <v>14</v>
      </c>
      <c r="D237" s="3" t="s">
        <v>376</v>
      </c>
      <c r="E237" s="3" t="s">
        <v>122</v>
      </c>
      <c r="F237" s="3" t="s">
        <v>3477</v>
      </c>
      <c r="G237" s="3" t="s">
        <v>15</v>
      </c>
      <c r="H237" s="3" t="s">
        <v>3493</v>
      </c>
      <c r="I237" s="3" t="s">
        <v>16</v>
      </c>
      <c r="J237" s="35">
        <v>116.77</v>
      </c>
      <c r="K237" s="32">
        <v>10.3</v>
      </c>
      <c r="L237" s="6">
        <v>0.2</v>
      </c>
      <c r="M237" s="7">
        <v>28139</v>
      </c>
      <c r="N237" s="93" t="s">
        <v>5088</v>
      </c>
      <c r="O237" s="3" t="s">
        <v>368</v>
      </c>
      <c r="P237" s="3" t="s">
        <v>3465</v>
      </c>
      <c r="Q237" s="3" t="s">
        <v>3471</v>
      </c>
    </row>
    <row r="238" spans="1:17" ht="13.9" customHeight="1">
      <c r="A238" s="2" t="s">
        <v>6665</v>
      </c>
      <c r="B238" s="5" t="s">
        <v>13</v>
      </c>
      <c r="C238" s="3" t="s">
        <v>14</v>
      </c>
      <c r="D238" s="3" t="s">
        <v>377</v>
      </c>
      <c r="E238" s="8" t="s">
        <v>3188</v>
      </c>
      <c r="F238" s="3" t="s">
        <v>3477</v>
      </c>
      <c r="G238" s="3" t="s">
        <v>15</v>
      </c>
      <c r="H238" s="3" t="s">
        <v>3493</v>
      </c>
      <c r="I238" s="3" t="s">
        <v>16</v>
      </c>
      <c r="J238" s="35">
        <v>116.2</v>
      </c>
      <c r="K238" s="32">
        <v>10.3</v>
      </c>
      <c r="L238" s="6">
        <v>0.2</v>
      </c>
      <c r="M238" s="7">
        <v>28164</v>
      </c>
      <c r="N238" s="93" t="s">
        <v>5089</v>
      </c>
      <c r="O238" s="3" t="s">
        <v>368</v>
      </c>
      <c r="P238" s="3" t="s">
        <v>3465</v>
      </c>
      <c r="Q238" s="3" t="s">
        <v>3471</v>
      </c>
    </row>
    <row r="239" spans="1:17" ht="13.9" customHeight="1">
      <c r="A239" s="23" t="s">
        <v>6666</v>
      </c>
      <c r="B239" s="3" t="s">
        <v>13</v>
      </c>
      <c r="C239" s="3" t="s">
        <v>14</v>
      </c>
      <c r="D239" s="3" t="s">
        <v>378</v>
      </c>
      <c r="E239" s="8" t="s">
        <v>2276</v>
      </c>
      <c r="F239" s="3" t="s">
        <v>3477</v>
      </c>
      <c r="G239" s="3" t="s">
        <v>15</v>
      </c>
      <c r="H239" s="3" t="s">
        <v>3493</v>
      </c>
      <c r="I239" s="3" t="s">
        <v>16</v>
      </c>
      <c r="J239" s="35">
        <v>124.81</v>
      </c>
      <c r="K239" s="32">
        <v>10.3</v>
      </c>
      <c r="L239" s="6">
        <v>0.2</v>
      </c>
      <c r="M239" s="7">
        <v>28634</v>
      </c>
      <c r="N239" s="93" t="s">
        <v>5090</v>
      </c>
      <c r="O239" s="3" t="s">
        <v>368</v>
      </c>
      <c r="P239" s="3" t="s">
        <v>3465</v>
      </c>
      <c r="Q239" s="3" t="s">
        <v>3471</v>
      </c>
    </row>
    <row r="240" spans="1:17" ht="13.9" customHeight="1">
      <c r="A240" s="2" t="s">
        <v>6667</v>
      </c>
      <c r="B240" s="5" t="s">
        <v>13</v>
      </c>
      <c r="C240" s="3" t="s">
        <v>14</v>
      </c>
      <c r="D240" s="3" t="s">
        <v>379</v>
      </c>
      <c r="E240" s="8" t="s">
        <v>2404</v>
      </c>
      <c r="F240" s="3" t="s">
        <v>3477</v>
      </c>
      <c r="G240" s="3" t="s">
        <v>15</v>
      </c>
      <c r="H240" s="3" t="s">
        <v>3493</v>
      </c>
      <c r="I240" s="3" t="s">
        <v>16</v>
      </c>
      <c r="J240" s="35">
        <v>121.86</v>
      </c>
      <c r="K240" s="32">
        <v>10.3</v>
      </c>
      <c r="L240" s="6">
        <v>0.2</v>
      </c>
      <c r="M240" s="7">
        <v>31154</v>
      </c>
      <c r="N240" s="93" t="s">
        <v>5091</v>
      </c>
      <c r="O240" s="3" t="s">
        <v>368</v>
      </c>
      <c r="P240" s="3" t="s">
        <v>3465</v>
      </c>
      <c r="Q240" s="3" t="s">
        <v>3471</v>
      </c>
    </row>
    <row r="241" spans="1:17" ht="13.9" customHeight="1">
      <c r="A241" s="2" t="s">
        <v>6668</v>
      </c>
      <c r="B241" s="3" t="s">
        <v>13</v>
      </c>
      <c r="C241" s="3" t="s">
        <v>14</v>
      </c>
      <c r="D241" s="3" t="s">
        <v>380</v>
      </c>
      <c r="E241" s="8" t="s">
        <v>2276</v>
      </c>
      <c r="F241" s="3" t="s">
        <v>3477</v>
      </c>
      <c r="G241" s="3" t="s">
        <v>15</v>
      </c>
      <c r="H241" s="3" t="s">
        <v>3493</v>
      </c>
      <c r="I241" s="3" t="s">
        <v>16</v>
      </c>
      <c r="J241" s="35">
        <v>115.58</v>
      </c>
      <c r="K241" s="32">
        <v>10.3</v>
      </c>
      <c r="L241" s="6">
        <v>0.2</v>
      </c>
      <c r="M241" s="7">
        <v>28150</v>
      </c>
      <c r="N241" s="93" t="s">
        <v>5092</v>
      </c>
      <c r="O241" s="3" t="s">
        <v>368</v>
      </c>
      <c r="P241" s="3" t="s">
        <v>3465</v>
      </c>
      <c r="Q241" s="3" t="s">
        <v>3471</v>
      </c>
    </row>
    <row r="242" spans="1:17" ht="13.9" customHeight="1">
      <c r="A242" s="23" t="s">
        <v>6669</v>
      </c>
      <c r="B242" s="5" t="s">
        <v>13</v>
      </c>
      <c r="C242" s="3" t="s">
        <v>14</v>
      </c>
      <c r="D242" s="3" t="s">
        <v>381</v>
      </c>
      <c r="E242" s="8" t="s">
        <v>2799</v>
      </c>
      <c r="F242" s="3" t="s">
        <v>3477</v>
      </c>
      <c r="G242" s="3" t="s">
        <v>15</v>
      </c>
      <c r="H242" s="3" t="s">
        <v>3493</v>
      </c>
      <c r="I242" s="3" t="s">
        <v>16</v>
      </c>
      <c r="J242" s="35">
        <v>125.11</v>
      </c>
      <c r="K242" s="32">
        <v>10.3</v>
      </c>
      <c r="L242" s="6">
        <v>0.2</v>
      </c>
      <c r="M242" s="7">
        <v>28470</v>
      </c>
      <c r="N242" s="93" t="s">
        <v>5093</v>
      </c>
      <c r="O242" s="3" t="s">
        <v>368</v>
      </c>
      <c r="P242" s="3" t="s">
        <v>3465</v>
      </c>
      <c r="Q242" s="3" t="s">
        <v>3471</v>
      </c>
    </row>
    <row r="243" spans="1:17" ht="13.9" customHeight="1">
      <c r="A243" s="2" t="s">
        <v>6670</v>
      </c>
      <c r="B243" s="5" t="s">
        <v>13</v>
      </c>
      <c r="C243" s="3" t="s">
        <v>14</v>
      </c>
      <c r="D243" s="3" t="s">
        <v>382</v>
      </c>
      <c r="E243" s="3" t="s">
        <v>1396</v>
      </c>
      <c r="F243" s="3" t="s">
        <v>3477</v>
      </c>
      <c r="G243" s="3" t="s">
        <v>15</v>
      </c>
      <c r="H243" s="3" t="s">
        <v>3493</v>
      </c>
      <c r="I243" s="3" t="s">
        <v>16</v>
      </c>
      <c r="J243" s="35">
        <v>263.39</v>
      </c>
      <c r="K243" s="32">
        <v>16.740000999999999</v>
      </c>
      <c r="L243" s="6">
        <v>0.2</v>
      </c>
      <c r="M243" s="7">
        <v>29007</v>
      </c>
      <c r="N243" s="93" t="s">
        <v>5094</v>
      </c>
      <c r="O243" s="3" t="s">
        <v>368</v>
      </c>
      <c r="P243" s="3" t="s">
        <v>3465</v>
      </c>
      <c r="Q243" s="3" t="s">
        <v>3471</v>
      </c>
    </row>
    <row r="244" spans="1:17" ht="13.9" customHeight="1">
      <c r="A244" s="2" t="s">
        <v>6671</v>
      </c>
      <c r="B244" s="3" t="s">
        <v>13</v>
      </c>
      <c r="C244" s="3" t="s">
        <v>14</v>
      </c>
      <c r="D244" s="3" t="s">
        <v>383</v>
      </c>
      <c r="E244" s="8" t="s">
        <v>201</v>
      </c>
      <c r="F244" s="3" t="s">
        <v>3477</v>
      </c>
      <c r="G244" s="3" t="s">
        <v>15</v>
      </c>
      <c r="H244" s="3" t="s">
        <v>3493</v>
      </c>
      <c r="I244" s="3" t="s">
        <v>16</v>
      </c>
      <c r="J244" s="35">
        <v>269.95</v>
      </c>
      <c r="K244" s="32">
        <v>16.740000999999999</v>
      </c>
      <c r="L244" s="6">
        <v>0.2</v>
      </c>
      <c r="M244" s="7">
        <v>31527</v>
      </c>
      <c r="N244" s="93" t="s">
        <v>5095</v>
      </c>
      <c r="O244" s="3" t="s">
        <v>368</v>
      </c>
      <c r="P244" s="3" t="s">
        <v>3465</v>
      </c>
      <c r="Q244" s="3" t="s">
        <v>3471</v>
      </c>
    </row>
    <row r="245" spans="1:17" ht="13.9" customHeight="1">
      <c r="A245" s="23" t="s">
        <v>6672</v>
      </c>
      <c r="B245" s="5" t="s">
        <v>13</v>
      </c>
      <c r="C245" s="3" t="s">
        <v>14</v>
      </c>
      <c r="D245" s="3" t="s">
        <v>384</v>
      </c>
      <c r="E245" s="8" t="s">
        <v>2864</v>
      </c>
      <c r="F245" s="3" t="s">
        <v>3477</v>
      </c>
      <c r="G245" s="3" t="s">
        <v>15</v>
      </c>
      <c r="H245" s="3" t="s">
        <v>3493</v>
      </c>
      <c r="I245" s="3" t="s">
        <v>16</v>
      </c>
      <c r="J245" s="35">
        <v>267.57</v>
      </c>
      <c r="K245" s="32">
        <v>16.740000999999999</v>
      </c>
      <c r="L245" s="6">
        <v>0.2</v>
      </c>
      <c r="M245" s="7">
        <v>28397</v>
      </c>
      <c r="N245" s="93" t="s">
        <v>5096</v>
      </c>
      <c r="O245" s="3" t="s">
        <v>368</v>
      </c>
      <c r="P245" s="3" t="s">
        <v>3465</v>
      </c>
      <c r="Q245" s="3" t="s">
        <v>3471</v>
      </c>
    </row>
    <row r="246" spans="1:17" ht="13.9" customHeight="1">
      <c r="A246" s="2" t="s">
        <v>6673</v>
      </c>
      <c r="B246" s="5" t="s">
        <v>13</v>
      </c>
      <c r="C246" s="3" t="s">
        <v>14</v>
      </c>
      <c r="D246" s="3" t="s">
        <v>385</v>
      </c>
      <c r="E246" s="3" t="s">
        <v>215</v>
      </c>
      <c r="F246" s="3" t="s">
        <v>3477</v>
      </c>
      <c r="G246" s="3" t="s">
        <v>15</v>
      </c>
      <c r="H246" s="3" t="s">
        <v>3493</v>
      </c>
      <c r="I246" s="3" t="s">
        <v>16</v>
      </c>
      <c r="J246" s="35">
        <v>248.65</v>
      </c>
      <c r="K246" s="32">
        <v>16.740000999999999</v>
      </c>
      <c r="L246" s="6">
        <v>0.2</v>
      </c>
      <c r="M246" s="7">
        <v>28418</v>
      </c>
      <c r="N246" s="93" t="s">
        <v>5097</v>
      </c>
      <c r="O246" s="3" t="s">
        <v>368</v>
      </c>
      <c r="P246" s="3" t="s">
        <v>3465</v>
      </c>
      <c r="Q246" s="3" t="s">
        <v>3471</v>
      </c>
    </row>
    <row r="247" spans="1:17" ht="13.9" customHeight="1">
      <c r="A247" s="2" t="s">
        <v>6674</v>
      </c>
      <c r="B247" s="5" t="s">
        <v>13</v>
      </c>
      <c r="C247" s="3" t="s">
        <v>14</v>
      </c>
      <c r="D247" s="3" t="s">
        <v>386</v>
      </c>
      <c r="E247" s="8" t="s">
        <v>1589</v>
      </c>
      <c r="F247" s="3" t="s">
        <v>3477</v>
      </c>
      <c r="G247" s="3" t="s">
        <v>15</v>
      </c>
      <c r="H247" s="3" t="s">
        <v>3493</v>
      </c>
      <c r="I247" s="3" t="s">
        <v>16</v>
      </c>
      <c r="J247" s="35">
        <v>252.14</v>
      </c>
      <c r="K247" s="32">
        <v>16.740000999999999</v>
      </c>
      <c r="L247" s="6">
        <v>0.2</v>
      </c>
      <c r="M247" s="7">
        <v>28941</v>
      </c>
      <c r="N247" s="93" t="s">
        <v>5098</v>
      </c>
      <c r="O247" s="3" t="s">
        <v>368</v>
      </c>
      <c r="P247" s="3" t="s">
        <v>3465</v>
      </c>
      <c r="Q247" s="3" t="s">
        <v>3471</v>
      </c>
    </row>
    <row r="248" spans="1:17" ht="13.9" customHeight="1">
      <c r="A248" s="23" t="s">
        <v>6675</v>
      </c>
      <c r="B248" s="3" t="s">
        <v>13</v>
      </c>
      <c r="C248" s="3" t="s">
        <v>14</v>
      </c>
      <c r="D248" s="3" t="s">
        <v>387</v>
      </c>
      <c r="E248" s="3" t="s">
        <v>616</v>
      </c>
      <c r="F248" s="3" t="s">
        <v>3477</v>
      </c>
      <c r="G248" s="3" t="s">
        <v>15</v>
      </c>
      <c r="H248" s="3" t="s">
        <v>3493</v>
      </c>
      <c r="I248" s="3" t="s">
        <v>16</v>
      </c>
      <c r="J248" s="35">
        <v>269.08999999999997</v>
      </c>
      <c r="K248" s="32">
        <v>16.740000999999999</v>
      </c>
      <c r="L248" s="6">
        <v>0.2</v>
      </c>
      <c r="M248" s="7">
        <v>31401</v>
      </c>
      <c r="N248" s="93" t="s">
        <v>5099</v>
      </c>
      <c r="O248" s="3" t="s">
        <v>368</v>
      </c>
      <c r="P248" s="3" t="s">
        <v>3465</v>
      </c>
      <c r="Q248" s="3" t="s">
        <v>3471</v>
      </c>
    </row>
    <row r="249" spans="1:17" ht="13.9" customHeight="1">
      <c r="A249" s="2" t="s">
        <v>6676</v>
      </c>
      <c r="B249" s="5" t="s">
        <v>13</v>
      </c>
      <c r="C249" s="3" t="s">
        <v>14</v>
      </c>
      <c r="D249" s="3" t="s">
        <v>388</v>
      </c>
      <c r="E249" s="8" t="s">
        <v>2552</v>
      </c>
      <c r="F249" s="3" t="s">
        <v>3477</v>
      </c>
      <c r="G249" s="3" t="s">
        <v>15</v>
      </c>
      <c r="H249" s="3" t="s">
        <v>3493</v>
      </c>
      <c r="I249" s="3" t="s">
        <v>16</v>
      </c>
      <c r="J249" s="35">
        <v>267.32</v>
      </c>
      <c r="K249" s="32">
        <v>10</v>
      </c>
      <c r="L249" s="6">
        <v>0.1875</v>
      </c>
      <c r="M249" s="7">
        <v>39545</v>
      </c>
      <c r="N249" s="93" t="s">
        <v>4450</v>
      </c>
      <c r="O249" s="3" t="s">
        <v>368</v>
      </c>
      <c r="P249" s="3" t="s">
        <v>3465</v>
      </c>
      <c r="Q249" s="3" t="s">
        <v>3471</v>
      </c>
    </row>
    <row r="250" spans="1:17" ht="13.9" customHeight="1">
      <c r="A250" s="2" t="s">
        <v>6677</v>
      </c>
      <c r="B250" s="5" t="s">
        <v>13</v>
      </c>
      <c r="C250" s="3" t="s">
        <v>14</v>
      </c>
      <c r="D250" s="3" t="s">
        <v>389</v>
      </c>
      <c r="E250" s="3" t="s">
        <v>955</v>
      </c>
      <c r="F250" s="3" t="s">
        <v>3477</v>
      </c>
      <c r="G250" s="3" t="s">
        <v>15</v>
      </c>
      <c r="H250" s="3" t="s">
        <v>3493</v>
      </c>
      <c r="I250" s="3" t="s">
        <v>16</v>
      </c>
      <c r="J250" s="35">
        <v>259.13</v>
      </c>
      <c r="K250" s="32">
        <v>10</v>
      </c>
      <c r="L250" s="6">
        <v>0.1875</v>
      </c>
      <c r="M250" s="7">
        <v>39559</v>
      </c>
      <c r="N250" s="93" t="s">
        <v>5059</v>
      </c>
      <c r="O250" s="3" t="s">
        <v>368</v>
      </c>
      <c r="P250" s="3" t="s">
        <v>3465</v>
      </c>
      <c r="Q250" s="3" t="s">
        <v>3471</v>
      </c>
    </row>
    <row r="251" spans="1:17" ht="13.9" customHeight="1">
      <c r="A251" s="23" t="s">
        <v>6678</v>
      </c>
      <c r="B251" s="5" t="s">
        <v>13</v>
      </c>
      <c r="C251" s="3" t="s">
        <v>14</v>
      </c>
      <c r="D251" s="3" t="s">
        <v>390</v>
      </c>
      <c r="E251" s="3" t="s">
        <v>995</v>
      </c>
      <c r="F251" s="3" t="s">
        <v>3477</v>
      </c>
      <c r="G251" s="3" t="s">
        <v>15</v>
      </c>
      <c r="H251" s="3" t="s">
        <v>3493</v>
      </c>
      <c r="I251" s="3" t="s">
        <v>16</v>
      </c>
      <c r="J251" s="35">
        <v>260.92</v>
      </c>
      <c r="K251" s="32">
        <v>13.333333</v>
      </c>
      <c r="L251" s="6">
        <v>0.1875</v>
      </c>
      <c r="M251" s="7">
        <v>40034</v>
      </c>
      <c r="N251" s="93" t="s">
        <v>3714</v>
      </c>
      <c r="O251" s="3" t="s">
        <v>368</v>
      </c>
      <c r="P251" s="3" t="s">
        <v>3465</v>
      </c>
      <c r="Q251" s="3" t="s">
        <v>3471</v>
      </c>
    </row>
    <row r="252" spans="1:17" ht="13.9" customHeight="1">
      <c r="A252" s="2" t="s">
        <v>6679</v>
      </c>
      <c r="B252" s="3" t="s">
        <v>13</v>
      </c>
      <c r="C252" s="3" t="s">
        <v>14</v>
      </c>
      <c r="D252" s="3" t="s">
        <v>391</v>
      </c>
      <c r="E252" s="8" t="s">
        <v>1589</v>
      </c>
      <c r="F252" s="3" t="s">
        <v>3477</v>
      </c>
      <c r="G252" s="3" t="s">
        <v>15</v>
      </c>
      <c r="H252" s="3" t="s">
        <v>3493</v>
      </c>
      <c r="I252" s="3" t="s">
        <v>16</v>
      </c>
      <c r="J252" s="35">
        <v>275.97000000000003</v>
      </c>
      <c r="K252" s="32">
        <v>1.8749978</v>
      </c>
      <c r="L252" s="6">
        <v>0.25</v>
      </c>
      <c r="M252" s="7">
        <v>42679</v>
      </c>
      <c r="N252" s="93" t="s">
        <v>5100</v>
      </c>
      <c r="O252" s="3" t="s">
        <v>368</v>
      </c>
      <c r="P252" s="3" t="s">
        <v>3465</v>
      </c>
      <c r="Q252" s="3" t="s">
        <v>3471</v>
      </c>
    </row>
    <row r="253" spans="1:17" ht="13.9" customHeight="1">
      <c r="A253" s="2" t="s">
        <v>6680</v>
      </c>
      <c r="B253" s="5" t="s">
        <v>13</v>
      </c>
      <c r="C253" s="3" t="s">
        <v>14</v>
      </c>
      <c r="D253" s="3" t="s">
        <v>392</v>
      </c>
      <c r="E253" s="3" t="s">
        <v>215</v>
      </c>
      <c r="F253" s="3" t="s">
        <v>3477</v>
      </c>
      <c r="G253" s="3" t="s">
        <v>15</v>
      </c>
      <c r="H253" s="3" t="s">
        <v>3491</v>
      </c>
      <c r="I253" s="3" t="s">
        <v>16</v>
      </c>
      <c r="J253" s="35">
        <v>135.55000000000001</v>
      </c>
      <c r="K253" s="32">
        <v>5.0000010000000001</v>
      </c>
      <c r="L253" s="6">
        <v>0.1875</v>
      </c>
      <c r="M253" s="7">
        <v>39459</v>
      </c>
      <c r="N253" s="93" t="s">
        <v>5101</v>
      </c>
      <c r="O253" s="3" t="s">
        <v>280</v>
      </c>
      <c r="P253" s="3" t="s">
        <v>3465</v>
      </c>
      <c r="Q253" s="3" t="s">
        <v>3471</v>
      </c>
    </row>
    <row r="254" spans="1:17" ht="13.9" customHeight="1">
      <c r="A254" s="23" t="s">
        <v>6681</v>
      </c>
      <c r="B254" s="5" t="s">
        <v>13</v>
      </c>
      <c r="C254" s="3" t="s">
        <v>14</v>
      </c>
      <c r="D254" s="3" t="s">
        <v>393</v>
      </c>
      <c r="E254" s="3" t="s">
        <v>354</v>
      </c>
      <c r="F254" s="3" t="s">
        <v>3477</v>
      </c>
      <c r="G254" s="3" t="s">
        <v>15</v>
      </c>
      <c r="H254" s="3" t="s">
        <v>3491</v>
      </c>
      <c r="I254" s="3" t="s">
        <v>16</v>
      </c>
      <c r="J254" s="35">
        <v>143.5</v>
      </c>
      <c r="K254" s="32">
        <v>5.0000005999999999</v>
      </c>
      <c r="L254" s="6">
        <v>0.1875</v>
      </c>
      <c r="M254" s="7">
        <v>39726</v>
      </c>
      <c r="N254" s="93" t="s">
        <v>5102</v>
      </c>
      <c r="O254" s="3" t="s">
        <v>280</v>
      </c>
      <c r="P254" s="3" t="s">
        <v>3465</v>
      </c>
      <c r="Q254" s="3" t="s">
        <v>3471</v>
      </c>
    </row>
    <row r="255" spans="1:17" ht="13.9" customHeight="1">
      <c r="A255" s="2" t="s">
        <v>6682</v>
      </c>
      <c r="B255" s="5" t="s">
        <v>13</v>
      </c>
      <c r="C255" s="3" t="s">
        <v>14</v>
      </c>
      <c r="D255" s="3" t="s">
        <v>394</v>
      </c>
      <c r="E255" s="8" t="s">
        <v>2692</v>
      </c>
      <c r="F255" s="3" t="s">
        <v>3477</v>
      </c>
      <c r="G255" s="3" t="s">
        <v>15</v>
      </c>
      <c r="H255" s="3" t="s">
        <v>3491</v>
      </c>
      <c r="I255" s="3" t="s">
        <v>16</v>
      </c>
      <c r="J255" s="35">
        <v>138.27000000000001</v>
      </c>
      <c r="K255" s="32">
        <v>8.3333340000000007</v>
      </c>
      <c r="L255" s="6">
        <v>0.1875</v>
      </c>
      <c r="M255" s="7">
        <v>40195</v>
      </c>
      <c r="N255" s="93" t="s">
        <v>3715</v>
      </c>
      <c r="O255" s="3" t="s">
        <v>280</v>
      </c>
      <c r="P255" s="3" t="s">
        <v>3465</v>
      </c>
      <c r="Q255" s="3" t="s">
        <v>3471</v>
      </c>
    </row>
    <row r="256" spans="1:17" ht="13.9" customHeight="1">
      <c r="A256" s="2" t="s">
        <v>6683</v>
      </c>
      <c r="B256" s="5" t="s">
        <v>13</v>
      </c>
      <c r="C256" s="3" t="s">
        <v>14</v>
      </c>
      <c r="D256" s="3" t="s">
        <v>395</v>
      </c>
      <c r="E256" s="8" t="s">
        <v>1589</v>
      </c>
      <c r="F256" s="3" t="s">
        <v>3477</v>
      </c>
      <c r="G256" s="3" t="s">
        <v>15</v>
      </c>
      <c r="H256" s="3" t="s">
        <v>3491</v>
      </c>
      <c r="I256" s="3" t="s">
        <v>16</v>
      </c>
      <c r="J256" s="35">
        <v>138.16</v>
      </c>
      <c r="K256" s="32">
        <v>1.111111</v>
      </c>
      <c r="L256" s="6">
        <v>0.25</v>
      </c>
      <c r="M256" s="7">
        <v>42763</v>
      </c>
      <c r="N256" s="93" t="s">
        <v>5103</v>
      </c>
      <c r="O256" s="3" t="s">
        <v>280</v>
      </c>
      <c r="P256" s="3" t="s">
        <v>3465</v>
      </c>
      <c r="Q256" s="3" t="s">
        <v>3471</v>
      </c>
    </row>
    <row r="257" spans="1:17" ht="13.9" customHeight="1">
      <c r="A257" s="23" t="s">
        <v>6684</v>
      </c>
      <c r="B257" s="5" t="s">
        <v>13</v>
      </c>
      <c r="C257" s="3" t="s">
        <v>14</v>
      </c>
      <c r="D257" s="3" t="s">
        <v>396</v>
      </c>
      <c r="E257" s="8" t="s">
        <v>2276</v>
      </c>
      <c r="F257" s="3" t="s">
        <v>3477</v>
      </c>
      <c r="G257" s="3" t="s">
        <v>15</v>
      </c>
      <c r="H257" s="3" t="s">
        <v>3491</v>
      </c>
      <c r="I257" s="3" t="s">
        <v>16</v>
      </c>
      <c r="J257" s="35">
        <v>147.35</v>
      </c>
      <c r="K257" s="32">
        <v>1.111111</v>
      </c>
      <c r="L257" s="6">
        <v>0.25</v>
      </c>
      <c r="M257" s="7">
        <v>39759</v>
      </c>
      <c r="N257" s="93" t="s">
        <v>5104</v>
      </c>
      <c r="O257" s="3" t="s">
        <v>280</v>
      </c>
      <c r="P257" s="3" t="s">
        <v>3465</v>
      </c>
      <c r="Q257" s="3" t="s">
        <v>3471</v>
      </c>
    </row>
    <row r="258" spans="1:17" ht="13.9" customHeight="1">
      <c r="A258" s="2" t="s">
        <v>6685</v>
      </c>
      <c r="B258" s="5" t="s">
        <v>13</v>
      </c>
      <c r="C258" s="3" t="s">
        <v>14</v>
      </c>
      <c r="D258" s="3" t="s">
        <v>397</v>
      </c>
      <c r="E258" s="3" t="s">
        <v>1396</v>
      </c>
      <c r="F258" s="3" t="s">
        <v>3477</v>
      </c>
      <c r="G258" s="3" t="s">
        <v>15</v>
      </c>
      <c r="H258" s="3" t="s">
        <v>3491</v>
      </c>
      <c r="I258" s="3" t="s">
        <v>16</v>
      </c>
      <c r="J258" s="35">
        <v>145.44</v>
      </c>
      <c r="K258" s="32">
        <v>3.3333333000000001</v>
      </c>
      <c r="L258" s="6">
        <v>0.1875</v>
      </c>
      <c r="M258" s="7">
        <v>39767</v>
      </c>
      <c r="N258" s="93" t="s">
        <v>5105</v>
      </c>
      <c r="O258" s="3" t="s">
        <v>280</v>
      </c>
      <c r="P258" s="3" t="s">
        <v>3465</v>
      </c>
      <c r="Q258" s="3" t="s">
        <v>3471</v>
      </c>
    </row>
    <row r="259" spans="1:17" ht="13.9" customHeight="1">
      <c r="A259" s="2" t="s">
        <v>6686</v>
      </c>
      <c r="B259" s="5" t="s">
        <v>13</v>
      </c>
      <c r="C259" s="3" t="s">
        <v>14</v>
      </c>
      <c r="D259" s="3" t="s">
        <v>398</v>
      </c>
      <c r="E259" s="8" t="s">
        <v>2404</v>
      </c>
      <c r="F259" s="3" t="s">
        <v>3477</v>
      </c>
      <c r="G259" s="3" t="s">
        <v>15</v>
      </c>
      <c r="H259" s="3" t="s">
        <v>3491</v>
      </c>
      <c r="I259" s="3" t="s">
        <v>16</v>
      </c>
      <c r="J259" s="35">
        <v>145.36000000000001</v>
      </c>
      <c r="K259" s="32">
        <v>3.3333328</v>
      </c>
      <c r="L259" s="6">
        <v>0.1875</v>
      </c>
      <c r="M259" s="7">
        <v>40237</v>
      </c>
      <c r="N259" s="93" t="s">
        <v>5106</v>
      </c>
      <c r="O259" s="3" t="s">
        <v>280</v>
      </c>
      <c r="P259" s="3" t="s">
        <v>3465</v>
      </c>
      <c r="Q259" s="3" t="s">
        <v>3471</v>
      </c>
    </row>
    <row r="260" spans="1:17" ht="13.9" customHeight="1">
      <c r="A260" s="23" t="s">
        <v>6687</v>
      </c>
      <c r="B260" s="3" t="s">
        <v>13</v>
      </c>
      <c r="C260" s="3" t="s">
        <v>14</v>
      </c>
      <c r="D260" s="3" t="s">
        <v>399</v>
      </c>
      <c r="E260" s="3" t="s">
        <v>174</v>
      </c>
      <c r="F260" s="3" t="s">
        <v>3477</v>
      </c>
      <c r="G260" s="3" t="s">
        <v>15</v>
      </c>
      <c r="H260" s="3" t="s">
        <v>3491</v>
      </c>
      <c r="I260" s="3" t="s">
        <v>16</v>
      </c>
      <c r="J260" s="35">
        <v>148.80000000000001</v>
      </c>
      <c r="K260" s="32">
        <v>0.55555500000000002</v>
      </c>
      <c r="L260" s="6">
        <v>0.25</v>
      </c>
      <c r="M260" s="7">
        <v>42764</v>
      </c>
      <c r="N260" s="93" t="s">
        <v>3716</v>
      </c>
      <c r="O260" s="3" t="s">
        <v>280</v>
      </c>
      <c r="P260" s="3" t="s">
        <v>3465</v>
      </c>
      <c r="Q260" s="3" t="s">
        <v>3471</v>
      </c>
    </row>
    <row r="261" spans="1:17" ht="13.9" customHeight="1">
      <c r="A261" s="2" t="s">
        <v>6688</v>
      </c>
      <c r="B261" s="3" t="s">
        <v>13</v>
      </c>
      <c r="C261" s="3" t="s">
        <v>14</v>
      </c>
      <c r="D261" s="3" t="s">
        <v>400</v>
      </c>
      <c r="E261" s="8" t="s">
        <v>1274</v>
      </c>
      <c r="F261" s="3" t="s">
        <v>3477</v>
      </c>
      <c r="G261" s="3" t="s">
        <v>15</v>
      </c>
      <c r="H261" s="3" t="s">
        <v>3491</v>
      </c>
      <c r="I261" s="3" t="s">
        <v>16</v>
      </c>
      <c r="J261" s="35">
        <v>139.82</v>
      </c>
      <c r="K261" s="32">
        <v>0.55555500000000002</v>
      </c>
      <c r="L261" s="6">
        <v>0.25</v>
      </c>
      <c r="M261" s="7">
        <v>39760</v>
      </c>
      <c r="N261" s="93" t="s">
        <v>5107</v>
      </c>
      <c r="O261" s="3" t="s">
        <v>280</v>
      </c>
      <c r="P261" s="3" t="s">
        <v>3465</v>
      </c>
      <c r="Q261" s="3" t="s">
        <v>3471</v>
      </c>
    </row>
    <row r="262" spans="1:17" ht="13.9" customHeight="1">
      <c r="A262" s="2" t="s">
        <v>6689</v>
      </c>
      <c r="B262" s="5" t="s">
        <v>13</v>
      </c>
      <c r="C262" s="3" t="s">
        <v>14</v>
      </c>
      <c r="D262" s="3" t="s">
        <v>401</v>
      </c>
      <c r="E262" s="3" t="s">
        <v>1051</v>
      </c>
      <c r="F262" s="3" t="s">
        <v>3477</v>
      </c>
      <c r="G262" s="3" t="s">
        <v>15</v>
      </c>
      <c r="H262" s="3" t="s">
        <v>3491</v>
      </c>
      <c r="I262" s="3" t="s">
        <v>16</v>
      </c>
      <c r="J262" s="35">
        <v>144.44</v>
      </c>
      <c r="K262" s="32">
        <v>5.0000005999999999</v>
      </c>
      <c r="L262" s="6">
        <v>0.1875</v>
      </c>
      <c r="M262" s="7">
        <v>39782</v>
      </c>
      <c r="N262" s="93" t="s">
        <v>3717</v>
      </c>
      <c r="O262" s="3" t="s">
        <v>280</v>
      </c>
      <c r="P262" s="3" t="s">
        <v>3465</v>
      </c>
      <c r="Q262" s="3" t="s">
        <v>3471</v>
      </c>
    </row>
    <row r="263" spans="1:17" ht="13.9" customHeight="1">
      <c r="A263" s="23" t="s">
        <v>6690</v>
      </c>
      <c r="B263" s="5" t="s">
        <v>13</v>
      </c>
      <c r="C263" s="3" t="s">
        <v>14</v>
      </c>
      <c r="D263" s="3" t="s">
        <v>402</v>
      </c>
      <c r="E263" s="3" t="s">
        <v>116</v>
      </c>
      <c r="F263" s="3" t="s">
        <v>3477</v>
      </c>
      <c r="G263" s="3" t="s">
        <v>15</v>
      </c>
      <c r="H263" s="3" t="s">
        <v>3491</v>
      </c>
      <c r="I263" s="3" t="s">
        <v>16</v>
      </c>
      <c r="J263" s="35">
        <v>137.51</v>
      </c>
      <c r="K263" s="32">
        <v>0.55555500000000002</v>
      </c>
      <c r="L263" s="6">
        <v>0.25</v>
      </c>
      <c r="M263" s="7">
        <v>40246</v>
      </c>
      <c r="N263" s="95" t="s">
        <v>3718</v>
      </c>
      <c r="O263" s="3" t="s">
        <v>280</v>
      </c>
      <c r="P263" s="3" t="s">
        <v>3465</v>
      </c>
      <c r="Q263" s="3" t="s">
        <v>3471</v>
      </c>
    </row>
    <row r="264" spans="1:17" ht="13.9" customHeight="1">
      <c r="A264" s="2" t="s">
        <v>6691</v>
      </c>
      <c r="B264" s="3" t="s">
        <v>13</v>
      </c>
      <c r="C264" s="3" t="s">
        <v>14</v>
      </c>
      <c r="D264" s="3" t="s">
        <v>403</v>
      </c>
      <c r="E264" s="3" t="s">
        <v>774</v>
      </c>
      <c r="F264" s="3" t="s">
        <v>3477</v>
      </c>
      <c r="G264" s="3" t="s">
        <v>15</v>
      </c>
      <c r="H264" s="3" t="s">
        <v>3492</v>
      </c>
      <c r="I264" s="3" t="s">
        <v>16</v>
      </c>
      <c r="J264" s="35">
        <v>20.78</v>
      </c>
      <c r="K264" s="32">
        <v>3.4166674000000001</v>
      </c>
      <c r="L264" s="6">
        <v>0.1875</v>
      </c>
      <c r="M264" s="7">
        <v>42465</v>
      </c>
      <c r="N264" s="93" t="s">
        <v>3719</v>
      </c>
      <c r="O264" s="3" t="s">
        <v>143</v>
      </c>
      <c r="P264" s="3" t="s">
        <v>3465</v>
      </c>
      <c r="Q264" s="3" t="s">
        <v>3472</v>
      </c>
    </row>
    <row r="265" spans="1:17" ht="13.9" customHeight="1">
      <c r="A265" s="2" t="s">
        <v>6692</v>
      </c>
      <c r="B265" s="3" t="s">
        <v>13</v>
      </c>
      <c r="C265" s="3" t="s">
        <v>14</v>
      </c>
      <c r="D265" s="3" t="s">
        <v>404</v>
      </c>
      <c r="E265" s="8" t="s">
        <v>2404</v>
      </c>
      <c r="F265" s="3" t="s">
        <v>3477</v>
      </c>
      <c r="G265" s="3" t="s">
        <v>15</v>
      </c>
      <c r="H265" s="3" t="s">
        <v>3492</v>
      </c>
      <c r="I265" s="3" t="s">
        <v>16</v>
      </c>
      <c r="J265" s="35">
        <v>89.7</v>
      </c>
      <c r="K265" s="32">
        <v>3.1166999999999998</v>
      </c>
      <c r="L265" s="6">
        <v>0.1875</v>
      </c>
      <c r="M265" s="7">
        <v>39522</v>
      </c>
      <c r="N265" s="93" t="s">
        <v>3714</v>
      </c>
      <c r="O265" s="3" t="s">
        <v>143</v>
      </c>
      <c r="P265" s="3" t="s">
        <v>3465</v>
      </c>
      <c r="Q265" s="3" t="s">
        <v>3472</v>
      </c>
    </row>
    <row r="266" spans="1:17" ht="13.9" customHeight="1">
      <c r="A266" s="23" t="s">
        <v>6693</v>
      </c>
      <c r="B266" s="3" t="s">
        <v>13</v>
      </c>
      <c r="C266" s="3" t="s">
        <v>14</v>
      </c>
      <c r="D266" s="3" t="s">
        <v>405</v>
      </c>
      <c r="E266" s="3" t="s">
        <v>116</v>
      </c>
      <c r="F266" s="3" t="s">
        <v>3477</v>
      </c>
      <c r="G266" s="3" t="s">
        <v>15</v>
      </c>
      <c r="H266" s="3" t="s">
        <v>3492</v>
      </c>
      <c r="I266" s="3" t="s">
        <v>16</v>
      </c>
      <c r="J266" s="35">
        <v>20.55</v>
      </c>
      <c r="K266" s="32">
        <v>1.1389001000000001</v>
      </c>
      <c r="L266" s="6">
        <v>0.1875</v>
      </c>
      <c r="M266" s="7">
        <v>39535</v>
      </c>
      <c r="N266" s="93" t="s">
        <v>5108</v>
      </c>
      <c r="O266" s="3" t="s">
        <v>143</v>
      </c>
      <c r="P266" s="3" t="s">
        <v>3465</v>
      </c>
      <c r="Q266" s="3" t="s">
        <v>3472</v>
      </c>
    </row>
    <row r="267" spans="1:17" ht="13.9" customHeight="1">
      <c r="A267" s="2" t="s">
        <v>6694</v>
      </c>
      <c r="B267" s="3" t="s">
        <v>13</v>
      </c>
      <c r="C267" s="3" t="s">
        <v>14</v>
      </c>
      <c r="D267" s="3" t="s">
        <v>406</v>
      </c>
      <c r="E267" s="3" t="s">
        <v>553</v>
      </c>
      <c r="F267" s="3" t="s">
        <v>3477</v>
      </c>
      <c r="G267" s="3" t="s">
        <v>15</v>
      </c>
      <c r="H267" s="3" t="s">
        <v>3492</v>
      </c>
      <c r="I267" s="3" t="s">
        <v>16</v>
      </c>
      <c r="J267" s="35">
        <v>21.06</v>
      </c>
      <c r="K267" s="32">
        <v>1.1389001000000001</v>
      </c>
      <c r="L267" s="6">
        <v>0.1875</v>
      </c>
      <c r="M267" s="7">
        <v>40005</v>
      </c>
      <c r="N267" s="93" t="s">
        <v>5109</v>
      </c>
      <c r="O267" s="3" t="s">
        <v>143</v>
      </c>
      <c r="P267" s="3" t="s">
        <v>3465</v>
      </c>
      <c r="Q267" s="3" t="s">
        <v>3472</v>
      </c>
    </row>
    <row r="268" spans="1:17" ht="13.9" customHeight="1">
      <c r="A268" s="2" t="s">
        <v>6695</v>
      </c>
      <c r="B268" s="3" t="s">
        <v>13</v>
      </c>
      <c r="C268" s="3" t="s">
        <v>14</v>
      </c>
      <c r="D268" s="3" t="s">
        <v>407</v>
      </c>
      <c r="E268" s="3" t="s">
        <v>215</v>
      </c>
      <c r="F268" s="3" t="s">
        <v>3477</v>
      </c>
      <c r="G268" s="3" t="s">
        <v>15</v>
      </c>
      <c r="H268" s="3" t="s">
        <v>3492</v>
      </c>
      <c r="I268" s="3" t="s">
        <v>16</v>
      </c>
      <c r="J268" s="35">
        <v>19.62</v>
      </c>
      <c r="K268" s="32">
        <v>1.1389001000000001</v>
      </c>
      <c r="L268" s="6">
        <v>0.1875</v>
      </c>
      <c r="M268" s="7">
        <v>42525</v>
      </c>
      <c r="N268" s="93" t="s">
        <v>3720</v>
      </c>
      <c r="O268" s="3" t="s">
        <v>143</v>
      </c>
      <c r="P268" s="3" t="s">
        <v>3465</v>
      </c>
      <c r="Q268" s="3" t="s">
        <v>3472</v>
      </c>
    </row>
    <row r="269" spans="1:17" ht="13.9" customHeight="1">
      <c r="A269" s="23" t="s">
        <v>6696</v>
      </c>
      <c r="B269" s="3" t="s">
        <v>13</v>
      </c>
      <c r="C269" s="3" t="s">
        <v>14</v>
      </c>
      <c r="D269" s="3" t="s">
        <v>408</v>
      </c>
      <c r="E269" s="8" t="s">
        <v>2692</v>
      </c>
      <c r="F269" s="3" t="s">
        <v>3477</v>
      </c>
      <c r="G269" s="3" t="s">
        <v>15</v>
      </c>
      <c r="H269" s="3" t="s">
        <v>3487</v>
      </c>
      <c r="I269" s="3" t="s">
        <v>16</v>
      </c>
      <c r="J269" s="35">
        <v>88.17</v>
      </c>
      <c r="K269" s="32">
        <v>80</v>
      </c>
      <c r="L269" s="6">
        <v>0.23</v>
      </c>
      <c r="M269" s="7">
        <v>19934</v>
      </c>
      <c r="N269" s="93" t="s">
        <v>19</v>
      </c>
      <c r="O269" s="3" t="s">
        <v>216</v>
      </c>
      <c r="P269" s="3" t="s">
        <v>3465</v>
      </c>
      <c r="Q269" s="3" t="s">
        <v>3471</v>
      </c>
    </row>
    <row r="270" spans="1:17" ht="13.9" customHeight="1">
      <c r="A270" s="2" t="s">
        <v>6697</v>
      </c>
      <c r="B270" s="5" t="s">
        <v>13</v>
      </c>
      <c r="C270" s="3" t="s">
        <v>14</v>
      </c>
      <c r="D270" s="3" t="s">
        <v>409</v>
      </c>
      <c r="E270" s="8" t="s">
        <v>2404</v>
      </c>
      <c r="F270" s="3" t="s">
        <v>3477</v>
      </c>
      <c r="G270" s="3" t="s">
        <v>15</v>
      </c>
      <c r="H270" s="3" t="s">
        <v>3487</v>
      </c>
      <c r="I270" s="3" t="s">
        <v>16</v>
      </c>
      <c r="J270" s="35">
        <v>113.7</v>
      </c>
      <c r="K270" s="32">
        <v>30</v>
      </c>
      <c r="L270" s="6">
        <v>0.23</v>
      </c>
      <c r="M270" s="7">
        <v>19967</v>
      </c>
      <c r="N270" s="93" t="s">
        <v>3721</v>
      </c>
      <c r="O270" s="3" t="s">
        <v>216</v>
      </c>
      <c r="P270" s="3" t="s">
        <v>3465</v>
      </c>
      <c r="Q270" s="3" t="s">
        <v>3471</v>
      </c>
    </row>
    <row r="271" spans="1:17" s="9" customFormat="1" ht="14.45" customHeight="1">
      <c r="A271" s="2" t="s">
        <v>6698</v>
      </c>
      <c r="B271" s="5" t="s">
        <v>13</v>
      </c>
      <c r="C271" s="3" t="s">
        <v>14</v>
      </c>
      <c r="D271" s="3" t="s">
        <v>410</v>
      </c>
      <c r="E271" s="8" t="s">
        <v>2276</v>
      </c>
      <c r="F271" s="3" t="s">
        <v>3477</v>
      </c>
      <c r="G271" s="3" t="s">
        <v>15</v>
      </c>
      <c r="H271" s="3" t="s">
        <v>3487</v>
      </c>
      <c r="I271" s="3" t="s">
        <v>16</v>
      </c>
      <c r="J271" s="35">
        <v>112.46</v>
      </c>
      <c r="K271" s="32">
        <v>30</v>
      </c>
      <c r="L271" s="6">
        <v>0.23</v>
      </c>
      <c r="M271" s="7">
        <v>21316</v>
      </c>
      <c r="N271" s="93" t="s">
        <v>3548</v>
      </c>
      <c r="O271" s="3" t="s">
        <v>216</v>
      </c>
      <c r="P271" s="3" t="s">
        <v>3465</v>
      </c>
      <c r="Q271" s="3" t="s">
        <v>3471</v>
      </c>
    </row>
    <row r="272" spans="1:17" s="9" customFormat="1" ht="14.45" customHeight="1">
      <c r="A272" s="23" t="s">
        <v>6699</v>
      </c>
      <c r="B272" s="5" t="s">
        <v>13</v>
      </c>
      <c r="C272" s="3" t="s">
        <v>14</v>
      </c>
      <c r="D272" s="3" t="s">
        <v>411</v>
      </c>
      <c r="E272" s="3" t="s">
        <v>354</v>
      </c>
      <c r="F272" s="3" t="s">
        <v>3477</v>
      </c>
      <c r="G272" s="3" t="s">
        <v>15</v>
      </c>
      <c r="H272" s="3" t="s">
        <v>3487</v>
      </c>
      <c r="I272" s="3" t="s">
        <v>16</v>
      </c>
      <c r="J272" s="35">
        <v>126.66</v>
      </c>
      <c r="K272" s="32">
        <v>30</v>
      </c>
      <c r="L272" s="6">
        <v>0.23</v>
      </c>
      <c r="M272" s="7">
        <v>23857</v>
      </c>
      <c r="N272" s="93" t="s">
        <v>5110</v>
      </c>
      <c r="O272" s="3" t="s">
        <v>216</v>
      </c>
      <c r="P272" s="3" t="s">
        <v>3465</v>
      </c>
      <c r="Q272" s="3" t="s">
        <v>3471</v>
      </c>
    </row>
    <row r="273" spans="1:17" ht="13.9" customHeight="1">
      <c r="A273" s="2" t="s">
        <v>6700</v>
      </c>
      <c r="B273" s="5" t="s">
        <v>13</v>
      </c>
      <c r="C273" s="3" t="s">
        <v>14</v>
      </c>
      <c r="D273" s="3" t="s">
        <v>412</v>
      </c>
      <c r="E273" s="3" t="s">
        <v>1177</v>
      </c>
      <c r="F273" s="3" t="s">
        <v>3477</v>
      </c>
      <c r="G273" s="3" t="s">
        <v>15</v>
      </c>
      <c r="H273" s="3" t="s">
        <v>3487</v>
      </c>
      <c r="I273" s="3" t="s">
        <v>16</v>
      </c>
      <c r="J273" s="35">
        <v>124.46</v>
      </c>
      <c r="K273" s="32">
        <v>30</v>
      </c>
      <c r="L273" s="6">
        <v>0.23</v>
      </c>
      <c r="M273" s="7">
        <v>20852</v>
      </c>
      <c r="N273" s="93" t="s">
        <v>5111</v>
      </c>
      <c r="O273" s="3" t="s">
        <v>216</v>
      </c>
      <c r="P273" s="3" t="s">
        <v>3465</v>
      </c>
      <c r="Q273" s="3" t="s">
        <v>3471</v>
      </c>
    </row>
    <row r="274" spans="1:17" ht="13.9" customHeight="1">
      <c r="A274" s="2" t="s">
        <v>6701</v>
      </c>
      <c r="B274" s="5" t="s">
        <v>13</v>
      </c>
      <c r="C274" s="3" t="s">
        <v>14</v>
      </c>
      <c r="D274" s="3" t="s">
        <v>413</v>
      </c>
      <c r="E274" s="8" t="s">
        <v>1274</v>
      </c>
      <c r="F274" s="3" t="s">
        <v>3477</v>
      </c>
      <c r="G274" s="3" t="s">
        <v>15</v>
      </c>
      <c r="H274" s="3" t="s">
        <v>3493</v>
      </c>
      <c r="I274" s="3" t="s">
        <v>16</v>
      </c>
      <c r="J274" s="35">
        <v>41.15</v>
      </c>
      <c r="K274" s="32">
        <v>5</v>
      </c>
      <c r="L274" s="6">
        <v>0.1875</v>
      </c>
      <c r="M274" s="7">
        <v>39529</v>
      </c>
      <c r="N274" s="93" t="s">
        <v>4451</v>
      </c>
      <c r="O274" s="3" t="s">
        <v>368</v>
      </c>
      <c r="P274" s="3" t="s">
        <v>3465</v>
      </c>
      <c r="Q274" s="3" t="s">
        <v>3471</v>
      </c>
    </row>
    <row r="275" spans="1:17" ht="13.9" customHeight="1">
      <c r="A275" s="23" t="s">
        <v>6702</v>
      </c>
      <c r="B275" s="3" t="s">
        <v>13</v>
      </c>
      <c r="C275" s="3" t="s">
        <v>14</v>
      </c>
      <c r="D275" s="3" t="s">
        <v>414</v>
      </c>
      <c r="E275" s="3" t="s">
        <v>1327</v>
      </c>
      <c r="F275" s="3" t="s">
        <v>3477</v>
      </c>
      <c r="G275" s="3" t="s">
        <v>15</v>
      </c>
      <c r="H275" s="3" t="s">
        <v>3493</v>
      </c>
      <c r="I275" s="3" t="s">
        <v>16</v>
      </c>
      <c r="J275" s="35">
        <v>41.16</v>
      </c>
      <c r="K275" s="32">
        <v>5</v>
      </c>
      <c r="L275" s="6">
        <v>0.1875</v>
      </c>
      <c r="M275" s="7">
        <v>39999</v>
      </c>
      <c r="N275" s="93" t="s">
        <v>4452</v>
      </c>
      <c r="O275" s="3" t="s">
        <v>368</v>
      </c>
      <c r="P275" s="3" t="s">
        <v>3465</v>
      </c>
      <c r="Q275" s="3" t="s">
        <v>3471</v>
      </c>
    </row>
    <row r="276" spans="1:17" ht="13.9" customHeight="1">
      <c r="A276" s="2" t="s">
        <v>6703</v>
      </c>
      <c r="B276" s="5" t="s">
        <v>13</v>
      </c>
      <c r="C276" s="3" t="s">
        <v>14</v>
      </c>
      <c r="D276" s="3" t="s">
        <v>415</v>
      </c>
      <c r="E276" s="3" t="s">
        <v>955</v>
      </c>
      <c r="F276" s="3" t="s">
        <v>3477</v>
      </c>
      <c r="G276" s="3" t="s">
        <v>15</v>
      </c>
      <c r="H276" s="3" t="s">
        <v>3493</v>
      </c>
      <c r="I276" s="3" t="s">
        <v>16</v>
      </c>
      <c r="J276" s="35">
        <v>39.880000000000003</v>
      </c>
      <c r="K276" s="32">
        <v>5</v>
      </c>
      <c r="L276" s="6">
        <v>0.1875</v>
      </c>
      <c r="M276" s="7">
        <v>42519</v>
      </c>
      <c r="N276" s="93" t="s">
        <v>4453</v>
      </c>
      <c r="O276" s="3" t="s">
        <v>368</v>
      </c>
      <c r="P276" s="3" t="s">
        <v>3465</v>
      </c>
      <c r="Q276" s="3" t="s">
        <v>3471</v>
      </c>
    </row>
    <row r="277" spans="1:17" ht="13.9" customHeight="1">
      <c r="A277" s="2" t="s">
        <v>6704</v>
      </c>
      <c r="B277" s="3" t="s">
        <v>13</v>
      </c>
      <c r="C277" s="3" t="s">
        <v>14</v>
      </c>
      <c r="D277" s="3" t="s">
        <v>416</v>
      </c>
      <c r="E277" s="8" t="s">
        <v>1502</v>
      </c>
      <c r="F277" s="3" t="s">
        <v>3477</v>
      </c>
      <c r="G277" s="3" t="s">
        <v>15</v>
      </c>
      <c r="H277" s="3" t="s">
        <v>3493</v>
      </c>
      <c r="I277" s="3" t="s">
        <v>16</v>
      </c>
      <c r="J277" s="35">
        <v>38.119999999999997</v>
      </c>
      <c r="K277" s="32">
        <v>10</v>
      </c>
      <c r="L277" s="6">
        <v>0.1875</v>
      </c>
      <c r="M277" s="7">
        <v>39515</v>
      </c>
      <c r="N277" s="93" t="s">
        <v>3722</v>
      </c>
      <c r="O277" s="3" t="s">
        <v>368</v>
      </c>
      <c r="P277" s="3" t="s">
        <v>3465</v>
      </c>
      <c r="Q277" s="3" t="s">
        <v>3471</v>
      </c>
    </row>
    <row r="278" spans="1:17" ht="13.9" customHeight="1">
      <c r="A278" s="23" t="s">
        <v>6705</v>
      </c>
      <c r="B278" s="3" t="s">
        <v>13</v>
      </c>
      <c r="C278" s="3" t="s">
        <v>14</v>
      </c>
      <c r="D278" s="3" t="s">
        <v>417</v>
      </c>
      <c r="E278" s="8" t="s">
        <v>1589</v>
      </c>
      <c r="F278" s="3" t="s">
        <v>3477</v>
      </c>
      <c r="G278" s="3" t="s">
        <v>15</v>
      </c>
      <c r="H278" s="3" t="s">
        <v>3493</v>
      </c>
      <c r="I278" s="3" t="s">
        <v>16</v>
      </c>
      <c r="J278" s="35">
        <v>40.06</v>
      </c>
      <c r="K278" s="32">
        <v>5</v>
      </c>
      <c r="L278" s="6">
        <v>0.1875</v>
      </c>
      <c r="M278" s="7">
        <v>39530</v>
      </c>
      <c r="N278" s="93" t="s">
        <v>5112</v>
      </c>
      <c r="O278" s="3" t="s">
        <v>368</v>
      </c>
      <c r="P278" s="3" t="s">
        <v>3465</v>
      </c>
      <c r="Q278" s="3" t="s">
        <v>3471</v>
      </c>
    </row>
    <row r="279" spans="1:17" ht="13.9" customHeight="1">
      <c r="A279" s="2" t="s">
        <v>6706</v>
      </c>
      <c r="B279" s="5" t="s">
        <v>13</v>
      </c>
      <c r="C279" s="3" t="s">
        <v>14</v>
      </c>
      <c r="D279" s="3" t="s">
        <v>418</v>
      </c>
      <c r="E279" s="8" t="s">
        <v>2552</v>
      </c>
      <c r="F279" s="3" t="s">
        <v>3477</v>
      </c>
      <c r="G279" s="3" t="s">
        <v>15</v>
      </c>
      <c r="H279" s="3" t="s">
        <v>3493</v>
      </c>
      <c r="I279" s="3" t="s">
        <v>16</v>
      </c>
      <c r="J279" s="35">
        <v>38.56</v>
      </c>
      <c r="K279" s="32">
        <v>5</v>
      </c>
      <c r="L279" s="6">
        <v>0.1875</v>
      </c>
      <c r="M279" s="7">
        <v>40000</v>
      </c>
      <c r="N279" s="93" t="s">
        <v>3723</v>
      </c>
      <c r="O279" s="3" t="s">
        <v>368</v>
      </c>
      <c r="P279" s="3" t="s">
        <v>3465</v>
      </c>
      <c r="Q279" s="3" t="s">
        <v>3471</v>
      </c>
    </row>
    <row r="280" spans="1:17" ht="13.9" customHeight="1">
      <c r="A280" s="2" t="s">
        <v>6707</v>
      </c>
      <c r="B280" s="3" t="s">
        <v>13</v>
      </c>
      <c r="C280" s="3" t="s">
        <v>14</v>
      </c>
      <c r="D280" s="3" t="s">
        <v>419</v>
      </c>
      <c r="E280" s="8" t="s">
        <v>3126</v>
      </c>
      <c r="F280" s="3" t="s">
        <v>3477</v>
      </c>
      <c r="G280" s="3" t="s">
        <v>15</v>
      </c>
      <c r="H280" s="3" t="s">
        <v>3493</v>
      </c>
      <c r="I280" s="3" t="s">
        <v>16</v>
      </c>
      <c r="J280" s="35">
        <v>20.93</v>
      </c>
      <c r="K280" s="32">
        <v>0.45454539999999999</v>
      </c>
      <c r="L280" s="6">
        <v>0.1875</v>
      </c>
      <c r="M280" s="7">
        <v>42534</v>
      </c>
      <c r="N280" s="93" t="s">
        <v>5113</v>
      </c>
      <c r="O280" s="3" t="s">
        <v>368</v>
      </c>
      <c r="P280" s="3" t="s">
        <v>3465</v>
      </c>
      <c r="Q280" s="3" t="s">
        <v>3471</v>
      </c>
    </row>
    <row r="281" spans="1:17" ht="13.9" customHeight="1">
      <c r="A281" s="23" t="s">
        <v>6708</v>
      </c>
      <c r="B281" s="3" t="s">
        <v>13</v>
      </c>
      <c r="C281" s="3" t="s">
        <v>14</v>
      </c>
      <c r="D281" s="3" t="s">
        <v>420</v>
      </c>
      <c r="E281" s="8" t="s">
        <v>1502</v>
      </c>
      <c r="F281" s="3" t="s">
        <v>3477</v>
      </c>
      <c r="G281" s="3" t="s">
        <v>15</v>
      </c>
      <c r="H281" s="3" t="s">
        <v>3493</v>
      </c>
      <c r="I281" s="3" t="s">
        <v>16</v>
      </c>
      <c r="J281" s="35">
        <v>19.809999999999999</v>
      </c>
      <c r="K281" s="32">
        <v>0.45454539999999999</v>
      </c>
      <c r="L281" s="6">
        <v>0.1875</v>
      </c>
      <c r="M281" s="7">
        <v>39530</v>
      </c>
      <c r="N281" s="93" t="s">
        <v>3724</v>
      </c>
      <c r="O281" s="3" t="s">
        <v>368</v>
      </c>
      <c r="P281" s="3" t="s">
        <v>3465</v>
      </c>
      <c r="Q281" s="3" t="s">
        <v>3471</v>
      </c>
    </row>
    <row r="282" spans="1:17" ht="13.9" customHeight="1">
      <c r="A282" s="2" t="s">
        <v>6709</v>
      </c>
      <c r="B282" s="3" t="s">
        <v>13</v>
      </c>
      <c r="C282" s="3" t="s">
        <v>14</v>
      </c>
      <c r="D282" s="3" t="s">
        <v>421</v>
      </c>
      <c r="E282" s="8" t="s">
        <v>2404</v>
      </c>
      <c r="F282" s="3" t="s">
        <v>3477</v>
      </c>
      <c r="G282" s="3" t="s">
        <v>15</v>
      </c>
      <c r="H282" s="3" t="s">
        <v>3493</v>
      </c>
      <c r="I282" s="3" t="s">
        <v>16</v>
      </c>
      <c r="J282" s="35">
        <v>19.13</v>
      </c>
      <c r="K282" s="32">
        <v>0.45454539999999999</v>
      </c>
      <c r="L282" s="6">
        <v>0.1875</v>
      </c>
      <c r="M282" s="7">
        <v>39544</v>
      </c>
      <c r="N282" s="93" t="s">
        <v>3725</v>
      </c>
      <c r="O282" s="3" t="s">
        <v>368</v>
      </c>
      <c r="P282" s="3" t="s">
        <v>3465</v>
      </c>
      <c r="Q282" s="3" t="s">
        <v>3471</v>
      </c>
    </row>
    <row r="283" spans="1:17" ht="13.9" customHeight="1">
      <c r="A283" s="2" t="s">
        <v>6710</v>
      </c>
      <c r="B283" s="3" t="s">
        <v>13</v>
      </c>
      <c r="C283" s="3" t="s">
        <v>14</v>
      </c>
      <c r="D283" s="3" t="s">
        <v>422</v>
      </c>
      <c r="E283" s="8" t="s">
        <v>3188</v>
      </c>
      <c r="F283" s="3" t="s">
        <v>3477</v>
      </c>
      <c r="G283" s="3" t="s">
        <v>15</v>
      </c>
      <c r="H283" s="3" t="s">
        <v>3493</v>
      </c>
      <c r="I283" s="3" t="s">
        <v>16</v>
      </c>
      <c r="J283" s="35">
        <v>19.63</v>
      </c>
      <c r="K283" s="32">
        <v>0.90909079999999998</v>
      </c>
      <c r="L283" s="6">
        <v>0.1875</v>
      </c>
      <c r="M283" s="7">
        <v>40014</v>
      </c>
      <c r="N283" s="93" t="s">
        <v>3726</v>
      </c>
      <c r="O283" s="3" t="s">
        <v>368</v>
      </c>
      <c r="P283" s="3" t="s">
        <v>3465</v>
      </c>
      <c r="Q283" s="3" t="s">
        <v>3471</v>
      </c>
    </row>
    <row r="284" spans="1:17" ht="13.9" customHeight="1">
      <c r="A284" s="23" t="s">
        <v>6711</v>
      </c>
      <c r="B284" s="3" t="s">
        <v>13</v>
      </c>
      <c r="C284" s="3" t="s">
        <v>14</v>
      </c>
      <c r="D284" s="3" t="s">
        <v>423</v>
      </c>
      <c r="E284" s="3" t="s">
        <v>995</v>
      </c>
      <c r="F284" s="3" t="s">
        <v>3477</v>
      </c>
      <c r="G284" s="3" t="s">
        <v>15</v>
      </c>
      <c r="H284" s="3" t="s">
        <v>3493</v>
      </c>
      <c r="I284" s="3" t="s">
        <v>16</v>
      </c>
      <c r="J284" s="35">
        <v>20.37</v>
      </c>
      <c r="K284" s="32">
        <v>5</v>
      </c>
      <c r="L284" s="6">
        <v>0.1875</v>
      </c>
      <c r="M284" s="7">
        <v>42520</v>
      </c>
      <c r="N284" s="93" t="s">
        <v>3727</v>
      </c>
      <c r="O284" s="3" t="s">
        <v>368</v>
      </c>
      <c r="P284" s="3" t="s">
        <v>3465</v>
      </c>
      <c r="Q284" s="3" t="s">
        <v>3471</v>
      </c>
    </row>
    <row r="285" spans="1:17" ht="13.9" customHeight="1">
      <c r="A285" s="2" t="s">
        <v>6712</v>
      </c>
      <c r="B285" s="3" t="s">
        <v>13</v>
      </c>
      <c r="C285" s="3" t="s">
        <v>14</v>
      </c>
      <c r="D285" s="3" t="s">
        <v>424</v>
      </c>
      <c r="E285" s="8" t="s">
        <v>1589</v>
      </c>
      <c r="F285" s="3" t="s">
        <v>3477</v>
      </c>
      <c r="G285" s="3" t="s">
        <v>15</v>
      </c>
      <c r="H285" s="3" t="s">
        <v>3493</v>
      </c>
      <c r="I285" s="3" t="s">
        <v>16</v>
      </c>
      <c r="J285" s="35">
        <v>19.39</v>
      </c>
      <c r="K285" s="32">
        <v>0.90909099999999998</v>
      </c>
      <c r="L285" s="6">
        <v>0.1875</v>
      </c>
      <c r="M285" s="7">
        <v>39530</v>
      </c>
      <c r="N285" s="93" t="s">
        <v>5114</v>
      </c>
      <c r="O285" s="3" t="s">
        <v>368</v>
      </c>
      <c r="P285" s="3" t="s">
        <v>3465</v>
      </c>
      <c r="Q285" s="3" t="s">
        <v>3471</v>
      </c>
    </row>
    <row r="286" spans="1:17" ht="13.9" customHeight="1">
      <c r="A286" s="2" t="s">
        <v>6713</v>
      </c>
      <c r="B286" s="3" t="s">
        <v>13</v>
      </c>
      <c r="C286" s="3" t="s">
        <v>14</v>
      </c>
      <c r="D286" s="3" t="s">
        <v>425</v>
      </c>
      <c r="E286" s="8" t="s">
        <v>2276</v>
      </c>
      <c r="F286" s="3" t="s">
        <v>3477</v>
      </c>
      <c r="G286" s="3" t="s">
        <v>15</v>
      </c>
      <c r="H286" s="3" t="s">
        <v>3493</v>
      </c>
      <c r="I286" s="3" t="s">
        <v>16</v>
      </c>
      <c r="J286" s="35">
        <v>19.13</v>
      </c>
      <c r="K286" s="32">
        <v>0.45454539999999999</v>
      </c>
      <c r="L286" s="6">
        <v>0.1875</v>
      </c>
      <c r="M286" s="7">
        <v>39544</v>
      </c>
      <c r="N286" s="93" t="s">
        <v>5115</v>
      </c>
      <c r="O286" s="3" t="s">
        <v>368</v>
      </c>
      <c r="P286" s="3" t="s">
        <v>3465</v>
      </c>
      <c r="Q286" s="3" t="s">
        <v>3471</v>
      </c>
    </row>
    <row r="287" spans="1:17" ht="13.9" customHeight="1">
      <c r="A287" s="23" t="s">
        <v>6714</v>
      </c>
      <c r="B287" s="3" t="s">
        <v>13</v>
      </c>
      <c r="C287" s="3" t="s">
        <v>14</v>
      </c>
      <c r="D287" s="3" t="s">
        <v>426</v>
      </c>
      <c r="E287" s="3" t="s">
        <v>774</v>
      </c>
      <c r="F287" s="3" t="s">
        <v>3477</v>
      </c>
      <c r="G287" s="3" t="s">
        <v>15</v>
      </c>
      <c r="H287" s="3" t="s">
        <v>3493</v>
      </c>
      <c r="I287" s="3" t="s">
        <v>16</v>
      </c>
      <c r="J287" s="35">
        <v>20.2</v>
      </c>
      <c r="K287" s="32">
        <v>0.2272728</v>
      </c>
      <c r="L287" s="6">
        <v>0.1875</v>
      </c>
      <c r="M287" s="7">
        <v>40014</v>
      </c>
      <c r="N287" s="93" t="s">
        <v>3728</v>
      </c>
      <c r="O287" s="3" t="s">
        <v>368</v>
      </c>
      <c r="P287" s="3" t="s">
        <v>3465</v>
      </c>
      <c r="Q287" s="3" t="s">
        <v>3471</v>
      </c>
    </row>
    <row r="288" spans="1:17" ht="13.9" customHeight="1">
      <c r="A288" s="2" t="s">
        <v>6715</v>
      </c>
      <c r="B288" s="3" t="s">
        <v>13</v>
      </c>
      <c r="C288" s="3" t="s">
        <v>14</v>
      </c>
      <c r="D288" s="3" t="s">
        <v>427</v>
      </c>
      <c r="E288" s="3" t="s">
        <v>215</v>
      </c>
      <c r="F288" s="3" t="s">
        <v>3477</v>
      </c>
      <c r="G288" s="3" t="s">
        <v>15</v>
      </c>
      <c r="H288" s="3" t="s">
        <v>3493</v>
      </c>
      <c r="I288" s="3" t="s">
        <v>16</v>
      </c>
      <c r="J288" s="35">
        <v>20.2</v>
      </c>
      <c r="K288" s="32">
        <v>0.45454539999999999</v>
      </c>
      <c r="L288" s="6">
        <v>0.1875</v>
      </c>
      <c r="M288" s="7">
        <v>42534</v>
      </c>
      <c r="N288" s="93" t="s">
        <v>3729</v>
      </c>
      <c r="O288" s="3" t="s">
        <v>368</v>
      </c>
      <c r="P288" s="3" t="s">
        <v>3465</v>
      </c>
      <c r="Q288" s="3" t="s">
        <v>3471</v>
      </c>
    </row>
    <row r="289" spans="1:17" ht="13.9" customHeight="1">
      <c r="A289" s="2" t="s">
        <v>6716</v>
      </c>
      <c r="B289" s="3" t="s">
        <v>13</v>
      </c>
      <c r="C289" s="3" t="s">
        <v>14</v>
      </c>
      <c r="D289" s="3" t="s">
        <v>428</v>
      </c>
      <c r="E289" s="3" t="s">
        <v>995</v>
      </c>
      <c r="F289" s="3" t="s">
        <v>3477</v>
      </c>
      <c r="G289" s="3" t="s">
        <v>15</v>
      </c>
      <c r="H289" s="3" t="s">
        <v>3493</v>
      </c>
      <c r="I289" s="3" t="s">
        <v>16</v>
      </c>
      <c r="J289" s="35">
        <v>19.45</v>
      </c>
      <c r="K289" s="32">
        <v>0.2272728</v>
      </c>
      <c r="L289" s="6">
        <v>0.1875</v>
      </c>
      <c r="M289" s="7">
        <v>39530</v>
      </c>
      <c r="N289" s="93" t="s">
        <v>3730</v>
      </c>
      <c r="O289" s="3" t="s">
        <v>368</v>
      </c>
      <c r="P289" s="3" t="s">
        <v>3465</v>
      </c>
      <c r="Q289" s="3" t="s">
        <v>3471</v>
      </c>
    </row>
    <row r="290" spans="1:17" ht="13.9" customHeight="1">
      <c r="A290" s="23" t="s">
        <v>6717</v>
      </c>
      <c r="B290" s="3" t="s">
        <v>13</v>
      </c>
      <c r="C290" s="3" t="s">
        <v>14</v>
      </c>
      <c r="D290" s="3" t="s">
        <v>429</v>
      </c>
      <c r="E290" s="3" t="s">
        <v>116</v>
      </c>
      <c r="F290" s="3" t="s">
        <v>3477</v>
      </c>
      <c r="G290" s="3" t="s">
        <v>15</v>
      </c>
      <c r="H290" s="3" t="s">
        <v>3493</v>
      </c>
      <c r="I290" s="3" t="s">
        <v>16</v>
      </c>
      <c r="J290" s="35">
        <v>19.48</v>
      </c>
      <c r="K290" s="32">
        <v>0.30303039999999998</v>
      </c>
      <c r="L290" s="6">
        <v>0.1875</v>
      </c>
      <c r="M290" s="7">
        <v>39544</v>
      </c>
      <c r="N290" s="93" t="s">
        <v>3731</v>
      </c>
      <c r="O290" s="3" t="s">
        <v>368</v>
      </c>
      <c r="P290" s="3" t="s">
        <v>3465</v>
      </c>
      <c r="Q290" s="3" t="s">
        <v>3471</v>
      </c>
    </row>
    <row r="291" spans="1:17" ht="13.9" customHeight="1">
      <c r="A291" s="2" t="s">
        <v>6718</v>
      </c>
      <c r="B291" s="3" t="s">
        <v>13</v>
      </c>
      <c r="C291" s="3" t="s">
        <v>14</v>
      </c>
      <c r="D291" s="3" t="s">
        <v>430</v>
      </c>
      <c r="E291" s="8" t="s">
        <v>1502</v>
      </c>
      <c r="F291" s="3" t="s">
        <v>3477</v>
      </c>
      <c r="G291" s="3" t="s">
        <v>15</v>
      </c>
      <c r="H291" s="3" t="s">
        <v>3493</v>
      </c>
      <c r="I291" s="3" t="s">
        <v>16</v>
      </c>
      <c r="J291" s="35">
        <v>20.190000000000001</v>
      </c>
      <c r="K291" s="32">
        <v>0.2272728</v>
      </c>
      <c r="L291" s="6">
        <v>0.1875</v>
      </c>
      <c r="M291" s="7">
        <v>40014</v>
      </c>
      <c r="N291" s="93" t="s">
        <v>5116</v>
      </c>
      <c r="O291" s="3" t="s">
        <v>368</v>
      </c>
      <c r="P291" s="3" t="s">
        <v>3465</v>
      </c>
      <c r="Q291" s="3" t="s">
        <v>3471</v>
      </c>
    </row>
    <row r="292" spans="1:17" ht="13.9" customHeight="1">
      <c r="A292" s="2" t="s">
        <v>6719</v>
      </c>
      <c r="B292" s="3" t="s">
        <v>13</v>
      </c>
      <c r="C292" s="3" t="s">
        <v>14</v>
      </c>
      <c r="D292" s="3" t="s">
        <v>431</v>
      </c>
      <c r="E292" s="8" t="s">
        <v>1702</v>
      </c>
      <c r="F292" s="3" t="s">
        <v>3477</v>
      </c>
      <c r="G292" s="3" t="s">
        <v>15</v>
      </c>
      <c r="H292" s="3" t="s">
        <v>3493</v>
      </c>
      <c r="I292" s="3" t="s">
        <v>16</v>
      </c>
      <c r="J292" s="35">
        <v>18.510000000000002</v>
      </c>
      <c r="K292" s="32">
        <v>0.90909099999999998</v>
      </c>
      <c r="L292" s="6">
        <v>0.1875</v>
      </c>
      <c r="M292" s="7">
        <v>42534</v>
      </c>
      <c r="N292" s="93" t="s">
        <v>5117</v>
      </c>
      <c r="O292" s="3" t="s">
        <v>368</v>
      </c>
      <c r="P292" s="3" t="s">
        <v>3465</v>
      </c>
      <c r="Q292" s="3" t="s">
        <v>3471</v>
      </c>
    </row>
    <row r="293" spans="1:17" ht="13.9" customHeight="1">
      <c r="A293" s="23" t="s">
        <v>6720</v>
      </c>
      <c r="B293" s="5" t="s">
        <v>13</v>
      </c>
      <c r="C293" s="3" t="s">
        <v>14</v>
      </c>
      <c r="D293" s="3" t="s">
        <v>432</v>
      </c>
      <c r="E293" s="3" t="s">
        <v>898</v>
      </c>
      <c r="F293" s="3" t="s">
        <v>3477</v>
      </c>
      <c r="G293" s="3" t="s">
        <v>15</v>
      </c>
      <c r="H293" s="3" t="s">
        <v>3493</v>
      </c>
      <c r="I293" s="3" t="s">
        <v>16</v>
      </c>
      <c r="J293" s="35">
        <v>18.55</v>
      </c>
      <c r="K293" s="32">
        <v>0.30303039999999998</v>
      </c>
      <c r="L293" s="6">
        <v>0.1875</v>
      </c>
      <c r="M293" s="7">
        <v>39530</v>
      </c>
      <c r="N293" s="93" t="s">
        <v>3732</v>
      </c>
      <c r="O293" s="3" t="s">
        <v>368</v>
      </c>
      <c r="P293" s="3" t="s">
        <v>3465</v>
      </c>
      <c r="Q293" s="3" t="s">
        <v>3471</v>
      </c>
    </row>
    <row r="294" spans="1:17" ht="13.9" customHeight="1">
      <c r="A294" s="2" t="s">
        <v>6721</v>
      </c>
      <c r="B294" s="5" t="s">
        <v>13</v>
      </c>
      <c r="C294" s="3" t="s">
        <v>14</v>
      </c>
      <c r="D294" s="3" t="s">
        <v>433</v>
      </c>
      <c r="E294" s="8" t="s">
        <v>2552</v>
      </c>
      <c r="F294" s="3" t="s">
        <v>3477</v>
      </c>
      <c r="G294" s="3" t="s">
        <v>15</v>
      </c>
      <c r="H294" s="3" t="s">
        <v>3493</v>
      </c>
      <c r="I294" s="3" t="s">
        <v>16</v>
      </c>
      <c r="J294" s="35">
        <v>19.239999999999998</v>
      </c>
      <c r="K294" s="32">
        <v>0.30303039999999998</v>
      </c>
      <c r="L294" s="6">
        <v>0.1875</v>
      </c>
      <c r="M294" s="7">
        <v>39544</v>
      </c>
      <c r="N294" s="93" t="s">
        <v>3733</v>
      </c>
      <c r="O294" s="3" t="s">
        <v>368</v>
      </c>
      <c r="P294" s="3" t="s">
        <v>3465</v>
      </c>
      <c r="Q294" s="3" t="s">
        <v>3471</v>
      </c>
    </row>
    <row r="295" spans="1:17" ht="13.9" customHeight="1">
      <c r="A295" s="2" t="s">
        <v>6722</v>
      </c>
      <c r="B295" s="5" t="s">
        <v>13</v>
      </c>
      <c r="C295" s="3" t="s">
        <v>14</v>
      </c>
      <c r="D295" s="3" t="s">
        <v>434</v>
      </c>
      <c r="E295" s="8" t="s">
        <v>2404</v>
      </c>
      <c r="F295" s="3" t="s">
        <v>3477</v>
      </c>
      <c r="G295" s="3" t="s">
        <v>15</v>
      </c>
      <c r="H295" s="3" t="s">
        <v>3493</v>
      </c>
      <c r="I295" s="3" t="s">
        <v>16</v>
      </c>
      <c r="J295" s="35">
        <v>19.739999999999998</v>
      </c>
      <c r="K295" s="32">
        <v>5</v>
      </c>
      <c r="L295" s="6">
        <v>0.1875</v>
      </c>
      <c r="M295" s="7">
        <v>40144</v>
      </c>
      <c r="N295" s="93" t="s">
        <v>5118</v>
      </c>
      <c r="O295" s="3" t="s">
        <v>368</v>
      </c>
      <c r="P295" s="3" t="s">
        <v>3465</v>
      </c>
      <c r="Q295" s="3" t="s">
        <v>3471</v>
      </c>
    </row>
    <row r="296" spans="1:17" ht="13.9" customHeight="1">
      <c r="A296" s="23" t="s">
        <v>6723</v>
      </c>
      <c r="B296" s="3" t="s">
        <v>13</v>
      </c>
      <c r="C296" s="3" t="s">
        <v>14</v>
      </c>
      <c r="D296" s="3" t="s">
        <v>435</v>
      </c>
      <c r="E296" s="3" t="s">
        <v>553</v>
      </c>
      <c r="F296" s="3" t="s">
        <v>3477</v>
      </c>
      <c r="G296" s="3" t="s">
        <v>15</v>
      </c>
      <c r="H296" s="3" t="s">
        <v>3493</v>
      </c>
      <c r="I296" s="3" t="s">
        <v>16</v>
      </c>
      <c r="J296" s="35">
        <v>20.260000000000002</v>
      </c>
      <c r="K296" s="32">
        <v>0.2272728</v>
      </c>
      <c r="L296" s="6">
        <v>0.1875</v>
      </c>
      <c r="M296" s="7">
        <v>42534</v>
      </c>
      <c r="N296" s="93" t="s">
        <v>4454</v>
      </c>
      <c r="O296" s="3" t="s">
        <v>368</v>
      </c>
      <c r="P296" s="3" t="s">
        <v>3465</v>
      </c>
      <c r="Q296" s="3" t="s">
        <v>3471</v>
      </c>
    </row>
    <row r="297" spans="1:17" ht="13.9" customHeight="1">
      <c r="A297" s="2" t="s">
        <v>6724</v>
      </c>
      <c r="B297" s="3" t="s">
        <v>13</v>
      </c>
      <c r="C297" s="3" t="s">
        <v>14</v>
      </c>
      <c r="D297" s="3" t="s">
        <v>436</v>
      </c>
      <c r="E297" s="3" t="s">
        <v>616</v>
      </c>
      <c r="F297" s="3" t="s">
        <v>3477</v>
      </c>
      <c r="G297" s="3" t="s">
        <v>15</v>
      </c>
      <c r="H297" s="3" t="s">
        <v>3493</v>
      </c>
      <c r="I297" s="3" t="s">
        <v>16</v>
      </c>
      <c r="J297" s="35">
        <v>21.43</v>
      </c>
      <c r="K297" s="32">
        <v>0.30303039999999998</v>
      </c>
      <c r="L297" s="6">
        <v>0.1875</v>
      </c>
      <c r="M297" s="7">
        <v>39530</v>
      </c>
      <c r="N297" s="93" t="s">
        <v>5119</v>
      </c>
      <c r="O297" s="3" t="s">
        <v>368</v>
      </c>
      <c r="P297" s="3" t="s">
        <v>3465</v>
      </c>
      <c r="Q297" s="3" t="s">
        <v>3471</v>
      </c>
    </row>
    <row r="298" spans="1:17" ht="13.9" customHeight="1">
      <c r="A298" s="2" t="s">
        <v>6725</v>
      </c>
      <c r="B298" s="3" t="s">
        <v>13</v>
      </c>
      <c r="C298" s="3" t="s">
        <v>14</v>
      </c>
      <c r="D298" s="3" t="s">
        <v>437</v>
      </c>
      <c r="E298" s="3" t="s">
        <v>1396</v>
      </c>
      <c r="F298" s="3" t="s">
        <v>3477</v>
      </c>
      <c r="G298" s="3" t="s">
        <v>15</v>
      </c>
      <c r="H298" s="3" t="s">
        <v>3493</v>
      </c>
      <c r="I298" s="3" t="s">
        <v>16</v>
      </c>
      <c r="J298" s="35">
        <v>20.81</v>
      </c>
      <c r="K298" s="32">
        <v>0.1136364</v>
      </c>
      <c r="L298" s="6">
        <v>0.1875</v>
      </c>
      <c r="M298" s="7">
        <v>39544</v>
      </c>
      <c r="N298" s="93" t="s">
        <v>5120</v>
      </c>
      <c r="O298" s="3" t="s">
        <v>368</v>
      </c>
      <c r="P298" s="3" t="s">
        <v>3465</v>
      </c>
      <c r="Q298" s="3" t="s">
        <v>3471</v>
      </c>
    </row>
    <row r="299" spans="1:17" ht="13.9" customHeight="1">
      <c r="A299" s="23" t="s">
        <v>6726</v>
      </c>
      <c r="B299" s="3" t="s">
        <v>13</v>
      </c>
      <c r="C299" s="3" t="s">
        <v>14</v>
      </c>
      <c r="D299" s="3" t="s">
        <v>438</v>
      </c>
      <c r="E299" s="3" t="s">
        <v>766</v>
      </c>
      <c r="F299" s="3" t="s">
        <v>3477</v>
      </c>
      <c r="G299" s="3" t="s">
        <v>15</v>
      </c>
      <c r="H299" s="3" t="s">
        <v>3493</v>
      </c>
      <c r="I299" s="3" t="s">
        <v>16</v>
      </c>
      <c r="J299" s="35">
        <v>19.79</v>
      </c>
      <c r="K299" s="32">
        <v>0.30303039999999998</v>
      </c>
      <c r="L299" s="6">
        <v>0.1875</v>
      </c>
      <c r="M299" s="7">
        <v>40014</v>
      </c>
      <c r="N299" s="93" t="s">
        <v>3734</v>
      </c>
      <c r="O299" s="3" t="s">
        <v>368</v>
      </c>
      <c r="P299" s="3" t="s">
        <v>3465</v>
      </c>
      <c r="Q299" s="3" t="s">
        <v>3471</v>
      </c>
    </row>
    <row r="300" spans="1:17" ht="13.9" customHeight="1">
      <c r="A300" s="2" t="s">
        <v>6727</v>
      </c>
      <c r="B300" s="5" t="s">
        <v>13</v>
      </c>
      <c r="C300" s="3" t="s">
        <v>14</v>
      </c>
      <c r="D300" s="3" t="s">
        <v>439</v>
      </c>
      <c r="E300" s="8" t="s">
        <v>3126</v>
      </c>
      <c r="F300" s="3" t="s">
        <v>3477</v>
      </c>
      <c r="G300" s="3" t="s">
        <v>15</v>
      </c>
      <c r="H300" s="3" t="s">
        <v>3492</v>
      </c>
      <c r="I300" s="3" t="s">
        <v>16</v>
      </c>
      <c r="J300" s="35">
        <v>99.68</v>
      </c>
      <c r="K300" s="32">
        <v>6.6666998</v>
      </c>
      <c r="L300" s="6">
        <v>0.1875</v>
      </c>
      <c r="M300" s="7">
        <v>42524</v>
      </c>
      <c r="N300" s="93" t="s">
        <v>4455</v>
      </c>
      <c r="O300" s="3" t="s">
        <v>143</v>
      </c>
      <c r="P300" s="3" t="s">
        <v>3465</v>
      </c>
      <c r="Q300" s="3" t="s">
        <v>3472</v>
      </c>
    </row>
    <row r="301" spans="1:17" ht="13.9" customHeight="1">
      <c r="A301" s="2" t="s">
        <v>6728</v>
      </c>
      <c r="B301" s="5" t="s">
        <v>13</v>
      </c>
      <c r="C301" s="3" t="s">
        <v>14</v>
      </c>
      <c r="D301" s="3" t="s">
        <v>440</v>
      </c>
      <c r="E301" s="3" t="s">
        <v>1100</v>
      </c>
      <c r="F301" s="3" t="s">
        <v>3477</v>
      </c>
      <c r="G301" s="3" t="s">
        <v>15</v>
      </c>
      <c r="H301" s="3" t="s">
        <v>3492</v>
      </c>
      <c r="I301" s="3" t="s">
        <v>16</v>
      </c>
      <c r="J301" s="35">
        <v>18.95</v>
      </c>
      <c r="K301" s="32">
        <v>3.3654999999999999</v>
      </c>
      <c r="L301" s="6">
        <v>0.1875</v>
      </c>
      <c r="M301" s="7">
        <v>39564</v>
      </c>
      <c r="N301" s="93" t="s">
        <v>5121</v>
      </c>
      <c r="O301" s="3" t="s">
        <v>143</v>
      </c>
      <c r="P301" s="3" t="s">
        <v>3465</v>
      </c>
      <c r="Q301" s="3" t="s">
        <v>3472</v>
      </c>
    </row>
    <row r="302" spans="1:17" ht="13.9" customHeight="1">
      <c r="A302" s="23" t="s">
        <v>6729</v>
      </c>
      <c r="B302" s="5" t="s">
        <v>13</v>
      </c>
      <c r="C302" s="3" t="s">
        <v>14</v>
      </c>
      <c r="D302" s="3" t="s">
        <v>441</v>
      </c>
      <c r="E302" s="8" t="s">
        <v>3126</v>
      </c>
      <c r="F302" s="3" t="s">
        <v>3477</v>
      </c>
      <c r="G302" s="3" t="s">
        <v>15</v>
      </c>
      <c r="H302" s="3" t="s">
        <v>3492</v>
      </c>
      <c r="I302" s="3" t="s">
        <v>16</v>
      </c>
      <c r="J302" s="35">
        <v>19.940000000000001</v>
      </c>
      <c r="K302" s="32">
        <v>5.1463999999999999</v>
      </c>
      <c r="L302" s="6">
        <v>0.25</v>
      </c>
      <c r="M302" s="7">
        <v>39578</v>
      </c>
      <c r="N302" s="93" t="s">
        <v>5122</v>
      </c>
      <c r="O302" s="3" t="s">
        <v>143</v>
      </c>
      <c r="P302" s="3" t="s">
        <v>3465</v>
      </c>
      <c r="Q302" s="3" t="s">
        <v>3472</v>
      </c>
    </row>
    <row r="303" spans="1:17" ht="13.9" customHeight="1">
      <c r="A303" s="2" t="s">
        <v>6730</v>
      </c>
      <c r="B303" s="3" t="s">
        <v>13</v>
      </c>
      <c r="C303" s="3" t="s">
        <v>14</v>
      </c>
      <c r="D303" s="3" t="s">
        <v>442</v>
      </c>
      <c r="E303" s="3" t="s">
        <v>1100</v>
      </c>
      <c r="F303" s="3" t="s">
        <v>3477</v>
      </c>
      <c r="G303" s="3" t="s">
        <v>15</v>
      </c>
      <c r="H303" s="3" t="s">
        <v>3492</v>
      </c>
      <c r="I303" s="3" t="s">
        <v>16</v>
      </c>
      <c r="J303" s="35">
        <v>19.670000000000002</v>
      </c>
      <c r="K303" s="32">
        <v>4.819</v>
      </c>
      <c r="L303" s="6">
        <v>0.25</v>
      </c>
      <c r="M303" s="7">
        <v>40048</v>
      </c>
      <c r="N303" s="93" t="s">
        <v>5123</v>
      </c>
      <c r="O303" s="3" t="s">
        <v>143</v>
      </c>
      <c r="P303" s="3" t="s">
        <v>3465</v>
      </c>
      <c r="Q303" s="3" t="s">
        <v>3472</v>
      </c>
    </row>
    <row r="304" spans="1:17" ht="13.9" customHeight="1">
      <c r="A304" s="2" t="s">
        <v>6731</v>
      </c>
      <c r="B304" s="3" t="s">
        <v>13</v>
      </c>
      <c r="C304" s="3" t="s">
        <v>14</v>
      </c>
      <c r="D304" s="3" t="s">
        <v>443</v>
      </c>
      <c r="E304" s="3" t="s">
        <v>1177</v>
      </c>
      <c r="F304" s="3" t="s">
        <v>3477</v>
      </c>
      <c r="G304" s="3" t="s">
        <v>15</v>
      </c>
      <c r="H304" s="3" t="s">
        <v>3492</v>
      </c>
      <c r="I304" s="3" t="s">
        <v>16</v>
      </c>
      <c r="J304" s="35">
        <v>20.28</v>
      </c>
      <c r="K304" s="32">
        <v>2.3833000000000002</v>
      </c>
      <c r="L304" s="6">
        <v>0.25</v>
      </c>
      <c r="M304" s="7">
        <v>42568</v>
      </c>
      <c r="N304" s="93" t="s">
        <v>3735</v>
      </c>
      <c r="O304" s="3" t="s">
        <v>143</v>
      </c>
      <c r="P304" s="3" t="s">
        <v>3465</v>
      </c>
      <c r="Q304" s="3" t="s">
        <v>3472</v>
      </c>
    </row>
    <row r="305" spans="1:17" ht="13.9" customHeight="1">
      <c r="A305" s="23" t="s">
        <v>6732</v>
      </c>
      <c r="B305" s="3" t="s">
        <v>13</v>
      </c>
      <c r="C305" s="3" t="s">
        <v>14</v>
      </c>
      <c r="D305" s="3" t="s">
        <v>444</v>
      </c>
      <c r="E305" s="8" t="s">
        <v>2692</v>
      </c>
      <c r="F305" s="3" t="s">
        <v>3477</v>
      </c>
      <c r="G305" s="3" t="s">
        <v>15</v>
      </c>
      <c r="H305" s="3" t="s">
        <v>3492</v>
      </c>
      <c r="I305" s="3" t="s">
        <v>16</v>
      </c>
      <c r="J305" s="35">
        <v>19.13</v>
      </c>
      <c r="K305" s="32">
        <v>0.71428599999999998</v>
      </c>
      <c r="L305" s="6">
        <v>0.25</v>
      </c>
      <c r="M305" s="7">
        <v>39571</v>
      </c>
      <c r="N305" s="93" t="s">
        <v>3736</v>
      </c>
      <c r="O305" s="3" t="s">
        <v>143</v>
      </c>
      <c r="P305" s="3" t="s">
        <v>3465</v>
      </c>
      <c r="Q305" s="3" t="s">
        <v>3472</v>
      </c>
    </row>
    <row r="306" spans="1:17" ht="13.9" customHeight="1">
      <c r="A306" s="2" t="s">
        <v>6733</v>
      </c>
      <c r="B306" s="3" t="s">
        <v>13</v>
      </c>
      <c r="C306" s="3" t="s">
        <v>14</v>
      </c>
      <c r="D306" s="3" t="s">
        <v>445</v>
      </c>
      <c r="E306" s="3" t="s">
        <v>1100</v>
      </c>
      <c r="F306" s="3" t="s">
        <v>3477</v>
      </c>
      <c r="G306" s="3" t="s">
        <v>15</v>
      </c>
      <c r="H306" s="3" t="s">
        <v>3492</v>
      </c>
      <c r="I306" s="3" t="s">
        <v>16</v>
      </c>
      <c r="J306" s="35">
        <v>20.47</v>
      </c>
      <c r="K306" s="32">
        <v>0.71428599999999998</v>
      </c>
      <c r="L306" s="6">
        <v>0.1875</v>
      </c>
      <c r="M306" s="7">
        <v>39585</v>
      </c>
      <c r="N306" s="93" t="s">
        <v>5124</v>
      </c>
      <c r="O306" s="3" t="s">
        <v>143</v>
      </c>
      <c r="P306" s="3" t="s">
        <v>3465</v>
      </c>
      <c r="Q306" s="3" t="s">
        <v>3472</v>
      </c>
    </row>
    <row r="307" spans="1:17" ht="13.9" customHeight="1">
      <c r="A307" s="2" t="s">
        <v>6734</v>
      </c>
      <c r="B307" s="3" t="s">
        <v>13</v>
      </c>
      <c r="C307" s="3" t="s">
        <v>14</v>
      </c>
      <c r="D307" s="3" t="s">
        <v>446</v>
      </c>
      <c r="E307" s="3" t="s">
        <v>774</v>
      </c>
      <c r="F307" s="3" t="s">
        <v>3477</v>
      </c>
      <c r="G307" s="3" t="s">
        <v>15</v>
      </c>
      <c r="H307" s="3" t="s">
        <v>3492</v>
      </c>
      <c r="I307" s="3" t="s">
        <v>16</v>
      </c>
      <c r="J307" s="35">
        <v>21.48</v>
      </c>
      <c r="K307" s="32">
        <v>1.428571</v>
      </c>
      <c r="L307" s="6">
        <v>0.1875</v>
      </c>
      <c r="M307" s="7">
        <v>40055</v>
      </c>
      <c r="N307" s="93" t="s">
        <v>5125</v>
      </c>
      <c r="O307" s="3" t="s">
        <v>143</v>
      </c>
      <c r="P307" s="3" t="s">
        <v>3465</v>
      </c>
      <c r="Q307" s="3" t="s">
        <v>3472</v>
      </c>
    </row>
    <row r="308" spans="1:17" ht="13.9" customHeight="1">
      <c r="A308" s="23" t="s">
        <v>6735</v>
      </c>
      <c r="B308" s="3" t="s">
        <v>13</v>
      </c>
      <c r="C308" s="3" t="s">
        <v>14</v>
      </c>
      <c r="D308" s="3" t="s">
        <v>447</v>
      </c>
      <c r="E308" s="8" t="s">
        <v>2404</v>
      </c>
      <c r="F308" s="3" t="s">
        <v>3477</v>
      </c>
      <c r="G308" s="3" t="s">
        <v>15</v>
      </c>
      <c r="H308" s="3" t="s">
        <v>3492</v>
      </c>
      <c r="I308" s="3" t="s">
        <v>16</v>
      </c>
      <c r="J308" s="35">
        <v>19.850000000000001</v>
      </c>
      <c r="K308" s="32">
        <v>0.28571400000000002</v>
      </c>
      <c r="L308" s="6">
        <v>0.25</v>
      </c>
      <c r="M308" s="7">
        <v>42576</v>
      </c>
      <c r="N308" s="93" t="s">
        <v>3737</v>
      </c>
      <c r="O308" s="3" t="s">
        <v>143</v>
      </c>
      <c r="P308" s="3" t="s">
        <v>3465</v>
      </c>
      <c r="Q308" s="3" t="s">
        <v>3472</v>
      </c>
    </row>
    <row r="309" spans="1:17" ht="13.9" customHeight="1">
      <c r="A309" s="2" t="s">
        <v>6736</v>
      </c>
      <c r="B309" s="3" t="s">
        <v>13</v>
      </c>
      <c r="C309" s="3" t="s">
        <v>14</v>
      </c>
      <c r="D309" s="3" t="s">
        <v>448</v>
      </c>
      <c r="E309" s="8" t="s">
        <v>1589</v>
      </c>
      <c r="F309" s="3" t="s">
        <v>3477</v>
      </c>
      <c r="G309" s="3" t="s">
        <v>15</v>
      </c>
      <c r="H309" s="3" t="s">
        <v>3490</v>
      </c>
      <c r="I309" s="3" t="s">
        <v>16</v>
      </c>
      <c r="J309" s="35">
        <v>30.53</v>
      </c>
      <c r="K309" s="32">
        <v>9.9999999000000006</v>
      </c>
      <c r="L309" s="6">
        <v>0.1875</v>
      </c>
      <c r="M309" s="7">
        <v>39598</v>
      </c>
      <c r="N309" s="93" t="s">
        <v>5126</v>
      </c>
      <c r="O309" s="3" t="s">
        <v>265</v>
      </c>
      <c r="P309" s="3" t="s">
        <v>3465</v>
      </c>
      <c r="Q309" s="3" t="s">
        <v>3471</v>
      </c>
    </row>
    <row r="310" spans="1:17" ht="13.9" customHeight="1">
      <c r="A310" s="2" t="s">
        <v>6737</v>
      </c>
      <c r="B310" s="5" t="s">
        <v>13</v>
      </c>
      <c r="C310" s="3" t="s">
        <v>14</v>
      </c>
      <c r="D310" s="3" t="s">
        <v>449</v>
      </c>
      <c r="E310" s="3" t="s">
        <v>616</v>
      </c>
      <c r="F310" s="3" t="s">
        <v>3477</v>
      </c>
      <c r="G310" s="3" t="s">
        <v>15</v>
      </c>
      <c r="H310" s="3" t="s">
        <v>3490</v>
      </c>
      <c r="I310" s="3" t="s">
        <v>16</v>
      </c>
      <c r="J310" s="35">
        <v>30.96</v>
      </c>
      <c r="K310" s="32">
        <v>9.9999999000000006</v>
      </c>
      <c r="L310" s="6">
        <v>0.1875</v>
      </c>
      <c r="M310" s="7">
        <v>39612</v>
      </c>
      <c r="N310" s="93" t="s">
        <v>5127</v>
      </c>
      <c r="O310" s="3" t="s">
        <v>265</v>
      </c>
      <c r="P310" s="3" t="s">
        <v>3465</v>
      </c>
      <c r="Q310" s="3" t="s">
        <v>3471</v>
      </c>
    </row>
    <row r="311" spans="1:17" ht="13.9" customHeight="1">
      <c r="A311" s="23" t="s">
        <v>6738</v>
      </c>
      <c r="B311" s="3" t="s">
        <v>13</v>
      </c>
      <c r="C311" s="3" t="s">
        <v>14</v>
      </c>
      <c r="D311" s="3" t="s">
        <v>450</v>
      </c>
      <c r="E311" s="3" t="s">
        <v>215</v>
      </c>
      <c r="F311" s="3" t="s">
        <v>3477</v>
      </c>
      <c r="G311" s="3" t="s">
        <v>15</v>
      </c>
      <c r="H311" s="3" t="s">
        <v>3490</v>
      </c>
      <c r="I311" s="3" t="s">
        <v>16</v>
      </c>
      <c r="J311" s="35">
        <v>29.33</v>
      </c>
      <c r="K311" s="32">
        <v>5.0000001000000003</v>
      </c>
      <c r="L311" s="6">
        <v>0.21</v>
      </c>
      <c r="M311" s="7">
        <v>39761</v>
      </c>
      <c r="N311" s="93" t="s">
        <v>4456</v>
      </c>
      <c r="O311" s="3" t="s">
        <v>265</v>
      </c>
      <c r="P311" s="3" t="s">
        <v>3465</v>
      </c>
      <c r="Q311" s="3" t="s">
        <v>3471</v>
      </c>
    </row>
    <row r="312" spans="1:17" ht="13.9" customHeight="1">
      <c r="A312" s="2" t="s">
        <v>6739</v>
      </c>
      <c r="B312" s="3" t="s">
        <v>13</v>
      </c>
      <c r="C312" s="3" t="s">
        <v>14</v>
      </c>
      <c r="D312" s="3" t="s">
        <v>451</v>
      </c>
      <c r="E312" s="8" t="s">
        <v>3063</v>
      </c>
      <c r="F312" s="3" t="s">
        <v>3477</v>
      </c>
      <c r="G312" s="3" t="s">
        <v>15</v>
      </c>
      <c r="H312" s="3" t="s">
        <v>3490</v>
      </c>
      <c r="I312" s="3" t="s">
        <v>16</v>
      </c>
      <c r="J312" s="35">
        <v>30.27</v>
      </c>
      <c r="K312" s="32">
        <v>5.0000001000000003</v>
      </c>
      <c r="L312" s="6">
        <v>0.21</v>
      </c>
      <c r="M312" s="7">
        <v>42210</v>
      </c>
      <c r="N312" s="93" t="s">
        <v>5128</v>
      </c>
      <c r="O312" s="3" t="s">
        <v>265</v>
      </c>
      <c r="P312" s="3" t="s">
        <v>3465</v>
      </c>
      <c r="Q312" s="3" t="s">
        <v>3471</v>
      </c>
    </row>
    <row r="313" spans="1:17" ht="13.9" customHeight="1">
      <c r="A313" s="2" t="s">
        <v>6740</v>
      </c>
      <c r="B313" s="3" t="s">
        <v>13</v>
      </c>
      <c r="C313" s="3" t="s">
        <v>14</v>
      </c>
      <c r="D313" s="3" t="s">
        <v>452</v>
      </c>
      <c r="E313" s="8" t="s">
        <v>2404</v>
      </c>
      <c r="F313" s="3" t="s">
        <v>3477</v>
      </c>
      <c r="G313" s="3" t="s">
        <v>15</v>
      </c>
      <c r="H313" s="3" t="s">
        <v>3490</v>
      </c>
      <c r="I313" s="3" t="s">
        <v>16</v>
      </c>
      <c r="J313" s="35">
        <v>189.68</v>
      </c>
      <c r="K313" s="32">
        <v>4.3522914000000004</v>
      </c>
      <c r="L313" s="6">
        <v>0.25</v>
      </c>
      <c r="M313" s="7">
        <v>39597</v>
      </c>
      <c r="N313" s="93" t="s">
        <v>5129</v>
      </c>
      <c r="O313" s="3" t="s">
        <v>265</v>
      </c>
      <c r="P313" s="3" t="s">
        <v>3465</v>
      </c>
      <c r="Q313" s="3" t="s">
        <v>3471</v>
      </c>
    </row>
    <row r="314" spans="1:17" ht="13.9" customHeight="1">
      <c r="A314" s="23" t="s">
        <v>6741</v>
      </c>
      <c r="B314" s="3" t="s">
        <v>13</v>
      </c>
      <c r="C314" s="3" t="s">
        <v>14</v>
      </c>
      <c r="D314" s="3" t="s">
        <v>453</v>
      </c>
      <c r="E314" s="8" t="s">
        <v>2207</v>
      </c>
      <c r="F314" s="3" t="s">
        <v>3477</v>
      </c>
      <c r="G314" s="3" t="s">
        <v>15</v>
      </c>
      <c r="H314" s="3" t="s">
        <v>3490</v>
      </c>
      <c r="I314" s="3" t="s">
        <v>16</v>
      </c>
      <c r="J314" s="35">
        <v>190.49</v>
      </c>
      <c r="K314" s="32">
        <v>4.6565814000000003</v>
      </c>
      <c r="L314" s="6">
        <v>0.25</v>
      </c>
      <c r="M314" s="7">
        <v>39612</v>
      </c>
      <c r="N314" s="93" t="s">
        <v>5130</v>
      </c>
      <c r="O314" s="3" t="s">
        <v>265</v>
      </c>
      <c r="P314" s="3" t="s">
        <v>3465</v>
      </c>
      <c r="Q314" s="3" t="s">
        <v>3471</v>
      </c>
    </row>
    <row r="315" spans="1:17" ht="13.9" customHeight="1">
      <c r="A315" s="2" t="s">
        <v>6742</v>
      </c>
      <c r="B315" s="3" t="s">
        <v>13</v>
      </c>
      <c r="C315" s="3" t="s">
        <v>14</v>
      </c>
      <c r="D315" s="3" t="s">
        <v>454</v>
      </c>
      <c r="E315" s="8" t="s">
        <v>2552</v>
      </c>
      <c r="F315" s="3" t="s">
        <v>3477</v>
      </c>
      <c r="G315" s="3" t="s">
        <v>15</v>
      </c>
      <c r="H315" s="3" t="s">
        <v>3490</v>
      </c>
      <c r="I315" s="3" t="s">
        <v>16</v>
      </c>
      <c r="J315" s="35">
        <v>19.18</v>
      </c>
      <c r="K315" s="32">
        <v>3.3333399999999999E-2</v>
      </c>
      <c r="L315" s="6">
        <v>0.25</v>
      </c>
      <c r="M315" s="7">
        <v>40138</v>
      </c>
      <c r="N315" s="93" t="s">
        <v>5131</v>
      </c>
      <c r="O315" s="3" t="s">
        <v>265</v>
      </c>
      <c r="P315" s="3" t="s">
        <v>3465</v>
      </c>
      <c r="Q315" s="3" t="s">
        <v>3471</v>
      </c>
    </row>
    <row r="316" spans="1:17" ht="13.9" customHeight="1">
      <c r="A316" s="2" t="s">
        <v>6743</v>
      </c>
      <c r="B316" s="3" t="s">
        <v>13</v>
      </c>
      <c r="C316" s="3" t="s">
        <v>14</v>
      </c>
      <c r="D316" s="3" t="s">
        <v>455</v>
      </c>
      <c r="E316" s="8" t="s">
        <v>1777</v>
      </c>
      <c r="F316" s="3" t="s">
        <v>3477</v>
      </c>
      <c r="G316" s="3" t="s">
        <v>15</v>
      </c>
      <c r="H316" s="3" t="s">
        <v>3490</v>
      </c>
      <c r="I316" s="3" t="s">
        <v>16</v>
      </c>
      <c r="J316" s="35">
        <v>189.8</v>
      </c>
      <c r="K316" s="32">
        <v>4.3522914000000004</v>
      </c>
      <c r="L316" s="6">
        <v>0.25</v>
      </c>
      <c r="M316" s="7">
        <v>42601</v>
      </c>
      <c r="N316" s="96" t="s">
        <v>4457</v>
      </c>
      <c r="O316" s="3" t="s">
        <v>265</v>
      </c>
      <c r="P316" s="3" t="s">
        <v>3465</v>
      </c>
      <c r="Q316" s="3" t="s">
        <v>3471</v>
      </c>
    </row>
    <row r="317" spans="1:17" ht="13.9" customHeight="1">
      <c r="A317" s="23" t="s">
        <v>6744</v>
      </c>
      <c r="B317" s="5" t="s">
        <v>13</v>
      </c>
      <c r="C317" s="3" t="s">
        <v>14</v>
      </c>
      <c r="D317" s="3" t="s">
        <v>456</v>
      </c>
      <c r="E317" s="3" t="s">
        <v>616</v>
      </c>
      <c r="F317" s="3" t="s">
        <v>3477</v>
      </c>
      <c r="G317" s="3" t="s">
        <v>15</v>
      </c>
      <c r="H317" s="3" t="s">
        <v>3490</v>
      </c>
      <c r="I317" s="3" t="s">
        <v>16</v>
      </c>
      <c r="J317" s="35">
        <v>112.48</v>
      </c>
      <c r="K317" s="32">
        <v>2.2916664999999998</v>
      </c>
      <c r="L317" s="6">
        <v>0.1875</v>
      </c>
      <c r="M317" s="7">
        <v>39591</v>
      </c>
      <c r="N317" s="93" t="s">
        <v>5051</v>
      </c>
      <c r="O317" s="3" t="s">
        <v>265</v>
      </c>
      <c r="P317" s="3" t="s">
        <v>3465</v>
      </c>
      <c r="Q317" s="3" t="s">
        <v>3471</v>
      </c>
    </row>
    <row r="318" spans="1:17" ht="13.9" customHeight="1">
      <c r="A318" s="2" t="s">
        <v>6745</v>
      </c>
      <c r="B318" s="5" t="s">
        <v>13</v>
      </c>
      <c r="C318" s="3" t="s">
        <v>14</v>
      </c>
      <c r="D318" s="3" t="s">
        <v>457</v>
      </c>
      <c r="E318" s="3" t="s">
        <v>995</v>
      </c>
      <c r="F318" s="3" t="s">
        <v>3477</v>
      </c>
      <c r="G318" s="3" t="s">
        <v>15</v>
      </c>
      <c r="H318" s="3" t="s">
        <v>3490</v>
      </c>
      <c r="I318" s="3" t="s">
        <v>16</v>
      </c>
      <c r="J318" s="35">
        <v>117.71</v>
      </c>
      <c r="K318" s="32">
        <v>2.2916663000000002</v>
      </c>
      <c r="L318" s="6">
        <v>0.1875</v>
      </c>
      <c r="M318" s="7">
        <v>39632</v>
      </c>
      <c r="N318" s="93" t="s">
        <v>5132</v>
      </c>
      <c r="O318" s="3" t="s">
        <v>265</v>
      </c>
      <c r="P318" s="3" t="s">
        <v>3465</v>
      </c>
      <c r="Q318" s="3" t="s">
        <v>3471</v>
      </c>
    </row>
    <row r="319" spans="1:17" ht="13.9" customHeight="1">
      <c r="A319" s="2" t="s">
        <v>6746</v>
      </c>
      <c r="B319" s="5" t="s">
        <v>13</v>
      </c>
      <c r="C319" s="3" t="s">
        <v>14</v>
      </c>
      <c r="D319" s="3" t="s">
        <v>458</v>
      </c>
      <c r="E319" s="8" t="s">
        <v>2864</v>
      </c>
      <c r="F319" s="3" t="s">
        <v>3477</v>
      </c>
      <c r="G319" s="3" t="s">
        <v>15</v>
      </c>
      <c r="H319" s="3" t="s">
        <v>3490</v>
      </c>
      <c r="I319" s="3" t="s">
        <v>16</v>
      </c>
      <c r="J319" s="35">
        <v>20.91</v>
      </c>
      <c r="K319" s="32">
        <v>3.3333399999999999E-2</v>
      </c>
      <c r="L319" s="6">
        <v>0.25</v>
      </c>
      <c r="M319" s="7">
        <v>40116</v>
      </c>
      <c r="N319" s="93" t="s">
        <v>5133</v>
      </c>
      <c r="O319" s="3" t="s">
        <v>265</v>
      </c>
      <c r="P319" s="3" t="s">
        <v>3465</v>
      </c>
      <c r="Q319" s="3" t="s">
        <v>3471</v>
      </c>
    </row>
    <row r="320" spans="1:17" ht="13.9" customHeight="1">
      <c r="A320" s="23" t="s">
        <v>6747</v>
      </c>
      <c r="B320" s="5" t="s">
        <v>13</v>
      </c>
      <c r="C320" s="3" t="s">
        <v>14</v>
      </c>
      <c r="D320" s="3" t="s">
        <v>459</v>
      </c>
      <c r="E320" s="8" t="s">
        <v>1274</v>
      </c>
      <c r="F320" s="3" t="s">
        <v>3477</v>
      </c>
      <c r="G320" s="3" t="s">
        <v>15</v>
      </c>
      <c r="H320" s="3" t="s">
        <v>3490</v>
      </c>
      <c r="I320" s="3" t="s">
        <v>16</v>
      </c>
      <c r="J320" s="35">
        <v>209.97</v>
      </c>
      <c r="K320" s="32">
        <v>1.5046297</v>
      </c>
      <c r="L320" s="6">
        <v>0.1875</v>
      </c>
      <c r="M320" s="7">
        <v>42598</v>
      </c>
      <c r="N320" s="93" t="s">
        <v>5134</v>
      </c>
      <c r="O320" s="3" t="s">
        <v>265</v>
      </c>
      <c r="P320" s="3" t="s">
        <v>3465</v>
      </c>
      <c r="Q320" s="3" t="s">
        <v>3471</v>
      </c>
    </row>
    <row r="321" spans="1:17" ht="13.9" customHeight="1">
      <c r="A321" s="2" t="s">
        <v>6748</v>
      </c>
      <c r="B321" s="5" t="s">
        <v>13</v>
      </c>
      <c r="C321" s="3" t="s">
        <v>14</v>
      </c>
      <c r="D321" s="3" t="s">
        <v>460</v>
      </c>
      <c r="E321" s="8" t="s">
        <v>1589</v>
      </c>
      <c r="F321" s="3" t="s">
        <v>3477</v>
      </c>
      <c r="G321" s="3" t="s">
        <v>15</v>
      </c>
      <c r="H321" s="3" t="s">
        <v>3490</v>
      </c>
      <c r="I321" s="3" t="s">
        <v>16</v>
      </c>
      <c r="J321" s="35">
        <v>19.190000000000001</v>
      </c>
      <c r="K321" s="32">
        <v>16.600000000000001</v>
      </c>
      <c r="L321" s="6">
        <v>0.125</v>
      </c>
      <c r="M321" s="7">
        <v>39627</v>
      </c>
      <c r="N321" s="93" t="s">
        <v>3738</v>
      </c>
      <c r="O321" s="3" t="s">
        <v>265</v>
      </c>
      <c r="P321" s="3" t="s">
        <v>3465</v>
      </c>
      <c r="Q321" s="3" t="s">
        <v>3471</v>
      </c>
    </row>
    <row r="322" spans="1:17" ht="13.9" customHeight="1">
      <c r="A322" s="2" t="s">
        <v>6749</v>
      </c>
      <c r="B322" s="5" t="s">
        <v>13</v>
      </c>
      <c r="C322" s="3" t="s">
        <v>14</v>
      </c>
      <c r="D322" s="3" t="s">
        <v>461</v>
      </c>
      <c r="E322" s="8" t="s">
        <v>2692</v>
      </c>
      <c r="F322" s="3" t="s">
        <v>3477</v>
      </c>
      <c r="G322" s="3" t="s">
        <v>15</v>
      </c>
      <c r="H322" s="3" t="s">
        <v>3490</v>
      </c>
      <c r="I322" s="3" t="s">
        <v>16</v>
      </c>
      <c r="J322" s="35">
        <v>20.82</v>
      </c>
      <c r="K322" s="32">
        <v>5.2083400000000002E-2</v>
      </c>
      <c r="L322" s="6">
        <v>0.125</v>
      </c>
      <c r="M322" s="7">
        <v>39668</v>
      </c>
      <c r="N322" s="93" t="s">
        <v>5118</v>
      </c>
      <c r="O322" s="3" t="s">
        <v>265</v>
      </c>
      <c r="P322" s="3" t="s">
        <v>3465</v>
      </c>
      <c r="Q322" s="3" t="s">
        <v>3471</v>
      </c>
    </row>
    <row r="323" spans="1:17" ht="13.9" customHeight="1">
      <c r="A323" s="23" t="s">
        <v>6750</v>
      </c>
      <c r="B323" s="5" t="s">
        <v>13</v>
      </c>
      <c r="C323" s="3" t="s">
        <v>14</v>
      </c>
      <c r="D323" s="3" t="s">
        <v>462</v>
      </c>
      <c r="E323" s="3" t="s">
        <v>766</v>
      </c>
      <c r="F323" s="3" t="s">
        <v>3477</v>
      </c>
      <c r="G323" s="3" t="s">
        <v>15</v>
      </c>
      <c r="H323" s="3" t="s">
        <v>3490</v>
      </c>
      <c r="I323" s="3" t="s">
        <v>16</v>
      </c>
      <c r="J323" s="35">
        <v>110.75</v>
      </c>
      <c r="K323" s="32">
        <v>2.2916664999999998</v>
      </c>
      <c r="L323" s="6">
        <v>0.1875</v>
      </c>
      <c r="M323" s="7">
        <v>40075</v>
      </c>
      <c r="N323" s="93" t="s">
        <v>5135</v>
      </c>
      <c r="O323" s="3" t="s">
        <v>265</v>
      </c>
      <c r="P323" s="3" t="s">
        <v>3465</v>
      </c>
      <c r="Q323" s="3" t="s">
        <v>3471</v>
      </c>
    </row>
    <row r="324" spans="1:17" ht="13.9" customHeight="1">
      <c r="A324" s="2" t="s">
        <v>6751</v>
      </c>
      <c r="B324" s="5" t="s">
        <v>13</v>
      </c>
      <c r="C324" s="3" t="s">
        <v>14</v>
      </c>
      <c r="D324" s="3" t="s">
        <v>463</v>
      </c>
      <c r="E324" s="3" t="s">
        <v>1100</v>
      </c>
      <c r="F324" s="3" t="s">
        <v>3477</v>
      </c>
      <c r="G324" s="3" t="s">
        <v>15</v>
      </c>
      <c r="H324" s="3" t="s">
        <v>3490</v>
      </c>
      <c r="I324" s="3" t="s">
        <v>16</v>
      </c>
      <c r="J324" s="35">
        <v>22.14</v>
      </c>
      <c r="K324" s="32">
        <v>3.4180000000000002E-2</v>
      </c>
      <c r="L324" s="6">
        <v>0.21</v>
      </c>
      <c r="M324" s="7">
        <v>42210</v>
      </c>
      <c r="N324" s="93" t="s">
        <v>5136</v>
      </c>
      <c r="O324" s="3" t="s">
        <v>265</v>
      </c>
      <c r="P324" s="3" t="s">
        <v>3465</v>
      </c>
      <c r="Q324" s="3" t="s">
        <v>3471</v>
      </c>
    </row>
    <row r="325" spans="1:17" ht="13.9" customHeight="1">
      <c r="A325" s="2" t="s">
        <v>6752</v>
      </c>
      <c r="B325" s="5" t="s">
        <v>13</v>
      </c>
      <c r="C325" s="3" t="s">
        <v>14</v>
      </c>
      <c r="D325" s="3" t="s">
        <v>464</v>
      </c>
      <c r="E325" s="8" t="s">
        <v>1589</v>
      </c>
      <c r="F325" s="3" t="s">
        <v>3477</v>
      </c>
      <c r="G325" s="3" t="s">
        <v>15</v>
      </c>
      <c r="H325" s="3" t="s">
        <v>3490</v>
      </c>
      <c r="I325" s="3" t="s">
        <v>16</v>
      </c>
      <c r="J325" s="35">
        <v>47.87</v>
      </c>
      <c r="K325" s="32">
        <v>0.62128000000000005</v>
      </c>
      <c r="L325" s="6">
        <v>0.21</v>
      </c>
      <c r="M325" s="7">
        <v>39187</v>
      </c>
      <c r="N325" s="93" t="s">
        <v>4458</v>
      </c>
      <c r="O325" s="3" t="s">
        <v>265</v>
      </c>
      <c r="P325" s="3" t="s">
        <v>3465</v>
      </c>
      <c r="Q325" s="3" t="s">
        <v>3471</v>
      </c>
    </row>
    <row r="326" spans="1:17" ht="13.9" customHeight="1">
      <c r="A326" s="23" t="s">
        <v>6753</v>
      </c>
      <c r="B326" s="5" t="s">
        <v>13</v>
      </c>
      <c r="C326" s="3" t="s">
        <v>14</v>
      </c>
      <c r="D326" s="3" t="s">
        <v>465</v>
      </c>
      <c r="E326" s="3" t="s">
        <v>723</v>
      </c>
      <c r="F326" s="3" t="s">
        <v>3477</v>
      </c>
      <c r="G326" s="3" t="s">
        <v>15</v>
      </c>
      <c r="H326" s="3" t="s">
        <v>3490</v>
      </c>
      <c r="I326" s="3" t="s">
        <v>16</v>
      </c>
      <c r="J326" s="35">
        <v>19.12</v>
      </c>
      <c r="K326" s="32">
        <v>0.25596000000000002</v>
      </c>
      <c r="L326" s="6">
        <v>0.21</v>
      </c>
      <c r="M326" s="7">
        <v>38617</v>
      </c>
      <c r="N326" s="93" t="s">
        <v>5137</v>
      </c>
      <c r="O326" s="3" t="s">
        <v>265</v>
      </c>
      <c r="P326" s="3" t="s">
        <v>3465</v>
      </c>
      <c r="Q326" s="3" t="s">
        <v>3471</v>
      </c>
    </row>
    <row r="327" spans="1:17" ht="13.9" customHeight="1">
      <c r="A327" s="2" t="s">
        <v>6754</v>
      </c>
      <c r="B327" s="3" t="s">
        <v>13</v>
      </c>
      <c r="C327" s="3" t="s">
        <v>14</v>
      </c>
      <c r="D327" s="3" t="s">
        <v>466</v>
      </c>
      <c r="E327" s="8" t="s">
        <v>1777</v>
      </c>
      <c r="F327" s="3" t="s">
        <v>3477</v>
      </c>
      <c r="G327" s="3" t="s">
        <v>15</v>
      </c>
      <c r="H327" s="3" t="s">
        <v>3490</v>
      </c>
      <c r="I327" s="3" t="s">
        <v>16</v>
      </c>
      <c r="J327" s="35">
        <v>48.39</v>
      </c>
      <c r="K327" s="32">
        <v>6.3299999999999995E-2</v>
      </c>
      <c r="L327" s="6">
        <v>0.21</v>
      </c>
      <c r="M327" s="7">
        <v>39087</v>
      </c>
      <c r="N327" s="93" t="s">
        <v>5138</v>
      </c>
      <c r="O327" s="3" t="s">
        <v>265</v>
      </c>
      <c r="P327" s="3" t="s">
        <v>3465</v>
      </c>
      <c r="Q327" s="3" t="s">
        <v>3471</v>
      </c>
    </row>
    <row r="328" spans="1:17" ht="13.9" customHeight="1">
      <c r="A328" s="2" t="s">
        <v>6755</v>
      </c>
      <c r="B328" s="5" t="s">
        <v>13</v>
      </c>
      <c r="C328" s="3" t="s">
        <v>14</v>
      </c>
      <c r="D328" s="3" t="s">
        <v>467</v>
      </c>
      <c r="E328" s="3" t="s">
        <v>898</v>
      </c>
      <c r="F328" s="3" t="s">
        <v>3477</v>
      </c>
      <c r="G328" s="3" t="s">
        <v>15</v>
      </c>
      <c r="H328" s="3" t="s">
        <v>3490</v>
      </c>
      <c r="I328" s="3" t="s">
        <v>16</v>
      </c>
      <c r="J328" s="35">
        <v>44.59</v>
      </c>
      <c r="K328" s="32">
        <v>0.3125</v>
      </c>
      <c r="L328" s="6">
        <v>0.21</v>
      </c>
      <c r="M328" s="7">
        <v>41618</v>
      </c>
      <c r="N328" s="93" t="s">
        <v>3739</v>
      </c>
      <c r="O328" s="3" t="s">
        <v>265</v>
      </c>
      <c r="P328" s="3" t="s">
        <v>3465</v>
      </c>
      <c r="Q328" s="3" t="s">
        <v>3471</v>
      </c>
    </row>
    <row r="329" spans="1:17" ht="13.9" customHeight="1">
      <c r="A329" s="23" t="s">
        <v>6756</v>
      </c>
      <c r="B329" s="3" t="s">
        <v>13</v>
      </c>
      <c r="C329" s="3" t="s">
        <v>14</v>
      </c>
      <c r="D329" s="3" t="s">
        <v>468</v>
      </c>
      <c r="E329" s="3" t="s">
        <v>723</v>
      </c>
      <c r="F329" s="3" t="s">
        <v>3477</v>
      </c>
      <c r="G329" s="3" t="s">
        <v>15</v>
      </c>
      <c r="H329" s="3" t="s">
        <v>3490</v>
      </c>
      <c r="I329" s="3" t="s">
        <v>16</v>
      </c>
      <c r="J329" s="35">
        <v>184.58</v>
      </c>
      <c r="K329" s="32">
        <v>27.083300000000001</v>
      </c>
      <c r="L329" s="6">
        <v>0.21</v>
      </c>
      <c r="M329" s="7">
        <v>39068</v>
      </c>
      <c r="N329" s="93" t="s">
        <v>5139</v>
      </c>
      <c r="O329" s="3" t="s">
        <v>265</v>
      </c>
      <c r="P329" s="3" t="s">
        <v>3465</v>
      </c>
      <c r="Q329" s="3" t="s">
        <v>3471</v>
      </c>
    </row>
    <row r="330" spans="1:17" ht="13.9" customHeight="1">
      <c r="A330" s="2" t="s">
        <v>6757</v>
      </c>
      <c r="B330" s="3" t="s">
        <v>13</v>
      </c>
      <c r="C330" s="3" t="s">
        <v>14</v>
      </c>
      <c r="D330" s="3" t="s">
        <v>469</v>
      </c>
      <c r="E330" s="8" t="s">
        <v>1589</v>
      </c>
      <c r="F330" s="3" t="s">
        <v>3477</v>
      </c>
      <c r="G330" s="3" t="s">
        <v>15</v>
      </c>
      <c r="H330" s="3" t="s">
        <v>3490</v>
      </c>
      <c r="I330" s="3" t="s">
        <v>16</v>
      </c>
      <c r="J330" s="35">
        <v>182.37</v>
      </c>
      <c r="K330" s="32">
        <v>13.541701</v>
      </c>
      <c r="L330" s="6">
        <v>0.21</v>
      </c>
      <c r="M330" s="7">
        <v>39396</v>
      </c>
      <c r="N330" s="93" t="s">
        <v>5140</v>
      </c>
      <c r="O330" s="3" t="s">
        <v>265</v>
      </c>
      <c r="P330" s="3" t="s">
        <v>3465</v>
      </c>
      <c r="Q330" s="3" t="s">
        <v>3471</v>
      </c>
    </row>
    <row r="331" spans="1:17" ht="13.9" customHeight="1">
      <c r="A331" s="2" t="s">
        <v>6758</v>
      </c>
      <c r="B331" s="5" t="s">
        <v>13</v>
      </c>
      <c r="C331" s="3" t="s">
        <v>14</v>
      </c>
      <c r="D331" s="3" t="s">
        <v>470</v>
      </c>
      <c r="E331" s="8" t="s">
        <v>2552</v>
      </c>
      <c r="F331" s="3" t="s">
        <v>3477</v>
      </c>
      <c r="G331" s="3" t="s">
        <v>15</v>
      </c>
      <c r="H331" s="3" t="s">
        <v>3490</v>
      </c>
      <c r="I331" s="3" t="s">
        <v>16</v>
      </c>
      <c r="J331" s="35">
        <v>190.99</v>
      </c>
      <c r="K331" s="32">
        <v>13.541701</v>
      </c>
      <c r="L331" s="6">
        <v>0.21</v>
      </c>
      <c r="M331" s="7">
        <v>39858</v>
      </c>
      <c r="N331" s="93" t="s">
        <v>3740</v>
      </c>
      <c r="O331" s="3" t="s">
        <v>265</v>
      </c>
      <c r="P331" s="3" t="s">
        <v>3465</v>
      </c>
      <c r="Q331" s="3" t="s">
        <v>3471</v>
      </c>
    </row>
    <row r="332" spans="1:17" ht="13.9" customHeight="1">
      <c r="A332" s="23" t="s">
        <v>6759</v>
      </c>
      <c r="B332" s="3" t="s">
        <v>13</v>
      </c>
      <c r="C332" s="3" t="s">
        <v>14</v>
      </c>
      <c r="D332" s="3" t="s">
        <v>471</v>
      </c>
      <c r="E332" s="8" t="s">
        <v>2404</v>
      </c>
      <c r="F332" s="3" t="s">
        <v>3477</v>
      </c>
      <c r="G332" s="3" t="s">
        <v>15</v>
      </c>
      <c r="H332" s="3" t="s">
        <v>3488</v>
      </c>
      <c r="I332" s="3" t="s">
        <v>16</v>
      </c>
      <c r="J332" s="35">
        <v>304.42</v>
      </c>
      <c r="K332" s="32">
        <v>32.5</v>
      </c>
      <c r="L332" s="6">
        <v>0.21</v>
      </c>
      <c r="M332" s="7">
        <v>42379</v>
      </c>
      <c r="N332" s="93" t="s">
        <v>5141</v>
      </c>
      <c r="O332" s="3" t="s">
        <v>221</v>
      </c>
      <c r="P332" s="3" t="s">
        <v>3465</v>
      </c>
      <c r="Q332" s="3" t="s">
        <v>3471</v>
      </c>
    </row>
    <row r="333" spans="1:17" ht="13.9" customHeight="1">
      <c r="A333" s="2" t="s">
        <v>6760</v>
      </c>
      <c r="B333" s="3" t="s">
        <v>13</v>
      </c>
      <c r="C333" s="3" t="s">
        <v>14</v>
      </c>
      <c r="D333" s="3" t="s">
        <v>472</v>
      </c>
      <c r="E333" s="8" t="s">
        <v>3188</v>
      </c>
      <c r="F333" s="3" t="s">
        <v>3477</v>
      </c>
      <c r="G333" s="3" t="s">
        <v>15</v>
      </c>
      <c r="H333" s="3" t="s">
        <v>3488</v>
      </c>
      <c r="I333" s="3" t="s">
        <v>16</v>
      </c>
      <c r="J333" s="35">
        <v>327.39</v>
      </c>
      <c r="K333" s="32">
        <v>32.5</v>
      </c>
      <c r="L333" s="6">
        <v>0.21</v>
      </c>
      <c r="M333" s="7">
        <v>39362</v>
      </c>
      <c r="N333" s="93" t="s">
        <v>4459</v>
      </c>
      <c r="O333" s="3" t="s">
        <v>221</v>
      </c>
      <c r="P333" s="3" t="s">
        <v>3465</v>
      </c>
      <c r="Q333" s="3" t="s">
        <v>3471</v>
      </c>
    </row>
    <row r="334" spans="1:17" ht="13.9" customHeight="1">
      <c r="A334" s="2" t="s">
        <v>6761</v>
      </c>
      <c r="B334" s="5" t="s">
        <v>13</v>
      </c>
      <c r="C334" s="3" t="s">
        <v>14</v>
      </c>
      <c r="D334" s="3" t="s">
        <v>473</v>
      </c>
      <c r="E334" s="3" t="s">
        <v>174</v>
      </c>
      <c r="F334" s="3" t="s">
        <v>3477</v>
      </c>
      <c r="G334" s="3" t="s">
        <v>15</v>
      </c>
      <c r="H334" s="3" t="s">
        <v>3490</v>
      </c>
      <c r="I334" s="3" t="s">
        <v>16</v>
      </c>
      <c r="J334" s="35">
        <v>10.45</v>
      </c>
      <c r="K334" s="32">
        <v>1.7090000000000001E-2</v>
      </c>
      <c r="L334" s="6">
        <v>0.25</v>
      </c>
      <c r="M334" s="7">
        <v>39703</v>
      </c>
      <c r="N334" s="93" t="s">
        <v>3741</v>
      </c>
      <c r="O334" s="3" t="s">
        <v>265</v>
      </c>
      <c r="P334" s="3" t="s">
        <v>3465</v>
      </c>
      <c r="Q334" s="3" t="s">
        <v>3471</v>
      </c>
    </row>
    <row r="335" spans="1:17" ht="13.9" customHeight="1">
      <c r="A335" s="23" t="s">
        <v>6762</v>
      </c>
      <c r="B335" s="5" t="s">
        <v>13</v>
      </c>
      <c r="C335" s="3" t="s">
        <v>14</v>
      </c>
      <c r="D335" s="3" t="s">
        <v>474</v>
      </c>
      <c r="E335" s="8" t="s">
        <v>2404</v>
      </c>
      <c r="F335" s="3" t="s">
        <v>3477</v>
      </c>
      <c r="G335" s="3" t="s">
        <v>15</v>
      </c>
      <c r="H335" s="3" t="s">
        <v>3488</v>
      </c>
      <c r="I335" s="3" t="s">
        <v>16</v>
      </c>
      <c r="J335" s="35">
        <v>174.41</v>
      </c>
      <c r="K335" s="32">
        <v>2.7272736000000002</v>
      </c>
      <c r="L335" s="6">
        <v>0.1875</v>
      </c>
      <c r="M335" s="7">
        <v>40239</v>
      </c>
      <c r="N335" s="93" t="s">
        <v>5142</v>
      </c>
      <c r="O335" s="3" t="s">
        <v>221</v>
      </c>
      <c r="P335" s="3" t="s">
        <v>3465</v>
      </c>
      <c r="Q335" s="3" t="s">
        <v>3471</v>
      </c>
    </row>
    <row r="336" spans="1:17" ht="13.9" customHeight="1">
      <c r="A336" s="2" t="s">
        <v>6763</v>
      </c>
      <c r="B336" s="3" t="s">
        <v>13</v>
      </c>
      <c r="C336" s="3" t="s">
        <v>14</v>
      </c>
      <c r="D336" s="3" t="s">
        <v>475</v>
      </c>
      <c r="E336" s="8" t="s">
        <v>1702</v>
      </c>
      <c r="F336" s="3" t="s">
        <v>3477</v>
      </c>
      <c r="G336" s="3" t="s">
        <v>15</v>
      </c>
      <c r="H336" s="3" t="s">
        <v>3488</v>
      </c>
      <c r="I336" s="3" t="s">
        <v>16</v>
      </c>
      <c r="J336" s="35">
        <v>171.52</v>
      </c>
      <c r="K336" s="32">
        <v>0.40909139999999999</v>
      </c>
      <c r="L336" s="6">
        <v>0.1875</v>
      </c>
      <c r="M336" s="7">
        <v>42777</v>
      </c>
      <c r="N336" s="93" t="s">
        <v>3742</v>
      </c>
      <c r="O336" s="3" t="s">
        <v>221</v>
      </c>
      <c r="P336" s="3" t="s">
        <v>3465</v>
      </c>
      <c r="Q336" s="3" t="s">
        <v>3471</v>
      </c>
    </row>
    <row r="337" spans="1:17" ht="13.9" customHeight="1">
      <c r="A337" s="2" t="s">
        <v>6764</v>
      </c>
      <c r="B337" s="5" t="s">
        <v>13</v>
      </c>
      <c r="C337" s="3" t="s">
        <v>14</v>
      </c>
      <c r="D337" s="3" t="s">
        <v>476</v>
      </c>
      <c r="E337" s="3" t="s">
        <v>1051</v>
      </c>
      <c r="F337" s="3" t="s">
        <v>3477</v>
      </c>
      <c r="G337" s="3" t="s">
        <v>15</v>
      </c>
      <c r="H337" s="3" t="s">
        <v>3488</v>
      </c>
      <c r="I337" s="3" t="s">
        <v>16</v>
      </c>
      <c r="J337" s="35">
        <v>184</v>
      </c>
      <c r="K337" s="32">
        <v>0.40909139999999999</v>
      </c>
      <c r="L337" s="6">
        <v>0.1875</v>
      </c>
      <c r="M337" s="7">
        <v>39773</v>
      </c>
      <c r="N337" s="93" t="s">
        <v>3743</v>
      </c>
      <c r="O337" s="3" t="s">
        <v>221</v>
      </c>
      <c r="P337" s="3" t="s">
        <v>3465</v>
      </c>
      <c r="Q337" s="3" t="s">
        <v>3471</v>
      </c>
    </row>
    <row r="338" spans="1:17" ht="13.9" customHeight="1">
      <c r="A338" s="23" t="s">
        <v>6765</v>
      </c>
      <c r="B338" s="5" t="s">
        <v>13</v>
      </c>
      <c r="C338" s="3" t="s">
        <v>14</v>
      </c>
      <c r="D338" s="3" t="s">
        <v>477</v>
      </c>
      <c r="E338" s="3" t="s">
        <v>1396</v>
      </c>
      <c r="F338" s="3" t="s">
        <v>3477</v>
      </c>
      <c r="G338" s="3" t="s">
        <v>15</v>
      </c>
      <c r="H338" s="3" t="s">
        <v>3488</v>
      </c>
      <c r="I338" s="3" t="s">
        <v>16</v>
      </c>
      <c r="J338" s="35">
        <v>167.73</v>
      </c>
      <c r="K338" s="32">
        <v>2.25</v>
      </c>
      <c r="L338" s="6">
        <v>0.25</v>
      </c>
      <c r="M338" s="7">
        <v>39780</v>
      </c>
      <c r="N338" s="93" t="s">
        <v>5143</v>
      </c>
      <c r="O338" s="3" t="s">
        <v>221</v>
      </c>
      <c r="P338" s="3" t="s">
        <v>3465</v>
      </c>
      <c r="Q338" s="3" t="s">
        <v>3471</v>
      </c>
    </row>
    <row r="339" spans="1:17" ht="13.9" customHeight="1">
      <c r="A339" s="2" t="s">
        <v>6766</v>
      </c>
      <c r="B339" s="3" t="s">
        <v>13</v>
      </c>
      <c r="C339" s="3" t="s">
        <v>14</v>
      </c>
      <c r="D339" s="3" t="s">
        <v>478</v>
      </c>
      <c r="E339" s="3" t="s">
        <v>553</v>
      </c>
      <c r="F339" s="3" t="s">
        <v>3477</v>
      </c>
      <c r="G339" s="3" t="s">
        <v>15</v>
      </c>
      <c r="H339" s="3" t="s">
        <v>3488</v>
      </c>
      <c r="I339" s="3" t="s">
        <v>16</v>
      </c>
      <c r="J339" s="35">
        <v>196.03</v>
      </c>
      <c r="K339" s="32">
        <v>1.3636368000000001</v>
      </c>
      <c r="L339" s="6">
        <v>0.25</v>
      </c>
      <c r="M339" s="7">
        <v>40252</v>
      </c>
      <c r="N339" s="93" t="s">
        <v>3744</v>
      </c>
      <c r="O339" s="3" t="s">
        <v>221</v>
      </c>
      <c r="P339" s="3" t="s">
        <v>3465</v>
      </c>
      <c r="Q339" s="3" t="s">
        <v>3471</v>
      </c>
    </row>
    <row r="340" spans="1:17" ht="13.9" customHeight="1">
      <c r="A340" s="2" t="s">
        <v>6767</v>
      </c>
      <c r="B340" s="3" t="s">
        <v>13</v>
      </c>
      <c r="C340" s="3" t="s">
        <v>14</v>
      </c>
      <c r="D340" s="3" t="s">
        <v>479</v>
      </c>
      <c r="E340" s="3" t="s">
        <v>1051</v>
      </c>
      <c r="F340" s="3" t="s">
        <v>3477</v>
      </c>
      <c r="G340" s="3" t="s">
        <v>15</v>
      </c>
      <c r="H340" s="3" t="s">
        <v>3488</v>
      </c>
      <c r="I340" s="3" t="s">
        <v>16</v>
      </c>
      <c r="J340" s="35">
        <v>190.18</v>
      </c>
      <c r="K340" s="32">
        <v>0.51136380000000003</v>
      </c>
      <c r="L340" s="6">
        <v>0.1875</v>
      </c>
      <c r="M340" s="7">
        <v>42792</v>
      </c>
      <c r="N340" s="93" t="s">
        <v>5144</v>
      </c>
      <c r="O340" s="3" t="s">
        <v>221</v>
      </c>
      <c r="P340" s="3" t="s">
        <v>3465</v>
      </c>
      <c r="Q340" s="3" t="s">
        <v>3471</v>
      </c>
    </row>
    <row r="341" spans="1:17" ht="13.9" customHeight="1">
      <c r="A341" s="23" t="s">
        <v>6768</v>
      </c>
      <c r="B341" s="5" t="s">
        <v>13</v>
      </c>
      <c r="C341" s="3" t="s">
        <v>14</v>
      </c>
      <c r="D341" s="3" t="s">
        <v>480</v>
      </c>
      <c r="E341" s="3" t="s">
        <v>723</v>
      </c>
      <c r="F341" s="3" t="s">
        <v>3477</v>
      </c>
      <c r="G341" s="3" t="s">
        <v>15</v>
      </c>
      <c r="H341" s="3" t="s">
        <v>3488</v>
      </c>
      <c r="I341" s="3" t="s">
        <v>16</v>
      </c>
      <c r="J341" s="35">
        <v>175.37</v>
      </c>
      <c r="K341" s="32">
        <v>0.68181840000000005</v>
      </c>
      <c r="L341" s="6">
        <v>0.25</v>
      </c>
      <c r="M341" s="7">
        <v>39769</v>
      </c>
      <c r="N341" s="93" t="s">
        <v>3745</v>
      </c>
      <c r="O341" s="3" t="s">
        <v>221</v>
      </c>
      <c r="P341" s="3" t="s">
        <v>3465</v>
      </c>
      <c r="Q341" s="3" t="s">
        <v>3471</v>
      </c>
    </row>
    <row r="342" spans="1:17" ht="13.9" customHeight="1">
      <c r="A342" s="2" t="s">
        <v>6769</v>
      </c>
      <c r="B342" s="5" t="s">
        <v>13</v>
      </c>
      <c r="C342" s="3" t="s">
        <v>14</v>
      </c>
      <c r="D342" s="3" t="s">
        <v>481</v>
      </c>
      <c r="E342" s="3" t="s">
        <v>122</v>
      </c>
      <c r="F342" s="3" t="s">
        <v>3477</v>
      </c>
      <c r="G342" s="3" t="s">
        <v>15</v>
      </c>
      <c r="H342" s="3" t="s">
        <v>3488</v>
      </c>
      <c r="I342" s="3" t="s">
        <v>16</v>
      </c>
      <c r="J342" s="35">
        <v>164.2</v>
      </c>
      <c r="K342" s="32">
        <v>0.51136380000000003</v>
      </c>
      <c r="L342" s="6">
        <v>0.1875</v>
      </c>
      <c r="M342" s="7">
        <v>39802</v>
      </c>
      <c r="N342" s="93" t="s">
        <v>4460</v>
      </c>
      <c r="O342" s="3" t="s">
        <v>221</v>
      </c>
      <c r="P342" s="3" t="s">
        <v>3465</v>
      </c>
      <c r="Q342" s="3" t="s">
        <v>3471</v>
      </c>
    </row>
    <row r="343" spans="1:17" ht="13.9" customHeight="1">
      <c r="A343" s="2" t="s">
        <v>6770</v>
      </c>
      <c r="B343" s="5" t="s">
        <v>13</v>
      </c>
      <c r="C343" s="3" t="s">
        <v>14</v>
      </c>
      <c r="D343" s="3" t="s">
        <v>482</v>
      </c>
      <c r="E343" s="8" t="s">
        <v>2404</v>
      </c>
      <c r="F343" s="3" t="s">
        <v>3477</v>
      </c>
      <c r="G343" s="3" t="s">
        <v>15</v>
      </c>
      <c r="H343" s="3" t="s">
        <v>3490</v>
      </c>
      <c r="I343" s="3" t="s">
        <v>16</v>
      </c>
      <c r="J343" s="35">
        <v>53.26</v>
      </c>
      <c r="K343" s="32">
        <v>1.0416700000000001</v>
      </c>
      <c r="L343" s="6">
        <v>0.1875</v>
      </c>
      <c r="M343" s="7">
        <v>40095</v>
      </c>
      <c r="N343" s="93" t="s">
        <v>5145</v>
      </c>
      <c r="O343" s="3" t="s">
        <v>265</v>
      </c>
      <c r="P343" s="3" t="s">
        <v>3465</v>
      </c>
      <c r="Q343" s="3" t="s">
        <v>3471</v>
      </c>
    </row>
    <row r="344" spans="1:17" ht="13.9" customHeight="1">
      <c r="A344" s="23" t="s">
        <v>6771</v>
      </c>
      <c r="B344" s="3" t="s">
        <v>13</v>
      </c>
      <c r="C344" s="3" t="s">
        <v>14</v>
      </c>
      <c r="D344" s="3" t="s">
        <v>483</v>
      </c>
      <c r="E344" s="8" t="s">
        <v>3188</v>
      </c>
      <c r="F344" s="3" t="s">
        <v>3477</v>
      </c>
      <c r="G344" s="3" t="s">
        <v>15</v>
      </c>
      <c r="H344" s="3" t="s">
        <v>3490</v>
      </c>
      <c r="I344" s="3" t="s">
        <v>16</v>
      </c>
      <c r="J344" s="35">
        <v>49.6</v>
      </c>
      <c r="K344" s="32">
        <v>0.54166650000000005</v>
      </c>
      <c r="L344" s="6">
        <v>0.25</v>
      </c>
      <c r="M344" s="7">
        <v>42696</v>
      </c>
      <c r="N344" s="93" t="s">
        <v>5146</v>
      </c>
      <c r="O344" s="3" t="s">
        <v>265</v>
      </c>
      <c r="P344" s="3" t="s">
        <v>3465</v>
      </c>
      <c r="Q344" s="3" t="s">
        <v>3471</v>
      </c>
    </row>
    <row r="345" spans="1:17" ht="13.9" customHeight="1">
      <c r="A345" s="2" t="s">
        <v>6772</v>
      </c>
      <c r="B345" s="3" t="s">
        <v>13</v>
      </c>
      <c r="C345" s="3" t="s">
        <v>14</v>
      </c>
      <c r="D345" s="3" t="s">
        <v>484</v>
      </c>
      <c r="E345" s="3" t="s">
        <v>723</v>
      </c>
      <c r="F345" s="3" t="s">
        <v>3477</v>
      </c>
      <c r="G345" s="3" t="s">
        <v>15</v>
      </c>
      <c r="H345" s="3" t="s">
        <v>3490</v>
      </c>
      <c r="I345" s="3" t="s">
        <v>16</v>
      </c>
      <c r="J345" s="35">
        <v>52.97</v>
      </c>
      <c r="K345" s="32">
        <v>0.54166650000000005</v>
      </c>
      <c r="L345" s="6">
        <v>0.25</v>
      </c>
      <c r="M345" s="7">
        <v>39692</v>
      </c>
      <c r="N345" s="93" t="s">
        <v>5147</v>
      </c>
      <c r="O345" s="3" t="s">
        <v>265</v>
      </c>
      <c r="P345" s="3" t="s">
        <v>3465</v>
      </c>
      <c r="Q345" s="3" t="s">
        <v>3471</v>
      </c>
    </row>
    <row r="346" spans="1:17" ht="13.9" customHeight="1">
      <c r="A346" s="2" t="s">
        <v>6773</v>
      </c>
      <c r="B346" s="3" t="s">
        <v>13</v>
      </c>
      <c r="C346" s="3" t="s">
        <v>14</v>
      </c>
      <c r="D346" s="3" t="s">
        <v>485</v>
      </c>
      <c r="E346" s="8" t="s">
        <v>2692</v>
      </c>
      <c r="F346" s="3" t="s">
        <v>3477</v>
      </c>
      <c r="G346" s="3" t="s">
        <v>15</v>
      </c>
      <c r="H346" s="3" t="s">
        <v>3490</v>
      </c>
      <c r="I346" s="3" t="s">
        <v>16</v>
      </c>
      <c r="J346" s="35">
        <v>45.91</v>
      </c>
      <c r="K346" s="32">
        <v>0.54166650000000005</v>
      </c>
      <c r="L346" s="6">
        <v>0.25</v>
      </c>
      <c r="M346" s="7">
        <v>39706</v>
      </c>
      <c r="N346" s="93" t="s">
        <v>5148</v>
      </c>
      <c r="O346" s="3" t="s">
        <v>265</v>
      </c>
      <c r="P346" s="3" t="s">
        <v>3465</v>
      </c>
      <c r="Q346" s="3" t="s">
        <v>3471</v>
      </c>
    </row>
    <row r="347" spans="1:17" ht="13.9" customHeight="1">
      <c r="A347" s="23" t="s">
        <v>6774</v>
      </c>
      <c r="B347" s="5" t="s">
        <v>13</v>
      </c>
      <c r="C347" s="3" t="s">
        <v>14</v>
      </c>
      <c r="D347" s="3" t="s">
        <v>486</v>
      </c>
      <c r="E347" s="3" t="s">
        <v>955</v>
      </c>
      <c r="F347" s="3" t="s">
        <v>3477</v>
      </c>
      <c r="G347" s="3" t="s">
        <v>15</v>
      </c>
      <c r="H347" s="3" t="s">
        <v>3490</v>
      </c>
      <c r="I347" s="3" t="s">
        <v>16</v>
      </c>
      <c r="J347" s="35">
        <v>116.14</v>
      </c>
      <c r="K347" s="32">
        <v>0.27777839999999998</v>
      </c>
      <c r="L347" s="6">
        <v>0.1875</v>
      </c>
      <c r="M347" s="7">
        <v>40085</v>
      </c>
      <c r="N347" s="93" t="s">
        <v>5149</v>
      </c>
      <c r="O347" s="3" t="s">
        <v>265</v>
      </c>
      <c r="P347" s="3" t="s">
        <v>3465</v>
      </c>
      <c r="Q347" s="3" t="s">
        <v>3471</v>
      </c>
    </row>
    <row r="348" spans="1:17" ht="13.9" customHeight="1">
      <c r="A348" s="2" t="s">
        <v>6775</v>
      </c>
      <c r="B348" s="3" t="s">
        <v>13</v>
      </c>
      <c r="C348" s="3" t="s">
        <v>14</v>
      </c>
      <c r="D348" s="3" t="s">
        <v>487</v>
      </c>
      <c r="E348" s="8" t="s">
        <v>2404</v>
      </c>
      <c r="F348" s="3" t="s">
        <v>3477</v>
      </c>
      <c r="G348" s="3" t="s">
        <v>15</v>
      </c>
      <c r="H348" s="3" t="s">
        <v>3490</v>
      </c>
      <c r="I348" s="3" t="s">
        <v>16</v>
      </c>
      <c r="J348" s="35">
        <v>119.76</v>
      </c>
      <c r="K348" s="32">
        <v>0.27777839999999998</v>
      </c>
      <c r="L348" s="6">
        <v>0.1875</v>
      </c>
      <c r="M348" s="7">
        <v>42605</v>
      </c>
      <c r="N348" s="93" t="s">
        <v>3746</v>
      </c>
      <c r="O348" s="3" t="s">
        <v>265</v>
      </c>
      <c r="P348" s="3" t="s">
        <v>3465</v>
      </c>
      <c r="Q348" s="3" t="s">
        <v>3471</v>
      </c>
    </row>
    <row r="349" spans="1:17" ht="13.9" customHeight="1">
      <c r="A349" s="2" t="s">
        <v>6776</v>
      </c>
      <c r="B349" s="3" t="s">
        <v>13</v>
      </c>
      <c r="C349" s="3" t="s">
        <v>14</v>
      </c>
      <c r="D349" s="3" t="s">
        <v>488</v>
      </c>
      <c r="E349" s="8" t="s">
        <v>3126</v>
      </c>
      <c r="F349" s="3" t="s">
        <v>3477</v>
      </c>
      <c r="G349" s="3" t="s">
        <v>15</v>
      </c>
      <c r="H349" s="3" t="s">
        <v>3490</v>
      </c>
      <c r="I349" s="3" t="s">
        <v>16</v>
      </c>
      <c r="J349" s="35">
        <v>120.01</v>
      </c>
      <c r="K349" s="32">
        <v>0.2083332</v>
      </c>
      <c r="L349" s="6">
        <v>0.25</v>
      </c>
      <c r="M349" s="7">
        <v>39633</v>
      </c>
      <c r="N349" s="93" t="s">
        <v>5150</v>
      </c>
      <c r="O349" s="3" t="s">
        <v>265</v>
      </c>
      <c r="P349" s="3" t="s">
        <v>3465</v>
      </c>
      <c r="Q349" s="3" t="s">
        <v>3471</v>
      </c>
    </row>
    <row r="350" spans="1:17" ht="13.9" customHeight="1">
      <c r="A350" s="23" t="s">
        <v>6777</v>
      </c>
      <c r="B350" s="3" t="s">
        <v>13</v>
      </c>
      <c r="C350" s="3" t="s">
        <v>14</v>
      </c>
      <c r="D350" s="3" t="s">
        <v>489</v>
      </c>
      <c r="E350" s="8" t="s">
        <v>2207</v>
      </c>
      <c r="F350" s="3" t="s">
        <v>3477</v>
      </c>
      <c r="G350" s="3" t="s">
        <v>15</v>
      </c>
      <c r="H350" s="3" t="s">
        <v>3490</v>
      </c>
      <c r="I350" s="3" t="s">
        <v>16</v>
      </c>
      <c r="J350" s="35">
        <v>117.03</v>
      </c>
      <c r="K350" s="32">
        <v>0.2083332</v>
      </c>
      <c r="L350" s="6">
        <v>0.25</v>
      </c>
      <c r="M350" s="7">
        <v>39647</v>
      </c>
      <c r="N350" s="93" t="s">
        <v>5151</v>
      </c>
      <c r="O350" s="3" t="s">
        <v>265</v>
      </c>
      <c r="P350" s="3" t="s">
        <v>3465</v>
      </c>
      <c r="Q350" s="3" t="s">
        <v>3471</v>
      </c>
    </row>
    <row r="351" spans="1:17" ht="13.9" customHeight="1">
      <c r="A351" s="2" t="s">
        <v>6778</v>
      </c>
      <c r="B351" s="3" t="s">
        <v>13</v>
      </c>
      <c r="C351" s="3" t="s">
        <v>14</v>
      </c>
      <c r="D351" s="3" t="s">
        <v>490</v>
      </c>
      <c r="E351" s="8" t="s">
        <v>1274</v>
      </c>
      <c r="F351" s="3" t="s">
        <v>3477</v>
      </c>
      <c r="G351" s="3" t="s">
        <v>15</v>
      </c>
      <c r="H351" s="3" t="s">
        <v>3490</v>
      </c>
      <c r="I351" s="3" t="s">
        <v>16</v>
      </c>
      <c r="J351" s="35">
        <v>123.45</v>
      </c>
      <c r="K351" s="32">
        <v>0.27777780000000002</v>
      </c>
      <c r="L351" s="6">
        <v>0.25</v>
      </c>
      <c r="M351" s="7">
        <v>40083</v>
      </c>
      <c r="N351" s="93" t="s">
        <v>5152</v>
      </c>
      <c r="O351" s="3" t="s">
        <v>265</v>
      </c>
      <c r="P351" s="3" t="s">
        <v>3465</v>
      </c>
      <c r="Q351" s="3" t="s">
        <v>3471</v>
      </c>
    </row>
    <row r="352" spans="1:17" ht="13.9" customHeight="1">
      <c r="A352" s="2" t="s">
        <v>6779</v>
      </c>
      <c r="B352" s="3" t="s">
        <v>13</v>
      </c>
      <c r="C352" s="3" t="s">
        <v>14</v>
      </c>
      <c r="D352" s="3" t="s">
        <v>491</v>
      </c>
      <c r="E352" s="3" t="s">
        <v>766</v>
      </c>
      <c r="F352" s="3" t="s">
        <v>3477</v>
      </c>
      <c r="G352" s="3" t="s">
        <v>15</v>
      </c>
      <c r="H352" s="3" t="s">
        <v>3490</v>
      </c>
      <c r="I352" s="3" t="s">
        <v>16</v>
      </c>
      <c r="J352" s="35">
        <v>113.33</v>
      </c>
      <c r="K352" s="32">
        <v>0.27777839999999998</v>
      </c>
      <c r="L352" s="6">
        <v>0.1875</v>
      </c>
      <c r="M352" s="7">
        <v>42605</v>
      </c>
      <c r="N352" s="93" t="s">
        <v>5153</v>
      </c>
      <c r="O352" s="3" t="s">
        <v>265</v>
      </c>
      <c r="P352" s="3" t="s">
        <v>3465</v>
      </c>
      <c r="Q352" s="3" t="s">
        <v>3471</v>
      </c>
    </row>
    <row r="353" spans="1:17" ht="13.9" customHeight="1">
      <c r="A353" s="23" t="s">
        <v>6780</v>
      </c>
      <c r="B353" s="3" t="s">
        <v>13</v>
      </c>
      <c r="C353" s="3" t="s">
        <v>14</v>
      </c>
      <c r="D353" s="3" t="s">
        <v>492</v>
      </c>
      <c r="E353" s="8" t="s">
        <v>2692</v>
      </c>
      <c r="F353" s="3" t="s">
        <v>3477</v>
      </c>
      <c r="G353" s="3" t="s">
        <v>15</v>
      </c>
      <c r="H353" s="3" t="s">
        <v>3490</v>
      </c>
      <c r="I353" s="3" t="s">
        <v>16</v>
      </c>
      <c r="J353" s="35">
        <v>59.44</v>
      </c>
      <c r="K353" s="32">
        <v>3.75</v>
      </c>
      <c r="L353" s="6">
        <v>0.1875</v>
      </c>
      <c r="M353" s="7">
        <v>39608</v>
      </c>
      <c r="N353" s="93" t="s">
        <v>5154</v>
      </c>
      <c r="O353" s="3" t="s">
        <v>265</v>
      </c>
      <c r="P353" s="3" t="s">
        <v>3465</v>
      </c>
      <c r="Q353" s="3" t="s">
        <v>3471</v>
      </c>
    </row>
    <row r="354" spans="1:17" ht="13.9" customHeight="1">
      <c r="A354" s="2" t="s">
        <v>6781</v>
      </c>
      <c r="B354" s="3" t="s">
        <v>13</v>
      </c>
      <c r="C354" s="3" t="s">
        <v>14</v>
      </c>
      <c r="D354" s="3" t="s">
        <v>493</v>
      </c>
      <c r="E354" s="3" t="s">
        <v>122</v>
      </c>
      <c r="F354" s="3" t="s">
        <v>3477</v>
      </c>
      <c r="G354" s="3" t="s">
        <v>15</v>
      </c>
      <c r="H354" s="3" t="s">
        <v>3490</v>
      </c>
      <c r="I354" s="3" t="s">
        <v>16</v>
      </c>
      <c r="J354" s="35">
        <v>120.44</v>
      </c>
      <c r="K354" s="32">
        <v>3</v>
      </c>
      <c r="L354" s="6">
        <v>0.1875</v>
      </c>
      <c r="M354" s="7">
        <v>39606</v>
      </c>
      <c r="N354" s="93" t="s">
        <v>4461</v>
      </c>
      <c r="O354" s="3" t="s">
        <v>265</v>
      </c>
      <c r="P354" s="3" t="s">
        <v>3465</v>
      </c>
      <c r="Q354" s="3" t="s">
        <v>3471</v>
      </c>
    </row>
    <row r="355" spans="1:17" ht="13.9" customHeight="1">
      <c r="A355" s="2" t="s">
        <v>6782</v>
      </c>
      <c r="B355" s="3" t="s">
        <v>13</v>
      </c>
      <c r="C355" s="3" t="s">
        <v>14</v>
      </c>
      <c r="D355" s="3" t="s">
        <v>495</v>
      </c>
      <c r="E355" s="8" t="s">
        <v>2404</v>
      </c>
      <c r="F355" s="3" t="s">
        <v>3477</v>
      </c>
      <c r="G355" s="3" t="s">
        <v>15</v>
      </c>
      <c r="H355" s="3" t="s">
        <v>3490</v>
      </c>
      <c r="I355" s="3" t="s">
        <v>16</v>
      </c>
      <c r="J355" s="35">
        <v>122.8</v>
      </c>
      <c r="K355" s="32">
        <v>2.4999997999999999</v>
      </c>
      <c r="L355" s="6">
        <v>0.25</v>
      </c>
      <c r="M355" s="7">
        <v>40112</v>
      </c>
      <c r="N355" s="93" t="s">
        <v>5155</v>
      </c>
      <c r="O355" s="3" t="s">
        <v>265</v>
      </c>
      <c r="P355" s="3" t="s">
        <v>3465</v>
      </c>
      <c r="Q355" s="3" t="s">
        <v>3471</v>
      </c>
    </row>
    <row r="356" spans="1:17" ht="13.9" customHeight="1">
      <c r="A356" s="23" t="s">
        <v>6783</v>
      </c>
      <c r="B356" s="3" t="s">
        <v>13</v>
      </c>
      <c r="C356" s="3" t="s">
        <v>14</v>
      </c>
      <c r="D356" s="3" t="s">
        <v>496</v>
      </c>
      <c r="E356" s="3" t="s">
        <v>898</v>
      </c>
      <c r="F356" s="3" t="s">
        <v>3477</v>
      </c>
      <c r="G356" s="3" t="s">
        <v>15</v>
      </c>
      <c r="H356" s="3" t="s">
        <v>3490</v>
      </c>
      <c r="I356" s="3" t="s">
        <v>16</v>
      </c>
      <c r="J356" s="35">
        <v>123.98</v>
      </c>
      <c r="K356" s="32">
        <v>0.55555560000000004</v>
      </c>
      <c r="L356" s="6">
        <v>0.25</v>
      </c>
      <c r="M356" s="7">
        <v>42602</v>
      </c>
      <c r="N356" s="93" t="s">
        <v>5156</v>
      </c>
      <c r="O356" s="3" t="s">
        <v>265</v>
      </c>
      <c r="P356" s="3" t="s">
        <v>3465</v>
      </c>
      <c r="Q356" s="3" t="s">
        <v>3471</v>
      </c>
    </row>
    <row r="357" spans="1:17" ht="13.9" customHeight="1">
      <c r="A357" s="2" t="s">
        <v>6784</v>
      </c>
      <c r="B357" s="3" t="s">
        <v>13</v>
      </c>
      <c r="C357" s="3" t="s">
        <v>14</v>
      </c>
      <c r="D357" s="3" t="s">
        <v>497</v>
      </c>
      <c r="E357" s="8" t="s">
        <v>2864</v>
      </c>
      <c r="F357" s="3" t="s">
        <v>3477</v>
      </c>
      <c r="G357" s="3" t="s">
        <v>15</v>
      </c>
      <c r="H357" s="3" t="s">
        <v>3490</v>
      </c>
      <c r="I357" s="3" t="s">
        <v>16</v>
      </c>
      <c r="J357" s="35">
        <v>112.99</v>
      </c>
      <c r="K357" s="32">
        <v>0.2083332</v>
      </c>
      <c r="L357" s="6">
        <v>0.25</v>
      </c>
      <c r="M357" s="7">
        <v>39635</v>
      </c>
      <c r="N357" s="93" t="s">
        <v>5157</v>
      </c>
      <c r="O357" s="3" t="s">
        <v>265</v>
      </c>
      <c r="P357" s="3" t="s">
        <v>3465</v>
      </c>
      <c r="Q357" s="3" t="s">
        <v>3471</v>
      </c>
    </row>
    <row r="358" spans="1:17" ht="13.9" customHeight="1">
      <c r="A358" s="2" t="s">
        <v>6785</v>
      </c>
      <c r="B358" s="3" t="s">
        <v>13</v>
      </c>
      <c r="C358" s="3" t="s">
        <v>14</v>
      </c>
      <c r="D358" s="3" t="s">
        <v>499</v>
      </c>
      <c r="E358" s="3" t="s">
        <v>215</v>
      </c>
      <c r="F358" s="3" t="s">
        <v>3477</v>
      </c>
      <c r="G358" s="3" t="s">
        <v>15</v>
      </c>
      <c r="H358" s="3" t="s">
        <v>3490</v>
      </c>
      <c r="I358" s="3" t="s">
        <v>16</v>
      </c>
      <c r="J358" s="35">
        <v>36.85</v>
      </c>
      <c r="K358" s="32">
        <v>6.93E-2</v>
      </c>
      <c r="L358" s="6">
        <v>0.21</v>
      </c>
      <c r="M358" s="7">
        <v>39016</v>
      </c>
      <c r="N358" s="93" t="s">
        <v>3747</v>
      </c>
      <c r="O358" s="3" t="s">
        <v>265</v>
      </c>
      <c r="P358" s="3" t="s">
        <v>3465</v>
      </c>
      <c r="Q358" s="3" t="s">
        <v>3471</v>
      </c>
    </row>
    <row r="359" spans="1:17" ht="13.9" customHeight="1">
      <c r="A359" s="23" t="s">
        <v>6786</v>
      </c>
      <c r="B359" s="3" t="s">
        <v>13</v>
      </c>
      <c r="C359" s="3" t="s">
        <v>14</v>
      </c>
      <c r="D359" s="3" t="s">
        <v>500</v>
      </c>
      <c r="E359" s="3" t="s">
        <v>354</v>
      </c>
      <c r="F359" s="3" t="s">
        <v>3477</v>
      </c>
      <c r="G359" s="3" t="s">
        <v>15</v>
      </c>
      <c r="H359" s="3" t="s">
        <v>3490</v>
      </c>
      <c r="I359" s="3" t="s">
        <v>16</v>
      </c>
      <c r="J359" s="35">
        <v>127.37</v>
      </c>
      <c r="K359" s="32">
        <v>1.2500004</v>
      </c>
      <c r="L359" s="6">
        <v>0.21</v>
      </c>
      <c r="M359" s="7">
        <v>39690</v>
      </c>
      <c r="N359" s="93" t="s">
        <v>5158</v>
      </c>
      <c r="O359" s="3" t="s">
        <v>265</v>
      </c>
      <c r="P359" s="3" t="s">
        <v>3465</v>
      </c>
      <c r="Q359" s="3" t="s">
        <v>3471</v>
      </c>
    </row>
    <row r="360" spans="1:17" ht="13.9" customHeight="1">
      <c r="A360" s="2" t="s">
        <v>6787</v>
      </c>
      <c r="B360" s="3" t="s">
        <v>13</v>
      </c>
      <c r="C360" s="3" t="s">
        <v>14</v>
      </c>
      <c r="D360" s="3" t="s">
        <v>501</v>
      </c>
      <c r="E360" s="3" t="s">
        <v>153</v>
      </c>
      <c r="F360" s="3" t="s">
        <v>3477</v>
      </c>
      <c r="G360" s="3" t="s">
        <v>15</v>
      </c>
      <c r="H360" s="3" t="s">
        <v>3490</v>
      </c>
      <c r="I360" s="3" t="s">
        <v>16</v>
      </c>
      <c r="J360" s="35">
        <v>121.71</v>
      </c>
      <c r="K360" s="32">
        <v>5.0000004000000002</v>
      </c>
      <c r="L360" s="6">
        <v>0.21</v>
      </c>
      <c r="M360" s="7">
        <v>41727</v>
      </c>
      <c r="N360" s="93" t="s">
        <v>5159</v>
      </c>
      <c r="O360" s="3" t="s">
        <v>265</v>
      </c>
      <c r="P360" s="3" t="s">
        <v>3465</v>
      </c>
      <c r="Q360" s="3" t="s">
        <v>3471</v>
      </c>
    </row>
    <row r="361" spans="1:17" ht="13.9" customHeight="1">
      <c r="A361" s="2" t="s">
        <v>6788</v>
      </c>
      <c r="B361" s="3" t="s">
        <v>13</v>
      </c>
      <c r="C361" s="3" t="s">
        <v>14</v>
      </c>
      <c r="D361" s="3" t="s">
        <v>502</v>
      </c>
      <c r="E361" s="8" t="s">
        <v>1777</v>
      </c>
      <c r="F361" s="3" t="s">
        <v>3477</v>
      </c>
      <c r="G361" s="3" t="s">
        <v>15</v>
      </c>
      <c r="H361" s="3" t="s">
        <v>3490</v>
      </c>
      <c r="I361" s="3" t="s">
        <v>16</v>
      </c>
      <c r="J361" s="35">
        <v>115.24</v>
      </c>
      <c r="K361" s="32">
        <v>2.0000003999999998</v>
      </c>
      <c r="L361" s="6">
        <v>0.21</v>
      </c>
      <c r="M361" s="7">
        <v>39185</v>
      </c>
      <c r="N361" s="93" t="s">
        <v>4462</v>
      </c>
      <c r="O361" s="3" t="s">
        <v>265</v>
      </c>
      <c r="P361" s="3" t="s">
        <v>3465</v>
      </c>
      <c r="Q361" s="3" t="s">
        <v>3471</v>
      </c>
    </row>
    <row r="362" spans="1:17" ht="13.9" customHeight="1">
      <c r="A362" s="23" t="s">
        <v>6789</v>
      </c>
      <c r="B362" s="3" t="s">
        <v>13</v>
      </c>
      <c r="C362" s="3" t="s">
        <v>14</v>
      </c>
      <c r="D362" s="3" t="s">
        <v>350</v>
      </c>
      <c r="E362" s="3" t="s">
        <v>616</v>
      </c>
      <c r="F362" s="3" t="s">
        <v>3477</v>
      </c>
      <c r="G362" s="3" t="s">
        <v>15</v>
      </c>
      <c r="H362" s="3" t="s">
        <v>3490</v>
      </c>
      <c r="I362" s="3" t="s">
        <v>16</v>
      </c>
      <c r="J362" s="35">
        <v>129.01</v>
      </c>
      <c r="K362" s="32">
        <v>1.2500004</v>
      </c>
      <c r="L362" s="6">
        <v>0.21</v>
      </c>
      <c r="M362" s="7">
        <v>38652</v>
      </c>
      <c r="N362" s="93" t="s">
        <v>5160</v>
      </c>
      <c r="O362" s="3" t="s">
        <v>265</v>
      </c>
      <c r="P362" s="3" t="s">
        <v>3465</v>
      </c>
      <c r="Q362" s="3" t="s">
        <v>3471</v>
      </c>
    </row>
    <row r="363" spans="1:17" ht="13.9" customHeight="1">
      <c r="A363" s="2" t="s">
        <v>6790</v>
      </c>
      <c r="B363" s="5" t="s">
        <v>13</v>
      </c>
      <c r="C363" s="3" t="s">
        <v>14</v>
      </c>
      <c r="D363" s="3" t="s">
        <v>503</v>
      </c>
      <c r="E363" s="3" t="s">
        <v>354</v>
      </c>
      <c r="F363" s="3" t="s">
        <v>3477</v>
      </c>
      <c r="G363" s="3" t="s">
        <v>15</v>
      </c>
      <c r="H363" s="3" t="s">
        <v>3490</v>
      </c>
      <c r="I363" s="3" t="s">
        <v>16</v>
      </c>
      <c r="J363" s="35">
        <v>120.42</v>
      </c>
      <c r="K363" s="32">
        <v>8.3333004000000006</v>
      </c>
      <c r="L363" s="6">
        <v>0.21</v>
      </c>
      <c r="M363" s="7">
        <v>39833</v>
      </c>
      <c r="N363" s="93" t="s">
        <v>4463</v>
      </c>
      <c r="O363" s="3" t="s">
        <v>265</v>
      </c>
      <c r="P363" s="3" t="s">
        <v>3465</v>
      </c>
      <c r="Q363" s="3" t="s">
        <v>3471</v>
      </c>
    </row>
    <row r="364" spans="1:17" ht="13.9" customHeight="1">
      <c r="A364" s="2" t="s">
        <v>6791</v>
      </c>
      <c r="B364" s="3" t="s">
        <v>13</v>
      </c>
      <c r="C364" s="3" t="s">
        <v>14</v>
      </c>
      <c r="D364" s="3" t="s">
        <v>504</v>
      </c>
      <c r="E364" s="3" t="s">
        <v>774</v>
      </c>
      <c r="F364" s="3" t="s">
        <v>3477</v>
      </c>
      <c r="G364" s="3" t="s">
        <v>15</v>
      </c>
      <c r="H364" s="3" t="s">
        <v>3490</v>
      </c>
      <c r="I364" s="3" t="s">
        <v>16</v>
      </c>
      <c r="J364" s="35">
        <v>126.78</v>
      </c>
      <c r="K364" s="32">
        <v>5.0000004000000002</v>
      </c>
      <c r="L364" s="6">
        <v>0.21</v>
      </c>
      <c r="M364" s="7">
        <v>42342</v>
      </c>
      <c r="N364" s="93" t="s">
        <v>3748</v>
      </c>
      <c r="O364" s="3" t="s">
        <v>265</v>
      </c>
      <c r="P364" s="3" t="s">
        <v>3465</v>
      </c>
      <c r="Q364" s="3" t="s">
        <v>3471</v>
      </c>
    </row>
    <row r="365" spans="1:17" ht="13.9" customHeight="1">
      <c r="A365" s="23" t="s">
        <v>6792</v>
      </c>
      <c r="B365" s="3" t="s">
        <v>13</v>
      </c>
      <c r="C365" s="3" t="s">
        <v>14</v>
      </c>
      <c r="D365" s="3" t="s">
        <v>505</v>
      </c>
      <c r="E365" s="8" t="s">
        <v>1502</v>
      </c>
      <c r="F365" s="3" t="s">
        <v>3477</v>
      </c>
      <c r="G365" s="3" t="s">
        <v>15</v>
      </c>
      <c r="H365" s="3" t="s">
        <v>3490</v>
      </c>
      <c r="I365" s="3" t="s">
        <v>16</v>
      </c>
      <c r="J365" s="35">
        <v>20.02</v>
      </c>
      <c r="K365" s="32">
        <v>6.9400000000000003E-2</v>
      </c>
      <c r="L365" s="6">
        <v>0.21</v>
      </c>
      <c r="M365" s="7">
        <v>38614</v>
      </c>
      <c r="N365" s="93" t="s">
        <v>5161</v>
      </c>
      <c r="O365" s="3" t="s">
        <v>265</v>
      </c>
      <c r="P365" s="3" t="s">
        <v>3465</v>
      </c>
      <c r="Q365" s="3" t="s">
        <v>3471</v>
      </c>
    </row>
    <row r="366" spans="1:17" ht="13.9" customHeight="1">
      <c r="A366" s="2" t="s">
        <v>6793</v>
      </c>
      <c r="B366" s="3" t="s">
        <v>13</v>
      </c>
      <c r="C366" s="3" t="s">
        <v>14</v>
      </c>
      <c r="D366" s="3" t="s">
        <v>507</v>
      </c>
      <c r="E366" s="8" t="s">
        <v>201</v>
      </c>
      <c r="F366" s="3" t="s">
        <v>3477</v>
      </c>
      <c r="G366" s="3" t="s">
        <v>15</v>
      </c>
      <c r="H366" s="3" t="s">
        <v>3490</v>
      </c>
      <c r="I366" s="3" t="s">
        <v>16</v>
      </c>
      <c r="J366" s="35">
        <v>85.84</v>
      </c>
      <c r="K366" s="32">
        <v>10</v>
      </c>
      <c r="L366" s="6">
        <v>0.25</v>
      </c>
      <c r="M366" s="7">
        <v>39631</v>
      </c>
      <c r="N366" s="93" t="s">
        <v>4464</v>
      </c>
      <c r="O366" s="3" t="s">
        <v>265</v>
      </c>
      <c r="P366" s="3" t="s">
        <v>3465</v>
      </c>
      <c r="Q366" s="3" t="s">
        <v>3471</v>
      </c>
    </row>
    <row r="367" spans="1:17" ht="13.9" customHeight="1">
      <c r="A367" s="2" t="s">
        <v>6794</v>
      </c>
      <c r="B367" s="3" t="s">
        <v>13</v>
      </c>
      <c r="C367" s="3" t="s">
        <v>14</v>
      </c>
      <c r="D367" s="3" t="s">
        <v>35</v>
      </c>
      <c r="E367" s="8" t="s">
        <v>2552</v>
      </c>
      <c r="F367" s="3" t="s">
        <v>3477</v>
      </c>
      <c r="G367" s="3" t="s">
        <v>15</v>
      </c>
      <c r="H367" s="3" t="s">
        <v>3490</v>
      </c>
      <c r="I367" s="3" t="s">
        <v>16</v>
      </c>
      <c r="J367" s="35">
        <v>43.41</v>
      </c>
      <c r="K367" s="32">
        <v>10</v>
      </c>
      <c r="L367" s="6">
        <v>0.125</v>
      </c>
      <c r="M367" s="7">
        <v>40123</v>
      </c>
      <c r="N367" s="93" t="s">
        <v>5162</v>
      </c>
      <c r="O367" s="3" t="s">
        <v>265</v>
      </c>
      <c r="P367" s="3" t="s">
        <v>3465</v>
      </c>
      <c r="Q367" s="3" t="s">
        <v>3471</v>
      </c>
    </row>
    <row r="368" spans="1:17" ht="13.9" customHeight="1">
      <c r="A368" s="23" t="s">
        <v>6795</v>
      </c>
      <c r="B368" s="3" t="s">
        <v>13</v>
      </c>
      <c r="C368" s="3" t="s">
        <v>14</v>
      </c>
      <c r="D368" s="3" t="s">
        <v>508</v>
      </c>
      <c r="E368" s="8" t="s">
        <v>1777</v>
      </c>
      <c r="F368" s="3" t="s">
        <v>3477</v>
      </c>
      <c r="G368" s="3" t="s">
        <v>15</v>
      </c>
      <c r="H368" s="3" t="s">
        <v>3490</v>
      </c>
      <c r="I368" s="3" t="s">
        <v>16</v>
      </c>
      <c r="J368" s="35">
        <v>39.409999999999997</v>
      </c>
      <c r="K368" s="32">
        <v>15</v>
      </c>
      <c r="L368" s="6">
        <v>0.21</v>
      </c>
      <c r="M368" s="7">
        <v>42259</v>
      </c>
      <c r="N368" s="93" t="s">
        <v>5163</v>
      </c>
      <c r="O368" s="3" t="s">
        <v>265</v>
      </c>
      <c r="P368" s="3" t="s">
        <v>3465</v>
      </c>
      <c r="Q368" s="3" t="s">
        <v>3471</v>
      </c>
    </row>
    <row r="369" spans="1:17" ht="13.9" customHeight="1">
      <c r="A369" s="2" t="s">
        <v>6796</v>
      </c>
      <c r="B369" s="3" t="s">
        <v>13</v>
      </c>
      <c r="C369" s="3" t="s">
        <v>14</v>
      </c>
      <c r="D369" s="3" t="s">
        <v>509</v>
      </c>
      <c r="E369" s="8" t="s">
        <v>1502</v>
      </c>
      <c r="F369" s="3" t="s">
        <v>3477</v>
      </c>
      <c r="G369" s="3" t="s">
        <v>15</v>
      </c>
      <c r="H369" s="3" t="s">
        <v>3490</v>
      </c>
      <c r="I369" s="3" t="s">
        <v>16</v>
      </c>
      <c r="J369" s="35">
        <v>94.16</v>
      </c>
      <c r="K369" s="32">
        <v>9.5000003999999993</v>
      </c>
      <c r="L369" s="6">
        <v>0.1875</v>
      </c>
      <c r="M369" s="7">
        <v>39600</v>
      </c>
      <c r="N369" s="93" t="s">
        <v>5164</v>
      </c>
      <c r="O369" s="3" t="s">
        <v>265</v>
      </c>
      <c r="P369" s="3" t="s">
        <v>3465</v>
      </c>
      <c r="Q369" s="3" t="s">
        <v>3471</v>
      </c>
    </row>
    <row r="370" spans="1:17">
      <c r="A370" s="2" t="s">
        <v>6797</v>
      </c>
      <c r="B370" s="3" t="s">
        <v>13</v>
      </c>
      <c r="C370" s="3" t="s">
        <v>14</v>
      </c>
      <c r="D370" s="3" t="s">
        <v>510</v>
      </c>
      <c r="E370" s="8" t="s">
        <v>2404</v>
      </c>
      <c r="F370" s="3" t="s">
        <v>3477</v>
      </c>
      <c r="G370" s="3" t="s">
        <v>15</v>
      </c>
      <c r="H370" s="3" t="s">
        <v>3490</v>
      </c>
      <c r="I370" s="3" t="s">
        <v>16</v>
      </c>
      <c r="J370" s="35">
        <v>92.69</v>
      </c>
      <c r="K370" s="32">
        <v>4.5</v>
      </c>
      <c r="L370" s="6">
        <v>0.21</v>
      </c>
      <c r="M370" s="7">
        <v>39347</v>
      </c>
      <c r="N370" s="93" t="s">
        <v>3749</v>
      </c>
      <c r="O370" s="3" t="s">
        <v>265</v>
      </c>
      <c r="P370" s="3" t="s">
        <v>3465</v>
      </c>
      <c r="Q370" s="3" t="s">
        <v>3471</v>
      </c>
    </row>
    <row r="371" spans="1:17">
      <c r="A371" s="23" t="s">
        <v>6798</v>
      </c>
      <c r="B371" s="3" t="s">
        <v>13</v>
      </c>
      <c r="C371" s="3" t="s">
        <v>14</v>
      </c>
      <c r="D371" s="3" t="s">
        <v>511</v>
      </c>
      <c r="E371" s="8" t="s">
        <v>3188</v>
      </c>
      <c r="F371" s="3" t="s">
        <v>3477</v>
      </c>
      <c r="G371" s="3" t="s">
        <v>15</v>
      </c>
      <c r="H371" s="3" t="s">
        <v>3490</v>
      </c>
      <c r="I371" s="3" t="s">
        <v>16</v>
      </c>
      <c r="J371" s="35">
        <v>95.94</v>
      </c>
      <c r="K371" s="32">
        <v>4.5</v>
      </c>
      <c r="L371" s="6">
        <v>0.21</v>
      </c>
      <c r="M371" s="7">
        <v>39697</v>
      </c>
      <c r="N371" s="93" t="s">
        <v>4465</v>
      </c>
      <c r="O371" s="3" t="s">
        <v>265</v>
      </c>
      <c r="P371" s="3" t="s">
        <v>3465</v>
      </c>
      <c r="Q371" s="3" t="s">
        <v>3471</v>
      </c>
    </row>
    <row r="372" spans="1:17">
      <c r="A372" s="2" t="s">
        <v>6799</v>
      </c>
      <c r="B372" s="3" t="s">
        <v>13</v>
      </c>
      <c r="C372" s="3" t="s">
        <v>14</v>
      </c>
      <c r="D372" s="3" t="s">
        <v>512</v>
      </c>
      <c r="E372" s="3" t="s">
        <v>1471</v>
      </c>
      <c r="F372" s="3" t="s">
        <v>3477</v>
      </c>
      <c r="G372" s="3" t="s">
        <v>15</v>
      </c>
      <c r="H372" s="3" t="s">
        <v>3490</v>
      </c>
      <c r="I372" s="3" t="s">
        <v>16</v>
      </c>
      <c r="J372" s="35">
        <v>85.46</v>
      </c>
      <c r="K372" s="32">
        <v>5.0000004000000002</v>
      </c>
      <c r="L372" s="6">
        <v>0.21</v>
      </c>
      <c r="M372" s="7">
        <v>42191</v>
      </c>
      <c r="N372" s="93" t="s">
        <v>5165</v>
      </c>
      <c r="O372" s="3" t="s">
        <v>265</v>
      </c>
      <c r="P372" s="3" t="s">
        <v>3465</v>
      </c>
      <c r="Q372" s="3" t="s">
        <v>3471</v>
      </c>
    </row>
    <row r="373" spans="1:17">
      <c r="A373" s="2" t="s">
        <v>6800</v>
      </c>
      <c r="B373" s="3" t="s">
        <v>13</v>
      </c>
      <c r="C373" s="3" t="s">
        <v>14</v>
      </c>
      <c r="D373" s="3" t="s">
        <v>513</v>
      </c>
      <c r="E373" s="8" t="s">
        <v>2692</v>
      </c>
      <c r="F373" s="3" t="s">
        <v>3477</v>
      </c>
      <c r="G373" s="3" t="s">
        <v>15</v>
      </c>
      <c r="H373" s="3" t="s">
        <v>3490</v>
      </c>
      <c r="I373" s="3" t="s">
        <v>16</v>
      </c>
      <c r="J373" s="35">
        <v>92.87</v>
      </c>
      <c r="K373" s="32">
        <v>25</v>
      </c>
      <c r="L373" s="6">
        <v>0.21</v>
      </c>
      <c r="M373" s="7">
        <v>39187</v>
      </c>
      <c r="N373" s="93" t="s">
        <v>5166</v>
      </c>
      <c r="O373" s="3" t="s">
        <v>265</v>
      </c>
      <c r="P373" s="3" t="s">
        <v>3465</v>
      </c>
      <c r="Q373" s="3" t="s">
        <v>3471</v>
      </c>
    </row>
    <row r="374" spans="1:17" ht="13.9" customHeight="1">
      <c r="A374" s="23" t="s">
        <v>6801</v>
      </c>
      <c r="B374" s="3" t="s">
        <v>13</v>
      </c>
      <c r="C374" s="3" t="s">
        <v>14</v>
      </c>
      <c r="D374" s="3" t="s">
        <v>514</v>
      </c>
      <c r="E374" s="3" t="s">
        <v>553</v>
      </c>
      <c r="F374" s="3" t="s">
        <v>3477</v>
      </c>
      <c r="G374" s="3" t="s">
        <v>15</v>
      </c>
      <c r="H374" s="3" t="s">
        <v>3490</v>
      </c>
      <c r="I374" s="3" t="s">
        <v>16</v>
      </c>
      <c r="J374" s="35">
        <v>42.02</v>
      </c>
      <c r="K374" s="32">
        <v>0.8333332</v>
      </c>
      <c r="L374" s="6">
        <v>0.1875</v>
      </c>
      <c r="M374" s="7">
        <v>39606</v>
      </c>
      <c r="N374" s="93" t="s">
        <v>5167</v>
      </c>
      <c r="O374" s="3" t="s">
        <v>265</v>
      </c>
      <c r="P374" s="3" t="s">
        <v>3465</v>
      </c>
      <c r="Q374" s="3" t="s">
        <v>3471</v>
      </c>
    </row>
    <row r="375" spans="1:17" ht="13.9" customHeight="1">
      <c r="A375" s="2" t="s">
        <v>6802</v>
      </c>
      <c r="B375" s="3" t="s">
        <v>13</v>
      </c>
      <c r="C375" s="3" t="s">
        <v>14</v>
      </c>
      <c r="D375" s="3" t="s">
        <v>515</v>
      </c>
      <c r="E375" s="8" t="s">
        <v>201</v>
      </c>
      <c r="F375" s="3" t="s">
        <v>3477</v>
      </c>
      <c r="G375" s="3" t="s">
        <v>15</v>
      </c>
      <c r="H375" s="3" t="s">
        <v>3490</v>
      </c>
      <c r="I375" s="3" t="s">
        <v>16</v>
      </c>
      <c r="J375" s="35">
        <v>36.4</v>
      </c>
      <c r="K375" s="32">
        <v>0.8333332</v>
      </c>
      <c r="L375" s="6">
        <v>0.1875</v>
      </c>
      <c r="M375" s="7">
        <v>40076</v>
      </c>
      <c r="N375" s="93" t="s">
        <v>5168</v>
      </c>
      <c r="O375" s="3" t="s">
        <v>265</v>
      </c>
      <c r="P375" s="3" t="s">
        <v>3465</v>
      </c>
      <c r="Q375" s="3" t="s">
        <v>3471</v>
      </c>
    </row>
    <row r="376" spans="1:17" ht="13.9" customHeight="1">
      <c r="A376" s="2" t="s">
        <v>6803</v>
      </c>
      <c r="B376" s="3" t="s">
        <v>13</v>
      </c>
      <c r="C376" s="3" t="s">
        <v>14</v>
      </c>
      <c r="D376" s="3" t="s">
        <v>516</v>
      </c>
      <c r="E376" s="8" t="s">
        <v>2799</v>
      </c>
      <c r="F376" s="3" t="s">
        <v>3477</v>
      </c>
      <c r="G376" s="3" t="s">
        <v>15</v>
      </c>
      <c r="H376" s="3" t="s">
        <v>3490</v>
      </c>
      <c r="I376" s="3" t="s">
        <v>16</v>
      </c>
      <c r="J376" s="35">
        <v>37.549999999999997</v>
      </c>
      <c r="K376" s="32">
        <v>3.3333332000000002</v>
      </c>
      <c r="L376" s="6">
        <v>0.1875</v>
      </c>
      <c r="M376" s="7">
        <v>42609</v>
      </c>
      <c r="N376" s="93" t="s">
        <v>5169</v>
      </c>
      <c r="O376" s="3" t="s">
        <v>265</v>
      </c>
      <c r="P376" s="3" t="s">
        <v>3465</v>
      </c>
      <c r="Q376" s="3" t="s">
        <v>3471</v>
      </c>
    </row>
    <row r="377" spans="1:17" ht="13.9" customHeight="1">
      <c r="A377" s="23" t="s">
        <v>6804</v>
      </c>
      <c r="B377" s="3" t="s">
        <v>13</v>
      </c>
      <c r="C377" s="3" t="s">
        <v>14</v>
      </c>
      <c r="D377" s="3" t="s">
        <v>517</v>
      </c>
      <c r="E377" s="3" t="s">
        <v>955</v>
      </c>
      <c r="F377" s="3" t="s">
        <v>3477</v>
      </c>
      <c r="G377" s="3" t="s">
        <v>15</v>
      </c>
      <c r="H377" s="3" t="s">
        <v>3490</v>
      </c>
      <c r="I377" s="3" t="s">
        <v>16</v>
      </c>
      <c r="J377" s="35">
        <v>35.840000000000003</v>
      </c>
      <c r="K377" s="32">
        <v>3.3333332000000002</v>
      </c>
      <c r="L377" s="6">
        <v>0.1875</v>
      </c>
      <c r="M377" s="7">
        <v>39604</v>
      </c>
      <c r="N377" s="93" t="s">
        <v>5170</v>
      </c>
      <c r="O377" s="3" t="s">
        <v>265</v>
      </c>
      <c r="P377" s="3" t="s">
        <v>3465</v>
      </c>
      <c r="Q377" s="3" t="s">
        <v>3471</v>
      </c>
    </row>
    <row r="378" spans="1:17" ht="13.9" customHeight="1">
      <c r="A378" s="2" t="s">
        <v>6805</v>
      </c>
      <c r="B378" s="3" t="s">
        <v>13</v>
      </c>
      <c r="C378" s="3" t="s">
        <v>14</v>
      </c>
      <c r="D378" s="3" t="s">
        <v>518</v>
      </c>
      <c r="E378" s="3" t="s">
        <v>766</v>
      </c>
      <c r="F378" s="3" t="s">
        <v>3477</v>
      </c>
      <c r="G378" s="3" t="s">
        <v>15</v>
      </c>
      <c r="H378" s="3" t="s">
        <v>3490</v>
      </c>
      <c r="I378" s="3" t="s">
        <v>16</v>
      </c>
      <c r="J378" s="35">
        <v>39.369999999999997</v>
      </c>
      <c r="K378" s="32">
        <v>1.6666668</v>
      </c>
      <c r="L378" s="6">
        <v>0.1875</v>
      </c>
      <c r="M378" s="7">
        <v>39606</v>
      </c>
      <c r="N378" s="93" t="s">
        <v>5171</v>
      </c>
      <c r="O378" s="3" t="s">
        <v>265</v>
      </c>
      <c r="P378" s="3" t="s">
        <v>3465</v>
      </c>
      <c r="Q378" s="3" t="s">
        <v>3471</v>
      </c>
    </row>
    <row r="379" spans="1:17" ht="13.9" customHeight="1">
      <c r="A379" s="2" t="s">
        <v>6806</v>
      </c>
      <c r="B379" s="3" t="s">
        <v>13</v>
      </c>
      <c r="C379" s="3" t="s">
        <v>14</v>
      </c>
      <c r="D379" s="3" t="s">
        <v>519</v>
      </c>
      <c r="E379" s="8" t="s">
        <v>3188</v>
      </c>
      <c r="F379" s="3" t="s">
        <v>3477</v>
      </c>
      <c r="G379" s="3" t="s">
        <v>15</v>
      </c>
      <c r="H379" s="3" t="s">
        <v>3490</v>
      </c>
      <c r="I379" s="3" t="s">
        <v>16</v>
      </c>
      <c r="J379" s="35">
        <v>41.34</v>
      </c>
      <c r="K379" s="32">
        <v>10</v>
      </c>
      <c r="L379" s="6">
        <v>0.21</v>
      </c>
      <c r="M379" s="7">
        <v>39671</v>
      </c>
      <c r="N379" s="93" t="s">
        <v>4466</v>
      </c>
      <c r="O379" s="3" t="s">
        <v>265</v>
      </c>
      <c r="P379" s="3" t="s">
        <v>3465</v>
      </c>
      <c r="Q379" s="3" t="s">
        <v>3471</v>
      </c>
    </row>
    <row r="380" spans="1:17" ht="13.9" customHeight="1">
      <c r="A380" s="23" t="s">
        <v>6807</v>
      </c>
      <c r="B380" s="3" t="s">
        <v>13</v>
      </c>
      <c r="C380" s="3" t="s">
        <v>14</v>
      </c>
      <c r="D380" s="3" t="s">
        <v>520</v>
      </c>
      <c r="E380" s="3" t="s">
        <v>995</v>
      </c>
      <c r="F380" s="3" t="s">
        <v>3477</v>
      </c>
      <c r="G380" s="3" t="s">
        <v>15</v>
      </c>
      <c r="H380" s="3" t="s">
        <v>3490</v>
      </c>
      <c r="I380" s="3" t="s">
        <v>16</v>
      </c>
      <c r="J380" s="35">
        <v>42.91</v>
      </c>
      <c r="K380" s="32">
        <v>0.83330000000000004</v>
      </c>
      <c r="L380" s="6">
        <v>0.21</v>
      </c>
      <c r="M380" s="7">
        <v>41618</v>
      </c>
      <c r="N380" s="93" t="s">
        <v>3750</v>
      </c>
      <c r="O380" s="3" t="s">
        <v>265</v>
      </c>
      <c r="P380" s="3" t="s">
        <v>3465</v>
      </c>
      <c r="Q380" s="3" t="s">
        <v>3471</v>
      </c>
    </row>
    <row r="381" spans="1:17" ht="13.9" customHeight="1">
      <c r="A381" s="2" t="s">
        <v>6808</v>
      </c>
      <c r="B381" s="3" t="s">
        <v>13</v>
      </c>
      <c r="C381" s="3" t="s">
        <v>14</v>
      </c>
      <c r="D381" s="3" t="s">
        <v>521</v>
      </c>
      <c r="E381" s="8" t="s">
        <v>201</v>
      </c>
      <c r="F381" s="3" t="s">
        <v>3477</v>
      </c>
      <c r="G381" s="3" t="s">
        <v>15</v>
      </c>
      <c r="H381" s="3" t="s">
        <v>3490</v>
      </c>
      <c r="I381" s="3" t="s">
        <v>16</v>
      </c>
      <c r="J381" s="35">
        <v>2</v>
      </c>
      <c r="K381" s="32">
        <v>2</v>
      </c>
      <c r="L381" s="6">
        <v>0.1875</v>
      </c>
      <c r="M381" s="7">
        <v>39612</v>
      </c>
      <c r="N381" s="93" t="s">
        <v>5172</v>
      </c>
      <c r="O381" s="3" t="s">
        <v>265</v>
      </c>
      <c r="P381" s="3" t="s">
        <v>3465</v>
      </c>
      <c r="Q381" s="3" t="s">
        <v>3471</v>
      </c>
    </row>
    <row r="382" spans="1:17" ht="13.9" customHeight="1">
      <c r="A382" s="2" t="s">
        <v>6809</v>
      </c>
      <c r="B382" s="3" t="s">
        <v>13</v>
      </c>
      <c r="C382" s="3" t="s">
        <v>14</v>
      </c>
      <c r="D382" s="3" t="s">
        <v>522</v>
      </c>
      <c r="E382" s="3" t="s">
        <v>723</v>
      </c>
      <c r="F382" s="3" t="s">
        <v>3477</v>
      </c>
      <c r="G382" s="3" t="s">
        <v>15</v>
      </c>
      <c r="H382" s="3" t="s">
        <v>3490</v>
      </c>
      <c r="I382" s="3" t="s">
        <v>16</v>
      </c>
      <c r="J382" s="35">
        <v>64.739999999999995</v>
      </c>
      <c r="K382" s="32">
        <v>1.5</v>
      </c>
      <c r="L382" s="6">
        <v>0.25</v>
      </c>
      <c r="M382" s="7">
        <v>39633</v>
      </c>
      <c r="N382" s="93" t="s">
        <v>5173</v>
      </c>
      <c r="O382" s="3" t="s">
        <v>265</v>
      </c>
      <c r="P382" s="3" t="s">
        <v>3465</v>
      </c>
      <c r="Q382" s="3" t="s">
        <v>3471</v>
      </c>
    </row>
    <row r="383" spans="1:17" ht="13.9" customHeight="1">
      <c r="A383" s="23" t="s">
        <v>6810</v>
      </c>
      <c r="B383" s="3" t="s">
        <v>13</v>
      </c>
      <c r="C383" s="3" t="s">
        <v>14</v>
      </c>
      <c r="D383" s="3" t="s">
        <v>523</v>
      </c>
      <c r="E383" s="3" t="s">
        <v>215</v>
      </c>
      <c r="F383" s="3" t="s">
        <v>3477</v>
      </c>
      <c r="G383" s="3" t="s">
        <v>15</v>
      </c>
      <c r="H383" s="3" t="s">
        <v>3490</v>
      </c>
      <c r="I383" s="3" t="s">
        <v>16</v>
      </c>
      <c r="J383" s="35">
        <v>55.73</v>
      </c>
      <c r="K383" s="32">
        <v>0.55000020000000005</v>
      </c>
      <c r="L383" s="6">
        <v>0.25</v>
      </c>
      <c r="M383" s="7">
        <v>40089</v>
      </c>
      <c r="N383" s="93" t="s">
        <v>5174</v>
      </c>
      <c r="O383" s="3" t="s">
        <v>265</v>
      </c>
      <c r="P383" s="3" t="s">
        <v>3465</v>
      </c>
      <c r="Q383" s="3" t="s">
        <v>3471</v>
      </c>
    </row>
    <row r="384" spans="1:17" ht="13.9" customHeight="1">
      <c r="A384" s="2" t="s">
        <v>6811</v>
      </c>
      <c r="B384" s="3" t="s">
        <v>13</v>
      </c>
      <c r="C384" s="3" t="s">
        <v>14</v>
      </c>
      <c r="D384" s="3" t="s">
        <v>524</v>
      </c>
      <c r="E384" s="8" t="s">
        <v>1777</v>
      </c>
      <c r="F384" s="3" t="s">
        <v>3477</v>
      </c>
      <c r="G384" s="3" t="s">
        <v>15</v>
      </c>
      <c r="H384" s="3" t="s">
        <v>3490</v>
      </c>
      <c r="I384" s="3" t="s">
        <v>16</v>
      </c>
      <c r="J384" s="35">
        <v>54.76</v>
      </c>
      <c r="K384" s="32">
        <v>0.36666660000000001</v>
      </c>
      <c r="L384" s="6">
        <v>0.25</v>
      </c>
      <c r="M384" s="7">
        <v>42617</v>
      </c>
      <c r="N384" s="93" t="s">
        <v>5175</v>
      </c>
      <c r="O384" s="3" t="s">
        <v>265</v>
      </c>
      <c r="P384" s="3" t="s">
        <v>3465</v>
      </c>
      <c r="Q384" s="3" t="s">
        <v>3471</v>
      </c>
    </row>
    <row r="385" spans="1:17" ht="13.9" customHeight="1">
      <c r="A385" s="2" t="s">
        <v>6812</v>
      </c>
      <c r="B385" s="3" t="s">
        <v>13</v>
      </c>
      <c r="C385" s="3" t="s">
        <v>14</v>
      </c>
      <c r="D385" s="3" t="s">
        <v>525</v>
      </c>
      <c r="E385" s="3" t="s">
        <v>1177</v>
      </c>
      <c r="F385" s="3" t="s">
        <v>3477</v>
      </c>
      <c r="G385" s="3" t="s">
        <v>15</v>
      </c>
      <c r="H385" s="3" t="s">
        <v>3490</v>
      </c>
      <c r="I385" s="3" t="s">
        <v>16</v>
      </c>
      <c r="J385" s="35">
        <v>159.19</v>
      </c>
      <c r="K385" s="32">
        <v>20</v>
      </c>
      <c r="L385" s="6">
        <v>0.1875</v>
      </c>
      <c r="M385" s="7">
        <v>39611</v>
      </c>
      <c r="N385" s="93" t="s">
        <v>5176</v>
      </c>
      <c r="O385" s="3" t="s">
        <v>265</v>
      </c>
      <c r="P385" s="3" t="s">
        <v>3465</v>
      </c>
      <c r="Q385" s="3" t="s">
        <v>3471</v>
      </c>
    </row>
    <row r="386" spans="1:17" ht="13.9" customHeight="1">
      <c r="A386" s="23" t="s">
        <v>6813</v>
      </c>
      <c r="B386" s="3" t="s">
        <v>13</v>
      </c>
      <c r="C386" s="3" t="s">
        <v>14</v>
      </c>
      <c r="D386" s="3" t="s">
        <v>526</v>
      </c>
      <c r="E386" s="8" t="s">
        <v>1702</v>
      </c>
      <c r="F386" s="3" t="s">
        <v>3477</v>
      </c>
      <c r="G386" s="3" t="s">
        <v>15</v>
      </c>
      <c r="H386" s="3" t="s">
        <v>3490</v>
      </c>
      <c r="I386" s="3" t="s">
        <v>16</v>
      </c>
      <c r="J386" s="35">
        <v>162.69999999999999</v>
      </c>
      <c r="K386" s="32">
        <v>2.0016666000000001</v>
      </c>
      <c r="L386" s="6">
        <v>0.1875</v>
      </c>
      <c r="M386" s="7">
        <v>39636</v>
      </c>
      <c r="N386" s="93" t="s">
        <v>5177</v>
      </c>
      <c r="O386" s="3" t="s">
        <v>265</v>
      </c>
      <c r="P386" s="3" t="s">
        <v>3465</v>
      </c>
      <c r="Q386" s="3" t="s">
        <v>3471</v>
      </c>
    </row>
    <row r="387" spans="1:17" ht="13.9" customHeight="1">
      <c r="A387" s="2" t="s">
        <v>6814</v>
      </c>
      <c r="B387" s="3" t="s">
        <v>13</v>
      </c>
      <c r="C387" s="3" t="s">
        <v>14</v>
      </c>
      <c r="D387" s="3" t="s">
        <v>527</v>
      </c>
      <c r="E387" s="3" t="s">
        <v>1177</v>
      </c>
      <c r="F387" s="3" t="s">
        <v>3477</v>
      </c>
      <c r="G387" s="3" t="s">
        <v>15</v>
      </c>
      <c r="H387" s="3" t="s">
        <v>3490</v>
      </c>
      <c r="I387" s="3" t="s">
        <v>16</v>
      </c>
      <c r="J387" s="35">
        <v>159.37</v>
      </c>
      <c r="K387" s="32">
        <v>10</v>
      </c>
      <c r="L387" s="6">
        <v>0.1875</v>
      </c>
      <c r="M387" s="7">
        <v>40105</v>
      </c>
      <c r="N387" s="93" t="s">
        <v>5178</v>
      </c>
      <c r="O387" s="3" t="s">
        <v>265</v>
      </c>
      <c r="P387" s="3" t="s">
        <v>3465</v>
      </c>
      <c r="Q387" s="3" t="s">
        <v>3471</v>
      </c>
    </row>
    <row r="388" spans="1:17" ht="13.9" customHeight="1">
      <c r="A388" s="2" t="s">
        <v>6815</v>
      </c>
      <c r="B388" s="3" t="s">
        <v>13</v>
      </c>
      <c r="C388" s="3" t="s">
        <v>14</v>
      </c>
      <c r="D388" s="3" t="s">
        <v>528</v>
      </c>
      <c r="E388" s="8" t="s">
        <v>2404</v>
      </c>
      <c r="F388" s="3" t="s">
        <v>3477</v>
      </c>
      <c r="G388" s="3" t="s">
        <v>15</v>
      </c>
      <c r="H388" s="3" t="s">
        <v>3490</v>
      </c>
      <c r="I388" s="3" t="s">
        <v>16</v>
      </c>
      <c r="J388" s="35">
        <v>143.13</v>
      </c>
      <c r="K388" s="32">
        <v>2</v>
      </c>
      <c r="L388" s="6">
        <v>0.1875</v>
      </c>
      <c r="M388" s="7">
        <v>42627</v>
      </c>
      <c r="N388" s="93" t="s">
        <v>5179</v>
      </c>
      <c r="O388" s="3" t="s">
        <v>265</v>
      </c>
      <c r="P388" s="3" t="s">
        <v>3465</v>
      </c>
      <c r="Q388" s="3" t="s">
        <v>3471</v>
      </c>
    </row>
    <row r="389" spans="1:17" ht="13.9" customHeight="1">
      <c r="A389" s="23" t="s">
        <v>6816</v>
      </c>
      <c r="B389" s="3" t="s">
        <v>13</v>
      </c>
      <c r="C389" s="3" t="s">
        <v>14</v>
      </c>
      <c r="D389" s="3" t="s">
        <v>529</v>
      </c>
      <c r="E389" s="3" t="s">
        <v>1396</v>
      </c>
      <c r="F389" s="3" t="s">
        <v>3477</v>
      </c>
      <c r="G389" s="3" t="s">
        <v>15</v>
      </c>
      <c r="H389" s="3" t="s">
        <v>3490</v>
      </c>
      <c r="I389" s="3" t="s">
        <v>16</v>
      </c>
      <c r="J389" s="35">
        <v>158.91999999999999</v>
      </c>
      <c r="K389" s="32">
        <v>5.625</v>
      </c>
      <c r="L389" s="6">
        <v>0.1875</v>
      </c>
      <c r="M389" s="7">
        <v>39625</v>
      </c>
      <c r="N389" s="93" t="s">
        <v>4993</v>
      </c>
      <c r="O389" s="3" t="s">
        <v>265</v>
      </c>
      <c r="P389" s="3" t="s">
        <v>3465</v>
      </c>
      <c r="Q389" s="3" t="s">
        <v>3471</v>
      </c>
    </row>
    <row r="390" spans="1:17" ht="13.9" customHeight="1">
      <c r="A390" s="2" t="s">
        <v>6817</v>
      </c>
      <c r="B390" s="5" t="s">
        <v>13</v>
      </c>
      <c r="C390" s="3" t="s">
        <v>14</v>
      </c>
      <c r="D390" s="3" t="s">
        <v>530</v>
      </c>
      <c r="E390" s="8" t="s">
        <v>2276</v>
      </c>
      <c r="F390" s="3" t="s">
        <v>3477</v>
      </c>
      <c r="G390" s="3" t="s">
        <v>15</v>
      </c>
      <c r="H390" s="3" t="s">
        <v>3490</v>
      </c>
      <c r="I390" s="3" t="s">
        <v>16</v>
      </c>
      <c r="J390" s="35">
        <v>149.22</v>
      </c>
      <c r="K390" s="32">
        <v>10</v>
      </c>
      <c r="L390" s="6">
        <v>0.1875</v>
      </c>
      <c r="M390" s="7">
        <v>39639</v>
      </c>
      <c r="N390" s="93" t="s">
        <v>5180</v>
      </c>
      <c r="O390" s="3" t="s">
        <v>265</v>
      </c>
      <c r="P390" s="3" t="s">
        <v>3465</v>
      </c>
      <c r="Q390" s="3" t="s">
        <v>3471</v>
      </c>
    </row>
    <row r="391" spans="1:17" ht="13.9" customHeight="1">
      <c r="A391" s="2" t="s">
        <v>6818</v>
      </c>
      <c r="B391" s="3" t="s">
        <v>13</v>
      </c>
      <c r="C391" s="3" t="s">
        <v>14</v>
      </c>
      <c r="D391" s="3" t="s">
        <v>531</v>
      </c>
      <c r="E391" s="3" t="s">
        <v>616</v>
      </c>
      <c r="F391" s="3" t="s">
        <v>3477</v>
      </c>
      <c r="G391" s="3" t="s">
        <v>15</v>
      </c>
      <c r="H391" s="3" t="s">
        <v>3490</v>
      </c>
      <c r="I391" s="3" t="s">
        <v>16</v>
      </c>
      <c r="J391" s="35">
        <v>164.98</v>
      </c>
      <c r="K391" s="32">
        <v>2</v>
      </c>
      <c r="L391" s="6">
        <v>0.1875</v>
      </c>
      <c r="M391" s="7">
        <v>40106</v>
      </c>
      <c r="N391" s="93" t="s">
        <v>5181</v>
      </c>
      <c r="O391" s="3" t="s">
        <v>265</v>
      </c>
      <c r="P391" s="3" t="s">
        <v>3465</v>
      </c>
      <c r="Q391" s="3" t="s">
        <v>3471</v>
      </c>
    </row>
    <row r="392" spans="1:17" ht="13.9" customHeight="1">
      <c r="A392" s="23" t="s">
        <v>6819</v>
      </c>
      <c r="B392" s="3" t="s">
        <v>13</v>
      </c>
      <c r="C392" s="3" t="s">
        <v>14</v>
      </c>
      <c r="D392" s="3" t="s">
        <v>532</v>
      </c>
      <c r="E392" s="3" t="s">
        <v>995</v>
      </c>
      <c r="F392" s="3" t="s">
        <v>3477</v>
      </c>
      <c r="G392" s="3" t="s">
        <v>15</v>
      </c>
      <c r="H392" s="3" t="s">
        <v>3490</v>
      </c>
      <c r="I392" s="3" t="s">
        <v>16</v>
      </c>
      <c r="J392" s="35">
        <v>162.56</v>
      </c>
      <c r="K392" s="32">
        <v>5.1300547999999999</v>
      </c>
      <c r="L392" s="6">
        <v>0.25</v>
      </c>
      <c r="M392" s="7">
        <v>42617</v>
      </c>
      <c r="N392" s="93" t="s">
        <v>4467</v>
      </c>
      <c r="O392" s="3" t="s">
        <v>265</v>
      </c>
      <c r="P392" s="3" t="s">
        <v>3465</v>
      </c>
      <c r="Q392" s="3" t="s">
        <v>3471</v>
      </c>
    </row>
    <row r="393" spans="1:17" ht="13.9" customHeight="1">
      <c r="A393" s="2" t="s">
        <v>6820</v>
      </c>
      <c r="B393" s="5" t="s">
        <v>13</v>
      </c>
      <c r="C393" s="3" t="s">
        <v>14</v>
      </c>
      <c r="D393" s="3" t="s">
        <v>533</v>
      </c>
      <c r="E393" s="8" t="s">
        <v>3188</v>
      </c>
      <c r="F393" s="3" t="s">
        <v>3477</v>
      </c>
      <c r="G393" s="3" t="s">
        <v>15</v>
      </c>
      <c r="H393" s="3" t="s">
        <v>3490</v>
      </c>
      <c r="I393" s="3" t="s">
        <v>16</v>
      </c>
      <c r="J393" s="35">
        <v>152.13</v>
      </c>
      <c r="K393" s="32">
        <v>10</v>
      </c>
      <c r="L393" s="6">
        <v>0.1875</v>
      </c>
      <c r="M393" s="7">
        <v>39621</v>
      </c>
      <c r="N393" s="93" t="s">
        <v>5175</v>
      </c>
      <c r="O393" s="3" t="s">
        <v>265</v>
      </c>
      <c r="P393" s="3" t="s">
        <v>3465</v>
      </c>
      <c r="Q393" s="3" t="s">
        <v>3471</v>
      </c>
    </row>
    <row r="394" spans="1:17" ht="13.9" customHeight="1">
      <c r="A394" s="2" t="s">
        <v>6821</v>
      </c>
      <c r="B394" s="5" t="s">
        <v>13</v>
      </c>
      <c r="C394" s="3" t="s">
        <v>14</v>
      </c>
      <c r="D394" s="3" t="s">
        <v>534</v>
      </c>
      <c r="E394" s="8" t="s">
        <v>2552</v>
      </c>
      <c r="F394" s="3" t="s">
        <v>3477</v>
      </c>
      <c r="G394" s="3" t="s">
        <v>15</v>
      </c>
      <c r="H394" s="3" t="s">
        <v>3490</v>
      </c>
      <c r="I394" s="3" t="s">
        <v>16</v>
      </c>
      <c r="J394" s="35">
        <v>155.53</v>
      </c>
      <c r="K394" s="32">
        <v>2</v>
      </c>
      <c r="L394" s="6">
        <v>0.1875</v>
      </c>
      <c r="M394" s="7">
        <v>39636</v>
      </c>
      <c r="N394" s="93" t="s">
        <v>5182</v>
      </c>
      <c r="O394" s="3" t="s">
        <v>265</v>
      </c>
      <c r="P394" s="3" t="s">
        <v>3465</v>
      </c>
      <c r="Q394" s="3" t="s">
        <v>3471</v>
      </c>
    </row>
    <row r="395" spans="1:17" ht="13.9" customHeight="1">
      <c r="A395" s="23" t="s">
        <v>6822</v>
      </c>
      <c r="B395" s="5" t="s">
        <v>13</v>
      </c>
      <c r="C395" s="3" t="s">
        <v>14</v>
      </c>
      <c r="D395" s="3" t="s">
        <v>536</v>
      </c>
      <c r="E395" s="8" t="s">
        <v>201</v>
      </c>
      <c r="F395" s="3" t="s">
        <v>3477</v>
      </c>
      <c r="G395" s="3" t="s">
        <v>15</v>
      </c>
      <c r="H395" s="3" t="s">
        <v>3490</v>
      </c>
      <c r="I395" s="3" t="s">
        <v>16</v>
      </c>
      <c r="J395" s="35">
        <v>47.24</v>
      </c>
      <c r="K395" s="32">
        <v>6.3299999999999995E-2</v>
      </c>
      <c r="L395" s="6">
        <v>0.21</v>
      </c>
      <c r="M395" s="7">
        <v>39087</v>
      </c>
      <c r="N395" s="93" t="s">
        <v>5138</v>
      </c>
      <c r="O395" s="3" t="s">
        <v>265</v>
      </c>
      <c r="P395" s="3" t="s">
        <v>3465</v>
      </c>
      <c r="Q395" s="3" t="s">
        <v>3471</v>
      </c>
    </row>
    <row r="396" spans="1:17" ht="13.9" customHeight="1">
      <c r="A396" s="2" t="s">
        <v>6823</v>
      </c>
      <c r="B396" s="5" t="s">
        <v>13</v>
      </c>
      <c r="C396" s="3" t="s">
        <v>14</v>
      </c>
      <c r="D396" s="3" t="s">
        <v>537</v>
      </c>
      <c r="E396" s="3" t="s">
        <v>774</v>
      </c>
      <c r="F396" s="3" t="s">
        <v>3477</v>
      </c>
      <c r="G396" s="3" t="s">
        <v>15</v>
      </c>
      <c r="H396" s="3" t="s">
        <v>3490</v>
      </c>
      <c r="I396" s="3" t="s">
        <v>16</v>
      </c>
      <c r="J396" s="35">
        <v>248.64</v>
      </c>
      <c r="K396" s="32">
        <v>16</v>
      </c>
      <c r="L396" s="6">
        <v>0.21</v>
      </c>
      <c r="M396" s="7">
        <v>42370</v>
      </c>
      <c r="N396" s="93" t="s">
        <v>3751</v>
      </c>
      <c r="O396" s="3" t="s">
        <v>265</v>
      </c>
      <c r="P396" s="3" t="s">
        <v>3465</v>
      </c>
      <c r="Q396" s="3" t="s">
        <v>3471</v>
      </c>
    </row>
    <row r="397" spans="1:17" ht="13.9" customHeight="1">
      <c r="A397" s="2" t="s">
        <v>6824</v>
      </c>
      <c r="B397" s="5" t="s">
        <v>13</v>
      </c>
      <c r="C397" s="3" t="s">
        <v>14</v>
      </c>
      <c r="D397" s="3" t="s">
        <v>539</v>
      </c>
      <c r="E397" s="3" t="s">
        <v>1177</v>
      </c>
      <c r="F397" s="3" t="s">
        <v>3477</v>
      </c>
      <c r="G397" s="3" t="s">
        <v>15</v>
      </c>
      <c r="H397" s="3" t="s">
        <v>3490</v>
      </c>
      <c r="I397" s="3" t="s">
        <v>16</v>
      </c>
      <c r="J397" s="35">
        <v>62.72</v>
      </c>
      <c r="K397" s="32">
        <v>0.22000020000000001</v>
      </c>
      <c r="L397" s="6">
        <v>0.21</v>
      </c>
      <c r="M397" s="7">
        <v>38680</v>
      </c>
      <c r="N397" s="93" t="s">
        <v>5183</v>
      </c>
      <c r="O397" s="3" t="s">
        <v>265</v>
      </c>
      <c r="P397" s="3" t="s">
        <v>3465</v>
      </c>
      <c r="Q397" s="3" t="s">
        <v>3471</v>
      </c>
    </row>
    <row r="398" spans="1:17" ht="13.9" customHeight="1">
      <c r="A398" s="23" t="s">
        <v>6825</v>
      </c>
      <c r="B398" s="5" t="s">
        <v>13</v>
      </c>
      <c r="C398" s="3" t="s">
        <v>14</v>
      </c>
      <c r="D398" s="3" t="s">
        <v>540</v>
      </c>
      <c r="E398" s="3" t="s">
        <v>354</v>
      </c>
      <c r="F398" s="3" t="s">
        <v>3477</v>
      </c>
      <c r="G398" s="3" t="s">
        <v>15</v>
      </c>
      <c r="H398" s="3" t="s">
        <v>3490</v>
      </c>
      <c r="I398" s="3" t="s">
        <v>16</v>
      </c>
      <c r="J398" s="35">
        <v>56.91</v>
      </c>
      <c r="K398" s="32">
        <v>0.22000020000000001</v>
      </c>
      <c r="L398" s="6">
        <v>0.21</v>
      </c>
      <c r="M398" s="7">
        <v>38694</v>
      </c>
      <c r="N398" s="93" t="s">
        <v>3752</v>
      </c>
      <c r="O398" s="3" t="s">
        <v>265</v>
      </c>
      <c r="P398" s="3" t="s">
        <v>3465</v>
      </c>
      <c r="Q398" s="3" t="s">
        <v>3471</v>
      </c>
    </row>
    <row r="399" spans="1:17" ht="13.9" customHeight="1">
      <c r="A399" s="2" t="s">
        <v>6826</v>
      </c>
      <c r="B399" s="5" t="s">
        <v>13</v>
      </c>
      <c r="C399" s="3" t="s">
        <v>14</v>
      </c>
      <c r="D399" s="3" t="s">
        <v>541</v>
      </c>
      <c r="E399" s="3" t="s">
        <v>995</v>
      </c>
      <c r="F399" s="3" t="s">
        <v>3477</v>
      </c>
      <c r="G399" s="3" t="s">
        <v>15</v>
      </c>
      <c r="H399" s="3" t="s">
        <v>3490</v>
      </c>
      <c r="I399" s="3" t="s">
        <v>16</v>
      </c>
      <c r="J399" s="35">
        <v>61.37</v>
      </c>
      <c r="K399" s="32">
        <v>0.22000020000000001</v>
      </c>
      <c r="L399" s="6">
        <v>0.21</v>
      </c>
      <c r="M399" s="7">
        <v>39164</v>
      </c>
      <c r="N399" s="93" t="s">
        <v>5184</v>
      </c>
      <c r="O399" s="3" t="s">
        <v>265</v>
      </c>
      <c r="P399" s="3" t="s">
        <v>3465</v>
      </c>
      <c r="Q399" s="3" t="s">
        <v>3471</v>
      </c>
    </row>
    <row r="400" spans="1:17" ht="13.9" customHeight="1">
      <c r="A400" s="2" t="s">
        <v>6827</v>
      </c>
      <c r="B400" s="3" t="s">
        <v>13</v>
      </c>
      <c r="C400" s="3" t="s">
        <v>14</v>
      </c>
      <c r="D400" s="3" t="s">
        <v>542</v>
      </c>
      <c r="E400" s="8" t="s">
        <v>2207</v>
      </c>
      <c r="F400" s="3" t="s">
        <v>3477</v>
      </c>
      <c r="G400" s="3" t="s">
        <v>15</v>
      </c>
      <c r="H400" s="3" t="s">
        <v>3490</v>
      </c>
      <c r="I400" s="3" t="s">
        <v>16</v>
      </c>
      <c r="J400" s="35">
        <v>58.27</v>
      </c>
      <c r="K400" s="32">
        <v>1.0000001999999999</v>
      </c>
      <c r="L400" s="6">
        <v>0.21</v>
      </c>
      <c r="M400" s="7">
        <v>42210</v>
      </c>
      <c r="N400" s="93" t="s">
        <v>5185</v>
      </c>
      <c r="O400" s="3" t="s">
        <v>265</v>
      </c>
      <c r="P400" s="3" t="s">
        <v>3465</v>
      </c>
      <c r="Q400" s="3" t="s">
        <v>3471</v>
      </c>
    </row>
    <row r="401" spans="1:17" ht="13.9" customHeight="1">
      <c r="A401" s="23" t="s">
        <v>6828</v>
      </c>
      <c r="B401" s="3" t="s">
        <v>13</v>
      </c>
      <c r="C401" s="3" t="s">
        <v>14</v>
      </c>
      <c r="D401" s="3" t="s">
        <v>543</v>
      </c>
      <c r="E401" s="3" t="s">
        <v>1177</v>
      </c>
      <c r="F401" s="3" t="s">
        <v>3477</v>
      </c>
      <c r="G401" s="3" t="s">
        <v>15</v>
      </c>
      <c r="H401" s="3" t="s">
        <v>3490</v>
      </c>
      <c r="I401" s="3" t="s">
        <v>16</v>
      </c>
      <c r="J401" s="35">
        <v>38.33</v>
      </c>
      <c r="K401" s="32">
        <v>0.24440000000000001</v>
      </c>
      <c r="L401" s="6">
        <v>0.21</v>
      </c>
      <c r="M401" s="7">
        <v>38701</v>
      </c>
      <c r="N401" s="93" t="s">
        <v>5186</v>
      </c>
      <c r="O401" s="3" t="s">
        <v>265</v>
      </c>
      <c r="P401" s="3" t="s">
        <v>3465</v>
      </c>
      <c r="Q401" s="3" t="s">
        <v>3471</v>
      </c>
    </row>
    <row r="402" spans="1:17" ht="13.9" customHeight="1">
      <c r="A402" s="2" t="s">
        <v>6829</v>
      </c>
      <c r="B402" s="3" t="s">
        <v>13</v>
      </c>
      <c r="C402" s="3" t="s">
        <v>14</v>
      </c>
      <c r="D402" s="3" t="s">
        <v>544</v>
      </c>
      <c r="E402" s="3" t="s">
        <v>955</v>
      </c>
      <c r="F402" s="3" t="s">
        <v>3477</v>
      </c>
      <c r="G402" s="3" t="s">
        <v>15</v>
      </c>
      <c r="H402" s="3" t="s">
        <v>3490</v>
      </c>
      <c r="I402" s="3" t="s">
        <v>16</v>
      </c>
      <c r="J402" s="35">
        <v>59.54</v>
      </c>
      <c r="K402" s="32">
        <v>0.55000020000000005</v>
      </c>
      <c r="L402" s="6">
        <v>0.21</v>
      </c>
      <c r="M402" s="7">
        <v>38704</v>
      </c>
      <c r="N402" s="93" t="s">
        <v>4468</v>
      </c>
      <c r="O402" s="3" t="s">
        <v>265</v>
      </c>
      <c r="P402" s="3" t="s">
        <v>3465</v>
      </c>
      <c r="Q402" s="3" t="s">
        <v>3471</v>
      </c>
    </row>
    <row r="403" spans="1:17" ht="13.9" customHeight="1">
      <c r="A403" s="2" t="s">
        <v>6830</v>
      </c>
      <c r="B403" s="3" t="s">
        <v>13</v>
      </c>
      <c r="C403" s="3" t="s">
        <v>14</v>
      </c>
      <c r="D403" s="3" t="s">
        <v>545</v>
      </c>
      <c r="E403" s="8" t="s">
        <v>2552</v>
      </c>
      <c r="F403" s="3" t="s">
        <v>3477</v>
      </c>
      <c r="G403" s="3" t="s">
        <v>15</v>
      </c>
      <c r="H403" s="3" t="s">
        <v>3490</v>
      </c>
      <c r="I403" s="3" t="s">
        <v>16</v>
      </c>
      <c r="J403" s="35">
        <v>56.76</v>
      </c>
      <c r="K403" s="32">
        <v>15.154866999999999</v>
      </c>
      <c r="L403" s="6">
        <v>0.21</v>
      </c>
      <c r="M403" s="7">
        <v>39165</v>
      </c>
      <c r="N403" s="93" t="s">
        <v>5187</v>
      </c>
      <c r="O403" s="3" t="s">
        <v>265</v>
      </c>
      <c r="P403" s="3" t="s">
        <v>3465</v>
      </c>
      <c r="Q403" s="3" t="s">
        <v>3471</v>
      </c>
    </row>
    <row r="404" spans="1:17" ht="13.9" customHeight="1">
      <c r="A404" s="23" t="s">
        <v>6831</v>
      </c>
      <c r="B404" s="3" t="s">
        <v>13</v>
      </c>
      <c r="C404" s="3" t="s">
        <v>14</v>
      </c>
      <c r="D404" s="3" t="s">
        <v>546</v>
      </c>
      <c r="E404" s="3" t="s">
        <v>153</v>
      </c>
      <c r="F404" s="3" t="s">
        <v>3477</v>
      </c>
      <c r="G404" s="3" t="s">
        <v>15</v>
      </c>
      <c r="H404" s="3" t="s">
        <v>3490</v>
      </c>
      <c r="I404" s="3" t="s">
        <v>16</v>
      </c>
      <c r="J404" s="35">
        <v>58.2</v>
      </c>
      <c r="K404" s="32">
        <v>0.67220020000000003</v>
      </c>
      <c r="L404" s="6">
        <v>0.21</v>
      </c>
      <c r="M404" s="7">
        <v>41685</v>
      </c>
      <c r="N404" s="93" t="s">
        <v>4469</v>
      </c>
      <c r="O404" s="3" t="s">
        <v>265</v>
      </c>
      <c r="P404" s="3" t="s">
        <v>3465</v>
      </c>
      <c r="Q404" s="3" t="s">
        <v>3471</v>
      </c>
    </row>
    <row r="405" spans="1:17" ht="13.9" customHeight="1">
      <c r="A405" s="2" t="s">
        <v>6832</v>
      </c>
      <c r="B405" s="5" t="s">
        <v>13</v>
      </c>
      <c r="C405" s="3" t="s">
        <v>14</v>
      </c>
      <c r="D405" s="3" t="s">
        <v>547</v>
      </c>
      <c r="E405" s="8" t="s">
        <v>1702</v>
      </c>
      <c r="F405" s="3" t="s">
        <v>3477</v>
      </c>
      <c r="G405" s="3" t="s">
        <v>15</v>
      </c>
      <c r="H405" s="3" t="s">
        <v>3490</v>
      </c>
      <c r="I405" s="3" t="s">
        <v>16</v>
      </c>
      <c r="J405" s="35">
        <v>56.28</v>
      </c>
      <c r="K405" s="32">
        <v>0.36659999999999998</v>
      </c>
      <c r="L405" s="6">
        <v>0.21</v>
      </c>
      <c r="M405" s="7">
        <v>38614</v>
      </c>
      <c r="N405" s="93" t="s">
        <v>3753</v>
      </c>
      <c r="O405" s="3" t="s">
        <v>265</v>
      </c>
      <c r="P405" s="3" t="s">
        <v>3465</v>
      </c>
      <c r="Q405" s="3" t="s">
        <v>3471</v>
      </c>
    </row>
    <row r="406" spans="1:17" ht="13.9" customHeight="1">
      <c r="A406" s="2" t="s">
        <v>6833</v>
      </c>
      <c r="B406" s="3" t="s">
        <v>13</v>
      </c>
      <c r="C406" s="3" t="s">
        <v>14</v>
      </c>
      <c r="D406" s="3" t="s">
        <v>548</v>
      </c>
      <c r="E406" s="8" t="s">
        <v>2692</v>
      </c>
      <c r="F406" s="3" t="s">
        <v>3477</v>
      </c>
      <c r="G406" s="3" t="s">
        <v>15</v>
      </c>
      <c r="H406" s="3" t="s">
        <v>3490</v>
      </c>
      <c r="I406" s="3" t="s">
        <v>16</v>
      </c>
      <c r="J406" s="35">
        <v>65.739999999999995</v>
      </c>
      <c r="K406" s="32">
        <v>0.22000020000000001</v>
      </c>
      <c r="L406" s="6">
        <v>0.21</v>
      </c>
      <c r="M406" s="7">
        <v>38694</v>
      </c>
      <c r="N406" s="93" t="s">
        <v>3754</v>
      </c>
      <c r="O406" s="3" t="s">
        <v>265</v>
      </c>
      <c r="P406" s="3" t="s">
        <v>3465</v>
      </c>
      <c r="Q406" s="3" t="s">
        <v>3471</v>
      </c>
    </row>
    <row r="407" spans="1:17" ht="13.9" customHeight="1">
      <c r="A407" s="23" t="s">
        <v>6834</v>
      </c>
      <c r="B407" s="3" t="s">
        <v>13</v>
      </c>
      <c r="C407" s="3" t="s">
        <v>14</v>
      </c>
      <c r="D407" s="3" t="s">
        <v>549</v>
      </c>
      <c r="E407" s="8" t="s">
        <v>1589</v>
      </c>
      <c r="F407" s="3" t="s">
        <v>3477</v>
      </c>
      <c r="G407" s="3" t="s">
        <v>15</v>
      </c>
      <c r="H407" s="3" t="s">
        <v>3489</v>
      </c>
      <c r="I407" s="3" t="s">
        <v>16</v>
      </c>
      <c r="J407" s="35">
        <v>130.55000000000001</v>
      </c>
      <c r="K407" s="32">
        <v>1.0053652</v>
      </c>
      <c r="L407" s="6">
        <v>0.25</v>
      </c>
      <c r="M407" s="7">
        <v>40168</v>
      </c>
      <c r="N407" s="93" t="s">
        <v>5188</v>
      </c>
      <c r="O407" s="3" t="s">
        <v>233</v>
      </c>
      <c r="P407" s="3" t="s">
        <v>3465</v>
      </c>
      <c r="Q407" s="3" t="s">
        <v>3472</v>
      </c>
    </row>
    <row r="408" spans="1:17" ht="13.9" customHeight="1">
      <c r="A408" s="2" t="s">
        <v>6835</v>
      </c>
      <c r="B408" s="3" t="s">
        <v>13</v>
      </c>
      <c r="C408" s="3" t="s">
        <v>14</v>
      </c>
      <c r="D408" s="3" t="s">
        <v>550</v>
      </c>
      <c r="E408" s="3" t="s">
        <v>354</v>
      </c>
      <c r="F408" s="3" t="s">
        <v>3477</v>
      </c>
      <c r="G408" s="3" t="s">
        <v>15</v>
      </c>
      <c r="H408" s="3" t="s">
        <v>3489</v>
      </c>
      <c r="I408" s="3" t="s">
        <v>16</v>
      </c>
      <c r="J408" s="35">
        <v>125.76</v>
      </c>
      <c r="K408" s="32">
        <v>0.83730819999999995</v>
      </c>
      <c r="L408" s="6">
        <v>0.1875</v>
      </c>
      <c r="M408" s="7">
        <v>42689</v>
      </c>
      <c r="N408" s="93" t="s">
        <v>5189</v>
      </c>
      <c r="O408" s="3" t="s">
        <v>233</v>
      </c>
      <c r="P408" s="3" t="s">
        <v>3465</v>
      </c>
      <c r="Q408" s="3" t="s">
        <v>3472</v>
      </c>
    </row>
    <row r="409" spans="1:17" ht="13.9" customHeight="1">
      <c r="A409" s="2" t="s">
        <v>6836</v>
      </c>
      <c r="B409" s="3" t="s">
        <v>13</v>
      </c>
      <c r="C409" s="3" t="s">
        <v>14</v>
      </c>
      <c r="D409" s="3" t="s">
        <v>551</v>
      </c>
      <c r="E409" s="8" t="s">
        <v>2692</v>
      </c>
      <c r="F409" s="3" t="s">
        <v>3477</v>
      </c>
      <c r="G409" s="3" t="s">
        <v>15</v>
      </c>
      <c r="H409" s="3" t="s">
        <v>3489</v>
      </c>
      <c r="I409" s="3" t="s">
        <v>16</v>
      </c>
      <c r="J409" s="35">
        <v>131.71</v>
      </c>
      <c r="K409" s="32">
        <v>1.0047695000000001</v>
      </c>
      <c r="L409" s="6">
        <v>0.1875</v>
      </c>
      <c r="M409" s="7">
        <v>39720</v>
      </c>
      <c r="N409" s="93" t="s">
        <v>3755</v>
      </c>
      <c r="O409" s="3" t="s">
        <v>233</v>
      </c>
      <c r="P409" s="3" t="s">
        <v>3465</v>
      </c>
      <c r="Q409" s="3" t="s">
        <v>3472</v>
      </c>
    </row>
    <row r="410" spans="1:17" ht="13.9" customHeight="1">
      <c r="A410" s="23" t="s">
        <v>6837</v>
      </c>
      <c r="B410" s="3" t="s">
        <v>13</v>
      </c>
      <c r="C410" s="3" t="s">
        <v>14</v>
      </c>
      <c r="D410" s="3" t="s">
        <v>552</v>
      </c>
      <c r="E410" s="8" t="s">
        <v>3188</v>
      </c>
      <c r="F410" s="3" t="s">
        <v>3477</v>
      </c>
      <c r="G410" s="3" t="s">
        <v>15</v>
      </c>
      <c r="H410" s="3" t="s">
        <v>3489</v>
      </c>
      <c r="I410" s="3" t="s">
        <v>16</v>
      </c>
      <c r="J410" s="35">
        <v>129.59</v>
      </c>
      <c r="K410" s="32">
        <v>1.3396923000000001</v>
      </c>
      <c r="L410" s="6">
        <v>0.1875</v>
      </c>
      <c r="M410" s="7">
        <v>39766</v>
      </c>
      <c r="N410" s="93" t="s">
        <v>5190</v>
      </c>
      <c r="O410" s="3" t="s">
        <v>233</v>
      </c>
      <c r="P410" s="3" t="s">
        <v>3465</v>
      </c>
      <c r="Q410" s="3" t="s">
        <v>3472</v>
      </c>
    </row>
    <row r="411" spans="1:17" ht="13.9" customHeight="1">
      <c r="A411" s="2" t="s">
        <v>6838</v>
      </c>
      <c r="B411" s="3" t="s">
        <v>13</v>
      </c>
      <c r="C411" s="3" t="s">
        <v>14</v>
      </c>
      <c r="D411" s="3" t="s">
        <v>554</v>
      </c>
      <c r="E411" s="8" t="s">
        <v>2276</v>
      </c>
      <c r="F411" s="3" t="s">
        <v>3477</v>
      </c>
      <c r="G411" s="3" t="s">
        <v>15</v>
      </c>
      <c r="H411" s="3" t="s">
        <v>3489</v>
      </c>
      <c r="I411" s="3" t="s">
        <v>16</v>
      </c>
      <c r="J411" s="35">
        <v>128.88</v>
      </c>
      <c r="K411" s="32">
        <v>1.3396923000000001</v>
      </c>
      <c r="L411" s="6">
        <v>0.1875</v>
      </c>
      <c r="M411" s="7">
        <v>40236</v>
      </c>
      <c r="N411" s="93" t="s">
        <v>5191</v>
      </c>
      <c r="O411" s="3" t="s">
        <v>233</v>
      </c>
      <c r="P411" s="3" t="s">
        <v>3465</v>
      </c>
      <c r="Q411" s="3" t="s">
        <v>3472</v>
      </c>
    </row>
    <row r="412" spans="1:17" ht="13.9" customHeight="1">
      <c r="A412" s="2" t="s">
        <v>6839</v>
      </c>
      <c r="B412" s="3" t="s">
        <v>13</v>
      </c>
      <c r="C412" s="3" t="s">
        <v>14</v>
      </c>
      <c r="D412" s="3" t="s">
        <v>555</v>
      </c>
      <c r="E412" s="8" t="s">
        <v>3188</v>
      </c>
      <c r="F412" s="3" t="s">
        <v>3477</v>
      </c>
      <c r="G412" s="3" t="s">
        <v>15</v>
      </c>
      <c r="H412" s="3" t="s">
        <v>3489</v>
      </c>
      <c r="I412" s="3" t="s">
        <v>16</v>
      </c>
      <c r="J412" s="35">
        <v>134.32</v>
      </c>
      <c r="K412" s="32">
        <v>1.0884996</v>
      </c>
      <c r="L412" s="6">
        <v>0.125</v>
      </c>
      <c r="M412" s="7">
        <v>42762</v>
      </c>
      <c r="N412" s="93" t="s">
        <v>4470</v>
      </c>
      <c r="O412" s="3" t="s">
        <v>233</v>
      </c>
      <c r="P412" s="3" t="s">
        <v>3465</v>
      </c>
      <c r="Q412" s="3" t="s">
        <v>3472</v>
      </c>
    </row>
    <row r="413" spans="1:17" ht="13.9" customHeight="1">
      <c r="A413" s="23" t="s">
        <v>6840</v>
      </c>
      <c r="B413" s="3" t="s">
        <v>13</v>
      </c>
      <c r="C413" s="3" t="s">
        <v>14</v>
      </c>
      <c r="D413" s="3" t="s">
        <v>556</v>
      </c>
      <c r="E413" s="3" t="s">
        <v>1396</v>
      </c>
      <c r="F413" s="3" t="s">
        <v>3477</v>
      </c>
      <c r="G413" s="3" t="s">
        <v>15</v>
      </c>
      <c r="H413" s="3" t="s">
        <v>3488</v>
      </c>
      <c r="I413" s="3" t="s">
        <v>16</v>
      </c>
      <c r="J413" s="35">
        <v>124.26</v>
      </c>
      <c r="K413" s="32">
        <v>9.9999996000000007</v>
      </c>
      <c r="L413" s="6">
        <v>0.1875</v>
      </c>
      <c r="M413" s="7">
        <v>39594</v>
      </c>
      <c r="N413" s="93" t="s">
        <v>5192</v>
      </c>
      <c r="O413" s="3" t="s">
        <v>221</v>
      </c>
      <c r="P413" s="3" t="s">
        <v>3465</v>
      </c>
      <c r="Q413" s="3" t="s">
        <v>3471</v>
      </c>
    </row>
    <row r="414" spans="1:17" ht="13.9" customHeight="1">
      <c r="A414" s="2" t="s">
        <v>6841</v>
      </c>
      <c r="B414" s="3" t="s">
        <v>13</v>
      </c>
      <c r="C414" s="3" t="s">
        <v>14</v>
      </c>
      <c r="D414" s="3" t="s">
        <v>557</v>
      </c>
      <c r="E414" s="8" t="s">
        <v>2276</v>
      </c>
      <c r="F414" s="3" t="s">
        <v>3477</v>
      </c>
      <c r="G414" s="3" t="s">
        <v>15</v>
      </c>
      <c r="H414" s="3" t="s">
        <v>3488</v>
      </c>
      <c r="I414" s="3" t="s">
        <v>16</v>
      </c>
      <c r="J414" s="35">
        <v>116.55</v>
      </c>
      <c r="K414" s="32">
        <v>8.1606348000000004</v>
      </c>
      <c r="L414" s="6">
        <v>0.1875</v>
      </c>
      <c r="M414" s="7">
        <v>39797</v>
      </c>
      <c r="N414" s="93" t="s">
        <v>4471</v>
      </c>
      <c r="O414" s="3" t="s">
        <v>221</v>
      </c>
      <c r="P414" s="3" t="s">
        <v>3465</v>
      </c>
      <c r="Q414" s="3" t="s">
        <v>3471</v>
      </c>
    </row>
    <row r="415" spans="1:17" ht="13.9" customHeight="1">
      <c r="A415" s="2" t="s">
        <v>6842</v>
      </c>
      <c r="B415" s="3" t="s">
        <v>13</v>
      </c>
      <c r="C415" s="3" t="s">
        <v>14</v>
      </c>
      <c r="D415" s="3" t="s">
        <v>558</v>
      </c>
      <c r="E415" s="8" t="s">
        <v>201</v>
      </c>
      <c r="F415" s="3" t="s">
        <v>3477</v>
      </c>
      <c r="G415" s="3" t="s">
        <v>15</v>
      </c>
      <c r="H415" s="3" t="s">
        <v>3488</v>
      </c>
      <c r="I415" s="3" t="s">
        <v>16</v>
      </c>
      <c r="J415" s="35">
        <v>116.28</v>
      </c>
      <c r="K415" s="32">
        <v>0.4131552</v>
      </c>
      <c r="L415" s="6">
        <v>0.25</v>
      </c>
      <c r="M415" s="7">
        <v>40281</v>
      </c>
      <c r="N415" s="93" t="s">
        <v>4472</v>
      </c>
      <c r="O415" s="3" t="s">
        <v>221</v>
      </c>
      <c r="P415" s="3" t="s">
        <v>3465</v>
      </c>
      <c r="Q415" s="3" t="s">
        <v>3471</v>
      </c>
    </row>
    <row r="416" spans="1:17" ht="13.9" customHeight="1">
      <c r="A416" s="23" t="s">
        <v>6843</v>
      </c>
      <c r="B416" s="3" t="s">
        <v>13</v>
      </c>
      <c r="C416" s="3" t="s">
        <v>14</v>
      </c>
      <c r="D416" s="3" t="s">
        <v>559</v>
      </c>
      <c r="E416" s="3" t="s">
        <v>616</v>
      </c>
      <c r="F416" s="3" t="s">
        <v>3477</v>
      </c>
      <c r="G416" s="3" t="s">
        <v>15</v>
      </c>
      <c r="H416" s="3" t="s">
        <v>3488</v>
      </c>
      <c r="I416" s="3" t="s">
        <v>16</v>
      </c>
      <c r="J416" s="35">
        <v>118.08</v>
      </c>
      <c r="K416" s="32">
        <v>0.4131552</v>
      </c>
      <c r="L416" s="6">
        <v>0.25</v>
      </c>
      <c r="M416" s="7">
        <v>42801</v>
      </c>
      <c r="N416" s="93" t="s">
        <v>4473</v>
      </c>
      <c r="O416" s="3" t="s">
        <v>221</v>
      </c>
      <c r="P416" s="3" t="s">
        <v>3465</v>
      </c>
      <c r="Q416" s="3" t="s">
        <v>3471</v>
      </c>
    </row>
    <row r="417" spans="1:17" ht="13.9" customHeight="1">
      <c r="A417" s="2" t="s">
        <v>6844</v>
      </c>
      <c r="B417" s="3" t="s">
        <v>13</v>
      </c>
      <c r="C417" s="3" t="s">
        <v>14</v>
      </c>
      <c r="D417" s="3" t="s">
        <v>560</v>
      </c>
      <c r="E417" s="3" t="s">
        <v>955</v>
      </c>
      <c r="F417" s="3" t="s">
        <v>3477</v>
      </c>
      <c r="G417" s="3" t="s">
        <v>15</v>
      </c>
      <c r="H417" s="3" t="s">
        <v>3488</v>
      </c>
      <c r="I417" s="3" t="s">
        <v>16</v>
      </c>
      <c r="J417" s="35">
        <v>105.94</v>
      </c>
      <c r="K417" s="32">
        <v>0.4131552</v>
      </c>
      <c r="L417" s="6">
        <v>0.25</v>
      </c>
      <c r="M417" s="7">
        <v>39797</v>
      </c>
      <c r="N417" s="93" t="s">
        <v>3756</v>
      </c>
      <c r="O417" s="3" t="s">
        <v>221</v>
      </c>
      <c r="P417" s="3" t="s">
        <v>3465</v>
      </c>
      <c r="Q417" s="3" t="s">
        <v>3471</v>
      </c>
    </row>
    <row r="418" spans="1:17" ht="13.9" customHeight="1">
      <c r="A418" s="2" t="s">
        <v>6845</v>
      </c>
      <c r="B418" s="3" t="s">
        <v>13</v>
      </c>
      <c r="C418" s="3" t="s">
        <v>14</v>
      </c>
      <c r="D418" s="3" t="s">
        <v>561</v>
      </c>
      <c r="E418" s="8" t="s">
        <v>2552</v>
      </c>
      <c r="F418" s="3" t="s">
        <v>3477</v>
      </c>
      <c r="G418" s="3" t="s">
        <v>15</v>
      </c>
      <c r="H418" s="3" t="s">
        <v>3486</v>
      </c>
      <c r="I418" s="3" t="s">
        <v>16</v>
      </c>
      <c r="J418" s="35">
        <v>184.55</v>
      </c>
      <c r="K418" s="32">
        <v>2.0847923000000002</v>
      </c>
      <c r="L418" s="6">
        <v>0.1875</v>
      </c>
      <c r="M418" s="7">
        <v>39675</v>
      </c>
      <c r="N418" s="93" t="s">
        <v>5193</v>
      </c>
      <c r="O418" s="3" t="s">
        <v>177</v>
      </c>
      <c r="P418" s="3" t="s">
        <v>3465</v>
      </c>
      <c r="Q418" s="3" t="s">
        <v>3472</v>
      </c>
    </row>
    <row r="419" spans="1:17" ht="13.9" customHeight="1">
      <c r="A419" s="23" t="s">
        <v>6846</v>
      </c>
      <c r="B419" s="3" t="s">
        <v>13</v>
      </c>
      <c r="C419" s="3" t="s">
        <v>14</v>
      </c>
      <c r="D419" s="3" t="s">
        <v>562</v>
      </c>
      <c r="E419" s="3" t="s">
        <v>774</v>
      </c>
      <c r="F419" s="3" t="s">
        <v>3477</v>
      </c>
      <c r="G419" s="3" t="s">
        <v>15</v>
      </c>
      <c r="H419" s="3" t="s">
        <v>3489</v>
      </c>
      <c r="I419" s="3" t="s">
        <v>16</v>
      </c>
      <c r="J419" s="35">
        <v>213.33</v>
      </c>
      <c r="K419" s="32">
        <v>4.1681255000000004</v>
      </c>
      <c r="L419" s="6">
        <v>0.1875</v>
      </c>
      <c r="M419" s="7">
        <v>40145</v>
      </c>
      <c r="N419" s="93" t="s">
        <v>5194</v>
      </c>
      <c r="O419" s="3" t="s">
        <v>233</v>
      </c>
      <c r="P419" s="3" t="s">
        <v>3465</v>
      </c>
      <c r="Q419" s="3" t="s">
        <v>3472</v>
      </c>
    </row>
    <row r="420" spans="1:17" ht="13.9" customHeight="1">
      <c r="A420" s="2" t="s">
        <v>6847</v>
      </c>
      <c r="B420" s="3" t="s">
        <v>13</v>
      </c>
      <c r="C420" s="3" t="s">
        <v>14</v>
      </c>
      <c r="D420" s="3" t="s">
        <v>563</v>
      </c>
      <c r="E420" s="8" t="s">
        <v>1274</v>
      </c>
      <c r="F420" s="3" t="s">
        <v>3477</v>
      </c>
      <c r="G420" s="3" t="s">
        <v>15</v>
      </c>
      <c r="H420" s="3" t="s">
        <v>3486</v>
      </c>
      <c r="I420" s="3" t="s">
        <v>16</v>
      </c>
      <c r="J420" s="35">
        <v>216.1</v>
      </c>
      <c r="K420" s="32">
        <v>4.1681255000000004</v>
      </c>
      <c r="L420" s="6">
        <v>0.1875</v>
      </c>
      <c r="M420" s="7">
        <v>42665</v>
      </c>
      <c r="N420" s="93" t="s">
        <v>5195</v>
      </c>
      <c r="O420" s="3" t="s">
        <v>177</v>
      </c>
      <c r="P420" s="3" t="s">
        <v>3465</v>
      </c>
      <c r="Q420" s="3" t="s">
        <v>3472</v>
      </c>
    </row>
    <row r="421" spans="1:17" ht="13.9" customHeight="1">
      <c r="A421" s="2" t="s">
        <v>6848</v>
      </c>
      <c r="B421" s="3" t="s">
        <v>13</v>
      </c>
      <c r="C421" s="3" t="s">
        <v>14</v>
      </c>
      <c r="D421" s="3" t="s">
        <v>564</v>
      </c>
      <c r="E421" s="8" t="s">
        <v>1777</v>
      </c>
      <c r="F421" s="3" t="s">
        <v>3477</v>
      </c>
      <c r="G421" s="3" t="s">
        <v>15</v>
      </c>
      <c r="H421" s="3" t="s">
        <v>3486</v>
      </c>
      <c r="I421" s="3" t="s">
        <v>16</v>
      </c>
      <c r="J421" s="35">
        <v>78.959999999999994</v>
      </c>
      <c r="K421" s="32">
        <v>0.50087499999999996</v>
      </c>
      <c r="L421" s="6">
        <v>0.25</v>
      </c>
      <c r="M421" s="7">
        <v>39668</v>
      </c>
      <c r="N421" s="93" t="s">
        <v>5179</v>
      </c>
      <c r="O421" s="3" t="s">
        <v>177</v>
      </c>
      <c r="P421" s="3" t="s">
        <v>3465</v>
      </c>
      <c r="Q421" s="3" t="s">
        <v>3472</v>
      </c>
    </row>
    <row r="422" spans="1:17" ht="13.9" customHeight="1">
      <c r="A422" s="23" t="s">
        <v>6849</v>
      </c>
      <c r="B422" s="3" t="s">
        <v>13</v>
      </c>
      <c r="C422" s="3" t="s">
        <v>14</v>
      </c>
      <c r="D422" s="3" t="s">
        <v>565</v>
      </c>
      <c r="E422" s="3" t="s">
        <v>616</v>
      </c>
      <c r="F422" s="3" t="s">
        <v>3477</v>
      </c>
      <c r="G422" s="3" t="s">
        <v>15</v>
      </c>
      <c r="H422" s="3" t="s">
        <v>3486</v>
      </c>
      <c r="I422" s="3" t="s">
        <v>16</v>
      </c>
      <c r="J422" s="35">
        <v>82.26</v>
      </c>
      <c r="K422" s="32">
        <v>0.50087499999999996</v>
      </c>
      <c r="L422" s="6">
        <v>0.25</v>
      </c>
      <c r="M422" s="7">
        <v>39683</v>
      </c>
      <c r="N422" s="97" t="s">
        <v>5196</v>
      </c>
      <c r="O422" s="3" t="s">
        <v>177</v>
      </c>
      <c r="P422" s="3" t="s">
        <v>3465</v>
      </c>
      <c r="Q422" s="3" t="s">
        <v>3472</v>
      </c>
    </row>
    <row r="423" spans="1:17" ht="13.9" customHeight="1">
      <c r="A423" s="2" t="s">
        <v>6850</v>
      </c>
      <c r="B423" s="3" t="s">
        <v>13</v>
      </c>
      <c r="C423" s="3" t="s">
        <v>14</v>
      </c>
      <c r="D423" s="3" t="s">
        <v>566</v>
      </c>
      <c r="E423" s="8" t="s">
        <v>1274</v>
      </c>
      <c r="F423" s="3" t="s">
        <v>3477</v>
      </c>
      <c r="G423" s="3" t="s">
        <v>15</v>
      </c>
      <c r="H423" s="3" t="s">
        <v>3486</v>
      </c>
      <c r="I423" s="3" t="s">
        <v>16</v>
      </c>
      <c r="J423" s="35">
        <v>81.2</v>
      </c>
      <c r="K423" s="32">
        <v>0.50087499999999996</v>
      </c>
      <c r="L423" s="6">
        <v>0.1875</v>
      </c>
      <c r="M423" s="7">
        <v>40153</v>
      </c>
      <c r="N423" s="96" t="s">
        <v>3757</v>
      </c>
      <c r="O423" s="3" t="s">
        <v>177</v>
      </c>
      <c r="P423" s="3" t="s">
        <v>3465</v>
      </c>
      <c r="Q423" s="3" t="s">
        <v>3472</v>
      </c>
    </row>
    <row r="424" spans="1:17" ht="13.9" customHeight="1">
      <c r="A424" s="2" t="s">
        <v>6851</v>
      </c>
      <c r="B424" s="3" t="s">
        <v>13</v>
      </c>
      <c r="C424" s="3" t="s">
        <v>14</v>
      </c>
      <c r="D424" s="3" t="s">
        <v>567</v>
      </c>
      <c r="E424" s="8" t="s">
        <v>2404</v>
      </c>
      <c r="F424" s="3" t="s">
        <v>3477</v>
      </c>
      <c r="G424" s="3" t="s">
        <v>15</v>
      </c>
      <c r="H424" s="3" t="s">
        <v>3486</v>
      </c>
      <c r="I424" s="3" t="s">
        <v>16</v>
      </c>
      <c r="J424" s="35">
        <v>92.26</v>
      </c>
      <c r="K424" s="32">
        <v>20.035</v>
      </c>
      <c r="L424" s="6">
        <v>0.1875</v>
      </c>
      <c r="M424" s="7">
        <v>42587</v>
      </c>
      <c r="N424" s="93" t="s">
        <v>5197</v>
      </c>
      <c r="O424" s="3" t="s">
        <v>177</v>
      </c>
      <c r="P424" s="3" t="s">
        <v>3465</v>
      </c>
      <c r="Q424" s="3" t="s">
        <v>3472</v>
      </c>
    </row>
    <row r="425" spans="1:17" ht="13.9" customHeight="1">
      <c r="A425" s="23" t="s">
        <v>6852</v>
      </c>
      <c r="B425" s="3" t="s">
        <v>13</v>
      </c>
      <c r="C425" s="3" t="s">
        <v>14</v>
      </c>
      <c r="D425" s="3" t="s">
        <v>568</v>
      </c>
      <c r="E425" s="3" t="s">
        <v>215</v>
      </c>
      <c r="F425" s="3" t="s">
        <v>3477</v>
      </c>
      <c r="G425" s="3" t="s">
        <v>15</v>
      </c>
      <c r="H425" s="3" t="s">
        <v>3486</v>
      </c>
      <c r="I425" s="3" t="s">
        <v>16</v>
      </c>
      <c r="J425" s="35">
        <v>84.43</v>
      </c>
      <c r="K425" s="32">
        <v>2.504375</v>
      </c>
      <c r="L425" s="6">
        <v>0.1875</v>
      </c>
      <c r="M425" s="7">
        <v>39661</v>
      </c>
      <c r="N425" s="93" t="s">
        <v>5198</v>
      </c>
      <c r="O425" s="3" t="s">
        <v>177</v>
      </c>
      <c r="P425" s="3" t="s">
        <v>3465</v>
      </c>
      <c r="Q425" s="3" t="s">
        <v>3472</v>
      </c>
    </row>
    <row r="426" spans="1:17" ht="13.9" customHeight="1">
      <c r="A426" s="2" t="s">
        <v>6853</v>
      </c>
      <c r="B426" s="3" t="s">
        <v>13</v>
      </c>
      <c r="C426" s="3" t="s">
        <v>14</v>
      </c>
      <c r="D426" s="3" t="s">
        <v>569</v>
      </c>
      <c r="E426" s="3" t="s">
        <v>955</v>
      </c>
      <c r="F426" s="3" t="s">
        <v>3477</v>
      </c>
      <c r="G426" s="3" t="s">
        <v>15</v>
      </c>
      <c r="H426" s="3" t="s">
        <v>3486</v>
      </c>
      <c r="I426" s="3" t="s">
        <v>16</v>
      </c>
      <c r="J426" s="35">
        <v>79.44</v>
      </c>
      <c r="K426" s="32">
        <v>0.2782637</v>
      </c>
      <c r="L426" s="6">
        <v>0.1875</v>
      </c>
      <c r="M426" s="7">
        <v>39683</v>
      </c>
      <c r="N426" s="93" t="s">
        <v>5199</v>
      </c>
      <c r="O426" s="3" t="s">
        <v>177</v>
      </c>
      <c r="P426" s="3" t="s">
        <v>3465</v>
      </c>
      <c r="Q426" s="3" t="s">
        <v>3472</v>
      </c>
    </row>
    <row r="427" spans="1:17" ht="13.9" customHeight="1">
      <c r="A427" s="2" t="s">
        <v>6854</v>
      </c>
      <c r="B427" s="3" t="s">
        <v>13</v>
      </c>
      <c r="C427" s="3" t="s">
        <v>14</v>
      </c>
      <c r="D427" s="3" t="s">
        <v>570</v>
      </c>
      <c r="E427" s="8" t="s">
        <v>1274</v>
      </c>
      <c r="F427" s="3" t="s">
        <v>3477</v>
      </c>
      <c r="G427" s="3" t="s">
        <v>15</v>
      </c>
      <c r="H427" s="3" t="s">
        <v>3486</v>
      </c>
      <c r="I427" s="3" t="s">
        <v>16</v>
      </c>
      <c r="J427" s="35">
        <v>76.14</v>
      </c>
      <c r="K427" s="32">
        <v>1.2521875</v>
      </c>
      <c r="L427" s="6">
        <v>0.1875</v>
      </c>
      <c r="M427" s="7">
        <v>40146</v>
      </c>
      <c r="N427" s="93" t="s">
        <v>3652</v>
      </c>
      <c r="O427" s="3" t="s">
        <v>177</v>
      </c>
      <c r="P427" s="3" t="s">
        <v>3465</v>
      </c>
      <c r="Q427" s="3" t="s">
        <v>3472</v>
      </c>
    </row>
    <row r="428" spans="1:17" ht="13.9" customHeight="1">
      <c r="A428" s="23" t="s">
        <v>6855</v>
      </c>
      <c r="B428" s="3" t="s">
        <v>13</v>
      </c>
      <c r="C428" s="3" t="s">
        <v>14</v>
      </c>
      <c r="D428" s="3" t="s">
        <v>571</v>
      </c>
      <c r="E428" s="3" t="s">
        <v>1327</v>
      </c>
      <c r="F428" s="3" t="s">
        <v>3477</v>
      </c>
      <c r="G428" s="3" t="s">
        <v>15</v>
      </c>
      <c r="H428" s="3" t="s">
        <v>3486</v>
      </c>
      <c r="I428" s="3" t="s">
        <v>16</v>
      </c>
      <c r="J428" s="35">
        <v>73.53</v>
      </c>
      <c r="K428" s="32">
        <v>1.2521875</v>
      </c>
      <c r="L428" s="6">
        <v>0.1875</v>
      </c>
      <c r="M428" s="7">
        <v>42666</v>
      </c>
      <c r="N428" s="93" t="s">
        <v>5200</v>
      </c>
      <c r="O428" s="3" t="s">
        <v>177</v>
      </c>
      <c r="P428" s="3" t="s">
        <v>3465</v>
      </c>
      <c r="Q428" s="3" t="s">
        <v>3472</v>
      </c>
    </row>
    <row r="429" spans="1:17" ht="13.9" customHeight="1">
      <c r="A429" s="2" t="s">
        <v>6856</v>
      </c>
      <c r="B429" s="3" t="s">
        <v>13</v>
      </c>
      <c r="C429" s="3" t="s">
        <v>14</v>
      </c>
      <c r="D429" s="3" t="s">
        <v>572</v>
      </c>
      <c r="E429" s="8" t="s">
        <v>1502</v>
      </c>
      <c r="F429" s="3" t="s">
        <v>3477</v>
      </c>
      <c r="G429" s="3" t="s">
        <v>15</v>
      </c>
      <c r="H429" s="3" t="s">
        <v>3486</v>
      </c>
      <c r="I429" s="3" t="s">
        <v>16</v>
      </c>
      <c r="J429" s="35">
        <v>80.77</v>
      </c>
      <c r="K429" s="32">
        <v>0.41739559999999998</v>
      </c>
      <c r="L429" s="6">
        <v>0.1875</v>
      </c>
      <c r="M429" s="7">
        <v>39669</v>
      </c>
      <c r="N429" s="93" t="s">
        <v>3656</v>
      </c>
      <c r="O429" s="3" t="s">
        <v>177</v>
      </c>
      <c r="P429" s="3" t="s">
        <v>3465</v>
      </c>
      <c r="Q429" s="3" t="s">
        <v>3472</v>
      </c>
    </row>
    <row r="430" spans="1:17" ht="13.9" customHeight="1">
      <c r="A430" s="2" t="s">
        <v>6857</v>
      </c>
      <c r="B430" s="3" t="s">
        <v>13</v>
      </c>
      <c r="C430" s="3" t="s">
        <v>14</v>
      </c>
      <c r="D430" s="3" t="s">
        <v>573</v>
      </c>
      <c r="E430" s="8" t="s">
        <v>1502</v>
      </c>
      <c r="F430" s="3" t="s">
        <v>3477</v>
      </c>
      <c r="G430" s="3" t="s">
        <v>15</v>
      </c>
      <c r="H430" s="3" t="s">
        <v>3486</v>
      </c>
      <c r="I430" s="3" t="s">
        <v>16</v>
      </c>
      <c r="J430" s="35">
        <v>76.930000000000007</v>
      </c>
      <c r="K430" s="32">
        <v>0.41739559999999998</v>
      </c>
      <c r="L430" s="6">
        <v>0.1875</v>
      </c>
      <c r="M430" s="7">
        <v>39683</v>
      </c>
      <c r="N430" s="93" t="s">
        <v>5201</v>
      </c>
      <c r="O430" s="3" t="s">
        <v>177</v>
      </c>
      <c r="P430" s="3" t="s">
        <v>3465</v>
      </c>
      <c r="Q430" s="3" t="s">
        <v>3472</v>
      </c>
    </row>
    <row r="431" spans="1:17" ht="13.9" customHeight="1">
      <c r="A431" s="23" t="s">
        <v>6858</v>
      </c>
      <c r="B431" s="5" t="s">
        <v>13</v>
      </c>
      <c r="C431" s="3" t="s">
        <v>14</v>
      </c>
      <c r="D431" s="3" t="s">
        <v>574</v>
      </c>
      <c r="E431" s="8" t="s">
        <v>1502</v>
      </c>
      <c r="F431" s="3" t="s">
        <v>3477</v>
      </c>
      <c r="G431" s="3" t="s">
        <v>15</v>
      </c>
      <c r="H431" s="3" t="s">
        <v>3486</v>
      </c>
      <c r="I431" s="3" t="s">
        <v>16</v>
      </c>
      <c r="J431" s="35">
        <v>74.27</v>
      </c>
      <c r="K431" s="32">
        <v>0.1669581</v>
      </c>
      <c r="L431" s="6">
        <v>0.1875</v>
      </c>
      <c r="M431" s="7">
        <v>40152</v>
      </c>
      <c r="N431" s="93" t="s">
        <v>5202</v>
      </c>
      <c r="O431" s="3" t="s">
        <v>177</v>
      </c>
      <c r="P431" s="3" t="s">
        <v>3465</v>
      </c>
      <c r="Q431" s="3" t="s">
        <v>3472</v>
      </c>
    </row>
    <row r="432" spans="1:17" ht="13.9" customHeight="1">
      <c r="A432" s="2" t="s">
        <v>6859</v>
      </c>
      <c r="B432" s="5" t="s">
        <v>13</v>
      </c>
      <c r="C432" s="3" t="s">
        <v>14</v>
      </c>
      <c r="D432" s="3" t="s">
        <v>575</v>
      </c>
      <c r="E432" s="3" t="s">
        <v>354</v>
      </c>
      <c r="F432" s="3" t="s">
        <v>3477</v>
      </c>
      <c r="G432" s="3" t="s">
        <v>15</v>
      </c>
      <c r="H432" s="3" t="s">
        <v>3486</v>
      </c>
      <c r="I432" s="3" t="s">
        <v>16</v>
      </c>
      <c r="J432" s="35">
        <v>77.37</v>
      </c>
      <c r="K432" s="32">
        <v>0.83479190000000003</v>
      </c>
      <c r="L432" s="6">
        <v>0.1875</v>
      </c>
      <c r="M432" s="7">
        <v>42673</v>
      </c>
      <c r="N432" s="93" t="s">
        <v>3652</v>
      </c>
      <c r="O432" s="3" t="s">
        <v>177</v>
      </c>
      <c r="P432" s="3" t="s">
        <v>3465</v>
      </c>
      <c r="Q432" s="3" t="s">
        <v>3472</v>
      </c>
    </row>
    <row r="433" spans="1:17" ht="13.9" customHeight="1">
      <c r="A433" s="2" t="s">
        <v>6860</v>
      </c>
      <c r="B433" s="3" t="s">
        <v>13</v>
      </c>
      <c r="C433" s="3" t="s">
        <v>14</v>
      </c>
      <c r="D433" s="3" t="s">
        <v>576</v>
      </c>
      <c r="E433" s="8" t="s">
        <v>201</v>
      </c>
      <c r="F433" s="3" t="s">
        <v>3477</v>
      </c>
      <c r="G433" s="3" t="s">
        <v>15</v>
      </c>
      <c r="H433" s="3" t="s">
        <v>3486</v>
      </c>
      <c r="I433" s="3" t="s">
        <v>16</v>
      </c>
      <c r="J433" s="35">
        <v>75.63</v>
      </c>
      <c r="K433" s="32">
        <v>0.2782637</v>
      </c>
      <c r="L433" s="6">
        <v>0.25</v>
      </c>
      <c r="M433" s="7">
        <v>39669</v>
      </c>
      <c r="N433" s="93" t="s">
        <v>5203</v>
      </c>
      <c r="O433" s="3" t="s">
        <v>177</v>
      </c>
      <c r="P433" s="3" t="s">
        <v>3465</v>
      </c>
      <c r="Q433" s="3" t="s">
        <v>3472</v>
      </c>
    </row>
    <row r="434" spans="1:17" ht="13.9" customHeight="1">
      <c r="A434" s="23" t="s">
        <v>6861</v>
      </c>
      <c r="B434" s="5" t="s">
        <v>13</v>
      </c>
      <c r="C434" s="3" t="s">
        <v>14</v>
      </c>
      <c r="D434" s="3" t="s">
        <v>577</v>
      </c>
      <c r="E434" s="8" t="s">
        <v>3126</v>
      </c>
      <c r="F434" s="3" t="s">
        <v>3477</v>
      </c>
      <c r="G434" s="3" t="s">
        <v>15</v>
      </c>
      <c r="H434" s="3" t="s">
        <v>3486</v>
      </c>
      <c r="I434" s="3" t="s">
        <v>16</v>
      </c>
      <c r="J434" s="35">
        <v>86.7</v>
      </c>
      <c r="K434" s="32">
        <v>0.2782637</v>
      </c>
      <c r="L434" s="6">
        <v>0.25</v>
      </c>
      <c r="M434" s="7">
        <v>39683</v>
      </c>
      <c r="N434" s="93" t="s">
        <v>5188</v>
      </c>
      <c r="O434" s="3" t="s">
        <v>177</v>
      </c>
      <c r="P434" s="3" t="s">
        <v>3465</v>
      </c>
      <c r="Q434" s="3" t="s">
        <v>3472</v>
      </c>
    </row>
    <row r="435" spans="1:17" ht="13.9" customHeight="1">
      <c r="A435" s="2" t="s">
        <v>6862</v>
      </c>
      <c r="B435" s="3" t="s">
        <v>13</v>
      </c>
      <c r="C435" s="3" t="s">
        <v>14</v>
      </c>
      <c r="D435" s="3" t="s">
        <v>578</v>
      </c>
      <c r="E435" s="3" t="s">
        <v>1327</v>
      </c>
      <c r="F435" s="3" t="s">
        <v>3477</v>
      </c>
      <c r="G435" s="3" t="s">
        <v>15</v>
      </c>
      <c r="H435" s="3" t="s">
        <v>3486</v>
      </c>
      <c r="I435" s="3" t="s">
        <v>16</v>
      </c>
      <c r="J435" s="35">
        <v>83.48</v>
      </c>
      <c r="K435" s="32">
        <v>0.1669581</v>
      </c>
      <c r="L435" s="6">
        <v>0.25</v>
      </c>
      <c r="M435" s="7">
        <v>40152</v>
      </c>
      <c r="N435" s="93" t="s">
        <v>5204</v>
      </c>
      <c r="O435" s="3" t="s">
        <v>177</v>
      </c>
      <c r="P435" s="3" t="s">
        <v>3465</v>
      </c>
      <c r="Q435" s="3" t="s">
        <v>3472</v>
      </c>
    </row>
    <row r="436" spans="1:17" ht="13.9" customHeight="1">
      <c r="A436" s="2" t="s">
        <v>6863</v>
      </c>
      <c r="B436" s="3" t="s">
        <v>13</v>
      </c>
      <c r="C436" s="3" t="s">
        <v>14</v>
      </c>
      <c r="D436" s="3" t="s">
        <v>579</v>
      </c>
      <c r="E436" s="3" t="s">
        <v>1471</v>
      </c>
      <c r="F436" s="3" t="s">
        <v>3477</v>
      </c>
      <c r="G436" s="3" t="s">
        <v>15</v>
      </c>
      <c r="H436" s="3" t="s">
        <v>3486</v>
      </c>
      <c r="I436" s="3" t="s">
        <v>16</v>
      </c>
      <c r="J436" s="35">
        <v>79.92</v>
      </c>
      <c r="K436" s="32">
        <v>20.035</v>
      </c>
      <c r="L436" s="6">
        <v>0.25</v>
      </c>
      <c r="M436" s="7">
        <v>42587</v>
      </c>
      <c r="N436" s="93" t="s">
        <v>4474</v>
      </c>
      <c r="O436" s="3" t="s">
        <v>177</v>
      </c>
      <c r="P436" s="3" t="s">
        <v>3465</v>
      </c>
      <c r="Q436" s="3" t="s">
        <v>3472</v>
      </c>
    </row>
    <row r="437" spans="1:17" ht="13.9" customHeight="1">
      <c r="A437" s="23" t="s">
        <v>6864</v>
      </c>
      <c r="B437" s="3" t="s">
        <v>13</v>
      </c>
      <c r="C437" s="3" t="s">
        <v>14</v>
      </c>
      <c r="D437" s="3" t="s">
        <v>580</v>
      </c>
      <c r="E437" s="3" t="s">
        <v>354</v>
      </c>
      <c r="F437" s="3" t="s">
        <v>3477</v>
      </c>
      <c r="G437" s="3" t="s">
        <v>15</v>
      </c>
      <c r="H437" s="3" t="s">
        <v>3488</v>
      </c>
      <c r="I437" s="3" t="s">
        <v>16</v>
      </c>
      <c r="J437" s="35">
        <v>85.72</v>
      </c>
      <c r="K437" s="32">
        <v>0.42699999999999999</v>
      </c>
      <c r="L437" s="6">
        <v>0.25</v>
      </c>
      <c r="M437" s="7">
        <v>39769</v>
      </c>
      <c r="N437" s="93" t="s">
        <v>3758</v>
      </c>
      <c r="O437" s="3" t="s">
        <v>221</v>
      </c>
      <c r="P437" s="3" t="s">
        <v>3465</v>
      </c>
      <c r="Q437" s="3" t="s">
        <v>3471</v>
      </c>
    </row>
    <row r="438" spans="1:17" ht="13.9" customHeight="1">
      <c r="A438" s="2" t="s">
        <v>6865</v>
      </c>
      <c r="B438" s="3" t="s">
        <v>13</v>
      </c>
      <c r="C438" s="3" t="s">
        <v>14</v>
      </c>
      <c r="D438" s="3" t="s">
        <v>581</v>
      </c>
      <c r="E438" s="8" t="s">
        <v>201</v>
      </c>
      <c r="F438" s="3" t="s">
        <v>3477</v>
      </c>
      <c r="G438" s="3" t="s">
        <v>15</v>
      </c>
      <c r="H438" s="3" t="s">
        <v>3488</v>
      </c>
      <c r="I438" s="3" t="s">
        <v>16</v>
      </c>
      <c r="J438" s="35">
        <v>80.12</v>
      </c>
      <c r="K438" s="32">
        <v>7.25</v>
      </c>
      <c r="L438" s="6">
        <v>0.25</v>
      </c>
      <c r="M438" s="7">
        <v>39781</v>
      </c>
      <c r="N438" s="93" t="s">
        <v>3759</v>
      </c>
      <c r="O438" s="3" t="s">
        <v>221</v>
      </c>
      <c r="P438" s="3" t="s">
        <v>3465</v>
      </c>
      <c r="Q438" s="3" t="s">
        <v>3471</v>
      </c>
    </row>
    <row r="439" spans="1:17" ht="13.9" customHeight="1">
      <c r="A439" s="2" t="s">
        <v>6866</v>
      </c>
      <c r="B439" s="3" t="s">
        <v>13</v>
      </c>
      <c r="C439" s="3" t="s">
        <v>14</v>
      </c>
      <c r="D439" s="3" t="s">
        <v>582</v>
      </c>
      <c r="E439" s="8" t="s">
        <v>1589</v>
      </c>
      <c r="F439" s="3" t="s">
        <v>3477</v>
      </c>
      <c r="G439" s="3" t="s">
        <v>15</v>
      </c>
      <c r="H439" s="3" t="s">
        <v>3488</v>
      </c>
      <c r="I439" s="3" t="s">
        <v>16</v>
      </c>
      <c r="J439" s="35">
        <v>76.38</v>
      </c>
      <c r="K439" s="32">
        <v>3.375</v>
      </c>
      <c r="L439" s="6">
        <v>0.125</v>
      </c>
      <c r="M439" s="7">
        <v>40256</v>
      </c>
      <c r="N439" s="93" t="s">
        <v>4475</v>
      </c>
      <c r="O439" s="3" t="s">
        <v>221</v>
      </c>
      <c r="P439" s="3" t="s">
        <v>3465</v>
      </c>
      <c r="Q439" s="3" t="s">
        <v>3471</v>
      </c>
    </row>
    <row r="440" spans="1:17" ht="13.9" customHeight="1">
      <c r="A440" s="23" t="s">
        <v>6867</v>
      </c>
      <c r="B440" s="5" t="s">
        <v>13</v>
      </c>
      <c r="C440" s="3" t="s">
        <v>14</v>
      </c>
      <c r="D440" s="3" t="s">
        <v>583</v>
      </c>
      <c r="E440" s="8" t="s">
        <v>2276</v>
      </c>
      <c r="F440" s="3" t="s">
        <v>3477</v>
      </c>
      <c r="G440" s="3" t="s">
        <v>15</v>
      </c>
      <c r="H440" s="3" t="s">
        <v>3488</v>
      </c>
      <c r="I440" s="3" t="s">
        <v>16</v>
      </c>
      <c r="J440" s="35">
        <v>85.89</v>
      </c>
      <c r="K440" s="32">
        <v>18.5</v>
      </c>
      <c r="L440" s="6">
        <v>0.1875</v>
      </c>
      <c r="M440" s="7">
        <v>42847</v>
      </c>
      <c r="N440" s="93" t="s">
        <v>5205</v>
      </c>
      <c r="O440" s="3" t="s">
        <v>221</v>
      </c>
      <c r="P440" s="3" t="s">
        <v>3465</v>
      </c>
      <c r="Q440" s="3" t="s">
        <v>3471</v>
      </c>
    </row>
    <row r="441" spans="1:17" ht="13.9" customHeight="1">
      <c r="A441" s="2" t="s">
        <v>6868</v>
      </c>
      <c r="B441" s="5" t="s">
        <v>13</v>
      </c>
      <c r="C441" s="3" t="s">
        <v>14</v>
      </c>
      <c r="D441" s="3" t="s">
        <v>584</v>
      </c>
      <c r="E441" s="3" t="s">
        <v>1327</v>
      </c>
      <c r="F441" s="3" t="s">
        <v>3477</v>
      </c>
      <c r="G441" s="3" t="s">
        <v>15</v>
      </c>
      <c r="H441" s="3" t="s">
        <v>3488</v>
      </c>
      <c r="I441" s="3" t="s">
        <v>16</v>
      </c>
      <c r="J441" s="35">
        <v>81.97</v>
      </c>
      <c r="K441" s="32">
        <v>18.5</v>
      </c>
      <c r="L441" s="6">
        <v>0.1875</v>
      </c>
      <c r="M441" s="7">
        <v>39858</v>
      </c>
      <c r="N441" s="93" t="s">
        <v>3760</v>
      </c>
      <c r="O441" s="3" t="s">
        <v>221</v>
      </c>
      <c r="P441" s="3" t="s">
        <v>3465</v>
      </c>
      <c r="Q441" s="3" t="s">
        <v>3471</v>
      </c>
    </row>
    <row r="442" spans="1:17" ht="13.9" customHeight="1">
      <c r="A442" s="2" t="s">
        <v>6869</v>
      </c>
      <c r="B442" s="5" t="s">
        <v>13</v>
      </c>
      <c r="C442" s="3" t="s">
        <v>14</v>
      </c>
      <c r="D442" s="3" t="s">
        <v>585</v>
      </c>
      <c r="E442" s="3" t="s">
        <v>995</v>
      </c>
      <c r="F442" s="3" t="s">
        <v>3477</v>
      </c>
      <c r="G442" s="3" t="s">
        <v>15</v>
      </c>
      <c r="H442" s="3" t="s">
        <v>3491</v>
      </c>
      <c r="I442" s="3" t="s">
        <v>16</v>
      </c>
      <c r="J442" s="35">
        <v>94.6</v>
      </c>
      <c r="K442" s="32">
        <v>0</v>
      </c>
      <c r="L442" s="6">
        <v>0.1875</v>
      </c>
      <c r="M442" s="7">
        <v>39730</v>
      </c>
      <c r="N442" s="93" t="s">
        <v>5206</v>
      </c>
      <c r="O442" s="3" t="s">
        <v>280</v>
      </c>
      <c r="P442" s="3" t="s">
        <v>3465</v>
      </c>
      <c r="Q442" s="3" t="s">
        <v>3471</v>
      </c>
    </row>
    <row r="443" spans="1:17" ht="13.9" customHeight="1">
      <c r="A443" s="23" t="s">
        <v>6870</v>
      </c>
      <c r="B443" s="5" t="s">
        <v>13</v>
      </c>
      <c r="C443" s="3" t="s">
        <v>14</v>
      </c>
      <c r="D443" s="3" t="s">
        <v>586</v>
      </c>
      <c r="E443" s="3" t="s">
        <v>1396</v>
      </c>
      <c r="F443" s="3" t="s">
        <v>3477</v>
      </c>
      <c r="G443" s="3" t="s">
        <v>15</v>
      </c>
      <c r="H443" s="3" t="s">
        <v>3491</v>
      </c>
      <c r="I443" s="3" t="s">
        <v>16</v>
      </c>
      <c r="J443" s="35">
        <v>98.82</v>
      </c>
      <c r="K443" s="32">
        <v>10</v>
      </c>
      <c r="L443" s="6">
        <v>0.1875</v>
      </c>
      <c r="M443" s="7">
        <v>40196</v>
      </c>
      <c r="N443" s="93" t="s">
        <v>5207</v>
      </c>
      <c r="O443" s="3" t="s">
        <v>280</v>
      </c>
      <c r="P443" s="3" t="s">
        <v>3465</v>
      </c>
      <c r="Q443" s="3" t="s">
        <v>3471</v>
      </c>
    </row>
    <row r="444" spans="1:17" ht="13.9" customHeight="1">
      <c r="A444" s="2" t="s">
        <v>6871</v>
      </c>
      <c r="B444" s="5" t="s">
        <v>13</v>
      </c>
      <c r="C444" s="3" t="s">
        <v>14</v>
      </c>
      <c r="D444" s="3" t="s">
        <v>587</v>
      </c>
      <c r="E444" s="3" t="s">
        <v>774</v>
      </c>
      <c r="F444" s="3" t="s">
        <v>3477</v>
      </c>
      <c r="G444" s="3" t="s">
        <v>15</v>
      </c>
      <c r="H444" s="3" t="s">
        <v>3491</v>
      </c>
      <c r="I444" s="3" t="s">
        <v>16</v>
      </c>
      <c r="J444" s="35">
        <v>95.4</v>
      </c>
      <c r="K444" s="32">
        <v>10</v>
      </c>
      <c r="L444" s="6">
        <v>0.1875</v>
      </c>
      <c r="M444" s="7">
        <v>42717</v>
      </c>
      <c r="N444" s="93" t="s">
        <v>3761</v>
      </c>
      <c r="O444" s="3" t="s">
        <v>280</v>
      </c>
      <c r="P444" s="3" t="s">
        <v>3465</v>
      </c>
      <c r="Q444" s="3" t="s">
        <v>3471</v>
      </c>
    </row>
    <row r="445" spans="1:17" ht="13.9" customHeight="1">
      <c r="A445" s="2" t="s">
        <v>6872</v>
      </c>
      <c r="B445" s="5" t="s">
        <v>13</v>
      </c>
      <c r="C445" s="3" t="s">
        <v>14</v>
      </c>
      <c r="D445" s="3" t="s">
        <v>588</v>
      </c>
      <c r="E445" s="8" t="s">
        <v>1589</v>
      </c>
      <c r="F445" s="3" t="s">
        <v>3477</v>
      </c>
      <c r="G445" s="3" t="s">
        <v>15</v>
      </c>
      <c r="H445" s="3" t="s">
        <v>3491</v>
      </c>
      <c r="I445" s="3" t="s">
        <v>16</v>
      </c>
      <c r="J445" s="35">
        <v>92.87</v>
      </c>
      <c r="K445" s="32">
        <v>10</v>
      </c>
      <c r="L445" s="6">
        <v>0.1875</v>
      </c>
      <c r="M445" s="7">
        <v>39716</v>
      </c>
      <c r="N445" s="93" t="s">
        <v>5208</v>
      </c>
      <c r="O445" s="3" t="s">
        <v>280</v>
      </c>
      <c r="P445" s="3" t="s">
        <v>3465</v>
      </c>
      <c r="Q445" s="3" t="s">
        <v>3471</v>
      </c>
    </row>
    <row r="446" spans="1:17" ht="13.9" customHeight="1">
      <c r="A446" s="23" t="s">
        <v>6873</v>
      </c>
      <c r="B446" s="5" t="s">
        <v>13</v>
      </c>
      <c r="C446" s="3" t="s">
        <v>14</v>
      </c>
      <c r="D446" s="3" t="s">
        <v>589</v>
      </c>
      <c r="E446" s="8" t="s">
        <v>201</v>
      </c>
      <c r="F446" s="3" t="s">
        <v>3477</v>
      </c>
      <c r="G446" s="3" t="s">
        <v>15</v>
      </c>
      <c r="H446" s="3" t="s">
        <v>3491</v>
      </c>
      <c r="I446" s="3" t="s">
        <v>16</v>
      </c>
      <c r="J446" s="35">
        <v>104.39</v>
      </c>
      <c r="K446" s="32">
        <v>0</v>
      </c>
      <c r="L446" s="6">
        <v>0.1875</v>
      </c>
      <c r="M446" s="7">
        <v>39730</v>
      </c>
      <c r="N446" s="93" t="s">
        <v>5209</v>
      </c>
      <c r="O446" s="3" t="s">
        <v>280</v>
      </c>
      <c r="P446" s="3" t="s">
        <v>3465</v>
      </c>
      <c r="Q446" s="3" t="s">
        <v>3471</v>
      </c>
    </row>
    <row r="447" spans="1:17" ht="13.9" customHeight="1">
      <c r="A447" s="2" t="s">
        <v>6874</v>
      </c>
      <c r="B447" s="5" t="s">
        <v>13</v>
      </c>
      <c r="C447" s="3" t="s">
        <v>14</v>
      </c>
      <c r="D447" s="3" t="s">
        <v>590</v>
      </c>
      <c r="E447" s="8" t="s">
        <v>2276</v>
      </c>
      <c r="F447" s="3" t="s">
        <v>3477</v>
      </c>
      <c r="G447" s="3" t="s">
        <v>15</v>
      </c>
      <c r="H447" s="3" t="s">
        <v>3491</v>
      </c>
      <c r="I447" s="3" t="s">
        <v>16</v>
      </c>
      <c r="J447" s="35">
        <v>109.3</v>
      </c>
      <c r="K447" s="32">
        <v>10</v>
      </c>
      <c r="L447" s="6">
        <v>0.1875</v>
      </c>
      <c r="M447" s="7">
        <v>40196</v>
      </c>
      <c r="N447" s="93" t="s">
        <v>5210</v>
      </c>
      <c r="O447" s="3" t="s">
        <v>280</v>
      </c>
      <c r="P447" s="3" t="s">
        <v>3465</v>
      </c>
      <c r="Q447" s="3" t="s">
        <v>3471</v>
      </c>
    </row>
    <row r="448" spans="1:17" ht="13.9" customHeight="1">
      <c r="A448" s="2" t="s">
        <v>6875</v>
      </c>
      <c r="B448" s="5" t="s">
        <v>13</v>
      </c>
      <c r="C448" s="3" t="s">
        <v>14</v>
      </c>
      <c r="D448" s="3" t="s">
        <v>591</v>
      </c>
      <c r="E448" s="8" t="s">
        <v>1777</v>
      </c>
      <c r="F448" s="3" t="s">
        <v>3477</v>
      </c>
      <c r="G448" s="3" t="s">
        <v>15</v>
      </c>
      <c r="H448" s="3" t="s">
        <v>3491</v>
      </c>
      <c r="I448" s="3" t="s">
        <v>16</v>
      </c>
      <c r="J448" s="35">
        <v>92.79</v>
      </c>
      <c r="K448" s="32">
        <v>0</v>
      </c>
      <c r="L448" s="6">
        <v>0.1875</v>
      </c>
      <c r="M448" s="7">
        <v>42720</v>
      </c>
      <c r="N448" s="93" t="s">
        <v>5211</v>
      </c>
      <c r="O448" s="3" t="s">
        <v>280</v>
      </c>
      <c r="P448" s="3" t="s">
        <v>3465</v>
      </c>
      <c r="Q448" s="3" t="s">
        <v>3471</v>
      </c>
    </row>
    <row r="449" spans="1:17" ht="13.9" customHeight="1">
      <c r="A449" s="23" t="s">
        <v>6876</v>
      </c>
      <c r="B449" s="3" t="s">
        <v>13</v>
      </c>
      <c r="C449" s="3" t="s">
        <v>14</v>
      </c>
      <c r="D449" s="3" t="s">
        <v>592</v>
      </c>
      <c r="E449" s="3" t="s">
        <v>354</v>
      </c>
      <c r="F449" s="3" t="s">
        <v>3477</v>
      </c>
      <c r="G449" s="3" t="s">
        <v>15</v>
      </c>
      <c r="H449" s="3" t="s">
        <v>3491</v>
      </c>
      <c r="I449" s="3" t="s">
        <v>16</v>
      </c>
      <c r="J449" s="35">
        <v>82.06</v>
      </c>
      <c r="K449" s="32">
        <v>10</v>
      </c>
      <c r="L449" s="6">
        <v>0.1875</v>
      </c>
      <c r="M449" s="7">
        <v>39761</v>
      </c>
      <c r="N449" s="93" t="s">
        <v>5212</v>
      </c>
      <c r="O449" s="3" t="s">
        <v>280</v>
      </c>
      <c r="P449" s="3" t="s">
        <v>3465</v>
      </c>
      <c r="Q449" s="3" t="s">
        <v>3471</v>
      </c>
    </row>
    <row r="450" spans="1:17" ht="13.9" customHeight="1">
      <c r="A450" s="2" t="s">
        <v>6877</v>
      </c>
      <c r="B450" s="3" t="s">
        <v>13</v>
      </c>
      <c r="C450" s="3" t="s">
        <v>14</v>
      </c>
      <c r="D450" s="3" t="s">
        <v>593</v>
      </c>
      <c r="E450" s="3" t="s">
        <v>1327</v>
      </c>
      <c r="F450" s="3" t="s">
        <v>3477</v>
      </c>
      <c r="G450" s="3" t="s">
        <v>15</v>
      </c>
      <c r="H450" s="3" t="s">
        <v>3491</v>
      </c>
      <c r="I450" s="3" t="s">
        <v>16</v>
      </c>
      <c r="J450" s="35">
        <v>77.22</v>
      </c>
      <c r="K450" s="32">
        <v>10</v>
      </c>
      <c r="L450" s="6">
        <v>0.1875</v>
      </c>
      <c r="M450" s="7">
        <v>39774</v>
      </c>
      <c r="N450" s="93" t="s">
        <v>4476</v>
      </c>
      <c r="O450" s="3" t="s">
        <v>280</v>
      </c>
      <c r="P450" s="3" t="s">
        <v>3465</v>
      </c>
      <c r="Q450" s="3" t="s">
        <v>3471</v>
      </c>
    </row>
    <row r="451" spans="1:17" ht="13.9" customHeight="1">
      <c r="A451" s="2" t="s">
        <v>6878</v>
      </c>
      <c r="B451" s="5" t="s">
        <v>13</v>
      </c>
      <c r="C451" s="3" t="s">
        <v>14</v>
      </c>
      <c r="D451" s="3" t="s">
        <v>594</v>
      </c>
      <c r="E451" s="3" t="s">
        <v>1327</v>
      </c>
      <c r="F451" s="3" t="s">
        <v>3477</v>
      </c>
      <c r="G451" s="3" t="s">
        <v>15</v>
      </c>
      <c r="H451" s="3" t="s">
        <v>3491</v>
      </c>
      <c r="I451" s="3" t="s">
        <v>16</v>
      </c>
      <c r="J451" s="35">
        <v>19.47</v>
      </c>
      <c r="K451" s="32">
        <v>8</v>
      </c>
      <c r="L451" s="6">
        <v>0.1875</v>
      </c>
      <c r="M451" s="7">
        <v>40244</v>
      </c>
      <c r="N451" s="93" t="s">
        <v>4477</v>
      </c>
      <c r="O451" s="3" t="s">
        <v>280</v>
      </c>
      <c r="P451" s="3" t="s">
        <v>3465</v>
      </c>
      <c r="Q451" s="3" t="s">
        <v>3471</v>
      </c>
    </row>
    <row r="452" spans="1:17" ht="13.9" customHeight="1">
      <c r="A452" s="23" t="s">
        <v>6879</v>
      </c>
      <c r="B452" s="5" t="s">
        <v>13</v>
      </c>
      <c r="C452" s="3" t="s">
        <v>14</v>
      </c>
      <c r="D452" s="3" t="s">
        <v>595</v>
      </c>
      <c r="E452" s="3" t="s">
        <v>215</v>
      </c>
      <c r="F452" s="3" t="s">
        <v>3477</v>
      </c>
      <c r="G452" s="3" t="s">
        <v>15</v>
      </c>
      <c r="H452" s="3" t="s">
        <v>3491</v>
      </c>
      <c r="I452" s="3" t="s">
        <v>16</v>
      </c>
      <c r="J452" s="35">
        <v>77.45</v>
      </c>
      <c r="K452" s="32">
        <v>15</v>
      </c>
      <c r="L452" s="6">
        <v>0.25</v>
      </c>
      <c r="M452" s="7">
        <v>42764</v>
      </c>
      <c r="N452" s="93" t="s">
        <v>4478</v>
      </c>
      <c r="O452" s="3" t="s">
        <v>280</v>
      </c>
      <c r="P452" s="3" t="s">
        <v>3465</v>
      </c>
      <c r="Q452" s="3" t="s">
        <v>3471</v>
      </c>
    </row>
    <row r="453" spans="1:17" ht="13.9" customHeight="1">
      <c r="A453" s="2" t="s">
        <v>6880</v>
      </c>
      <c r="B453" s="3" t="s">
        <v>13</v>
      </c>
      <c r="C453" s="3" t="s">
        <v>14</v>
      </c>
      <c r="D453" s="3" t="s">
        <v>596</v>
      </c>
      <c r="E453" s="8" t="s">
        <v>1502</v>
      </c>
      <c r="F453" s="3" t="s">
        <v>3477</v>
      </c>
      <c r="G453" s="3" t="s">
        <v>15</v>
      </c>
      <c r="H453" s="3" t="s">
        <v>3491</v>
      </c>
      <c r="I453" s="3" t="s">
        <v>16</v>
      </c>
      <c r="J453" s="35">
        <v>76.37</v>
      </c>
      <c r="K453" s="32">
        <v>3</v>
      </c>
      <c r="L453" s="6">
        <v>0.25</v>
      </c>
      <c r="M453" s="7">
        <v>39761</v>
      </c>
      <c r="N453" s="93" t="s">
        <v>4479</v>
      </c>
      <c r="O453" s="3" t="s">
        <v>280</v>
      </c>
      <c r="P453" s="3" t="s">
        <v>3465</v>
      </c>
      <c r="Q453" s="3" t="s">
        <v>3471</v>
      </c>
    </row>
    <row r="454" spans="1:17" ht="13.9" customHeight="1">
      <c r="A454" s="2" t="s">
        <v>6881</v>
      </c>
      <c r="B454" s="3" t="s">
        <v>13</v>
      </c>
      <c r="C454" s="3" t="s">
        <v>14</v>
      </c>
      <c r="D454" s="3" t="s">
        <v>597</v>
      </c>
      <c r="E454" s="3" t="s">
        <v>766</v>
      </c>
      <c r="F454" s="3" t="s">
        <v>3477</v>
      </c>
      <c r="G454" s="3" t="s">
        <v>15</v>
      </c>
      <c r="H454" s="3" t="s">
        <v>3482</v>
      </c>
      <c r="I454" s="3" t="s">
        <v>16</v>
      </c>
      <c r="J454" s="35">
        <v>40</v>
      </c>
      <c r="K454" s="32">
        <v>2.9166500000000002</v>
      </c>
      <c r="L454" s="6">
        <v>0.1875</v>
      </c>
      <c r="M454" s="7">
        <v>39563</v>
      </c>
      <c r="N454" s="93" t="s">
        <v>5213</v>
      </c>
      <c r="O454" s="3" t="s">
        <v>135</v>
      </c>
      <c r="P454" s="3" t="s">
        <v>3464</v>
      </c>
      <c r="Q454" s="3" t="s">
        <v>3471</v>
      </c>
    </row>
    <row r="455" spans="1:17" ht="13.9" customHeight="1">
      <c r="A455" s="23" t="s">
        <v>6882</v>
      </c>
      <c r="B455" s="3" t="s">
        <v>13</v>
      </c>
      <c r="C455" s="3" t="s">
        <v>14</v>
      </c>
      <c r="D455" s="3" t="s">
        <v>598</v>
      </c>
      <c r="E455" s="8" t="s">
        <v>201</v>
      </c>
      <c r="F455" s="3" t="s">
        <v>3477</v>
      </c>
      <c r="G455" s="3" t="s">
        <v>15</v>
      </c>
      <c r="H455" s="3" t="s">
        <v>3482</v>
      </c>
      <c r="I455" s="3" t="s">
        <v>16</v>
      </c>
      <c r="J455" s="35">
        <v>38.25</v>
      </c>
      <c r="K455" s="32">
        <v>2.9166500000000002</v>
      </c>
      <c r="L455" s="6">
        <v>0.125</v>
      </c>
      <c r="M455" s="7">
        <v>40033</v>
      </c>
      <c r="N455" s="93" t="s">
        <v>5214</v>
      </c>
      <c r="O455" s="3" t="s">
        <v>135</v>
      </c>
      <c r="P455" s="3" t="s">
        <v>3464</v>
      </c>
      <c r="Q455" s="3" t="s">
        <v>3471</v>
      </c>
    </row>
    <row r="456" spans="1:17" ht="13.9" customHeight="1">
      <c r="A456" s="2" t="s">
        <v>6883</v>
      </c>
      <c r="B456" s="3" t="s">
        <v>13</v>
      </c>
      <c r="C456" s="3" t="s">
        <v>14</v>
      </c>
      <c r="D456" s="3" t="s">
        <v>599</v>
      </c>
      <c r="E456" s="3" t="s">
        <v>766</v>
      </c>
      <c r="F456" s="3" t="s">
        <v>3477</v>
      </c>
      <c r="G456" s="3" t="s">
        <v>15</v>
      </c>
      <c r="H456" s="3" t="s">
        <v>3482</v>
      </c>
      <c r="I456" s="3" t="s">
        <v>16</v>
      </c>
      <c r="J456" s="35">
        <v>212.35</v>
      </c>
      <c r="K456" s="32">
        <v>1.8749996</v>
      </c>
      <c r="L456" s="6">
        <v>0.1875</v>
      </c>
      <c r="M456" s="7">
        <v>42703</v>
      </c>
      <c r="N456" s="93" t="s">
        <v>5215</v>
      </c>
      <c r="O456" s="3" t="s">
        <v>135</v>
      </c>
      <c r="P456" s="3" t="s">
        <v>3464</v>
      </c>
      <c r="Q456" s="3" t="s">
        <v>3471</v>
      </c>
    </row>
    <row r="457" spans="1:17" ht="13.9" customHeight="1">
      <c r="A457" s="2" t="s">
        <v>6884</v>
      </c>
      <c r="B457" s="3" t="s">
        <v>13</v>
      </c>
      <c r="C457" s="3" t="s">
        <v>14</v>
      </c>
      <c r="D457" s="3" t="s">
        <v>600</v>
      </c>
      <c r="E457" s="8" t="s">
        <v>2552</v>
      </c>
      <c r="F457" s="3" t="s">
        <v>3477</v>
      </c>
      <c r="G457" s="3" t="s">
        <v>15</v>
      </c>
      <c r="H457" s="3" t="s">
        <v>3482</v>
      </c>
      <c r="I457" s="3" t="s">
        <v>16</v>
      </c>
      <c r="J457" s="35">
        <v>208.99</v>
      </c>
      <c r="K457" s="32">
        <v>3.7500000999999998</v>
      </c>
      <c r="L457" s="6">
        <v>0.1875</v>
      </c>
      <c r="M457" s="7">
        <v>39658</v>
      </c>
      <c r="N457" s="93" t="s">
        <v>5216</v>
      </c>
      <c r="O457" s="3" t="s">
        <v>135</v>
      </c>
      <c r="P457" s="3" t="s">
        <v>3464</v>
      </c>
      <c r="Q457" s="3" t="s">
        <v>3471</v>
      </c>
    </row>
    <row r="458" spans="1:17" ht="13.9" customHeight="1">
      <c r="A458" s="23" t="s">
        <v>6885</v>
      </c>
      <c r="B458" s="3" t="s">
        <v>13</v>
      </c>
      <c r="C458" s="3" t="s">
        <v>14</v>
      </c>
      <c r="D458" s="3" t="s">
        <v>601</v>
      </c>
      <c r="E458" s="8" t="s">
        <v>1777</v>
      </c>
      <c r="F458" s="3" t="s">
        <v>3477</v>
      </c>
      <c r="G458" s="3" t="s">
        <v>15</v>
      </c>
      <c r="H458" s="3" t="s">
        <v>3482</v>
      </c>
      <c r="I458" s="3" t="s">
        <v>16</v>
      </c>
      <c r="J458" s="35">
        <v>207.01</v>
      </c>
      <c r="K458" s="32">
        <v>1.8749996</v>
      </c>
      <c r="L458" s="6">
        <v>0.1875</v>
      </c>
      <c r="M458" s="7">
        <v>39713</v>
      </c>
      <c r="N458" s="93" t="s">
        <v>5217</v>
      </c>
      <c r="O458" s="3" t="s">
        <v>135</v>
      </c>
      <c r="P458" s="3" t="s">
        <v>3464</v>
      </c>
      <c r="Q458" s="3" t="s">
        <v>3471</v>
      </c>
    </row>
    <row r="459" spans="1:17" ht="13.9" customHeight="1">
      <c r="A459" s="2" t="s">
        <v>6886</v>
      </c>
      <c r="B459" s="3" t="s">
        <v>13</v>
      </c>
      <c r="C459" s="3" t="s">
        <v>14</v>
      </c>
      <c r="D459" s="3" t="s">
        <v>602</v>
      </c>
      <c r="E459" s="8" t="s">
        <v>2692</v>
      </c>
      <c r="F459" s="3" t="s">
        <v>3477</v>
      </c>
      <c r="G459" s="3" t="s">
        <v>15</v>
      </c>
      <c r="H459" s="3" t="s">
        <v>3482</v>
      </c>
      <c r="I459" s="3" t="s">
        <v>16</v>
      </c>
      <c r="J459" s="35">
        <v>200.01</v>
      </c>
      <c r="K459" s="32">
        <v>1.8749996</v>
      </c>
      <c r="L459" s="6">
        <v>0.1875</v>
      </c>
      <c r="M459" s="7">
        <v>40183</v>
      </c>
      <c r="N459" s="93" t="s">
        <v>5149</v>
      </c>
      <c r="O459" s="3" t="s">
        <v>135</v>
      </c>
      <c r="P459" s="3" t="s">
        <v>3464</v>
      </c>
      <c r="Q459" s="3" t="s">
        <v>3471</v>
      </c>
    </row>
    <row r="460" spans="1:17" ht="13.9" customHeight="1">
      <c r="A460" s="2" t="s">
        <v>6887</v>
      </c>
      <c r="B460" s="3" t="s">
        <v>13</v>
      </c>
      <c r="C460" s="3" t="s">
        <v>14</v>
      </c>
      <c r="D460" s="3" t="s">
        <v>603</v>
      </c>
      <c r="E460" s="8" t="s">
        <v>2404</v>
      </c>
      <c r="F460" s="3" t="s">
        <v>3477</v>
      </c>
      <c r="G460" s="3" t="s">
        <v>15</v>
      </c>
      <c r="H460" s="3" t="s">
        <v>3482</v>
      </c>
      <c r="I460" s="3" t="s">
        <v>16</v>
      </c>
      <c r="J460" s="35">
        <v>203.47</v>
      </c>
      <c r="K460" s="32">
        <v>4.9999992000000004</v>
      </c>
      <c r="L460" s="6">
        <v>0.25</v>
      </c>
      <c r="M460" s="7">
        <v>42741</v>
      </c>
      <c r="N460" s="93" t="s">
        <v>4480</v>
      </c>
      <c r="O460" s="3" t="s">
        <v>135</v>
      </c>
      <c r="P460" s="3" t="s">
        <v>3464</v>
      </c>
      <c r="Q460" s="3" t="s">
        <v>3471</v>
      </c>
    </row>
    <row r="461" spans="1:17" ht="13.9" customHeight="1">
      <c r="A461" s="23" t="s">
        <v>6888</v>
      </c>
      <c r="B461" s="3" t="s">
        <v>13</v>
      </c>
      <c r="C461" s="3" t="s">
        <v>14</v>
      </c>
      <c r="D461" s="3" t="s">
        <v>604</v>
      </c>
      <c r="E461" s="8" t="s">
        <v>2692</v>
      </c>
      <c r="F461" s="3" t="s">
        <v>3477</v>
      </c>
      <c r="G461" s="3" t="s">
        <v>15</v>
      </c>
      <c r="H461" s="3" t="s">
        <v>3491</v>
      </c>
      <c r="I461" s="3" t="s">
        <v>16</v>
      </c>
      <c r="J461" s="35">
        <v>82.83</v>
      </c>
      <c r="K461" s="32">
        <v>7.3505000000000003</v>
      </c>
      <c r="L461" s="6">
        <v>0.1875</v>
      </c>
      <c r="M461" s="7">
        <v>39734</v>
      </c>
      <c r="N461" s="93" t="s">
        <v>3762</v>
      </c>
      <c r="O461" s="3" t="s">
        <v>280</v>
      </c>
      <c r="P461" s="3" t="s">
        <v>3465</v>
      </c>
      <c r="Q461" s="3" t="s">
        <v>3471</v>
      </c>
    </row>
    <row r="462" spans="1:17" ht="13.9" customHeight="1">
      <c r="A462" s="2" t="s">
        <v>6889</v>
      </c>
      <c r="B462" s="3" t="s">
        <v>13</v>
      </c>
      <c r="C462" s="3" t="s">
        <v>14</v>
      </c>
      <c r="D462" s="3" t="s">
        <v>605</v>
      </c>
      <c r="E462" s="8" t="s">
        <v>2799</v>
      </c>
      <c r="F462" s="3" t="s">
        <v>3477</v>
      </c>
      <c r="G462" s="3" t="s">
        <v>15</v>
      </c>
      <c r="H462" s="3" t="s">
        <v>3491</v>
      </c>
      <c r="I462" s="3" t="s">
        <v>16</v>
      </c>
      <c r="J462" s="35">
        <v>81.819999999999993</v>
      </c>
      <c r="K462" s="32">
        <v>7.3505000000000003</v>
      </c>
      <c r="L462" s="6">
        <v>0.1875</v>
      </c>
      <c r="M462" s="7">
        <v>39748</v>
      </c>
      <c r="N462" s="93" t="s">
        <v>3763</v>
      </c>
      <c r="O462" s="3" t="s">
        <v>280</v>
      </c>
      <c r="P462" s="3" t="s">
        <v>3465</v>
      </c>
      <c r="Q462" s="3" t="s">
        <v>3471</v>
      </c>
    </row>
    <row r="463" spans="1:17" ht="13.9" customHeight="1">
      <c r="A463" s="2" t="s">
        <v>6890</v>
      </c>
      <c r="B463" s="5" t="s">
        <v>13</v>
      </c>
      <c r="C463" s="3" t="s">
        <v>14</v>
      </c>
      <c r="D463" s="3" t="s">
        <v>606</v>
      </c>
      <c r="E463" s="8" t="s">
        <v>1589</v>
      </c>
      <c r="F463" s="3" t="s">
        <v>3477</v>
      </c>
      <c r="G463" s="3" t="s">
        <v>15</v>
      </c>
      <c r="H463" s="3" t="s">
        <v>3491</v>
      </c>
      <c r="I463" s="3" t="s">
        <v>16</v>
      </c>
      <c r="J463" s="35">
        <v>75.91</v>
      </c>
      <c r="K463" s="32">
        <v>7.3505000000000003</v>
      </c>
      <c r="L463" s="6">
        <v>0.1875</v>
      </c>
      <c r="M463" s="7">
        <v>40218</v>
      </c>
      <c r="N463" s="93" t="s">
        <v>3764</v>
      </c>
      <c r="O463" s="3" t="s">
        <v>280</v>
      </c>
      <c r="P463" s="3" t="s">
        <v>3465</v>
      </c>
      <c r="Q463" s="3" t="s">
        <v>3471</v>
      </c>
    </row>
    <row r="464" spans="1:17" ht="13.9" customHeight="1">
      <c r="A464" s="23" t="s">
        <v>6891</v>
      </c>
      <c r="B464" s="3" t="s">
        <v>13</v>
      </c>
      <c r="C464" s="3" t="s">
        <v>14</v>
      </c>
      <c r="D464" s="3" t="s">
        <v>607</v>
      </c>
      <c r="E464" s="3" t="s">
        <v>1396</v>
      </c>
      <c r="F464" s="3" t="s">
        <v>3477</v>
      </c>
      <c r="G464" s="3" t="s">
        <v>15</v>
      </c>
      <c r="H464" s="3" t="s">
        <v>3491</v>
      </c>
      <c r="I464" s="3" t="s">
        <v>16</v>
      </c>
      <c r="J464" s="35">
        <v>32.590000000000003</v>
      </c>
      <c r="K464" s="32">
        <v>0.1</v>
      </c>
      <c r="L464" s="6">
        <v>0.1875</v>
      </c>
      <c r="M464" s="7">
        <v>42765</v>
      </c>
      <c r="N464" s="93" t="s">
        <v>3765</v>
      </c>
      <c r="O464" s="3" t="s">
        <v>280</v>
      </c>
      <c r="P464" s="3" t="s">
        <v>3465</v>
      </c>
      <c r="Q464" s="3" t="s">
        <v>3471</v>
      </c>
    </row>
    <row r="465" spans="1:17" ht="13.9" customHeight="1">
      <c r="A465" s="2" t="s">
        <v>6892</v>
      </c>
      <c r="B465" s="3" t="s">
        <v>13</v>
      </c>
      <c r="C465" s="3" t="s">
        <v>14</v>
      </c>
      <c r="D465" s="3" t="s">
        <v>608</v>
      </c>
      <c r="E465" s="8" t="s">
        <v>1777</v>
      </c>
      <c r="F465" s="3" t="s">
        <v>3477</v>
      </c>
      <c r="G465" s="3" t="s">
        <v>15</v>
      </c>
      <c r="H465" s="3" t="s">
        <v>3491</v>
      </c>
      <c r="I465" s="3" t="s">
        <v>16</v>
      </c>
      <c r="J465" s="35">
        <v>33.64</v>
      </c>
      <c r="K465" s="32">
        <v>3.22917E-2</v>
      </c>
      <c r="L465" s="6">
        <v>0.125</v>
      </c>
      <c r="M465" s="7">
        <v>39788</v>
      </c>
      <c r="N465" s="93" t="s">
        <v>3666</v>
      </c>
      <c r="O465" s="3" t="s">
        <v>280</v>
      </c>
      <c r="P465" s="3" t="s">
        <v>3465</v>
      </c>
      <c r="Q465" s="3" t="s">
        <v>3471</v>
      </c>
    </row>
    <row r="466" spans="1:17" ht="13.9" customHeight="1">
      <c r="A466" s="2" t="s">
        <v>6893</v>
      </c>
      <c r="B466" s="5" t="s">
        <v>13</v>
      </c>
      <c r="C466" s="3" t="s">
        <v>14</v>
      </c>
      <c r="D466" s="3" t="s">
        <v>609</v>
      </c>
      <c r="E466" s="3" t="s">
        <v>174</v>
      </c>
      <c r="F466" s="3" t="s">
        <v>3477</v>
      </c>
      <c r="G466" s="3" t="s">
        <v>15</v>
      </c>
      <c r="H466" s="3" t="s">
        <v>3491</v>
      </c>
      <c r="I466" s="3" t="s">
        <v>16</v>
      </c>
      <c r="J466" s="35">
        <v>29.72</v>
      </c>
      <c r="K466" s="32">
        <v>8.1812599999999999E-2</v>
      </c>
      <c r="L466" s="6">
        <v>0.25</v>
      </c>
      <c r="M466" s="7">
        <v>39780</v>
      </c>
      <c r="N466" s="93" t="s">
        <v>4473</v>
      </c>
      <c r="O466" s="3" t="s">
        <v>280</v>
      </c>
      <c r="P466" s="3" t="s">
        <v>3465</v>
      </c>
      <c r="Q466" s="3" t="s">
        <v>3471</v>
      </c>
    </row>
    <row r="467" spans="1:17" ht="13.9" customHeight="1">
      <c r="A467" s="23" t="s">
        <v>6894</v>
      </c>
      <c r="B467" s="5" t="s">
        <v>13</v>
      </c>
      <c r="C467" s="3" t="s">
        <v>14</v>
      </c>
      <c r="D467" s="3" t="s">
        <v>610</v>
      </c>
      <c r="E467" s="3" t="s">
        <v>122</v>
      </c>
      <c r="F467" s="3" t="s">
        <v>3477</v>
      </c>
      <c r="G467" s="3" t="s">
        <v>15</v>
      </c>
      <c r="H467" s="3" t="s">
        <v>3491</v>
      </c>
      <c r="I467" s="3" t="s">
        <v>16</v>
      </c>
      <c r="J467" s="35">
        <v>48.68</v>
      </c>
      <c r="K467" s="32">
        <v>6.7104999999999997</v>
      </c>
      <c r="L467" s="6">
        <v>0.1875</v>
      </c>
      <c r="M467" s="7">
        <v>40243</v>
      </c>
      <c r="N467" s="93" t="s">
        <v>3766</v>
      </c>
      <c r="O467" s="3" t="s">
        <v>280</v>
      </c>
      <c r="P467" s="3" t="s">
        <v>3465</v>
      </c>
      <c r="Q467" s="3" t="s">
        <v>3471</v>
      </c>
    </row>
    <row r="468" spans="1:17" ht="13.9" customHeight="1">
      <c r="A468" s="2" t="s">
        <v>6895</v>
      </c>
      <c r="B468" s="3" t="s">
        <v>13</v>
      </c>
      <c r="C468" s="3" t="s">
        <v>14</v>
      </c>
      <c r="D468" s="3" t="s">
        <v>611</v>
      </c>
      <c r="E468" s="3" t="s">
        <v>616</v>
      </c>
      <c r="F468" s="3" t="s">
        <v>3477</v>
      </c>
      <c r="G468" s="3" t="s">
        <v>15</v>
      </c>
      <c r="H468" s="3" t="s">
        <v>3491</v>
      </c>
      <c r="I468" s="3" t="s">
        <v>16</v>
      </c>
      <c r="J468" s="35">
        <v>31.35</v>
      </c>
      <c r="K468" s="32">
        <v>1.83281E-2</v>
      </c>
      <c r="L468" s="6">
        <v>0.25</v>
      </c>
      <c r="M468" s="7">
        <v>42776</v>
      </c>
      <c r="N468" s="93" t="s">
        <v>3767</v>
      </c>
      <c r="O468" s="3" t="s">
        <v>280</v>
      </c>
      <c r="P468" s="3" t="s">
        <v>3465</v>
      </c>
      <c r="Q468" s="3" t="s">
        <v>3471</v>
      </c>
    </row>
    <row r="469" spans="1:17" ht="13.9" customHeight="1">
      <c r="A469" s="2" t="s">
        <v>6896</v>
      </c>
      <c r="B469" s="3" t="s">
        <v>13</v>
      </c>
      <c r="C469" s="3" t="s">
        <v>14</v>
      </c>
      <c r="D469" s="3" t="s">
        <v>612</v>
      </c>
      <c r="E469" s="8" t="s">
        <v>3063</v>
      </c>
      <c r="F469" s="3" t="s">
        <v>3477</v>
      </c>
      <c r="G469" s="3" t="s">
        <v>15</v>
      </c>
      <c r="H469" s="3" t="s">
        <v>3491</v>
      </c>
      <c r="I469" s="3" t="s">
        <v>16</v>
      </c>
      <c r="J469" s="35">
        <v>2.33</v>
      </c>
      <c r="K469" s="32">
        <v>2.2727279999999999</v>
      </c>
      <c r="L469" s="6">
        <v>0.1875</v>
      </c>
      <c r="M469" s="7">
        <v>39790</v>
      </c>
      <c r="N469" s="93" t="s">
        <v>5218</v>
      </c>
      <c r="O469" s="3" t="s">
        <v>280</v>
      </c>
      <c r="P469" s="3" t="s">
        <v>3465</v>
      </c>
      <c r="Q469" s="3" t="s">
        <v>3471</v>
      </c>
    </row>
    <row r="470" spans="1:17" ht="13.9" customHeight="1">
      <c r="A470" s="23" t="s">
        <v>6897</v>
      </c>
      <c r="B470" s="3" t="s">
        <v>13</v>
      </c>
      <c r="C470" s="3" t="s">
        <v>14</v>
      </c>
      <c r="D470" s="3" t="s">
        <v>613</v>
      </c>
      <c r="E470" s="8" t="s">
        <v>1702</v>
      </c>
      <c r="F470" s="3" t="s">
        <v>3477</v>
      </c>
      <c r="G470" s="3" t="s">
        <v>15</v>
      </c>
      <c r="H470" s="3" t="s">
        <v>3487</v>
      </c>
      <c r="I470" s="3" t="s">
        <v>16</v>
      </c>
      <c r="J470" s="35">
        <v>38.39</v>
      </c>
      <c r="K470" s="32">
        <v>5.0000004000000002</v>
      </c>
      <c r="L470" s="6">
        <v>0.25</v>
      </c>
      <c r="M470" s="7">
        <v>25301</v>
      </c>
      <c r="N470" s="93" t="s">
        <v>5219</v>
      </c>
      <c r="O470" s="3" t="s">
        <v>216</v>
      </c>
      <c r="P470" s="3" t="s">
        <v>3465</v>
      </c>
      <c r="Q470" s="3" t="s">
        <v>3471</v>
      </c>
    </row>
    <row r="471" spans="1:17" ht="13.9" customHeight="1">
      <c r="A471" s="2" t="s">
        <v>6898</v>
      </c>
      <c r="B471" s="3" t="s">
        <v>13</v>
      </c>
      <c r="C471" s="3" t="s">
        <v>14</v>
      </c>
      <c r="D471" s="3" t="s">
        <v>614</v>
      </c>
      <c r="E471" s="3" t="s">
        <v>122</v>
      </c>
      <c r="F471" s="3" t="s">
        <v>3477</v>
      </c>
      <c r="G471" s="3" t="s">
        <v>15</v>
      </c>
      <c r="H471" s="3" t="s">
        <v>3487</v>
      </c>
      <c r="I471" s="3" t="s">
        <v>16</v>
      </c>
      <c r="J471" s="35">
        <v>36.31</v>
      </c>
      <c r="K471" s="32">
        <v>3.3333332000000002</v>
      </c>
      <c r="L471" s="6">
        <v>0.25</v>
      </c>
      <c r="M471" s="7">
        <v>25717</v>
      </c>
      <c r="N471" s="93" t="s">
        <v>3549</v>
      </c>
      <c r="O471" s="3" t="s">
        <v>216</v>
      </c>
      <c r="P471" s="3" t="s">
        <v>3465</v>
      </c>
      <c r="Q471" s="3" t="s">
        <v>3471</v>
      </c>
    </row>
    <row r="472" spans="1:17" ht="13.9" customHeight="1">
      <c r="A472" s="2" t="s">
        <v>6899</v>
      </c>
      <c r="B472" s="3" t="s">
        <v>13</v>
      </c>
      <c r="C472" s="3" t="s">
        <v>14</v>
      </c>
      <c r="D472" s="3" t="s">
        <v>615</v>
      </c>
      <c r="E472" s="8" t="s">
        <v>2207</v>
      </c>
      <c r="F472" s="3" t="s">
        <v>3477</v>
      </c>
      <c r="G472" s="3" t="s">
        <v>15</v>
      </c>
      <c r="H472" s="3" t="s">
        <v>3487</v>
      </c>
      <c r="I472" s="3" t="s">
        <v>16</v>
      </c>
      <c r="J472" s="35">
        <v>36.659999999999997</v>
      </c>
      <c r="K472" s="32">
        <v>2.5</v>
      </c>
      <c r="L472" s="6">
        <v>0.25</v>
      </c>
      <c r="M472" s="7">
        <v>29548</v>
      </c>
      <c r="N472" s="93" t="s">
        <v>5220</v>
      </c>
      <c r="O472" s="3" t="s">
        <v>216</v>
      </c>
      <c r="P472" s="3" t="s">
        <v>3465</v>
      </c>
      <c r="Q472" s="3" t="s">
        <v>3471</v>
      </c>
    </row>
    <row r="473" spans="1:17" ht="13.9" customHeight="1">
      <c r="A473" s="23" t="s">
        <v>6900</v>
      </c>
      <c r="B473" s="3" t="s">
        <v>13</v>
      </c>
      <c r="C473" s="3" t="s">
        <v>14</v>
      </c>
      <c r="D473" s="3" t="s">
        <v>617</v>
      </c>
      <c r="E473" s="3" t="s">
        <v>955</v>
      </c>
      <c r="F473" s="3" t="s">
        <v>3477</v>
      </c>
      <c r="G473" s="3" t="s">
        <v>15</v>
      </c>
      <c r="H473" s="3" t="s">
        <v>3487</v>
      </c>
      <c r="I473" s="3" t="s">
        <v>16</v>
      </c>
      <c r="J473" s="35">
        <v>40</v>
      </c>
      <c r="K473" s="32">
        <v>2.5</v>
      </c>
      <c r="L473" s="6">
        <v>0.25</v>
      </c>
      <c r="M473" s="7">
        <v>26544</v>
      </c>
      <c r="N473" s="93" t="s">
        <v>5221</v>
      </c>
      <c r="O473" s="3" t="s">
        <v>216</v>
      </c>
      <c r="P473" s="3" t="s">
        <v>3465</v>
      </c>
      <c r="Q473" s="3" t="s">
        <v>3471</v>
      </c>
    </row>
    <row r="474" spans="1:17" ht="13.9" customHeight="1">
      <c r="A474" s="2" t="s">
        <v>6901</v>
      </c>
      <c r="B474" s="3" t="s">
        <v>13</v>
      </c>
      <c r="C474" s="3" t="s">
        <v>14</v>
      </c>
      <c r="D474" s="3" t="s">
        <v>618</v>
      </c>
      <c r="E474" s="8" t="s">
        <v>3188</v>
      </c>
      <c r="F474" s="3" t="s">
        <v>3477</v>
      </c>
      <c r="G474" s="3" t="s">
        <v>15</v>
      </c>
      <c r="H474" s="3" t="s">
        <v>3487</v>
      </c>
      <c r="I474" s="3" t="s">
        <v>16</v>
      </c>
      <c r="J474" s="35">
        <v>40.43</v>
      </c>
      <c r="K474" s="32">
        <v>2.5</v>
      </c>
      <c r="L474" s="6">
        <v>0.25</v>
      </c>
      <c r="M474" s="7">
        <v>26558</v>
      </c>
      <c r="N474" s="93" t="s">
        <v>5222</v>
      </c>
      <c r="O474" s="3" t="s">
        <v>216</v>
      </c>
      <c r="P474" s="3" t="s">
        <v>3465</v>
      </c>
      <c r="Q474" s="3" t="s">
        <v>3471</v>
      </c>
    </row>
    <row r="475" spans="1:17" ht="13.9" customHeight="1">
      <c r="A475" s="2" t="s">
        <v>6902</v>
      </c>
      <c r="B475" s="5" t="s">
        <v>13</v>
      </c>
      <c r="C475" s="3" t="s">
        <v>14</v>
      </c>
      <c r="D475" s="3" t="s">
        <v>619</v>
      </c>
      <c r="E475" s="3" t="s">
        <v>766</v>
      </c>
      <c r="F475" s="3" t="s">
        <v>3477</v>
      </c>
      <c r="G475" s="3" t="s">
        <v>15</v>
      </c>
      <c r="H475" s="3" t="s">
        <v>3487</v>
      </c>
      <c r="I475" s="3" t="s">
        <v>16</v>
      </c>
      <c r="J475" s="35">
        <v>38.1</v>
      </c>
      <c r="K475" s="32">
        <v>2.5</v>
      </c>
      <c r="L475" s="6">
        <v>0.25</v>
      </c>
      <c r="M475" s="7">
        <v>27028</v>
      </c>
      <c r="N475" s="93" t="s">
        <v>4481</v>
      </c>
      <c r="O475" s="3" t="s">
        <v>216</v>
      </c>
      <c r="P475" s="3" t="s">
        <v>3465</v>
      </c>
      <c r="Q475" s="3" t="s">
        <v>3471</v>
      </c>
    </row>
    <row r="476" spans="1:17" ht="13.9" customHeight="1">
      <c r="A476" s="23" t="s">
        <v>6903</v>
      </c>
      <c r="B476" s="5" t="s">
        <v>13</v>
      </c>
      <c r="C476" s="3" t="s">
        <v>14</v>
      </c>
      <c r="D476" s="3" t="s">
        <v>620</v>
      </c>
      <c r="E476" s="8" t="s">
        <v>2692</v>
      </c>
      <c r="F476" s="3" t="s">
        <v>3477</v>
      </c>
      <c r="G476" s="3" t="s">
        <v>15</v>
      </c>
      <c r="H476" s="3" t="s">
        <v>3487</v>
      </c>
      <c r="I476" s="3" t="s">
        <v>16</v>
      </c>
      <c r="J476" s="35">
        <v>41.18</v>
      </c>
      <c r="K476" s="32">
        <v>2.5</v>
      </c>
      <c r="L476" s="6">
        <v>0.25</v>
      </c>
      <c r="M476" s="7">
        <v>28339</v>
      </c>
      <c r="N476" s="93" t="s">
        <v>3768</v>
      </c>
      <c r="O476" s="3" t="s">
        <v>216</v>
      </c>
      <c r="P476" s="3" t="s">
        <v>3465</v>
      </c>
      <c r="Q476" s="3" t="s">
        <v>3471</v>
      </c>
    </row>
    <row r="477" spans="1:17" ht="13.9" customHeight="1">
      <c r="A477" s="2" t="s">
        <v>6904</v>
      </c>
      <c r="B477" s="5" t="s">
        <v>13</v>
      </c>
      <c r="C477" s="3" t="s">
        <v>14</v>
      </c>
      <c r="D477" s="3" t="s">
        <v>621</v>
      </c>
      <c r="E477" s="8" t="s">
        <v>1589</v>
      </c>
      <c r="F477" s="3" t="s">
        <v>3477</v>
      </c>
      <c r="G477" s="3" t="s">
        <v>15</v>
      </c>
      <c r="H477" s="3" t="s">
        <v>3487</v>
      </c>
      <c r="I477" s="3" t="s">
        <v>16</v>
      </c>
      <c r="J477" s="35">
        <v>36.590000000000003</v>
      </c>
      <c r="K477" s="32">
        <v>2.5</v>
      </c>
      <c r="L477" s="6">
        <v>0.25</v>
      </c>
      <c r="M477" s="7">
        <v>25335</v>
      </c>
      <c r="N477" s="93" t="s">
        <v>3769</v>
      </c>
      <c r="O477" s="3" t="s">
        <v>216</v>
      </c>
      <c r="P477" s="3" t="s">
        <v>3465</v>
      </c>
      <c r="Q477" s="3" t="s">
        <v>3471</v>
      </c>
    </row>
    <row r="478" spans="1:17" ht="13.9" customHeight="1">
      <c r="A478" s="2" t="s">
        <v>6905</v>
      </c>
      <c r="B478" s="5" t="s">
        <v>13</v>
      </c>
      <c r="C478" s="3" t="s">
        <v>14</v>
      </c>
      <c r="D478" s="3" t="s">
        <v>622</v>
      </c>
      <c r="E478" s="3" t="s">
        <v>153</v>
      </c>
      <c r="F478" s="3" t="s">
        <v>3477</v>
      </c>
      <c r="G478" s="3" t="s">
        <v>15</v>
      </c>
      <c r="H478" s="3" t="s">
        <v>3487</v>
      </c>
      <c r="I478" s="3" t="s">
        <v>16</v>
      </c>
      <c r="J478" s="35">
        <v>39.78</v>
      </c>
      <c r="K478" s="32">
        <v>4.9999992000000004</v>
      </c>
      <c r="L478" s="6">
        <v>0.25</v>
      </c>
      <c r="M478" s="7">
        <v>25306</v>
      </c>
      <c r="N478" s="93" t="s">
        <v>4482</v>
      </c>
      <c r="O478" s="3" t="s">
        <v>216</v>
      </c>
      <c r="P478" s="3" t="s">
        <v>3465</v>
      </c>
      <c r="Q478" s="3" t="s">
        <v>3471</v>
      </c>
    </row>
    <row r="479" spans="1:17" ht="13.9" customHeight="1">
      <c r="A479" s="23" t="s">
        <v>6906</v>
      </c>
      <c r="B479" s="5" t="s">
        <v>13</v>
      </c>
      <c r="C479" s="3" t="s">
        <v>14</v>
      </c>
      <c r="D479" s="3" t="s">
        <v>623</v>
      </c>
      <c r="E479" s="8" t="s">
        <v>2552</v>
      </c>
      <c r="F479" s="3" t="s">
        <v>3477</v>
      </c>
      <c r="G479" s="3" t="s">
        <v>15</v>
      </c>
      <c r="H479" s="3" t="s">
        <v>3487</v>
      </c>
      <c r="I479" s="3" t="s">
        <v>16</v>
      </c>
      <c r="J479" s="35">
        <v>37.49</v>
      </c>
      <c r="K479" s="32">
        <v>5</v>
      </c>
      <c r="L479" s="6">
        <v>0.25</v>
      </c>
      <c r="M479" s="7">
        <v>27050</v>
      </c>
      <c r="N479" s="93" t="s">
        <v>3770</v>
      </c>
      <c r="O479" s="3" t="s">
        <v>216</v>
      </c>
      <c r="P479" s="3" t="s">
        <v>3465</v>
      </c>
      <c r="Q479" s="3" t="s">
        <v>3471</v>
      </c>
    </row>
    <row r="480" spans="1:17" ht="13.9" customHeight="1">
      <c r="A480" s="2" t="s">
        <v>6907</v>
      </c>
      <c r="B480" s="3" t="s">
        <v>13</v>
      </c>
      <c r="C480" s="3" t="s">
        <v>14</v>
      </c>
      <c r="D480" s="3" t="s">
        <v>624</v>
      </c>
      <c r="E480" s="8" t="s">
        <v>1589</v>
      </c>
      <c r="F480" s="3" t="s">
        <v>3477</v>
      </c>
      <c r="G480" s="3" t="s">
        <v>15</v>
      </c>
      <c r="H480" s="3" t="s">
        <v>3487</v>
      </c>
      <c r="I480" s="3" t="s">
        <v>16</v>
      </c>
      <c r="J480" s="35">
        <v>38.61</v>
      </c>
      <c r="K480" s="32">
        <v>1.6666672</v>
      </c>
      <c r="L480" s="6">
        <v>0.25</v>
      </c>
      <c r="M480" s="7">
        <v>28237</v>
      </c>
      <c r="N480" s="93" t="s">
        <v>4483</v>
      </c>
      <c r="O480" s="3" t="s">
        <v>216</v>
      </c>
      <c r="P480" s="3" t="s">
        <v>3465</v>
      </c>
      <c r="Q480" s="3" t="s">
        <v>3471</v>
      </c>
    </row>
    <row r="481" spans="1:17" ht="13.9" customHeight="1">
      <c r="A481" s="2" t="s">
        <v>6908</v>
      </c>
      <c r="B481" s="3" t="s">
        <v>13</v>
      </c>
      <c r="C481" s="3" t="s">
        <v>14</v>
      </c>
      <c r="D481" s="3" t="s">
        <v>625</v>
      </c>
      <c r="E481" s="3" t="s">
        <v>1327</v>
      </c>
      <c r="F481" s="3" t="s">
        <v>3477</v>
      </c>
      <c r="G481" s="3" t="s">
        <v>15</v>
      </c>
      <c r="H481" s="3" t="s">
        <v>3487</v>
      </c>
      <c r="I481" s="3" t="s">
        <v>16</v>
      </c>
      <c r="J481" s="35">
        <v>40</v>
      </c>
      <c r="K481" s="32">
        <v>5</v>
      </c>
      <c r="L481" s="6">
        <v>0.25</v>
      </c>
      <c r="M481" s="7">
        <v>25292</v>
      </c>
      <c r="N481" s="93" t="s">
        <v>5223</v>
      </c>
      <c r="O481" s="3" t="s">
        <v>216</v>
      </c>
      <c r="P481" s="3" t="s">
        <v>3465</v>
      </c>
      <c r="Q481" s="3" t="s">
        <v>3471</v>
      </c>
    </row>
    <row r="482" spans="1:17" ht="13.9" customHeight="1">
      <c r="A482" s="23" t="s">
        <v>6909</v>
      </c>
      <c r="B482" s="3" t="s">
        <v>13</v>
      </c>
      <c r="C482" s="3" t="s">
        <v>14</v>
      </c>
      <c r="D482" s="3" t="s">
        <v>626</v>
      </c>
      <c r="E482" s="8" t="s">
        <v>3188</v>
      </c>
      <c r="F482" s="3" t="s">
        <v>3477</v>
      </c>
      <c r="G482" s="3" t="s">
        <v>15</v>
      </c>
      <c r="H482" s="3" t="s">
        <v>3483</v>
      </c>
      <c r="I482" s="3" t="s">
        <v>16</v>
      </c>
      <c r="J482" s="35">
        <v>57.29</v>
      </c>
      <c r="K482" s="32">
        <v>2.5000002000000001</v>
      </c>
      <c r="L482" s="6">
        <v>0.25</v>
      </c>
      <c r="M482" s="7">
        <v>39895</v>
      </c>
      <c r="N482" s="93" t="s">
        <v>3771</v>
      </c>
      <c r="O482" s="3" t="s">
        <v>140</v>
      </c>
      <c r="P482" s="3" t="s">
        <v>3464</v>
      </c>
      <c r="Q482" s="3" t="s">
        <v>3471</v>
      </c>
    </row>
    <row r="483" spans="1:17" ht="13.9" customHeight="1">
      <c r="A483" s="2" t="s">
        <v>6910</v>
      </c>
      <c r="B483" s="5" t="s">
        <v>13</v>
      </c>
      <c r="C483" s="3" t="s">
        <v>14</v>
      </c>
      <c r="D483" s="3" t="s">
        <v>627</v>
      </c>
      <c r="E483" s="8" t="s">
        <v>3188</v>
      </c>
      <c r="F483" s="3" t="s">
        <v>3477</v>
      </c>
      <c r="G483" s="3" t="s">
        <v>15</v>
      </c>
      <c r="H483" s="3" t="s">
        <v>3483</v>
      </c>
      <c r="I483" s="3" t="s">
        <v>16</v>
      </c>
      <c r="J483" s="35">
        <v>58.71</v>
      </c>
      <c r="K483" s="32">
        <v>2.5000002000000001</v>
      </c>
      <c r="L483" s="6">
        <v>0.25</v>
      </c>
      <c r="M483" s="7">
        <v>40365</v>
      </c>
      <c r="N483" s="93" t="s">
        <v>3772</v>
      </c>
      <c r="O483" s="3" t="s">
        <v>140</v>
      </c>
      <c r="P483" s="3" t="s">
        <v>3464</v>
      </c>
      <c r="Q483" s="3" t="s">
        <v>3471</v>
      </c>
    </row>
    <row r="484" spans="1:17" ht="13.9" customHeight="1">
      <c r="A484" s="2" t="s">
        <v>6911</v>
      </c>
      <c r="B484" s="5" t="s">
        <v>13</v>
      </c>
      <c r="C484" s="3" t="s">
        <v>14</v>
      </c>
      <c r="D484" s="3" t="s">
        <v>628</v>
      </c>
      <c r="E484" s="3" t="s">
        <v>766</v>
      </c>
      <c r="F484" s="3" t="s">
        <v>3477</v>
      </c>
      <c r="G484" s="3" t="s">
        <v>15</v>
      </c>
      <c r="H484" s="3" t="s">
        <v>3483</v>
      </c>
      <c r="I484" s="3" t="s">
        <v>16</v>
      </c>
      <c r="J484" s="35">
        <v>62.87</v>
      </c>
      <c r="K484" s="32">
        <v>2.5000002000000001</v>
      </c>
      <c r="L484" s="6">
        <v>0.25</v>
      </c>
      <c r="M484" s="7">
        <v>42885</v>
      </c>
      <c r="N484" s="93" t="s">
        <v>5224</v>
      </c>
      <c r="O484" s="3" t="s">
        <v>140</v>
      </c>
      <c r="P484" s="3" t="s">
        <v>3464</v>
      </c>
      <c r="Q484" s="3" t="s">
        <v>3471</v>
      </c>
    </row>
    <row r="485" spans="1:17" ht="13.9" customHeight="1">
      <c r="A485" s="23" t="s">
        <v>6912</v>
      </c>
      <c r="B485" s="5" t="s">
        <v>13</v>
      </c>
      <c r="C485" s="3" t="s">
        <v>14</v>
      </c>
      <c r="D485" s="3" t="s">
        <v>629</v>
      </c>
      <c r="E485" s="3" t="s">
        <v>122</v>
      </c>
      <c r="F485" s="3" t="s">
        <v>3477</v>
      </c>
      <c r="G485" s="3" t="s">
        <v>15</v>
      </c>
      <c r="H485" s="3" t="s">
        <v>3483</v>
      </c>
      <c r="I485" s="3" t="s">
        <v>16</v>
      </c>
      <c r="J485" s="35">
        <v>58.14</v>
      </c>
      <c r="K485" s="32">
        <v>5.7142860000000004</v>
      </c>
      <c r="L485" s="6">
        <v>0.1875</v>
      </c>
      <c r="M485" s="7">
        <v>39825</v>
      </c>
      <c r="N485" s="93" t="s">
        <v>5225</v>
      </c>
      <c r="O485" s="3" t="s">
        <v>140</v>
      </c>
      <c r="P485" s="3" t="s">
        <v>3464</v>
      </c>
      <c r="Q485" s="3" t="s">
        <v>3471</v>
      </c>
    </row>
    <row r="486" spans="1:17" ht="13.9" customHeight="1">
      <c r="A486" s="2" t="s">
        <v>6913</v>
      </c>
      <c r="B486" s="3" t="s">
        <v>13</v>
      </c>
      <c r="C486" s="3" t="s">
        <v>14</v>
      </c>
      <c r="D486" s="3" t="s">
        <v>630</v>
      </c>
      <c r="E486" s="3" t="s">
        <v>1100</v>
      </c>
      <c r="F486" s="3" t="s">
        <v>3477</v>
      </c>
      <c r="G486" s="3" t="s">
        <v>15</v>
      </c>
      <c r="H486" s="3" t="s">
        <v>3483</v>
      </c>
      <c r="I486" s="3" t="s">
        <v>16</v>
      </c>
      <c r="J486" s="35">
        <v>62.36</v>
      </c>
      <c r="K486" s="32">
        <v>0.63492059999999995</v>
      </c>
      <c r="L486" s="6">
        <v>0.25</v>
      </c>
      <c r="M486" s="7">
        <v>39818</v>
      </c>
      <c r="N486" s="93" t="s">
        <v>3773</v>
      </c>
      <c r="O486" s="3" t="s">
        <v>140</v>
      </c>
      <c r="P486" s="3" t="s">
        <v>3464</v>
      </c>
      <c r="Q486" s="3" t="s">
        <v>3471</v>
      </c>
    </row>
    <row r="487" spans="1:17" ht="13.9" customHeight="1">
      <c r="A487" s="2" t="s">
        <v>6914</v>
      </c>
      <c r="B487" s="3" t="s">
        <v>13</v>
      </c>
      <c r="C487" s="3" t="s">
        <v>14</v>
      </c>
      <c r="D487" s="3" t="s">
        <v>631</v>
      </c>
      <c r="E487" s="3" t="s">
        <v>723</v>
      </c>
      <c r="F487" s="3" t="s">
        <v>3477</v>
      </c>
      <c r="G487" s="3" t="s">
        <v>15</v>
      </c>
      <c r="H487" s="3" t="s">
        <v>3483</v>
      </c>
      <c r="I487" s="3" t="s">
        <v>16</v>
      </c>
      <c r="J487" s="35">
        <v>56.48</v>
      </c>
      <c r="K487" s="32">
        <v>1.9047617999999999</v>
      </c>
      <c r="L487" s="6">
        <v>0.25</v>
      </c>
      <c r="M487" s="7">
        <v>40292</v>
      </c>
      <c r="N487" s="93" t="s">
        <v>3774</v>
      </c>
      <c r="O487" s="3" t="s">
        <v>140</v>
      </c>
      <c r="P487" s="3" t="s">
        <v>3464</v>
      </c>
      <c r="Q487" s="3" t="s">
        <v>3471</v>
      </c>
    </row>
    <row r="488" spans="1:17" ht="13.9" customHeight="1">
      <c r="A488" s="23" t="s">
        <v>6915</v>
      </c>
      <c r="B488" s="3" t="s">
        <v>13</v>
      </c>
      <c r="C488" s="3" t="s">
        <v>14</v>
      </c>
      <c r="D488" s="3" t="s">
        <v>632</v>
      </c>
      <c r="E488" s="8" t="s">
        <v>2552</v>
      </c>
      <c r="F488" s="3" t="s">
        <v>3477</v>
      </c>
      <c r="G488" s="3" t="s">
        <v>15</v>
      </c>
      <c r="H488" s="3" t="s">
        <v>3483</v>
      </c>
      <c r="I488" s="3" t="s">
        <v>16</v>
      </c>
      <c r="J488" s="35">
        <v>61.45</v>
      </c>
      <c r="K488" s="32">
        <v>5.7142860000000004</v>
      </c>
      <c r="L488" s="6">
        <v>0.1875</v>
      </c>
      <c r="M488" s="7">
        <v>42829</v>
      </c>
      <c r="N488" s="93" t="s">
        <v>3775</v>
      </c>
      <c r="O488" s="3" t="s">
        <v>140</v>
      </c>
      <c r="P488" s="3" t="s">
        <v>3464</v>
      </c>
      <c r="Q488" s="3" t="s">
        <v>3471</v>
      </c>
    </row>
    <row r="489" spans="1:17" ht="13.9" customHeight="1">
      <c r="A489" s="2" t="s">
        <v>6916</v>
      </c>
      <c r="B489" s="3" t="s">
        <v>13</v>
      </c>
      <c r="C489" s="3" t="s">
        <v>14</v>
      </c>
      <c r="D489" s="3" t="s">
        <v>633</v>
      </c>
      <c r="E489" s="3" t="s">
        <v>955</v>
      </c>
      <c r="F489" s="3" t="s">
        <v>3477</v>
      </c>
      <c r="G489" s="3" t="s">
        <v>15</v>
      </c>
      <c r="H489" s="3" t="s">
        <v>3483</v>
      </c>
      <c r="I489" s="3" t="s">
        <v>16</v>
      </c>
      <c r="J489" s="35">
        <v>64.180000000000007</v>
      </c>
      <c r="K489" s="32">
        <v>1.4285711999999999</v>
      </c>
      <c r="L489" s="6">
        <v>0.25</v>
      </c>
      <c r="M489" s="7">
        <v>39820</v>
      </c>
      <c r="N489" s="93" t="s">
        <v>3776</v>
      </c>
      <c r="O489" s="3" t="s">
        <v>140</v>
      </c>
      <c r="P489" s="3" t="s">
        <v>3464</v>
      </c>
      <c r="Q489" s="3" t="s">
        <v>3471</v>
      </c>
    </row>
    <row r="490" spans="1:17" ht="13.9" customHeight="1">
      <c r="A490" s="2" t="s">
        <v>6917</v>
      </c>
      <c r="B490" s="3" t="s">
        <v>13</v>
      </c>
      <c r="C490" s="3" t="s">
        <v>14</v>
      </c>
      <c r="D490" s="3" t="s">
        <v>634</v>
      </c>
      <c r="E490" s="8" t="s">
        <v>2552</v>
      </c>
      <c r="F490" s="3" t="s">
        <v>3477</v>
      </c>
      <c r="G490" s="3" t="s">
        <v>15</v>
      </c>
      <c r="H490" s="3" t="s">
        <v>3483</v>
      </c>
      <c r="I490" s="3" t="s">
        <v>16</v>
      </c>
      <c r="J490" s="35">
        <v>52.46</v>
      </c>
      <c r="K490" s="32">
        <v>1.4285711999999999</v>
      </c>
      <c r="L490" s="6">
        <v>0.1875</v>
      </c>
      <c r="M490" s="7">
        <v>39835</v>
      </c>
      <c r="N490" s="93" t="s">
        <v>3777</v>
      </c>
      <c r="O490" s="3" t="s">
        <v>140</v>
      </c>
      <c r="P490" s="3" t="s">
        <v>3464</v>
      </c>
      <c r="Q490" s="3" t="s">
        <v>3471</v>
      </c>
    </row>
    <row r="491" spans="1:17" ht="13.9" customHeight="1">
      <c r="A491" s="23" t="s">
        <v>6918</v>
      </c>
      <c r="B491" s="3" t="s">
        <v>13</v>
      </c>
      <c r="C491" s="3" t="s">
        <v>14</v>
      </c>
      <c r="D491" s="3" t="s">
        <v>635</v>
      </c>
      <c r="E491" s="3" t="s">
        <v>995</v>
      </c>
      <c r="F491" s="3" t="s">
        <v>3477</v>
      </c>
      <c r="G491" s="3" t="s">
        <v>15</v>
      </c>
      <c r="H491" s="3" t="s">
        <v>3483</v>
      </c>
      <c r="I491" s="3" t="s">
        <v>16</v>
      </c>
      <c r="J491" s="35">
        <v>57.48</v>
      </c>
      <c r="K491" s="32">
        <v>1.4285711999999999</v>
      </c>
      <c r="L491" s="6">
        <v>0.1875</v>
      </c>
      <c r="M491" s="7">
        <v>40290</v>
      </c>
      <c r="N491" s="93" t="s">
        <v>4484</v>
      </c>
      <c r="O491" s="3" t="s">
        <v>140</v>
      </c>
      <c r="P491" s="3" t="s">
        <v>3464</v>
      </c>
      <c r="Q491" s="3" t="s">
        <v>3471</v>
      </c>
    </row>
    <row r="492" spans="1:17" ht="13.9" customHeight="1">
      <c r="A492" s="2" t="s">
        <v>6919</v>
      </c>
      <c r="B492" s="3" t="s">
        <v>13</v>
      </c>
      <c r="C492" s="3" t="s">
        <v>14</v>
      </c>
      <c r="D492" s="3" t="s">
        <v>636</v>
      </c>
      <c r="E492" s="8" t="s">
        <v>201</v>
      </c>
      <c r="F492" s="3" t="s">
        <v>3477</v>
      </c>
      <c r="G492" s="3" t="s">
        <v>15</v>
      </c>
      <c r="H492" s="3" t="s">
        <v>3483</v>
      </c>
      <c r="I492" s="3" t="s">
        <v>16</v>
      </c>
      <c r="J492" s="35">
        <v>61.59</v>
      </c>
      <c r="K492" s="32">
        <v>0.71428559999999996</v>
      </c>
      <c r="L492" s="6">
        <v>0.1875</v>
      </c>
      <c r="M492" s="7">
        <v>42811</v>
      </c>
      <c r="N492" s="93" t="s">
        <v>3778</v>
      </c>
      <c r="O492" s="3" t="s">
        <v>140</v>
      </c>
      <c r="P492" s="3" t="s">
        <v>3464</v>
      </c>
      <c r="Q492" s="3" t="s">
        <v>3471</v>
      </c>
    </row>
    <row r="493" spans="1:17" ht="13.9" customHeight="1">
      <c r="A493" s="2" t="s">
        <v>6920</v>
      </c>
      <c r="B493" s="3" t="s">
        <v>13</v>
      </c>
      <c r="C493" s="3" t="s">
        <v>14</v>
      </c>
      <c r="D493" s="3" t="s">
        <v>637</v>
      </c>
      <c r="E493" s="3" t="s">
        <v>766</v>
      </c>
      <c r="F493" s="3" t="s">
        <v>3477</v>
      </c>
      <c r="G493" s="3" t="s">
        <v>15</v>
      </c>
      <c r="H493" s="3" t="s">
        <v>3483</v>
      </c>
      <c r="I493" s="3" t="s">
        <v>16</v>
      </c>
      <c r="J493" s="35">
        <v>59.25</v>
      </c>
      <c r="K493" s="32">
        <v>1.4285711999999999</v>
      </c>
      <c r="L493" s="6">
        <v>0.1875</v>
      </c>
      <c r="M493" s="7">
        <v>39806</v>
      </c>
      <c r="N493" s="93" t="s">
        <v>5226</v>
      </c>
      <c r="O493" s="3" t="s">
        <v>140</v>
      </c>
      <c r="P493" s="3" t="s">
        <v>3464</v>
      </c>
      <c r="Q493" s="3" t="s">
        <v>3471</v>
      </c>
    </row>
    <row r="494" spans="1:17" ht="13.9" customHeight="1">
      <c r="A494" s="23" t="s">
        <v>6921</v>
      </c>
      <c r="B494" s="3" t="s">
        <v>13</v>
      </c>
      <c r="C494" s="3" t="s">
        <v>14</v>
      </c>
      <c r="D494" s="3" t="s">
        <v>638</v>
      </c>
      <c r="E494" s="8" t="s">
        <v>3188</v>
      </c>
      <c r="F494" s="3" t="s">
        <v>3477</v>
      </c>
      <c r="G494" s="3" t="s">
        <v>15</v>
      </c>
      <c r="H494" s="3" t="s">
        <v>3483</v>
      </c>
      <c r="I494" s="3" t="s">
        <v>16</v>
      </c>
      <c r="J494" s="35">
        <v>60.97</v>
      </c>
      <c r="K494" s="32">
        <v>1.4285711999999999</v>
      </c>
      <c r="L494" s="6">
        <v>0.1875</v>
      </c>
      <c r="M494" s="7">
        <v>39821</v>
      </c>
      <c r="N494" s="93" t="s">
        <v>3779</v>
      </c>
      <c r="O494" s="3" t="s">
        <v>140</v>
      </c>
      <c r="P494" s="3" t="s">
        <v>3464</v>
      </c>
      <c r="Q494" s="3" t="s">
        <v>3471</v>
      </c>
    </row>
    <row r="495" spans="1:17" ht="13.9" customHeight="1">
      <c r="A495" s="2" t="s">
        <v>6922</v>
      </c>
      <c r="B495" s="3" t="s">
        <v>13</v>
      </c>
      <c r="C495" s="3" t="s">
        <v>14</v>
      </c>
      <c r="D495" s="3" t="s">
        <v>639</v>
      </c>
      <c r="E495" s="3" t="s">
        <v>616</v>
      </c>
      <c r="F495" s="3" t="s">
        <v>3477</v>
      </c>
      <c r="G495" s="3" t="s">
        <v>15</v>
      </c>
      <c r="H495" s="3" t="s">
        <v>3483</v>
      </c>
      <c r="I495" s="3" t="s">
        <v>16</v>
      </c>
      <c r="J495" s="35">
        <v>58.05</v>
      </c>
      <c r="K495" s="32">
        <v>0.63492059999999995</v>
      </c>
      <c r="L495" s="6">
        <v>0.25</v>
      </c>
      <c r="M495" s="7">
        <v>40361</v>
      </c>
      <c r="N495" s="93" t="s">
        <v>5227</v>
      </c>
      <c r="O495" s="3" t="s">
        <v>140</v>
      </c>
      <c r="P495" s="3" t="s">
        <v>3464</v>
      </c>
      <c r="Q495" s="3" t="s">
        <v>3471</v>
      </c>
    </row>
    <row r="496" spans="1:17" ht="13.9" customHeight="1">
      <c r="A496" s="2" t="s">
        <v>6923</v>
      </c>
      <c r="B496" s="3" t="s">
        <v>13</v>
      </c>
      <c r="C496" s="3" t="s">
        <v>14</v>
      </c>
      <c r="D496" s="3" t="s">
        <v>640</v>
      </c>
      <c r="E496" s="8" t="s">
        <v>2276</v>
      </c>
      <c r="F496" s="3" t="s">
        <v>3477</v>
      </c>
      <c r="G496" s="3" t="s">
        <v>15</v>
      </c>
      <c r="H496" s="3" t="s">
        <v>3483</v>
      </c>
      <c r="I496" s="3" t="s">
        <v>16</v>
      </c>
      <c r="J496" s="35">
        <v>60.12</v>
      </c>
      <c r="K496" s="32">
        <v>2.5000002000000001</v>
      </c>
      <c r="L496" s="6">
        <v>0.25</v>
      </c>
      <c r="M496" s="7">
        <v>42885</v>
      </c>
      <c r="N496" s="93" t="s">
        <v>5228</v>
      </c>
      <c r="O496" s="3" t="s">
        <v>140</v>
      </c>
      <c r="P496" s="3" t="s">
        <v>3464</v>
      </c>
      <c r="Q496" s="3" t="s">
        <v>3471</v>
      </c>
    </row>
    <row r="497" spans="1:17" ht="13.9" customHeight="1">
      <c r="A497" s="23" t="s">
        <v>6924</v>
      </c>
      <c r="B497" s="3" t="s">
        <v>13</v>
      </c>
      <c r="C497" s="3" t="s">
        <v>14</v>
      </c>
      <c r="D497" s="3" t="s">
        <v>641</v>
      </c>
      <c r="E497" s="8" t="s">
        <v>1589</v>
      </c>
      <c r="F497" s="3" t="s">
        <v>3477</v>
      </c>
      <c r="G497" s="3" t="s">
        <v>15</v>
      </c>
      <c r="H497" s="3" t="s">
        <v>3483</v>
      </c>
      <c r="I497" s="3" t="s">
        <v>16</v>
      </c>
      <c r="J497" s="35">
        <v>59.4</v>
      </c>
      <c r="K497" s="32">
        <v>0.21164040000000001</v>
      </c>
      <c r="L497" s="6">
        <v>0.1875</v>
      </c>
      <c r="M497" s="7">
        <v>39820</v>
      </c>
      <c r="N497" s="93" t="s">
        <v>3780</v>
      </c>
      <c r="O497" s="3" t="s">
        <v>140</v>
      </c>
      <c r="P497" s="3" t="s">
        <v>3464</v>
      </c>
      <c r="Q497" s="3" t="s">
        <v>3471</v>
      </c>
    </row>
    <row r="498" spans="1:17" ht="13.9" customHeight="1">
      <c r="A498" s="2" t="s">
        <v>6925</v>
      </c>
      <c r="B498" s="3" t="s">
        <v>13</v>
      </c>
      <c r="C498" s="3" t="s">
        <v>14</v>
      </c>
      <c r="D498" s="3" t="s">
        <v>642</v>
      </c>
      <c r="E498" s="8" t="s">
        <v>1702</v>
      </c>
      <c r="F498" s="3" t="s">
        <v>3477</v>
      </c>
      <c r="G498" s="3" t="s">
        <v>15</v>
      </c>
      <c r="H498" s="3" t="s">
        <v>3487</v>
      </c>
      <c r="I498" s="3" t="s">
        <v>16</v>
      </c>
      <c r="J498" s="35">
        <v>84.48</v>
      </c>
      <c r="K498" s="32">
        <v>15</v>
      </c>
      <c r="L498" s="6">
        <v>0.22</v>
      </c>
      <c r="M498" s="7">
        <v>27259</v>
      </c>
      <c r="N498" s="93" t="s">
        <v>4485</v>
      </c>
      <c r="O498" s="3" t="s">
        <v>216</v>
      </c>
      <c r="P498" s="3" t="s">
        <v>3465</v>
      </c>
      <c r="Q498" s="3" t="s">
        <v>3471</v>
      </c>
    </row>
    <row r="499" spans="1:17" ht="13.9" customHeight="1">
      <c r="A499" s="2" t="s">
        <v>6926</v>
      </c>
      <c r="B499" s="3" t="s">
        <v>13</v>
      </c>
      <c r="C499" s="3" t="s">
        <v>14</v>
      </c>
      <c r="D499" s="3" t="s">
        <v>643</v>
      </c>
      <c r="E499" s="3" t="s">
        <v>1396</v>
      </c>
      <c r="F499" s="3" t="s">
        <v>3477</v>
      </c>
      <c r="G499" s="3" t="s">
        <v>15</v>
      </c>
      <c r="H499" s="3" t="s">
        <v>3487</v>
      </c>
      <c r="I499" s="3" t="s">
        <v>16</v>
      </c>
      <c r="J499" s="35">
        <v>10.1</v>
      </c>
      <c r="K499" s="32">
        <v>0</v>
      </c>
      <c r="L499" s="6">
        <v>0.22</v>
      </c>
      <c r="M499" s="7">
        <v>27734</v>
      </c>
      <c r="N499" s="93" t="s">
        <v>3550</v>
      </c>
      <c r="O499" s="3" t="s">
        <v>216</v>
      </c>
      <c r="P499" s="3" t="s">
        <v>3465</v>
      </c>
      <c r="Q499" s="3" t="s">
        <v>3471</v>
      </c>
    </row>
    <row r="500" spans="1:17" ht="13.9" customHeight="1">
      <c r="A500" s="23" t="s">
        <v>6927</v>
      </c>
      <c r="B500" s="3" t="s">
        <v>13</v>
      </c>
      <c r="C500" s="3" t="s">
        <v>14</v>
      </c>
      <c r="D500" s="3" t="s">
        <v>644</v>
      </c>
      <c r="E500" s="3" t="s">
        <v>774</v>
      </c>
      <c r="F500" s="3" t="s">
        <v>3477</v>
      </c>
      <c r="G500" s="3" t="s">
        <v>15</v>
      </c>
      <c r="H500" s="3" t="s">
        <v>3487</v>
      </c>
      <c r="I500" s="3" t="s">
        <v>16</v>
      </c>
      <c r="J500" s="35">
        <v>10.15</v>
      </c>
      <c r="K500" s="32">
        <v>0</v>
      </c>
      <c r="L500" s="6">
        <v>0.22</v>
      </c>
      <c r="M500" s="7">
        <v>30254</v>
      </c>
      <c r="N500" s="93" t="s">
        <v>4486</v>
      </c>
      <c r="O500" s="3" t="s">
        <v>216</v>
      </c>
      <c r="P500" s="3" t="s">
        <v>3465</v>
      </c>
      <c r="Q500" s="3" t="s">
        <v>3471</v>
      </c>
    </row>
    <row r="501" spans="1:17" ht="13.9" customHeight="1">
      <c r="A501" s="2" t="s">
        <v>6928</v>
      </c>
      <c r="B501" s="5" t="s">
        <v>13</v>
      </c>
      <c r="C501" s="3" t="s">
        <v>14</v>
      </c>
      <c r="D501" s="3" t="s">
        <v>645</v>
      </c>
      <c r="E501" s="3" t="s">
        <v>774</v>
      </c>
      <c r="F501" s="3" t="s">
        <v>3477</v>
      </c>
      <c r="G501" s="3" t="s">
        <v>15</v>
      </c>
      <c r="H501" s="3" t="s">
        <v>3487</v>
      </c>
      <c r="I501" s="3" t="s">
        <v>16</v>
      </c>
      <c r="J501" s="35">
        <v>9.77</v>
      </c>
      <c r="K501" s="32">
        <v>0</v>
      </c>
      <c r="L501" s="6">
        <v>0.22</v>
      </c>
      <c r="M501" s="7">
        <v>27250</v>
      </c>
      <c r="N501" s="93" t="s">
        <v>4487</v>
      </c>
      <c r="O501" s="3" t="s">
        <v>216</v>
      </c>
      <c r="P501" s="3" t="s">
        <v>3465</v>
      </c>
      <c r="Q501" s="3" t="s">
        <v>3471</v>
      </c>
    </row>
    <row r="502" spans="1:17" ht="13.9" customHeight="1">
      <c r="A502" s="2" t="s">
        <v>6929</v>
      </c>
      <c r="B502" s="3" t="s">
        <v>13</v>
      </c>
      <c r="C502" s="3" t="s">
        <v>14</v>
      </c>
      <c r="D502" s="3" t="s">
        <v>646</v>
      </c>
      <c r="E502" s="8" t="s">
        <v>2276</v>
      </c>
      <c r="F502" s="3" t="s">
        <v>3477</v>
      </c>
      <c r="G502" s="3" t="s">
        <v>15</v>
      </c>
      <c r="H502" s="3" t="s">
        <v>3487</v>
      </c>
      <c r="I502" s="3" t="s">
        <v>16</v>
      </c>
      <c r="J502" s="35">
        <v>9.73</v>
      </c>
      <c r="K502" s="32">
        <v>0</v>
      </c>
      <c r="L502" s="6">
        <v>0.22</v>
      </c>
      <c r="M502" s="7">
        <v>27271</v>
      </c>
      <c r="N502" s="93" t="s">
        <v>5229</v>
      </c>
      <c r="O502" s="3" t="s">
        <v>216</v>
      </c>
      <c r="P502" s="3" t="s">
        <v>3465</v>
      </c>
      <c r="Q502" s="3" t="s">
        <v>3471</v>
      </c>
    </row>
    <row r="503" spans="1:17" ht="13.9" customHeight="1">
      <c r="A503" s="23" t="s">
        <v>6930</v>
      </c>
      <c r="B503" s="3" t="s">
        <v>13</v>
      </c>
      <c r="C503" s="3" t="s">
        <v>14</v>
      </c>
      <c r="D503" s="3" t="s">
        <v>647</v>
      </c>
      <c r="E503" s="8" t="s">
        <v>1777</v>
      </c>
      <c r="F503" s="3" t="s">
        <v>3477</v>
      </c>
      <c r="G503" s="3" t="s">
        <v>15</v>
      </c>
      <c r="H503" s="3" t="s">
        <v>3487</v>
      </c>
      <c r="I503" s="3" t="s">
        <v>16</v>
      </c>
      <c r="J503" s="35">
        <v>9.76</v>
      </c>
      <c r="K503" s="32">
        <v>0</v>
      </c>
      <c r="L503" s="6">
        <v>0.22</v>
      </c>
      <c r="M503" s="7">
        <v>27729</v>
      </c>
      <c r="N503" s="93" t="s">
        <v>4487</v>
      </c>
      <c r="O503" s="3" t="s">
        <v>216</v>
      </c>
      <c r="P503" s="3" t="s">
        <v>3465</v>
      </c>
      <c r="Q503" s="3" t="s">
        <v>3471</v>
      </c>
    </row>
    <row r="504" spans="1:17" ht="13.9" customHeight="1">
      <c r="A504" s="2" t="s">
        <v>6931</v>
      </c>
      <c r="B504" s="3" t="s">
        <v>13</v>
      </c>
      <c r="C504" s="3" t="s">
        <v>14</v>
      </c>
      <c r="D504" s="3" t="s">
        <v>648</v>
      </c>
      <c r="E504" s="8" t="s">
        <v>3126</v>
      </c>
      <c r="F504" s="3" t="s">
        <v>3477</v>
      </c>
      <c r="G504" s="3" t="s">
        <v>15</v>
      </c>
      <c r="H504" s="3" t="s">
        <v>3487</v>
      </c>
      <c r="I504" s="3" t="s">
        <v>16</v>
      </c>
      <c r="J504" s="35">
        <v>10.17</v>
      </c>
      <c r="K504" s="32">
        <v>0</v>
      </c>
      <c r="L504" s="6">
        <v>0.22</v>
      </c>
      <c r="M504" s="7">
        <v>30254</v>
      </c>
      <c r="N504" s="93" t="s">
        <v>5230</v>
      </c>
      <c r="O504" s="3" t="s">
        <v>216</v>
      </c>
      <c r="P504" s="3" t="s">
        <v>3465</v>
      </c>
      <c r="Q504" s="3" t="s">
        <v>3471</v>
      </c>
    </row>
    <row r="505" spans="1:17" ht="13.9" customHeight="1">
      <c r="A505" s="2" t="s">
        <v>6932</v>
      </c>
      <c r="B505" s="3" t="s">
        <v>13</v>
      </c>
      <c r="C505" s="3" t="s">
        <v>14</v>
      </c>
      <c r="D505" s="3" t="s">
        <v>649</v>
      </c>
      <c r="E505" s="8" t="s">
        <v>3188</v>
      </c>
      <c r="F505" s="3" t="s">
        <v>3477</v>
      </c>
      <c r="G505" s="3" t="s">
        <v>15</v>
      </c>
      <c r="H505" s="3" t="s">
        <v>3487</v>
      </c>
      <c r="I505" s="3" t="s">
        <v>16</v>
      </c>
      <c r="J505" s="35">
        <v>9.77</v>
      </c>
      <c r="K505" s="32">
        <v>0</v>
      </c>
      <c r="L505" s="6">
        <v>0.22</v>
      </c>
      <c r="M505" s="7">
        <v>27250</v>
      </c>
      <c r="N505" s="93" t="s">
        <v>5231</v>
      </c>
      <c r="O505" s="3" t="s">
        <v>216</v>
      </c>
      <c r="P505" s="3" t="s">
        <v>3465</v>
      </c>
      <c r="Q505" s="3" t="s">
        <v>3471</v>
      </c>
    </row>
    <row r="506" spans="1:17" ht="13.9" customHeight="1">
      <c r="A506" s="23" t="s">
        <v>6933</v>
      </c>
      <c r="B506" s="3" t="s">
        <v>13</v>
      </c>
      <c r="C506" s="3" t="s">
        <v>14</v>
      </c>
      <c r="D506" s="3" t="s">
        <v>650</v>
      </c>
      <c r="E506" s="3" t="s">
        <v>616</v>
      </c>
      <c r="F506" s="3" t="s">
        <v>3477</v>
      </c>
      <c r="G506" s="3" t="s">
        <v>15</v>
      </c>
      <c r="H506" s="3" t="s">
        <v>3487</v>
      </c>
      <c r="I506" s="3" t="s">
        <v>16</v>
      </c>
      <c r="J506" s="35">
        <v>10.119999999999999</v>
      </c>
      <c r="K506" s="32">
        <v>0</v>
      </c>
      <c r="L506" s="6">
        <v>0.22</v>
      </c>
      <c r="M506" s="7">
        <v>27274</v>
      </c>
      <c r="N506" s="93" t="s">
        <v>5232</v>
      </c>
      <c r="O506" s="3" t="s">
        <v>216</v>
      </c>
      <c r="P506" s="3" t="s">
        <v>3465</v>
      </c>
      <c r="Q506" s="3" t="s">
        <v>3471</v>
      </c>
    </row>
    <row r="507" spans="1:17" ht="13.9" customHeight="1">
      <c r="A507" s="2" t="s">
        <v>6934</v>
      </c>
      <c r="B507" s="3" t="s">
        <v>13</v>
      </c>
      <c r="C507" s="3" t="s">
        <v>14</v>
      </c>
      <c r="D507" s="3" t="s">
        <v>651</v>
      </c>
      <c r="E507" s="8" t="s">
        <v>3063</v>
      </c>
      <c r="F507" s="3" t="s">
        <v>3477</v>
      </c>
      <c r="G507" s="3" t="s">
        <v>15</v>
      </c>
      <c r="H507" s="3" t="s">
        <v>3487</v>
      </c>
      <c r="I507" s="3" t="s">
        <v>16</v>
      </c>
      <c r="J507" s="35">
        <v>11.01</v>
      </c>
      <c r="K507" s="32">
        <v>0</v>
      </c>
      <c r="L507" s="6">
        <v>0.22</v>
      </c>
      <c r="M507" s="7">
        <v>27751</v>
      </c>
      <c r="N507" s="93" t="s">
        <v>3781</v>
      </c>
      <c r="O507" s="3" t="s">
        <v>216</v>
      </c>
      <c r="P507" s="3" t="s">
        <v>3465</v>
      </c>
      <c r="Q507" s="3" t="s">
        <v>3471</v>
      </c>
    </row>
    <row r="508" spans="1:17" ht="13.9" customHeight="1">
      <c r="A508" s="2" t="s">
        <v>6935</v>
      </c>
      <c r="B508" s="3" t="s">
        <v>13</v>
      </c>
      <c r="C508" s="3" t="s">
        <v>14</v>
      </c>
      <c r="D508" s="3" t="s">
        <v>652</v>
      </c>
      <c r="E508" s="3" t="s">
        <v>215</v>
      </c>
      <c r="F508" s="3" t="s">
        <v>3477</v>
      </c>
      <c r="G508" s="3" t="s">
        <v>15</v>
      </c>
      <c r="H508" s="3" t="s">
        <v>3487</v>
      </c>
      <c r="I508" s="3" t="s">
        <v>16</v>
      </c>
      <c r="J508" s="35">
        <v>10.41</v>
      </c>
      <c r="K508" s="32">
        <v>0</v>
      </c>
      <c r="L508" s="6">
        <v>0.22</v>
      </c>
      <c r="M508" s="7">
        <v>30271</v>
      </c>
      <c r="N508" s="93" t="s">
        <v>3551</v>
      </c>
      <c r="O508" s="3" t="s">
        <v>216</v>
      </c>
      <c r="P508" s="3" t="s">
        <v>3465</v>
      </c>
      <c r="Q508" s="3" t="s">
        <v>3471</v>
      </c>
    </row>
    <row r="509" spans="1:17" ht="13.9" customHeight="1">
      <c r="A509" s="23" t="s">
        <v>6936</v>
      </c>
      <c r="B509" s="3" t="s">
        <v>13</v>
      </c>
      <c r="C509" s="3" t="s">
        <v>14</v>
      </c>
      <c r="D509" s="3" t="s">
        <v>653</v>
      </c>
      <c r="E509" s="3" t="s">
        <v>506</v>
      </c>
      <c r="F509" s="3" t="s">
        <v>3477</v>
      </c>
      <c r="G509" s="3" t="s">
        <v>15</v>
      </c>
      <c r="H509" s="3" t="s">
        <v>3487</v>
      </c>
      <c r="I509" s="3" t="s">
        <v>16</v>
      </c>
      <c r="J509" s="35">
        <v>9.81</v>
      </c>
      <c r="K509" s="32">
        <v>0</v>
      </c>
      <c r="L509" s="6">
        <v>0.22</v>
      </c>
      <c r="M509" s="7">
        <v>27264</v>
      </c>
      <c r="N509" s="93" t="s">
        <v>5233</v>
      </c>
      <c r="O509" s="3" t="s">
        <v>216</v>
      </c>
      <c r="P509" s="3" t="s">
        <v>3465</v>
      </c>
      <c r="Q509" s="3" t="s">
        <v>3471</v>
      </c>
    </row>
    <row r="510" spans="1:17" ht="13.9" customHeight="1">
      <c r="A510" s="2" t="s">
        <v>6937</v>
      </c>
      <c r="B510" s="5" t="s">
        <v>13</v>
      </c>
      <c r="C510" s="3" t="s">
        <v>14</v>
      </c>
      <c r="D510" s="3" t="s">
        <v>654</v>
      </c>
      <c r="E510" s="8" t="s">
        <v>2864</v>
      </c>
      <c r="F510" s="3" t="s">
        <v>3477</v>
      </c>
      <c r="G510" s="3" t="s">
        <v>15</v>
      </c>
      <c r="H510" s="3" t="s">
        <v>3487</v>
      </c>
      <c r="I510" s="3" t="s">
        <v>16</v>
      </c>
      <c r="J510" s="35">
        <v>10.58</v>
      </c>
      <c r="K510" s="32">
        <v>0</v>
      </c>
      <c r="L510" s="6">
        <v>0.22</v>
      </c>
      <c r="M510" s="7">
        <v>27267</v>
      </c>
      <c r="N510" s="93" t="s">
        <v>5234</v>
      </c>
      <c r="O510" s="3" t="s">
        <v>216</v>
      </c>
      <c r="P510" s="3" t="s">
        <v>3465</v>
      </c>
      <c r="Q510" s="3" t="s">
        <v>3471</v>
      </c>
    </row>
    <row r="511" spans="1:17" ht="13.9" customHeight="1">
      <c r="A511" s="2" t="s">
        <v>6938</v>
      </c>
      <c r="B511" s="3" t="s">
        <v>13</v>
      </c>
      <c r="C511" s="3" t="s">
        <v>14</v>
      </c>
      <c r="D511" s="3" t="s">
        <v>655</v>
      </c>
      <c r="E511" s="3" t="s">
        <v>1327</v>
      </c>
      <c r="F511" s="3" t="s">
        <v>3477</v>
      </c>
      <c r="G511" s="3" t="s">
        <v>15</v>
      </c>
      <c r="H511" s="3" t="s">
        <v>3487</v>
      </c>
      <c r="I511" s="3" t="s">
        <v>16</v>
      </c>
      <c r="J511" s="35">
        <v>9.77</v>
      </c>
      <c r="K511" s="32">
        <v>0</v>
      </c>
      <c r="L511" s="6">
        <v>0.22</v>
      </c>
      <c r="M511" s="7">
        <v>27751</v>
      </c>
      <c r="N511" s="93" t="s">
        <v>4488</v>
      </c>
      <c r="O511" s="3" t="s">
        <v>216</v>
      </c>
      <c r="P511" s="3" t="s">
        <v>3465</v>
      </c>
      <c r="Q511" s="3" t="s">
        <v>3471</v>
      </c>
    </row>
    <row r="512" spans="1:17" ht="13.9" customHeight="1">
      <c r="A512" s="23" t="s">
        <v>6939</v>
      </c>
      <c r="B512" s="3" t="s">
        <v>13</v>
      </c>
      <c r="C512" s="3" t="s">
        <v>14</v>
      </c>
      <c r="D512" s="3" t="s">
        <v>656</v>
      </c>
      <c r="E512" s="8" t="s">
        <v>2404</v>
      </c>
      <c r="F512" s="3" t="s">
        <v>3477</v>
      </c>
      <c r="G512" s="3" t="s">
        <v>15</v>
      </c>
      <c r="H512" s="3" t="s">
        <v>3487</v>
      </c>
      <c r="I512" s="3" t="s">
        <v>16</v>
      </c>
      <c r="J512" s="35">
        <v>71.680000000000007</v>
      </c>
      <c r="K512" s="32">
        <v>10</v>
      </c>
      <c r="L512" s="6">
        <v>0.125</v>
      </c>
      <c r="M512" s="7">
        <v>29973</v>
      </c>
      <c r="N512" s="93" t="s">
        <v>20</v>
      </c>
      <c r="O512" s="3" t="s">
        <v>216</v>
      </c>
      <c r="P512" s="3" t="s">
        <v>3465</v>
      </c>
      <c r="Q512" s="3" t="s">
        <v>3471</v>
      </c>
    </row>
    <row r="513" spans="1:17" ht="13.9" customHeight="1">
      <c r="A513" s="2" t="s">
        <v>6940</v>
      </c>
      <c r="B513" s="5" t="s">
        <v>13</v>
      </c>
      <c r="C513" s="3" t="s">
        <v>14</v>
      </c>
      <c r="D513" s="3" t="s">
        <v>657</v>
      </c>
      <c r="E513" s="3" t="s">
        <v>215</v>
      </c>
      <c r="F513" s="3" t="s">
        <v>3477</v>
      </c>
      <c r="G513" s="3" t="s">
        <v>15</v>
      </c>
      <c r="H513" s="3" t="s">
        <v>3487</v>
      </c>
      <c r="I513" s="3" t="s">
        <v>16</v>
      </c>
      <c r="J513" s="35">
        <v>75.790000000000006</v>
      </c>
      <c r="K513" s="32">
        <v>8.75</v>
      </c>
      <c r="L513" s="6">
        <v>0.125</v>
      </c>
      <c r="M513" s="7">
        <v>27012</v>
      </c>
      <c r="N513" s="93" t="s">
        <v>3782</v>
      </c>
      <c r="O513" s="3" t="s">
        <v>216</v>
      </c>
      <c r="P513" s="3" t="s">
        <v>3465</v>
      </c>
      <c r="Q513" s="3" t="s">
        <v>3471</v>
      </c>
    </row>
    <row r="514" spans="1:17" ht="13.9" customHeight="1">
      <c r="A514" s="2" t="s">
        <v>6941</v>
      </c>
      <c r="B514" s="3" t="s">
        <v>13</v>
      </c>
      <c r="C514" s="3" t="s">
        <v>14</v>
      </c>
      <c r="D514" s="3" t="s">
        <v>658</v>
      </c>
      <c r="E514" s="3" t="s">
        <v>354</v>
      </c>
      <c r="F514" s="3" t="s">
        <v>3477</v>
      </c>
      <c r="G514" s="3" t="s">
        <v>15</v>
      </c>
      <c r="H514" s="3" t="s">
        <v>3487</v>
      </c>
      <c r="I514" s="3" t="s">
        <v>16</v>
      </c>
      <c r="J514" s="35">
        <v>72.349999999999994</v>
      </c>
      <c r="K514" s="32">
        <v>8.75</v>
      </c>
      <c r="L514" s="6">
        <v>0.125</v>
      </c>
      <c r="M514" s="7">
        <v>26983</v>
      </c>
      <c r="N514" s="93" t="s">
        <v>4489</v>
      </c>
      <c r="O514" s="3" t="s">
        <v>216</v>
      </c>
      <c r="P514" s="3" t="s">
        <v>3465</v>
      </c>
      <c r="Q514" s="3" t="s">
        <v>3471</v>
      </c>
    </row>
    <row r="515" spans="1:17" ht="13.9" customHeight="1">
      <c r="A515" s="23" t="s">
        <v>6942</v>
      </c>
      <c r="B515" s="3" t="s">
        <v>13</v>
      </c>
      <c r="C515" s="3" t="s">
        <v>14</v>
      </c>
      <c r="D515" s="3" t="s">
        <v>659</v>
      </c>
      <c r="E515" s="8" t="s">
        <v>2276</v>
      </c>
      <c r="F515" s="3" t="s">
        <v>3477</v>
      </c>
      <c r="G515" s="3" t="s">
        <v>15</v>
      </c>
      <c r="H515" s="3" t="s">
        <v>3487</v>
      </c>
      <c r="I515" s="3" t="s">
        <v>16</v>
      </c>
      <c r="J515" s="35">
        <v>78.41</v>
      </c>
      <c r="K515" s="32">
        <v>10</v>
      </c>
      <c r="L515" s="6">
        <v>0.125</v>
      </c>
      <c r="M515" s="7">
        <v>27453</v>
      </c>
      <c r="N515" s="93" t="s">
        <v>21</v>
      </c>
      <c r="O515" s="3" t="s">
        <v>216</v>
      </c>
      <c r="P515" s="3" t="s">
        <v>3465</v>
      </c>
      <c r="Q515" s="3" t="s">
        <v>3471</v>
      </c>
    </row>
    <row r="516" spans="1:17" ht="13.9" customHeight="1">
      <c r="A516" s="2" t="s">
        <v>6943</v>
      </c>
      <c r="B516" s="3" t="s">
        <v>13</v>
      </c>
      <c r="C516" s="3" t="s">
        <v>14</v>
      </c>
      <c r="D516" s="3" t="s">
        <v>660</v>
      </c>
      <c r="E516" s="3" t="s">
        <v>354</v>
      </c>
      <c r="F516" s="3" t="s">
        <v>3477</v>
      </c>
      <c r="G516" s="3" t="s">
        <v>15</v>
      </c>
      <c r="H516" s="3" t="s">
        <v>3487</v>
      </c>
      <c r="I516" s="3" t="s">
        <v>16</v>
      </c>
      <c r="J516" s="35">
        <v>79.89</v>
      </c>
      <c r="K516" s="32">
        <v>8.75</v>
      </c>
      <c r="L516" s="6">
        <v>0.125</v>
      </c>
      <c r="M516" s="7">
        <v>29975</v>
      </c>
      <c r="N516" s="93" t="s">
        <v>4490</v>
      </c>
      <c r="O516" s="3" t="s">
        <v>216</v>
      </c>
      <c r="P516" s="3" t="s">
        <v>3465</v>
      </c>
      <c r="Q516" s="3" t="s">
        <v>3471</v>
      </c>
    </row>
    <row r="517" spans="1:17" ht="13.9" customHeight="1">
      <c r="A517" s="2" t="s">
        <v>6944</v>
      </c>
      <c r="B517" s="3" t="s">
        <v>13</v>
      </c>
      <c r="C517" s="3" t="s">
        <v>14</v>
      </c>
      <c r="D517" s="3" t="s">
        <v>661</v>
      </c>
      <c r="E517" s="3" t="s">
        <v>774</v>
      </c>
      <c r="F517" s="3" t="s">
        <v>3477</v>
      </c>
      <c r="G517" s="3" t="s">
        <v>15</v>
      </c>
      <c r="H517" s="3" t="s">
        <v>3487</v>
      </c>
      <c r="I517" s="3" t="s">
        <v>16</v>
      </c>
      <c r="J517" s="35">
        <v>86.51</v>
      </c>
      <c r="K517" s="32">
        <v>2</v>
      </c>
      <c r="L517" s="6">
        <v>0.125</v>
      </c>
      <c r="M517" s="7">
        <v>27179</v>
      </c>
      <c r="N517" s="93" t="s">
        <v>5235</v>
      </c>
      <c r="O517" s="3" t="s">
        <v>216</v>
      </c>
      <c r="P517" s="3" t="s">
        <v>3465</v>
      </c>
      <c r="Q517" s="3" t="s">
        <v>3471</v>
      </c>
    </row>
    <row r="518" spans="1:17" ht="13.9" customHeight="1">
      <c r="A518" s="23" t="s">
        <v>6945</v>
      </c>
      <c r="B518" s="3" t="s">
        <v>13</v>
      </c>
      <c r="C518" s="3" t="s">
        <v>14</v>
      </c>
      <c r="D518" s="3" t="s">
        <v>662</v>
      </c>
      <c r="E518" s="3" t="s">
        <v>215</v>
      </c>
      <c r="F518" s="3" t="s">
        <v>3477</v>
      </c>
      <c r="G518" s="3" t="s">
        <v>15</v>
      </c>
      <c r="H518" s="3" t="s">
        <v>3487</v>
      </c>
      <c r="I518" s="3" t="s">
        <v>16</v>
      </c>
      <c r="J518" s="35">
        <v>81.12</v>
      </c>
      <c r="K518" s="32">
        <v>3.3333344</v>
      </c>
      <c r="L518" s="6">
        <v>0.125</v>
      </c>
      <c r="M518" s="7">
        <v>26988</v>
      </c>
      <c r="N518" s="93" t="s">
        <v>4491</v>
      </c>
      <c r="O518" s="3" t="s">
        <v>216</v>
      </c>
      <c r="P518" s="3" t="s">
        <v>3465</v>
      </c>
      <c r="Q518" s="3" t="s">
        <v>3471</v>
      </c>
    </row>
    <row r="519" spans="1:17" ht="13.9" customHeight="1">
      <c r="A519" s="2" t="s">
        <v>6946</v>
      </c>
      <c r="B519" s="3" t="s">
        <v>13</v>
      </c>
      <c r="C519" s="3" t="s">
        <v>14</v>
      </c>
      <c r="D519" s="3" t="s">
        <v>663</v>
      </c>
      <c r="E519" s="8" t="s">
        <v>3063</v>
      </c>
      <c r="F519" s="3" t="s">
        <v>3477</v>
      </c>
      <c r="G519" s="3" t="s">
        <v>15</v>
      </c>
      <c r="H519" s="3" t="s">
        <v>3487</v>
      </c>
      <c r="I519" s="3" t="s">
        <v>16</v>
      </c>
      <c r="J519" s="35">
        <v>78.94</v>
      </c>
      <c r="K519" s="32">
        <v>3.3333328</v>
      </c>
      <c r="L519" s="6">
        <v>0.125</v>
      </c>
      <c r="M519" s="7">
        <v>27458</v>
      </c>
      <c r="N519" s="93" t="s">
        <v>4492</v>
      </c>
      <c r="O519" s="3" t="s">
        <v>216</v>
      </c>
      <c r="P519" s="3" t="s">
        <v>3465</v>
      </c>
      <c r="Q519" s="3" t="s">
        <v>3471</v>
      </c>
    </row>
    <row r="520" spans="1:17">
      <c r="A520" s="2" t="s">
        <v>6947</v>
      </c>
      <c r="B520" s="3" t="s">
        <v>13</v>
      </c>
      <c r="C520" s="3" t="s">
        <v>14</v>
      </c>
      <c r="D520" s="3" t="s">
        <v>664</v>
      </c>
      <c r="E520" s="3" t="s">
        <v>766</v>
      </c>
      <c r="F520" s="3" t="s">
        <v>3477</v>
      </c>
      <c r="G520" s="3" t="s">
        <v>15</v>
      </c>
      <c r="H520" s="3" t="s">
        <v>3487</v>
      </c>
      <c r="I520" s="3" t="s">
        <v>16</v>
      </c>
      <c r="J520" s="35">
        <v>83.13</v>
      </c>
      <c r="K520" s="32">
        <v>3.8333336</v>
      </c>
      <c r="L520" s="6">
        <v>0.125</v>
      </c>
      <c r="M520" s="7">
        <v>29978</v>
      </c>
      <c r="N520" s="93" t="s">
        <v>4493</v>
      </c>
      <c r="O520" s="3" t="s">
        <v>216</v>
      </c>
      <c r="P520" s="3" t="s">
        <v>3465</v>
      </c>
      <c r="Q520" s="3" t="s">
        <v>3471</v>
      </c>
    </row>
    <row r="521" spans="1:17" ht="13.9" customHeight="1">
      <c r="A521" s="23" t="s">
        <v>6948</v>
      </c>
      <c r="B521" s="5" t="s">
        <v>13</v>
      </c>
      <c r="C521" s="3" t="s">
        <v>14</v>
      </c>
      <c r="D521" s="3" t="s">
        <v>665</v>
      </c>
      <c r="E521" s="3" t="s">
        <v>766</v>
      </c>
      <c r="F521" s="3" t="s">
        <v>3477</v>
      </c>
      <c r="G521" s="3" t="s">
        <v>15</v>
      </c>
      <c r="H521" s="3" t="s">
        <v>3487</v>
      </c>
      <c r="I521" s="3" t="s">
        <v>16</v>
      </c>
      <c r="J521" s="35">
        <v>70.989999999999995</v>
      </c>
      <c r="K521" s="32">
        <v>0.59375040000000001</v>
      </c>
      <c r="L521" s="6">
        <v>0.125</v>
      </c>
      <c r="M521" s="7">
        <v>27186</v>
      </c>
      <c r="N521" s="93" t="s">
        <v>5236</v>
      </c>
      <c r="O521" s="3" t="s">
        <v>216</v>
      </c>
      <c r="P521" s="3" t="s">
        <v>3465</v>
      </c>
      <c r="Q521" s="3" t="s">
        <v>3471</v>
      </c>
    </row>
    <row r="522" spans="1:17" ht="13.9" customHeight="1">
      <c r="A522" s="2" t="s">
        <v>6949</v>
      </c>
      <c r="B522" s="5" t="s">
        <v>13</v>
      </c>
      <c r="C522" s="3" t="s">
        <v>14</v>
      </c>
      <c r="D522" s="3" t="s">
        <v>666</v>
      </c>
      <c r="E522" s="3" t="s">
        <v>774</v>
      </c>
      <c r="F522" s="3" t="s">
        <v>3477</v>
      </c>
      <c r="G522" s="3" t="s">
        <v>15</v>
      </c>
      <c r="H522" s="3" t="s">
        <v>3487</v>
      </c>
      <c r="I522" s="3" t="s">
        <v>16</v>
      </c>
      <c r="J522" s="35">
        <v>80.760000000000005</v>
      </c>
      <c r="K522" s="32">
        <v>1.5</v>
      </c>
      <c r="L522" s="6">
        <v>0.125</v>
      </c>
      <c r="M522" s="7">
        <v>26993</v>
      </c>
      <c r="N522" s="93" t="s">
        <v>3783</v>
      </c>
      <c r="O522" s="3" t="s">
        <v>216</v>
      </c>
      <c r="P522" s="3" t="s">
        <v>3465</v>
      </c>
      <c r="Q522" s="3" t="s">
        <v>3471</v>
      </c>
    </row>
    <row r="523" spans="1:17" ht="13.9" customHeight="1">
      <c r="A523" s="2" t="s">
        <v>6950</v>
      </c>
      <c r="B523" s="3" t="s">
        <v>13</v>
      </c>
      <c r="C523" s="3" t="s">
        <v>14</v>
      </c>
      <c r="D523" s="3" t="s">
        <v>667</v>
      </c>
      <c r="E523" s="8" t="s">
        <v>1502</v>
      </c>
      <c r="F523" s="3" t="s">
        <v>3477</v>
      </c>
      <c r="G523" s="3" t="s">
        <v>15</v>
      </c>
      <c r="H523" s="3" t="s">
        <v>3487</v>
      </c>
      <c r="I523" s="3" t="s">
        <v>16</v>
      </c>
      <c r="J523" s="35">
        <v>82.89</v>
      </c>
      <c r="K523" s="32">
        <v>0.59375040000000001</v>
      </c>
      <c r="L523" s="6">
        <v>0.125</v>
      </c>
      <c r="M523" s="7">
        <v>27670</v>
      </c>
      <c r="N523" s="93" t="s">
        <v>5237</v>
      </c>
      <c r="O523" s="3" t="s">
        <v>216</v>
      </c>
      <c r="P523" s="3" t="s">
        <v>3465</v>
      </c>
      <c r="Q523" s="3" t="s">
        <v>3471</v>
      </c>
    </row>
    <row r="524" spans="1:17" ht="13.9" customHeight="1">
      <c r="A524" s="23" t="s">
        <v>6951</v>
      </c>
      <c r="B524" s="3" t="s">
        <v>13</v>
      </c>
      <c r="C524" s="3" t="s">
        <v>14</v>
      </c>
      <c r="D524" s="3" t="s">
        <v>668</v>
      </c>
      <c r="E524" s="3" t="s">
        <v>955</v>
      </c>
      <c r="F524" s="3" t="s">
        <v>3477</v>
      </c>
      <c r="G524" s="3" t="s">
        <v>15</v>
      </c>
      <c r="H524" s="3" t="s">
        <v>3487</v>
      </c>
      <c r="I524" s="3" t="s">
        <v>16</v>
      </c>
      <c r="J524" s="35">
        <v>73.92</v>
      </c>
      <c r="K524" s="32">
        <v>0.59375040000000001</v>
      </c>
      <c r="L524" s="6">
        <v>0.125</v>
      </c>
      <c r="M524" s="7">
        <v>30185</v>
      </c>
      <c r="N524" s="93" t="s">
        <v>5238</v>
      </c>
      <c r="O524" s="3" t="s">
        <v>216</v>
      </c>
      <c r="P524" s="3" t="s">
        <v>3465</v>
      </c>
      <c r="Q524" s="3" t="s">
        <v>3471</v>
      </c>
    </row>
    <row r="525" spans="1:17" ht="13.9" customHeight="1">
      <c r="A525" s="2" t="s">
        <v>6952</v>
      </c>
      <c r="B525" s="3" t="s">
        <v>13</v>
      </c>
      <c r="C525" s="3" t="s">
        <v>14</v>
      </c>
      <c r="D525" s="3" t="s">
        <v>669</v>
      </c>
      <c r="E525" s="8" t="s">
        <v>2552</v>
      </c>
      <c r="F525" s="3" t="s">
        <v>3477</v>
      </c>
      <c r="G525" s="3" t="s">
        <v>15</v>
      </c>
      <c r="H525" s="3" t="s">
        <v>3487</v>
      </c>
      <c r="I525" s="3" t="s">
        <v>16</v>
      </c>
      <c r="J525" s="35">
        <v>84.38</v>
      </c>
      <c r="K525" s="32">
        <v>0.59375040000000001</v>
      </c>
      <c r="L525" s="6">
        <v>0.125</v>
      </c>
      <c r="M525" s="7">
        <v>27186</v>
      </c>
      <c r="N525" s="93" t="s">
        <v>5239</v>
      </c>
      <c r="O525" s="3" t="s">
        <v>216</v>
      </c>
      <c r="P525" s="3" t="s">
        <v>3465</v>
      </c>
      <c r="Q525" s="3" t="s">
        <v>3471</v>
      </c>
    </row>
    <row r="526" spans="1:17" ht="13.9" customHeight="1">
      <c r="A526" s="2" t="s">
        <v>6953</v>
      </c>
      <c r="B526" s="3" t="s">
        <v>13</v>
      </c>
      <c r="C526" s="3" t="s">
        <v>14</v>
      </c>
      <c r="D526" s="3" t="s">
        <v>670</v>
      </c>
      <c r="E526" s="8" t="s">
        <v>2864</v>
      </c>
      <c r="F526" s="3" t="s">
        <v>3477</v>
      </c>
      <c r="G526" s="3" t="s">
        <v>15</v>
      </c>
      <c r="H526" s="3" t="s">
        <v>3487</v>
      </c>
      <c r="I526" s="3" t="s">
        <v>16</v>
      </c>
      <c r="J526" s="35">
        <v>81.17</v>
      </c>
      <c r="K526" s="32">
        <v>0.59375040000000001</v>
      </c>
      <c r="L526" s="6">
        <v>0.125</v>
      </c>
      <c r="M526" s="7">
        <v>27200</v>
      </c>
      <c r="N526" s="93" t="s">
        <v>5240</v>
      </c>
      <c r="O526" s="3" t="s">
        <v>216</v>
      </c>
      <c r="P526" s="3" t="s">
        <v>3465</v>
      </c>
      <c r="Q526" s="3" t="s">
        <v>3471</v>
      </c>
    </row>
    <row r="527" spans="1:17" ht="13.9" customHeight="1">
      <c r="A527" s="23" t="s">
        <v>6954</v>
      </c>
      <c r="B527" s="3" t="s">
        <v>13</v>
      </c>
      <c r="C527" s="3" t="s">
        <v>14</v>
      </c>
      <c r="D527" s="3" t="s">
        <v>671</v>
      </c>
      <c r="E527" s="8" t="s">
        <v>2692</v>
      </c>
      <c r="F527" s="3" t="s">
        <v>3477</v>
      </c>
      <c r="G527" s="3" t="s">
        <v>15</v>
      </c>
      <c r="H527" s="3" t="s">
        <v>3487</v>
      </c>
      <c r="I527" s="3" t="s">
        <v>16</v>
      </c>
      <c r="J527" s="35">
        <v>78.16</v>
      </c>
      <c r="K527" s="32">
        <v>0.59375040000000001</v>
      </c>
      <c r="L527" s="6">
        <v>0.125</v>
      </c>
      <c r="M527" s="7">
        <v>27670</v>
      </c>
      <c r="N527" s="93" t="s">
        <v>5241</v>
      </c>
      <c r="O527" s="3" t="s">
        <v>216</v>
      </c>
      <c r="P527" s="3" t="s">
        <v>3465</v>
      </c>
      <c r="Q527" s="3" t="s">
        <v>3471</v>
      </c>
    </row>
    <row r="528" spans="1:17" ht="13.9" customHeight="1">
      <c r="A528" s="2" t="s">
        <v>6955</v>
      </c>
      <c r="B528" s="3" t="s">
        <v>13</v>
      </c>
      <c r="C528" s="3" t="s">
        <v>14</v>
      </c>
      <c r="D528" s="3" t="s">
        <v>672</v>
      </c>
      <c r="E528" s="8" t="s">
        <v>2552</v>
      </c>
      <c r="F528" s="3" t="s">
        <v>3477</v>
      </c>
      <c r="G528" s="3" t="s">
        <v>15</v>
      </c>
      <c r="H528" s="3" t="s">
        <v>3487</v>
      </c>
      <c r="I528" s="3" t="s">
        <v>16</v>
      </c>
      <c r="J528" s="35">
        <v>82.34</v>
      </c>
      <c r="K528" s="32">
        <v>0.59375040000000001</v>
      </c>
      <c r="L528" s="6">
        <v>0.125</v>
      </c>
      <c r="M528" s="7">
        <v>30190</v>
      </c>
      <c r="N528" s="93" t="s">
        <v>5242</v>
      </c>
      <c r="O528" s="3" t="s">
        <v>216</v>
      </c>
      <c r="P528" s="3" t="s">
        <v>3465</v>
      </c>
      <c r="Q528" s="3" t="s">
        <v>3471</v>
      </c>
    </row>
    <row r="529" spans="1:17" ht="13.9" customHeight="1">
      <c r="A529" s="2" t="s">
        <v>6956</v>
      </c>
      <c r="B529" s="3" t="s">
        <v>13</v>
      </c>
      <c r="C529" s="3" t="s">
        <v>14</v>
      </c>
      <c r="D529" s="3" t="s">
        <v>673</v>
      </c>
      <c r="E529" s="8" t="s">
        <v>1502</v>
      </c>
      <c r="F529" s="3" t="s">
        <v>3477</v>
      </c>
      <c r="G529" s="3" t="s">
        <v>15</v>
      </c>
      <c r="H529" s="3" t="s">
        <v>3487</v>
      </c>
      <c r="I529" s="3" t="s">
        <v>16</v>
      </c>
      <c r="J529" s="35">
        <v>88.88</v>
      </c>
      <c r="K529" s="32">
        <v>0.59375040000000001</v>
      </c>
      <c r="L529" s="6">
        <v>0.125</v>
      </c>
      <c r="M529" s="7">
        <v>27181</v>
      </c>
      <c r="N529" s="93" t="s">
        <v>5243</v>
      </c>
      <c r="O529" s="3" t="s">
        <v>216</v>
      </c>
      <c r="P529" s="3" t="s">
        <v>3465</v>
      </c>
      <c r="Q529" s="3" t="s">
        <v>3471</v>
      </c>
    </row>
    <row r="530" spans="1:17" ht="13.9" customHeight="1">
      <c r="A530" s="23" t="s">
        <v>6957</v>
      </c>
      <c r="B530" s="3" t="s">
        <v>13</v>
      </c>
      <c r="C530" s="3" t="s">
        <v>14</v>
      </c>
      <c r="D530" s="3" t="s">
        <v>674</v>
      </c>
      <c r="E530" s="8" t="s">
        <v>2404</v>
      </c>
      <c r="F530" s="3" t="s">
        <v>3477</v>
      </c>
      <c r="G530" s="3" t="s">
        <v>15</v>
      </c>
      <c r="H530" s="3" t="s">
        <v>3494</v>
      </c>
      <c r="I530" s="3" t="s">
        <v>16</v>
      </c>
      <c r="J530" s="35">
        <v>120.81</v>
      </c>
      <c r="K530" s="32">
        <v>45.833329999999997</v>
      </c>
      <c r="L530" s="6">
        <v>0.2</v>
      </c>
      <c r="M530" s="7">
        <v>40131</v>
      </c>
      <c r="N530" s="93" t="s">
        <v>4494</v>
      </c>
      <c r="O530" s="3" t="s">
        <v>140</v>
      </c>
      <c r="P530" s="3" t="s">
        <v>3465</v>
      </c>
      <c r="Q530" s="3" t="s">
        <v>3472</v>
      </c>
    </row>
    <row r="531" spans="1:17" ht="13.9" customHeight="1">
      <c r="A531" s="2" t="s">
        <v>6958</v>
      </c>
      <c r="B531" s="3" t="s">
        <v>13</v>
      </c>
      <c r="C531" s="3" t="s">
        <v>14</v>
      </c>
      <c r="D531" s="3" t="s">
        <v>675</v>
      </c>
      <c r="E531" s="8" t="s">
        <v>2276</v>
      </c>
      <c r="F531" s="3" t="s">
        <v>3477</v>
      </c>
      <c r="G531" s="3" t="s">
        <v>15</v>
      </c>
      <c r="H531" s="3" t="s">
        <v>3495</v>
      </c>
      <c r="I531" s="3" t="s">
        <v>16</v>
      </c>
      <c r="J531" s="35">
        <v>1.01</v>
      </c>
      <c r="K531" s="32">
        <v>70</v>
      </c>
      <c r="L531" s="6">
        <v>0.1875</v>
      </c>
      <c r="M531" s="7">
        <v>40110</v>
      </c>
      <c r="N531" s="93" t="s">
        <v>5244</v>
      </c>
      <c r="O531" s="3" t="s">
        <v>538</v>
      </c>
      <c r="P531" s="3" t="s">
        <v>3465</v>
      </c>
      <c r="Q531" s="3" t="s">
        <v>3472</v>
      </c>
    </row>
    <row r="532" spans="1:17" ht="13.9" customHeight="1">
      <c r="A532" s="2" t="s">
        <v>6959</v>
      </c>
      <c r="B532" s="3" t="s">
        <v>13</v>
      </c>
      <c r="C532" s="3" t="s">
        <v>14</v>
      </c>
      <c r="D532" s="3" t="s">
        <v>676</v>
      </c>
      <c r="E532" s="3" t="s">
        <v>1396</v>
      </c>
      <c r="F532" s="3" t="s">
        <v>3477</v>
      </c>
      <c r="G532" s="3" t="s">
        <v>15</v>
      </c>
      <c r="H532" s="3" t="s">
        <v>3495</v>
      </c>
      <c r="I532" s="3" t="s">
        <v>16</v>
      </c>
      <c r="J532" s="35">
        <v>0.97</v>
      </c>
      <c r="K532" s="32">
        <v>70</v>
      </c>
      <c r="L532" s="6">
        <v>0.1875</v>
      </c>
      <c r="M532" s="7">
        <v>42630</v>
      </c>
      <c r="N532" s="93" t="s">
        <v>3784</v>
      </c>
      <c r="O532" s="3" t="s">
        <v>538</v>
      </c>
      <c r="P532" s="3" t="s">
        <v>3465</v>
      </c>
      <c r="Q532" s="3" t="s">
        <v>3472</v>
      </c>
    </row>
    <row r="533" spans="1:17" ht="13.9" customHeight="1">
      <c r="A533" s="23" t="s">
        <v>6960</v>
      </c>
      <c r="B533" s="3" t="s">
        <v>13</v>
      </c>
      <c r="C533" s="3" t="s">
        <v>14</v>
      </c>
      <c r="D533" s="3" t="s">
        <v>677</v>
      </c>
      <c r="E533" s="3" t="s">
        <v>553</v>
      </c>
      <c r="F533" s="3" t="s">
        <v>3477</v>
      </c>
      <c r="G533" s="3" t="s">
        <v>15</v>
      </c>
      <c r="H533" s="3" t="s">
        <v>3496</v>
      </c>
      <c r="I533" s="3" t="s">
        <v>16</v>
      </c>
      <c r="J533" s="35">
        <v>0.96</v>
      </c>
      <c r="K533" s="32">
        <v>14.5</v>
      </c>
      <c r="L533" s="6">
        <v>0.1875</v>
      </c>
      <c r="M533" s="7">
        <v>39794</v>
      </c>
      <c r="N533" s="93" t="s">
        <v>5245</v>
      </c>
      <c r="O533" s="3" t="s">
        <v>115</v>
      </c>
      <c r="P533" s="3" t="s">
        <v>3465</v>
      </c>
      <c r="Q533" s="3" t="s">
        <v>3472</v>
      </c>
    </row>
    <row r="534" spans="1:17" ht="13.9" customHeight="1">
      <c r="A534" s="2" t="s">
        <v>6961</v>
      </c>
      <c r="B534" s="3" t="s">
        <v>13</v>
      </c>
      <c r="C534" s="3" t="s">
        <v>14</v>
      </c>
      <c r="D534" s="3" t="s">
        <v>678</v>
      </c>
      <c r="E534" s="8" t="s">
        <v>2692</v>
      </c>
      <c r="F534" s="3" t="s">
        <v>3477</v>
      </c>
      <c r="G534" s="3" t="s">
        <v>15</v>
      </c>
      <c r="H534" s="3" t="s">
        <v>3496</v>
      </c>
      <c r="I534" s="3" t="s">
        <v>16</v>
      </c>
      <c r="J534" s="35">
        <v>1.04</v>
      </c>
      <c r="K534" s="32">
        <v>14.5</v>
      </c>
      <c r="L534" s="6">
        <v>0.1875</v>
      </c>
      <c r="M534" s="7">
        <v>39808</v>
      </c>
      <c r="N534" s="93" t="s">
        <v>3785</v>
      </c>
      <c r="O534" s="3" t="s">
        <v>115</v>
      </c>
      <c r="P534" s="3" t="s">
        <v>3465</v>
      </c>
      <c r="Q534" s="3" t="s">
        <v>3472</v>
      </c>
    </row>
    <row r="535" spans="1:17" ht="13.9" customHeight="1">
      <c r="A535" s="2" t="s">
        <v>6962</v>
      </c>
      <c r="B535" s="3" t="s">
        <v>13</v>
      </c>
      <c r="C535" s="3" t="s">
        <v>14</v>
      </c>
      <c r="D535" s="3" t="s">
        <v>679</v>
      </c>
      <c r="E535" s="8" t="s">
        <v>1502</v>
      </c>
      <c r="F535" s="3" t="s">
        <v>3477</v>
      </c>
      <c r="G535" s="3" t="s">
        <v>15</v>
      </c>
      <c r="H535" s="3" t="s">
        <v>3496</v>
      </c>
      <c r="I535" s="3" t="s">
        <v>16</v>
      </c>
      <c r="J535" s="35">
        <v>0.95</v>
      </c>
      <c r="K535" s="32">
        <v>14.5</v>
      </c>
      <c r="L535" s="6">
        <v>0.1875</v>
      </c>
      <c r="M535" s="7">
        <v>40278</v>
      </c>
      <c r="N535" s="93" t="s">
        <v>3786</v>
      </c>
      <c r="O535" s="3" t="s">
        <v>115</v>
      </c>
      <c r="P535" s="3" t="s">
        <v>3465</v>
      </c>
      <c r="Q535" s="3" t="s">
        <v>3472</v>
      </c>
    </row>
    <row r="536" spans="1:17" ht="13.9" customHeight="1">
      <c r="A536" s="23" t="s">
        <v>6963</v>
      </c>
      <c r="B536" s="3" t="s">
        <v>13</v>
      </c>
      <c r="C536" s="3" t="s">
        <v>14</v>
      </c>
      <c r="D536" s="3" t="s">
        <v>680</v>
      </c>
      <c r="E536" s="8" t="s">
        <v>201</v>
      </c>
      <c r="F536" s="3" t="s">
        <v>3477</v>
      </c>
      <c r="G536" s="3" t="s">
        <v>15</v>
      </c>
      <c r="H536" s="3" t="s">
        <v>3496</v>
      </c>
      <c r="I536" s="3" t="s">
        <v>16</v>
      </c>
      <c r="J536" s="35">
        <v>1</v>
      </c>
      <c r="K536" s="32">
        <v>10.75</v>
      </c>
      <c r="L536" s="6">
        <v>0.1875</v>
      </c>
      <c r="M536" s="7">
        <v>42805</v>
      </c>
      <c r="N536" s="93" t="s">
        <v>3787</v>
      </c>
      <c r="O536" s="3" t="s">
        <v>115</v>
      </c>
      <c r="P536" s="3" t="s">
        <v>3465</v>
      </c>
      <c r="Q536" s="3" t="s">
        <v>3472</v>
      </c>
    </row>
    <row r="537" spans="1:17" ht="13.9" customHeight="1">
      <c r="A537" s="2" t="s">
        <v>6964</v>
      </c>
      <c r="B537" s="3" t="s">
        <v>13</v>
      </c>
      <c r="C537" s="3" t="s">
        <v>14</v>
      </c>
      <c r="D537" s="3" t="s">
        <v>681</v>
      </c>
      <c r="E537" s="3" t="s">
        <v>354</v>
      </c>
      <c r="F537" s="3" t="s">
        <v>3477</v>
      </c>
      <c r="G537" s="3" t="s">
        <v>15</v>
      </c>
      <c r="H537" s="3" t="s">
        <v>3496</v>
      </c>
      <c r="I537" s="3" t="s">
        <v>16</v>
      </c>
      <c r="J537" s="35">
        <v>0.97</v>
      </c>
      <c r="K537" s="32">
        <v>0.75</v>
      </c>
      <c r="L537" s="6">
        <v>0.1875</v>
      </c>
      <c r="M537" s="7">
        <v>39802</v>
      </c>
      <c r="N537" s="93" t="s">
        <v>3787</v>
      </c>
      <c r="O537" s="3" t="s">
        <v>115</v>
      </c>
      <c r="P537" s="3" t="s">
        <v>3465</v>
      </c>
      <c r="Q537" s="3" t="s">
        <v>3472</v>
      </c>
    </row>
    <row r="538" spans="1:17" ht="13.9" customHeight="1">
      <c r="A538" s="2" t="s">
        <v>6965</v>
      </c>
      <c r="B538" s="3" t="s">
        <v>13</v>
      </c>
      <c r="C538" s="3" t="s">
        <v>14</v>
      </c>
      <c r="D538" s="3" t="s">
        <v>682</v>
      </c>
      <c r="E538" s="8" t="s">
        <v>201</v>
      </c>
      <c r="F538" s="3" t="s">
        <v>3477</v>
      </c>
      <c r="G538" s="3" t="s">
        <v>15</v>
      </c>
      <c r="H538" s="3" t="s">
        <v>3497</v>
      </c>
      <c r="I538" s="3" t="s">
        <v>16</v>
      </c>
      <c r="J538" s="35">
        <v>1.02</v>
      </c>
      <c r="K538" s="32">
        <v>0</v>
      </c>
      <c r="L538" s="6">
        <v>0.1875</v>
      </c>
      <c r="M538" s="7">
        <v>39836</v>
      </c>
      <c r="N538" s="93" t="s">
        <v>3788</v>
      </c>
      <c r="O538" s="3" t="s">
        <v>683</v>
      </c>
      <c r="P538" s="3" t="s">
        <v>3465</v>
      </c>
      <c r="Q538" s="3" t="s">
        <v>3472</v>
      </c>
    </row>
    <row r="539" spans="1:17" ht="13.9" customHeight="1">
      <c r="A539" s="23" t="s">
        <v>6966</v>
      </c>
      <c r="B539" s="5" t="s">
        <v>13</v>
      </c>
      <c r="C539" s="3" t="s">
        <v>14</v>
      </c>
      <c r="D539" s="3" t="s">
        <v>684</v>
      </c>
      <c r="E539" s="8" t="s">
        <v>1702</v>
      </c>
      <c r="F539" s="3" t="s">
        <v>3477</v>
      </c>
      <c r="G539" s="3" t="s">
        <v>15</v>
      </c>
      <c r="H539" s="3" t="s">
        <v>3496</v>
      </c>
      <c r="I539" s="3" t="s">
        <v>16</v>
      </c>
      <c r="J539" s="35">
        <v>1.01</v>
      </c>
      <c r="K539" s="32">
        <v>0.75</v>
      </c>
      <c r="L539" s="6">
        <v>0.1875</v>
      </c>
      <c r="M539" s="7">
        <v>40306</v>
      </c>
      <c r="N539" s="93" t="s">
        <v>3789</v>
      </c>
      <c r="O539" s="3" t="s">
        <v>115</v>
      </c>
      <c r="P539" s="3" t="s">
        <v>3465</v>
      </c>
      <c r="Q539" s="3" t="s">
        <v>3472</v>
      </c>
    </row>
    <row r="540" spans="1:17" ht="13.9" customHeight="1">
      <c r="A540" s="2" t="s">
        <v>6967</v>
      </c>
      <c r="B540" s="3" t="s">
        <v>13</v>
      </c>
      <c r="C540" s="3" t="s">
        <v>14</v>
      </c>
      <c r="D540" s="3" t="s">
        <v>685</v>
      </c>
      <c r="E540" s="8" t="s">
        <v>3188</v>
      </c>
      <c r="F540" s="3" t="s">
        <v>3477</v>
      </c>
      <c r="G540" s="3" t="s">
        <v>15</v>
      </c>
      <c r="H540" s="3" t="s">
        <v>3497</v>
      </c>
      <c r="I540" s="3" t="s">
        <v>16</v>
      </c>
      <c r="J540" s="35">
        <v>1.05</v>
      </c>
      <c r="K540" s="32">
        <v>19.998999999999999</v>
      </c>
      <c r="L540" s="6">
        <v>0.1875</v>
      </c>
      <c r="M540" s="7">
        <v>42834</v>
      </c>
      <c r="N540" s="93" t="s">
        <v>5246</v>
      </c>
      <c r="O540" s="3" t="s">
        <v>683</v>
      </c>
      <c r="P540" s="3" t="s">
        <v>3465</v>
      </c>
      <c r="Q540" s="3" t="s">
        <v>3472</v>
      </c>
    </row>
    <row r="541" spans="1:17" ht="13.9" customHeight="1">
      <c r="A541" s="2" t="s">
        <v>6968</v>
      </c>
      <c r="B541" s="3" t="s">
        <v>13</v>
      </c>
      <c r="C541" s="3" t="s">
        <v>14</v>
      </c>
      <c r="D541" s="3" t="s">
        <v>686</v>
      </c>
      <c r="E541" s="3" t="s">
        <v>898</v>
      </c>
      <c r="F541" s="3" t="s">
        <v>3477</v>
      </c>
      <c r="G541" s="3" t="s">
        <v>15</v>
      </c>
      <c r="H541" s="3" t="s">
        <v>3497</v>
      </c>
      <c r="I541" s="3" t="s">
        <v>16</v>
      </c>
      <c r="J541" s="35">
        <v>0.97</v>
      </c>
      <c r="K541" s="32">
        <v>0.5</v>
      </c>
      <c r="L541" s="6">
        <v>0.1875</v>
      </c>
      <c r="M541" s="7">
        <v>39831</v>
      </c>
      <c r="N541" s="93" t="s">
        <v>3790</v>
      </c>
      <c r="O541" s="3" t="s">
        <v>683</v>
      </c>
      <c r="P541" s="3" t="s">
        <v>3465</v>
      </c>
      <c r="Q541" s="3" t="s">
        <v>3472</v>
      </c>
    </row>
    <row r="542" spans="1:17" ht="13.9" customHeight="1">
      <c r="A542" s="23" t="s">
        <v>6969</v>
      </c>
      <c r="B542" s="3" t="s">
        <v>13</v>
      </c>
      <c r="C542" s="3" t="s">
        <v>14</v>
      </c>
      <c r="D542" s="3" t="s">
        <v>687</v>
      </c>
      <c r="E542" s="3" t="s">
        <v>774</v>
      </c>
      <c r="F542" s="3" t="s">
        <v>3477</v>
      </c>
      <c r="G542" s="3" t="s">
        <v>15</v>
      </c>
      <c r="H542" s="3" t="s">
        <v>3497</v>
      </c>
      <c r="I542" s="3" t="s">
        <v>16</v>
      </c>
      <c r="J542" s="35">
        <v>0.98</v>
      </c>
      <c r="K542" s="32">
        <v>9.9990000000000006</v>
      </c>
      <c r="L542" s="6">
        <v>0.1875</v>
      </c>
      <c r="M542" s="7">
        <v>39845</v>
      </c>
      <c r="N542" s="93" t="s">
        <v>5247</v>
      </c>
      <c r="O542" s="3" t="s">
        <v>683</v>
      </c>
      <c r="P542" s="3" t="s">
        <v>3465</v>
      </c>
      <c r="Q542" s="3" t="s">
        <v>3472</v>
      </c>
    </row>
    <row r="543" spans="1:17" ht="13.9" customHeight="1">
      <c r="A543" s="2" t="s">
        <v>6970</v>
      </c>
      <c r="B543" s="3" t="s">
        <v>13</v>
      </c>
      <c r="C543" s="3" t="s">
        <v>14</v>
      </c>
      <c r="D543" s="3" t="s">
        <v>688</v>
      </c>
      <c r="E543" s="8" t="s">
        <v>1777</v>
      </c>
      <c r="F543" s="3" t="s">
        <v>3477</v>
      </c>
      <c r="G543" s="3" t="s">
        <v>15</v>
      </c>
      <c r="H543" s="3" t="s">
        <v>3497</v>
      </c>
      <c r="I543" s="3" t="s">
        <v>16</v>
      </c>
      <c r="J543" s="35">
        <v>0.95</v>
      </c>
      <c r="K543" s="32">
        <v>5.0069999999999997</v>
      </c>
      <c r="L543" s="6">
        <v>0.1875</v>
      </c>
      <c r="M543" s="7">
        <v>40315</v>
      </c>
      <c r="N543" s="93" t="s">
        <v>3791</v>
      </c>
      <c r="O543" s="3" t="s">
        <v>683</v>
      </c>
      <c r="P543" s="3" t="s">
        <v>3465</v>
      </c>
      <c r="Q543" s="3" t="s">
        <v>3472</v>
      </c>
    </row>
    <row r="544" spans="1:17" ht="13.9" customHeight="1">
      <c r="A544" s="2" t="s">
        <v>6971</v>
      </c>
      <c r="B544" s="3" t="s">
        <v>13</v>
      </c>
      <c r="C544" s="3" t="s">
        <v>14</v>
      </c>
      <c r="D544" s="3" t="s">
        <v>689</v>
      </c>
      <c r="E544" s="8" t="s">
        <v>201</v>
      </c>
      <c r="F544" s="3" t="s">
        <v>3477</v>
      </c>
      <c r="G544" s="3" t="s">
        <v>15</v>
      </c>
      <c r="H544" s="3" t="s">
        <v>3497</v>
      </c>
      <c r="I544" s="3" t="s">
        <v>16</v>
      </c>
      <c r="J544" s="35">
        <v>0.98</v>
      </c>
      <c r="K544" s="32">
        <v>0</v>
      </c>
      <c r="L544" s="6">
        <v>0.1875</v>
      </c>
      <c r="M544" s="7">
        <v>42835</v>
      </c>
      <c r="N544" s="93" t="s">
        <v>3792</v>
      </c>
      <c r="O544" s="3" t="s">
        <v>683</v>
      </c>
      <c r="P544" s="3" t="s">
        <v>3465</v>
      </c>
      <c r="Q544" s="3" t="s">
        <v>3472</v>
      </c>
    </row>
    <row r="545" spans="1:17" ht="13.9" customHeight="1">
      <c r="A545" s="23" t="s">
        <v>6972</v>
      </c>
      <c r="B545" s="3" t="s">
        <v>13</v>
      </c>
      <c r="C545" s="3" t="s">
        <v>14</v>
      </c>
      <c r="D545" s="3" t="s">
        <v>690</v>
      </c>
      <c r="E545" s="8" t="s">
        <v>1777</v>
      </c>
      <c r="F545" s="3" t="s">
        <v>3477</v>
      </c>
      <c r="G545" s="3" t="s">
        <v>15</v>
      </c>
      <c r="H545" s="3" t="s">
        <v>3497</v>
      </c>
      <c r="I545" s="3" t="s">
        <v>16</v>
      </c>
      <c r="J545" s="35">
        <v>1.02</v>
      </c>
      <c r="K545" s="32">
        <v>1.252</v>
      </c>
      <c r="L545" s="6">
        <v>0.1875</v>
      </c>
      <c r="M545" s="7">
        <v>39832</v>
      </c>
      <c r="N545" s="93" t="s">
        <v>5248</v>
      </c>
      <c r="O545" s="3" t="s">
        <v>683</v>
      </c>
      <c r="P545" s="3" t="s">
        <v>3465</v>
      </c>
      <c r="Q545" s="3" t="s">
        <v>3472</v>
      </c>
    </row>
    <row r="546" spans="1:17" ht="13.9" customHeight="1">
      <c r="A546" s="2" t="s">
        <v>6973</v>
      </c>
      <c r="B546" s="3" t="s">
        <v>13</v>
      </c>
      <c r="C546" s="3" t="s">
        <v>14</v>
      </c>
      <c r="D546" s="3" t="s">
        <v>691</v>
      </c>
      <c r="E546" s="3" t="s">
        <v>116</v>
      </c>
      <c r="F546" s="3" t="s">
        <v>3477</v>
      </c>
      <c r="G546" s="3" t="s">
        <v>15</v>
      </c>
      <c r="H546" s="3" t="s">
        <v>3497</v>
      </c>
      <c r="I546" s="3" t="s">
        <v>16</v>
      </c>
      <c r="J546" s="35">
        <v>1.04</v>
      </c>
      <c r="K546" s="32">
        <v>0.4</v>
      </c>
      <c r="L546" s="6">
        <v>0.1875</v>
      </c>
      <c r="M546" s="7">
        <v>39846</v>
      </c>
      <c r="N546" s="93" t="s">
        <v>4495</v>
      </c>
      <c r="O546" s="3" t="s">
        <v>683</v>
      </c>
      <c r="P546" s="3" t="s">
        <v>3465</v>
      </c>
      <c r="Q546" s="3" t="s">
        <v>3472</v>
      </c>
    </row>
    <row r="547" spans="1:17" ht="13.9" customHeight="1">
      <c r="A547" s="2" t="s">
        <v>6974</v>
      </c>
      <c r="B547" s="3" t="s">
        <v>13</v>
      </c>
      <c r="C547" s="3" t="s">
        <v>14</v>
      </c>
      <c r="D547" s="3" t="s">
        <v>692</v>
      </c>
      <c r="E547" s="3" t="s">
        <v>215</v>
      </c>
      <c r="F547" s="3" t="s">
        <v>3477</v>
      </c>
      <c r="G547" s="3" t="s">
        <v>15</v>
      </c>
      <c r="H547" s="3" t="s">
        <v>3497</v>
      </c>
      <c r="I547" s="3" t="s">
        <v>16</v>
      </c>
      <c r="J547" s="35">
        <v>0.95</v>
      </c>
      <c r="K547" s="32">
        <v>0</v>
      </c>
      <c r="L547" s="6">
        <v>0.1875</v>
      </c>
      <c r="M547" s="7">
        <v>40317</v>
      </c>
      <c r="N547" s="93" t="s">
        <v>3791</v>
      </c>
      <c r="O547" s="3" t="s">
        <v>683</v>
      </c>
      <c r="P547" s="3" t="s">
        <v>3465</v>
      </c>
      <c r="Q547" s="3" t="s">
        <v>3472</v>
      </c>
    </row>
    <row r="548" spans="1:17" ht="13.9" customHeight="1">
      <c r="A548" s="23" t="s">
        <v>6975</v>
      </c>
      <c r="B548" s="3" t="s">
        <v>13</v>
      </c>
      <c r="C548" s="3" t="s">
        <v>14</v>
      </c>
      <c r="D548" s="3" t="s">
        <v>693</v>
      </c>
      <c r="E548" s="8" t="s">
        <v>201</v>
      </c>
      <c r="F548" s="3" t="s">
        <v>3477</v>
      </c>
      <c r="G548" s="3" t="s">
        <v>15</v>
      </c>
      <c r="H548" s="3" t="s">
        <v>3497</v>
      </c>
      <c r="I548" s="3" t="s">
        <v>16</v>
      </c>
      <c r="J548" s="35">
        <v>1.04</v>
      </c>
      <c r="K548" s="32">
        <v>0.16700000000000001</v>
      </c>
      <c r="L548" s="6">
        <v>0.1875</v>
      </c>
      <c r="M548" s="7">
        <v>42837</v>
      </c>
      <c r="N548" s="93" t="s">
        <v>5249</v>
      </c>
      <c r="O548" s="3" t="s">
        <v>683</v>
      </c>
      <c r="P548" s="3" t="s">
        <v>3465</v>
      </c>
      <c r="Q548" s="3" t="s">
        <v>3472</v>
      </c>
    </row>
    <row r="549" spans="1:17" ht="13.9" customHeight="1">
      <c r="A549" s="2" t="s">
        <v>6976</v>
      </c>
      <c r="B549" s="3" t="s">
        <v>13</v>
      </c>
      <c r="C549" s="3" t="s">
        <v>14</v>
      </c>
      <c r="D549" s="3" t="s">
        <v>694</v>
      </c>
      <c r="E549" s="3" t="s">
        <v>215</v>
      </c>
      <c r="F549" s="3" t="s">
        <v>3477</v>
      </c>
      <c r="G549" s="3" t="s">
        <v>15</v>
      </c>
      <c r="H549" s="3" t="s">
        <v>3497</v>
      </c>
      <c r="I549" s="3" t="s">
        <v>16</v>
      </c>
      <c r="J549" s="35">
        <v>1.07</v>
      </c>
      <c r="K549" s="32">
        <v>0.4</v>
      </c>
      <c r="L549" s="6">
        <v>0.1875</v>
      </c>
      <c r="M549" s="7">
        <v>39836</v>
      </c>
      <c r="N549" s="93" t="s">
        <v>5250</v>
      </c>
      <c r="O549" s="3" t="s">
        <v>683</v>
      </c>
      <c r="P549" s="3" t="s">
        <v>3465</v>
      </c>
      <c r="Q549" s="3" t="s">
        <v>3472</v>
      </c>
    </row>
    <row r="550" spans="1:17" ht="13.9" customHeight="1">
      <c r="A550" s="2" t="s">
        <v>6977</v>
      </c>
      <c r="B550" s="3" t="s">
        <v>13</v>
      </c>
      <c r="C550" s="3" t="s">
        <v>14</v>
      </c>
      <c r="D550" s="3" t="s">
        <v>695</v>
      </c>
      <c r="E550" s="3" t="s">
        <v>1471</v>
      </c>
      <c r="F550" s="3" t="s">
        <v>3477</v>
      </c>
      <c r="G550" s="3" t="s">
        <v>15</v>
      </c>
      <c r="H550" s="3" t="s">
        <v>3497</v>
      </c>
      <c r="I550" s="3" t="s">
        <v>16</v>
      </c>
      <c r="J550" s="35">
        <v>1.02</v>
      </c>
      <c r="K550" s="32">
        <v>6</v>
      </c>
      <c r="L550" s="6">
        <v>0.1875</v>
      </c>
      <c r="M550" s="7">
        <v>39850</v>
      </c>
      <c r="N550" s="93" t="s">
        <v>3788</v>
      </c>
      <c r="O550" s="3" t="s">
        <v>683</v>
      </c>
      <c r="P550" s="3" t="s">
        <v>3465</v>
      </c>
      <c r="Q550" s="3" t="s">
        <v>3472</v>
      </c>
    </row>
    <row r="551" spans="1:17" ht="13.9" customHeight="1">
      <c r="A551" s="23" t="s">
        <v>6978</v>
      </c>
      <c r="B551" s="3" t="s">
        <v>13</v>
      </c>
      <c r="C551" s="3" t="s">
        <v>14</v>
      </c>
      <c r="D551" s="3" t="s">
        <v>696</v>
      </c>
      <c r="E551" s="3" t="s">
        <v>215</v>
      </c>
      <c r="F551" s="3" t="s">
        <v>3477</v>
      </c>
      <c r="G551" s="3" t="s">
        <v>15</v>
      </c>
      <c r="H551" s="3" t="s">
        <v>3497</v>
      </c>
      <c r="I551" s="3" t="s">
        <v>16</v>
      </c>
      <c r="J551" s="35">
        <v>1.0900000000000001</v>
      </c>
      <c r="K551" s="32">
        <v>0.3</v>
      </c>
      <c r="L551" s="6">
        <v>0.1875</v>
      </c>
      <c r="M551" s="7">
        <v>40320</v>
      </c>
      <c r="N551" s="93" t="s">
        <v>3793</v>
      </c>
      <c r="O551" s="3" t="s">
        <v>683</v>
      </c>
      <c r="P551" s="3" t="s">
        <v>3465</v>
      </c>
      <c r="Q551" s="3" t="s">
        <v>3472</v>
      </c>
    </row>
    <row r="552" spans="1:17" ht="13.9" customHeight="1">
      <c r="A552" s="2" t="s">
        <v>6979</v>
      </c>
      <c r="B552" s="3" t="s">
        <v>13</v>
      </c>
      <c r="C552" s="3" t="s">
        <v>14</v>
      </c>
      <c r="D552" s="3" t="s">
        <v>697</v>
      </c>
      <c r="E552" s="3" t="s">
        <v>506</v>
      </c>
      <c r="F552" s="3" t="s">
        <v>3477</v>
      </c>
      <c r="G552" s="3" t="s">
        <v>15</v>
      </c>
      <c r="H552" s="3" t="s">
        <v>3497</v>
      </c>
      <c r="I552" s="3" t="s">
        <v>16</v>
      </c>
      <c r="J552" s="35">
        <v>0.96</v>
      </c>
      <c r="K552" s="32">
        <v>0.4</v>
      </c>
      <c r="L552" s="6">
        <v>0.1875</v>
      </c>
      <c r="M552" s="7">
        <v>42840</v>
      </c>
      <c r="N552" s="93" t="s">
        <v>4496</v>
      </c>
      <c r="O552" s="3" t="s">
        <v>683</v>
      </c>
      <c r="P552" s="3" t="s">
        <v>3465</v>
      </c>
      <c r="Q552" s="3" t="s">
        <v>3472</v>
      </c>
    </row>
    <row r="553" spans="1:17" ht="13.9" customHeight="1">
      <c r="A553" s="2" t="s">
        <v>6980</v>
      </c>
      <c r="B553" s="3" t="s">
        <v>13</v>
      </c>
      <c r="C553" s="3" t="s">
        <v>14</v>
      </c>
      <c r="D553" s="3" t="s">
        <v>698</v>
      </c>
      <c r="E553" s="8" t="s">
        <v>2276</v>
      </c>
      <c r="F553" s="3" t="s">
        <v>3477</v>
      </c>
      <c r="G553" s="3" t="s">
        <v>15</v>
      </c>
      <c r="H553" s="3" t="s">
        <v>3496</v>
      </c>
      <c r="I553" s="3" t="s">
        <v>16</v>
      </c>
      <c r="J553" s="35">
        <v>0.94</v>
      </c>
      <c r="K553" s="32">
        <v>14.5</v>
      </c>
      <c r="L553" s="6">
        <v>0.1875</v>
      </c>
      <c r="M553" s="7">
        <v>39838</v>
      </c>
      <c r="N553" s="93" t="s">
        <v>5251</v>
      </c>
      <c r="O553" s="3" t="s">
        <v>115</v>
      </c>
      <c r="P553" s="3" t="s">
        <v>3465</v>
      </c>
      <c r="Q553" s="3" t="s">
        <v>3472</v>
      </c>
    </row>
    <row r="554" spans="1:17" ht="13.9" customHeight="1">
      <c r="A554" s="23" t="s">
        <v>6981</v>
      </c>
      <c r="B554" s="3" t="s">
        <v>13</v>
      </c>
      <c r="C554" s="3" t="s">
        <v>14</v>
      </c>
      <c r="D554" s="3" t="s">
        <v>699</v>
      </c>
      <c r="E554" s="8" t="s">
        <v>2404</v>
      </c>
      <c r="F554" s="3" t="s">
        <v>3477</v>
      </c>
      <c r="G554" s="3" t="s">
        <v>15</v>
      </c>
      <c r="H554" s="3" t="s">
        <v>3497</v>
      </c>
      <c r="I554" s="3" t="s">
        <v>16</v>
      </c>
      <c r="J554" s="35">
        <v>0.91</v>
      </c>
      <c r="K554" s="32">
        <v>5.3</v>
      </c>
      <c r="L554" s="6">
        <v>0.1875</v>
      </c>
      <c r="M554" s="7">
        <v>39852</v>
      </c>
      <c r="N554" s="93" t="s">
        <v>3794</v>
      </c>
      <c r="O554" s="3" t="s">
        <v>683</v>
      </c>
      <c r="P554" s="3" t="s">
        <v>3465</v>
      </c>
      <c r="Q554" s="3" t="s">
        <v>3472</v>
      </c>
    </row>
    <row r="555" spans="1:17" ht="13.9" customHeight="1">
      <c r="A555" s="2" t="s">
        <v>6982</v>
      </c>
      <c r="B555" s="3" t="s">
        <v>13</v>
      </c>
      <c r="C555" s="3" t="s">
        <v>14</v>
      </c>
      <c r="D555" s="3" t="s">
        <v>700</v>
      </c>
      <c r="E555" s="8" t="s">
        <v>2864</v>
      </c>
      <c r="F555" s="3" t="s">
        <v>3477</v>
      </c>
      <c r="G555" s="3" t="s">
        <v>15</v>
      </c>
      <c r="H555" s="3" t="s">
        <v>3497</v>
      </c>
      <c r="I555" s="3" t="s">
        <v>16</v>
      </c>
      <c r="J555" s="35">
        <v>1.07</v>
      </c>
      <c r="K555" s="32">
        <v>0.4</v>
      </c>
      <c r="L555" s="6">
        <v>0.1875</v>
      </c>
      <c r="M555" s="7">
        <v>40323</v>
      </c>
      <c r="N555" s="93" t="s">
        <v>5252</v>
      </c>
      <c r="O555" s="3" t="s">
        <v>683</v>
      </c>
      <c r="P555" s="3" t="s">
        <v>3465</v>
      </c>
      <c r="Q555" s="3" t="s">
        <v>3472</v>
      </c>
    </row>
    <row r="556" spans="1:17" ht="13.9" customHeight="1">
      <c r="A556" s="2" t="s">
        <v>6983</v>
      </c>
      <c r="B556" s="3" t="s">
        <v>13</v>
      </c>
      <c r="C556" s="3" t="s">
        <v>14</v>
      </c>
      <c r="D556" s="3" t="s">
        <v>701</v>
      </c>
      <c r="E556" s="8" t="s">
        <v>2864</v>
      </c>
      <c r="F556" s="3" t="s">
        <v>3477</v>
      </c>
      <c r="G556" s="3" t="s">
        <v>15</v>
      </c>
      <c r="H556" s="3" t="s">
        <v>3497</v>
      </c>
      <c r="I556" s="3" t="s">
        <v>16</v>
      </c>
      <c r="J556" s="35">
        <v>1.03</v>
      </c>
      <c r="K556" s="32">
        <v>0.16700000000000001</v>
      </c>
      <c r="L556" s="6">
        <v>0.1875</v>
      </c>
      <c r="M556" s="7">
        <v>42843</v>
      </c>
      <c r="N556" s="93" t="s">
        <v>5253</v>
      </c>
      <c r="O556" s="3" t="s">
        <v>683</v>
      </c>
      <c r="P556" s="3" t="s">
        <v>3465</v>
      </c>
      <c r="Q556" s="3" t="s">
        <v>3472</v>
      </c>
    </row>
    <row r="557" spans="1:17" ht="13.9" customHeight="1">
      <c r="A557" s="23" t="s">
        <v>6984</v>
      </c>
      <c r="B557" s="3" t="s">
        <v>13</v>
      </c>
      <c r="C557" s="3" t="s">
        <v>14</v>
      </c>
      <c r="D557" s="3" t="s">
        <v>474</v>
      </c>
      <c r="E557" s="3" t="s">
        <v>1327</v>
      </c>
      <c r="F557" s="3" t="s">
        <v>3477</v>
      </c>
      <c r="G557" s="3" t="s">
        <v>15</v>
      </c>
      <c r="H557" s="3" t="s">
        <v>3497</v>
      </c>
      <c r="I557" s="3" t="s">
        <v>16</v>
      </c>
      <c r="J557" s="35">
        <v>0.99</v>
      </c>
      <c r="K557" s="32">
        <v>0.16700000000000001</v>
      </c>
      <c r="L557" s="6">
        <v>0.1875</v>
      </c>
      <c r="M557" s="7">
        <v>39839</v>
      </c>
      <c r="N557" s="93" t="s">
        <v>3794</v>
      </c>
      <c r="O557" s="3" t="s">
        <v>683</v>
      </c>
      <c r="P557" s="3" t="s">
        <v>3465</v>
      </c>
      <c r="Q557" s="3" t="s">
        <v>3472</v>
      </c>
    </row>
    <row r="558" spans="1:17" ht="13.9" customHeight="1">
      <c r="A558" s="2" t="s">
        <v>6985</v>
      </c>
      <c r="B558" s="3" t="s">
        <v>13</v>
      </c>
      <c r="C558" s="3" t="s">
        <v>14</v>
      </c>
      <c r="D558" s="3" t="s">
        <v>702</v>
      </c>
      <c r="E558" s="3" t="s">
        <v>1471</v>
      </c>
      <c r="F558" s="3" t="s">
        <v>3477</v>
      </c>
      <c r="G558" s="3" t="s">
        <v>15</v>
      </c>
      <c r="H558" s="3" t="s">
        <v>3497</v>
      </c>
      <c r="I558" s="3" t="s">
        <v>16</v>
      </c>
      <c r="J558" s="35">
        <v>1.01</v>
      </c>
      <c r="K558" s="32">
        <v>0.1</v>
      </c>
      <c r="L558" s="6">
        <v>0.1875</v>
      </c>
      <c r="M558" s="7">
        <v>39857</v>
      </c>
      <c r="N558" s="93" t="s">
        <v>5254</v>
      </c>
      <c r="O558" s="3" t="s">
        <v>683</v>
      </c>
      <c r="P558" s="3" t="s">
        <v>3465</v>
      </c>
      <c r="Q558" s="3" t="s">
        <v>3472</v>
      </c>
    </row>
    <row r="559" spans="1:17" ht="13.9" customHeight="1">
      <c r="A559" s="2" t="s">
        <v>6986</v>
      </c>
      <c r="B559" s="3" t="s">
        <v>13</v>
      </c>
      <c r="C559" s="3" t="s">
        <v>14</v>
      </c>
      <c r="D559" s="3" t="s">
        <v>703</v>
      </c>
      <c r="E559" s="8" t="s">
        <v>2864</v>
      </c>
      <c r="F559" s="3" t="s">
        <v>3477</v>
      </c>
      <c r="G559" s="3" t="s">
        <v>15</v>
      </c>
      <c r="H559" s="3" t="s">
        <v>3497</v>
      </c>
      <c r="I559" s="3" t="s">
        <v>16</v>
      </c>
      <c r="J559" s="35">
        <v>0.94</v>
      </c>
      <c r="K559" s="32">
        <v>2.5030000000000001</v>
      </c>
      <c r="L559" s="6">
        <v>0.1875</v>
      </c>
      <c r="M559" s="7">
        <v>40327</v>
      </c>
      <c r="N559" s="93" t="s">
        <v>3795</v>
      </c>
      <c r="O559" s="3" t="s">
        <v>683</v>
      </c>
      <c r="P559" s="3" t="s">
        <v>3465</v>
      </c>
      <c r="Q559" s="3" t="s">
        <v>3472</v>
      </c>
    </row>
    <row r="560" spans="1:17" ht="13.9" customHeight="1">
      <c r="A560" s="23" t="s">
        <v>6987</v>
      </c>
      <c r="B560" s="5" t="s">
        <v>13</v>
      </c>
      <c r="C560" s="3" t="s">
        <v>14</v>
      </c>
      <c r="D560" s="3" t="s">
        <v>704</v>
      </c>
      <c r="E560" s="3" t="s">
        <v>1327</v>
      </c>
      <c r="F560" s="3" t="s">
        <v>3477</v>
      </c>
      <c r="G560" s="3" t="s">
        <v>15</v>
      </c>
      <c r="H560" s="3" t="s">
        <v>3497</v>
      </c>
      <c r="I560" s="3" t="s">
        <v>16</v>
      </c>
      <c r="J560" s="35">
        <v>1.1200000000000001</v>
      </c>
      <c r="K560" s="32">
        <v>5.0069999999999997</v>
      </c>
      <c r="L560" s="6">
        <v>0.1875</v>
      </c>
      <c r="M560" s="7">
        <v>42848</v>
      </c>
      <c r="N560" s="93" t="s">
        <v>3796</v>
      </c>
      <c r="O560" s="3" t="s">
        <v>683</v>
      </c>
      <c r="P560" s="3" t="s">
        <v>3465</v>
      </c>
      <c r="Q560" s="3" t="s">
        <v>3472</v>
      </c>
    </row>
    <row r="561" spans="1:17" ht="13.9" customHeight="1">
      <c r="A561" s="2" t="s">
        <v>6988</v>
      </c>
      <c r="B561" s="3" t="s">
        <v>13</v>
      </c>
      <c r="C561" s="3" t="s">
        <v>14</v>
      </c>
      <c r="D561" s="3" t="s">
        <v>705</v>
      </c>
      <c r="E561" s="3" t="s">
        <v>506</v>
      </c>
      <c r="F561" s="3" t="s">
        <v>3477</v>
      </c>
      <c r="G561" s="3" t="s">
        <v>15</v>
      </c>
      <c r="H561" s="3" t="s">
        <v>3497</v>
      </c>
      <c r="I561" s="3" t="s">
        <v>16</v>
      </c>
      <c r="J561" s="35">
        <v>1</v>
      </c>
      <c r="K561" s="32">
        <v>5.0069999999999997</v>
      </c>
      <c r="L561" s="6">
        <v>0.1875</v>
      </c>
      <c r="M561" s="7">
        <v>39844</v>
      </c>
      <c r="N561" s="93" t="s">
        <v>3797</v>
      </c>
      <c r="O561" s="3" t="s">
        <v>683</v>
      </c>
      <c r="P561" s="3" t="s">
        <v>3465</v>
      </c>
      <c r="Q561" s="3" t="s">
        <v>3472</v>
      </c>
    </row>
    <row r="562" spans="1:17" ht="13.9" customHeight="1">
      <c r="A562" s="2" t="s">
        <v>6989</v>
      </c>
      <c r="B562" s="3" t="s">
        <v>13</v>
      </c>
      <c r="C562" s="3" t="s">
        <v>14</v>
      </c>
      <c r="D562" s="3" t="s">
        <v>706</v>
      </c>
      <c r="E562" s="8" t="s">
        <v>2552</v>
      </c>
      <c r="F562" s="3" t="s">
        <v>3477</v>
      </c>
      <c r="G562" s="3" t="s">
        <v>15</v>
      </c>
      <c r="H562" s="3" t="s">
        <v>3497</v>
      </c>
      <c r="I562" s="3" t="s">
        <v>16</v>
      </c>
      <c r="J562" s="35">
        <v>1</v>
      </c>
      <c r="K562" s="32">
        <v>0.5</v>
      </c>
      <c r="L562" s="6">
        <v>0.1875</v>
      </c>
      <c r="M562" s="7">
        <v>39859</v>
      </c>
      <c r="N562" s="93" t="s">
        <v>3798</v>
      </c>
      <c r="O562" s="3" t="s">
        <v>683</v>
      </c>
      <c r="P562" s="3" t="s">
        <v>3465</v>
      </c>
      <c r="Q562" s="3" t="s">
        <v>3472</v>
      </c>
    </row>
    <row r="563" spans="1:17" ht="13.9" customHeight="1">
      <c r="A563" s="23" t="s">
        <v>6990</v>
      </c>
      <c r="B563" s="3" t="s">
        <v>13</v>
      </c>
      <c r="C563" s="3" t="s">
        <v>14</v>
      </c>
      <c r="D563" s="3" t="s">
        <v>707</v>
      </c>
      <c r="E563" s="8" t="s">
        <v>2404</v>
      </c>
      <c r="F563" s="3" t="s">
        <v>3477</v>
      </c>
      <c r="G563" s="3" t="s">
        <v>15</v>
      </c>
      <c r="H563" s="3" t="s">
        <v>3497</v>
      </c>
      <c r="I563" s="3" t="s">
        <v>16</v>
      </c>
      <c r="J563" s="35">
        <v>1.03</v>
      </c>
      <c r="K563" s="32">
        <v>26.033000000000001</v>
      </c>
      <c r="L563" s="6">
        <v>0.1875</v>
      </c>
      <c r="M563" s="7">
        <v>40334</v>
      </c>
      <c r="N563" s="93" t="s">
        <v>3799</v>
      </c>
      <c r="O563" s="3" t="s">
        <v>683</v>
      </c>
      <c r="P563" s="3" t="s">
        <v>3465</v>
      </c>
      <c r="Q563" s="3" t="s">
        <v>3472</v>
      </c>
    </row>
    <row r="564" spans="1:17" ht="13.9" customHeight="1">
      <c r="A564" s="2" t="s">
        <v>6991</v>
      </c>
      <c r="B564" s="3" t="s">
        <v>13</v>
      </c>
      <c r="C564" s="3" t="s">
        <v>14</v>
      </c>
      <c r="D564" s="3" t="s">
        <v>708</v>
      </c>
      <c r="E564" s="8" t="s">
        <v>3188</v>
      </c>
      <c r="F564" s="3" t="s">
        <v>3477</v>
      </c>
      <c r="G564" s="3" t="s">
        <v>15</v>
      </c>
      <c r="H564" s="3" t="s">
        <v>3496</v>
      </c>
      <c r="I564" s="3" t="s">
        <v>16</v>
      </c>
      <c r="J564" s="35">
        <v>1.02</v>
      </c>
      <c r="K564" s="32">
        <v>19.018999999999998</v>
      </c>
      <c r="L564" s="6">
        <v>0.1875</v>
      </c>
      <c r="M564" s="7">
        <v>42854</v>
      </c>
      <c r="N564" s="93" t="s">
        <v>3800</v>
      </c>
      <c r="O564" s="3" t="s">
        <v>115</v>
      </c>
      <c r="P564" s="3" t="s">
        <v>3465</v>
      </c>
      <c r="Q564" s="3" t="s">
        <v>3472</v>
      </c>
    </row>
    <row r="565" spans="1:17" ht="13.9" customHeight="1">
      <c r="A565" s="2" t="s">
        <v>6992</v>
      </c>
      <c r="B565" s="3" t="s">
        <v>13</v>
      </c>
      <c r="C565" s="3" t="s">
        <v>14</v>
      </c>
      <c r="D565" s="3" t="s">
        <v>709</v>
      </c>
      <c r="E565" s="3" t="s">
        <v>1177</v>
      </c>
      <c r="F565" s="3" t="s">
        <v>3477</v>
      </c>
      <c r="G565" s="3" t="s">
        <v>15</v>
      </c>
      <c r="H565" s="3" t="s">
        <v>3497</v>
      </c>
      <c r="I565" s="3" t="s">
        <v>16</v>
      </c>
      <c r="J565" s="35">
        <v>1.01</v>
      </c>
      <c r="K565" s="32">
        <v>0.5</v>
      </c>
      <c r="L565" s="6">
        <v>0.1875</v>
      </c>
      <c r="M565" s="7">
        <v>39858</v>
      </c>
      <c r="N565" s="93" t="s">
        <v>3801</v>
      </c>
      <c r="O565" s="3" t="s">
        <v>683</v>
      </c>
      <c r="P565" s="3" t="s">
        <v>3465</v>
      </c>
      <c r="Q565" s="3" t="s">
        <v>3472</v>
      </c>
    </row>
    <row r="566" spans="1:17" ht="13.9" customHeight="1">
      <c r="A566" s="23" t="s">
        <v>6993</v>
      </c>
      <c r="B566" s="3" t="s">
        <v>13</v>
      </c>
      <c r="C566" s="3" t="s">
        <v>14</v>
      </c>
      <c r="D566" s="3" t="s">
        <v>710</v>
      </c>
      <c r="E566" s="8" t="s">
        <v>2207</v>
      </c>
      <c r="F566" s="3" t="s">
        <v>3477</v>
      </c>
      <c r="G566" s="3" t="s">
        <v>15</v>
      </c>
      <c r="H566" s="3" t="s">
        <v>3497</v>
      </c>
      <c r="I566" s="3" t="s">
        <v>16</v>
      </c>
      <c r="J566" s="35">
        <v>0.96</v>
      </c>
      <c r="K566" s="32">
        <v>3.75</v>
      </c>
      <c r="L566" s="6">
        <v>0.1875</v>
      </c>
      <c r="M566" s="7">
        <v>39879</v>
      </c>
      <c r="N566" s="93" t="s">
        <v>3802</v>
      </c>
      <c r="O566" s="3" t="s">
        <v>683</v>
      </c>
      <c r="P566" s="3" t="s">
        <v>3465</v>
      </c>
      <c r="Q566" s="3" t="s">
        <v>3472</v>
      </c>
    </row>
    <row r="567" spans="1:17" ht="13.9" customHeight="1">
      <c r="A567" s="2" t="s">
        <v>6994</v>
      </c>
      <c r="B567" s="3" t="s">
        <v>13</v>
      </c>
      <c r="C567" s="3" t="s">
        <v>14</v>
      </c>
      <c r="D567" s="3" t="s">
        <v>711</v>
      </c>
      <c r="E567" s="8" t="s">
        <v>1502</v>
      </c>
      <c r="F567" s="3" t="s">
        <v>3477</v>
      </c>
      <c r="G567" s="3" t="s">
        <v>15</v>
      </c>
      <c r="H567" s="3" t="s">
        <v>3497</v>
      </c>
      <c r="I567" s="3" t="s">
        <v>16</v>
      </c>
      <c r="J567" s="35">
        <v>1.02</v>
      </c>
      <c r="K567" s="32">
        <v>1.0399999999999999E-3</v>
      </c>
      <c r="L567" s="6">
        <v>0.1875</v>
      </c>
      <c r="M567" s="7">
        <v>40349</v>
      </c>
      <c r="N567" s="93" t="s">
        <v>3803</v>
      </c>
      <c r="O567" s="3" t="s">
        <v>683</v>
      </c>
      <c r="P567" s="3" t="s">
        <v>3465</v>
      </c>
      <c r="Q567" s="3" t="s">
        <v>3472</v>
      </c>
    </row>
    <row r="568" spans="1:17" ht="13.9" customHeight="1">
      <c r="A568" s="2" t="s">
        <v>6995</v>
      </c>
      <c r="B568" s="3" t="s">
        <v>13</v>
      </c>
      <c r="C568" s="3" t="s">
        <v>14</v>
      </c>
      <c r="D568" s="3" t="s">
        <v>712</v>
      </c>
      <c r="E568" s="8" t="s">
        <v>1589</v>
      </c>
      <c r="F568" s="3" t="s">
        <v>3477</v>
      </c>
      <c r="G568" s="3" t="s">
        <v>15</v>
      </c>
      <c r="H568" s="3" t="s">
        <v>3497</v>
      </c>
      <c r="I568" s="3" t="s">
        <v>16</v>
      </c>
      <c r="J568" s="35">
        <v>1.0900000000000001</v>
      </c>
      <c r="K568" s="32">
        <v>1E-3</v>
      </c>
      <c r="L568" s="6">
        <v>0.1875</v>
      </c>
      <c r="M568" s="7">
        <v>42869</v>
      </c>
      <c r="N568" s="93" t="s">
        <v>3804</v>
      </c>
      <c r="O568" s="3" t="s">
        <v>683</v>
      </c>
      <c r="P568" s="3" t="s">
        <v>3465</v>
      </c>
      <c r="Q568" s="3" t="s">
        <v>3472</v>
      </c>
    </row>
    <row r="569" spans="1:17" ht="13.9" customHeight="1">
      <c r="A569" s="23" t="s">
        <v>6996</v>
      </c>
      <c r="B569" s="3" t="s">
        <v>13</v>
      </c>
      <c r="C569" s="3" t="s">
        <v>14</v>
      </c>
      <c r="D569" s="3" t="s">
        <v>713</v>
      </c>
      <c r="E569" s="3" t="s">
        <v>1177</v>
      </c>
      <c r="F569" s="3" t="s">
        <v>3477</v>
      </c>
      <c r="G569" s="3" t="s">
        <v>15</v>
      </c>
      <c r="H569" s="3" t="s">
        <v>3497</v>
      </c>
      <c r="I569" s="3" t="s">
        <v>16</v>
      </c>
      <c r="J569" s="35">
        <v>1.06</v>
      </c>
      <c r="K569" s="32">
        <v>0.93300000000000005</v>
      </c>
      <c r="L569" s="6">
        <v>0.1875</v>
      </c>
      <c r="M569" s="7">
        <v>39941</v>
      </c>
      <c r="N569" s="93" t="s">
        <v>5255</v>
      </c>
      <c r="O569" s="3" t="s">
        <v>683</v>
      </c>
      <c r="P569" s="3" t="s">
        <v>3465</v>
      </c>
      <c r="Q569" s="3" t="s">
        <v>3472</v>
      </c>
    </row>
    <row r="570" spans="1:17" ht="13.9" customHeight="1">
      <c r="A570" s="2" t="s">
        <v>6997</v>
      </c>
      <c r="B570" s="3" t="s">
        <v>13</v>
      </c>
      <c r="C570" s="3" t="s">
        <v>14</v>
      </c>
      <c r="D570" s="3" t="s">
        <v>714</v>
      </c>
      <c r="E570" s="3" t="s">
        <v>616</v>
      </c>
      <c r="F570" s="3" t="s">
        <v>3477</v>
      </c>
      <c r="G570" s="3" t="s">
        <v>15</v>
      </c>
      <c r="H570" s="3" t="s">
        <v>3497</v>
      </c>
      <c r="I570" s="3" t="s">
        <v>16</v>
      </c>
      <c r="J570" s="35">
        <v>1.08</v>
      </c>
      <c r="K570" s="32">
        <v>0</v>
      </c>
      <c r="L570" s="6">
        <v>0.1875</v>
      </c>
      <c r="M570" s="7">
        <v>40017</v>
      </c>
      <c r="N570" s="93" t="s">
        <v>5256</v>
      </c>
      <c r="O570" s="3" t="s">
        <v>683</v>
      </c>
      <c r="P570" s="3" t="s">
        <v>3465</v>
      </c>
      <c r="Q570" s="3" t="s">
        <v>3472</v>
      </c>
    </row>
    <row r="571" spans="1:17" ht="13.9" customHeight="1">
      <c r="A571" s="2" t="s">
        <v>6998</v>
      </c>
      <c r="B571" s="3" t="s">
        <v>13</v>
      </c>
      <c r="C571" s="3" t="s">
        <v>14</v>
      </c>
      <c r="D571" s="3" t="s">
        <v>715</v>
      </c>
      <c r="E571" s="8" t="s">
        <v>1702</v>
      </c>
      <c r="F571" s="3" t="s">
        <v>3477</v>
      </c>
      <c r="G571" s="3" t="s">
        <v>15</v>
      </c>
      <c r="H571" s="3" t="s">
        <v>3497</v>
      </c>
      <c r="I571" s="3" t="s">
        <v>16</v>
      </c>
      <c r="J571" s="35">
        <v>0.97</v>
      </c>
      <c r="K571" s="32">
        <v>5.3</v>
      </c>
      <c r="L571" s="6">
        <v>0.1875</v>
      </c>
      <c r="M571" s="7">
        <v>40487</v>
      </c>
      <c r="N571" s="93" t="s">
        <v>3805</v>
      </c>
      <c r="O571" s="3" t="s">
        <v>683</v>
      </c>
      <c r="P571" s="3" t="s">
        <v>3465</v>
      </c>
      <c r="Q571" s="3" t="s">
        <v>3472</v>
      </c>
    </row>
    <row r="572" spans="1:17" ht="13.9" customHeight="1">
      <c r="A572" s="23" t="s">
        <v>6999</v>
      </c>
      <c r="B572" s="3" t="s">
        <v>13</v>
      </c>
      <c r="C572" s="3" t="s">
        <v>14</v>
      </c>
      <c r="D572" s="3" t="s">
        <v>373</v>
      </c>
      <c r="E572" s="3" t="s">
        <v>1177</v>
      </c>
      <c r="F572" s="3" t="s">
        <v>3477</v>
      </c>
      <c r="G572" s="3" t="s">
        <v>15</v>
      </c>
      <c r="H572" s="3" t="s">
        <v>3497</v>
      </c>
      <c r="I572" s="3" t="s">
        <v>16</v>
      </c>
      <c r="J572" s="35">
        <v>0.95</v>
      </c>
      <c r="K572" s="32">
        <v>7.4989999999999997</v>
      </c>
      <c r="L572" s="6">
        <v>0.1875</v>
      </c>
      <c r="M572" s="7">
        <v>43030</v>
      </c>
      <c r="N572" s="93" t="s">
        <v>3806</v>
      </c>
      <c r="O572" s="3" t="s">
        <v>683</v>
      </c>
      <c r="P572" s="3" t="s">
        <v>3465</v>
      </c>
      <c r="Q572" s="3" t="s">
        <v>3472</v>
      </c>
    </row>
    <row r="573" spans="1:17" ht="13.9" customHeight="1">
      <c r="A573" s="2" t="s">
        <v>7000</v>
      </c>
      <c r="B573" s="3" t="s">
        <v>13</v>
      </c>
      <c r="C573" s="3" t="s">
        <v>14</v>
      </c>
      <c r="D573" s="3" t="s">
        <v>716</v>
      </c>
      <c r="E573" s="3" t="s">
        <v>553</v>
      </c>
      <c r="F573" s="3" t="s">
        <v>3477</v>
      </c>
      <c r="G573" s="3" t="s">
        <v>15</v>
      </c>
      <c r="H573" s="3" t="s">
        <v>3497</v>
      </c>
      <c r="I573" s="3" t="s">
        <v>16</v>
      </c>
      <c r="J573" s="35">
        <v>0.99</v>
      </c>
      <c r="K573" s="32">
        <v>5.33</v>
      </c>
      <c r="L573" s="6">
        <v>0.1875</v>
      </c>
      <c r="M573" s="7">
        <v>40052</v>
      </c>
      <c r="N573" s="93" t="s">
        <v>4497</v>
      </c>
      <c r="O573" s="3" t="s">
        <v>683</v>
      </c>
      <c r="P573" s="3" t="s">
        <v>3465</v>
      </c>
      <c r="Q573" s="3" t="s">
        <v>3472</v>
      </c>
    </row>
    <row r="574" spans="1:17" ht="13.9" customHeight="1">
      <c r="A574" s="2" t="s">
        <v>7001</v>
      </c>
      <c r="B574" s="3" t="s">
        <v>13</v>
      </c>
      <c r="C574" s="3" t="s">
        <v>14</v>
      </c>
      <c r="D574" s="3" t="s">
        <v>717</v>
      </c>
      <c r="E574" s="3" t="s">
        <v>354</v>
      </c>
      <c r="F574" s="3" t="s">
        <v>3477</v>
      </c>
      <c r="G574" s="3" t="s">
        <v>15</v>
      </c>
      <c r="H574" s="3" t="s">
        <v>3497</v>
      </c>
      <c r="I574" s="3" t="s">
        <v>16</v>
      </c>
      <c r="J574" s="35">
        <v>1</v>
      </c>
      <c r="K574" s="32">
        <v>26.67</v>
      </c>
      <c r="L574" s="6">
        <v>0.1875</v>
      </c>
      <c r="M574" s="7">
        <v>40069</v>
      </c>
      <c r="N574" s="93" t="s">
        <v>4498</v>
      </c>
      <c r="O574" s="3" t="s">
        <v>683</v>
      </c>
      <c r="P574" s="3" t="s">
        <v>3465</v>
      </c>
      <c r="Q574" s="3" t="s">
        <v>3472</v>
      </c>
    </row>
    <row r="575" spans="1:17" ht="13.9" customHeight="1">
      <c r="A575" s="23" t="s">
        <v>7002</v>
      </c>
      <c r="B575" s="3" t="s">
        <v>13</v>
      </c>
      <c r="C575" s="3" t="s">
        <v>14</v>
      </c>
      <c r="D575" s="3" t="s">
        <v>718</v>
      </c>
      <c r="E575" s="3" t="s">
        <v>1396</v>
      </c>
      <c r="F575" s="3" t="s">
        <v>3477</v>
      </c>
      <c r="G575" s="3" t="s">
        <v>15</v>
      </c>
      <c r="H575" s="3" t="s">
        <v>3497</v>
      </c>
      <c r="I575" s="3" t="s">
        <v>16</v>
      </c>
      <c r="J575" s="35">
        <v>1.05</v>
      </c>
      <c r="K575" s="32">
        <v>0.83299999999999996</v>
      </c>
      <c r="L575" s="6">
        <v>0.1875</v>
      </c>
      <c r="M575" s="7">
        <v>40561</v>
      </c>
      <c r="N575" s="93" t="s">
        <v>5257</v>
      </c>
      <c r="O575" s="3" t="s">
        <v>683</v>
      </c>
      <c r="P575" s="3" t="s">
        <v>3465</v>
      </c>
      <c r="Q575" s="3" t="s">
        <v>3472</v>
      </c>
    </row>
    <row r="576" spans="1:17" ht="13.9" customHeight="1">
      <c r="A576" s="2" t="s">
        <v>7003</v>
      </c>
      <c r="B576" s="3" t="s">
        <v>13</v>
      </c>
      <c r="C576" s="3" t="s">
        <v>14</v>
      </c>
      <c r="D576" s="3" t="s">
        <v>719</v>
      </c>
      <c r="E576" s="3" t="s">
        <v>215</v>
      </c>
      <c r="F576" s="3" t="s">
        <v>3477</v>
      </c>
      <c r="G576" s="3" t="s">
        <v>15</v>
      </c>
      <c r="H576" s="3" t="s">
        <v>3497</v>
      </c>
      <c r="I576" s="3" t="s">
        <v>16</v>
      </c>
      <c r="J576" s="35">
        <v>0.91</v>
      </c>
      <c r="K576" s="32">
        <v>0.05</v>
      </c>
      <c r="L576" s="6">
        <v>0.1875</v>
      </c>
      <c r="M576" s="7">
        <v>43112</v>
      </c>
      <c r="N576" s="97" t="s">
        <v>4499</v>
      </c>
      <c r="O576" s="3" t="s">
        <v>683</v>
      </c>
      <c r="P576" s="3" t="s">
        <v>3465</v>
      </c>
      <c r="Q576" s="3" t="s">
        <v>3472</v>
      </c>
    </row>
    <row r="577" spans="1:17" ht="13.9" customHeight="1">
      <c r="A577" s="2" t="s">
        <v>7004</v>
      </c>
      <c r="B577" s="3" t="s">
        <v>13</v>
      </c>
      <c r="C577" s="3" t="s">
        <v>14</v>
      </c>
      <c r="D577" s="3" t="s">
        <v>720</v>
      </c>
      <c r="E577" s="3" t="s">
        <v>723</v>
      </c>
      <c r="F577" s="3" t="s">
        <v>3477</v>
      </c>
      <c r="G577" s="3" t="s">
        <v>15</v>
      </c>
      <c r="H577" s="3" t="s">
        <v>3497</v>
      </c>
      <c r="I577" s="3" t="s">
        <v>16</v>
      </c>
      <c r="J577" s="35">
        <v>1.07</v>
      </c>
      <c r="K577" s="32">
        <v>0.16700000000000001</v>
      </c>
      <c r="L577" s="6">
        <v>0.1875</v>
      </c>
      <c r="M577" s="7">
        <v>40108</v>
      </c>
      <c r="N577" s="96" t="s">
        <v>4500</v>
      </c>
      <c r="O577" s="3" t="s">
        <v>683</v>
      </c>
      <c r="P577" s="3" t="s">
        <v>3465</v>
      </c>
      <c r="Q577" s="3" t="s">
        <v>3472</v>
      </c>
    </row>
    <row r="578" spans="1:17" ht="13.9" customHeight="1">
      <c r="A578" s="23" t="s">
        <v>7005</v>
      </c>
      <c r="B578" s="3" t="s">
        <v>13</v>
      </c>
      <c r="C578" s="3" t="s">
        <v>14</v>
      </c>
      <c r="D578" s="3" t="s">
        <v>721</v>
      </c>
      <c r="E578" s="8" t="s">
        <v>2692</v>
      </c>
      <c r="F578" s="3" t="s">
        <v>3477</v>
      </c>
      <c r="G578" s="3" t="s">
        <v>15</v>
      </c>
      <c r="H578" s="3" t="s">
        <v>3497</v>
      </c>
      <c r="I578" s="3" t="s">
        <v>16</v>
      </c>
      <c r="J578" s="35">
        <v>0.99</v>
      </c>
      <c r="K578" s="32">
        <v>0</v>
      </c>
      <c r="L578" s="6">
        <v>0.1875</v>
      </c>
      <c r="M578" s="7">
        <v>40122</v>
      </c>
      <c r="N578" s="93" t="s">
        <v>4501</v>
      </c>
      <c r="O578" s="3" t="s">
        <v>683</v>
      </c>
      <c r="P578" s="3" t="s">
        <v>3465</v>
      </c>
      <c r="Q578" s="3" t="s">
        <v>3472</v>
      </c>
    </row>
    <row r="579" spans="1:17" ht="13.9" customHeight="1">
      <c r="A579" s="2" t="s">
        <v>7006</v>
      </c>
      <c r="B579" s="3" t="s">
        <v>13</v>
      </c>
      <c r="C579" s="3" t="s">
        <v>14</v>
      </c>
      <c r="D579" s="3" t="s">
        <v>722</v>
      </c>
      <c r="E579" s="8" t="s">
        <v>3126</v>
      </c>
      <c r="F579" s="3" t="s">
        <v>3477</v>
      </c>
      <c r="G579" s="3" t="s">
        <v>15</v>
      </c>
      <c r="H579" s="3" t="s">
        <v>3497</v>
      </c>
      <c r="I579" s="3" t="s">
        <v>16</v>
      </c>
      <c r="J579" s="35">
        <v>0.98</v>
      </c>
      <c r="K579" s="32">
        <v>0.5</v>
      </c>
      <c r="L579" s="6">
        <v>0.1875</v>
      </c>
      <c r="M579" s="7">
        <v>40592</v>
      </c>
      <c r="N579" s="93" t="s">
        <v>4502</v>
      </c>
      <c r="O579" s="3" t="s">
        <v>683</v>
      </c>
      <c r="P579" s="3" t="s">
        <v>3465</v>
      </c>
      <c r="Q579" s="3" t="s">
        <v>3472</v>
      </c>
    </row>
    <row r="580" spans="1:17" ht="13.9" customHeight="1">
      <c r="A580" s="2" t="s">
        <v>7007</v>
      </c>
      <c r="B580" s="3" t="s">
        <v>13</v>
      </c>
      <c r="C580" s="3" t="s">
        <v>14</v>
      </c>
      <c r="D580" s="3" t="s">
        <v>724</v>
      </c>
      <c r="E580" s="3" t="s">
        <v>1051</v>
      </c>
      <c r="F580" s="3" t="s">
        <v>3477</v>
      </c>
      <c r="G580" s="3" t="s">
        <v>15</v>
      </c>
      <c r="H580" s="3" t="s">
        <v>3497</v>
      </c>
      <c r="I580" s="3" t="s">
        <v>16</v>
      </c>
      <c r="J580" s="35">
        <v>0.95</v>
      </c>
      <c r="K580" s="32">
        <v>0.4</v>
      </c>
      <c r="L580" s="6">
        <v>0.1875</v>
      </c>
      <c r="M580" s="7">
        <v>43112</v>
      </c>
      <c r="N580" s="96" t="s">
        <v>4501</v>
      </c>
      <c r="O580" s="3" t="s">
        <v>683</v>
      </c>
      <c r="P580" s="3" t="s">
        <v>3465</v>
      </c>
      <c r="Q580" s="3" t="s">
        <v>3472</v>
      </c>
    </row>
    <row r="581" spans="1:17" ht="13.9" customHeight="1">
      <c r="A581" s="23" t="s">
        <v>7008</v>
      </c>
      <c r="B581" s="5" t="s">
        <v>13</v>
      </c>
      <c r="C581" s="3" t="s">
        <v>14</v>
      </c>
      <c r="D581" s="3" t="s">
        <v>725</v>
      </c>
      <c r="E581" s="3" t="s">
        <v>1396</v>
      </c>
      <c r="F581" s="3" t="s">
        <v>3477</v>
      </c>
      <c r="G581" s="3" t="s">
        <v>15</v>
      </c>
      <c r="H581" s="3" t="s">
        <v>3496</v>
      </c>
      <c r="I581" s="3" t="s">
        <v>16</v>
      </c>
      <c r="J581" s="35">
        <v>0.92</v>
      </c>
      <c r="K581" s="32">
        <v>3</v>
      </c>
      <c r="L581" s="6">
        <v>0.1875</v>
      </c>
      <c r="M581" s="7">
        <v>39024</v>
      </c>
      <c r="N581" s="93" t="s">
        <v>3807</v>
      </c>
      <c r="O581" s="3" t="s">
        <v>115</v>
      </c>
      <c r="P581" s="3" t="s">
        <v>3465</v>
      </c>
      <c r="Q581" s="3" t="s">
        <v>3472</v>
      </c>
    </row>
    <row r="582" spans="1:17" ht="13.9" customHeight="1">
      <c r="A582" s="2" t="s">
        <v>7009</v>
      </c>
      <c r="B582" s="3" t="s">
        <v>13</v>
      </c>
      <c r="C582" s="3" t="s">
        <v>14</v>
      </c>
      <c r="D582" s="3" t="s">
        <v>726</v>
      </c>
      <c r="E582" s="8" t="s">
        <v>1702</v>
      </c>
      <c r="F582" s="3" t="s">
        <v>3477</v>
      </c>
      <c r="G582" s="3" t="s">
        <v>15</v>
      </c>
      <c r="H582" s="3" t="s">
        <v>3497</v>
      </c>
      <c r="I582" s="3" t="s">
        <v>16</v>
      </c>
      <c r="J582" s="35">
        <v>1.04</v>
      </c>
      <c r="K582" s="32">
        <v>0</v>
      </c>
      <c r="L582" s="6">
        <v>0.1875</v>
      </c>
      <c r="M582" s="7">
        <v>40136</v>
      </c>
      <c r="N582" s="93" t="s">
        <v>4503</v>
      </c>
      <c r="O582" s="3" t="s">
        <v>683</v>
      </c>
      <c r="P582" s="3" t="s">
        <v>3465</v>
      </c>
      <c r="Q582" s="3" t="s">
        <v>3472</v>
      </c>
    </row>
    <row r="583" spans="1:17" ht="13.9" customHeight="1">
      <c r="A583" s="2" t="s">
        <v>7010</v>
      </c>
      <c r="B583" s="3" t="s">
        <v>13</v>
      </c>
      <c r="C583" s="3" t="s">
        <v>14</v>
      </c>
      <c r="D583" s="3" t="s">
        <v>727</v>
      </c>
      <c r="E583" s="8" t="s">
        <v>2276</v>
      </c>
      <c r="F583" s="3" t="s">
        <v>3477</v>
      </c>
      <c r="G583" s="3" t="s">
        <v>15</v>
      </c>
      <c r="H583" s="3" t="s">
        <v>3497</v>
      </c>
      <c r="I583" s="3" t="s">
        <v>16</v>
      </c>
      <c r="J583" s="35">
        <v>1</v>
      </c>
      <c r="K583" s="32">
        <v>0</v>
      </c>
      <c r="L583" s="6">
        <v>0.1875</v>
      </c>
      <c r="M583" s="7">
        <v>40606</v>
      </c>
      <c r="N583" s="93" t="s">
        <v>4504</v>
      </c>
      <c r="O583" s="3" t="s">
        <v>683</v>
      </c>
      <c r="P583" s="3" t="s">
        <v>3465</v>
      </c>
      <c r="Q583" s="3" t="s">
        <v>3472</v>
      </c>
    </row>
    <row r="584" spans="1:17" ht="13.9" customHeight="1">
      <c r="A584" s="23" t="s">
        <v>7011</v>
      </c>
      <c r="B584" s="3" t="s">
        <v>13</v>
      </c>
      <c r="C584" s="3" t="s">
        <v>14</v>
      </c>
      <c r="D584" s="3" t="s">
        <v>728</v>
      </c>
      <c r="E584" s="3" t="s">
        <v>354</v>
      </c>
      <c r="F584" s="3" t="s">
        <v>3477</v>
      </c>
      <c r="G584" s="3" t="s">
        <v>15</v>
      </c>
      <c r="H584" s="3" t="s">
        <v>3497</v>
      </c>
      <c r="I584" s="3" t="s">
        <v>16</v>
      </c>
      <c r="J584" s="35">
        <v>0.93</v>
      </c>
      <c r="K584" s="32">
        <v>1.25</v>
      </c>
      <c r="L584" s="6">
        <v>0.1875</v>
      </c>
      <c r="M584" s="7">
        <v>42870</v>
      </c>
      <c r="N584" s="93" t="s">
        <v>3808</v>
      </c>
      <c r="O584" s="3" t="s">
        <v>683</v>
      </c>
      <c r="P584" s="3" t="s">
        <v>3465</v>
      </c>
      <c r="Q584" s="3" t="s">
        <v>3472</v>
      </c>
    </row>
    <row r="585" spans="1:17" ht="13.9" customHeight="1">
      <c r="A585" s="2" t="s">
        <v>7012</v>
      </c>
      <c r="B585" s="3" t="s">
        <v>13</v>
      </c>
      <c r="C585" s="3" t="s">
        <v>14</v>
      </c>
      <c r="D585" s="3" t="s">
        <v>729</v>
      </c>
      <c r="E585" s="3" t="s">
        <v>553</v>
      </c>
      <c r="F585" s="3" t="s">
        <v>3477</v>
      </c>
      <c r="G585" s="3" t="s">
        <v>15</v>
      </c>
      <c r="H585" s="3" t="s">
        <v>3497</v>
      </c>
      <c r="I585" s="3" t="s">
        <v>16</v>
      </c>
      <c r="J585" s="35">
        <v>0.93</v>
      </c>
      <c r="K585" s="32">
        <v>0.501</v>
      </c>
      <c r="L585" s="6">
        <v>0.1875</v>
      </c>
      <c r="M585" s="7">
        <v>39871</v>
      </c>
      <c r="N585" s="93" t="s">
        <v>4505</v>
      </c>
      <c r="O585" s="3" t="s">
        <v>683</v>
      </c>
      <c r="P585" s="3" t="s">
        <v>3465</v>
      </c>
      <c r="Q585" s="3" t="s">
        <v>3472</v>
      </c>
    </row>
    <row r="586" spans="1:17" ht="13.9" customHeight="1">
      <c r="A586" s="2" t="s">
        <v>7013</v>
      </c>
      <c r="B586" s="3" t="s">
        <v>13</v>
      </c>
      <c r="C586" s="3" t="s">
        <v>14</v>
      </c>
      <c r="D586" s="3" t="s">
        <v>730</v>
      </c>
      <c r="E586" s="8" t="s">
        <v>1589</v>
      </c>
      <c r="F586" s="3" t="s">
        <v>3477</v>
      </c>
      <c r="G586" s="3" t="s">
        <v>15</v>
      </c>
      <c r="H586" s="3" t="s">
        <v>3497</v>
      </c>
      <c r="I586" s="3" t="s">
        <v>16</v>
      </c>
      <c r="J586" s="35">
        <v>0.98</v>
      </c>
      <c r="K586" s="32">
        <v>6</v>
      </c>
      <c r="L586" s="6">
        <v>0.1875</v>
      </c>
      <c r="M586" s="7">
        <v>39887</v>
      </c>
      <c r="N586" s="93" t="s">
        <v>3809</v>
      </c>
      <c r="O586" s="3" t="s">
        <v>683</v>
      </c>
      <c r="P586" s="3" t="s">
        <v>3465</v>
      </c>
      <c r="Q586" s="3" t="s">
        <v>3472</v>
      </c>
    </row>
    <row r="587" spans="1:17" ht="13.9" customHeight="1">
      <c r="A587" s="23" t="s">
        <v>7014</v>
      </c>
      <c r="B587" s="3" t="s">
        <v>13</v>
      </c>
      <c r="C587" s="3" t="s">
        <v>14</v>
      </c>
      <c r="D587" s="3" t="s">
        <v>731</v>
      </c>
      <c r="E587" s="8" t="s">
        <v>1502</v>
      </c>
      <c r="F587" s="3" t="s">
        <v>3477</v>
      </c>
      <c r="G587" s="3" t="s">
        <v>15</v>
      </c>
      <c r="H587" s="3" t="s">
        <v>3497</v>
      </c>
      <c r="I587" s="3" t="s">
        <v>16</v>
      </c>
      <c r="J587" s="35">
        <v>1.08</v>
      </c>
      <c r="K587" s="32">
        <v>0</v>
      </c>
      <c r="L587" s="6">
        <v>0.1875</v>
      </c>
      <c r="M587" s="7">
        <v>40399</v>
      </c>
      <c r="N587" s="93" t="s">
        <v>3810</v>
      </c>
      <c r="O587" s="3" t="s">
        <v>683</v>
      </c>
      <c r="P587" s="3" t="s">
        <v>3465</v>
      </c>
      <c r="Q587" s="3" t="s">
        <v>3472</v>
      </c>
    </row>
    <row r="588" spans="1:17" ht="13.9" customHeight="1">
      <c r="A588" s="2" t="s">
        <v>7015</v>
      </c>
      <c r="B588" s="3" t="s">
        <v>13</v>
      </c>
      <c r="C588" s="3" t="s">
        <v>14</v>
      </c>
      <c r="D588" s="3" t="s">
        <v>732</v>
      </c>
      <c r="E588" s="8" t="s">
        <v>1274</v>
      </c>
      <c r="F588" s="3" t="s">
        <v>3477</v>
      </c>
      <c r="G588" s="3" t="s">
        <v>15</v>
      </c>
      <c r="H588" s="3" t="s">
        <v>3496</v>
      </c>
      <c r="I588" s="3" t="s">
        <v>16</v>
      </c>
      <c r="J588" s="35">
        <v>157.56</v>
      </c>
      <c r="K588" s="32">
        <v>0.9375</v>
      </c>
      <c r="L588" s="6">
        <v>0.1875</v>
      </c>
      <c r="M588" s="7">
        <v>43618</v>
      </c>
      <c r="N588" s="93" t="s">
        <v>3811</v>
      </c>
      <c r="O588" s="3" t="s">
        <v>115</v>
      </c>
      <c r="P588" s="3" t="s">
        <v>3465</v>
      </c>
      <c r="Q588" s="3" t="s">
        <v>3472</v>
      </c>
    </row>
    <row r="589" spans="1:17" ht="13.9" customHeight="1">
      <c r="A589" s="2" t="s">
        <v>7016</v>
      </c>
      <c r="B589" s="3" t="s">
        <v>13</v>
      </c>
      <c r="C589" s="3" t="s">
        <v>14</v>
      </c>
      <c r="D589" s="3" t="s">
        <v>733</v>
      </c>
      <c r="E589" s="8" t="s">
        <v>2799</v>
      </c>
      <c r="F589" s="3" t="s">
        <v>3477</v>
      </c>
      <c r="G589" s="3" t="s">
        <v>15</v>
      </c>
      <c r="H589" s="3" t="s">
        <v>3496</v>
      </c>
      <c r="I589" s="3" t="s">
        <v>16</v>
      </c>
      <c r="J589" s="35">
        <v>147.63</v>
      </c>
      <c r="K589" s="32">
        <v>0.25</v>
      </c>
      <c r="L589" s="6">
        <v>0.1875</v>
      </c>
      <c r="M589" s="7">
        <v>40606</v>
      </c>
      <c r="N589" s="93" t="s">
        <v>5258</v>
      </c>
      <c r="O589" s="3" t="s">
        <v>115</v>
      </c>
      <c r="P589" s="3" t="s">
        <v>3465</v>
      </c>
      <c r="Q589" s="3" t="s">
        <v>3472</v>
      </c>
    </row>
    <row r="590" spans="1:17" ht="13.9" customHeight="1">
      <c r="A590" s="23" t="s">
        <v>7017</v>
      </c>
      <c r="B590" s="3" t="s">
        <v>13</v>
      </c>
      <c r="C590" s="3" t="s">
        <v>14</v>
      </c>
      <c r="D590" s="3" t="s">
        <v>734</v>
      </c>
      <c r="E590" s="8" t="s">
        <v>2147</v>
      </c>
      <c r="F590" s="3" t="s">
        <v>3477</v>
      </c>
      <c r="G590" s="3" t="s">
        <v>15</v>
      </c>
      <c r="H590" s="3" t="s">
        <v>3496</v>
      </c>
      <c r="I590" s="3" t="s">
        <v>16</v>
      </c>
      <c r="J590" s="35">
        <v>63.22</v>
      </c>
      <c r="K590" s="32">
        <v>64.144999999999996</v>
      </c>
      <c r="L590" s="6">
        <v>0.1875</v>
      </c>
      <c r="M590" s="7">
        <v>40674</v>
      </c>
      <c r="N590" s="93" t="s">
        <v>5259</v>
      </c>
      <c r="O590" s="3" t="s">
        <v>115</v>
      </c>
      <c r="P590" s="3" t="s">
        <v>3465</v>
      </c>
      <c r="Q590" s="3" t="s">
        <v>3472</v>
      </c>
    </row>
    <row r="591" spans="1:17" ht="13.9" customHeight="1">
      <c r="A591" s="2" t="s">
        <v>7018</v>
      </c>
      <c r="B591" s="3" t="s">
        <v>13</v>
      </c>
      <c r="C591" s="3" t="s">
        <v>14</v>
      </c>
      <c r="D591" s="3" t="s">
        <v>735</v>
      </c>
      <c r="E591" s="8" t="s">
        <v>2799</v>
      </c>
      <c r="F591" s="3" t="s">
        <v>3477</v>
      </c>
      <c r="G591" s="3" t="s">
        <v>15</v>
      </c>
      <c r="H591" s="3" t="s">
        <v>3496</v>
      </c>
      <c r="I591" s="3" t="s">
        <v>16</v>
      </c>
      <c r="J591" s="35">
        <v>117.95</v>
      </c>
      <c r="K591" s="32">
        <v>21.974299999999999</v>
      </c>
      <c r="L591" s="6">
        <v>0.125</v>
      </c>
      <c r="M591" s="7">
        <v>41085</v>
      </c>
      <c r="N591" s="93" t="s">
        <v>4506</v>
      </c>
      <c r="O591" s="3" t="s">
        <v>115</v>
      </c>
      <c r="P591" s="3" t="s">
        <v>3465</v>
      </c>
      <c r="Q591" s="3" t="s">
        <v>3472</v>
      </c>
    </row>
    <row r="592" spans="1:17" ht="13.9" customHeight="1">
      <c r="A592" s="2" t="s">
        <v>7019</v>
      </c>
      <c r="B592" s="3" t="s">
        <v>13</v>
      </c>
      <c r="C592" s="3" t="s">
        <v>14</v>
      </c>
      <c r="D592" s="3" t="s">
        <v>736</v>
      </c>
      <c r="E592" s="3" t="s">
        <v>883</v>
      </c>
      <c r="F592" s="3" t="s">
        <v>3477</v>
      </c>
      <c r="G592" s="3" t="s">
        <v>15</v>
      </c>
      <c r="H592" s="3" t="s">
        <v>3496</v>
      </c>
      <c r="I592" s="3" t="s">
        <v>16</v>
      </c>
      <c r="J592" s="35">
        <v>103.46</v>
      </c>
      <c r="K592" s="32">
        <v>1.66472</v>
      </c>
      <c r="L592" s="6">
        <v>0.2</v>
      </c>
      <c r="M592" s="7">
        <v>43623</v>
      </c>
      <c r="N592" s="93" t="s">
        <v>3812</v>
      </c>
      <c r="O592" s="3" t="s">
        <v>115</v>
      </c>
      <c r="P592" s="3" t="s">
        <v>3465</v>
      </c>
      <c r="Q592" s="3" t="s">
        <v>3472</v>
      </c>
    </row>
    <row r="593" spans="1:17" ht="13.9" customHeight="1">
      <c r="A593" s="23" t="s">
        <v>7020</v>
      </c>
      <c r="B593" s="3" t="s">
        <v>13</v>
      </c>
      <c r="C593" s="3" t="s">
        <v>14</v>
      </c>
      <c r="D593" s="3" t="s">
        <v>737</v>
      </c>
      <c r="E593" s="8" t="s">
        <v>2207</v>
      </c>
      <c r="F593" s="3" t="s">
        <v>3477</v>
      </c>
      <c r="G593" s="3" t="s">
        <v>15</v>
      </c>
      <c r="H593" s="3" t="s">
        <v>3496</v>
      </c>
      <c r="I593" s="3" t="s">
        <v>16</v>
      </c>
      <c r="J593" s="35">
        <v>80.44</v>
      </c>
      <c r="K593" s="32">
        <v>4.4208999999999996</v>
      </c>
      <c r="L593" s="6">
        <v>0.1875</v>
      </c>
      <c r="M593" s="7">
        <v>40598</v>
      </c>
      <c r="N593" s="93" t="s">
        <v>4507</v>
      </c>
      <c r="O593" s="3" t="s">
        <v>115</v>
      </c>
      <c r="P593" s="3" t="s">
        <v>3465</v>
      </c>
      <c r="Q593" s="3" t="s">
        <v>3472</v>
      </c>
    </row>
    <row r="594" spans="1:17" ht="13.9" customHeight="1">
      <c r="A594" s="2" t="s">
        <v>7021</v>
      </c>
      <c r="B594" s="3" t="s">
        <v>13</v>
      </c>
      <c r="C594" s="3" t="s">
        <v>14</v>
      </c>
      <c r="D594" s="3" t="s">
        <v>738</v>
      </c>
      <c r="E594" s="8" t="s">
        <v>1502</v>
      </c>
      <c r="F594" s="3" t="s">
        <v>3477</v>
      </c>
      <c r="G594" s="3" t="s">
        <v>15</v>
      </c>
      <c r="H594" s="3" t="s">
        <v>3496</v>
      </c>
      <c r="I594" s="3" t="s">
        <v>16</v>
      </c>
      <c r="J594" s="35">
        <v>128.58000000000001</v>
      </c>
      <c r="K594" s="32">
        <v>0.74070000000000003</v>
      </c>
      <c r="L594" s="6">
        <v>0.1875</v>
      </c>
      <c r="M594" s="7">
        <v>40668</v>
      </c>
      <c r="N594" s="93" t="s">
        <v>3813</v>
      </c>
      <c r="O594" s="3" t="s">
        <v>115</v>
      </c>
      <c r="P594" s="3" t="s">
        <v>3465</v>
      </c>
      <c r="Q594" s="3" t="s">
        <v>3472</v>
      </c>
    </row>
    <row r="595" spans="1:17" ht="13.9" customHeight="1">
      <c r="A595" s="2" t="s">
        <v>7022</v>
      </c>
      <c r="B595" s="3" t="s">
        <v>13</v>
      </c>
      <c r="C595" s="3" t="s">
        <v>14</v>
      </c>
      <c r="D595" s="3" t="s">
        <v>739</v>
      </c>
      <c r="E595" s="8" t="s">
        <v>3188</v>
      </c>
      <c r="F595" s="3" t="s">
        <v>3477</v>
      </c>
      <c r="G595" s="3" t="s">
        <v>15</v>
      </c>
      <c r="H595" s="3" t="s">
        <v>3496</v>
      </c>
      <c r="I595" s="3" t="s">
        <v>16</v>
      </c>
      <c r="J595" s="35">
        <v>165.19</v>
      </c>
      <c r="K595" s="32">
        <v>0.25000600000000001</v>
      </c>
      <c r="L595" s="6">
        <v>0.1875</v>
      </c>
      <c r="M595" s="7">
        <v>41085</v>
      </c>
      <c r="N595" s="93" t="s">
        <v>3814</v>
      </c>
      <c r="O595" s="3" t="s">
        <v>115</v>
      </c>
      <c r="P595" s="3" t="s">
        <v>3465</v>
      </c>
      <c r="Q595" s="3" t="s">
        <v>3472</v>
      </c>
    </row>
    <row r="596" spans="1:17" ht="13.9" customHeight="1">
      <c r="A596" s="23" t="s">
        <v>7023</v>
      </c>
      <c r="B596" s="3" t="s">
        <v>13</v>
      </c>
      <c r="C596" s="3" t="s">
        <v>14</v>
      </c>
      <c r="D596" s="3" t="s">
        <v>740</v>
      </c>
      <c r="E596" s="3" t="s">
        <v>1177</v>
      </c>
      <c r="F596" s="3" t="s">
        <v>3477</v>
      </c>
      <c r="G596" s="3" t="s">
        <v>15</v>
      </c>
      <c r="H596" s="3" t="s">
        <v>3496</v>
      </c>
      <c r="I596" s="3" t="s">
        <v>16</v>
      </c>
      <c r="J596" s="35">
        <v>174.39</v>
      </c>
      <c r="K596" s="32">
        <v>0.75</v>
      </c>
      <c r="L596" s="6">
        <v>0.1875</v>
      </c>
      <c r="M596" s="7">
        <v>43609</v>
      </c>
      <c r="N596" s="93" t="s">
        <v>4508</v>
      </c>
      <c r="O596" s="3" t="s">
        <v>115</v>
      </c>
      <c r="P596" s="3" t="s">
        <v>3465</v>
      </c>
      <c r="Q596" s="3" t="s">
        <v>3472</v>
      </c>
    </row>
    <row r="597" spans="1:17" ht="13.9" customHeight="1">
      <c r="A597" s="2" t="s">
        <v>7024</v>
      </c>
      <c r="B597" s="3" t="s">
        <v>13</v>
      </c>
      <c r="C597" s="3" t="s">
        <v>14</v>
      </c>
      <c r="D597" s="3" t="s">
        <v>741</v>
      </c>
      <c r="E597" s="8" t="s">
        <v>2404</v>
      </c>
      <c r="F597" s="3" t="s">
        <v>3477</v>
      </c>
      <c r="G597" s="3" t="s">
        <v>15</v>
      </c>
      <c r="H597" s="3" t="s">
        <v>3496</v>
      </c>
      <c r="I597" s="3" t="s">
        <v>16</v>
      </c>
      <c r="J597" s="35">
        <v>168.62</v>
      </c>
      <c r="K597" s="32">
        <v>0.9375</v>
      </c>
      <c r="L597" s="6">
        <v>0.1875</v>
      </c>
      <c r="M597" s="7">
        <v>40614</v>
      </c>
      <c r="N597" s="93" t="s">
        <v>3815</v>
      </c>
      <c r="O597" s="3" t="s">
        <v>115</v>
      </c>
      <c r="P597" s="3" t="s">
        <v>3465</v>
      </c>
      <c r="Q597" s="3" t="s">
        <v>3472</v>
      </c>
    </row>
    <row r="598" spans="1:17" ht="13.9" customHeight="1">
      <c r="A598" s="2" t="s">
        <v>7025</v>
      </c>
      <c r="B598" s="3" t="s">
        <v>13</v>
      </c>
      <c r="C598" s="3" t="s">
        <v>14</v>
      </c>
      <c r="D598" s="3" t="s">
        <v>742</v>
      </c>
      <c r="E598" s="3" t="s">
        <v>553</v>
      </c>
      <c r="F598" s="3" t="s">
        <v>3477</v>
      </c>
      <c r="G598" s="3" t="s">
        <v>15</v>
      </c>
      <c r="H598" s="3" t="s">
        <v>3496</v>
      </c>
      <c r="I598" s="3" t="s">
        <v>16</v>
      </c>
      <c r="J598" s="35">
        <v>157.49</v>
      </c>
      <c r="K598" s="32">
        <v>0.9375</v>
      </c>
      <c r="L598" s="6">
        <v>0.1875</v>
      </c>
      <c r="M598" s="7">
        <v>40827</v>
      </c>
      <c r="N598" s="93" t="s">
        <v>3816</v>
      </c>
      <c r="O598" s="3" t="s">
        <v>115</v>
      </c>
      <c r="P598" s="3" t="s">
        <v>3465</v>
      </c>
      <c r="Q598" s="3" t="s">
        <v>3472</v>
      </c>
    </row>
    <row r="599" spans="1:17" ht="13.9" customHeight="1">
      <c r="A599" s="23" t="s">
        <v>7026</v>
      </c>
      <c r="B599" s="3" t="s">
        <v>13</v>
      </c>
      <c r="C599" s="3" t="s">
        <v>14</v>
      </c>
      <c r="D599" s="3" t="s">
        <v>743</v>
      </c>
      <c r="E599" s="3" t="s">
        <v>1177</v>
      </c>
      <c r="F599" s="3" t="s">
        <v>3477</v>
      </c>
      <c r="G599" s="3" t="s">
        <v>15</v>
      </c>
      <c r="H599" s="3" t="s">
        <v>3496</v>
      </c>
      <c r="I599" s="3" t="s">
        <v>16</v>
      </c>
      <c r="J599" s="35">
        <v>150.80000000000001</v>
      </c>
      <c r="K599" s="32">
        <v>0.49999969999999999</v>
      </c>
      <c r="L599" s="6">
        <v>0.1875</v>
      </c>
      <c r="M599" s="7">
        <v>41097</v>
      </c>
      <c r="N599" s="93" t="s">
        <v>3811</v>
      </c>
      <c r="O599" s="3" t="s">
        <v>115</v>
      </c>
      <c r="P599" s="3" t="s">
        <v>3465</v>
      </c>
      <c r="Q599" s="3" t="s">
        <v>3472</v>
      </c>
    </row>
    <row r="600" spans="1:17" ht="13.9" customHeight="1">
      <c r="A600" s="2" t="s">
        <v>7027</v>
      </c>
      <c r="B600" s="5" t="s">
        <v>13</v>
      </c>
      <c r="C600" s="3" t="s">
        <v>14</v>
      </c>
      <c r="D600" s="3" t="s">
        <v>744</v>
      </c>
      <c r="E600" s="8" t="s">
        <v>3188</v>
      </c>
      <c r="F600" s="3" t="s">
        <v>3477</v>
      </c>
      <c r="G600" s="3" t="s">
        <v>15</v>
      </c>
      <c r="H600" s="3" t="s">
        <v>3496</v>
      </c>
      <c r="I600" s="3" t="s">
        <v>16</v>
      </c>
      <c r="J600" s="35">
        <v>147.22999999999999</v>
      </c>
      <c r="K600" s="32">
        <v>16.296880000000002</v>
      </c>
      <c r="L600" s="6">
        <v>0.1875</v>
      </c>
      <c r="M600" s="7">
        <v>43633</v>
      </c>
      <c r="N600" s="93" t="s">
        <v>5260</v>
      </c>
      <c r="O600" s="3" t="s">
        <v>115</v>
      </c>
      <c r="P600" s="3" t="s">
        <v>3465</v>
      </c>
      <c r="Q600" s="3" t="s">
        <v>3472</v>
      </c>
    </row>
    <row r="601" spans="1:17" ht="13.9" customHeight="1">
      <c r="A601" s="2" t="s">
        <v>7028</v>
      </c>
      <c r="B601" s="3" t="s">
        <v>13</v>
      </c>
      <c r="C601" s="3" t="s">
        <v>14</v>
      </c>
      <c r="D601" s="3" t="s">
        <v>745</v>
      </c>
      <c r="E601" s="3" t="s">
        <v>1177</v>
      </c>
      <c r="F601" s="3" t="s">
        <v>3477</v>
      </c>
      <c r="G601" s="3" t="s">
        <v>15</v>
      </c>
      <c r="H601" s="3" t="s">
        <v>3496</v>
      </c>
      <c r="I601" s="3" t="s">
        <v>16</v>
      </c>
      <c r="J601" s="35">
        <v>160.1</v>
      </c>
      <c r="K601" s="32">
        <v>1</v>
      </c>
      <c r="L601" s="6">
        <v>0.2</v>
      </c>
      <c r="M601" s="7">
        <v>40601</v>
      </c>
      <c r="N601" s="93" t="s">
        <v>5261</v>
      </c>
      <c r="O601" s="3" t="s">
        <v>115</v>
      </c>
      <c r="P601" s="3" t="s">
        <v>3465</v>
      </c>
      <c r="Q601" s="3" t="s">
        <v>3472</v>
      </c>
    </row>
    <row r="602" spans="1:17" ht="13.9" customHeight="1">
      <c r="A602" s="23" t="s">
        <v>7029</v>
      </c>
      <c r="B602" s="3" t="s">
        <v>13</v>
      </c>
      <c r="C602" s="3" t="s">
        <v>14</v>
      </c>
      <c r="D602" s="3" t="s">
        <v>746</v>
      </c>
      <c r="E602" s="3" t="s">
        <v>1396</v>
      </c>
      <c r="F602" s="3" t="s">
        <v>3477</v>
      </c>
      <c r="G602" s="3" t="s">
        <v>15</v>
      </c>
      <c r="H602" s="3" t="s">
        <v>3496</v>
      </c>
      <c r="I602" s="3" t="s">
        <v>16</v>
      </c>
      <c r="J602" s="35">
        <v>159.74</v>
      </c>
      <c r="K602" s="32">
        <v>0.75</v>
      </c>
      <c r="L602" s="6">
        <v>0.1875</v>
      </c>
      <c r="M602" s="7">
        <v>40615</v>
      </c>
      <c r="N602" s="93" t="s">
        <v>4509</v>
      </c>
      <c r="O602" s="3" t="s">
        <v>115</v>
      </c>
      <c r="P602" s="3" t="s">
        <v>3465</v>
      </c>
      <c r="Q602" s="3" t="s">
        <v>3472</v>
      </c>
    </row>
    <row r="603" spans="1:17" ht="13.9" customHeight="1">
      <c r="A603" s="2" t="s">
        <v>7030</v>
      </c>
      <c r="B603" s="3" t="s">
        <v>13</v>
      </c>
      <c r="C603" s="3" t="s">
        <v>14</v>
      </c>
      <c r="D603" s="3" t="s">
        <v>747</v>
      </c>
      <c r="E603" s="8" t="s">
        <v>3188</v>
      </c>
      <c r="F603" s="3" t="s">
        <v>3477</v>
      </c>
      <c r="G603" s="3" t="s">
        <v>15</v>
      </c>
      <c r="H603" s="3" t="s">
        <v>3496</v>
      </c>
      <c r="I603" s="3" t="s">
        <v>16</v>
      </c>
      <c r="J603" s="35">
        <v>159.44</v>
      </c>
      <c r="K603" s="32">
        <v>4.75</v>
      </c>
      <c r="L603" s="6">
        <v>0.1875</v>
      </c>
      <c r="M603" s="7">
        <v>41085</v>
      </c>
      <c r="N603" s="93" t="s">
        <v>4510</v>
      </c>
      <c r="O603" s="3" t="s">
        <v>115</v>
      </c>
      <c r="P603" s="3" t="s">
        <v>3465</v>
      </c>
      <c r="Q603" s="3" t="s">
        <v>3472</v>
      </c>
    </row>
    <row r="604" spans="1:17" ht="13.9" customHeight="1">
      <c r="A604" s="2" t="s">
        <v>7031</v>
      </c>
      <c r="B604" s="3" t="s">
        <v>13</v>
      </c>
      <c r="C604" s="3" t="s">
        <v>14</v>
      </c>
      <c r="D604" s="3" t="s">
        <v>748</v>
      </c>
      <c r="E604" s="8" t="s">
        <v>1589</v>
      </c>
      <c r="F604" s="3" t="s">
        <v>3477</v>
      </c>
      <c r="G604" s="3" t="s">
        <v>15</v>
      </c>
      <c r="H604" s="3" t="s">
        <v>3496</v>
      </c>
      <c r="I604" s="3" t="s">
        <v>16</v>
      </c>
      <c r="J604" s="35">
        <v>81.45</v>
      </c>
      <c r="K604" s="32">
        <v>4.4208999999999996</v>
      </c>
      <c r="L604" s="6">
        <v>0.1875</v>
      </c>
      <c r="M604" s="7">
        <v>43605</v>
      </c>
      <c r="N604" s="93" t="s">
        <v>3817</v>
      </c>
      <c r="O604" s="3" t="s">
        <v>115</v>
      </c>
      <c r="P604" s="3" t="s">
        <v>3465</v>
      </c>
      <c r="Q604" s="3" t="s">
        <v>3472</v>
      </c>
    </row>
    <row r="605" spans="1:17" ht="13.9" customHeight="1">
      <c r="A605" s="23" t="s">
        <v>7032</v>
      </c>
      <c r="B605" s="3" t="s">
        <v>13</v>
      </c>
      <c r="C605" s="3" t="s">
        <v>14</v>
      </c>
      <c r="D605" s="3" t="s">
        <v>749</v>
      </c>
      <c r="E605" s="3" t="s">
        <v>1396</v>
      </c>
      <c r="F605" s="3" t="s">
        <v>3477</v>
      </c>
      <c r="G605" s="3" t="s">
        <v>15</v>
      </c>
      <c r="H605" s="3" t="s">
        <v>3496</v>
      </c>
      <c r="I605" s="3" t="s">
        <v>16</v>
      </c>
      <c r="J605" s="35">
        <v>158.47999999999999</v>
      </c>
      <c r="K605" s="32">
        <v>0.984375</v>
      </c>
      <c r="L605" s="6">
        <v>0.2</v>
      </c>
      <c r="M605" s="7">
        <v>40668</v>
      </c>
      <c r="N605" s="93" t="s">
        <v>3818</v>
      </c>
      <c r="O605" s="3" t="s">
        <v>115</v>
      </c>
      <c r="P605" s="3" t="s">
        <v>3465</v>
      </c>
      <c r="Q605" s="3" t="s">
        <v>3472</v>
      </c>
    </row>
    <row r="606" spans="1:17" ht="13.9" customHeight="1">
      <c r="A606" s="2" t="s">
        <v>7033</v>
      </c>
      <c r="B606" s="3" t="s">
        <v>13</v>
      </c>
      <c r="C606" s="3" t="s">
        <v>14</v>
      </c>
      <c r="D606" s="3" t="s">
        <v>750</v>
      </c>
      <c r="E606" s="3" t="s">
        <v>766</v>
      </c>
      <c r="F606" s="3" t="s">
        <v>3477</v>
      </c>
      <c r="G606" s="3" t="s">
        <v>15</v>
      </c>
      <c r="H606" s="3" t="s">
        <v>3496</v>
      </c>
      <c r="I606" s="3" t="s">
        <v>16</v>
      </c>
      <c r="J606" s="35">
        <v>37.17</v>
      </c>
      <c r="K606" s="32">
        <v>4.2622</v>
      </c>
      <c r="L606" s="6">
        <v>0.125</v>
      </c>
      <c r="M606" s="7">
        <v>40628</v>
      </c>
      <c r="N606" s="93" t="s">
        <v>5262</v>
      </c>
      <c r="O606" s="3" t="s">
        <v>115</v>
      </c>
      <c r="P606" s="3" t="s">
        <v>3465</v>
      </c>
      <c r="Q606" s="3" t="s">
        <v>3472</v>
      </c>
    </row>
    <row r="607" spans="1:17" ht="13.9" customHeight="1">
      <c r="A607" s="2" t="s">
        <v>7034</v>
      </c>
      <c r="B607" s="3" t="s">
        <v>13</v>
      </c>
      <c r="C607" s="3" t="s">
        <v>14</v>
      </c>
      <c r="D607" s="3" t="s">
        <v>751</v>
      </c>
      <c r="E607" s="8" t="s">
        <v>2692</v>
      </c>
      <c r="F607" s="3" t="s">
        <v>3477</v>
      </c>
      <c r="G607" s="3" t="s">
        <v>15</v>
      </c>
      <c r="H607" s="3" t="s">
        <v>3496</v>
      </c>
      <c r="I607" s="3" t="s">
        <v>16</v>
      </c>
      <c r="J607" s="35">
        <v>116.31</v>
      </c>
      <c r="K607" s="32">
        <v>0.83240000000000003</v>
      </c>
      <c r="L607" s="6">
        <v>0.1875</v>
      </c>
      <c r="M607" s="7">
        <v>41085</v>
      </c>
      <c r="N607" s="93" t="s">
        <v>4511</v>
      </c>
      <c r="O607" s="3" t="s">
        <v>115</v>
      </c>
      <c r="P607" s="3" t="s">
        <v>3465</v>
      </c>
      <c r="Q607" s="3" t="s">
        <v>3472</v>
      </c>
    </row>
    <row r="608" spans="1:17" ht="13.9" customHeight="1">
      <c r="A608" s="23" t="s">
        <v>7035</v>
      </c>
      <c r="B608" s="3" t="s">
        <v>13</v>
      </c>
      <c r="C608" s="3" t="s">
        <v>14</v>
      </c>
      <c r="D608" s="3" t="s">
        <v>752</v>
      </c>
      <c r="E608" s="8" t="s">
        <v>2552</v>
      </c>
      <c r="F608" s="3" t="s">
        <v>3477</v>
      </c>
      <c r="G608" s="3" t="s">
        <v>15</v>
      </c>
      <c r="H608" s="3" t="s">
        <v>3496</v>
      </c>
      <c r="I608" s="3" t="s">
        <v>16</v>
      </c>
      <c r="J608" s="35">
        <v>38.21</v>
      </c>
      <c r="K608" s="32">
        <v>4.7949999999999999</v>
      </c>
      <c r="L608" s="6">
        <v>0.1875</v>
      </c>
      <c r="M608" s="7">
        <v>43609</v>
      </c>
      <c r="N608" s="93" t="s">
        <v>4512</v>
      </c>
      <c r="O608" s="3" t="s">
        <v>115</v>
      </c>
      <c r="P608" s="3" t="s">
        <v>3465</v>
      </c>
      <c r="Q608" s="3" t="s">
        <v>3472</v>
      </c>
    </row>
    <row r="609" spans="1:17" ht="13.9" customHeight="1">
      <c r="A609" s="2" t="s">
        <v>7036</v>
      </c>
      <c r="B609" s="3" t="s">
        <v>13</v>
      </c>
      <c r="C609" s="3" t="s">
        <v>14</v>
      </c>
      <c r="D609" s="3" t="s">
        <v>753</v>
      </c>
      <c r="E609" s="8" t="s">
        <v>201</v>
      </c>
      <c r="F609" s="3" t="s">
        <v>3477</v>
      </c>
      <c r="G609" s="3" t="s">
        <v>15</v>
      </c>
      <c r="H609" s="3" t="s">
        <v>3496</v>
      </c>
      <c r="I609" s="3" t="s">
        <v>16</v>
      </c>
      <c r="J609" s="35">
        <v>37.229999999999997</v>
      </c>
      <c r="K609" s="32">
        <v>4.7949999999999999</v>
      </c>
      <c r="L609" s="6">
        <v>0.1875</v>
      </c>
      <c r="M609" s="7">
        <v>40605</v>
      </c>
      <c r="N609" s="93" t="s">
        <v>4513</v>
      </c>
      <c r="O609" s="3" t="s">
        <v>115</v>
      </c>
      <c r="P609" s="3" t="s">
        <v>3465</v>
      </c>
      <c r="Q609" s="3" t="s">
        <v>3472</v>
      </c>
    </row>
    <row r="610" spans="1:17" ht="13.9" customHeight="1">
      <c r="A610" s="2" t="s">
        <v>7037</v>
      </c>
      <c r="B610" s="3" t="s">
        <v>13</v>
      </c>
      <c r="C610" s="3" t="s">
        <v>14</v>
      </c>
      <c r="D610" s="3" t="s">
        <v>754</v>
      </c>
      <c r="E610" s="3" t="s">
        <v>1100</v>
      </c>
      <c r="F610" s="3" t="s">
        <v>3477</v>
      </c>
      <c r="G610" s="3" t="s">
        <v>15</v>
      </c>
      <c r="H610" s="3" t="s">
        <v>3496</v>
      </c>
      <c r="I610" s="3" t="s">
        <v>16</v>
      </c>
      <c r="J610" s="35">
        <v>125.8</v>
      </c>
      <c r="K610" s="32">
        <v>16.296880000000002</v>
      </c>
      <c r="L610" s="6">
        <v>0.1875</v>
      </c>
      <c r="M610" s="7">
        <v>40643</v>
      </c>
      <c r="N610" s="93" t="s">
        <v>5263</v>
      </c>
      <c r="O610" s="3" t="s">
        <v>115</v>
      </c>
      <c r="P610" s="3" t="s">
        <v>3465</v>
      </c>
      <c r="Q610" s="3" t="s">
        <v>3472</v>
      </c>
    </row>
    <row r="611" spans="1:17" ht="13.9" customHeight="1">
      <c r="A611" s="23" t="s">
        <v>7038</v>
      </c>
      <c r="B611" s="3" t="s">
        <v>13</v>
      </c>
      <c r="C611" s="3" t="s">
        <v>14</v>
      </c>
      <c r="D611" s="3" t="s">
        <v>755</v>
      </c>
      <c r="E611" s="3" t="s">
        <v>1327</v>
      </c>
      <c r="F611" s="3" t="s">
        <v>3477</v>
      </c>
      <c r="G611" s="3" t="s">
        <v>15</v>
      </c>
      <c r="H611" s="3" t="s">
        <v>3496</v>
      </c>
      <c r="I611" s="3" t="s">
        <v>16</v>
      </c>
      <c r="J611" s="35">
        <v>160.47999999999999</v>
      </c>
      <c r="K611" s="32">
        <v>20</v>
      </c>
      <c r="L611" s="6">
        <v>0.2</v>
      </c>
      <c r="M611" s="7">
        <v>41154</v>
      </c>
      <c r="N611" s="93" t="s">
        <v>3819</v>
      </c>
      <c r="O611" s="3" t="s">
        <v>115</v>
      </c>
      <c r="P611" s="3" t="s">
        <v>3465</v>
      </c>
      <c r="Q611" s="3" t="s">
        <v>3472</v>
      </c>
    </row>
    <row r="612" spans="1:17" ht="13.9" customHeight="1">
      <c r="A612" s="2" t="s">
        <v>7039</v>
      </c>
      <c r="B612" s="3" t="s">
        <v>13</v>
      </c>
      <c r="C612" s="3" t="s">
        <v>14</v>
      </c>
      <c r="D612" s="3" t="s">
        <v>756</v>
      </c>
      <c r="E612" s="3" t="s">
        <v>766</v>
      </c>
      <c r="F612" s="3" t="s">
        <v>3477</v>
      </c>
      <c r="G612" s="3" t="s">
        <v>15</v>
      </c>
      <c r="H612" s="3" t="s">
        <v>3498</v>
      </c>
      <c r="I612" s="3" t="s">
        <v>16</v>
      </c>
      <c r="J612" s="35">
        <v>593.54999999999995</v>
      </c>
      <c r="K612" s="32">
        <v>263.63749999999999</v>
      </c>
      <c r="L612" s="6">
        <v>0.2</v>
      </c>
      <c r="M612" s="7">
        <v>43672</v>
      </c>
      <c r="N612" s="97" t="s">
        <v>4514</v>
      </c>
      <c r="O612" s="3" t="s">
        <v>683</v>
      </c>
      <c r="P612" s="3" t="s">
        <v>3464</v>
      </c>
      <c r="Q612" s="3" t="s">
        <v>3471</v>
      </c>
    </row>
    <row r="613" spans="1:17" ht="13.9" customHeight="1">
      <c r="A613" s="2" t="s">
        <v>7040</v>
      </c>
      <c r="B613" s="3" t="s">
        <v>13</v>
      </c>
      <c r="C613" s="3" t="s">
        <v>14</v>
      </c>
      <c r="D613" s="3" t="s">
        <v>757</v>
      </c>
      <c r="E613" s="8" t="s">
        <v>2276</v>
      </c>
      <c r="F613" s="3" t="s">
        <v>3477</v>
      </c>
      <c r="G613" s="3" t="s">
        <v>15</v>
      </c>
      <c r="H613" s="3" t="s">
        <v>3497</v>
      </c>
      <c r="I613" s="3" t="s">
        <v>16</v>
      </c>
      <c r="J613" s="35">
        <v>171.86</v>
      </c>
      <c r="K613" s="32">
        <v>0.50065599999999999</v>
      </c>
      <c r="L613" s="6">
        <v>0.2</v>
      </c>
      <c r="M613" s="7">
        <v>40647</v>
      </c>
      <c r="N613" s="93" t="s">
        <v>3820</v>
      </c>
      <c r="O613" s="3" t="s">
        <v>683</v>
      </c>
      <c r="P613" s="3" t="s">
        <v>3465</v>
      </c>
      <c r="Q613" s="3" t="s">
        <v>3472</v>
      </c>
    </row>
    <row r="614" spans="1:17" ht="13.9" customHeight="1">
      <c r="A614" s="23" t="s">
        <v>7041</v>
      </c>
      <c r="B614" s="3" t="s">
        <v>13</v>
      </c>
      <c r="C614" s="3" t="s">
        <v>14</v>
      </c>
      <c r="D614" s="3" t="s">
        <v>758</v>
      </c>
      <c r="E614" s="8" t="s">
        <v>2276</v>
      </c>
      <c r="F614" s="3" t="s">
        <v>3477</v>
      </c>
      <c r="G614" s="3" t="s">
        <v>15</v>
      </c>
      <c r="H614" s="3" t="s">
        <v>3497</v>
      </c>
      <c r="I614" s="3" t="s">
        <v>16</v>
      </c>
      <c r="J614" s="35">
        <v>138.47</v>
      </c>
      <c r="K614" s="32">
        <v>2</v>
      </c>
      <c r="L614" s="6">
        <v>0.1875</v>
      </c>
      <c r="M614" s="7">
        <v>40643</v>
      </c>
      <c r="N614" s="96" t="s">
        <v>5264</v>
      </c>
      <c r="O614" s="3" t="s">
        <v>683</v>
      </c>
      <c r="P614" s="3" t="s">
        <v>3465</v>
      </c>
      <c r="Q614" s="3" t="s">
        <v>3472</v>
      </c>
    </row>
    <row r="615" spans="1:17" ht="13.9" customHeight="1">
      <c r="A615" s="2" t="s">
        <v>7042</v>
      </c>
      <c r="B615" s="3" t="s">
        <v>13</v>
      </c>
      <c r="C615" s="3" t="s">
        <v>14</v>
      </c>
      <c r="D615" s="3" t="s">
        <v>759</v>
      </c>
      <c r="E615" s="8" t="s">
        <v>2864</v>
      </c>
      <c r="F615" s="3" t="s">
        <v>3477</v>
      </c>
      <c r="G615" s="3" t="s">
        <v>15</v>
      </c>
      <c r="H615" s="3" t="s">
        <v>3497</v>
      </c>
      <c r="I615" s="3" t="s">
        <v>16</v>
      </c>
      <c r="J615" s="35">
        <v>168.34</v>
      </c>
      <c r="K615" s="32">
        <v>1.0688899999999999</v>
      </c>
      <c r="L615" s="6">
        <v>0.1875</v>
      </c>
      <c r="M615" s="7">
        <v>41132</v>
      </c>
      <c r="N615" s="96" t="s">
        <v>3821</v>
      </c>
      <c r="O615" s="3" t="s">
        <v>683</v>
      </c>
      <c r="P615" s="3" t="s">
        <v>3465</v>
      </c>
      <c r="Q615" s="3" t="s">
        <v>3472</v>
      </c>
    </row>
    <row r="616" spans="1:17" ht="13.9" customHeight="1">
      <c r="A616" s="2" t="s">
        <v>7043</v>
      </c>
      <c r="B616" s="3" t="s">
        <v>13</v>
      </c>
      <c r="C616" s="3" t="s">
        <v>14</v>
      </c>
      <c r="D616" s="3" t="s">
        <v>760</v>
      </c>
      <c r="E616" s="3" t="s">
        <v>215</v>
      </c>
      <c r="F616" s="3" t="s">
        <v>3477</v>
      </c>
      <c r="G616" s="3" t="s">
        <v>15</v>
      </c>
      <c r="H616" s="3" t="s">
        <v>3491</v>
      </c>
      <c r="I616" s="3" t="s">
        <v>16</v>
      </c>
      <c r="J616" s="35">
        <v>34.450000000000003</v>
      </c>
      <c r="K616" s="32">
        <v>0.01</v>
      </c>
      <c r="L616" s="6">
        <v>0.1875</v>
      </c>
      <c r="M616" s="7">
        <v>43542</v>
      </c>
      <c r="N616" s="93" t="s">
        <v>3822</v>
      </c>
      <c r="O616" s="3" t="s">
        <v>280</v>
      </c>
      <c r="P616" s="3" t="s">
        <v>3465</v>
      </c>
      <c r="Q616" s="3" t="s">
        <v>3471</v>
      </c>
    </row>
    <row r="617" spans="1:17" ht="13.9" customHeight="1">
      <c r="A617" s="23" t="s">
        <v>7044</v>
      </c>
      <c r="B617" s="3" t="s">
        <v>13</v>
      </c>
      <c r="C617" s="3" t="s">
        <v>14</v>
      </c>
      <c r="D617" s="3" t="s">
        <v>761</v>
      </c>
      <c r="E617" s="8" t="s">
        <v>3126</v>
      </c>
      <c r="F617" s="3" t="s">
        <v>3477</v>
      </c>
      <c r="G617" s="3" t="s">
        <v>15</v>
      </c>
      <c r="H617" s="3" t="s">
        <v>3491</v>
      </c>
      <c r="I617" s="3" t="s">
        <v>16</v>
      </c>
      <c r="J617" s="35">
        <v>29.06</v>
      </c>
      <c r="K617" s="32">
        <v>0.02</v>
      </c>
      <c r="L617" s="6">
        <v>0.1875</v>
      </c>
      <c r="M617" s="7">
        <v>40538</v>
      </c>
      <c r="N617" s="93" t="s">
        <v>4515</v>
      </c>
      <c r="O617" s="3" t="s">
        <v>280</v>
      </c>
      <c r="P617" s="3" t="s">
        <v>3465</v>
      </c>
      <c r="Q617" s="3" t="s">
        <v>3471</v>
      </c>
    </row>
    <row r="618" spans="1:17" ht="13.9" customHeight="1">
      <c r="A618" s="2" t="s">
        <v>7045</v>
      </c>
      <c r="B618" s="3" t="s">
        <v>13</v>
      </c>
      <c r="C618" s="3" t="s">
        <v>14</v>
      </c>
      <c r="D618" s="3" t="s">
        <v>762</v>
      </c>
      <c r="E618" s="8" t="s">
        <v>2207</v>
      </c>
      <c r="F618" s="3" t="s">
        <v>3477</v>
      </c>
      <c r="G618" s="3" t="s">
        <v>15</v>
      </c>
      <c r="H618" s="3" t="s">
        <v>3491</v>
      </c>
      <c r="I618" s="3" t="s">
        <v>16</v>
      </c>
      <c r="J618" s="35">
        <v>154.66999999999999</v>
      </c>
      <c r="K618" s="32">
        <v>14.701000000000001</v>
      </c>
      <c r="L618" s="6">
        <v>0.1875</v>
      </c>
      <c r="M618" s="7">
        <v>40556</v>
      </c>
      <c r="N618" s="93" t="s">
        <v>4516</v>
      </c>
      <c r="O618" s="3" t="s">
        <v>280</v>
      </c>
      <c r="P618" s="3" t="s">
        <v>3465</v>
      </c>
      <c r="Q618" s="3" t="s">
        <v>3471</v>
      </c>
    </row>
    <row r="619" spans="1:17" ht="13.9" customHeight="1">
      <c r="A619" s="2" t="s">
        <v>7046</v>
      </c>
      <c r="B619" s="3" t="s">
        <v>13</v>
      </c>
      <c r="C619" s="3" t="s">
        <v>14</v>
      </c>
      <c r="D619" s="3" t="s">
        <v>763</v>
      </c>
      <c r="E619" s="8" t="s">
        <v>1777</v>
      </c>
      <c r="F619" s="3" t="s">
        <v>3477</v>
      </c>
      <c r="G619" s="3" t="s">
        <v>15</v>
      </c>
      <c r="H619" s="3" t="s">
        <v>3491</v>
      </c>
      <c r="I619" s="3" t="s">
        <v>16</v>
      </c>
      <c r="J619" s="35">
        <v>75.260000000000005</v>
      </c>
      <c r="K619" s="32">
        <v>7.3505000000000003</v>
      </c>
      <c r="L619" s="6">
        <v>0.1875</v>
      </c>
      <c r="M619" s="7">
        <v>41026</v>
      </c>
      <c r="N619" s="93" t="s">
        <v>5265</v>
      </c>
      <c r="O619" s="3" t="s">
        <v>280</v>
      </c>
      <c r="P619" s="3" t="s">
        <v>3465</v>
      </c>
      <c r="Q619" s="3" t="s">
        <v>3471</v>
      </c>
    </row>
    <row r="620" spans="1:17" ht="13.9" customHeight="1">
      <c r="A620" s="23" t="s">
        <v>7047</v>
      </c>
      <c r="B620" s="3" t="s">
        <v>13</v>
      </c>
      <c r="C620" s="3" t="s">
        <v>14</v>
      </c>
      <c r="D620" s="3" t="s">
        <v>764</v>
      </c>
      <c r="E620" s="3" t="s">
        <v>174</v>
      </c>
      <c r="F620" s="3" t="s">
        <v>3477</v>
      </c>
      <c r="G620" s="3" t="s">
        <v>15</v>
      </c>
      <c r="H620" s="3" t="s">
        <v>3491</v>
      </c>
      <c r="I620" s="3" t="s">
        <v>16</v>
      </c>
      <c r="J620" s="35">
        <v>73.14</v>
      </c>
      <c r="K620" s="32">
        <v>7.3505000000000003</v>
      </c>
      <c r="L620" s="6">
        <v>0.1875</v>
      </c>
      <c r="M620" s="7">
        <v>43546</v>
      </c>
      <c r="N620" s="93" t="s">
        <v>4517</v>
      </c>
      <c r="O620" s="3" t="s">
        <v>280</v>
      </c>
      <c r="P620" s="3" t="s">
        <v>3465</v>
      </c>
      <c r="Q620" s="3" t="s">
        <v>3471</v>
      </c>
    </row>
    <row r="621" spans="1:17" ht="13.9" customHeight="1">
      <c r="A621" s="2" t="s">
        <v>7048</v>
      </c>
      <c r="B621" s="3" t="s">
        <v>13</v>
      </c>
      <c r="C621" s="3" t="s">
        <v>14</v>
      </c>
      <c r="D621" s="3" t="s">
        <v>765</v>
      </c>
      <c r="E621" s="3" t="s">
        <v>616</v>
      </c>
      <c r="F621" s="3" t="s">
        <v>3477</v>
      </c>
      <c r="G621" s="3" t="s">
        <v>15</v>
      </c>
      <c r="H621" s="3" t="s">
        <v>3491</v>
      </c>
      <c r="I621" s="3" t="s">
        <v>16</v>
      </c>
      <c r="J621" s="35">
        <v>75.62</v>
      </c>
      <c r="K621" s="32">
        <v>7.3505000000000003</v>
      </c>
      <c r="L621" s="6">
        <v>0.1875</v>
      </c>
      <c r="M621" s="7">
        <v>40542</v>
      </c>
      <c r="N621" s="93" t="s">
        <v>4518</v>
      </c>
      <c r="O621" s="3" t="s">
        <v>280</v>
      </c>
      <c r="P621" s="3" t="s">
        <v>3465</v>
      </c>
      <c r="Q621" s="3" t="s">
        <v>3471</v>
      </c>
    </row>
    <row r="622" spans="1:17" ht="13.9" customHeight="1">
      <c r="A622" s="2" t="s">
        <v>7049</v>
      </c>
      <c r="B622" s="3" t="s">
        <v>13</v>
      </c>
      <c r="C622" s="3" t="s">
        <v>14</v>
      </c>
      <c r="D622" s="3" t="s">
        <v>767</v>
      </c>
      <c r="E622" s="3" t="s">
        <v>1100</v>
      </c>
      <c r="F622" s="3" t="s">
        <v>3477</v>
      </c>
      <c r="G622" s="3" t="s">
        <v>15</v>
      </c>
      <c r="H622" s="3" t="s">
        <v>3491</v>
      </c>
      <c r="I622" s="3" t="s">
        <v>16</v>
      </c>
      <c r="J622" s="35">
        <v>131.91999999999999</v>
      </c>
      <c r="K622" s="32">
        <v>5</v>
      </c>
      <c r="L622" s="6">
        <v>0.2</v>
      </c>
      <c r="M622" s="7">
        <v>40552</v>
      </c>
      <c r="N622" s="93" t="s">
        <v>4519</v>
      </c>
      <c r="O622" s="3" t="s">
        <v>280</v>
      </c>
      <c r="P622" s="3" t="s">
        <v>3465</v>
      </c>
      <c r="Q622" s="3" t="s">
        <v>3471</v>
      </c>
    </row>
    <row r="623" spans="1:17" ht="13.9" customHeight="1">
      <c r="A623" s="23" t="s">
        <v>7050</v>
      </c>
      <c r="B623" s="3" t="s">
        <v>13</v>
      </c>
      <c r="C623" s="3" t="s">
        <v>14</v>
      </c>
      <c r="D623" s="3" t="s">
        <v>768</v>
      </c>
      <c r="E623" s="3" t="s">
        <v>616</v>
      </c>
      <c r="F623" s="3" t="s">
        <v>3476</v>
      </c>
      <c r="G623" s="3" t="s">
        <v>15</v>
      </c>
      <c r="H623" s="3" t="s">
        <v>3499</v>
      </c>
      <c r="I623" s="3" t="s">
        <v>16</v>
      </c>
      <c r="J623" s="35">
        <v>173.62</v>
      </c>
      <c r="K623" s="32">
        <v>16</v>
      </c>
      <c r="L623" s="6">
        <v>0.125</v>
      </c>
      <c r="M623" s="7">
        <v>41152</v>
      </c>
      <c r="N623" s="93" t="s">
        <v>3823</v>
      </c>
      <c r="O623" s="3" t="s">
        <v>538</v>
      </c>
      <c r="P623" s="3" t="s">
        <v>3468</v>
      </c>
      <c r="Q623" s="3" t="s">
        <v>3471</v>
      </c>
    </row>
    <row r="624" spans="1:17" ht="13.9" customHeight="1">
      <c r="A624" s="2" t="s">
        <v>7051</v>
      </c>
      <c r="B624" s="3" t="s">
        <v>13</v>
      </c>
      <c r="C624" s="3" t="s">
        <v>14</v>
      </c>
      <c r="D624" s="3" t="s">
        <v>769</v>
      </c>
      <c r="E624" s="3" t="s">
        <v>1177</v>
      </c>
      <c r="F624" s="3" t="s">
        <v>3477</v>
      </c>
      <c r="G624" s="3" t="s">
        <v>15</v>
      </c>
      <c r="H624" s="3" t="s">
        <v>3495</v>
      </c>
      <c r="I624" s="3" t="s">
        <v>16</v>
      </c>
      <c r="J624" s="35">
        <v>62.66</v>
      </c>
      <c r="K624" s="32">
        <v>3.75</v>
      </c>
      <c r="L624" s="6">
        <v>0.125</v>
      </c>
      <c r="M624" s="7">
        <v>43651</v>
      </c>
      <c r="N624" s="93" t="s">
        <v>5266</v>
      </c>
      <c r="O624" s="3" t="s">
        <v>538</v>
      </c>
      <c r="P624" s="3" t="s">
        <v>3465</v>
      </c>
      <c r="Q624" s="3" t="s">
        <v>3472</v>
      </c>
    </row>
    <row r="625" spans="1:17" ht="13.9" customHeight="1">
      <c r="A625" s="2" t="s">
        <v>7052</v>
      </c>
      <c r="B625" s="3" t="s">
        <v>13</v>
      </c>
      <c r="C625" s="3" t="s">
        <v>14</v>
      </c>
      <c r="D625" s="3" t="s">
        <v>770</v>
      </c>
      <c r="E625" s="8" t="s">
        <v>2276</v>
      </c>
      <c r="F625" s="3" t="s">
        <v>3477</v>
      </c>
      <c r="G625" s="3" t="s">
        <v>15</v>
      </c>
      <c r="H625" s="3" t="s">
        <v>3495</v>
      </c>
      <c r="I625" s="3" t="s">
        <v>16</v>
      </c>
      <c r="J625" s="35">
        <v>10.61</v>
      </c>
      <c r="K625" s="32">
        <v>4.1666666000000001</v>
      </c>
      <c r="L625" s="6">
        <v>0.1875</v>
      </c>
      <c r="M625" s="7">
        <v>40629</v>
      </c>
      <c r="N625" s="93" t="s">
        <v>3824</v>
      </c>
      <c r="O625" s="3" t="s">
        <v>538</v>
      </c>
      <c r="P625" s="3" t="s">
        <v>3465</v>
      </c>
      <c r="Q625" s="3" t="s">
        <v>3472</v>
      </c>
    </row>
    <row r="626" spans="1:17" ht="13.9" customHeight="1">
      <c r="A626" s="23" t="s">
        <v>7053</v>
      </c>
      <c r="B626" s="3" t="s">
        <v>13</v>
      </c>
      <c r="C626" s="3" t="s">
        <v>14</v>
      </c>
      <c r="D626" s="3" t="s">
        <v>771</v>
      </c>
      <c r="E626" s="8" t="s">
        <v>1702</v>
      </c>
      <c r="F626" s="3" t="s">
        <v>3477</v>
      </c>
      <c r="G626" s="3" t="s">
        <v>15</v>
      </c>
      <c r="H626" s="3" t="s">
        <v>3495</v>
      </c>
      <c r="I626" s="3" t="s">
        <v>16</v>
      </c>
      <c r="J626" s="35">
        <v>10.34</v>
      </c>
      <c r="K626" s="32">
        <v>1.9443999999999999</v>
      </c>
      <c r="L626" s="6">
        <v>0.2</v>
      </c>
      <c r="M626" s="7">
        <v>40684</v>
      </c>
      <c r="N626" s="93" t="s">
        <v>3825</v>
      </c>
      <c r="O626" s="3" t="s">
        <v>538</v>
      </c>
      <c r="P626" s="3" t="s">
        <v>3465</v>
      </c>
      <c r="Q626" s="3" t="s">
        <v>3472</v>
      </c>
    </row>
    <row r="627" spans="1:17" ht="13.9" customHeight="1">
      <c r="A627" s="2" t="s">
        <v>7054</v>
      </c>
      <c r="B627" s="3" t="s">
        <v>13</v>
      </c>
      <c r="C627" s="3" t="s">
        <v>14</v>
      </c>
      <c r="D627" s="3" t="s">
        <v>772</v>
      </c>
      <c r="E627" s="8" t="s">
        <v>1502</v>
      </c>
      <c r="F627" s="3" t="s">
        <v>3477</v>
      </c>
      <c r="G627" s="3" t="s">
        <v>15</v>
      </c>
      <c r="H627" s="3" t="s">
        <v>3495</v>
      </c>
      <c r="I627" s="3" t="s">
        <v>16</v>
      </c>
      <c r="J627" s="35">
        <v>56.48</v>
      </c>
      <c r="K627" s="32">
        <v>3.75</v>
      </c>
      <c r="L627" s="6">
        <v>0.125</v>
      </c>
      <c r="M627" s="7">
        <v>41131</v>
      </c>
      <c r="N627" s="93" t="s">
        <v>5266</v>
      </c>
      <c r="O627" s="3" t="s">
        <v>538</v>
      </c>
      <c r="P627" s="3" t="s">
        <v>3465</v>
      </c>
      <c r="Q627" s="3" t="s">
        <v>3472</v>
      </c>
    </row>
    <row r="628" spans="1:17" ht="13.9" customHeight="1">
      <c r="A628" s="2" t="s">
        <v>7055</v>
      </c>
      <c r="B628" s="3" t="s">
        <v>13</v>
      </c>
      <c r="C628" s="3" t="s">
        <v>14</v>
      </c>
      <c r="D628" s="3" t="s">
        <v>773</v>
      </c>
      <c r="E628" s="3" t="s">
        <v>616</v>
      </c>
      <c r="F628" s="3" t="s">
        <v>3477</v>
      </c>
      <c r="G628" s="3" t="s">
        <v>15</v>
      </c>
      <c r="H628" s="3" t="s">
        <v>3495</v>
      </c>
      <c r="I628" s="3" t="s">
        <v>16</v>
      </c>
      <c r="J628" s="35">
        <v>9.7200000000000006</v>
      </c>
      <c r="K628" s="32">
        <v>0.13889000000000001</v>
      </c>
      <c r="L628" s="6">
        <v>0.1875</v>
      </c>
      <c r="M628" s="7">
        <v>43612</v>
      </c>
      <c r="N628" s="93" t="s">
        <v>3826</v>
      </c>
      <c r="O628" s="3" t="s">
        <v>538</v>
      </c>
      <c r="P628" s="3" t="s">
        <v>3465</v>
      </c>
      <c r="Q628" s="3" t="s">
        <v>3472</v>
      </c>
    </row>
    <row r="629" spans="1:17" ht="13.9" customHeight="1">
      <c r="A629" s="23" t="s">
        <v>7056</v>
      </c>
      <c r="B629" s="3" t="s">
        <v>13</v>
      </c>
      <c r="C629" s="3" t="s">
        <v>14</v>
      </c>
      <c r="D629" s="3" t="s">
        <v>775</v>
      </c>
      <c r="E629" s="8" t="s">
        <v>1502</v>
      </c>
      <c r="F629" s="3" t="s">
        <v>3477</v>
      </c>
      <c r="G629" s="3" t="s">
        <v>15</v>
      </c>
      <c r="H629" s="3" t="s">
        <v>3495</v>
      </c>
      <c r="I629" s="3" t="s">
        <v>16</v>
      </c>
      <c r="J629" s="35">
        <v>10.220000000000001</v>
      </c>
      <c r="K629" s="32">
        <v>0.13889000000000001</v>
      </c>
      <c r="L629" s="6">
        <v>0.1875</v>
      </c>
      <c r="M629" s="7">
        <v>40608</v>
      </c>
      <c r="N629" s="93" t="s">
        <v>3827</v>
      </c>
      <c r="O629" s="3" t="s">
        <v>538</v>
      </c>
      <c r="P629" s="3" t="s">
        <v>3465</v>
      </c>
      <c r="Q629" s="3" t="s">
        <v>3472</v>
      </c>
    </row>
    <row r="630" spans="1:17" ht="13.9" customHeight="1">
      <c r="A630" s="2" t="s">
        <v>7057</v>
      </c>
      <c r="B630" s="3" t="s">
        <v>13</v>
      </c>
      <c r="C630" s="3" t="s">
        <v>14</v>
      </c>
      <c r="D630" s="3" t="s">
        <v>776</v>
      </c>
      <c r="E630" s="8" t="s">
        <v>3188</v>
      </c>
      <c r="F630" s="3" t="s">
        <v>3477</v>
      </c>
      <c r="G630" s="3" t="s">
        <v>15</v>
      </c>
      <c r="H630" s="3" t="s">
        <v>3495</v>
      </c>
      <c r="I630" s="3" t="s">
        <v>16</v>
      </c>
      <c r="J630" s="35">
        <v>56.2</v>
      </c>
      <c r="K630" s="32">
        <v>3.75</v>
      </c>
      <c r="L630" s="6">
        <v>0.16669999999999999</v>
      </c>
      <c r="M630" s="7">
        <v>40679</v>
      </c>
      <c r="N630" s="93" t="s">
        <v>3828</v>
      </c>
      <c r="O630" s="3" t="s">
        <v>538</v>
      </c>
      <c r="P630" s="3" t="s">
        <v>3465</v>
      </c>
      <c r="Q630" s="3" t="s">
        <v>3472</v>
      </c>
    </row>
    <row r="631" spans="1:17" ht="13.9" customHeight="1">
      <c r="A631" s="2" t="s">
        <v>7058</v>
      </c>
      <c r="B631" s="3" t="s">
        <v>13</v>
      </c>
      <c r="C631" s="3" t="s">
        <v>14</v>
      </c>
      <c r="D631" s="3" t="s">
        <v>777</v>
      </c>
      <c r="E631" s="3" t="s">
        <v>766</v>
      </c>
      <c r="F631" s="3" t="s">
        <v>3477</v>
      </c>
      <c r="G631" s="3" t="s">
        <v>15</v>
      </c>
      <c r="H631" s="3" t="s">
        <v>3494</v>
      </c>
      <c r="I631" s="3" t="s">
        <v>16</v>
      </c>
      <c r="J631" s="35">
        <v>165.32</v>
      </c>
      <c r="K631" s="32">
        <v>0.42499999999999999</v>
      </c>
      <c r="L631" s="6">
        <v>0.2</v>
      </c>
      <c r="M631" s="7">
        <v>41005</v>
      </c>
      <c r="N631" s="93" t="s">
        <v>3829</v>
      </c>
      <c r="O631" s="3" t="s">
        <v>140</v>
      </c>
      <c r="P631" s="3" t="s">
        <v>3465</v>
      </c>
      <c r="Q631" s="3" t="s">
        <v>3472</v>
      </c>
    </row>
    <row r="632" spans="1:17" ht="13.9" customHeight="1">
      <c r="A632" s="23" t="s">
        <v>7059</v>
      </c>
      <c r="B632" s="3" t="s">
        <v>13</v>
      </c>
      <c r="C632" s="3" t="s">
        <v>14</v>
      </c>
      <c r="D632" s="3" t="s">
        <v>778</v>
      </c>
      <c r="E632" s="3" t="s">
        <v>215</v>
      </c>
      <c r="F632" s="3" t="s">
        <v>3477</v>
      </c>
      <c r="G632" s="3" t="s">
        <v>15</v>
      </c>
      <c r="H632" s="3" t="s">
        <v>3494</v>
      </c>
      <c r="I632" s="3" t="s">
        <v>16</v>
      </c>
      <c r="J632" s="35">
        <v>39.43</v>
      </c>
      <c r="K632" s="32">
        <v>0.1666666</v>
      </c>
      <c r="L632" s="6">
        <v>0.1875</v>
      </c>
      <c r="M632" s="7">
        <v>43533</v>
      </c>
      <c r="N632" s="93" t="s">
        <v>4520</v>
      </c>
      <c r="O632" s="3" t="s">
        <v>140</v>
      </c>
      <c r="P632" s="3" t="s">
        <v>3465</v>
      </c>
      <c r="Q632" s="3" t="s">
        <v>3472</v>
      </c>
    </row>
    <row r="633" spans="1:17" ht="13.9" customHeight="1">
      <c r="A633" s="2" t="s">
        <v>7060</v>
      </c>
      <c r="B633" s="3" t="s">
        <v>13</v>
      </c>
      <c r="C633" s="3" t="s">
        <v>14</v>
      </c>
      <c r="D633" s="3" t="s">
        <v>779</v>
      </c>
      <c r="E633" s="8" t="s">
        <v>2799</v>
      </c>
      <c r="F633" s="3" t="s">
        <v>3477</v>
      </c>
      <c r="G633" s="3" t="s">
        <v>15</v>
      </c>
      <c r="H633" s="3" t="s">
        <v>3494</v>
      </c>
      <c r="I633" s="3" t="s">
        <v>16</v>
      </c>
      <c r="J633" s="35">
        <v>156.63999999999999</v>
      </c>
      <c r="K633" s="32">
        <v>0.42499999999999999</v>
      </c>
      <c r="L633" s="6">
        <v>0.2</v>
      </c>
      <c r="M633" s="7">
        <v>40521</v>
      </c>
      <c r="N633" s="93" t="s">
        <v>5267</v>
      </c>
      <c r="O633" s="3" t="s">
        <v>140</v>
      </c>
      <c r="P633" s="3" t="s">
        <v>3465</v>
      </c>
      <c r="Q633" s="3" t="s">
        <v>3472</v>
      </c>
    </row>
    <row r="634" spans="1:17" ht="13.9" customHeight="1">
      <c r="A634" s="2" t="s">
        <v>7061</v>
      </c>
      <c r="B634" s="3" t="s">
        <v>13</v>
      </c>
      <c r="C634" s="3" t="s">
        <v>14</v>
      </c>
      <c r="D634" s="3" t="s">
        <v>780</v>
      </c>
      <c r="E634" s="3" t="s">
        <v>774</v>
      </c>
      <c r="F634" s="3" t="s">
        <v>3477</v>
      </c>
      <c r="G634" s="3" t="s">
        <v>15</v>
      </c>
      <c r="H634" s="3" t="s">
        <v>3494</v>
      </c>
      <c r="I634" s="3" t="s">
        <v>16</v>
      </c>
      <c r="J634" s="35">
        <v>165.31</v>
      </c>
      <c r="K634" s="32">
        <v>0.82499999999999996</v>
      </c>
      <c r="L634" s="6">
        <v>0.2</v>
      </c>
      <c r="M634" s="7">
        <v>40535</v>
      </c>
      <c r="N634" s="93" t="s">
        <v>3830</v>
      </c>
      <c r="O634" s="3" t="s">
        <v>140</v>
      </c>
      <c r="P634" s="3" t="s">
        <v>3465</v>
      </c>
      <c r="Q634" s="3" t="s">
        <v>3472</v>
      </c>
    </row>
    <row r="635" spans="1:17" ht="13.9" customHeight="1">
      <c r="A635" s="23" t="s">
        <v>7062</v>
      </c>
      <c r="B635" s="3" t="s">
        <v>13</v>
      </c>
      <c r="C635" s="3" t="s">
        <v>14</v>
      </c>
      <c r="D635" s="3" t="s">
        <v>781</v>
      </c>
      <c r="E635" s="8" t="s">
        <v>3188</v>
      </c>
      <c r="F635" s="3" t="s">
        <v>3477</v>
      </c>
      <c r="G635" s="3" t="s">
        <v>15</v>
      </c>
      <c r="H635" s="3" t="s">
        <v>3500</v>
      </c>
      <c r="I635" s="3" t="s">
        <v>16</v>
      </c>
      <c r="J635" s="35">
        <v>163.18</v>
      </c>
      <c r="K635" s="32">
        <v>10.1106</v>
      </c>
      <c r="L635" s="6">
        <v>0.2</v>
      </c>
      <c r="M635" s="7">
        <v>41089</v>
      </c>
      <c r="N635" s="97" t="s">
        <v>4521</v>
      </c>
      <c r="O635" s="3" t="s">
        <v>782</v>
      </c>
      <c r="P635" s="3" t="s">
        <v>3465</v>
      </c>
      <c r="Q635" s="3" t="s">
        <v>3472</v>
      </c>
    </row>
    <row r="636" spans="1:17" ht="13.9" customHeight="1">
      <c r="A636" s="2" t="s">
        <v>7063</v>
      </c>
      <c r="B636" s="3" t="s">
        <v>13</v>
      </c>
      <c r="C636" s="3" t="s">
        <v>14</v>
      </c>
      <c r="D636" s="3" t="s">
        <v>783</v>
      </c>
      <c r="E636" s="8" t="s">
        <v>2552</v>
      </c>
      <c r="F636" s="3" t="s">
        <v>3477</v>
      </c>
      <c r="G636" s="3" t="s">
        <v>15</v>
      </c>
      <c r="H636" s="3" t="s">
        <v>3495</v>
      </c>
      <c r="I636" s="3" t="s">
        <v>16</v>
      </c>
      <c r="J636" s="35">
        <v>19.59</v>
      </c>
      <c r="K636" s="32">
        <v>1.73333</v>
      </c>
      <c r="L636" s="6">
        <v>0.1875</v>
      </c>
      <c r="M636" s="7">
        <v>43645</v>
      </c>
      <c r="N636" s="93" t="s">
        <v>3831</v>
      </c>
      <c r="O636" s="3" t="s">
        <v>538</v>
      </c>
      <c r="P636" s="3" t="s">
        <v>3465</v>
      </c>
      <c r="Q636" s="3" t="s">
        <v>3472</v>
      </c>
    </row>
    <row r="637" spans="1:17" ht="13.9" customHeight="1">
      <c r="A637" s="2" t="s">
        <v>7064</v>
      </c>
      <c r="B637" s="3" t="s">
        <v>13</v>
      </c>
      <c r="C637" s="3" t="s">
        <v>14</v>
      </c>
      <c r="D637" s="3" t="s">
        <v>784</v>
      </c>
      <c r="E637" s="3" t="s">
        <v>723</v>
      </c>
      <c r="F637" s="3" t="s">
        <v>3477</v>
      </c>
      <c r="G637" s="3" t="s">
        <v>15</v>
      </c>
      <c r="H637" s="3" t="s">
        <v>3500</v>
      </c>
      <c r="I637" s="3" t="s">
        <v>16</v>
      </c>
      <c r="J637" s="35">
        <v>84.44</v>
      </c>
      <c r="K637" s="32">
        <v>0.5</v>
      </c>
      <c r="L637" s="6">
        <v>0.2</v>
      </c>
      <c r="M637" s="7">
        <v>40592</v>
      </c>
      <c r="N637" s="93" t="s">
        <v>3832</v>
      </c>
      <c r="O637" s="3" t="s">
        <v>782</v>
      </c>
      <c r="P637" s="3" t="s">
        <v>3465</v>
      </c>
      <c r="Q637" s="3" t="s">
        <v>3472</v>
      </c>
    </row>
    <row r="638" spans="1:17" ht="13.9" customHeight="1">
      <c r="A638" s="23" t="s">
        <v>7065</v>
      </c>
      <c r="B638" s="3" t="s">
        <v>13</v>
      </c>
      <c r="C638" s="3" t="s">
        <v>14</v>
      </c>
      <c r="D638" s="3" t="s">
        <v>785</v>
      </c>
      <c r="E638" s="3" t="s">
        <v>1327</v>
      </c>
      <c r="F638" s="3" t="s">
        <v>3477</v>
      </c>
      <c r="G638" s="3" t="s">
        <v>15</v>
      </c>
      <c r="H638" s="3" t="s">
        <v>3500</v>
      </c>
      <c r="I638" s="3" t="s">
        <v>16</v>
      </c>
      <c r="J638" s="35">
        <v>113.25</v>
      </c>
      <c r="K638" s="32">
        <v>30</v>
      </c>
      <c r="L638" s="6">
        <v>0.1875</v>
      </c>
      <c r="M638" s="7">
        <v>40599</v>
      </c>
      <c r="N638" s="96" t="s">
        <v>3826</v>
      </c>
      <c r="O638" s="3" t="s">
        <v>782</v>
      </c>
      <c r="P638" s="3" t="s">
        <v>3465</v>
      </c>
      <c r="Q638" s="3" t="s">
        <v>3472</v>
      </c>
    </row>
    <row r="639" spans="1:17" ht="13.9" customHeight="1">
      <c r="A639" s="2" t="s">
        <v>7066</v>
      </c>
      <c r="B639" s="3" t="s">
        <v>13</v>
      </c>
      <c r="C639" s="3" t="s">
        <v>14</v>
      </c>
      <c r="D639" s="3" t="s">
        <v>786</v>
      </c>
      <c r="E639" s="3" t="s">
        <v>1177</v>
      </c>
      <c r="F639" s="3" t="s">
        <v>3477</v>
      </c>
      <c r="G639" s="3" t="s">
        <v>15</v>
      </c>
      <c r="H639" s="3" t="s">
        <v>3500</v>
      </c>
      <c r="I639" s="3" t="s">
        <v>16</v>
      </c>
      <c r="J639" s="35">
        <v>123.41</v>
      </c>
      <c r="K639" s="32">
        <v>30</v>
      </c>
      <c r="L639" s="6">
        <v>0.1875</v>
      </c>
      <c r="M639" s="7">
        <v>41069</v>
      </c>
      <c r="N639" s="96" t="s">
        <v>3833</v>
      </c>
      <c r="O639" s="3" t="s">
        <v>782</v>
      </c>
      <c r="P639" s="3" t="s">
        <v>3465</v>
      </c>
      <c r="Q639" s="3" t="s">
        <v>3472</v>
      </c>
    </row>
    <row r="640" spans="1:17" ht="13.9" customHeight="1">
      <c r="A640" s="2" t="s">
        <v>7067</v>
      </c>
      <c r="B640" s="3" t="s">
        <v>13</v>
      </c>
      <c r="C640" s="3" t="s">
        <v>14</v>
      </c>
      <c r="D640" s="3" t="s">
        <v>787</v>
      </c>
      <c r="E640" s="3" t="s">
        <v>995</v>
      </c>
      <c r="F640" s="3" t="s">
        <v>3477</v>
      </c>
      <c r="G640" s="3" t="s">
        <v>15</v>
      </c>
      <c r="H640" s="3" t="s">
        <v>3491</v>
      </c>
      <c r="I640" s="3" t="s">
        <v>16</v>
      </c>
      <c r="J640" s="35">
        <v>33.39</v>
      </c>
      <c r="K640" s="32">
        <v>6.1094000000000001E-3</v>
      </c>
      <c r="L640" s="6">
        <v>0.125</v>
      </c>
      <c r="M640" s="7">
        <v>43253</v>
      </c>
      <c r="N640" s="93" t="s">
        <v>4522</v>
      </c>
      <c r="O640" s="3" t="s">
        <v>280</v>
      </c>
      <c r="P640" s="3" t="s">
        <v>3465</v>
      </c>
      <c r="Q640" s="3" t="s">
        <v>3471</v>
      </c>
    </row>
    <row r="641" spans="1:17" ht="13.9" customHeight="1">
      <c r="A641" s="23" t="s">
        <v>7068</v>
      </c>
      <c r="B641" s="3" t="s">
        <v>13</v>
      </c>
      <c r="C641" s="3" t="s">
        <v>14</v>
      </c>
      <c r="D641" s="3" t="s">
        <v>788</v>
      </c>
      <c r="E641" s="8" t="s">
        <v>3188</v>
      </c>
      <c r="F641" s="3" t="s">
        <v>3477</v>
      </c>
      <c r="G641" s="3" t="s">
        <v>15</v>
      </c>
      <c r="H641" s="3" t="s">
        <v>3491</v>
      </c>
      <c r="I641" s="3" t="s">
        <v>16</v>
      </c>
      <c r="J641" s="35">
        <v>137.52000000000001</v>
      </c>
      <c r="K641" s="32">
        <v>2.2222222</v>
      </c>
      <c r="L641" s="6">
        <v>0.2</v>
      </c>
      <c r="M641" s="7">
        <v>40257</v>
      </c>
      <c r="N641" s="93" t="s">
        <v>5268</v>
      </c>
      <c r="O641" s="3" t="s">
        <v>280</v>
      </c>
      <c r="P641" s="3" t="s">
        <v>3465</v>
      </c>
      <c r="Q641" s="3" t="s">
        <v>3471</v>
      </c>
    </row>
    <row r="642" spans="1:17" ht="13.9" customHeight="1">
      <c r="A642" s="2" t="s">
        <v>7069</v>
      </c>
      <c r="B642" s="3" t="s">
        <v>13</v>
      </c>
      <c r="C642" s="3" t="s">
        <v>14</v>
      </c>
      <c r="D642" s="3" t="s">
        <v>789</v>
      </c>
      <c r="E642" s="3" t="s">
        <v>774</v>
      </c>
      <c r="F642" s="3" t="s">
        <v>3477</v>
      </c>
      <c r="G642" s="3" t="s">
        <v>15</v>
      </c>
      <c r="H642" s="3" t="s">
        <v>3491</v>
      </c>
      <c r="I642" s="3" t="s">
        <v>16</v>
      </c>
      <c r="J642" s="35">
        <v>141.96</v>
      </c>
      <c r="K642" s="32">
        <v>25</v>
      </c>
      <c r="L642" s="6">
        <v>0.2</v>
      </c>
      <c r="M642" s="7">
        <v>40277</v>
      </c>
      <c r="N642" s="93" t="s">
        <v>3834</v>
      </c>
      <c r="O642" s="3" t="s">
        <v>280</v>
      </c>
      <c r="P642" s="3" t="s">
        <v>3465</v>
      </c>
      <c r="Q642" s="3" t="s">
        <v>3471</v>
      </c>
    </row>
    <row r="643" spans="1:17" ht="13.9" customHeight="1">
      <c r="A643" s="2" t="s">
        <v>7070</v>
      </c>
      <c r="B643" s="3" t="s">
        <v>13</v>
      </c>
      <c r="C643" s="3" t="s">
        <v>14</v>
      </c>
      <c r="D643" s="3" t="s">
        <v>790</v>
      </c>
      <c r="E643" s="3" t="s">
        <v>616</v>
      </c>
      <c r="F643" s="3" t="s">
        <v>3477</v>
      </c>
      <c r="G643" s="3" t="s">
        <v>15</v>
      </c>
      <c r="H643" s="3" t="s">
        <v>3500</v>
      </c>
      <c r="I643" s="3" t="s">
        <v>16</v>
      </c>
      <c r="J643" s="35">
        <v>336.7</v>
      </c>
      <c r="K643" s="32">
        <v>1.875</v>
      </c>
      <c r="L643" s="6">
        <v>0.125</v>
      </c>
      <c r="M643" s="7">
        <v>40634</v>
      </c>
      <c r="N643" s="93" t="s">
        <v>4523</v>
      </c>
      <c r="O643" s="3" t="s">
        <v>782</v>
      </c>
      <c r="P643" s="3" t="s">
        <v>3465</v>
      </c>
      <c r="Q643" s="3" t="s">
        <v>3472</v>
      </c>
    </row>
    <row r="644" spans="1:17" ht="13.9" customHeight="1">
      <c r="A644" s="23" t="s">
        <v>7071</v>
      </c>
      <c r="B644" s="3" t="s">
        <v>13</v>
      </c>
      <c r="C644" s="3" t="s">
        <v>14</v>
      </c>
      <c r="D644" s="3" t="s">
        <v>791</v>
      </c>
      <c r="E644" s="8" t="s">
        <v>2147</v>
      </c>
      <c r="F644" s="3" t="s">
        <v>3477</v>
      </c>
      <c r="G644" s="3" t="s">
        <v>15</v>
      </c>
      <c r="H644" s="3" t="s">
        <v>3501</v>
      </c>
      <c r="I644" s="3" t="s">
        <v>16</v>
      </c>
      <c r="J644" s="35">
        <v>41.75</v>
      </c>
      <c r="K644" s="32">
        <v>0.2083333</v>
      </c>
      <c r="L644" s="6">
        <v>0.125</v>
      </c>
      <c r="M644" s="7">
        <v>43100</v>
      </c>
      <c r="N644" s="93" t="s">
        <v>5269</v>
      </c>
      <c r="O644" s="3" t="s">
        <v>218</v>
      </c>
      <c r="P644" s="3" t="s">
        <v>3465</v>
      </c>
      <c r="Q644" s="3" t="s">
        <v>3472</v>
      </c>
    </row>
    <row r="645" spans="1:17" ht="13.9" customHeight="1">
      <c r="A645" s="2" t="s">
        <v>7072</v>
      </c>
      <c r="B645" s="3" t="s">
        <v>13</v>
      </c>
      <c r="C645" s="3" t="s">
        <v>14</v>
      </c>
      <c r="D645" s="3" t="s">
        <v>792</v>
      </c>
      <c r="E645" s="3" t="s">
        <v>111</v>
      </c>
      <c r="F645" s="3" t="s">
        <v>3477</v>
      </c>
      <c r="G645" s="3" t="s">
        <v>15</v>
      </c>
      <c r="H645" s="3" t="s">
        <v>3491</v>
      </c>
      <c r="I645" s="3" t="s">
        <v>16</v>
      </c>
      <c r="J645" s="35">
        <v>39.54</v>
      </c>
      <c r="K645" s="32">
        <v>6.1044999999999998</v>
      </c>
      <c r="L645" s="6">
        <v>0.1875</v>
      </c>
      <c r="M645" s="7">
        <v>40237</v>
      </c>
      <c r="N645" s="93" t="s">
        <v>4524</v>
      </c>
      <c r="O645" s="3" t="s">
        <v>280</v>
      </c>
      <c r="P645" s="3" t="s">
        <v>3465</v>
      </c>
      <c r="Q645" s="3" t="s">
        <v>3471</v>
      </c>
    </row>
    <row r="646" spans="1:17" ht="13.9" customHeight="1">
      <c r="A646" s="2" t="s">
        <v>7073</v>
      </c>
      <c r="B646" s="3" t="s">
        <v>13</v>
      </c>
      <c r="C646" s="3" t="s">
        <v>14</v>
      </c>
      <c r="D646" s="3" t="s">
        <v>793</v>
      </c>
      <c r="E646" s="3" t="s">
        <v>1471</v>
      </c>
      <c r="F646" s="3" t="s">
        <v>3477</v>
      </c>
      <c r="G646" s="3" t="s">
        <v>15</v>
      </c>
      <c r="H646" s="3" t="s">
        <v>3501</v>
      </c>
      <c r="I646" s="3" t="s">
        <v>16</v>
      </c>
      <c r="J646" s="35">
        <v>77.73</v>
      </c>
      <c r="K646" s="32">
        <v>1.25</v>
      </c>
      <c r="L646" s="6">
        <v>0.2</v>
      </c>
      <c r="M646" s="7">
        <v>40118</v>
      </c>
      <c r="N646" s="93" t="s">
        <v>4525</v>
      </c>
      <c r="O646" s="3" t="s">
        <v>218</v>
      </c>
      <c r="P646" s="3" t="s">
        <v>3465</v>
      </c>
      <c r="Q646" s="3" t="s">
        <v>3472</v>
      </c>
    </row>
    <row r="647" spans="1:17" ht="13.9" customHeight="1">
      <c r="A647" s="23" t="s">
        <v>7074</v>
      </c>
      <c r="B647" s="3" t="s">
        <v>13</v>
      </c>
      <c r="C647" s="3" t="s">
        <v>14</v>
      </c>
      <c r="D647" s="3" t="s">
        <v>794</v>
      </c>
      <c r="E647" s="8" t="s">
        <v>2276</v>
      </c>
      <c r="F647" s="3" t="s">
        <v>3477</v>
      </c>
      <c r="G647" s="3" t="s">
        <v>15</v>
      </c>
      <c r="H647" s="3" t="s">
        <v>3501</v>
      </c>
      <c r="I647" s="3" t="s">
        <v>16</v>
      </c>
      <c r="J647" s="35">
        <v>126</v>
      </c>
      <c r="K647" s="32">
        <v>0.9375</v>
      </c>
      <c r="L647" s="6">
        <v>0.125</v>
      </c>
      <c r="M647" s="7">
        <v>40596</v>
      </c>
      <c r="N647" s="93" t="s">
        <v>5270</v>
      </c>
      <c r="O647" s="3" t="s">
        <v>218</v>
      </c>
      <c r="P647" s="3" t="s">
        <v>3465</v>
      </c>
      <c r="Q647" s="3" t="s">
        <v>3472</v>
      </c>
    </row>
    <row r="648" spans="1:17" ht="13.9" customHeight="1">
      <c r="A648" s="2" t="s">
        <v>7075</v>
      </c>
      <c r="B648" s="3" t="s">
        <v>13</v>
      </c>
      <c r="C648" s="3" t="s">
        <v>14</v>
      </c>
      <c r="D648" s="3" t="s">
        <v>795</v>
      </c>
      <c r="E648" s="3" t="s">
        <v>498</v>
      </c>
      <c r="F648" s="3" t="s">
        <v>3477</v>
      </c>
      <c r="G648" s="3" t="s">
        <v>15</v>
      </c>
      <c r="H648" s="3" t="s">
        <v>3500</v>
      </c>
      <c r="I648" s="3" t="s">
        <v>16</v>
      </c>
      <c r="J648" s="35">
        <v>346.52</v>
      </c>
      <c r="K648" s="32">
        <v>2.8125</v>
      </c>
      <c r="L648" s="6">
        <v>0.125</v>
      </c>
      <c r="M648" s="7">
        <v>43154</v>
      </c>
      <c r="N648" s="93" t="s">
        <v>4526</v>
      </c>
      <c r="O648" s="3" t="s">
        <v>782</v>
      </c>
      <c r="P648" s="3" t="s">
        <v>3465</v>
      </c>
      <c r="Q648" s="3" t="s">
        <v>3472</v>
      </c>
    </row>
    <row r="649" spans="1:17" ht="13.9" customHeight="1">
      <c r="A649" s="2" t="s">
        <v>7076</v>
      </c>
      <c r="B649" s="3" t="s">
        <v>13</v>
      </c>
      <c r="C649" s="3" t="s">
        <v>14</v>
      </c>
      <c r="D649" s="3" t="s">
        <v>796</v>
      </c>
      <c r="E649" s="8" t="s">
        <v>3063</v>
      </c>
      <c r="F649" s="3" t="s">
        <v>3477</v>
      </c>
      <c r="G649" s="3" t="s">
        <v>15</v>
      </c>
      <c r="H649" s="3" t="s">
        <v>3500</v>
      </c>
      <c r="I649" s="3" t="s">
        <v>16</v>
      </c>
      <c r="J649" s="35">
        <v>259.68</v>
      </c>
      <c r="K649" s="32">
        <v>1.4583333000000001</v>
      </c>
      <c r="L649" s="6">
        <v>0.125</v>
      </c>
      <c r="M649" s="7">
        <v>40150</v>
      </c>
      <c r="N649" s="93" t="s">
        <v>4527</v>
      </c>
      <c r="O649" s="3" t="s">
        <v>782</v>
      </c>
      <c r="P649" s="3" t="s">
        <v>3465</v>
      </c>
      <c r="Q649" s="3" t="s">
        <v>3472</v>
      </c>
    </row>
    <row r="650" spans="1:17" ht="13.9" customHeight="1">
      <c r="A650" s="23" t="s">
        <v>7077</v>
      </c>
      <c r="B650" s="3" t="s">
        <v>13</v>
      </c>
      <c r="C650" s="3" t="s">
        <v>14</v>
      </c>
      <c r="D650" s="3" t="s">
        <v>797</v>
      </c>
      <c r="E650" s="8" t="s">
        <v>1777</v>
      </c>
      <c r="F650" s="3" t="s">
        <v>3477</v>
      </c>
      <c r="G650" s="3" t="s">
        <v>15</v>
      </c>
      <c r="H650" s="3" t="s">
        <v>3501</v>
      </c>
      <c r="I650" s="3" t="s">
        <v>16</v>
      </c>
      <c r="J650" s="35">
        <v>36.799999999999997</v>
      </c>
      <c r="K650" s="32">
        <v>0.20833299999999999</v>
      </c>
      <c r="L650" s="6">
        <v>0.125</v>
      </c>
      <c r="M650" s="7">
        <v>40110</v>
      </c>
      <c r="N650" s="93" t="s">
        <v>4528</v>
      </c>
      <c r="O650" s="3" t="s">
        <v>218</v>
      </c>
      <c r="P650" s="3" t="s">
        <v>3465</v>
      </c>
      <c r="Q650" s="3" t="s">
        <v>3472</v>
      </c>
    </row>
    <row r="651" spans="1:17" ht="13.9" customHeight="1">
      <c r="A651" s="2" t="s">
        <v>7078</v>
      </c>
      <c r="B651" s="3" t="s">
        <v>13</v>
      </c>
      <c r="C651" s="3" t="s">
        <v>14</v>
      </c>
      <c r="D651" s="3" t="s">
        <v>798</v>
      </c>
      <c r="E651" s="3" t="s">
        <v>215</v>
      </c>
      <c r="F651" s="3" t="s">
        <v>3477</v>
      </c>
      <c r="G651" s="3" t="s">
        <v>15</v>
      </c>
      <c r="H651" s="3" t="s">
        <v>3500</v>
      </c>
      <c r="I651" s="3" t="s">
        <v>16</v>
      </c>
      <c r="J651" s="35">
        <v>370.06</v>
      </c>
      <c r="K651" s="32">
        <v>2.25</v>
      </c>
      <c r="L651" s="6">
        <v>0.1875</v>
      </c>
      <c r="M651" s="7">
        <v>40648</v>
      </c>
      <c r="N651" s="93" t="s">
        <v>4529</v>
      </c>
      <c r="O651" s="3" t="s">
        <v>782</v>
      </c>
      <c r="P651" s="3" t="s">
        <v>3465</v>
      </c>
      <c r="Q651" s="3" t="s">
        <v>3472</v>
      </c>
    </row>
    <row r="652" spans="1:17" ht="13.9" customHeight="1">
      <c r="A652" s="2" t="s">
        <v>7079</v>
      </c>
      <c r="B652" s="3" t="s">
        <v>13</v>
      </c>
      <c r="C652" s="3" t="s">
        <v>14</v>
      </c>
      <c r="D652" s="3" t="s">
        <v>799</v>
      </c>
      <c r="E652" s="8" t="s">
        <v>1274</v>
      </c>
      <c r="F652" s="3" t="s">
        <v>3477</v>
      </c>
      <c r="G652" s="3" t="s">
        <v>15</v>
      </c>
      <c r="H652" s="3" t="s">
        <v>3500</v>
      </c>
      <c r="I652" s="3" t="s">
        <v>16</v>
      </c>
      <c r="J652" s="35">
        <v>37.35</v>
      </c>
      <c r="K652" s="32">
        <v>2.6</v>
      </c>
      <c r="L652" s="6">
        <v>0.125</v>
      </c>
      <c r="M652" s="7">
        <v>43204</v>
      </c>
      <c r="N652" s="93" t="s">
        <v>4530</v>
      </c>
      <c r="O652" s="3" t="s">
        <v>782</v>
      </c>
      <c r="P652" s="3" t="s">
        <v>3465</v>
      </c>
      <c r="Q652" s="3" t="s">
        <v>3472</v>
      </c>
    </row>
    <row r="653" spans="1:17" ht="13.9" customHeight="1">
      <c r="A653" s="23" t="s">
        <v>7080</v>
      </c>
      <c r="B653" s="3" t="s">
        <v>13</v>
      </c>
      <c r="C653" s="3" t="s">
        <v>14</v>
      </c>
      <c r="D653" s="3" t="s">
        <v>800</v>
      </c>
      <c r="E653" s="8" t="s">
        <v>2207</v>
      </c>
      <c r="F653" s="3" t="s">
        <v>3477</v>
      </c>
      <c r="G653" s="3" t="s">
        <v>15</v>
      </c>
      <c r="H653" s="3" t="s">
        <v>3501</v>
      </c>
      <c r="I653" s="3" t="s">
        <v>16</v>
      </c>
      <c r="J653" s="35">
        <v>86.82</v>
      </c>
      <c r="K653" s="32">
        <v>1.25</v>
      </c>
      <c r="L653" s="6">
        <v>0.2</v>
      </c>
      <c r="M653" s="7">
        <v>40104</v>
      </c>
      <c r="N653" s="93" t="s">
        <v>4531</v>
      </c>
      <c r="O653" s="3" t="s">
        <v>218</v>
      </c>
      <c r="P653" s="3" t="s">
        <v>3465</v>
      </c>
      <c r="Q653" s="3" t="s">
        <v>3472</v>
      </c>
    </row>
    <row r="654" spans="1:17" ht="13.9" customHeight="1">
      <c r="A654" s="2" t="s">
        <v>7081</v>
      </c>
      <c r="B654" s="3" t="s">
        <v>13</v>
      </c>
      <c r="C654" s="3" t="s">
        <v>14</v>
      </c>
      <c r="D654" s="3" t="s">
        <v>801</v>
      </c>
      <c r="E654" s="8" t="s">
        <v>1777</v>
      </c>
      <c r="F654" s="3" t="s">
        <v>3477</v>
      </c>
      <c r="G654" s="3" t="s">
        <v>15</v>
      </c>
      <c r="H654" s="3" t="s">
        <v>3502</v>
      </c>
      <c r="I654" s="3" t="s">
        <v>3463</v>
      </c>
      <c r="J654" s="35">
        <v>80.45</v>
      </c>
      <c r="K654" s="32">
        <v>90</v>
      </c>
      <c r="L654" s="6">
        <v>0.1875</v>
      </c>
      <c r="M654" s="7">
        <v>40200</v>
      </c>
      <c r="N654" s="93" t="s">
        <v>4532</v>
      </c>
      <c r="O654" s="3" t="s">
        <v>140</v>
      </c>
      <c r="P654" s="3" t="s">
        <v>3465</v>
      </c>
      <c r="Q654" s="3" t="s">
        <v>3471</v>
      </c>
    </row>
    <row r="655" spans="1:17" ht="13.9" customHeight="1">
      <c r="A655" s="2" t="s">
        <v>7082</v>
      </c>
      <c r="B655" s="5" t="s">
        <v>13</v>
      </c>
      <c r="C655" s="3" t="s">
        <v>14</v>
      </c>
      <c r="D655" s="3" t="s">
        <v>802</v>
      </c>
      <c r="E655" s="8" t="s">
        <v>2207</v>
      </c>
      <c r="F655" s="3" t="s">
        <v>3477</v>
      </c>
      <c r="G655" s="3" t="s">
        <v>15</v>
      </c>
      <c r="H655" s="3" t="s">
        <v>3497</v>
      </c>
      <c r="I655" s="3" t="s">
        <v>16</v>
      </c>
      <c r="J655" s="35">
        <v>346.56</v>
      </c>
      <c r="K655" s="32">
        <v>1.447068</v>
      </c>
      <c r="L655" s="6">
        <v>0.2</v>
      </c>
      <c r="M655" s="7">
        <v>41125</v>
      </c>
      <c r="N655" s="93" t="s">
        <v>5271</v>
      </c>
      <c r="O655" s="3" t="s">
        <v>683</v>
      </c>
      <c r="P655" s="3" t="s">
        <v>3465</v>
      </c>
      <c r="Q655" s="3" t="s">
        <v>3472</v>
      </c>
    </row>
    <row r="656" spans="1:17" ht="13.9" customHeight="1">
      <c r="A656" s="23" t="s">
        <v>7083</v>
      </c>
      <c r="B656" s="3" t="s">
        <v>13</v>
      </c>
      <c r="C656" s="3" t="s">
        <v>14</v>
      </c>
      <c r="D656" s="3" t="s">
        <v>803</v>
      </c>
      <c r="E656" s="8" t="s">
        <v>3126</v>
      </c>
      <c r="F656" s="3" t="s">
        <v>3477</v>
      </c>
      <c r="G656" s="3" t="s">
        <v>15</v>
      </c>
      <c r="H656" s="3" t="s">
        <v>3494</v>
      </c>
      <c r="I656" s="3" t="s">
        <v>16</v>
      </c>
      <c r="J656" s="35">
        <v>40.33</v>
      </c>
      <c r="K656" s="32">
        <v>1.0416669999999999</v>
      </c>
      <c r="L656" s="6">
        <v>0.2</v>
      </c>
      <c r="M656" s="7">
        <v>43115</v>
      </c>
      <c r="N656" s="93" t="s">
        <v>4533</v>
      </c>
      <c r="O656" s="3" t="s">
        <v>140</v>
      </c>
      <c r="P656" s="3" t="s">
        <v>3465</v>
      </c>
      <c r="Q656" s="3" t="s">
        <v>3472</v>
      </c>
    </row>
    <row r="657" spans="1:17" ht="13.9" customHeight="1">
      <c r="A657" s="2" t="s">
        <v>7084</v>
      </c>
      <c r="B657" s="3" t="s">
        <v>13</v>
      </c>
      <c r="C657" s="3" t="s">
        <v>14</v>
      </c>
      <c r="D657" s="3" t="s">
        <v>804</v>
      </c>
      <c r="E657" s="3" t="s">
        <v>1177</v>
      </c>
      <c r="F657" s="3" t="s">
        <v>3477</v>
      </c>
      <c r="G657" s="3" t="s">
        <v>15</v>
      </c>
      <c r="H657" s="3" t="s">
        <v>3494</v>
      </c>
      <c r="I657" s="3" t="s">
        <v>16</v>
      </c>
      <c r="J657" s="35">
        <v>39.72</v>
      </c>
      <c r="K657" s="32">
        <v>1.0416669999999999</v>
      </c>
      <c r="L657" s="6">
        <v>0.2</v>
      </c>
      <c r="M657" s="7">
        <v>40111</v>
      </c>
      <c r="N657" s="93" t="s">
        <v>4534</v>
      </c>
      <c r="O657" s="3" t="s">
        <v>140</v>
      </c>
      <c r="P657" s="3" t="s">
        <v>3465</v>
      </c>
      <c r="Q657" s="3" t="s">
        <v>3472</v>
      </c>
    </row>
    <row r="658" spans="1:17" ht="13.9" customHeight="1">
      <c r="A658" s="2" t="s">
        <v>7085</v>
      </c>
      <c r="B658" s="3" t="s">
        <v>13</v>
      </c>
      <c r="C658" s="3" t="s">
        <v>14</v>
      </c>
      <c r="D658" s="3" t="s">
        <v>805</v>
      </c>
      <c r="E658" s="8" t="s">
        <v>3063</v>
      </c>
      <c r="F658" s="3" t="s">
        <v>3477</v>
      </c>
      <c r="G658" s="3" t="s">
        <v>15</v>
      </c>
      <c r="H658" s="3" t="s">
        <v>3500</v>
      </c>
      <c r="I658" s="3" t="s">
        <v>16</v>
      </c>
      <c r="J658" s="35">
        <v>155.28</v>
      </c>
      <c r="K658" s="32">
        <v>1.3333299999999999</v>
      </c>
      <c r="L658" s="6">
        <v>0.1875</v>
      </c>
      <c r="M658" s="7">
        <v>40192</v>
      </c>
      <c r="N658" s="93" t="s">
        <v>4500</v>
      </c>
      <c r="O658" s="3" t="s">
        <v>782</v>
      </c>
      <c r="P658" s="3" t="s">
        <v>3465</v>
      </c>
      <c r="Q658" s="3" t="s">
        <v>3472</v>
      </c>
    </row>
    <row r="659" spans="1:17" ht="13.9" customHeight="1">
      <c r="A659" s="23" t="s">
        <v>7086</v>
      </c>
      <c r="B659" s="3" t="s">
        <v>13</v>
      </c>
      <c r="C659" s="3" t="s">
        <v>14</v>
      </c>
      <c r="D659" s="3" t="s">
        <v>806</v>
      </c>
      <c r="E659" s="8" t="s">
        <v>3063</v>
      </c>
      <c r="F659" s="3" t="s">
        <v>3477</v>
      </c>
      <c r="G659" s="3" t="s">
        <v>15</v>
      </c>
      <c r="H659" s="3" t="s">
        <v>3491</v>
      </c>
      <c r="I659" s="3" t="s">
        <v>16</v>
      </c>
      <c r="J659" s="35">
        <v>33.07</v>
      </c>
      <c r="K659" s="32">
        <v>5</v>
      </c>
      <c r="L659" s="6">
        <v>0.2</v>
      </c>
      <c r="M659" s="7">
        <v>40768</v>
      </c>
      <c r="N659" s="93" t="s">
        <v>3835</v>
      </c>
      <c r="O659" s="3" t="s">
        <v>280</v>
      </c>
      <c r="P659" s="3" t="s">
        <v>3465</v>
      </c>
      <c r="Q659" s="3" t="s">
        <v>3471</v>
      </c>
    </row>
    <row r="660" spans="1:17" ht="13.9" customHeight="1">
      <c r="A660" s="2" t="s">
        <v>7087</v>
      </c>
      <c r="B660" s="3" t="s">
        <v>13</v>
      </c>
      <c r="C660" s="3" t="s">
        <v>14</v>
      </c>
      <c r="D660" s="3" t="s">
        <v>807</v>
      </c>
      <c r="E660" s="3" t="s">
        <v>215</v>
      </c>
      <c r="F660" s="3" t="s">
        <v>3477</v>
      </c>
      <c r="G660" s="3" t="s">
        <v>15</v>
      </c>
      <c r="H660" s="3" t="s">
        <v>3491</v>
      </c>
      <c r="I660" s="3" t="s">
        <v>16</v>
      </c>
      <c r="J660" s="35">
        <v>79.67</v>
      </c>
      <c r="K660" s="32">
        <v>2</v>
      </c>
      <c r="L660" s="6">
        <v>0.2</v>
      </c>
      <c r="M660" s="7">
        <v>43248</v>
      </c>
      <c r="N660" s="93" t="s">
        <v>4535</v>
      </c>
      <c r="O660" s="3" t="s">
        <v>280</v>
      </c>
      <c r="P660" s="3" t="s">
        <v>3465</v>
      </c>
      <c r="Q660" s="3" t="s">
        <v>3471</v>
      </c>
    </row>
    <row r="661" spans="1:17" ht="13.9" customHeight="1">
      <c r="A661" s="2" t="s">
        <v>7088</v>
      </c>
      <c r="B661" s="3" t="s">
        <v>13</v>
      </c>
      <c r="C661" s="3" t="s">
        <v>14</v>
      </c>
      <c r="D661" s="3" t="s">
        <v>808</v>
      </c>
      <c r="E661" s="8" t="s">
        <v>3188</v>
      </c>
      <c r="F661" s="3" t="s">
        <v>3477</v>
      </c>
      <c r="G661" s="3" t="s">
        <v>15</v>
      </c>
      <c r="H661" s="3" t="s">
        <v>3491</v>
      </c>
      <c r="I661" s="3" t="s">
        <v>16</v>
      </c>
      <c r="J661" s="35">
        <v>147.38</v>
      </c>
      <c r="K661" s="32">
        <v>0.55555849999999996</v>
      </c>
      <c r="L661" s="6">
        <v>0.1875</v>
      </c>
      <c r="M661" s="7">
        <v>40237</v>
      </c>
      <c r="N661" s="93" t="s">
        <v>5272</v>
      </c>
      <c r="O661" s="3" t="s">
        <v>280</v>
      </c>
      <c r="P661" s="3" t="s">
        <v>3465</v>
      </c>
      <c r="Q661" s="3" t="s">
        <v>3471</v>
      </c>
    </row>
    <row r="662" spans="1:17" ht="13.9" customHeight="1">
      <c r="A662" s="23" t="s">
        <v>7089</v>
      </c>
      <c r="B662" s="3" t="s">
        <v>13</v>
      </c>
      <c r="C662" s="3" t="s">
        <v>14</v>
      </c>
      <c r="D662" s="3" t="s">
        <v>809</v>
      </c>
      <c r="E662" s="3" t="s">
        <v>955</v>
      </c>
      <c r="F662" s="3" t="s">
        <v>3477</v>
      </c>
      <c r="G662" s="3" t="s">
        <v>15</v>
      </c>
      <c r="H662" s="3" t="s">
        <v>3500</v>
      </c>
      <c r="I662" s="3" t="s">
        <v>16</v>
      </c>
      <c r="J662" s="35">
        <v>80.27</v>
      </c>
      <c r="K662" s="32">
        <v>8</v>
      </c>
      <c r="L662" s="6">
        <v>0.1875</v>
      </c>
      <c r="M662" s="7">
        <v>40168</v>
      </c>
      <c r="N662" s="93" t="s">
        <v>4536</v>
      </c>
      <c r="O662" s="3" t="s">
        <v>782</v>
      </c>
      <c r="P662" s="3" t="s">
        <v>3465</v>
      </c>
      <c r="Q662" s="3" t="s">
        <v>3472</v>
      </c>
    </row>
    <row r="663" spans="1:17" ht="13.9" customHeight="1">
      <c r="A663" s="2" t="s">
        <v>7090</v>
      </c>
      <c r="B663" s="3" t="s">
        <v>13</v>
      </c>
      <c r="C663" s="3" t="s">
        <v>14</v>
      </c>
      <c r="D663" s="3" t="s">
        <v>810</v>
      </c>
      <c r="E663" s="8" t="s">
        <v>2276</v>
      </c>
      <c r="F663" s="3" t="s">
        <v>3477</v>
      </c>
      <c r="G663" s="3" t="s">
        <v>15</v>
      </c>
      <c r="H663" s="3" t="s">
        <v>3491</v>
      </c>
      <c r="I663" s="3" t="s">
        <v>16</v>
      </c>
      <c r="J663" s="35">
        <v>65.34</v>
      </c>
      <c r="K663" s="32">
        <v>6.625</v>
      </c>
      <c r="L663" s="6">
        <v>0.2</v>
      </c>
      <c r="M663" s="7">
        <v>40730</v>
      </c>
      <c r="N663" s="93" t="s">
        <v>3836</v>
      </c>
      <c r="O663" s="3" t="s">
        <v>280</v>
      </c>
      <c r="P663" s="3" t="s">
        <v>3465</v>
      </c>
      <c r="Q663" s="3" t="s">
        <v>3471</v>
      </c>
    </row>
    <row r="664" spans="1:17" ht="13.9" customHeight="1">
      <c r="A664" s="2" t="s">
        <v>7091</v>
      </c>
      <c r="B664" s="3" t="s">
        <v>13</v>
      </c>
      <c r="C664" s="3" t="s">
        <v>14</v>
      </c>
      <c r="D664" s="3" t="s">
        <v>811</v>
      </c>
      <c r="E664" s="8" t="s">
        <v>1502</v>
      </c>
      <c r="F664" s="3" t="s">
        <v>3477</v>
      </c>
      <c r="G664" s="3" t="s">
        <v>15</v>
      </c>
      <c r="H664" s="3" t="s">
        <v>3494</v>
      </c>
      <c r="I664" s="3" t="s">
        <v>16</v>
      </c>
      <c r="J664" s="35">
        <v>39.18</v>
      </c>
      <c r="K664" s="32">
        <v>5.5556000000000001E-2</v>
      </c>
      <c r="L664" s="6">
        <v>0.2</v>
      </c>
      <c r="M664" s="7">
        <v>43176</v>
      </c>
      <c r="N664" s="93" t="s">
        <v>4503</v>
      </c>
      <c r="O664" s="3" t="s">
        <v>140</v>
      </c>
      <c r="P664" s="3" t="s">
        <v>3465</v>
      </c>
      <c r="Q664" s="3" t="s">
        <v>3472</v>
      </c>
    </row>
    <row r="665" spans="1:17" ht="13.9" customHeight="1">
      <c r="A665" s="23" t="s">
        <v>7092</v>
      </c>
      <c r="B665" s="3" t="s">
        <v>13</v>
      </c>
      <c r="C665" s="3" t="s">
        <v>14</v>
      </c>
      <c r="D665" s="3" t="s">
        <v>812</v>
      </c>
      <c r="E665" s="3" t="s">
        <v>354</v>
      </c>
      <c r="F665" s="3" t="s">
        <v>3477</v>
      </c>
      <c r="G665" s="3" t="s">
        <v>15</v>
      </c>
      <c r="H665" s="3" t="s">
        <v>3501</v>
      </c>
      <c r="I665" s="3" t="s">
        <v>16</v>
      </c>
      <c r="J665" s="35">
        <v>119.38</v>
      </c>
      <c r="K665" s="32">
        <v>0.9375</v>
      </c>
      <c r="L665" s="6">
        <v>0.125</v>
      </c>
      <c r="M665" s="7">
        <v>40112</v>
      </c>
      <c r="N665" s="93" t="s">
        <v>4537</v>
      </c>
      <c r="O665" s="3" t="s">
        <v>218</v>
      </c>
      <c r="P665" s="3" t="s">
        <v>3465</v>
      </c>
      <c r="Q665" s="3" t="s">
        <v>3472</v>
      </c>
    </row>
    <row r="666" spans="1:17" ht="13.9" customHeight="1">
      <c r="A666" s="2" t="s">
        <v>7093</v>
      </c>
      <c r="B666" s="3" t="s">
        <v>13</v>
      </c>
      <c r="C666" s="3" t="s">
        <v>14</v>
      </c>
      <c r="D666" s="3" t="s">
        <v>813</v>
      </c>
      <c r="E666" s="3" t="s">
        <v>116</v>
      </c>
      <c r="F666" s="3" t="s">
        <v>3477</v>
      </c>
      <c r="G666" s="3" t="s">
        <v>15</v>
      </c>
      <c r="H666" s="3" t="s">
        <v>3500</v>
      </c>
      <c r="I666" s="3" t="s">
        <v>16</v>
      </c>
      <c r="J666" s="35">
        <v>364.7</v>
      </c>
      <c r="K666" s="32">
        <v>2.8125</v>
      </c>
      <c r="L666" s="6">
        <v>0.125</v>
      </c>
      <c r="M666" s="7">
        <v>40164</v>
      </c>
      <c r="N666" s="93" t="s">
        <v>4538</v>
      </c>
      <c r="O666" s="3" t="s">
        <v>782</v>
      </c>
      <c r="P666" s="3" t="s">
        <v>3465</v>
      </c>
      <c r="Q666" s="3" t="s">
        <v>3472</v>
      </c>
    </row>
    <row r="667" spans="1:17" ht="13.9" customHeight="1">
      <c r="A667" s="2" t="s">
        <v>7094</v>
      </c>
      <c r="B667" s="3" t="s">
        <v>13</v>
      </c>
      <c r="C667" s="3" t="s">
        <v>14</v>
      </c>
      <c r="D667" s="3" t="s">
        <v>814</v>
      </c>
      <c r="E667" s="8" t="s">
        <v>1589</v>
      </c>
      <c r="F667" s="3" t="s">
        <v>3477</v>
      </c>
      <c r="G667" s="3" t="s">
        <v>15</v>
      </c>
      <c r="H667" s="3" t="s">
        <v>3494</v>
      </c>
      <c r="I667" s="3" t="s">
        <v>16</v>
      </c>
      <c r="J667" s="35">
        <v>72.989999999999995</v>
      </c>
      <c r="K667" s="32">
        <v>3.75</v>
      </c>
      <c r="L667" s="6">
        <v>0.1875</v>
      </c>
      <c r="M667" s="7">
        <v>40600</v>
      </c>
      <c r="N667" s="93" t="s">
        <v>5273</v>
      </c>
      <c r="O667" s="3" t="s">
        <v>140</v>
      </c>
      <c r="P667" s="3" t="s">
        <v>3465</v>
      </c>
      <c r="Q667" s="3" t="s">
        <v>3472</v>
      </c>
    </row>
    <row r="668" spans="1:17" ht="13.9" customHeight="1">
      <c r="A668" s="23" t="s">
        <v>7095</v>
      </c>
      <c r="B668" s="3" t="s">
        <v>13</v>
      </c>
      <c r="C668" s="3" t="s">
        <v>14</v>
      </c>
      <c r="D668" s="3" t="s">
        <v>815</v>
      </c>
      <c r="E668" s="8" t="s">
        <v>201</v>
      </c>
      <c r="F668" s="3" t="s">
        <v>3477</v>
      </c>
      <c r="G668" s="3" t="s">
        <v>15</v>
      </c>
      <c r="H668" s="3" t="s">
        <v>3494</v>
      </c>
      <c r="I668" s="3" t="s">
        <v>16</v>
      </c>
      <c r="J668" s="35">
        <v>37.22</v>
      </c>
      <c r="K668" s="32">
        <v>0.83333000000000002</v>
      </c>
      <c r="L668" s="6">
        <v>0.1875</v>
      </c>
      <c r="M668" s="7">
        <v>43156</v>
      </c>
      <c r="N668" s="93" t="s">
        <v>4539</v>
      </c>
      <c r="O668" s="3" t="s">
        <v>140</v>
      </c>
      <c r="P668" s="3" t="s">
        <v>3465</v>
      </c>
      <c r="Q668" s="3" t="s">
        <v>3472</v>
      </c>
    </row>
    <row r="669" spans="1:17" ht="13.9" customHeight="1">
      <c r="A669" s="2" t="s">
        <v>7096</v>
      </c>
      <c r="B669" s="3" t="s">
        <v>13</v>
      </c>
      <c r="C669" s="3" t="s">
        <v>14</v>
      </c>
      <c r="D669" s="3" t="s">
        <v>816</v>
      </c>
      <c r="E669" s="8" t="s">
        <v>2692</v>
      </c>
      <c r="F669" s="3" t="s">
        <v>3477</v>
      </c>
      <c r="G669" s="3" t="s">
        <v>15</v>
      </c>
      <c r="H669" s="3" t="s">
        <v>3494</v>
      </c>
      <c r="I669" s="3" t="s">
        <v>16</v>
      </c>
      <c r="J669" s="35">
        <v>82.78</v>
      </c>
      <c r="K669" s="32">
        <v>8</v>
      </c>
      <c r="L669" s="6">
        <v>0.1875</v>
      </c>
      <c r="M669" s="7">
        <v>40251</v>
      </c>
      <c r="N669" s="93" t="s">
        <v>4540</v>
      </c>
      <c r="O669" s="3" t="s">
        <v>140</v>
      </c>
      <c r="P669" s="3" t="s">
        <v>3465</v>
      </c>
      <c r="Q669" s="3" t="s">
        <v>3472</v>
      </c>
    </row>
    <row r="670" spans="1:17" ht="13.9" customHeight="1">
      <c r="A670" s="2" t="s">
        <v>7097</v>
      </c>
      <c r="B670" s="3" t="s">
        <v>13</v>
      </c>
      <c r="C670" s="3" t="s">
        <v>14</v>
      </c>
      <c r="D670" s="3" t="s">
        <v>817</v>
      </c>
      <c r="E670" s="8" t="s">
        <v>1777</v>
      </c>
      <c r="F670" s="3" t="s">
        <v>3477</v>
      </c>
      <c r="G670" s="3" t="s">
        <v>15</v>
      </c>
      <c r="H670" s="3" t="s">
        <v>3497</v>
      </c>
      <c r="I670" s="3" t="s">
        <v>16</v>
      </c>
      <c r="J670" s="35">
        <v>40.25</v>
      </c>
      <c r="K670" s="32">
        <v>0.1</v>
      </c>
      <c r="L670" s="6">
        <v>0.1875</v>
      </c>
      <c r="M670" s="7">
        <v>40759</v>
      </c>
      <c r="N670" s="93" t="s">
        <v>3837</v>
      </c>
      <c r="O670" s="3" t="s">
        <v>683</v>
      </c>
      <c r="P670" s="3" t="s">
        <v>3465</v>
      </c>
      <c r="Q670" s="3" t="s">
        <v>3472</v>
      </c>
    </row>
    <row r="671" spans="1:17" ht="13.9" customHeight="1">
      <c r="A671" s="23" t="s">
        <v>7098</v>
      </c>
      <c r="B671" s="3" t="s">
        <v>13</v>
      </c>
      <c r="C671" s="3" t="s">
        <v>14</v>
      </c>
      <c r="D671" s="3" t="s">
        <v>818</v>
      </c>
      <c r="E671" s="3" t="s">
        <v>774</v>
      </c>
      <c r="F671" s="3" t="s">
        <v>3477</v>
      </c>
      <c r="G671" s="3" t="s">
        <v>15</v>
      </c>
      <c r="H671" s="3" t="s">
        <v>3494</v>
      </c>
      <c r="I671" s="3" t="s">
        <v>16</v>
      </c>
      <c r="J671" s="35">
        <v>39.54</v>
      </c>
      <c r="K671" s="32">
        <v>0.578704</v>
      </c>
      <c r="L671" s="6">
        <v>0.2</v>
      </c>
      <c r="M671" s="7">
        <v>40656</v>
      </c>
      <c r="N671" s="93" t="s">
        <v>4541</v>
      </c>
      <c r="O671" s="3" t="s">
        <v>140</v>
      </c>
      <c r="P671" s="3" t="s">
        <v>3465</v>
      </c>
      <c r="Q671" s="3" t="s">
        <v>3472</v>
      </c>
    </row>
    <row r="672" spans="1:17" ht="13.9" customHeight="1">
      <c r="A672" s="2" t="s">
        <v>7099</v>
      </c>
      <c r="B672" s="3" t="s">
        <v>13</v>
      </c>
      <c r="C672" s="3" t="s">
        <v>14</v>
      </c>
      <c r="D672" s="3" t="s">
        <v>819</v>
      </c>
      <c r="E672" s="3" t="s">
        <v>774</v>
      </c>
      <c r="F672" s="3" t="s">
        <v>3477</v>
      </c>
      <c r="G672" s="3" t="s">
        <v>15</v>
      </c>
      <c r="H672" s="3" t="s">
        <v>3497</v>
      </c>
      <c r="I672" s="3" t="s">
        <v>16</v>
      </c>
      <c r="J672" s="35">
        <v>159.77000000000001</v>
      </c>
      <c r="K672" s="32">
        <v>4.9996879999999999</v>
      </c>
      <c r="L672" s="6">
        <v>0.2</v>
      </c>
      <c r="M672" s="7">
        <v>43764</v>
      </c>
      <c r="N672" s="93" t="s">
        <v>5274</v>
      </c>
      <c r="O672" s="3" t="s">
        <v>683</v>
      </c>
      <c r="P672" s="3" t="s">
        <v>3465</v>
      </c>
      <c r="Q672" s="3" t="s">
        <v>3472</v>
      </c>
    </row>
    <row r="673" spans="1:17" ht="13.9" customHeight="1">
      <c r="A673" s="2" t="s">
        <v>7100</v>
      </c>
      <c r="B673" s="3" t="s">
        <v>13</v>
      </c>
      <c r="C673" s="3" t="s">
        <v>14</v>
      </c>
      <c r="D673" s="3" t="s">
        <v>820</v>
      </c>
      <c r="E673" s="3" t="s">
        <v>766</v>
      </c>
      <c r="F673" s="3" t="s">
        <v>3477</v>
      </c>
      <c r="G673" s="3" t="s">
        <v>15</v>
      </c>
      <c r="H673" s="3" t="s">
        <v>3497</v>
      </c>
      <c r="I673" s="3" t="s">
        <v>16</v>
      </c>
      <c r="J673" s="35">
        <v>162.4</v>
      </c>
      <c r="K673" s="32">
        <v>1.666563</v>
      </c>
      <c r="L673" s="6">
        <v>0.1875</v>
      </c>
      <c r="M673" s="7">
        <v>40650</v>
      </c>
      <c r="N673" s="93" t="s">
        <v>5263</v>
      </c>
      <c r="O673" s="3" t="s">
        <v>683</v>
      </c>
      <c r="P673" s="3" t="s">
        <v>3465</v>
      </c>
      <c r="Q673" s="3" t="s">
        <v>3472</v>
      </c>
    </row>
    <row r="674" spans="1:17" ht="13.9" customHeight="1">
      <c r="A674" s="23" t="s">
        <v>7101</v>
      </c>
      <c r="B674" s="3" t="s">
        <v>13</v>
      </c>
      <c r="C674" s="3" t="s">
        <v>14</v>
      </c>
      <c r="D674" s="3" t="s">
        <v>821</v>
      </c>
      <c r="E674" s="3" t="s">
        <v>995</v>
      </c>
      <c r="F674" s="3" t="s">
        <v>3477</v>
      </c>
      <c r="G674" s="3" t="s">
        <v>15</v>
      </c>
      <c r="H674" s="3" t="s">
        <v>3497</v>
      </c>
      <c r="I674" s="3" t="s">
        <v>16</v>
      </c>
      <c r="J674" s="35">
        <v>155.31</v>
      </c>
      <c r="K674" s="32">
        <v>3.1663000000000001</v>
      </c>
      <c r="L674" s="6">
        <v>0.2</v>
      </c>
      <c r="M674" s="7">
        <v>40759</v>
      </c>
      <c r="N674" s="93" t="s">
        <v>3838</v>
      </c>
      <c r="O674" s="3" t="s">
        <v>683</v>
      </c>
      <c r="P674" s="3" t="s">
        <v>3465</v>
      </c>
      <c r="Q674" s="3" t="s">
        <v>3472</v>
      </c>
    </row>
    <row r="675" spans="1:17" ht="13.9" customHeight="1">
      <c r="A675" s="2" t="s">
        <v>7102</v>
      </c>
      <c r="B675" s="3" t="s">
        <v>13</v>
      </c>
      <c r="C675" s="3" t="s">
        <v>14</v>
      </c>
      <c r="D675" s="3" t="s">
        <v>822</v>
      </c>
      <c r="E675" s="3" t="s">
        <v>1177</v>
      </c>
      <c r="F675" s="3" t="s">
        <v>3477</v>
      </c>
      <c r="G675" s="3" t="s">
        <v>15</v>
      </c>
      <c r="H675" s="3" t="s">
        <v>3495</v>
      </c>
      <c r="I675" s="3" t="s">
        <v>16</v>
      </c>
      <c r="J675" s="35">
        <v>38.36</v>
      </c>
      <c r="K675" s="32">
        <v>0.3125</v>
      </c>
      <c r="L675" s="6">
        <v>0.2</v>
      </c>
      <c r="M675" s="7">
        <v>41229</v>
      </c>
      <c r="N675" s="93" t="s">
        <v>5275</v>
      </c>
      <c r="O675" s="3" t="s">
        <v>538</v>
      </c>
      <c r="P675" s="3" t="s">
        <v>3465</v>
      </c>
      <c r="Q675" s="3" t="s">
        <v>3472</v>
      </c>
    </row>
    <row r="676" spans="1:17" ht="13.9" customHeight="1">
      <c r="A676" s="2" t="s">
        <v>7103</v>
      </c>
      <c r="B676" s="3" t="s">
        <v>13</v>
      </c>
      <c r="C676" s="3" t="s">
        <v>14</v>
      </c>
      <c r="D676" s="3" t="s">
        <v>823</v>
      </c>
      <c r="E676" s="8" t="s">
        <v>2552</v>
      </c>
      <c r="F676" s="3" t="s">
        <v>3477</v>
      </c>
      <c r="G676" s="3" t="s">
        <v>15</v>
      </c>
      <c r="H676" s="3" t="s">
        <v>3501</v>
      </c>
      <c r="I676" s="3" t="s">
        <v>16</v>
      </c>
      <c r="J676" s="35">
        <v>80.599999999999994</v>
      </c>
      <c r="K676" s="32">
        <v>1.111111</v>
      </c>
      <c r="L676" s="6">
        <v>0.1875</v>
      </c>
      <c r="M676" s="7">
        <v>43710</v>
      </c>
      <c r="N676" s="93" t="s">
        <v>5276</v>
      </c>
      <c r="O676" s="3" t="s">
        <v>218</v>
      </c>
      <c r="P676" s="3" t="s">
        <v>3465</v>
      </c>
      <c r="Q676" s="3" t="s">
        <v>3472</v>
      </c>
    </row>
    <row r="677" spans="1:17" ht="13.9" customHeight="1">
      <c r="A677" s="23" t="s">
        <v>7104</v>
      </c>
      <c r="B677" s="3" t="s">
        <v>13</v>
      </c>
      <c r="C677" s="3" t="s">
        <v>14</v>
      </c>
      <c r="D677" s="3" t="s">
        <v>824</v>
      </c>
      <c r="E677" s="3" t="s">
        <v>995</v>
      </c>
      <c r="F677" s="3" t="s">
        <v>3476</v>
      </c>
      <c r="G677" s="3" t="s">
        <v>15</v>
      </c>
      <c r="H677" s="3" t="s">
        <v>3499</v>
      </c>
      <c r="I677" s="3" t="s">
        <v>16</v>
      </c>
      <c r="J677" s="35">
        <v>151.82</v>
      </c>
      <c r="K677" s="32">
        <v>0.17</v>
      </c>
      <c r="L677" s="6">
        <v>0.2</v>
      </c>
      <c r="M677" s="7">
        <v>40710</v>
      </c>
      <c r="N677" s="93" t="s">
        <v>5277</v>
      </c>
      <c r="O677" s="3" t="s">
        <v>538</v>
      </c>
      <c r="P677" s="3" t="s">
        <v>3468</v>
      </c>
      <c r="Q677" s="3" t="s">
        <v>3471</v>
      </c>
    </row>
    <row r="678" spans="1:17" ht="13.9" customHeight="1">
      <c r="A678" s="2" t="s">
        <v>7105</v>
      </c>
      <c r="B678" s="3" t="s">
        <v>13</v>
      </c>
      <c r="C678" s="3" t="s">
        <v>14</v>
      </c>
      <c r="D678" s="3" t="s">
        <v>825</v>
      </c>
      <c r="E678" s="8" t="s">
        <v>2692</v>
      </c>
      <c r="F678" s="3" t="s">
        <v>3477</v>
      </c>
      <c r="G678" s="3" t="s">
        <v>15</v>
      </c>
      <c r="H678" s="3" t="s">
        <v>3496</v>
      </c>
      <c r="I678" s="3" t="s">
        <v>16</v>
      </c>
      <c r="J678" s="35">
        <v>5.09</v>
      </c>
      <c r="K678" s="32">
        <v>5</v>
      </c>
      <c r="L678" s="6">
        <v>0.1875</v>
      </c>
      <c r="M678" s="7">
        <v>40725</v>
      </c>
      <c r="N678" s="93" t="s">
        <v>5278</v>
      </c>
      <c r="O678" s="3" t="s">
        <v>115</v>
      </c>
      <c r="P678" s="3" t="s">
        <v>3465</v>
      </c>
      <c r="Q678" s="3" t="s">
        <v>3472</v>
      </c>
    </row>
    <row r="679" spans="1:17" ht="13.9" customHeight="1">
      <c r="A679" s="2" t="s">
        <v>7106</v>
      </c>
      <c r="B679" s="3" t="s">
        <v>13</v>
      </c>
      <c r="C679" s="3" t="s">
        <v>14</v>
      </c>
      <c r="D679" s="3" t="s">
        <v>826</v>
      </c>
      <c r="E679" s="3" t="s">
        <v>1327</v>
      </c>
      <c r="F679" s="3" t="s">
        <v>3477</v>
      </c>
      <c r="G679" s="3" t="s">
        <v>15</v>
      </c>
      <c r="H679" s="3" t="s">
        <v>3501</v>
      </c>
      <c r="I679" s="3" t="s">
        <v>16</v>
      </c>
      <c r="J679" s="35">
        <v>18.260000000000002</v>
      </c>
      <c r="K679" s="32">
        <v>0.83333330000000005</v>
      </c>
      <c r="L679" s="6">
        <v>0.1875</v>
      </c>
      <c r="M679" s="7">
        <v>41194</v>
      </c>
      <c r="N679" s="93" t="s">
        <v>5279</v>
      </c>
      <c r="O679" s="3" t="s">
        <v>218</v>
      </c>
      <c r="P679" s="3" t="s">
        <v>3465</v>
      </c>
      <c r="Q679" s="3" t="s">
        <v>3472</v>
      </c>
    </row>
    <row r="680" spans="1:17" ht="13.9" customHeight="1">
      <c r="A680" s="23" t="s">
        <v>7107</v>
      </c>
      <c r="B680" s="3" t="s">
        <v>13</v>
      </c>
      <c r="C680" s="3" t="s">
        <v>14</v>
      </c>
      <c r="D680" s="3" t="s">
        <v>827</v>
      </c>
      <c r="E680" s="8" t="s">
        <v>1274</v>
      </c>
      <c r="F680" s="3" t="s">
        <v>3477</v>
      </c>
      <c r="G680" s="3" t="s">
        <v>15</v>
      </c>
      <c r="H680" s="3" t="s">
        <v>3496</v>
      </c>
      <c r="I680" s="3" t="s">
        <v>16</v>
      </c>
      <c r="J680" s="35">
        <v>167.85</v>
      </c>
      <c r="K680" s="32">
        <v>0.1875</v>
      </c>
      <c r="L680" s="6">
        <v>0.1875</v>
      </c>
      <c r="M680" s="7">
        <v>43702</v>
      </c>
      <c r="N680" s="93" t="s">
        <v>4542</v>
      </c>
      <c r="O680" s="3" t="s">
        <v>115</v>
      </c>
      <c r="P680" s="3" t="s">
        <v>3465</v>
      </c>
      <c r="Q680" s="3" t="s">
        <v>3472</v>
      </c>
    </row>
    <row r="681" spans="1:17" ht="13.9" customHeight="1">
      <c r="A681" s="2" t="s">
        <v>7108</v>
      </c>
      <c r="B681" s="3" t="s">
        <v>13</v>
      </c>
      <c r="C681" s="3" t="s">
        <v>14</v>
      </c>
      <c r="D681" s="3" t="s">
        <v>828</v>
      </c>
      <c r="E681" s="3" t="s">
        <v>616</v>
      </c>
      <c r="F681" s="3" t="s">
        <v>3476</v>
      </c>
      <c r="G681" s="3" t="s">
        <v>15</v>
      </c>
      <c r="H681" s="3" t="s">
        <v>3499</v>
      </c>
      <c r="I681" s="3" t="s">
        <v>16</v>
      </c>
      <c r="J681" s="35">
        <v>393.19</v>
      </c>
      <c r="K681" s="32">
        <v>19.25</v>
      </c>
      <c r="L681" s="6">
        <v>0.2</v>
      </c>
      <c r="M681" s="7">
        <v>40690</v>
      </c>
      <c r="N681" s="93" t="s">
        <v>3552</v>
      </c>
      <c r="O681" s="3" t="s">
        <v>538</v>
      </c>
      <c r="P681" s="3" t="s">
        <v>3468</v>
      </c>
      <c r="Q681" s="3" t="s">
        <v>3471</v>
      </c>
    </row>
    <row r="682" spans="1:17" ht="13.9" customHeight="1">
      <c r="A682" s="2" t="s">
        <v>7109</v>
      </c>
      <c r="B682" s="3" t="s">
        <v>13</v>
      </c>
      <c r="C682" s="3" t="s">
        <v>14</v>
      </c>
      <c r="D682" s="3" t="s">
        <v>829</v>
      </c>
      <c r="E682" s="3" t="s">
        <v>215</v>
      </c>
      <c r="F682" s="3" t="s">
        <v>3477</v>
      </c>
      <c r="G682" s="3" t="s">
        <v>15</v>
      </c>
      <c r="H682" s="3" t="s">
        <v>3496</v>
      </c>
      <c r="I682" s="3" t="s">
        <v>16</v>
      </c>
      <c r="J682" s="35">
        <v>81.69</v>
      </c>
      <c r="K682" s="32">
        <v>2.5262500000000001</v>
      </c>
      <c r="L682" s="6">
        <v>0.1875</v>
      </c>
      <c r="M682" s="7">
        <v>40693</v>
      </c>
      <c r="N682" s="93" t="s">
        <v>5280</v>
      </c>
      <c r="O682" s="3" t="s">
        <v>115</v>
      </c>
      <c r="P682" s="3" t="s">
        <v>3465</v>
      </c>
      <c r="Q682" s="3" t="s">
        <v>3472</v>
      </c>
    </row>
    <row r="683" spans="1:17" ht="13.9" customHeight="1">
      <c r="A683" s="23" t="s">
        <v>7110</v>
      </c>
      <c r="B683" s="3" t="s">
        <v>13</v>
      </c>
      <c r="C683" s="3" t="s">
        <v>14</v>
      </c>
      <c r="D683" s="3" t="s">
        <v>830</v>
      </c>
      <c r="E683" s="8" t="s">
        <v>1777</v>
      </c>
      <c r="F683" s="3" t="s">
        <v>3477</v>
      </c>
      <c r="G683" s="3" t="s">
        <v>15</v>
      </c>
      <c r="H683" s="3" t="s">
        <v>3496</v>
      </c>
      <c r="I683" s="3" t="s">
        <v>16</v>
      </c>
      <c r="J683" s="35">
        <v>41.57</v>
      </c>
      <c r="K683" s="32">
        <v>9.9275000000000002</v>
      </c>
      <c r="L683" s="6">
        <v>0.1875</v>
      </c>
      <c r="M683" s="7">
        <v>41162</v>
      </c>
      <c r="N683" s="93" t="s">
        <v>3839</v>
      </c>
      <c r="O683" s="3" t="s">
        <v>115</v>
      </c>
      <c r="P683" s="3" t="s">
        <v>3465</v>
      </c>
      <c r="Q683" s="3" t="s">
        <v>3472</v>
      </c>
    </row>
    <row r="684" spans="1:17" ht="13.9" customHeight="1">
      <c r="A684" s="2" t="s">
        <v>7111</v>
      </c>
      <c r="B684" s="3" t="s">
        <v>13</v>
      </c>
      <c r="C684" s="3" t="s">
        <v>14</v>
      </c>
      <c r="D684" s="3" t="s">
        <v>831</v>
      </c>
      <c r="E684" s="3" t="s">
        <v>174</v>
      </c>
      <c r="F684" s="3" t="s">
        <v>3477</v>
      </c>
      <c r="G684" s="3" t="s">
        <v>15</v>
      </c>
      <c r="H684" s="3" t="s">
        <v>3497</v>
      </c>
      <c r="I684" s="3" t="s">
        <v>16</v>
      </c>
      <c r="J684" s="35">
        <v>172.93</v>
      </c>
      <c r="K684" s="32">
        <v>1.0689</v>
      </c>
      <c r="L684" s="6">
        <v>0.1875</v>
      </c>
      <c r="M684" s="7">
        <v>43652</v>
      </c>
      <c r="N684" s="93" t="s">
        <v>3840</v>
      </c>
      <c r="O684" s="3" t="s">
        <v>683</v>
      </c>
      <c r="P684" s="3" t="s">
        <v>3465</v>
      </c>
      <c r="Q684" s="3" t="s">
        <v>3472</v>
      </c>
    </row>
    <row r="685" spans="1:17" ht="13.9" customHeight="1">
      <c r="A685" s="2" t="s">
        <v>7112</v>
      </c>
      <c r="B685" s="3" t="s">
        <v>13</v>
      </c>
      <c r="C685" s="3" t="s">
        <v>14</v>
      </c>
      <c r="D685" s="3" t="s">
        <v>832</v>
      </c>
      <c r="E685" s="3" t="s">
        <v>898</v>
      </c>
      <c r="F685" s="3" t="s">
        <v>3477</v>
      </c>
      <c r="G685" s="3" t="s">
        <v>15</v>
      </c>
      <c r="H685" s="3" t="s">
        <v>3495</v>
      </c>
      <c r="I685" s="3" t="s">
        <v>16</v>
      </c>
      <c r="J685" s="35">
        <v>62.9</v>
      </c>
      <c r="K685" s="32">
        <v>5</v>
      </c>
      <c r="L685" s="6">
        <v>0.1875</v>
      </c>
      <c r="M685" s="7">
        <v>40677</v>
      </c>
      <c r="N685" s="93" t="s">
        <v>3841</v>
      </c>
      <c r="O685" s="3" t="s">
        <v>538</v>
      </c>
      <c r="P685" s="3" t="s">
        <v>3465</v>
      </c>
      <c r="Q685" s="3" t="s">
        <v>3472</v>
      </c>
    </row>
    <row r="686" spans="1:17" ht="13.9" customHeight="1">
      <c r="A686" s="23" t="s">
        <v>7113</v>
      </c>
      <c r="B686" s="3" t="s">
        <v>13</v>
      </c>
      <c r="C686" s="3" t="s">
        <v>14</v>
      </c>
      <c r="D686" s="3" t="s">
        <v>833</v>
      </c>
      <c r="E686" s="8" t="s">
        <v>1777</v>
      </c>
      <c r="F686" s="3" t="s">
        <v>3477</v>
      </c>
      <c r="G686" s="3" t="s">
        <v>15</v>
      </c>
      <c r="H686" s="3" t="s">
        <v>3495</v>
      </c>
      <c r="I686" s="3" t="s">
        <v>16</v>
      </c>
      <c r="J686" s="35">
        <v>54.35</v>
      </c>
      <c r="K686" s="32">
        <v>5</v>
      </c>
      <c r="L686" s="6">
        <v>0.1875</v>
      </c>
      <c r="M686" s="7">
        <v>40691</v>
      </c>
      <c r="N686" s="93" t="s">
        <v>3842</v>
      </c>
      <c r="O686" s="3" t="s">
        <v>538</v>
      </c>
      <c r="P686" s="3" t="s">
        <v>3465</v>
      </c>
      <c r="Q686" s="3" t="s">
        <v>3472</v>
      </c>
    </row>
    <row r="687" spans="1:17" ht="13.9" customHeight="1">
      <c r="A687" s="2" t="s">
        <v>7114</v>
      </c>
      <c r="B687" s="3" t="s">
        <v>13</v>
      </c>
      <c r="C687" s="3" t="s">
        <v>14</v>
      </c>
      <c r="D687" s="3" t="s">
        <v>834</v>
      </c>
      <c r="E687" s="3" t="s">
        <v>215</v>
      </c>
      <c r="F687" s="3" t="s">
        <v>3477</v>
      </c>
      <c r="G687" s="3" t="s">
        <v>15</v>
      </c>
      <c r="H687" s="3" t="s">
        <v>3495</v>
      </c>
      <c r="I687" s="3" t="s">
        <v>16</v>
      </c>
      <c r="J687" s="35">
        <v>56.03</v>
      </c>
      <c r="K687" s="32">
        <v>5</v>
      </c>
      <c r="L687" s="6">
        <v>0.1875</v>
      </c>
      <c r="M687" s="7">
        <v>41161</v>
      </c>
      <c r="N687" s="93" t="s">
        <v>3843</v>
      </c>
      <c r="O687" s="3" t="s">
        <v>538</v>
      </c>
      <c r="P687" s="3" t="s">
        <v>3465</v>
      </c>
      <c r="Q687" s="3" t="s">
        <v>3472</v>
      </c>
    </row>
    <row r="688" spans="1:17" ht="13.9" customHeight="1">
      <c r="A688" s="2" t="s">
        <v>7115</v>
      </c>
      <c r="B688" s="5" t="s">
        <v>13</v>
      </c>
      <c r="C688" s="3" t="s">
        <v>14</v>
      </c>
      <c r="D688" s="3" t="s">
        <v>835</v>
      </c>
      <c r="E688" s="8" t="s">
        <v>3063</v>
      </c>
      <c r="F688" s="3" t="s">
        <v>3477</v>
      </c>
      <c r="G688" s="3" t="s">
        <v>15</v>
      </c>
      <c r="H688" s="3" t="s">
        <v>3495</v>
      </c>
      <c r="I688" s="3" t="s">
        <v>16</v>
      </c>
      <c r="J688" s="35">
        <v>19.329999999999998</v>
      </c>
      <c r="K688" s="32">
        <v>5</v>
      </c>
      <c r="L688" s="6">
        <v>0.125</v>
      </c>
      <c r="M688" s="7">
        <v>43660</v>
      </c>
      <c r="N688" s="97" t="s">
        <v>5281</v>
      </c>
      <c r="O688" s="3" t="s">
        <v>538</v>
      </c>
      <c r="P688" s="3" t="s">
        <v>3465</v>
      </c>
      <c r="Q688" s="3" t="s">
        <v>3472</v>
      </c>
    </row>
    <row r="689" spans="1:17" ht="13.9" customHeight="1">
      <c r="A689" s="23" t="s">
        <v>7116</v>
      </c>
      <c r="B689" s="3" t="s">
        <v>13</v>
      </c>
      <c r="C689" s="3" t="s">
        <v>14</v>
      </c>
      <c r="D689" s="3" t="s">
        <v>453</v>
      </c>
      <c r="E689" s="8" t="s">
        <v>2692</v>
      </c>
      <c r="F689" s="3" t="s">
        <v>3477</v>
      </c>
      <c r="G689" s="3" t="s">
        <v>15</v>
      </c>
      <c r="H689" s="8" t="s">
        <v>3497</v>
      </c>
      <c r="I689" s="3" t="s">
        <v>16</v>
      </c>
      <c r="J689" s="35">
        <v>160.05000000000001</v>
      </c>
      <c r="K689" s="32">
        <v>1.4268700000000001</v>
      </c>
      <c r="L689" s="6">
        <v>0.2</v>
      </c>
      <c r="M689" s="7">
        <v>40677</v>
      </c>
      <c r="N689" s="93" t="s">
        <v>3844</v>
      </c>
      <c r="O689" s="3" t="s">
        <v>683</v>
      </c>
      <c r="P689" s="3" t="s">
        <v>3465</v>
      </c>
      <c r="Q689" s="3" t="s">
        <v>3472</v>
      </c>
    </row>
    <row r="690" spans="1:17" ht="13.9" customHeight="1">
      <c r="A690" s="2" t="s">
        <v>7117</v>
      </c>
      <c r="B690" s="3" t="s">
        <v>13</v>
      </c>
      <c r="C690" s="3" t="s">
        <v>14</v>
      </c>
      <c r="D690" s="3" t="s">
        <v>836</v>
      </c>
      <c r="E690" s="3" t="s">
        <v>354</v>
      </c>
      <c r="F690" s="3" t="s">
        <v>3477</v>
      </c>
      <c r="G690" s="3" t="s">
        <v>15</v>
      </c>
      <c r="H690" s="8" t="s">
        <v>3503</v>
      </c>
      <c r="I690" s="3" t="s">
        <v>16</v>
      </c>
      <c r="J690" s="35">
        <v>1.02</v>
      </c>
      <c r="K690" s="32">
        <v>1.7</v>
      </c>
      <c r="L690" s="6">
        <v>0.25</v>
      </c>
      <c r="M690" s="7">
        <v>35622</v>
      </c>
      <c r="N690" s="93" t="s">
        <v>5282</v>
      </c>
      <c r="O690" s="3" t="s">
        <v>112</v>
      </c>
      <c r="P690" s="3" t="s">
        <v>3465</v>
      </c>
      <c r="Q690" s="3" t="s">
        <v>3472</v>
      </c>
    </row>
    <row r="691" spans="1:17" ht="13.9" customHeight="1">
      <c r="A691" s="2" t="s">
        <v>7118</v>
      </c>
      <c r="B691" s="3" t="s">
        <v>13</v>
      </c>
      <c r="C691" s="3" t="s">
        <v>14</v>
      </c>
      <c r="D691" s="3" t="s">
        <v>837</v>
      </c>
      <c r="E691" s="3" t="s">
        <v>354</v>
      </c>
      <c r="F691" s="3" t="s">
        <v>3477</v>
      </c>
      <c r="G691" s="3" t="s">
        <v>15</v>
      </c>
      <c r="H691" s="8" t="s">
        <v>3503</v>
      </c>
      <c r="I691" s="3" t="s">
        <v>16</v>
      </c>
      <c r="J691" s="35">
        <v>0.96</v>
      </c>
      <c r="K691" s="32">
        <v>2.04</v>
      </c>
      <c r="L691" s="6">
        <v>0.22</v>
      </c>
      <c r="M691" s="7">
        <v>36093</v>
      </c>
      <c r="N691" s="93" t="s">
        <v>5283</v>
      </c>
      <c r="O691" s="3" t="s">
        <v>112</v>
      </c>
      <c r="P691" s="3" t="s">
        <v>3465</v>
      </c>
      <c r="Q691" s="3" t="s">
        <v>3472</v>
      </c>
    </row>
    <row r="692" spans="1:17" ht="13.9" customHeight="1">
      <c r="A692" s="23" t="s">
        <v>7119</v>
      </c>
      <c r="B692" s="3" t="s">
        <v>13</v>
      </c>
      <c r="C692" s="3" t="s">
        <v>14</v>
      </c>
      <c r="D692" s="3" t="s">
        <v>838</v>
      </c>
      <c r="E692" s="8" t="s">
        <v>2207</v>
      </c>
      <c r="F692" s="3" t="s">
        <v>3477</v>
      </c>
      <c r="G692" s="3" t="s">
        <v>15</v>
      </c>
      <c r="H692" s="8" t="s">
        <v>3503</v>
      </c>
      <c r="I692" s="3" t="s">
        <v>16</v>
      </c>
      <c r="J692" s="35">
        <v>1.01</v>
      </c>
      <c r="K692" s="32">
        <v>10.199999999999999</v>
      </c>
      <c r="L692" s="6">
        <v>0.22</v>
      </c>
      <c r="M692" s="7">
        <v>38626</v>
      </c>
      <c r="N692" s="96" t="s">
        <v>5284</v>
      </c>
      <c r="O692" s="3" t="s">
        <v>112</v>
      </c>
      <c r="P692" s="3" t="s">
        <v>3465</v>
      </c>
      <c r="Q692" s="3" t="s">
        <v>3472</v>
      </c>
    </row>
    <row r="693" spans="1:17" ht="13.9" customHeight="1">
      <c r="A693" s="2" t="s">
        <v>7120</v>
      </c>
      <c r="B693" s="3" t="s">
        <v>13</v>
      </c>
      <c r="C693" s="3" t="s">
        <v>14</v>
      </c>
      <c r="D693" s="3" t="s">
        <v>839</v>
      </c>
      <c r="E693" s="3" t="s">
        <v>774</v>
      </c>
      <c r="F693" s="3" t="s">
        <v>3477</v>
      </c>
      <c r="G693" s="3" t="s">
        <v>15</v>
      </c>
      <c r="H693" s="8" t="s">
        <v>3503</v>
      </c>
      <c r="I693" s="3" t="s">
        <v>16</v>
      </c>
      <c r="J693" s="35">
        <v>0.96</v>
      </c>
      <c r="K693" s="32">
        <v>3.4</v>
      </c>
      <c r="L693" s="6">
        <v>0.22</v>
      </c>
      <c r="M693" s="7">
        <v>35631</v>
      </c>
      <c r="N693" s="96" t="s">
        <v>5285</v>
      </c>
      <c r="O693" s="3" t="s">
        <v>112</v>
      </c>
      <c r="P693" s="3" t="s">
        <v>3465</v>
      </c>
      <c r="Q693" s="3" t="s">
        <v>3472</v>
      </c>
    </row>
    <row r="694" spans="1:17" ht="13.9" customHeight="1">
      <c r="A694" s="2" t="s">
        <v>7121</v>
      </c>
      <c r="B694" s="3" t="s">
        <v>13</v>
      </c>
      <c r="C694" s="3" t="s">
        <v>14</v>
      </c>
      <c r="D694" s="3" t="s">
        <v>840</v>
      </c>
      <c r="E694" s="8" t="s">
        <v>2552</v>
      </c>
      <c r="F694" s="3" t="s">
        <v>3477</v>
      </c>
      <c r="G694" s="3" t="s">
        <v>15</v>
      </c>
      <c r="H694" s="3" t="s">
        <v>3503</v>
      </c>
      <c r="I694" s="3" t="s">
        <v>16</v>
      </c>
      <c r="J694" s="35">
        <v>0.97</v>
      </c>
      <c r="K694" s="32">
        <v>1.7</v>
      </c>
      <c r="L694" s="6">
        <v>0.22</v>
      </c>
      <c r="M694" s="7">
        <v>35645</v>
      </c>
      <c r="N694" s="97" t="s">
        <v>5286</v>
      </c>
      <c r="O694" s="3" t="s">
        <v>112</v>
      </c>
      <c r="P694" s="3" t="s">
        <v>3465</v>
      </c>
      <c r="Q694" s="3" t="s">
        <v>3472</v>
      </c>
    </row>
    <row r="695" spans="1:17" ht="13.9" customHeight="1">
      <c r="A695" s="23" t="s">
        <v>7122</v>
      </c>
      <c r="B695" s="3" t="s">
        <v>13</v>
      </c>
      <c r="C695" s="3" t="s">
        <v>14</v>
      </c>
      <c r="D695" s="3" t="s">
        <v>841</v>
      </c>
      <c r="E695" s="3" t="s">
        <v>1471</v>
      </c>
      <c r="F695" s="3" t="s">
        <v>3477</v>
      </c>
      <c r="G695" s="3" t="s">
        <v>15</v>
      </c>
      <c r="H695" s="3" t="s">
        <v>3501</v>
      </c>
      <c r="I695" s="3" t="s">
        <v>16</v>
      </c>
      <c r="J695" s="35">
        <v>0.93</v>
      </c>
      <c r="K695" s="32">
        <v>2.6687500000000002</v>
      </c>
      <c r="L695" s="6">
        <v>0.22</v>
      </c>
      <c r="M695" s="7">
        <v>32830</v>
      </c>
      <c r="N695" s="97" t="s">
        <v>5287</v>
      </c>
      <c r="O695" s="3" t="s">
        <v>218</v>
      </c>
      <c r="P695" s="3" t="s">
        <v>3465</v>
      </c>
      <c r="Q695" s="3" t="s">
        <v>3472</v>
      </c>
    </row>
    <row r="696" spans="1:17" ht="13.9" customHeight="1">
      <c r="A696" s="2" t="s">
        <v>7123</v>
      </c>
      <c r="B696" s="3" t="s">
        <v>13</v>
      </c>
      <c r="C696" s="3" t="s">
        <v>14</v>
      </c>
      <c r="D696" s="3" t="s">
        <v>842</v>
      </c>
      <c r="E696" s="3" t="s">
        <v>1471</v>
      </c>
      <c r="F696" s="3" t="s">
        <v>3477</v>
      </c>
      <c r="G696" s="3" t="s">
        <v>15</v>
      </c>
      <c r="H696" s="3" t="s">
        <v>3501</v>
      </c>
      <c r="I696" s="3" t="s">
        <v>16</v>
      </c>
      <c r="J696" s="35">
        <v>0.95</v>
      </c>
      <c r="K696" s="32">
        <v>1.1666666999999999</v>
      </c>
      <c r="L696" s="6">
        <v>0.22</v>
      </c>
      <c r="M696" s="7">
        <v>34939</v>
      </c>
      <c r="N696" s="97" t="s">
        <v>3845</v>
      </c>
      <c r="O696" s="3" t="s">
        <v>218</v>
      </c>
      <c r="P696" s="3" t="s">
        <v>3465</v>
      </c>
      <c r="Q696" s="3" t="s">
        <v>3472</v>
      </c>
    </row>
    <row r="697" spans="1:17" ht="13.9" customHeight="1">
      <c r="A697" s="2" t="s">
        <v>7124</v>
      </c>
      <c r="B697" s="3" t="s">
        <v>13</v>
      </c>
      <c r="C697" s="3" t="s">
        <v>14</v>
      </c>
      <c r="D697" s="3" t="s">
        <v>843</v>
      </c>
      <c r="E697" s="3" t="s">
        <v>1051</v>
      </c>
      <c r="F697" s="3" t="s">
        <v>3477</v>
      </c>
      <c r="G697" s="3" t="s">
        <v>15</v>
      </c>
      <c r="H697" s="3" t="s">
        <v>3501</v>
      </c>
      <c r="I697" s="3" t="s">
        <v>16</v>
      </c>
      <c r="J697" s="35">
        <v>0.93</v>
      </c>
      <c r="K697" s="32">
        <v>0.2916666</v>
      </c>
      <c r="L697" s="6">
        <v>0.22</v>
      </c>
      <c r="M697" s="7">
        <v>32346</v>
      </c>
      <c r="N697" s="97" t="s">
        <v>5288</v>
      </c>
      <c r="O697" s="3" t="s">
        <v>218</v>
      </c>
      <c r="P697" s="3" t="s">
        <v>3465</v>
      </c>
      <c r="Q697" s="3" t="s">
        <v>3472</v>
      </c>
    </row>
    <row r="698" spans="1:17" ht="13.9" customHeight="1">
      <c r="A698" s="23" t="s">
        <v>7125</v>
      </c>
      <c r="B698" s="3" t="s">
        <v>13</v>
      </c>
      <c r="C698" s="3" t="s">
        <v>14</v>
      </c>
      <c r="D698" s="3" t="s">
        <v>844</v>
      </c>
      <c r="E698" s="8" t="s">
        <v>3126</v>
      </c>
      <c r="F698" s="3" t="s">
        <v>3477</v>
      </c>
      <c r="G698" s="3" t="s">
        <v>15</v>
      </c>
      <c r="H698" s="3" t="s">
        <v>3501</v>
      </c>
      <c r="I698" s="3" t="s">
        <v>16</v>
      </c>
      <c r="J698" s="35">
        <v>0.95</v>
      </c>
      <c r="K698" s="32">
        <v>2.1874999999999999E-2</v>
      </c>
      <c r="L698" s="6">
        <v>0.22</v>
      </c>
      <c r="M698" s="7">
        <v>31975</v>
      </c>
      <c r="N698" s="97" t="s">
        <v>3553</v>
      </c>
      <c r="O698" s="3" t="s">
        <v>218</v>
      </c>
      <c r="P698" s="3" t="s">
        <v>3465</v>
      </c>
      <c r="Q698" s="3" t="s">
        <v>3472</v>
      </c>
    </row>
    <row r="699" spans="1:17" ht="13.9" customHeight="1">
      <c r="A699" s="2" t="s">
        <v>7126</v>
      </c>
      <c r="B699" s="3" t="s">
        <v>13</v>
      </c>
      <c r="C699" s="3" t="s">
        <v>14</v>
      </c>
      <c r="D699" s="3" t="s">
        <v>845</v>
      </c>
      <c r="E699" s="3" t="s">
        <v>1177</v>
      </c>
      <c r="F699" s="3" t="s">
        <v>3477</v>
      </c>
      <c r="G699" s="3" t="s">
        <v>15</v>
      </c>
      <c r="H699" s="3" t="s">
        <v>3501</v>
      </c>
      <c r="I699" s="3" t="s">
        <v>16</v>
      </c>
      <c r="J699" s="35">
        <v>1.05</v>
      </c>
      <c r="K699" s="32">
        <v>2.1874999999999999E-2</v>
      </c>
      <c r="L699" s="6">
        <v>0.22</v>
      </c>
      <c r="M699" s="7">
        <v>32445</v>
      </c>
      <c r="N699" s="94" t="s">
        <v>5289</v>
      </c>
      <c r="O699" s="3" t="s">
        <v>218</v>
      </c>
      <c r="P699" s="3" t="s">
        <v>3465</v>
      </c>
      <c r="Q699" s="3" t="s">
        <v>3472</v>
      </c>
    </row>
    <row r="700" spans="1:17" ht="13.9" customHeight="1">
      <c r="A700" s="2" t="s">
        <v>7127</v>
      </c>
      <c r="B700" s="3" t="s">
        <v>13</v>
      </c>
      <c r="C700" s="3" t="s">
        <v>14</v>
      </c>
      <c r="D700" s="3" t="s">
        <v>846</v>
      </c>
      <c r="E700" s="3" t="s">
        <v>122</v>
      </c>
      <c r="F700" s="3" t="s">
        <v>3477</v>
      </c>
      <c r="G700" s="3" t="s">
        <v>15</v>
      </c>
      <c r="H700" s="3" t="s">
        <v>3501</v>
      </c>
      <c r="I700" s="3" t="s">
        <v>16</v>
      </c>
      <c r="J700" s="35">
        <v>0.95</v>
      </c>
      <c r="K700" s="32">
        <v>2.1874999999999999E-2</v>
      </c>
      <c r="L700" s="6">
        <v>0.22</v>
      </c>
      <c r="M700" s="7">
        <v>34965</v>
      </c>
      <c r="N700" s="94" t="s">
        <v>3554</v>
      </c>
      <c r="O700" s="3" t="s">
        <v>218</v>
      </c>
      <c r="P700" s="3" t="s">
        <v>3465</v>
      </c>
      <c r="Q700" s="3" t="s">
        <v>3472</v>
      </c>
    </row>
    <row r="701" spans="1:17" ht="13.9" customHeight="1">
      <c r="A701" s="23" t="s">
        <v>7128</v>
      </c>
      <c r="B701" s="3" t="s">
        <v>13</v>
      </c>
      <c r="C701" s="3" t="s">
        <v>14</v>
      </c>
      <c r="D701" s="3" t="s">
        <v>847</v>
      </c>
      <c r="E701" s="8" t="s">
        <v>2404</v>
      </c>
      <c r="F701" s="3" t="s">
        <v>3477</v>
      </c>
      <c r="G701" s="3" t="s">
        <v>15</v>
      </c>
      <c r="H701" s="3" t="s">
        <v>3501</v>
      </c>
      <c r="I701" s="3" t="s">
        <v>16</v>
      </c>
      <c r="J701" s="35">
        <v>1.1299999999999999</v>
      </c>
      <c r="K701" s="32">
        <v>2.1874999999999999E-2</v>
      </c>
      <c r="L701" s="6">
        <v>0.22</v>
      </c>
      <c r="M701" s="7">
        <v>31961</v>
      </c>
      <c r="N701" s="94" t="s">
        <v>3555</v>
      </c>
      <c r="O701" s="3" t="s">
        <v>218</v>
      </c>
      <c r="P701" s="3" t="s">
        <v>3465</v>
      </c>
      <c r="Q701" s="3" t="s">
        <v>3472</v>
      </c>
    </row>
    <row r="702" spans="1:17" ht="13.9" customHeight="1">
      <c r="A702" s="2" t="s">
        <v>7129</v>
      </c>
      <c r="B702" s="3" t="s">
        <v>13</v>
      </c>
      <c r="C702" s="3" t="s">
        <v>14</v>
      </c>
      <c r="D702" s="3" t="s">
        <v>848</v>
      </c>
      <c r="E702" s="3" t="s">
        <v>774</v>
      </c>
      <c r="F702" s="3" t="s">
        <v>3477</v>
      </c>
      <c r="G702" s="3" t="s">
        <v>15</v>
      </c>
      <c r="H702" s="3" t="s">
        <v>3501</v>
      </c>
      <c r="I702" s="3" t="s">
        <v>16</v>
      </c>
      <c r="J702" s="35">
        <v>1.02</v>
      </c>
      <c r="K702" s="32">
        <v>0.21875020000000001</v>
      </c>
      <c r="L702" s="6">
        <v>0.22</v>
      </c>
      <c r="M702" s="7">
        <v>31949</v>
      </c>
      <c r="N702" s="94" t="s">
        <v>4543</v>
      </c>
      <c r="O702" s="3" t="s">
        <v>218</v>
      </c>
      <c r="P702" s="3" t="s">
        <v>3465</v>
      </c>
      <c r="Q702" s="3" t="s">
        <v>3472</v>
      </c>
    </row>
    <row r="703" spans="1:17" ht="13.9" customHeight="1">
      <c r="A703" s="2" t="s">
        <v>7130</v>
      </c>
      <c r="B703" s="3" t="s">
        <v>13</v>
      </c>
      <c r="C703" s="3" t="s">
        <v>14</v>
      </c>
      <c r="D703" s="3" t="s">
        <v>849</v>
      </c>
      <c r="E703" s="3" t="s">
        <v>1396</v>
      </c>
      <c r="F703" s="3" t="s">
        <v>3477</v>
      </c>
      <c r="G703" s="3" t="s">
        <v>15</v>
      </c>
      <c r="H703" s="3" t="s">
        <v>3501</v>
      </c>
      <c r="I703" s="3" t="s">
        <v>16</v>
      </c>
      <c r="J703" s="35">
        <v>1.01</v>
      </c>
      <c r="K703" s="32">
        <v>4.1429305999999997</v>
      </c>
      <c r="L703" s="6">
        <v>0.22</v>
      </c>
      <c r="M703" s="7">
        <v>33159</v>
      </c>
      <c r="N703" s="94" t="s">
        <v>3846</v>
      </c>
      <c r="O703" s="3" t="s">
        <v>218</v>
      </c>
      <c r="P703" s="3" t="s">
        <v>3465</v>
      </c>
      <c r="Q703" s="3" t="s">
        <v>3472</v>
      </c>
    </row>
    <row r="704" spans="1:17" ht="13.9" customHeight="1">
      <c r="A704" s="23" t="s">
        <v>7131</v>
      </c>
      <c r="B704" s="3" t="s">
        <v>13</v>
      </c>
      <c r="C704" s="3" t="s">
        <v>14</v>
      </c>
      <c r="D704" s="3" t="s">
        <v>850</v>
      </c>
      <c r="E704" s="8" t="s">
        <v>2404</v>
      </c>
      <c r="F704" s="3" t="s">
        <v>3477</v>
      </c>
      <c r="G704" s="3" t="s">
        <v>15</v>
      </c>
      <c r="H704" s="3" t="s">
        <v>3501</v>
      </c>
      <c r="I704" s="3" t="s">
        <v>16</v>
      </c>
      <c r="J704" s="35">
        <v>0.95</v>
      </c>
      <c r="K704" s="32">
        <v>2.4168666999999999</v>
      </c>
      <c r="L704" s="6">
        <v>0.22</v>
      </c>
      <c r="M704" s="7">
        <v>35492</v>
      </c>
      <c r="N704" s="94" t="s">
        <v>5290</v>
      </c>
      <c r="O704" s="3" t="s">
        <v>218</v>
      </c>
      <c r="P704" s="3" t="s">
        <v>3465</v>
      </c>
      <c r="Q704" s="3" t="s">
        <v>3472</v>
      </c>
    </row>
    <row r="705" spans="1:17" ht="13.9" customHeight="1">
      <c r="A705" s="2" t="s">
        <v>7132</v>
      </c>
      <c r="B705" s="3" t="s">
        <v>13</v>
      </c>
      <c r="C705" s="3" t="s">
        <v>14</v>
      </c>
      <c r="D705" s="3" t="s">
        <v>851</v>
      </c>
      <c r="E705" s="3" t="s">
        <v>616</v>
      </c>
      <c r="F705" s="3" t="s">
        <v>3477</v>
      </c>
      <c r="G705" s="3" t="s">
        <v>15</v>
      </c>
      <c r="H705" s="3" t="s">
        <v>3501</v>
      </c>
      <c r="I705" s="3" t="s">
        <v>16</v>
      </c>
      <c r="J705" s="35">
        <v>1.03</v>
      </c>
      <c r="K705" s="32">
        <v>0.72916380000000003</v>
      </c>
      <c r="L705" s="6">
        <v>0.22</v>
      </c>
      <c r="M705" s="7">
        <v>32341</v>
      </c>
      <c r="N705" s="94" t="s">
        <v>4544</v>
      </c>
      <c r="O705" s="3" t="s">
        <v>218</v>
      </c>
      <c r="P705" s="3" t="s">
        <v>3465</v>
      </c>
      <c r="Q705" s="3" t="s">
        <v>3472</v>
      </c>
    </row>
    <row r="706" spans="1:17" ht="13.9" customHeight="1">
      <c r="A706" s="2" t="s">
        <v>7133</v>
      </c>
      <c r="B706" s="3" t="s">
        <v>13</v>
      </c>
      <c r="C706" s="3" t="s">
        <v>14</v>
      </c>
      <c r="D706" s="3" t="s">
        <v>852</v>
      </c>
      <c r="E706" s="3" t="s">
        <v>215</v>
      </c>
      <c r="F706" s="3" t="s">
        <v>3477</v>
      </c>
      <c r="G706" s="3" t="s">
        <v>15</v>
      </c>
      <c r="H706" s="3" t="s">
        <v>3501</v>
      </c>
      <c r="I706" s="3" t="s">
        <v>16</v>
      </c>
      <c r="J706" s="35">
        <v>0.97</v>
      </c>
      <c r="K706" s="32">
        <v>0.65625</v>
      </c>
      <c r="L706" s="6">
        <v>0.22</v>
      </c>
      <c r="M706" s="7">
        <v>32502</v>
      </c>
      <c r="N706" s="94" t="s">
        <v>3556</v>
      </c>
      <c r="O706" s="3" t="s">
        <v>218</v>
      </c>
      <c r="P706" s="3" t="s">
        <v>3465</v>
      </c>
      <c r="Q706" s="3" t="s">
        <v>3472</v>
      </c>
    </row>
    <row r="707" spans="1:17" ht="13.9" customHeight="1">
      <c r="A707" s="23" t="s">
        <v>7134</v>
      </c>
      <c r="B707" s="5" t="s">
        <v>13</v>
      </c>
      <c r="C707" s="3" t="s">
        <v>14</v>
      </c>
      <c r="D707" s="3" t="s">
        <v>853</v>
      </c>
      <c r="E707" s="3" t="s">
        <v>354</v>
      </c>
      <c r="F707" s="3" t="s">
        <v>3477</v>
      </c>
      <c r="G707" s="3" t="s">
        <v>15</v>
      </c>
      <c r="H707" s="3" t="s">
        <v>3501</v>
      </c>
      <c r="I707" s="3" t="s">
        <v>16</v>
      </c>
      <c r="J707" s="35">
        <v>1</v>
      </c>
      <c r="K707" s="32">
        <v>0.875</v>
      </c>
      <c r="L707" s="6">
        <v>0.22</v>
      </c>
      <c r="M707" s="7">
        <v>33047</v>
      </c>
      <c r="N707" s="94" t="s">
        <v>5291</v>
      </c>
      <c r="O707" s="3" t="s">
        <v>218</v>
      </c>
      <c r="P707" s="3" t="s">
        <v>3465</v>
      </c>
      <c r="Q707" s="3" t="s">
        <v>3472</v>
      </c>
    </row>
    <row r="708" spans="1:17" ht="13.9" customHeight="1">
      <c r="A708" s="2" t="s">
        <v>7135</v>
      </c>
      <c r="B708" s="3" t="s">
        <v>13</v>
      </c>
      <c r="C708" s="3" t="s">
        <v>14</v>
      </c>
      <c r="D708" s="3" t="s">
        <v>854</v>
      </c>
      <c r="E708" s="8" t="s">
        <v>2552</v>
      </c>
      <c r="F708" s="3" t="s">
        <v>3477</v>
      </c>
      <c r="G708" s="3" t="s">
        <v>15</v>
      </c>
      <c r="H708" s="3" t="s">
        <v>3501</v>
      </c>
      <c r="I708" s="3" t="s">
        <v>16</v>
      </c>
      <c r="J708" s="35">
        <v>1.1299999999999999</v>
      </c>
      <c r="K708" s="32">
        <v>0.80562219999999996</v>
      </c>
      <c r="L708" s="6">
        <v>0.22</v>
      </c>
      <c r="M708" s="7">
        <v>35679</v>
      </c>
      <c r="N708" s="94" t="s">
        <v>22</v>
      </c>
      <c r="O708" s="3" t="s">
        <v>218</v>
      </c>
      <c r="P708" s="3" t="s">
        <v>3465</v>
      </c>
      <c r="Q708" s="3" t="s">
        <v>3472</v>
      </c>
    </row>
    <row r="709" spans="1:17" ht="13.9" customHeight="1">
      <c r="A709" s="2" t="s">
        <v>7136</v>
      </c>
      <c r="B709" s="3" t="s">
        <v>13</v>
      </c>
      <c r="C709" s="3" t="s">
        <v>14</v>
      </c>
      <c r="D709" s="3" t="s">
        <v>855</v>
      </c>
      <c r="E709" s="3" t="s">
        <v>1396</v>
      </c>
      <c r="F709" s="3" t="s">
        <v>3477</v>
      </c>
      <c r="G709" s="3" t="s">
        <v>15</v>
      </c>
      <c r="H709" s="3" t="s">
        <v>3501</v>
      </c>
      <c r="I709" s="3" t="s">
        <v>16</v>
      </c>
      <c r="J709" s="35">
        <v>0.99</v>
      </c>
      <c r="K709" s="32">
        <v>0.7291666</v>
      </c>
      <c r="L709" s="6">
        <v>0.22</v>
      </c>
      <c r="M709" s="7">
        <v>32551</v>
      </c>
      <c r="N709" s="94" t="s">
        <v>3823</v>
      </c>
      <c r="O709" s="3" t="s">
        <v>218</v>
      </c>
      <c r="P709" s="3" t="s">
        <v>3465</v>
      </c>
      <c r="Q709" s="3" t="s">
        <v>3472</v>
      </c>
    </row>
    <row r="710" spans="1:17" ht="13.9" customHeight="1">
      <c r="A710" s="23" t="s">
        <v>7137</v>
      </c>
      <c r="B710" s="3" t="s">
        <v>13</v>
      </c>
      <c r="C710" s="3" t="s">
        <v>14</v>
      </c>
      <c r="D710" s="3" t="s">
        <v>856</v>
      </c>
      <c r="E710" s="8" t="s">
        <v>1502</v>
      </c>
      <c r="F710" s="3" t="s">
        <v>3477</v>
      </c>
      <c r="G710" s="3" t="s">
        <v>15</v>
      </c>
      <c r="H710" s="3" t="s">
        <v>3501</v>
      </c>
      <c r="I710" s="3" t="s">
        <v>16</v>
      </c>
      <c r="J710" s="35">
        <v>1.06</v>
      </c>
      <c r="K710" s="32">
        <v>0.65625</v>
      </c>
      <c r="L710" s="6">
        <v>0.22</v>
      </c>
      <c r="M710" s="7">
        <v>32502</v>
      </c>
      <c r="N710" s="94" t="s">
        <v>3557</v>
      </c>
      <c r="O710" s="3" t="s">
        <v>218</v>
      </c>
      <c r="P710" s="3" t="s">
        <v>3465</v>
      </c>
      <c r="Q710" s="3" t="s">
        <v>3472</v>
      </c>
    </row>
    <row r="711" spans="1:17" ht="13.9" customHeight="1">
      <c r="A711" s="2" t="s">
        <v>7138</v>
      </c>
      <c r="B711" s="3" t="s">
        <v>13</v>
      </c>
      <c r="C711" s="3" t="s">
        <v>14</v>
      </c>
      <c r="D711" s="3" t="s">
        <v>857</v>
      </c>
      <c r="E711" s="8" t="s">
        <v>2552</v>
      </c>
      <c r="F711" s="3" t="s">
        <v>3477</v>
      </c>
      <c r="G711" s="3" t="s">
        <v>15</v>
      </c>
      <c r="H711" s="3" t="s">
        <v>3501</v>
      </c>
      <c r="I711" s="3" t="s">
        <v>16</v>
      </c>
      <c r="J711" s="35">
        <v>0.96</v>
      </c>
      <c r="K711" s="32">
        <v>6.5625000000000003E-2</v>
      </c>
      <c r="L711" s="6">
        <v>0.22</v>
      </c>
      <c r="M711" s="7">
        <v>33176</v>
      </c>
      <c r="N711" s="94" t="s">
        <v>23</v>
      </c>
      <c r="O711" s="3" t="s">
        <v>218</v>
      </c>
      <c r="P711" s="3" t="s">
        <v>3465</v>
      </c>
      <c r="Q711" s="3" t="s">
        <v>3472</v>
      </c>
    </row>
    <row r="712" spans="1:17" ht="13.9" customHeight="1">
      <c r="A712" s="2" t="s">
        <v>7139</v>
      </c>
      <c r="B712" s="3" t="s">
        <v>13</v>
      </c>
      <c r="C712" s="3" t="s">
        <v>14</v>
      </c>
      <c r="D712" s="3" t="s">
        <v>858</v>
      </c>
      <c r="E712" s="3" t="s">
        <v>215</v>
      </c>
      <c r="F712" s="3" t="s">
        <v>3477</v>
      </c>
      <c r="G712" s="3" t="s">
        <v>15</v>
      </c>
      <c r="H712" s="3" t="s">
        <v>3501</v>
      </c>
      <c r="I712" s="3" t="s">
        <v>16</v>
      </c>
      <c r="J712" s="35">
        <v>1</v>
      </c>
      <c r="K712" s="32">
        <v>0.21035000000000001</v>
      </c>
      <c r="L712" s="6">
        <v>0.22</v>
      </c>
      <c r="M712" s="7">
        <v>35555</v>
      </c>
      <c r="N712" s="94" t="s">
        <v>4545</v>
      </c>
      <c r="O712" s="3" t="s">
        <v>218</v>
      </c>
      <c r="P712" s="3" t="s">
        <v>3465</v>
      </c>
      <c r="Q712" s="3" t="s">
        <v>3472</v>
      </c>
    </row>
    <row r="713" spans="1:17" ht="13.9" customHeight="1">
      <c r="A713" s="23" t="s">
        <v>7140</v>
      </c>
      <c r="B713" s="3" t="s">
        <v>13</v>
      </c>
      <c r="C713" s="3" t="s">
        <v>14</v>
      </c>
      <c r="D713" s="3" t="s">
        <v>859</v>
      </c>
      <c r="E713" s="3" t="s">
        <v>616</v>
      </c>
      <c r="F713" s="3" t="s">
        <v>3477</v>
      </c>
      <c r="G713" s="3" t="s">
        <v>15</v>
      </c>
      <c r="H713" s="3" t="s">
        <v>3501</v>
      </c>
      <c r="I713" s="3" t="s">
        <v>16</v>
      </c>
      <c r="J713" s="35">
        <v>1.0900000000000001</v>
      </c>
      <c r="K713" s="32">
        <v>0.1605955</v>
      </c>
      <c r="L713" s="6">
        <v>0.22</v>
      </c>
      <c r="M713" s="7">
        <v>32853</v>
      </c>
      <c r="N713" s="94" t="s">
        <v>3558</v>
      </c>
      <c r="O713" s="3" t="s">
        <v>218</v>
      </c>
      <c r="P713" s="3" t="s">
        <v>3465</v>
      </c>
      <c r="Q713" s="3" t="s">
        <v>3472</v>
      </c>
    </row>
    <row r="714" spans="1:17" ht="13.9" customHeight="1">
      <c r="A714" s="2" t="s">
        <v>7141</v>
      </c>
      <c r="B714" s="3" t="s">
        <v>13</v>
      </c>
      <c r="C714" s="3" t="s">
        <v>14</v>
      </c>
      <c r="D714" s="3" t="s">
        <v>860</v>
      </c>
      <c r="E714" s="8" t="s">
        <v>1274</v>
      </c>
      <c r="F714" s="3" t="s">
        <v>3477</v>
      </c>
      <c r="G714" s="3" t="s">
        <v>15</v>
      </c>
      <c r="H714" s="3" t="s">
        <v>3501</v>
      </c>
      <c r="I714" s="3" t="s">
        <v>16</v>
      </c>
      <c r="J714" s="35">
        <v>0.97</v>
      </c>
      <c r="K714" s="32">
        <v>4.3749999999999997E-2</v>
      </c>
      <c r="L714" s="6">
        <v>0.22</v>
      </c>
      <c r="M714" s="7">
        <v>32706</v>
      </c>
      <c r="N714" s="94" t="s">
        <v>3559</v>
      </c>
      <c r="O714" s="3" t="s">
        <v>218</v>
      </c>
      <c r="P714" s="3" t="s">
        <v>3465</v>
      </c>
      <c r="Q714" s="3" t="s">
        <v>3472</v>
      </c>
    </row>
    <row r="715" spans="1:17" ht="13.9" customHeight="1">
      <c r="A715" s="2" t="s">
        <v>7142</v>
      </c>
      <c r="B715" s="3" t="s">
        <v>13</v>
      </c>
      <c r="C715" s="3" t="s">
        <v>14</v>
      </c>
      <c r="D715" s="3" t="s">
        <v>861</v>
      </c>
      <c r="E715" s="3" t="s">
        <v>1177</v>
      </c>
      <c r="F715" s="3" t="s">
        <v>3477</v>
      </c>
      <c r="G715" s="3" t="s">
        <v>15</v>
      </c>
      <c r="H715" s="3" t="s">
        <v>3501</v>
      </c>
      <c r="I715" s="3" t="s">
        <v>16</v>
      </c>
      <c r="J715" s="35">
        <v>1.0900000000000001</v>
      </c>
      <c r="K715" s="32">
        <v>2.9166600000000001E-2</v>
      </c>
      <c r="L715" s="6">
        <v>0.22</v>
      </c>
      <c r="M715" s="7">
        <v>33047</v>
      </c>
      <c r="N715" s="94" t="s">
        <v>5292</v>
      </c>
      <c r="O715" s="3" t="s">
        <v>218</v>
      </c>
      <c r="P715" s="3" t="s">
        <v>3465</v>
      </c>
      <c r="Q715" s="3" t="s">
        <v>3472</v>
      </c>
    </row>
    <row r="716" spans="1:17" ht="13.9" customHeight="1">
      <c r="A716" s="23" t="s">
        <v>7143</v>
      </c>
      <c r="B716" s="3" t="s">
        <v>13</v>
      </c>
      <c r="C716" s="3" t="s">
        <v>14</v>
      </c>
      <c r="D716" s="3" t="s">
        <v>862</v>
      </c>
      <c r="E716" s="8" t="s">
        <v>1274</v>
      </c>
      <c r="F716" s="3" t="s">
        <v>3477</v>
      </c>
      <c r="G716" s="3" t="s">
        <v>15</v>
      </c>
      <c r="H716" s="3" t="s">
        <v>3504</v>
      </c>
      <c r="I716" s="3" t="s">
        <v>16</v>
      </c>
      <c r="J716" s="35">
        <v>1.03</v>
      </c>
      <c r="K716" s="32">
        <v>7.2916400000000006E-2</v>
      </c>
      <c r="L716" s="6">
        <v>0.22</v>
      </c>
      <c r="M716" s="7">
        <v>35279</v>
      </c>
      <c r="N716" s="94" t="s">
        <v>5293</v>
      </c>
      <c r="O716" s="3" t="s">
        <v>863</v>
      </c>
      <c r="P716" s="3" t="s">
        <v>3465</v>
      </c>
      <c r="Q716" s="3" t="s">
        <v>3472</v>
      </c>
    </row>
    <row r="717" spans="1:17" ht="13.9" customHeight="1">
      <c r="A717" s="2" t="s">
        <v>7144</v>
      </c>
      <c r="B717" s="3" t="s">
        <v>13</v>
      </c>
      <c r="C717" s="3" t="s">
        <v>14</v>
      </c>
      <c r="D717" s="3" t="s">
        <v>864</v>
      </c>
      <c r="E717" s="3" t="s">
        <v>553</v>
      </c>
      <c r="F717" s="3" t="s">
        <v>3477</v>
      </c>
      <c r="G717" s="3" t="s">
        <v>15</v>
      </c>
      <c r="H717" s="3" t="s">
        <v>3504</v>
      </c>
      <c r="I717" s="3" t="s">
        <v>16</v>
      </c>
      <c r="J717" s="35">
        <v>0.97</v>
      </c>
      <c r="K717" s="32">
        <v>0.1822916</v>
      </c>
      <c r="L717" s="6">
        <v>0.22</v>
      </c>
      <c r="M717" s="7">
        <v>32277</v>
      </c>
      <c r="N717" s="94" t="s">
        <v>3847</v>
      </c>
      <c r="O717" s="3" t="s">
        <v>863</v>
      </c>
      <c r="P717" s="3" t="s">
        <v>3465</v>
      </c>
      <c r="Q717" s="3" t="s">
        <v>3472</v>
      </c>
    </row>
    <row r="718" spans="1:17" ht="13.9" customHeight="1">
      <c r="A718" s="2" t="s">
        <v>7145</v>
      </c>
      <c r="B718" s="3" t="s">
        <v>13</v>
      </c>
      <c r="C718" s="3" t="s">
        <v>14</v>
      </c>
      <c r="D718" s="3" t="s">
        <v>865</v>
      </c>
      <c r="E718" s="3" t="s">
        <v>174</v>
      </c>
      <c r="F718" s="3" t="s">
        <v>3477</v>
      </c>
      <c r="G718" s="3" t="s">
        <v>15</v>
      </c>
      <c r="H718" s="3" t="s">
        <v>3504</v>
      </c>
      <c r="I718" s="3" t="s">
        <v>16</v>
      </c>
      <c r="J718" s="35">
        <v>1.03</v>
      </c>
      <c r="K718" s="32">
        <v>7.2916400000000006E-2</v>
      </c>
      <c r="L718" s="6">
        <v>0.22</v>
      </c>
      <c r="M718" s="7">
        <v>32289</v>
      </c>
      <c r="N718" s="94" t="s">
        <v>3848</v>
      </c>
      <c r="O718" s="3" t="s">
        <v>863</v>
      </c>
      <c r="P718" s="3" t="s">
        <v>3465</v>
      </c>
      <c r="Q718" s="3" t="s">
        <v>3472</v>
      </c>
    </row>
    <row r="719" spans="1:17" ht="13.9" customHeight="1">
      <c r="A719" s="23" t="s">
        <v>7146</v>
      </c>
      <c r="B719" s="5" t="s">
        <v>13</v>
      </c>
      <c r="C719" s="3" t="s">
        <v>14</v>
      </c>
      <c r="D719" s="3" t="s">
        <v>866</v>
      </c>
      <c r="E719" s="8" t="s">
        <v>1777</v>
      </c>
      <c r="F719" s="3" t="s">
        <v>3477</v>
      </c>
      <c r="G719" s="3" t="s">
        <v>15</v>
      </c>
      <c r="H719" s="3" t="s">
        <v>3504</v>
      </c>
      <c r="I719" s="3" t="s">
        <v>16</v>
      </c>
      <c r="J719" s="35">
        <v>1.05</v>
      </c>
      <c r="K719" s="32">
        <v>7.2916400000000006E-2</v>
      </c>
      <c r="L719" s="6">
        <v>0.22</v>
      </c>
      <c r="M719" s="7">
        <v>32759</v>
      </c>
      <c r="N719" s="94" t="s">
        <v>3849</v>
      </c>
      <c r="O719" s="3" t="s">
        <v>863</v>
      </c>
      <c r="P719" s="3" t="s">
        <v>3465</v>
      </c>
      <c r="Q719" s="3" t="s">
        <v>3472</v>
      </c>
    </row>
    <row r="720" spans="1:17" ht="13.9" customHeight="1">
      <c r="A720" s="2" t="s">
        <v>7147</v>
      </c>
      <c r="B720" s="3" t="s">
        <v>13</v>
      </c>
      <c r="C720" s="3" t="s">
        <v>14</v>
      </c>
      <c r="D720" s="3" t="s">
        <v>867</v>
      </c>
      <c r="E720" s="8" t="s">
        <v>1502</v>
      </c>
      <c r="F720" s="3" t="s">
        <v>3477</v>
      </c>
      <c r="G720" s="3" t="s">
        <v>15</v>
      </c>
      <c r="H720" s="3" t="s">
        <v>3504</v>
      </c>
      <c r="I720" s="3" t="s">
        <v>16</v>
      </c>
      <c r="J720" s="35">
        <v>1.03</v>
      </c>
      <c r="K720" s="32">
        <v>7.2916400000000006E-2</v>
      </c>
      <c r="L720" s="6">
        <v>0.22</v>
      </c>
      <c r="M720" s="7">
        <v>35279</v>
      </c>
      <c r="N720" s="94" t="s">
        <v>3850</v>
      </c>
      <c r="O720" s="3" t="s">
        <v>863</v>
      </c>
      <c r="P720" s="3" t="s">
        <v>3465</v>
      </c>
      <c r="Q720" s="3" t="s">
        <v>3472</v>
      </c>
    </row>
    <row r="721" spans="1:17" ht="13.9" customHeight="1">
      <c r="A721" s="2" t="s">
        <v>7148</v>
      </c>
      <c r="B721" s="3" t="s">
        <v>13</v>
      </c>
      <c r="C721" s="3" t="s">
        <v>14</v>
      </c>
      <c r="D721" s="3" t="s">
        <v>868</v>
      </c>
      <c r="E721" s="3" t="s">
        <v>354</v>
      </c>
      <c r="F721" s="3" t="s">
        <v>3477</v>
      </c>
      <c r="G721" s="3" t="s">
        <v>15</v>
      </c>
      <c r="H721" s="3" t="s">
        <v>3504</v>
      </c>
      <c r="I721" s="3" t="s">
        <v>16</v>
      </c>
      <c r="J721" s="35">
        <v>0.92</v>
      </c>
      <c r="K721" s="32">
        <v>0.1822916</v>
      </c>
      <c r="L721" s="6">
        <v>0.22</v>
      </c>
      <c r="M721" s="7">
        <v>32306</v>
      </c>
      <c r="N721" s="94" t="s">
        <v>4546</v>
      </c>
      <c r="O721" s="3" t="s">
        <v>863</v>
      </c>
      <c r="P721" s="3" t="s">
        <v>3465</v>
      </c>
      <c r="Q721" s="3" t="s">
        <v>3472</v>
      </c>
    </row>
    <row r="722" spans="1:17" ht="13.9" customHeight="1">
      <c r="A722" s="23" t="s">
        <v>7149</v>
      </c>
      <c r="B722" s="3" t="s">
        <v>13</v>
      </c>
      <c r="C722" s="3" t="s">
        <v>14</v>
      </c>
      <c r="D722" s="3" t="s">
        <v>869</v>
      </c>
      <c r="E722" s="8" t="s">
        <v>201</v>
      </c>
      <c r="F722" s="3" t="s">
        <v>3477</v>
      </c>
      <c r="G722" s="3" t="s">
        <v>15</v>
      </c>
      <c r="H722" s="3" t="s">
        <v>3504</v>
      </c>
      <c r="I722" s="3" t="s">
        <v>16</v>
      </c>
      <c r="J722" s="35">
        <v>0.96</v>
      </c>
      <c r="K722" s="32">
        <v>0.60763500000000004</v>
      </c>
      <c r="L722" s="6">
        <v>0.22</v>
      </c>
      <c r="M722" s="7">
        <v>32671</v>
      </c>
      <c r="N722" s="94" t="s">
        <v>24</v>
      </c>
      <c r="O722" s="3" t="s">
        <v>863</v>
      </c>
      <c r="P722" s="3" t="s">
        <v>3465</v>
      </c>
      <c r="Q722" s="3" t="s">
        <v>3472</v>
      </c>
    </row>
    <row r="723" spans="1:17" ht="13.9" customHeight="1">
      <c r="A723" s="2" t="s">
        <v>7150</v>
      </c>
      <c r="B723" s="3" t="s">
        <v>13</v>
      </c>
      <c r="C723" s="3" t="s">
        <v>14</v>
      </c>
      <c r="D723" s="3" t="s">
        <v>870</v>
      </c>
      <c r="E723" s="8" t="s">
        <v>1702</v>
      </c>
      <c r="F723" s="3" t="s">
        <v>3477</v>
      </c>
      <c r="G723" s="3" t="s">
        <v>15</v>
      </c>
      <c r="H723" s="3" t="s">
        <v>3504</v>
      </c>
      <c r="I723" s="3" t="s">
        <v>16</v>
      </c>
      <c r="J723" s="35">
        <v>0.99</v>
      </c>
      <c r="K723" s="32">
        <v>0.65625</v>
      </c>
      <c r="L723" s="6">
        <v>0.22</v>
      </c>
      <c r="M723" s="7">
        <v>33141</v>
      </c>
      <c r="N723" s="94" t="s">
        <v>25</v>
      </c>
      <c r="O723" s="3" t="s">
        <v>863</v>
      </c>
      <c r="P723" s="3" t="s">
        <v>3465</v>
      </c>
      <c r="Q723" s="3" t="s">
        <v>3472</v>
      </c>
    </row>
    <row r="724" spans="1:17" ht="13.9" customHeight="1">
      <c r="A724" s="2" t="s">
        <v>7151</v>
      </c>
      <c r="B724" s="3" t="s">
        <v>13</v>
      </c>
      <c r="C724" s="3" t="s">
        <v>14</v>
      </c>
      <c r="D724" s="3" t="s">
        <v>871</v>
      </c>
      <c r="E724" s="3" t="s">
        <v>553</v>
      </c>
      <c r="F724" s="3" t="s">
        <v>3477</v>
      </c>
      <c r="G724" s="3" t="s">
        <v>15</v>
      </c>
      <c r="H724" s="3" t="s">
        <v>3504</v>
      </c>
      <c r="I724" s="3" t="s">
        <v>16</v>
      </c>
      <c r="J724" s="35">
        <v>0.99</v>
      </c>
      <c r="K724" s="32">
        <v>0.60763849999999997</v>
      </c>
      <c r="L724" s="6">
        <v>0.22</v>
      </c>
      <c r="M724" s="7">
        <v>35661</v>
      </c>
      <c r="N724" s="94" t="s">
        <v>5294</v>
      </c>
      <c r="O724" s="3" t="s">
        <v>863</v>
      </c>
      <c r="P724" s="3" t="s">
        <v>3465</v>
      </c>
      <c r="Q724" s="3" t="s">
        <v>3472</v>
      </c>
    </row>
    <row r="725" spans="1:17" ht="13.9" customHeight="1">
      <c r="A725" s="23" t="s">
        <v>7152</v>
      </c>
      <c r="B725" s="3" t="s">
        <v>13</v>
      </c>
      <c r="C725" s="3" t="s">
        <v>14</v>
      </c>
      <c r="D725" s="3" t="s">
        <v>872</v>
      </c>
      <c r="E725" s="8" t="s">
        <v>2692</v>
      </c>
      <c r="F725" s="3" t="s">
        <v>3477</v>
      </c>
      <c r="G725" s="3" t="s">
        <v>15</v>
      </c>
      <c r="H725" s="3" t="s">
        <v>3504</v>
      </c>
      <c r="I725" s="3" t="s">
        <v>16</v>
      </c>
      <c r="J725" s="35">
        <v>1.03</v>
      </c>
      <c r="K725" s="32">
        <v>0.60763849999999997</v>
      </c>
      <c r="L725" s="6">
        <v>0.22</v>
      </c>
      <c r="M725" s="7">
        <v>32657</v>
      </c>
      <c r="N725" s="94" t="s">
        <v>3851</v>
      </c>
      <c r="O725" s="3" t="s">
        <v>863</v>
      </c>
      <c r="P725" s="3" t="s">
        <v>3465</v>
      </c>
      <c r="Q725" s="3" t="s">
        <v>3472</v>
      </c>
    </row>
    <row r="726" spans="1:17" ht="13.9" customHeight="1">
      <c r="A726" s="2" t="s">
        <v>7153</v>
      </c>
      <c r="B726" s="3" t="s">
        <v>13</v>
      </c>
      <c r="C726" s="3" t="s">
        <v>14</v>
      </c>
      <c r="D726" s="3" t="s">
        <v>873</v>
      </c>
      <c r="E726" s="8" t="s">
        <v>3126</v>
      </c>
      <c r="F726" s="3" t="s">
        <v>3477</v>
      </c>
      <c r="G726" s="3" t="s">
        <v>15</v>
      </c>
      <c r="H726" s="3" t="s">
        <v>3504</v>
      </c>
      <c r="I726" s="3" t="s">
        <v>16</v>
      </c>
      <c r="J726" s="35">
        <v>1.01</v>
      </c>
      <c r="K726" s="32">
        <v>0.1458275</v>
      </c>
      <c r="L726" s="6">
        <v>0.22</v>
      </c>
      <c r="M726" s="7">
        <v>32669</v>
      </c>
      <c r="N726" s="94" t="s">
        <v>4547</v>
      </c>
      <c r="O726" s="3" t="s">
        <v>863</v>
      </c>
      <c r="P726" s="3" t="s">
        <v>3465</v>
      </c>
      <c r="Q726" s="3" t="s">
        <v>3472</v>
      </c>
    </row>
    <row r="727" spans="1:17" ht="13.9" customHeight="1">
      <c r="A727" s="2" t="s">
        <v>7154</v>
      </c>
      <c r="B727" s="3" t="s">
        <v>13</v>
      </c>
      <c r="C727" s="3" t="s">
        <v>14</v>
      </c>
      <c r="D727" s="3" t="s">
        <v>874</v>
      </c>
      <c r="E727" s="8" t="s">
        <v>2552</v>
      </c>
      <c r="F727" s="3" t="s">
        <v>3477</v>
      </c>
      <c r="G727" s="3" t="s">
        <v>15</v>
      </c>
      <c r="H727" s="3" t="s">
        <v>3504</v>
      </c>
      <c r="I727" s="3" t="s">
        <v>16</v>
      </c>
      <c r="J727" s="35">
        <v>0.93</v>
      </c>
      <c r="K727" s="32">
        <v>0.4375</v>
      </c>
      <c r="L727" s="6">
        <v>0.22</v>
      </c>
      <c r="M727" s="7">
        <v>33148</v>
      </c>
      <c r="N727" s="94" t="s">
        <v>26</v>
      </c>
      <c r="O727" s="3" t="s">
        <v>863</v>
      </c>
      <c r="P727" s="3" t="s">
        <v>3465</v>
      </c>
      <c r="Q727" s="3" t="s">
        <v>3472</v>
      </c>
    </row>
    <row r="728" spans="1:17" ht="13.9" customHeight="1">
      <c r="A728" s="23" t="s">
        <v>7155</v>
      </c>
      <c r="B728" s="3" t="s">
        <v>13</v>
      </c>
      <c r="C728" s="3" t="s">
        <v>14</v>
      </c>
      <c r="D728" s="3" t="s">
        <v>875</v>
      </c>
      <c r="E728" s="8" t="s">
        <v>2404</v>
      </c>
      <c r="F728" s="3" t="s">
        <v>3477</v>
      </c>
      <c r="G728" s="3" t="s">
        <v>15</v>
      </c>
      <c r="H728" s="3" t="s">
        <v>3504</v>
      </c>
      <c r="I728" s="3" t="s">
        <v>16</v>
      </c>
      <c r="J728" s="35">
        <v>1.02</v>
      </c>
      <c r="K728" s="32">
        <v>2.1875</v>
      </c>
      <c r="L728" s="6">
        <v>0.22</v>
      </c>
      <c r="M728" s="7">
        <v>35731</v>
      </c>
      <c r="N728" s="94" t="s">
        <v>5295</v>
      </c>
      <c r="O728" s="3" t="s">
        <v>863</v>
      </c>
      <c r="P728" s="3" t="s">
        <v>3465</v>
      </c>
      <c r="Q728" s="3" t="s">
        <v>3472</v>
      </c>
    </row>
    <row r="729" spans="1:17" ht="13.9" customHeight="1">
      <c r="A729" s="2" t="s">
        <v>7156</v>
      </c>
      <c r="B729" s="3" t="s">
        <v>13</v>
      </c>
      <c r="C729" s="3" t="s">
        <v>14</v>
      </c>
      <c r="D729" s="3" t="s">
        <v>876</v>
      </c>
      <c r="E729" s="3" t="s">
        <v>215</v>
      </c>
      <c r="F729" s="3" t="s">
        <v>3477</v>
      </c>
      <c r="G729" s="3" t="s">
        <v>15</v>
      </c>
      <c r="H729" s="3" t="s">
        <v>3504</v>
      </c>
      <c r="I729" s="3" t="s">
        <v>16</v>
      </c>
      <c r="J729" s="35">
        <v>1.03</v>
      </c>
      <c r="K729" s="32">
        <v>4.375</v>
      </c>
      <c r="L729" s="6">
        <v>0.22</v>
      </c>
      <c r="M729" s="7">
        <v>32734</v>
      </c>
      <c r="N729" s="94" t="s">
        <v>3852</v>
      </c>
      <c r="O729" s="3" t="s">
        <v>863</v>
      </c>
      <c r="P729" s="3" t="s">
        <v>3465</v>
      </c>
      <c r="Q729" s="3" t="s">
        <v>3472</v>
      </c>
    </row>
    <row r="730" spans="1:17" ht="13.9" customHeight="1">
      <c r="A730" s="2" t="s">
        <v>7157</v>
      </c>
      <c r="B730" s="3" t="s">
        <v>13</v>
      </c>
      <c r="C730" s="3" t="s">
        <v>14</v>
      </c>
      <c r="D730" s="3" t="s">
        <v>877</v>
      </c>
      <c r="E730" s="8" t="s">
        <v>2404</v>
      </c>
      <c r="F730" s="3" t="s">
        <v>3477</v>
      </c>
      <c r="G730" s="3" t="s">
        <v>15</v>
      </c>
      <c r="H730" s="3" t="s">
        <v>3504</v>
      </c>
      <c r="I730" s="3" t="s">
        <v>16</v>
      </c>
      <c r="J730" s="35">
        <v>1.03</v>
      </c>
      <c r="K730" s="32">
        <v>0</v>
      </c>
      <c r="L730" s="6">
        <v>0.22</v>
      </c>
      <c r="M730" s="7">
        <v>32824</v>
      </c>
      <c r="N730" s="94" t="s">
        <v>27</v>
      </c>
      <c r="O730" s="3" t="s">
        <v>863</v>
      </c>
      <c r="P730" s="3" t="s">
        <v>3465</v>
      </c>
      <c r="Q730" s="3" t="s">
        <v>3472</v>
      </c>
    </row>
    <row r="731" spans="1:17" ht="13.9" customHeight="1">
      <c r="A731" s="23" t="s">
        <v>7158</v>
      </c>
      <c r="B731" s="3" t="s">
        <v>13</v>
      </c>
      <c r="C731" s="3" t="s">
        <v>14</v>
      </c>
      <c r="D731" s="3" t="s">
        <v>878</v>
      </c>
      <c r="E731" s="3" t="s">
        <v>616</v>
      </c>
      <c r="F731" s="3" t="s">
        <v>3477</v>
      </c>
      <c r="G731" s="3" t="s">
        <v>15</v>
      </c>
      <c r="H731" s="3" t="s">
        <v>3504</v>
      </c>
      <c r="I731" s="3" t="s">
        <v>16</v>
      </c>
      <c r="J731" s="35">
        <v>1.05</v>
      </c>
      <c r="K731" s="32">
        <v>0</v>
      </c>
      <c r="L731" s="6">
        <v>0.22</v>
      </c>
      <c r="M731" s="7">
        <v>33218</v>
      </c>
      <c r="N731" s="94" t="s">
        <v>4548</v>
      </c>
      <c r="O731" s="3" t="s">
        <v>863</v>
      </c>
      <c r="P731" s="3" t="s">
        <v>3465</v>
      </c>
      <c r="Q731" s="3" t="s">
        <v>3472</v>
      </c>
    </row>
    <row r="732" spans="1:17" ht="13.9" customHeight="1">
      <c r="A732" s="2" t="s">
        <v>7159</v>
      </c>
      <c r="B732" s="3" t="s">
        <v>13</v>
      </c>
      <c r="C732" s="3" t="s">
        <v>14</v>
      </c>
      <c r="D732" s="3" t="s">
        <v>879</v>
      </c>
      <c r="E732" s="8" t="s">
        <v>201</v>
      </c>
      <c r="F732" s="3" t="s">
        <v>3477</v>
      </c>
      <c r="G732" s="3" t="s">
        <v>15</v>
      </c>
      <c r="H732" s="3" t="s">
        <v>3504</v>
      </c>
      <c r="I732" s="3" t="s">
        <v>16</v>
      </c>
      <c r="J732" s="35">
        <v>1.04</v>
      </c>
      <c r="K732" s="32">
        <v>0.65625</v>
      </c>
      <c r="L732" s="6">
        <v>0.22</v>
      </c>
      <c r="M732" s="7">
        <v>35825</v>
      </c>
      <c r="N732" s="94" t="s">
        <v>3560</v>
      </c>
      <c r="O732" s="3" t="s">
        <v>863</v>
      </c>
      <c r="P732" s="3" t="s">
        <v>3465</v>
      </c>
      <c r="Q732" s="3" t="s">
        <v>3472</v>
      </c>
    </row>
    <row r="733" spans="1:17" ht="13.9" customHeight="1">
      <c r="A733" s="2" t="s">
        <v>7160</v>
      </c>
      <c r="B733" s="3" t="s">
        <v>13</v>
      </c>
      <c r="C733" s="3" t="s">
        <v>14</v>
      </c>
      <c r="D733" s="3" t="s">
        <v>880</v>
      </c>
      <c r="E733" s="3" t="s">
        <v>955</v>
      </c>
      <c r="F733" s="3" t="s">
        <v>3477</v>
      </c>
      <c r="G733" s="3" t="s">
        <v>15</v>
      </c>
      <c r="H733" s="3" t="s">
        <v>3504</v>
      </c>
      <c r="I733" s="3" t="s">
        <v>16</v>
      </c>
      <c r="J733" s="35">
        <v>1.02</v>
      </c>
      <c r="K733" s="32">
        <v>0.65625</v>
      </c>
      <c r="L733" s="6">
        <v>0.22</v>
      </c>
      <c r="M733" s="7">
        <v>32821</v>
      </c>
      <c r="N733" s="94" t="s">
        <v>3561</v>
      </c>
      <c r="O733" s="3" t="s">
        <v>863</v>
      </c>
      <c r="P733" s="3" t="s">
        <v>3465</v>
      </c>
      <c r="Q733" s="3" t="s">
        <v>3472</v>
      </c>
    </row>
    <row r="734" spans="1:17" ht="13.9" customHeight="1">
      <c r="A734" s="23" t="s">
        <v>7161</v>
      </c>
      <c r="B734" s="3" t="s">
        <v>13</v>
      </c>
      <c r="C734" s="3" t="s">
        <v>14</v>
      </c>
      <c r="D734" s="3" t="s">
        <v>881</v>
      </c>
      <c r="E734" s="8" t="s">
        <v>1777</v>
      </c>
      <c r="F734" s="3" t="s">
        <v>3477</v>
      </c>
      <c r="G734" s="3" t="s">
        <v>15</v>
      </c>
      <c r="H734" s="3" t="s">
        <v>3504</v>
      </c>
      <c r="I734" s="3" t="s">
        <v>16</v>
      </c>
      <c r="J734" s="35">
        <v>0.99</v>
      </c>
      <c r="K734" s="32">
        <v>0.4375</v>
      </c>
      <c r="L734" s="6">
        <v>0.22</v>
      </c>
      <c r="M734" s="7">
        <v>32843</v>
      </c>
      <c r="N734" s="94" t="s">
        <v>4549</v>
      </c>
      <c r="O734" s="3" t="s">
        <v>863</v>
      </c>
      <c r="P734" s="3" t="s">
        <v>3465</v>
      </c>
      <c r="Q734" s="3" t="s">
        <v>3472</v>
      </c>
    </row>
    <row r="735" spans="1:17" ht="13.9" customHeight="1">
      <c r="A735" s="2" t="s">
        <v>7162</v>
      </c>
      <c r="B735" s="3" t="s">
        <v>13</v>
      </c>
      <c r="C735" s="3" t="s">
        <v>14</v>
      </c>
      <c r="D735" s="3" t="s">
        <v>882</v>
      </c>
      <c r="E735" s="3" t="s">
        <v>616</v>
      </c>
      <c r="F735" s="3" t="s">
        <v>3477</v>
      </c>
      <c r="G735" s="3" t="s">
        <v>15</v>
      </c>
      <c r="H735" s="3" t="s">
        <v>3504</v>
      </c>
      <c r="I735" s="3" t="s">
        <v>16</v>
      </c>
      <c r="J735" s="35">
        <v>0.91</v>
      </c>
      <c r="K735" s="32">
        <v>0.4375</v>
      </c>
      <c r="L735" s="6">
        <v>0.22</v>
      </c>
      <c r="M735" s="7">
        <v>33333</v>
      </c>
      <c r="N735" s="94" t="s">
        <v>4550</v>
      </c>
      <c r="O735" s="3" t="s">
        <v>863</v>
      </c>
      <c r="P735" s="3" t="s">
        <v>3465</v>
      </c>
      <c r="Q735" s="3" t="s">
        <v>3472</v>
      </c>
    </row>
    <row r="736" spans="1:17" ht="13.9" customHeight="1">
      <c r="A736" s="2" t="s">
        <v>7163</v>
      </c>
      <c r="B736" s="3" t="s">
        <v>13</v>
      </c>
      <c r="C736" s="3" t="s">
        <v>14</v>
      </c>
      <c r="D736" s="3" t="s">
        <v>884</v>
      </c>
      <c r="E736" s="3" t="s">
        <v>1100</v>
      </c>
      <c r="F736" s="3" t="s">
        <v>3477</v>
      </c>
      <c r="G736" s="3" t="s">
        <v>15</v>
      </c>
      <c r="H736" s="3" t="s">
        <v>3504</v>
      </c>
      <c r="I736" s="3" t="s">
        <v>16</v>
      </c>
      <c r="J736" s="35">
        <v>1.02</v>
      </c>
      <c r="K736" s="32">
        <v>1.3125</v>
      </c>
      <c r="L736" s="6">
        <v>0.22</v>
      </c>
      <c r="M736" s="7">
        <v>35825</v>
      </c>
      <c r="N736" s="94" t="s">
        <v>5296</v>
      </c>
      <c r="O736" s="3" t="s">
        <v>863</v>
      </c>
      <c r="P736" s="3" t="s">
        <v>3465</v>
      </c>
      <c r="Q736" s="3" t="s">
        <v>3472</v>
      </c>
    </row>
    <row r="737" spans="1:17" ht="13.9" customHeight="1">
      <c r="A737" s="23" t="s">
        <v>7164</v>
      </c>
      <c r="B737" s="5" t="s">
        <v>13</v>
      </c>
      <c r="C737" s="3" t="s">
        <v>14</v>
      </c>
      <c r="D737" s="3" t="s">
        <v>885</v>
      </c>
      <c r="E737" s="8" t="s">
        <v>1274</v>
      </c>
      <c r="F737" s="3" t="s">
        <v>3477</v>
      </c>
      <c r="G737" s="3" t="s">
        <v>15</v>
      </c>
      <c r="H737" s="3" t="s">
        <v>3504</v>
      </c>
      <c r="I737" s="3" t="s">
        <v>16</v>
      </c>
      <c r="J737" s="35">
        <v>1.01</v>
      </c>
      <c r="K737" s="32">
        <v>3.0625</v>
      </c>
      <c r="L737" s="6">
        <v>0.22</v>
      </c>
      <c r="M737" s="7">
        <v>32858</v>
      </c>
      <c r="N737" s="94" t="s">
        <v>4551</v>
      </c>
      <c r="O737" s="3" t="s">
        <v>863</v>
      </c>
      <c r="P737" s="3" t="s">
        <v>3465</v>
      </c>
      <c r="Q737" s="3" t="s">
        <v>3472</v>
      </c>
    </row>
    <row r="738" spans="1:17" ht="13.9" customHeight="1">
      <c r="A738" s="2" t="s">
        <v>7165</v>
      </c>
      <c r="B738" s="5" t="s">
        <v>13</v>
      </c>
      <c r="C738" s="3" t="s">
        <v>14</v>
      </c>
      <c r="D738" s="3" t="s">
        <v>886</v>
      </c>
      <c r="E738" s="3" t="s">
        <v>1471</v>
      </c>
      <c r="F738" s="3" t="s">
        <v>3477</v>
      </c>
      <c r="G738" s="3" t="s">
        <v>15</v>
      </c>
      <c r="H738" s="3" t="s">
        <v>3504</v>
      </c>
      <c r="I738" s="3" t="s">
        <v>16</v>
      </c>
      <c r="J738" s="35">
        <v>1.01</v>
      </c>
      <c r="K738" s="32">
        <v>3.0625</v>
      </c>
      <c r="L738" s="6">
        <v>0.22</v>
      </c>
      <c r="M738" s="7">
        <v>32872</v>
      </c>
      <c r="N738" s="96" t="s">
        <v>3853</v>
      </c>
      <c r="O738" s="3" t="s">
        <v>863</v>
      </c>
      <c r="P738" s="3" t="s">
        <v>3465</v>
      </c>
      <c r="Q738" s="3" t="s">
        <v>3472</v>
      </c>
    </row>
    <row r="739" spans="1:17" ht="13.9" customHeight="1">
      <c r="A739" s="2" t="s">
        <v>7166</v>
      </c>
      <c r="B739" s="3" t="s">
        <v>13</v>
      </c>
      <c r="C739" s="3" t="s">
        <v>14</v>
      </c>
      <c r="D739" s="5" t="s">
        <v>887</v>
      </c>
      <c r="E739" s="8" t="s">
        <v>1702</v>
      </c>
      <c r="F739" s="3" t="s">
        <v>3477</v>
      </c>
      <c r="G739" s="3" t="s">
        <v>15</v>
      </c>
      <c r="H739" s="3" t="s">
        <v>3497</v>
      </c>
      <c r="I739" s="3" t="s">
        <v>16</v>
      </c>
      <c r="J739" s="35">
        <v>299.07</v>
      </c>
      <c r="K739" s="32">
        <v>0.52094499999999999</v>
      </c>
      <c r="L739" s="6">
        <v>0.1875</v>
      </c>
      <c r="M739" s="7">
        <v>41239</v>
      </c>
      <c r="N739" s="96" t="s">
        <v>5297</v>
      </c>
      <c r="O739" s="3" t="s">
        <v>683</v>
      </c>
      <c r="P739" s="3" t="s">
        <v>3465</v>
      </c>
      <c r="Q739" s="3" t="s">
        <v>3472</v>
      </c>
    </row>
    <row r="740" spans="1:17" ht="13.9" customHeight="1">
      <c r="A740" s="23" t="s">
        <v>7167</v>
      </c>
      <c r="B740" s="3" t="s">
        <v>13</v>
      </c>
      <c r="C740" s="3" t="s">
        <v>14</v>
      </c>
      <c r="D740" s="5" t="s">
        <v>888</v>
      </c>
      <c r="E740" s="8" t="s">
        <v>2692</v>
      </c>
      <c r="F740" s="3" t="s">
        <v>3477</v>
      </c>
      <c r="G740" s="3" t="s">
        <v>15</v>
      </c>
      <c r="H740" s="3" t="s">
        <v>3497</v>
      </c>
      <c r="I740" s="3" t="s">
        <v>16</v>
      </c>
      <c r="J740" s="35">
        <v>151.19999999999999</v>
      </c>
      <c r="K740" s="32">
        <v>0.20860999999999999</v>
      </c>
      <c r="L740" s="6">
        <v>0.125</v>
      </c>
      <c r="M740" s="7">
        <v>43746</v>
      </c>
      <c r="N740" s="96" t="s">
        <v>4552</v>
      </c>
      <c r="O740" s="3" t="s">
        <v>683</v>
      </c>
      <c r="P740" s="3" t="s">
        <v>3465</v>
      </c>
      <c r="Q740" s="3" t="s">
        <v>3472</v>
      </c>
    </row>
    <row r="741" spans="1:17" ht="13.9" customHeight="1">
      <c r="A741" s="2" t="s">
        <v>7168</v>
      </c>
      <c r="B741" s="3" t="s">
        <v>13</v>
      </c>
      <c r="C741" s="3" t="s">
        <v>14</v>
      </c>
      <c r="D741" s="5" t="s">
        <v>889</v>
      </c>
      <c r="E741" s="8" t="s">
        <v>2147</v>
      </c>
      <c r="F741" s="3" t="s">
        <v>3477</v>
      </c>
      <c r="G741" s="3" t="s">
        <v>15</v>
      </c>
      <c r="H741" s="3" t="s">
        <v>3497</v>
      </c>
      <c r="I741" s="3" t="s">
        <v>16</v>
      </c>
      <c r="J741" s="35">
        <v>168.26</v>
      </c>
      <c r="K741" s="32">
        <v>1.6688540000000001</v>
      </c>
      <c r="L741" s="6">
        <v>0.125</v>
      </c>
      <c r="M741" s="7">
        <v>40755</v>
      </c>
      <c r="N741" s="96" t="s">
        <v>3854</v>
      </c>
      <c r="O741" s="3" t="s">
        <v>683</v>
      </c>
      <c r="P741" s="3" t="s">
        <v>3465</v>
      </c>
      <c r="Q741" s="3" t="s">
        <v>3472</v>
      </c>
    </row>
    <row r="742" spans="1:17" ht="13.9" customHeight="1">
      <c r="A742" s="2" t="s">
        <v>7169</v>
      </c>
      <c r="B742" s="3" t="s">
        <v>13</v>
      </c>
      <c r="C742" s="3" t="s">
        <v>14</v>
      </c>
      <c r="D742" s="3" t="s">
        <v>890</v>
      </c>
      <c r="E742" s="3" t="s">
        <v>111</v>
      </c>
      <c r="F742" s="3" t="s">
        <v>3477</v>
      </c>
      <c r="G742" s="3" t="s">
        <v>15</v>
      </c>
      <c r="H742" s="3" t="s">
        <v>3497</v>
      </c>
      <c r="I742" s="3" t="s">
        <v>16</v>
      </c>
      <c r="J742" s="35">
        <v>159.32</v>
      </c>
      <c r="K742" s="32">
        <v>0.5</v>
      </c>
      <c r="L742" s="6">
        <v>0.1875</v>
      </c>
      <c r="M742" s="7">
        <v>40780</v>
      </c>
      <c r="N742" s="96" t="s">
        <v>3855</v>
      </c>
      <c r="O742" s="3" t="s">
        <v>683</v>
      </c>
      <c r="P742" s="3" t="s">
        <v>3465</v>
      </c>
      <c r="Q742" s="3" t="s">
        <v>3472</v>
      </c>
    </row>
    <row r="743" spans="1:17" ht="13.9" customHeight="1">
      <c r="A743" s="23" t="s">
        <v>7170</v>
      </c>
      <c r="B743" s="3" t="s">
        <v>13</v>
      </c>
      <c r="C743" s="3" t="s">
        <v>14</v>
      </c>
      <c r="D743" s="3" t="s">
        <v>891</v>
      </c>
      <c r="E743" s="8" t="s">
        <v>2404</v>
      </c>
      <c r="F743" s="3" t="s">
        <v>3477</v>
      </c>
      <c r="G743" s="3" t="s">
        <v>15</v>
      </c>
      <c r="H743" s="3" t="s">
        <v>3497</v>
      </c>
      <c r="I743" s="3" t="s">
        <v>16</v>
      </c>
      <c r="J743" s="35">
        <v>165.07</v>
      </c>
      <c r="K743" s="32">
        <v>2</v>
      </c>
      <c r="L743" s="6">
        <v>0.125</v>
      </c>
      <c r="M743" s="7">
        <v>41159</v>
      </c>
      <c r="N743" s="96" t="s">
        <v>3856</v>
      </c>
      <c r="O743" s="3" t="s">
        <v>683</v>
      </c>
      <c r="P743" s="3" t="s">
        <v>3465</v>
      </c>
      <c r="Q743" s="3" t="s">
        <v>3472</v>
      </c>
    </row>
    <row r="744" spans="1:17" ht="13.9" customHeight="1">
      <c r="A744" s="2" t="s">
        <v>7171</v>
      </c>
      <c r="B744" s="3" t="s">
        <v>13</v>
      </c>
      <c r="C744" s="3" t="s">
        <v>14</v>
      </c>
      <c r="D744" s="3" t="s">
        <v>892</v>
      </c>
      <c r="E744" s="8" t="s">
        <v>1589</v>
      </c>
      <c r="F744" s="3" t="s">
        <v>3477</v>
      </c>
      <c r="G744" s="3" t="s">
        <v>15</v>
      </c>
      <c r="H744" s="3" t="s">
        <v>3504</v>
      </c>
      <c r="I744" s="3" t="s">
        <v>16</v>
      </c>
      <c r="J744" s="35">
        <v>17.98</v>
      </c>
      <c r="K744" s="32">
        <v>9</v>
      </c>
      <c r="L744" s="6">
        <v>0.2</v>
      </c>
      <c r="M744" s="7">
        <v>43791</v>
      </c>
      <c r="N744" s="96" t="s">
        <v>3857</v>
      </c>
      <c r="O744" s="3" t="s">
        <v>863</v>
      </c>
      <c r="P744" s="3" t="s">
        <v>3465</v>
      </c>
      <c r="Q744" s="3" t="s">
        <v>3472</v>
      </c>
    </row>
    <row r="745" spans="1:17" ht="13.9" customHeight="1">
      <c r="A745" s="2" t="s">
        <v>7172</v>
      </c>
      <c r="B745" s="5" t="s">
        <v>13</v>
      </c>
      <c r="C745" s="3" t="s">
        <v>14</v>
      </c>
      <c r="D745" s="3" t="s">
        <v>893</v>
      </c>
      <c r="E745" s="8" t="s">
        <v>1702</v>
      </c>
      <c r="F745" s="3" t="s">
        <v>3477</v>
      </c>
      <c r="G745" s="3" t="s">
        <v>15</v>
      </c>
      <c r="H745" s="3" t="s">
        <v>3495</v>
      </c>
      <c r="I745" s="3" t="s">
        <v>16</v>
      </c>
      <c r="J745" s="35">
        <v>39.97</v>
      </c>
      <c r="K745" s="32">
        <v>1.25</v>
      </c>
      <c r="L745" s="6">
        <v>0.2</v>
      </c>
      <c r="M745" s="7">
        <v>40802</v>
      </c>
      <c r="N745" s="96" t="s">
        <v>5298</v>
      </c>
      <c r="O745" s="3" t="s">
        <v>538</v>
      </c>
      <c r="P745" s="3" t="s">
        <v>3465</v>
      </c>
      <c r="Q745" s="3" t="s">
        <v>3472</v>
      </c>
    </row>
    <row r="746" spans="1:17" ht="13.9" customHeight="1">
      <c r="A746" s="23" t="s">
        <v>7173</v>
      </c>
      <c r="B746" s="3" t="s">
        <v>13</v>
      </c>
      <c r="C746" s="3" t="s">
        <v>14</v>
      </c>
      <c r="D746" s="3" t="s">
        <v>894</v>
      </c>
      <c r="E746" s="3" t="s">
        <v>1051</v>
      </c>
      <c r="F746" s="3" t="s">
        <v>3477</v>
      </c>
      <c r="G746" s="3" t="s">
        <v>15</v>
      </c>
      <c r="H746" s="3" t="s">
        <v>3495</v>
      </c>
      <c r="I746" s="3" t="s">
        <v>16</v>
      </c>
      <c r="J746" s="35">
        <v>41.78</v>
      </c>
      <c r="K746" s="32">
        <v>0.41670000000000001</v>
      </c>
      <c r="L746" s="6">
        <v>0.1875</v>
      </c>
      <c r="M746" s="7">
        <v>40847</v>
      </c>
      <c r="N746" s="96" t="s">
        <v>3858</v>
      </c>
      <c r="O746" s="3" t="s">
        <v>538</v>
      </c>
      <c r="P746" s="3" t="s">
        <v>3465</v>
      </c>
      <c r="Q746" s="3" t="s">
        <v>3472</v>
      </c>
    </row>
    <row r="747" spans="1:17" ht="13.9" customHeight="1">
      <c r="A747" s="2" t="s">
        <v>7174</v>
      </c>
      <c r="B747" s="5" t="s">
        <v>13</v>
      </c>
      <c r="C747" s="3" t="s">
        <v>14</v>
      </c>
      <c r="D747" s="3" t="s">
        <v>895</v>
      </c>
      <c r="E747" s="3" t="s">
        <v>1100</v>
      </c>
      <c r="F747" s="3" t="s">
        <v>3477</v>
      </c>
      <c r="G747" s="3" t="s">
        <v>15</v>
      </c>
      <c r="H747" s="3" t="s">
        <v>3500</v>
      </c>
      <c r="I747" s="3" t="s">
        <v>16</v>
      </c>
      <c r="J747" s="35">
        <v>77.760000000000005</v>
      </c>
      <c r="K747" s="32">
        <v>0.5</v>
      </c>
      <c r="L747" s="6">
        <v>0.1875</v>
      </c>
      <c r="M747" s="7">
        <v>41267</v>
      </c>
      <c r="N747" s="96" t="s">
        <v>3857</v>
      </c>
      <c r="O747" s="3" t="s">
        <v>782</v>
      </c>
      <c r="P747" s="3" t="s">
        <v>3465</v>
      </c>
      <c r="Q747" s="3" t="s">
        <v>3472</v>
      </c>
    </row>
    <row r="748" spans="1:17" ht="13.9" customHeight="1">
      <c r="A748" s="2" t="s">
        <v>7175</v>
      </c>
      <c r="B748" s="5" t="s">
        <v>13</v>
      </c>
      <c r="C748" s="3" t="s">
        <v>14</v>
      </c>
      <c r="D748" s="3" t="s">
        <v>896</v>
      </c>
      <c r="E748" s="3" t="s">
        <v>354</v>
      </c>
      <c r="F748" s="3" t="s">
        <v>3476</v>
      </c>
      <c r="G748" s="3" t="s">
        <v>15</v>
      </c>
      <c r="H748" s="3" t="s">
        <v>3499</v>
      </c>
      <c r="I748" s="3" t="s">
        <v>16</v>
      </c>
      <c r="J748" s="35">
        <v>385.96</v>
      </c>
      <c r="K748" s="32">
        <v>19.25</v>
      </c>
      <c r="L748" s="6">
        <v>0.2</v>
      </c>
      <c r="M748" s="7">
        <v>43669</v>
      </c>
      <c r="N748" s="96" t="s">
        <v>5299</v>
      </c>
      <c r="O748" s="3" t="s">
        <v>538</v>
      </c>
      <c r="P748" s="3" t="s">
        <v>3468</v>
      </c>
      <c r="Q748" s="3" t="s">
        <v>3471</v>
      </c>
    </row>
    <row r="749" spans="1:17" ht="13.9" customHeight="1">
      <c r="A749" s="23" t="s">
        <v>7176</v>
      </c>
      <c r="B749" s="3" t="s">
        <v>13</v>
      </c>
      <c r="C749" s="3" t="s">
        <v>14</v>
      </c>
      <c r="D749" s="3" t="s">
        <v>897</v>
      </c>
      <c r="E749" s="3" t="s">
        <v>1100</v>
      </c>
      <c r="F749" s="3" t="s">
        <v>3476</v>
      </c>
      <c r="G749" s="3" t="s">
        <v>15</v>
      </c>
      <c r="H749" s="3" t="s">
        <v>3499</v>
      </c>
      <c r="I749" s="3" t="s">
        <v>16</v>
      </c>
      <c r="J749" s="35">
        <v>375.24</v>
      </c>
      <c r="K749" s="32">
        <v>0</v>
      </c>
      <c r="L749" s="6">
        <v>0.2</v>
      </c>
      <c r="M749" s="7">
        <v>40726</v>
      </c>
      <c r="N749" s="96" t="s">
        <v>5300</v>
      </c>
      <c r="O749" s="3" t="s">
        <v>538</v>
      </c>
      <c r="P749" s="3" t="s">
        <v>3468</v>
      </c>
      <c r="Q749" s="3" t="s">
        <v>3471</v>
      </c>
    </row>
    <row r="750" spans="1:17" ht="13.9" customHeight="1">
      <c r="A750" s="2" t="s">
        <v>7177</v>
      </c>
      <c r="B750" s="3" t="s">
        <v>13</v>
      </c>
      <c r="C750" s="3" t="s">
        <v>14</v>
      </c>
      <c r="D750" s="3" t="s">
        <v>899</v>
      </c>
      <c r="E750" s="8" t="s">
        <v>1589</v>
      </c>
      <c r="F750" s="3" t="s">
        <v>3477</v>
      </c>
      <c r="G750" s="3" t="s">
        <v>15</v>
      </c>
      <c r="H750" s="3" t="s">
        <v>3497</v>
      </c>
      <c r="I750" s="3" t="s">
        <v>16</v>
      </c>
      <c r="J750" s="35">
        <v>156.37</v>
      </c>
      <c r="K750" s="32">
        <v>0.200263</v>
      </c>
      <c r="L750" s="6">
        <v>0.125</v>
      </c>
      <c r="M750" s="7">
        <v>40756</v>
      </c>
      <c r="N750" s="96" t="s">
        <v>3856</v>
      </c>
      <c r="O750" s="3" t="s">
        <v>683</v>
      </c>
      <c r="P750" s="3" t="s">
        <v>3465</v>
      </c>
      <c r="Q750" s="3" t="s">
        <v>3472</v>
      </c>
    </row>
    <row r="751" spans="1:17" ht="13.9" customHeight="1">
      <c r="A751" s="2" t="s">
        <v>7178</v>
      </c>
      <c r="B751" s="3" t="s">
        <v>13</v>
      </c>
      <c r="C751" s="3" t="s">
        <v>14</v>
      </c>
      <c r="D751" s="3" t="s">
        <v>900</v>
      </c>
      <c r="E751" s="3" t="s">
        <v>354</v>
      </c>
      <c r="F751" s="3" t="s">
        <v>3477</v>
      </c>
      <c r="G751" s="3" t="s">
        <v>15</v>
      </c>
      <c r="H751" s="3" t="s">
        <v>3500</v>
      </c>
      <c r="I751" s="3" t="s">
        <v>16</v>
      </c>
      <c r="J751" s="35">
        <v>157.16</v>
      </c>
      <c r="K751" s="32">
        <v>1.4750000000000001</v>
      </c>
      <c r="L751" s="6">
        <v>0.1875</v>
      </c>
      <c r="M751" s="7">
        <v>41275</v>
      </c>
      <c r="N751" s="96" t="s">
        <v>5301</v>
      </c>
      <c r="O751" s="3" t="s">
        <v>782</v>
      </c>
      <c r="P751" s="3" t="s">
        <v>3465</v>
      </c>
      <c r="Q751" s="3" t="s">
        <v>3472</v>
      </c>
    </row>
    <row r="752" spans="1:17" ht="13.9" customHeight="1">
      <c r="A752" s="23" t="s">
        <v>7179</v>
      </c>
      <c r="B752" s="5" t="s">
        <v>13</v>
      </c>
      <c r="C752" s="3" t="s">
        <v>14</v>
      </c>
      <c r="D752" s="3" t="s">
        <v>901</v>
      </c>
      <c r="E752" s="8" t="s">
        <v>2404</v>
      </c>
      <c r="F752" s="3" t="s">
        <v>3477</v>
      </c>
      <c r="G752" s="3" t="s">
        <v>15</v>
      </c>
      <c r="H752" s="3" t="s">
        <v>3497</v>
      </c>
      <c r="I752" s="3" t="s">
        <v>16</v>
      </c>
      <c r="J752" s="35">
        <v>161.62</v>
      </c>
      <c r="K752" s="32">
        <v>0.16688600000000001</v>
      </c>
      <c r="L752" s="6">
        <v>0.125</v>
      </c>
      <c r="M752" s="7">
        <v>43760</v>
      </c>
      <c r="N752" s="96" t="s">
        <v>5302</v>
      </c>
      <c r="O752" s="3" t="s">
        <v>683</v>
      </c>
      <c r="P752" s="3" t="s">
        <v>3465</v>
      </c>
      <c r="Q752" s="3" t="s">
        <v>3472</v>
      </c>
    </row>
    <row r="753" spans="1:17" ht="13.9" customHeight="1">
      <c r="A753" s="2" t="s">
        <v>7180</v>
      </c>
      <c r="B753" s="5" t="s">
        <v>13</v>
      </c>
      <c r="C753" s="3" t="s">
        <v>14</v>
      </c>
      <c r="D753" s="3" t="s">
        <v>902</v>
      </c>
      <c r="E753" s="3" t="s">
        <v>215</v>
      </c>
      <c r="F753" s="3" t="s">
        <v>3477</v>
      </c>
      <c r="G753" s="3" t="s">
        <v>15</v>
      </c>
      <c r="H753" s="3" t="s">
        <v>3495</v>
      </c>
      <c r="I753" s="3" t="s">
        <v>16</v>
      </c>
      <c r="J753" s="35">
        <v>38.950000000000003</v>
      </c>
      <c r="K753" s="32">
        <v>0.41666599999999998</v>
      </c>
      <c r="L753" s="6">
        <v>0.2</v>
      </c>
      <c r="M753" s="7">
        <v>40774</v>
      </c>
      <c r="N753" s="96" t="s">
        <v>3859</v>
      </c>
      <c r="O753" s="3" t="s">
        <v>538</v>
      </c>
      <c r="P753" s="3" t="s">
        <v>3465</v>
      </c>
      <c r="Q753" s="3" t="s">
        <v>3472</v>
      </c>
    </row>
    <row r="754" spans="1:17" ht="13.9" customHeight="1">
      <c r="A754" s="2" t="s">
        <v>7181</v>
      </c>
      <c r="B754" s="5" t="s">
        <v>13</v>
      </c>
      <c r="C754" s="3" t="s">
        <v>14</v>
      </c>
      <c r="D754" s="3" t="s">
        <v>903</v>
      </c>
      <c r="E754" s="8" t="s">
        <v>2552</v>
      </c>
      <c r="F754" s="3" t="s">
        <v>3477</v>
      </c>
      <c r="G754" s="3" t="s">
        <v>15</v>
      </c>
      <c r="H754" s="3" t="s">
        <v>3495</v>
      </c>
      <c r="I754" s="3" t="s">
        <v>16</v>
      </c>
      <c r="J754" s="35">
        <v>42.41</v>
      </c>
      <c r="K754" s="32">
        <v>0.41666599999999998</v>
      </c>
      <c r="L754" s="6">
        <v>0.2</v>
      </c>
      <c r="M754" s="7">
        <v>40788</v>
      </c>
      <c r="N754" s="94" t="s">
        <v>5303</v>
      </c>
      <c r="O754" s="3" t="s">
        <v>538</v>
      </c>
      <c r="P754" s="3" t="s">
        <v>3465</v>
      </c>
      <c r="Q754" s="3" t="s">
        <v>3472</v>
      </c>
    </row>
    <row r="755" spans="1:17" ht="13.9" customHeight="1">
      <c r="A755" s="23" t="s">
        <v>7182</v>
      </c>
      <c r="B755" s="5" t="s">
        <v>13</v>
      </c>
      <c r="C755" s="3" t="s">
        <v>14</v>
      </c>
      <c r="D755" s="3" t="s">
        <v>904</v>
      </c>
      <c r="E755" s="8" t="s">
        <v>3126</v>
      </c>
      <c r="F755" s="3" t="s">
        <v>3477</v>
      </c>
      <c r="G755" s="3" t="s">
        <v>15</v>
      </c>
      <c r="H755" s="3" t="s">
        <v>3496</v>
      </c>
      <c r="I755" s="3" t="s">
        <v>16</v>
      </c>
      <c r="J755" s="35">
        <v>114.24</v>
      </c>
      <c r="K755" s="32">
        <v>10.23804</v>
      </c>
      <c r="L755" s="6">
        <v>0.2</v>
      </c>
      <c r="M755" s="7">
        <v>41161</v>
      </c>
      <c r="N755" s="96" t="s">
        <v>3860</v>
      </c>
      <c r="O755" s="3" t="s">
        <v>115</v>
      </c>
      <c r="P755" s="3" t="s">
        <v>3465</v>
      </c>
      <c r="Q755" s="3" t="s">
        <v>3472</v>
      </c>
    </row>
    <row r="756" spans="1:17" ht="13.9" customHeight="1">
      <c r="A756" s="2" t="s">
        <v>7183</v>
      </c>
      <c r="B756" s="5" t="s">
        <v>13</v>
      </c>
      <c r="C756" s="3" t="s">
        <v>14</v>
      </c>
      <c r="D756" s="3" t="s">
        <v>905</v>
      </c>
      <c r="E756" s="3" t="s">
        <v>1177</v>
      </c>
      <c r="F756" s="3" t="s">
        <v>3476</v>
      </c>
      <c r="G756" s="3" t="s">
        <v>15</v>
      </c>
      <c r="H756" s="3" t="s">
        <v>3499</v>
      </c>
      <c r="I756" s="3" t="s">
        <v>16</v>
      </c>
      <c r="J756" s="35">
        <v>158.13999999999999</v>
      </c>
      <c r="K756" s="32">
        <v>0.5</v>
      </c>
      <c r="L756" s="6">
        <v>0.1875</v>
      </c>
      <c r="M756" s="7">
        <v>43696</v>
      </c>
      <c r="N756" s="96" t="s">
        <v>28</v>
      </c>
      <c r="O756" s="3" t="s">
        <v>538</v>
      </c>
      <c r="P756" s="3" t="s">
        <v>3468</v>
      </c>
      <c r="Q756" s="3" t="s">
        <v>3471</v>
      </c>
    </row>
    <row r="757" spans="1:17" ht="13.9" customHeight="1">
      <c r="A757" s="2" t="s">
        <v>7184</v>
      </c>
      <c r="B757" s="5" t="s">
        <v>13</v>
      </c>
      <c r="C757" s="3" t="s">
        <v>14</v>
      </c>
      <c r="D757" s="3" t="s">
        <v>906</v>
      </c>
      <c r="E757" s="3" t="s">
        <v>215</v>
      </c>
      <c r="F757" s="3" t="s">
        <v>3477</v>
      </c>
      <c r="G757" s="3" t="s">
        <v>15</v>
      </c>
      <c r="H757" s="3" t="s">
        <v>3496</v>
      </c>
      <c r="I757" s="3" t="s">
        <v>16</v>
      </c>
      <c r="J757" s="35">
        <v>38.75</v>
      </c>
      <c r="K757" s="32">
        <v>14.891249999999999</v>
      </c>
      <c r="L757" s="6">
        <v>0.1875</v>
      </c>
      <c r="M757" s="7">
        <v>40678</v>
      </c>
      <c r="N757" s="96" t="s">
        <v>3862</v>
      </c>
      <c r="O757" s="3" t="s">
        <v>115</v>
      </c>
      <c r="P757" s="3" t="s">
        <v>3465</v>
      </c>
      <c r="Q757" s="3" t="s">
        <v>3472</v>
      </c>
    </row>
    <row r="758" spans="1:17" ht="13.9" customHeight="1">
      <c r="A758" s="23" t="s">
        <v>7185</v>
      </c>
      <c r="B758" s="5" t="s">
        <v>13</v>
      </c>
      <c r="C758" s="3" t="s">
        <v>14</v>
      </c>
      <c r="D758" s="3" t="s">
        <v>907</v>
      </c>
      <c r="E758" s="8" t="s">
        <v>1777</v>
      </c>
      <c r="F758" s="3" t="s">
        <v>3477</v>
      </c>
      <c r="G758" s="3" t="s">
        <v>15</v>
      </c>
      <c r="H758" s="3" t="s">
        <v>3497</v>
      </c>
      <c r="I758" s="3" t="s">
        <v>16</v>
      </c>
      <c r="J758" s="35">
        <v>171.17</v>
      </c>
      <c r="K758" s="32">
        <v>1.666563</v>
      </c>
      <c r="L758" s="6">
        <v>0.1875</v>
      </c>
      <c r="M758" s="7">
        <v>40685</v>
      </c>
      <c r="N758" s="96" t="s">
        <v>3861</v>
      </c>
      <c r="O758" s="3" t="s">
        <v>683</v>
      </c>
      <c r="P758" s="3" t="s">
        <v>3465</v>
      </c>
      <c r="Q758" s="3" t="s">
        <v>3472</v>
      </c>
    </row>
    <row r="759" spans="1:17" ht="13.9" customHeight="1">
      <c r="A759" s="2" t="s">
        <v>7186</v>
      </c>
      <c r="B759" s="5" t="s">
        <v>13</v>
      </c>
      <c r="C759" s="3" t="s">
        <v>14</v>
      </c>
      <c r="D759" s="3" t="s">
        <v>908</v>
      </c>
      <c r="E759" s="8" t="s">
        <v>2799</v>
      </c>
      <c r="F759" s="3" t="s">
        <v>3477</v>
      </c>
      <c r="G759" s="3" t="s">
        <v>15</v>
      </c>
      <c r="H759" s="3" t="s">
        <v>3496</v>
      </c>
      <c r="I759" s="3" t="s">
        <v>16</v>
      </c>
      <c r="J759" s="35">
        <v>40.01</v>
      </c>
      <c r="K759" s="32">
        <v>14.891249999999999</v>
      </c>
      <c r="L759" s="6">
        <v>0.1875</v>
      </c>
      <c r="M759" s="7">
        <v>41162</v>
      </c>
      <c r="N759" s="96" t="s">
        <v>3862</v>
      </c>
      <c r="O759" s="3" t="s">
        <v>115</v>
      </c>
      <c r="P759" s="3" t="s">
        <v>3465</v>
      </c>
      <c r="Q759" s="3" t="s">
        <v>3472</v>
      </c>
    </row>
    <row r="760" spans="1:17" ht="13.9" customHeight="1">
      <c r="A760" s="2" t="s">
        <v>7187</v>
      </c>
      <c r="B760" s="5" t="s">
        <v>13</v>
      </c>
      <c r="C760" s="3" t="s">
        <v>14</v>
      </c>
      <c r="D760" s="3" t="s">
        <v>909</v>
      </c>
      <c r="E760" s="8" t="s">
        <v>1589</v>
      </c>
      <c r="F760" s="3" t="s">
        <v>3477</v>
      </c>
      <c r="G760" s="3" t="s">
        <v>15</v>
      </c>
      <c r="H760" s="3" t="s">
        <v>3497</v>
      </c>
      <c r="I760" s="3" t="s">
        <v>16</v>
      </c>
      <c r="J760" s="35">
        <v>83.93</v>
      </c>
      <c r="K760" s="32">
        <v>1.875</v>
      </c>
      <c r="L760" s="6">
        <v>0.2</v>
      </c>
      <c r="M760" s="7">
        <v>43749</v>
      </c>
      <c r="N760" s="96" t="s">
        <v>3863</v>
      </c>
      <c r="O760" s="3" t="s">
        <v>683</v>
      </c>
      <c r="P760" s="3" t="s">
        <v>3465</v>
      </c>
      <c r="Q760" s="3" t="s">
        <v>3472</v>
      </c>
    </row>
    <row r="761" spans="1:17" ht="13.9" customHeight="1">
      <c r="A761" s="23" t="s">
        <v>7188</v>
      </c>
      <c r="B761" s="5" t="s">
        <v>13</v>
      </c>
      <c r="C761" s="3" t="s">
        <v>14</v>
      </c>
      <c r="D761" s="3" t="s">
        <v>910</v>
      </c>
      <c r="E761" s="8" t="s">
        <v>3126</v>
      </c>
      <c r="F761" s="3" t="s">
        <v>3477</v>
      </c>
      <c r="G761" s="3" t="s">
        <v>15</v>
      </c>
      <c r="H761" s="3" t="s">
        <v>3496</v>
      </c>
      <c r="I761" s="3" t="s">
        <v>16</v>
      </c>
      <c r="J761" s="35">
        <v>74.66</v>
      </c>
      <c r="K761" s="32">
        <v>2.5262500000000001</v>
      </c>
      <c r="L761" s="6">
        <v>0.2</v>
      </c>
      <c r="M761" s="7">
        <v>40699</v>
      </c>
      <c r="N761" s="96" t="s">
        <v>5304</v>
      </c>
      <c r="O761" s="3" t="s">
        <v>115</v>
      </c>
      <c r="P761" s="3" t="s">
        <v>3465</v>
      </c>
      <c r="Q761" s="3" t="s">
        <v>3472</v>
      </c>
    </row>
    <row r="762" spans="1:17" ht="13.9" customHeight="1">
      <c r="A762" s="2" t="s">
        <v>7189</v>
      </c>
      <c r="B762" s="5" t="s">
        <v>13</v>
      </c>
      <c r="C762" s="3" t="s">
        <v>14</v>
      </c>
      <c r="D762" s="3" t="s">
        <v>911</v>
      </c>
      <c r="E762" s="3" t="s">
        <v>174</v>
      </c>
      <c r="F762" s="3" t="s">
        <v>3477</v>
      </c>
      <c r="G762" s="3" t="s">
        <v>15</v>
      </c>
      <c r="H762" s="3" t="s">
        <v>3500</v>
      </c>
      <c r="I762" s="3" t="s">
        <v>16</v>
      </c>
      <c r="J762" s="35">
        <v>363.97</v>
      </c>
      <c r="K762" s="32">
        <v>1.5</v>
      </c>
      <c r="L762" s="6">
        <v>0.2</v>
      </c>
      <c r="M762" s="7">
        <v>40790</v>
      </c>
      <c r="N762" s="96" t="s">
        <v>3864</v>
      </c>
      <c r="O762" s="3" t="s">
        <v>782</v>
      </c>
      <c r="P762" s="3" t="s">
        <v>3465</v>
      </c>
      <c r="Q762" s="3" t="s">
        <v>3472</v>
      </c>
    </row>
    <row r="763" spans="1:17" ht="13.9" customHeight="1">
      <c r="A763" s="2" t="s">
        <v>7190</v>
      </c>
      <c r="B763" s="5" t="s">
        <v>13</v>
      </c>
      <c r="C763" s="3" t="s">
        <v>14</v>
      </c>
      <c r="D763" s="3" t="s">
        <v>912</v>
      </c>
      <c r="E763" s="3" t="s">
        <v>616</v>
      </c>
      <c r="F763" s="3" t="s">
        <v>3477</v>
      </c>
      <c r="G763" s="3" t="s">
        <v>15</v>
      </c>
      <c r="H763" s="13" t="s">
        <v>3497</v>
      </c>
      <c r="I763" s="3" t="s">
        <v>16</v>
      </c>
      <c r="J763" s="35">
        <v>83.37</v>
      </c>
      <c r="K763" s="32">
        <v>0.05</v>
      </c>
      <c r="L763" s="6">
        <v>0.2</v>
      </c>
      <c r="M763" s="7">
        <v>41265</v>
      </c>
      <c r="N763" s="96" t="s">
        <v>3865</v>
      </c>
      <c r="O763" s="3" t="s">
        <v>683</v>
      </c>
      <c r="P763" s="3" t="s">
        <v>3465</v>
      </c>
      <c r="Q763" s="3" t="s">
        <v>3472</v>
      </c>
    </row>
    <row r="764" spans="1:17" ht="13.9" customHeight="1">
      <c r="A764" s="23" t="s">
        <v>7191</v>
      </c>
      <c r="B764" s="5" t="s">
        <v>13</v>
      </c>
      <c r="C764" s="3" t="s">
        <v>14</v>
      </c>
      <c r="D764" s="3" t="s">
        <v>913</v>
      </c>
      <c r="E764" s="3" t="s">
        <v>215</v>
      </c>
      <c r="F764" s="3" t="s">
        <v>3477</v>
      </c>
      <c r="G764" s="3" t="s">
        <v>15</v>
      </c>
      <c r="H764" s="13" t="s">
        <v>3505</v>
      </c>
      <c r="I764" s="3" t="s">
        <v>16</v>
      </c>
      <c r="J764" s="35">
        <v>60.11</v>
      </c>
      <c r="K764" s="32">
        <v>1.8214286</v>
      </c>
      <c r="L764" s="6">
        <v>0.1875</v>
      </c>
      <c r="M764" s="7">
        <v>34434</v>
      </c>
      <c r="N764" s="96" t="s">
        <v>3866</v>
      </c>
      <c r="O764" s="3" t="s">
        <v>242</v>
      </c>
      <c r="P764" s="3" t="s">
        <v>3465</v>
      </c>
      <c r="Q764" s="3" t="s">
        <v>3472</v>
      </c>
    </row>
    <row r="765" spans="1:17" ht="13.9" customHeight="1">
      <c r="A765" s="2" t="s">
        <v>7192</v>
      </c>
      <c r="B765" s="5" t="s">
        <v>13</v>
      </c>
      <c r="C765" s="3" t="s">
        <v>14</v>
      </c>
      <c r="D765" s="3" t="s">
        <v>914</v>
      </c>
      <c r="E765" s="8" t="s">
        <v>1777</v>
      </c>
      <c r="F765" s="3" t="s">
        <v>3477</v>
      </c>
      <c r="G765" s="3" t="s">
        <v>15</v>
      </c>
      <c r="H765" s="13" t="s">
        <v>3505</v>
      </c>
      <c r="I765" s="3" t="s">
        <v>16</v>
      </c>
      <c r="J765" s="35">
        <v>63.05</v>
      </c>
      <c r="K765" s="32">
        <v>1.8214286</v>
      </c>
      <c r="L765" s="6">
        <v>0.1875</v>
      </c>
      <c r="M765" s="7">
        <v>31436</v>
      </c>
      <c r="N765" s="96" t="s">
        <v>5305</v>
      </c>
      <c r="O765" s="3" t="s">
        <v>242</v>
      </c>
      <c r="P765" s="3" t="s">
        <v>3465</v>
      </c>
      <c r="Q765" s="3" t="s">
        <v>3472</v>
      </c>
    </row>
    <row r="766" spans="1:17" ht="13.9" customHeight="1">
      <c r="A766" s="2" t="s">
        <v>7193</v>
      </c>
      <c r="B766" s="5" t="s">
        <v>13</v>
      </c>
      <c r="C766" s="3" t="s">
        <v>14</v>
      </c>
      <c r="D766" s="3" t="s">
        <v>915</v>
      </c>
      <c r="E766" s="8" t="s">
        <v>1589</v>
      </c>
      <c r="F766" s="3" t="s">
        <v>3477</v>
      </c>
      <c r="G766" s="3" t="s">
        <v>15</v>
      </c>
      <c r="H766" s="13" t="s">
        <v>3505</v>
      </c>
      <c r="I766" s="3" t="s">
        <v>16</v>
      </c>
      <c r="J766" s="35">
        <v>58.31</v>
      </c>
      <c r="K766" s="32">
        <v>1.8214286</v>
      </c>
      <c r="L766" s="6">
        <v>0.1875</v>
      </c>
      <c r="M766" s="7">
        <v>31444</v>
      </c>
      <c r="N766" s="96" t="s">
        <v>3867</v>
      </c>
      <c r="O766" s="3" t="s">
        <v>242</v>
      </c>
      <c r="P766" s="3" t="s">
        <v>3465</v>
      </c>
      <c r="Q766" s="3" t="s">
        <v>3472</v>
      </c>
    </row>
    <row r="767" spans="1:17" ht="13.9" customHeight="1">
      <c r="A767" s="23" t="s">
        <v>7194</v>
      </c>
      <c r="B767" s="5" t="s">
        <v>13</v>
      </c>
      <c r="C767" s="3" t="s">
        <v>14</v>
      </c>
      <c r="D767" s="3" t="s">
        <v>916</v>
      </c>
      <c r="E767" s="3" t="s">
        <v>723</v>
      </c>
      <c r="F767" s="3" t="s">
        <v>3477</v>
      </c>
      <c r="G767" s="3" t="s">
        <v>15</v>
      </c>
      <c r="H767" s="13" t="s">
        <v>3505</v>
      </c>
      <c r="I767" s="3" t="s">
        <v>16</v>
      </c>
      <c r="J767" s="35">
        <v>42.72</v>
      </c>
      <c r="K767" s="32">
        <v>3.7541947000000002</v>
      </c>
      <c r="L767" s="6">
        <v>0.1875</v>
      </c>
      <c r="M767" s="7">
        <v>31849</v>
      </c>
      <c r="N767" s="96" t="s">
        <v>5306</v>
      </c>
      <c r="O767" s="3" t="s">
        <v>242</v>
      </c>
      <c r="P767" s="3" t="s">
        <v>3465</v>
      </c>
      <c r="Q767" s="3" t="s">
        <v>3472</v>
      </c>
    </row>
    <row r="768" spans="1:17" ht="13.9" customHeight="1">
      <c r="A768" s="2" t="s">
        <v>7195</v>
      </c>
      <c r="B768" s="5" t="s">
        <v>13</v>
      </c>
      <c r="C768" s="3" t="s">
        <v>14</v>
      </c>
      <c r="D768" s="3" t="s">
        <v>917</v>
      </c>
      <c r="E768" s="8" t="s">
        <v>2276</v>
      </c>
      <c r="F768" s="3" t="s">
        <v>3477</v>
      </c>
      <c r="G768" s="3" t="s">
        <v>15</v>
      </c>
      <c r="H768" s="13" t="s">
        <v>3505</v>
      </c>
      <c r="I768" s="3" t="s">
        <v>16</v>
      </c>
      <c r="J768" s="35">
        <v>44.5</v>
      </c>
      <c r="K768" s="32">
        <v>2.4968750000000002</v>
      </c>
      <c r="L768" s="6">
        <v>0.1875</v>
      </c>
      <c r="M768" s="7">
        <v>34331</v>
      </c>
      <c r="N768" s="96" t="s">
        <v>5307</v>
      </c>
      <c r="O768" s="3" t="s">
        <v>242</v>
      </c>
      <c r="P768" s="3" t="s">
        <v>3465</v>
      </c>
      <c r="Q768" s="3" t="s">
        <v>3472</v>
      </c>
    </row>
    <row r="769" spans="1:17" ht="13.9" customHeight="1">
      <c r="A769" s="2" t="s">
        <v>7196</v>
      </c>
      <c r="B769" s="5" t="s">
        <v>13</v>
      </c>
      <c r="C769" s="3" t="s">
        <v>14</v>
      </c>
      <c r="D769" s="3" t="s">
        <v>918</v>
      </c>
      <c r="E769" s="8" t="s">
        <v>201</v>
      </c>
      <c r="F769" s="3" t="s">
        <v>3477</v>
      </c>
      <c r="G769" s="3" t="s">
        <v>15</v>
      </c>
      <c r="H769" s="13" t="s">
        <v>3505</v>
      </c>
      <c r="I769" s="3" t="s">
        <v>16</v>
      </c>
      <c r="J769" s="35">
        <v>19.59</v>
      </c>
      <c r="K769" s="32">
        <v>4.25</v>
      </c>
      <c r="L769" s="6">
        <v>0.1875</v>
      </c>
      <c r="M769" s="7">
        <v>31355</v>
      </c>
      <c r="N769" s="96" t="s">
        <v>5308</v>
      </c>
      <c r="O769" s="3" t="s">
        <v>242</v>
      </c>
      <c r="P769" s="3" t="s">
        <v>3465</v>
      </c>
      <c r="Q769" s="3" t="s">
        <v>3472</v>
      </c>
    </row>
    <row r="770" spans="1:17" ht="13.9" customHeight="1">
      <c r="A770" s="23" t="s">
        <v>7197</v>
      </c>
      <c r="B770" s="5" t="s">
        <v>13</v>
      </c>
      <c r="C770" s="3" t="s">
        <v>14</v>
      </c>
      <c r="D770" s="3" t="s">
        <v>919</v>
      </c>
      <c r="E770" s="3" t="s">
        <v>1396</v>
      </c>
      <c r="F770" s="3" t="s">
        <v>3477</v>
      </c>
      <c r="G770" s="3" t="s">
        <v>15</v>
      </c>
      <c r="H770" s="13" t="s">
        <v>3505</v>
      </c>
      <c r="I770" s="3" t="s">
        <v>16</v>
      </c>
      <c r="J770" s="35">
        <v>19.510000000000002</v>
      </c>
      <c r="K770" s="32">
        <v>4.25</v>
      </c>
      <c r="L770" s="6">
        <v>0.1875</v>
      </c>
      <c r="M770" s="7">
        <v>31369</v>
      </c>
      <c r="N770" s="96" t="s">
        <v>3562</v>
      </c>
      <c r="O770" s="3" t="s">
        <v>242</v>
      </c>
      <c r="P770" s="3" t="s">
        <v>3465</v>
      </c>
      <c r="Q770" s="3" t="s">
        <v>3472</v>
      </c>
    </row>
    <row r="771" spans="1:17" ht="13.9" customHeight="1">
      <c r="A771" s="2" t="s">
        <v>7198</v>
      </c>
      <c r="B771" s="5" t="s">
        <v>13</v>
      </c>
      <c r="C771" s="3" t="s">
        <v>14</v>
      </c>
      <c r="D771" s="3" t="s">
        <v>920</v>
      </c>
      <c r="E771" s="3" t="s">
        <v>1396</v>
      </c>
      <c r="F771" s="3" t="s">
        <v>3477</v>
      </c>
      <c r="G771" s="3" t="s">
        <v>15</v>
      </c>
      <c r="H771" s="13" t="s">
        <v>3505</v>
      </c>
      <c r="I771" s="3" t="s">
        <v>16</v>
      </c>
      <c r="J771" s="35">
        <v>42.81</v>
      </c>
      <c r="K771" s="32">
        <v>4.25</v>
      </c>
      <c r="L771" s="6">
        <v>0.1875</v>
      </c>
      <c r="M771" s="7">
        <v>31824</v>
      </c>
      <c r="N771" s="96" t="s">
        <v>5309</v>
      </c>
      <c r="O771" s="3" t="s">
        <v>242</v>
      </c>
      <c r="P771" s="3" t="s">
        <v>3465</v>
      </c>
      <c r="Q771" s="3" t="s">
        <v>3472</v>
      </c>
    </row>
    <row r="772" spans="1:17" ht="13.9" customHeight="1">
      <c r="A772" s="2" t="s">
        <v>7199</v>
      </c>
      <c r="B772" s="5" t="s">
        <v>13</v>
      </c>
      <c r="C772" s="3" t="s">
        <v>14</v>
      </c>
      <c r="D772" s="3" t="s">
        <v>921</v>
      </c>
      <c r="E772" s="8" t="s">
        <v>2276</v>
      </c>
      <c r="F772" s="3" t="s">
        <v>3477</v>
      </c>
      <c r="G772" s="3" t="s">
        <v>15</v>
      </c>
      <c r="H772" s="13" t="s">
        <v>3505</v>
      </c>
      <c r="I772" s="3" t="s">
        <v>16</v>
      </c>
      <c r="J772" s="35">
        <v>53.82</v>
      </c>
      <c r="K772" s="32">
        <v>0.520625</v>
      </c>
      <c r="L772" s="6">
        <v>0.1875</v>
      </c>
      <c r="M772" s="7">
        <v>34344</v>
      </c>
      <c r="N772" s="96" t="s">
        <v>5310</v>
      </c>
      <c r="O772" s="3" t="s">
        <v>242</v>
      </c>
      <c r="P772" s="3" t="s">
        <v>3465</v>
      </c>
      <c r="Q772" s="3" t="s">
        <v>3472</v>
      </c>
    </row>
    <row r="773" spans="1:17" ht="13.9" customHeight="1">
      <c r="A773" s="23" t="s">
        <v>7200</v>
      </c>
      <c r="B773" s="5" t="s">
        <v>13</v>
      </c>
      <c r="C773" s="3" t="s">
        <v>14</v>
      </c>
      <c r="D773" s="3" t="s">
        <v>922</v>
      </c>
      <c r="E773" s="3" t="s">
        <v>1051</v>
      </c>
      <c r="F773" s="3" t="s">
        <v>3477</v>
      </c>
      <c r="G773" s="3" t="s">
        <v>15</v>
      </c>
      <c r="H773" s="13" t="s">
        <v>3505</v>
      </c>
      <c r="I773" s="3" t="s">
        <v>16</v>
      </c>
      <c r="J773" s="35">
        <v>77.73</v>
      </c>
      <c r="K773" s="32">
        <v>4.25</v>
      </c>
      <c r="L773" s="6">
        <v>0.1875</v>
      </c>
      <c r="M773" s="7">
        <v>31340</v>
      </c>
      <c r="N773" s="96" t="s">
        <v>5311</v>
      </c>
      <c r="O773" s="3" t="s">
        <v>242</v>
      </c>
      <c r="P773" s="3" t="s">
        <v>3465</v>
      </c>
      <c r="Q773" s="3" t="s">
        <v>3472</v>
      </c>
    </row>
    <row r="774" spans="1:17" ht="13.9" customHeight="1">
      <c r="A774" s="2" t="s">
        <v>7201</v>
      </c>
      <c r="B774" s="5" t="s">
        <v>13</v>
      </c>
      <c r="C774" s="3" t="s">
        <v>14</v>
      </c>
      <c r="D774" s="3" t="s">
        <v>923</v>
      </c>
      <c r="E774" s="8" t="s">
        <v>2404</v>
      </c>
      <c r="F774" s="3" t="s">
        <v>3477</v>
      </c>
      <c r="G774" s="3" t="s">
        <v>15</v>
      </c>
      <c r="H774" s="13" t="s">
        <v>3505</v>
      </c>
      <c r="I774" s="3" t="s">
        <v>16</v>
      </c>
      <c r="J774" s="35">
        <v>166.05</v>
      </c>
      <c r="K774" s="32">
        <v>2.2578125</v>
      </c>
      <c r="L774" s="6">
        <v>0.1875</v>
      </c>
      <c r="M774" s="7">
        <v>31372</v>
      </c>
      <c r="N774" s="96" t="s">
        <v>5312</v>
      </c>
      <c r="O774" s="3" t="s">
        <v>242</v>
      </c>
      <c r="P774" s="3" t="s">
        <v>3465</v>
      </c>
      <c r="Q774" s="3" t="s">
        <v>3472</v>
      </c>
    </row>
    <row r="775" spans="1:17" ht="13.9" customHeight="1">
      <c r="A775" s="2" t="s">
        <v>7202</v>
      </c>
      <c r="B775" s="5" t="s">
        <v>13</v>
      </c>
      <c r="C775" s="3" t="s">
        <v>14</v>
      </c>
      <c r="D775" s="3" t="s">
        <v>924</v>
      </c>
      <c r="E775" s="8" t="s">
        <v>3126</v>
      </c>
      <c r="F775" s="3" t="s">
        <v>3477</v>
      </c>
      <c r="G775" s="3" t="s">
        <v>15</v>
      </c>
      <c r="H775" s="13" t="s">
        <v>3505</v>
      </c>
      <c r="I775" s="3" t="s">
        <v>16</v>
      </c>
      <c r="J775" s="35">
        <v>59.02</v>
      </c>
      <c r="K775" s="32">
        <v>1.8214286</v>
      </c>
      <c r="L775" s="6">
        <v>0.1875</v>
      </c>
      <c r="M775" s="7">
        <v>31920</v>
      </c>
      <c r="N775" s="96" t="s">
        <v>3868</v>
      </c>
      <c r="O775" s="3" t="s">
        <v>242</v>
      </c>
      <c r="P775" s="3" t="s">
        <v>3465</v>
      </c>
      <c r="Q775" s="3" t="s">
        <v>3472</v>
      </c>
    </row>
    <row r="776" spans="1:17" ht="13.9" customHeight="1">
      <c r="A776" s="23" t="s">
        <v>7203</v>
      </c>
      <c r="B776" s="5" t="s">
        <v>13</v>
      </c>
      <c r="C776" s="3" t="s">
        <v>14</v>
      </c>
      <c r="D776" s="3" t="s">
        <v>925</v>
      </c>
      <c r="E776" s="3" t="s">
        <v>354</v>
      </c>
      <c r="F776" s="3" t="s">
        <v>3477</v>
      </c>
      <c r="G776" s="3" t="s">
        <v>15</v>
      </c>
      <c r="H776" s="13" t="s">
        <v>3505</v>
      </c>
      <c r="I776" s="3" t="s">
        <v>16</v>
      </c>
      <c r="J776" s="35">
        <v>55.84</v>
      </c>
      <c r="K776" s="32">
        <v>1.8214286</v>
      </c>
      <c r="L776" s="6">
        <v>0.1875</v>
      </c>
      <c r="M776" s="7">
        <v>34434</v>
      </c>
      <c r="N776" s="96" t="s">
        <v>5313</v>
      </c>
      <c r="O776" s="3" t="s">
        <v>242</v>
      </c>
      <c r="P776" s="3" t="s">
        <v>3465</v>
      </c>
      <c r="Q776" s="3" t="s">
        <v>3472</v>
      </c>
    </row>
    <row r="777" spans="1:17" ht="13.9" customHeight="1">
      <c r="A777" s="2" t="s">
        <v>7204</v>
      </c>
      <c r="B777" s="5" t="s">
        <v>13</v>
      </c>
      <c r="C777" s="3" t="s">
        <v>14</v>
      </c>
      <c r="D777" s="3" t="s">
        <v>926</v>
      </c>
      <c r="E777" s="3" t="s">
        <v>174</v>
      </c>
      <c r="F777" s="3" t="s">
        <v>3477</v>
      </c>
      <c r="G777" s="3" t="s">
        <v>15</v>
      </c>
      <c r="H777" s="13" t="s">
        <v>3505</v>
      </c>
      <c r="I777" s="3" t="s">
        <v>16</v>
      </c>
      <c r="J777" s="35">
        <v>57.11</v>
      </c>
      <c r="K777" s="32">
        <v>0.60714290000000004</v>
      </c>
      <c r="L777" s="6">
        <v>0.1875</v>
      </c>
      <c r="M777" s="7">
        <v>31436</v>
      </c>
      <c r="N777" s="96" t="s">
        <v>3869</v>
      </c>
      <c r="O777" s="3" t="s">
        <v>242</v>
      </c>
      <c r="P777" s="3" t="s">
        <v>3465</v>
      </c>
      <c r="Q777" s="3" t="s">
        <v>3472</v>
      </c>
    </row>
    <row r="778" spans="1:17" ht="13.9" customHeight="1">
      <c r="A778" s="2" t="s">
        <v>7205</v>
      </c>
      <c r="B778" s="5" t="s">
        <v>13</v>
      </c>
      <c r="C778" s="3" t="s">
        <v>14</v>
      </c>
      <c r="D778" s="3" t="s">
        <v>927</v>
      </c>
      <c r="E778" s="3" t="s">
        <v>1100</v>
      </c>
      <c r="F778" s="3" t="s">
        <v>3477</v>
      </c>
      <c r="G778" s="3" t="s">
        <v>15</v>
      </c>
      <c r="H778" s="13" t="s">
        <v>3505</v>
      </c>
      <c r="I778" s="3" t="s">
        <v>16</v>
      </c>
      <c r="J778" s="35">
        <v>37.9</v>
      </c>
      <c r="K778" s="32">
        <v>0.60714290000000004</v>
      </c>
      <c r="L778" s="6">
        <v>0.1875</v>
      </c>
      <c r="M778" s="7">
        <v>31450</v>
      </c>
      <c r="N778" s="96" t="s">
        <v>5314</v>
      </c>
      <c r="O778" s="3" t="s">
        <v>242</v>
      </c>
      <c r="P778" s="3" t="s">
        <v>3465</v>
      </c>
      <c r="Q778" s="3" t="s">
        <v>3472</v>
      </c>
    </row>
    <row r="779" spans="1:17" ht="13.9" customHeight="1">
      <c r="A779" s="23" t="s">
        <v>7206</v>
      </c>
      <c r="B779" s="5" t="s">
        <v>13</v>
      </c>
      <c r="C779" s="3" t="s">
        <v>14</v>
      </c>
      <c r="D779" s="3" t="s">
        <v>928</v>
      </c>
      <c r="E779" s="3" t="s">
        <v>1100</v>
      </c>
      <c r="F779" s="3" t="s">
        <v>3477</v>
      </c>
      <c r="G779" s="3" t="s">
        <v>15</v>
      </c>
      <c r="H779" s="13" t="s">
        <v>3505</v>
      </c>
      <c r="I779" s="3" t="s">
        <v>16</v>
      </c>
      <c r="J779" s="35">
        <v>57.56</v>
      </c>
      <c r="K779" s="32">
        <v>0.60714290000000004</v>
      </c>
      <c r="L779" s="6">
        <v>0.1875</v>
      </c>
      <c r="M779" s="7">
        <v>31920</v>
      </c>
      <c r="N779" s="96" t="s">
        <v>3870</v>
      </c>
      <c r="O779" s="3" t="s">
        <v>242</v>
      </c>
      <c r="P779" s="3" t="s">
        <v>3465</v>
      </c>
      <c r="Q779" s="3" t="s">
        <v>3472</v>
      </c>
    </row>
    <row r="780" spans="1:17" ht="13.9" customHeight="1">
      <c r="A780" s="2" t="s">
        <v>7207</v>
      </c>
      <c r="B780" s="5" t="s">
        <v>13</v>
      </c>
      <c r="C780" s="3" t="s">
        <v>14</v>
      </c>
      <c r="D780" s="3" t="s">
        <v>929</v>
      </c>
      <c r="E780" s="3" t="s">
        <v>354</v>
      </c>
      <c r="F780" s="3" t="s">
        <v>3477</v>
      </c>
      <c r="G780" s="3" t="s">
        <v>15</v>
      </c>
      <c r="H780" s="13" t="s">
        <v>3505</v>
      </c>
      <c r="I780" s="3" t="s">
        <v>16</v>
      </c>
      <c r="J780" s="35">
        <v>59.76</v>
      </c>
      <c r="K780" s="32">
        <v>1.8214286</v>
      </c>
      <c r="L780" s="6">
        <v>0.1875</v>
      </c>
      <c r="M780" s="7">
        <v>34447</v>
      </c>
      <c r="N780" s="96" t="s">
        <v>5315</v>
      </c>
      <c r="O780" s="3" t="s">
        <v>242</v>
      </c>
      <c r="P780" s="3" t="s">
        <v>3465</v>
      </c>
      <c r="Q780" s="3" t="s">
        <v>3472</v>
      </c>
    </row>
    <row r="781" spans="1:17" ht="13.9" customHeight="1">
      <c r="A781" s="2" t="s">
        <v>7208</v>
      </c>
      <c r="B781" s="5" t="s">
        <v>13</v>
      </c>
      <c r="C781" s="3" t="s">
        <v>14</v>
      </c>
      <c r="D781" s="3" t="s">
        <v>930</v>
      </c>
      <c r="E781" s="8" t="s">
        <v>2276</v>
      </c>
      <c r="F781" s="3" t="s">
        <v>3477</v>
      </c>
      <c r="G781" s="3" t="s">
        <v>15</v>
      </c>
      <c r="H781" s="13" t="s">
        <v>3505</v>
      </c>
      <c r="I781" s="3" t="s">
        <v>16</v>
      </c>
      <c r="J781" s="35">
        <v>171.6</v>
      </c>
      <c r="K781" s="32">
        <v>2.2578125</v>
      </c>
      <c r="L781" s="6">
        <v>0.1875</v>
      </c>
      <c r="M781" s="7">
        <v>31354</v>
      </c>
      <c r="N781" s="96" t="s">
        <v>5316</v>
      </c>
      <c r="O781" s="3" t="s">
        <v>242</v>
      </c>
      <c r="P781" s="3" t="s">
        <v>3465</v>
      </c>
      <c r="Q781" s="3" t="s">
        <v>3472</v>
      </c>
    </row>
    <row r="782" spans="1:17" ht="13.9" customHeight="1">
      <c r="A782" s="23" t="s">
        <v>7209</v>
      </c>
      <c r="B782" s="5" t="s">
        <v>13</v>
      </c>
      <c r="C782" s="3" t="s">
        <v>14</v>
      </c>
      <c r="D782" s="3" t="s">
        <v>931</v>
      </c>
      <c r="E782" s="8" t="s">
        <v>2552</v>
      </c>
      <c r="F782" s="3" t="s">
        <v>3477</v>
      </c>
      <c r="G782" s="3" t="s">
        <v>15</v>
      </c>
      <c r="H782" s="3" t="s">
        <v>3505</v>
      </c>
      <c r="I782" s="3" t="s">
        <v>16</v>
      </c>
      <c r="J782" s="35">
        <v>419.27</v>
      </c>
      <c r="K782" s="32">
        <v>34.236130000000003</v>
      </c>
      <c r="L782" s="6">
        <v>0.125</v>
      </c>
      <c r="M782" s="7">
        <v>22245</v>
      </c>
      <c r="N782" s="96" t="s">
        <v>4553</v>
      </c>
      <c r="O782" s="3" t="s">
        <v>242</v>
      </c>
      <c r="P782" s="3" t="s">
        <v>3465</v>
      </c>
      <c r="Q782" s="3" t="s">
        <v>3472</v>
      </c>
    </row>
    <row r="783" spans="1:17" ht="13.9" customHeight="1">
      <c r="A783" s="2" t="s">
        <v>7210</v>
      </c>
      <c r="B783" s="5" t="s">
        <v>13</v>
      </c>
      <c r="C783" s="3" t="s">
        <v>14</v>
      </c>
      <c r="D783" s="3" t="s">
        <v>932</v>
      </c>
      <c r="E783" s="8" t="s">
        <v>1777</v>
      </c>
      <c r="F783" s="3" t="s">
        <v>3477</v>
      </c>
      <c r="G783" s="3" t="s">
        <v>15</v>
      </c>
      <c r="H783" s="3" t="s">
        <v>3500</v>
      </c>
      <c r="I783" s="3" t="s">
        <v>16</v>
      </c>
      <c r="J783" s="35">
        <v>75.83</v>
      </c>
      <c r="K783" s="32">
        <v>8</v>
      </c>
      <c r="L783" s="6">
        <v>0.1875</v>
      </c>
      <c r="M783" s="7">
        <v>40488</v>
      </c>
      <c r="N783" s="96" t="s">
        <v>3871</v>
      </c>
      <c r="O783" s="3" t="s">
        <v>782</v>
      </c>
      <c r="P783" s="3" t="s">
        <v>3465</v>
      </c>
      <c r="Q783" s="3" t="s">
        <v>3472</v>
      </c>
    </row>
    <row r="784" spans="1:17" ht="13.9" customHeight="1">
      <c r="A784" s="2" t="s">
        <v>7211</v>
      </c>
      <c r="B784" s="5" t="s">
        <v>13</v>
      </c>
      <c r="C784" s="3" t="s">
        <v>14</v>
      </c>
      <c r="D784" s="3" t="s">
        <v>933</v>
      </c>
      <c r="E784" s="8" t="s">
        <v>2207</v>
      </c>
      <c r="F784" s="3" t="s">
        <v>3477</v>
      </c>
      <c r="G784" s="3" t="s">
        <v>15</v>
      </c>
      <c r="H784" s="3" t="s">
        <v>3501</v>
      </c>
      <c r="I784" s="3" t="s">
        <v>16</v>
      </c>
      <c r="J784" s="35">
        <v>1.05</v>
      </c>
      <c r="K784" s="32">
        <v>0.83333299999999999</v>
      </c>
      <c r="L784" s="6">
        <v>0.1875</v>
      </c>
      <c r="M784" s="7">
        <v>42980</v>
      </c>
      <c r="N784" s="96" t="s">
        <v>3872</v>
      </c>
      <c r="O784" s="3" t="s">
        <v>218</v>
      </c>
      <c r="P784" s="3" t="s">
        <v>3465</v>
      </c>
      <c r="Q784" s="3" t="s">
        <v>3472</v>
      </c>
    </row>
    <row r="785" spans="1:17" ht="13.9" customHeight="1">
      <c r="A785" s="23" t="s">
        <v>7212</v>
      </c>
      <c r="B785" s="5" t="s">
        <v>13</v>
      </c>
      <c r="C785" s="3" t="s">
        <v>14</v>
      </c>
      <c r="D785" s="3" t="s">
        <v>315</v>
      </c>
      <c r="E785" s="3" t="s">
        <v>1100</v>
      </c>
      <c r="F785" s="3" t="s">
        <v>3477</v>
      </c>
      <c r="G785" s="3" t="s">
        <v>15</v>
      </c>
      <c r="H785" s="3" t="s">
        <v>3500</v>
      </c>
      <c r="I785" s="3" t="s">
        <v>16</v>
      </c>
      <c r="J785" s="35">
        <v>78.959999999999994</v>
      </c>
      <c r="K785" s="32">
        <v>13</v>
      </c>
      <c r="L785" s="6">
        <v>0.1875</v>
      </c>
      <c r="M785" s="7">
        <v>39997</v>
      </c>
      <c r="N785" s="94" t="s">
        <v>3873</v>
      </c>
      <c r="O785" s="3" t="s">
        <v>782</v>
      </c>
      <c r="P785" s="3" t="s">
        <v>3465</v>
      </c>
      <c r="Q785" s="3" t="s">
        <v>3472</v>
      </c>
    </row>
    <row r="786" spans="1:17" ht="13.9" customHeight="1">
      <c r="A786" s="2" t="s">
        <v>7213</v>
      </c>
      <c r="B786" s="5" t="s">
        <v>13</v>
      </c>
      <c r="C786" s="3" t="s">
        <v>14</v>
      </c>
      <c r="D786" s="3" t="s">
        <v>934</v>
      </c>
      <c r="E786" s="3" t="s">
        <v>1396</v>
      </c>
      <c r="F786" s="3" t="s">
        <v>3477</v>
      </c>
      <c r="G786" s="3" t="s">
        <v>15</v>
      </c>
      <c r="H786" s="3" t="s">
        <v>3500</v>
      </c>
      <c r="I786" s="3" t="s">
        <v>16</v>
      </c>
      <c r="J786" s="35">
        <v>79.62</v>
      </c>
      <c r="K786" s="32">
        <v>10</v>
      </c>
      <c r="L786" s="6">
        <v>0.1875</v>
      </c>
      <c r="M786" s="7">
        <v>40040</v>
      </c>
      <c r="N786" s="96" t="s">
        <v>3874</v>
      </c>
      <c r="O786" s="3" t="s">
        <v>782</v>
      </c>
      <c r="P786" s="3" t="s">
        <v>3465</v>
      </c>
      <c r="Q786" s="3" t="s">
        <v>3472</v>
      </c>
    </row>
    <row r="787" spans="1:17" ht="13.9" customHeight="1">
      <c r="A787" s="2" t="s">
        <v>7214</v>
      </c>
      <c r="B787" s="5" t="s">
        <v>13</v>
      </c>
      <c r="C787" s="3" t="s">
        <v>14</v>
      </c>
      <c r="D787" s="3" t="s">
        <v>935</v>
      </c>
      <c r="E787" s="8" t="s">
        <v>2276</v>
      </c>
      <c r="F787" s="3" t="s">
        <v>3477</v>
      </c>
      <c r="G787" s="3" t="s">
        <v>15</v>
      </c>
      <c r="H787" s="3" t="s">
        <v>3500</v>
      </c>
      <c r="I787" s="3" t="s">
        <v>16</v>
      </c>
      <c r="J787" s="35">
        <v>288.77999999999997</v>
      </c>
      <c r="K787" s="32">
        <v>4.5</v>
      </c>
      <c r="L787" s="6">
        <v>0.1875</v>
      </c>
      <c r="M787" s="7">
        <v>40518</v>
      </c>
      <c r="N787" s="96" t="s">
        <v>4554</v>
      </c>
      <c r="O787" s="3" t="s">
        <v>782</v>
      </c>
      <c r="P787" s="3" t="s">
        <v>3465</v>
      </c>
      <c r="Q787" s="3" t="s">
        <v>3472</v>
      </c>
    </row>
    <row r="788" spans="1:17" ht="13.9" customHeight="1">
      <c r="A788" s="23" t="s">
        <v>7215</v>
      </c>
      <c r="B788" s="5" t="s">
        <v>13</v>
      </c>
      <c r="C788" s="3" t="s">
        <v>14</v>
      </c>
      <c r="D788" s="3" t="s">
        <v>936</v>
      </c>
      <c r="E788" s="8" t="s">
        <v>2692</v>
      </c>
      <c r="F788" s="3" t="s">
        <v>3477</v>
      </c>
      <c r="G788" s="3" t="s">
        <v>15</v>
      </c>
      <c r="H788" s="3" t="s">
        <v>3500</v>
      </c>
      <c r="I788" s="3" t="s">
        <v>16</v>
      </c>
      <c r="J788" s="35">
        <v>75.34</v>
      </c>
      <c r="K788" s="32">
        <v>2.6669999999999998</v>
      </c>
      <c r="L788" s="6">
        <v>0.1875</v>
      </c>
      <c r="M788" s="7">
        <v>43080</v>
      </c>
      <c r="N788" s="93" t="s">
        <v>4555</v>
      </c>
      <c r="O788" s="3" t="s">
        <v>782</v>
      </c>
      <c r="P788" s="3" t="s">
        <v>3465</v>
      </c>
      <c r="Q788" s="3" t="s">
        <v>3472</v>
      </c>
    </row>
    <row r="789" spans="1:17" ht="13.9" customHeight="1">
      <c r="A789" s="2" t="s">
        <v>7216</v>
      </c>
      <c r="B789" s="5" t="s">
        <v>13</v>
      </c>
      <c r="C789" s="3" t="s">
        <v>14</v>
      </c>
      <c r="D789" s="3" t="s">
        <v>937</v>
      </c>
      <c r="E789" s="8" t="s">
        <v>1589</v>
      </c>
      <c r="F789" s="3" t="s">
        <v>3477</v>
      </c>
      <c r="G789" s="3" t="s">
        <v>15</v>
      </c>
      <c r="H789" s="3" t="s">
        <v>3500</v>
      </c>
      <c r="I789" s="3" t="s">
        <v>16</v>
      </c>
      <c r="J789" s="35">
        <v>81.34</v>
      </c>
      <c r="K789" s="32">
        <v>2.6669999999999998</v>
      </c>
      <c r="L789" s="6">
        <v>0.1875</v>
      </c>
      <c r="M789" s="7">
        <v>40076</v>
      </c>
      <c r="N789" s="93" t="s">
        <v>4497</v>
      </c>
      <c r="O789" s="3" t="s">
        <v>782</v>
      </c>
      <c r="P789" s="3" t="s">
        <v>3465</v>
      </c>
      <c r="Q789" s="3" t="s">
        <v>3472</v>
      </c>
    </row>
    <row r="790" spans="1:17" ht="13.9" customHeight="1">
      <c r="A790" s="2" t="s">
        <v>7217</v>
      </c>
      <c r="B790" s="5" t="s">
        <v>13</v>
      </c>
      <c r="C790" s="3" t="s">
        <v>14</v>
      </c>
      <c r="D790" s="3" t="s">
        <v>938</v>
      </c>
      <c r="E790" s="8" t="s">
        <v>3188</v>
      </c>
      <c r="F790" s="3" t="s">
        <v>3477</v>
      </c>
      <c r="G790" s="3" t="s">
        <v>15</v>
      </c>
      <c r="H790" s="3" t="s">
        <v>3500</v>
      </c>
      <c r="I790" s="3" t="s">
        <v>16</v>
      </c>
      <c r="J790" s="35">
        <v>80.48</v>
      </c>
      <c r="K790" s="32">
        <v>2.6669999999999998</v>
      </c>
      <c r="L790" s="6">
        <v>0.1875</v>
      </c>
      <c r="M790" s="7">
        <v>40090</v>
      </c>
      <c r="N790" s="93" t="s">
        <v>4556</v>
      </c>
      <c r="O790" s="3" t="s">
        <v>782</v>
      </c>
      <c r="P790" s="3" t="s">
        <v>3465</v>
      </c>
      <c r="Q790" s="3" t="s">
        <v>3472</v>
      </c>
    </row>
    <row r="791" spans="1:17" ht="13.9" customHeight="1">
      <c r="A791" s="23" t="s">
        <v>7218</v>
      </c>
      <c r="B791" s="5" t="s">
        <v>13</v>
      </c>
      <c r="C791" s="3" t="s">
        <v>14</v>
      </c>
      <c r="D791" s="3" t="s">
        <v>939</v>
      </c>
      <c r="E791" s="8" t="s">
        <v>1777</v>
      </c>
      <c r="F791" s="3" t="s">
        <v>3477</v>
      </c>
      <c r="G791" s="3" t="s">
        <v>15</v>
      </c>
      <c r="H791" s="3" t="s">
        <v>3501</v>
      </c>
      <c r="I791" s="3" t="s">
        <v>16</v>
      </c>
      <c r="J791" s="35">
        <v>1.02</v>
      </c>
      <c r="K791" s="32">
        <v>19.5</v>
      </c>
      <c r="L791" s="6">
        <v>0.1875</v>
      </c>
      <c r="M791" s="7">
        <v>40545</v>
      </c>
      <c r="N791" s="93" t="s">
        <v>4557</v>
      </c>
      <c r="O791" s="3" t="s">
        <v>218</v>
      </c>
      <c r="P791" s="3" t="s">
        <v>3465</v>
      </c>
      <c r="Q791" s="3" t="s">
        <v>3472</v>
      </c>
    </row>
    <row r="792" spans="1:17" ht="13.9" customHeight="1">
      <c r="A792" s="2" t="s">
        <v>7219</v>
      </c>
      <c r="B792" s="5" t="s">
        <v>13</v>
      </c>
      <c r="C792" s="3" t="s">
        <v>14</v>
      </c>
      <c r="D792" s="10" t="s">
        <v>940</v>
      </c>
      <c r="E792" s="3" t="s">
        <v>1327</v>
      </c>
      <c r="F792" s="3" t="s">
        <v>3477</v>
      </c>
      <c r="G792" s="3" t="s">
        <v>15</v>
      </c>
      <c r="H792" s="3" t="s">
        <v>3501</v>
      </c>
      <c r="I792" s="3" t="s">
        <v>16</v>
      </c>
      <c r="J792" s="35">
        <v>1.01</v>
      </c>
      <c r="K792" s="32">
        <v>5.25</v>
      </c>
      <c r="L792" s="6">
        <v>0.1875</v>
      </c>
      <c r="M792" s="7">
        <v>43065</v>
      </c>
      <c r="N792" s="93" t="s">
        <v>5317</v>
      </c>
      <c r="O792" s="3" t="s">
        <v>218</v>
      </c>
      <c r="P792" s="3" t="s">
        <v>3465</v>
      </c>
      <c r="Q792" s="3" t="s">
        <v>3472</v>
      </c>
    </row>
    <row r="793" spans="1:17" ht="13.9" customHeight="1">
      <c r="A793" s="2" t="s">
        <v>7220</v>
      </c>
      <c r="B793" s="5" t="s">
        <v>13</v>
      </c>
      <c r="C793" s="3" t="s">
        <v>14</v>
      </c>
      <c r="D793" s="3" t="s">
        <v>941</v>
      </c>
      <c r="E793" s="8" t="s">
        <v>2552</v>
      </c>
      <c r="F793" s="3" t="s">
        <v>3477</v>
      </c>
      <c r="G793" s="3" t="s">
        <v>15</v>
      </c>
      <c r="H793" s="3" t="s">
        <v>3501</v>
      </c>
      <c r="I793" s="3" t="s">
        <v>16</v>
      </c>
      <c r="J793" s="35">
        <v>1.1200000000000001</v>
      </c>
      <c r="K793" s="32">
        <v>5.25</v>
      </c>
      <c r="L793" s="6">
        <v>0.1875</v>
      </c>
      <c r="M793" s="7">
        <v>40061</v>
      </c>
      <c r="N793" s="93" t="s">
        <v>4558</v>
      </c>
      <c r="O793" s="3" t="s">
        <v>218</v>
      </c>
      <c r="P793" s="3" t="s">
        <v>3465</v>
      </c>
      <c r="Q793" s="3" t="s">
        <v>3472</v>
      </c>
    </row>
    <row r="794" spans="1:17" ht="13.9" customHeight="1">
      <c r="A794" s="23" t="s">
        <v>7221</v>
      </c>
      <c r="B794" s="5" t="s">
        <v>13</v>
      </c>
      <c r="C794" s="3" t="s">
        <v>14</v>
      </c>
      <c r="D794" s="10" t="s">
        <v>942</v>
      </c>
      <c r="E794" s="3" t="s">
        <v>354</v>
      </c>
      <c r="F794" s="3" t="s">
        <v>3477</v>
      </c>
      <c r="G794" s="3" t="s">
        <v>15</v>
      </c>
      <c r="H794" s="3" t="s">
        <v>3500</v>
      </c>
      <c r="I794" s="3" t="s">
        <v>16</v>
      </c>
      <c r="J794" s="35">
        <v>154.54</v>
      </c>
      <c r="K794" s="32">
        <v>7</v>
      </c>
      <c r="L794" s="6">
        <v>0.1875</v>
      </c>
      <c r="M794" s="7">
        <v>40067</v>
      </c>
      <c r="N794" s="93" t="s">
        <v>4559</v>
      </c>
      <c r="O794" s="3" t="s">
        <v>782</v>
      </c>
      <c r="P794" s="3" t="s">
        <v>3465</v>
      </c>
      <c r="Q794" s="3" t="s">
        <v>3472</v>
      </c>
    </row>
    <row r="795" spans="1:17" ht="13.9" customHeight="1">
      <c r="A795" s="2" t="s">
        <v>7222</v>
      </c>
      <c r="B795" s="5" t="s">
        <v>13</v>
      </c>
      <c r="C795" s="3" t="s">
        <v>14</v>
      </c>
      <c r="D795" s="3" t="s">
        <v>943</v>
      </c>
      <c r="E795" s="3" t="s">
        <v>506</v>
      </c>
      <c r="F795" s="3" t="s">
        <v>3477</v>
      </c>
      <c r="G795" s="3" t="s">
        <v>15</v>
      </c>
      <c r="H795" s="3" t="s">
        <v>3500</v>
      </c>
      <c r="I795" s="3" t="s">
        <v>16</v>
      </c>
      <c r="J795" s="35">
        <v>155.38999999999999</v>
      </c>
      <c r="K795" s="32">
        <v>7</v>
      </c>
      <c r="L795" s="6">
        <v>0.1875</v>
      </c>
      <c r="M795" s="7">
        <v>40537</v>
      </c>
      <c r="N795" s="93" t="s">
        <v>4558</v>
      </c>
      <c r="O795" s="3" t="s">
        <v>782</v>
      </c>
      <c r="P795" s="3" t="s">
        <v>3465</v>
      </c>
      <c r="Q795" s="3" t="s">
        <v>3472</v>
      </c>
    </row>
    <row r="796" spans="1:17" ht="13.9" customHeight="1">
      <c r="A796" s="2" t="s">
        <v>7223</v>
      </c>
      <c r="B796" s="5" t="s">
        <v>13</v>
      </c>
      <c r="C796" s="3" t="s">
        <v>14</v>
      </c>
      <c r="D796" s="10" t="s">
        <v>944</v>
      </c>
      <c r="E796" s="8" t="s">
        <v>2692</v>
      </c>
      <c r="F796" s="3" t="s">
        <v>3477</v>
      </c>
      <c r="G796" s="3" t="s">
        <v>15</v>
      </c>
      <c r="H796" s="3" t="s">
        <v>3500</v>
      </c>
      <c r="I796" s="3" t="s">
        <v>16</v>
      </c>
      <c r="J796" s="35">
        <v>115.99</v>
      </c>
      <c r="K796" s="32">
        <v>19.5</v>
      </c>
      <c r="L796" s="6">
        <v>0.1875</v>
      </c>
      <c r="M796" s="7">
        <v>43098</v>
      </c>
      <c r="N796" s="93" t="s">
        <v>5318</v>
      </c>
      <c r="O796" s="3" t="s">
        <v>782</v>
      </c>
      <c r="P796" s="3" t="s">
        <v>3465</v>
      </c>
      <c r="Q796" s="3" t="s">
        <v>3472</v>
      </c>
    </row>
    <row r="797" spans="1:17" ht="13.9" customHeight="1">
      <c r="A797" s="23" t="s">
        <v>7224</v>
      </c>
      <c r="B797" s="5" t="s">
        <v>13</v>
      </c>
      <c r="C797" s="3" t="s">
        <v>14</v>
      </c>
      <c r="D797" s="3" t="s">
        <v>945</v>
      </c>
      <c r="E797" s="3" t="s">
        <v>215</v>
      </c>
      <c r="F797" s="3" t="s">
        <v>3477</v>
      </c>
      <c r="G797" s="3" t="s">
        <v>15</v>
      </c>
      <c r="H797" s="3" t="s">
        <v>3500</v>
      </c>
      <c r="I797" s="3" t="s">
        <v>16</v>
      </c>
      <c r="J797" s="35">
        <v>116.4</v>
      </c>
      <c r="K797" s="32">
        <v>5.25</v>
      </c>
      <c r="L797" s="6">
        <v>0.1875</v>
      </c>
      <c r="M797" s="7">
        <v>40094</v>
      </c>
      <c r="N797" s="93" t="s">
        <v>4560</v>
      </c>
      <c r="O797" s="3" t="s">
        <v>782</v>
      </c>
      <c r="P797" s="3" t="s">
        <v>3465</v>
      </c>
      <c r="Q797" s="3" t="s">
        <v>3472</v>
      </c>
    </row>
    <row r="798" spans="1:17" ht="13.9" customHeight="1">
      <c r="A798" s="2" t="s">
        <v>7225</v>
      </c>
      <c r="B798" s="5" t="s">
        <v>13</v>
      </c>
      <c r="C798" s="3" t="s">
        <v>14</v>
      </c>
      <c r="D798" s="3" t="s">
        <v>946</v>
      </c>
      <c r="E798" s="3" t="s">
        <v>506</v>
      </c>
      <c r="F798" s="3" t="s">
        <v>3477</v>
      </c>
      <c r="G798" s="3" t="s">
        <v>15</v>
      </c>
      <c r="H798" s="3" t="s">
        <v>3500</v>
      </c>
      <c r="I798" s="3" t="s">
        <v>16</v>
      </c>
      <c r="J798" s="35">
        <v>115.91</v>
      </c>
      <c r="K798" s="32">
        <v>5.25</v>
      </c>
      <c r="L798" s="6">
        <v>0.1875</v>
      </c>
      <c r="M798" s="7">
        <v>40108</v>
      </c>
      <c r="N798" s="97" t="s">
        <v>5319</v>
      </c>
      <c r="O798" s="3" t="s">
        <v>782</v>
      </c>
      <c r="P798" s="3" t="s">
        <v>3465</v>
      </c>
      <c r="Q798" s="3" t="s">
        <v>3472</v>
      </c>
    </row>
    <row r="799" spans="1:17" ht="13.9" customHeight="1">
      <c r="A799" s="2" t="s">
        <v>7226</v>
      </c>
      <c r="B799" s="5" t="s">
        <v>13</v>
      </c>
      <c r="C799" s="3" t="s">
        <v>14</v>
      </c>
      <c r="D799" s="3" t="s">
        <v>947</v>
      </c>
      <c r="E799" s="8" t="s">
        <v>3188</v>
      </c>
      <c r="F799" s="3" t="s">
        <v>3477</v>
      </c>
      <c r="G799" s="3" t="s">
        <v>15</v>
      </c>
      <c r="H799" s="3" t="s">
        <v>3500</v>
      </c>
      <c r="I799" s="3" t="s">
        <v>16</v>
      </c>
      <c r="J799" s="35">
        <v>1.06</v>
      </c>
      <c r="K799" s="32">
        <v>13</v>
      </c>
      <c r="L799" s="6">
        <v>0.1875</v>
      </c>
      <c r="M799" s="7">
        <v>40537</v>
      </c>
      <c r="N799" s="93" t="s">
        <v>4561</v>
      </c>
      <c r="O799" s="3" t="s">
        <v>782</v>
      </c>
      <c r="P799" s="3" t="s">
        <v>3465</v>
      </c>
      <c r="Q799" s="3" t="s">
        <v>3472</v>
      </c>
    </row>
    <row r="800" spans="1:17" ht="13.9" customHeight="1">
      <c r="A800" s="23" t="s">
        <v>7227</v>
      </c>
      <c r="B800" s="5" t="s">
        <v>13</v>
      </c>
      <c r="C800" s="3" t="s">
        <v>14</v>
      </c>
      <c r="D800" s="3" t="s">
        <v>948</v>
      </c>
      <c r="E800" s="3" t="s">
        <v>1177</v>
      </c>
      <c r="F800" s="3" t="s">
        <v>3477</v>
      </c>
      <c r="G800" s="3" t="s">
        <v>15</v>
      </c>
      <c r="H800" s="3" t="s">
        <v>3504</v>
      </c>
      <c r="I800" s="3" t="s">
        <v>16</v>
      </c>
      <c r="J800" s="35">
        <v>106.86</v>
      </c>
      <c r="K800" s="32">
        <v>2</v>
      </c>
      <c r="L800" s="6">
        <v>0.2</v>
      </c>
      <c r="M800" s="7">
        <v>40889</v>
      </c>
      <c r="N800" s="93" t="s">
        <v>3875</v>
      </c>
      <c r="O800" s="3" t="s">
        <v>863</v>
      </c>
      <c r="P800" s="3" t="s">
        <v>3465</v>
      </c>
      <c r="Q800" s="3" t="s">
        <v>3472</v>
      </c>
    </row>
    <row r="801" spans="1:17" ht="13.9" customHeight="1">
      <c r="A801" s="2" t="s">
        <v>7228</v>
      </c>
      <c r="B801" s="5" t="s">
        <v>13</v>
      </c>
      <c r="C801" s="3" t="s">
        <v>14</v>
      </c>
      <c r="D801" s="3" t="s">
        <v>949</v>
      </c>
      <c r="E801" s="8" t="s">
        <v>1777</v>
      </c>
      <c r="F801" s="3" t="s">
        <v>3477</v>
      </c>
      <c r="G801" s="3" t="s">
        <v>15</v>
      </c>
      <c r="H801" s="3" t="s">
        <v>3497</v>
      </c>
      <c r="I801" s="3" t="s">
        <v>16</v>
      </c>
      <c r="J801" s="35">
        <v>271.37</v>
      </c>
      <c r="K801" s="32">
        <v>18.499700000000001</v>
      </c>
      <c r="L801" s="6">
        <v>0.1875</v>
      </c>
      <c r="M801" s="7">
        <v>40822</v>
      </c>
      <c r="N801" s="93" t="s">
        <v>3876</v>
      </c>
      <c r="O801" s="3" t="s">
        <v>683</v>
      </c>
      <c r="P801" s="3" t="s">
        <v>3465</v>
      </c>
      <c r="Q801" s="3" t="s">
        <v>3472</v>
      </c>
    </row>
    <row r="802" spans="1:17" ht="13.9" customHeight="1">
      <c r="A802" s="2" t="s">
        <v>7229</v>
      </c>
      <c r="B802" s="5" t="s">
        <v>13</v>
      </c>
      <c r="C802" s="3" t="s">
        <v>14</v>
      </c>
      <c r="D802" s="3" t="s">
        <v>950</v>
      </c>
      <c r="E802" s="8" t="s">
        <v>3063</v>
      </c>
      <c r="F802" s="3" t="s">
        <v>3477</v>
      </c>
      <c r="G802" s="3" t="s">
        <v>15</v>
      </c>
      <c r="H802" s="3" t="s">
        <v>3504</v>
      </c>
      <c r="I802" s="3" t="s">
        <v>16</v>
      </c>
      <c r="J802" s="35">
        <v>95.62</v>
      </c>
      <c r="K802" s="32">
        <v>2</v>
      </c>
      <c r="L802" s="14">
        <v>0.1875</v>
      </c>
      <c r="M802" s="7">
        <v>40906</v>
      </c>
      <c r="N802" s="93" t="s">
        <v>4562</v>
      </c>
      <c r="O802" s="3" t="s">
        <v>863</v>
      </c>
      <c r="P802" s="3" t="s">
        <v>3465</v>
      </c>
      <c r="Q802" s="3" t="s">
        <v>3472</v>
      </c>
    </row>
    <row r="803" spans="1:17" ht="13.9" customHeight="1">
      <c r="A803" s="23" t="s">
        <v>7230</v>
      </c>
      <c r="B803" s="5" t="s">
        <v>13</v>
      </c>
      <c r="C803" s="3" t="s">
        <v>14</v>
      </c>
      <c r="D803" s="3" t="s">
        <v>951</v>
      </c>
      <c r="E803" s="3" t="s">
        <v>1471</v>
      </c>
      <c r="F803" s="3" t="s">
        <v>3477</v>
      </c>
      <c r="G803" s="3" t="s">
        <v>15</v>
      </c>
      <c r="H803" s="3" t="s">
        <v>3506</v>
      </c>
      <c r="I803" s="3" t="s">
        <v>16</v>
      </c>
      <c r="J803" s="35">
        <v>40.85</v>
      </c>
      <c r="K803" s="32">
        <v>3.3333300000000001</v>
      </c>
      <c r="L803" s="6">
        <v>0.1875</v>
      </c>
      <c r="M803" s="7">
        <v>41400</v>
      </c>
      <c r="N803" s="93" t="s">
        <v>4563</v>
      </c>
      <c r="O803" s="3" t="s">
        <v>140</v>
      </c>
      <c r="P803" s="3" t="s">
        <v>3465</v>
      </c>
      <c r="Q803" s="3" t="s">
        <v>3471</v>
      </c>
    </row>
    <row r="804" spans="1:17" ht="13.9" customHeight="1">
      <c r="A804" s="2" t="s">
        <v>7231</v>
      </c>
      <c r="B804" s="5" t="s">
        <v>13</v>
      </c>
      <c r="C804" s="3" t="s">
        <v>14</v>
      </c>
      <c r="D804" s="3" t="s">
        <v>952</v>
      </c>
      <c r="E804" s="8" t="s">
        <v>1777</v>
      </c>
      <c r="F804" s="3" t="s">
        <v>3476</v>
      </c>
      <c r="G804" s="3" t="s">
        <v>15</v>
      </c>
      <c r="H804" s="3" t="s">
        <v>3499</v>
      </c>
      <c r="I804" s="3" t="s">
        <v>16</v>
      </c>
      <c r="J804" s="35">
        <v>29.1</v>
      </c>
      <c r="K804" s="32">
        <v>9</v>
      </c>
      <c r="L804" s="6">
        <v>0.1875</v>
      </c>
      <c r="M804" s="7">
        <v>40935</v>
      </c>
      <c r="N804" s="96" t="s">
        <v>3563</v>
      </c>
      <c r="O804" s="3" t="s">
        <v>538</v>
      </c>
      <c r="P804" s="3" t="s">
        <v>3468</v>
      </c>
      <c r="Q804" s="3" t="s">
        <v>3471</v>
      </c>
    </row>
    <row r="805" spans="1:17" ht="13.9" customHeight="1">
      <c r="A805" s="2" t="s">
        <v>7232</v>
      </c>
      <c r="B805" s="5" t="s">
        <v>13</v>
      </c>
      <c r="C805" s="3" t="s">
        <v>14</v>
      </c>
      <c r="D805" s="3" t="s">
        <v>953</v>
      </c>
      <c r="E805" s="8" t="s">
        <v>1502</v>
      </c>
      <c r="F805" s="3" t="s">
        <v>3477</v>
      </c>
      <c r="G805" s="3" t="s">
        <v>15</v>
      </c>
      <c r="H805" s="3" t="s">
        <v>3506</v>
      </c>
      <c r="I805" s="3" t="s">
        <v>16</v>
      </c>
      <c r="J805" s="35">
        <v>41.17</v>
      </c>
      <c r="K805" s="32">
        <v>15</v>
      </c>
      <c r="L805" s="6">
        <v>0.1875</v>
      </c>
      <c r="M805" s="7">
        <v>40930</v>
      </c>
      <c r="N805" s="96" t="s">
        <v>5320</v>
      </c>
      <c r="O805" s="3" t="s">
        <v>140</v>
      </c>
      <c r="P805" s="3" t="s">
        <v>3465</v>
      </c>
      <c r="Q805" s="3" t="s">
        <v>3471</v>
      </c>
    </row>
    <row r="806" spans="1:17" ht="13.9" customHeight="1">
      <c r="A806" s="23" t="s">
        <v>7233</v>
      </c>
      <c r="B806" s="5" t="s">
        <v>13</v>
      </c>
      <c r="C806" s="3" t="s">
        <v>14</v>
      </c>
      <c r="D806" s="3" t="s">
        <v>954</v>
      </c>
      <c r="E806" s="8" t="s">
        <v>2692</v>
      </c>
      <c r="F806" s="3" t="s">
        <v>3477</v>
      </c>
      <c r="G806" s="3" t="s">
        <v>15</v>
      </c>
      <c r="H806" s="3" t="s">
        <v>3507</v>
      </c>
      <c r="I806" s="3" t="s">
        <v>16</v>
      </c>
      <c r="J806" s="35">
        <v>161.25</v>
      </c>
      <c r="K806" s="32">
        <v>0.66669999999999996</v>
      </c>
      <c r="L806" s="6">
        <v>0.1875</v>
      </c>
      <c r="M806" s="7">
        <v>40948</v>
      </c>
      <c r="N806" s="93" t="s">
        <v>5321</v>
      </c>
      <c r="O806" s="3" t="s">
        <v>956</v>
      </c>
      <c r="P806" s="3" t="s">
        <v>3465</v>
      </c>
      <c r="Q806" s="3" t="s">
        <v>3472</v>
      </c>
    </row>
    <row r="807" spans="1:17" ht="13.9" customHeight="1">
      <c r="A807" s="2" t="s">
        <v>7234</v>
      </c>
      <c r="B807" s="3" t="s">
        <v>13</v>
      </c>
      <c r="C807" s="3" t="s">
        <v>14</v>
      </c>
      <c r="D807" s="3" t="s">
        <v>957</v>
      </c>
      <c r="E807" s="3" t="s">
        <v>1100</v>
      </c>
      <c r="F807" s="3" t="s">
        <v>3477</v>
      </c>
      <c r="G807" s="3" t="s">
        <v>15</v>
      </c>
      <c r="H807" s="3" t="s">
        <v>3507</v>
      </c>
      <c r="I807" s="3" t="s">
        <v>16</v>
      </c>
      <c r="J807" s="35">
        <v>147.53</v>
      </c>
      <c r="K807" s="32">
        <v>1.2</v>
      </c>
      <c r="L807" s="6">
        <v>0.1875</v>
      </c>
      <c r="M807" s="7">
        <v>41419</v>
      </c>
      <c r="N807" s="93" t="s">
        <v>5322</v>
      </c>
      <c r="O807" s="3" t="s">
        <v>956</v>
      </c>
      <c r="P807" s="3" t="s">
        <v>3465</v>
      </c>
      <c r="Q807" s="3" t="s">
        <v>3472</v>
      </c>
    </row>
    <row r="808" spans="1:17" ht="13.9" customHeight="1">
      <c r="A808" s="2" t="s">
        <v>7235</v>
      </c>
      <c r="B808" s="3" t="s">
        <v>13</v>
      </c>
      <c r="C808" s="3" t="s">
        <v>14</v>
      </c>
      <c r="D808" s="3" t="s">
        <v>958</v>
      </c>
      <c r="E808" s="8" t="s">
        <v>3126</v>
      </c>
      <c r="F808" s="3" t="s">
        <v>3477</v>
      </c>
      <c r="G808" s="3" t="s">
        <v>15</v>
      </c>
      <c r="H808" s="3" t="s">
        <v>3501</v>
      </c>
      <c r="I808" s="3" t="s">
        <v>16</v>
      </c>
      <c r="J808" s="35">
        <v>0</v>
      </c>
      <c r="K808" s="32">
        <v>0.27777800000000002</v>
      </c>
      <c r="L808" s="6">
        <v>0.1875</v>
      </c>
      <c r="M808" s="7">
        <v>35409</v>
      </c>
      <c r="N808" s="93" t="s">
        <v>3877</v>
      </c>
      <c r="O808" s="3" t="s">
        <v>218</v>
      </c>
      <c r="P808" s="3" t="s">
        <v>3465</v>
      </c>
      <c r="Q808" s="3" t="s">
        <v>3472</v>
      </c>
    </row>
    <row r="809" spans="1:17" ht="13.9" customHeight="1">
      <c r="A809" s="23" t="s">
        <v>7236</v>
      </c>
      <c r="B809" s="5" t="s">
        <v>13</v>
      </c>
      <c r="C809" s="3" t="s">
        <v>14</v>
      </c>
      <c r="D809" s="3" t="s">
        <v>959</v>
      </c>
      <c r="E809" s="8" t="s">
        <v>2799</v>
      </c>
      <c r="F809" s="3" t="s">
        <v>3477</v>
      </c>
      <c r="G809" s="3" t="s">
        <v>15</v>
      </c>
      <c r="H809" s="3" t="s">
        <v>3501</v>
      </c>
      <c r="I809" s="3" t="s">
        <v>16</v>
      </c>
      <c r="J809" s="35">
        <v>260.95</v>
      </c>
      <c r="K809" s="32">
        <v>12.395934</v>
      </c>
      <c r="L809" s="6">
        <v>0.1875</v>
      </c>
      <c r="M809" s="7">
        <v>32725</v>
      </c>
      <c r="N809" s="93" t="s">
        <v>29</v>
      </c>
      <c r="O809" s="3" t="s">
        <v>218</v>
      </c>
      <c r="P809" s="3" t="s">
        <v>3465</v>
      </c>
      <c r="Q809" s="3" t="s">
        <v>3472</v>
      </c>
    </row>
    <row r="810" spans="1:17" ht="13.9" customHeight="1">
      <c r="A810" s="2" t="s">
        <v>7237</v>
      </c>
      <c r="B810" s="3" t="s">
        <v>13</v>
      </c>
      <c r="C810" s="3" t="s">
        <v>14</v>
      </c>
      <c r="D810" s="3" t="s">
        <v>960</v>
      </c>
      <c r="E810" s="3" t="s">
        <v>1177</v>
      </c>
      <c r="F810" s="3" t="s">
        <v>3477</v>
      </c>
      <c r="G810" s="3" t="s">
        <v>15</v>
      </c>
      <c r="H810" s="3" t="s">
        <v>3501</v>
      </c>
      <c r="I810" s="3" t="s">
        <v>16</v>
      </c>
      <c r="J810" s="35">
        <v>232.11</v>
      </c>
      <c r="K810" s="32">
        <v>2.5</v>
      </c>
      <c r="L810" s="6">
        <v>0.1875</v>
      </c>
      <c r="M810" s="7">
        <v>32737</v>
      </c>
      <c r="N810" s="93" t="s">
        <v>30</v>
      </c>
      <c r="O810" s="3" t="s">
        <v>218</v>
      </c>
      <c r="P810" s="3" t="s">
        <v>3465</v>
      </c>
      <c r="Q810" s="3" t="s">
        <v>3472</v>
      </c>
    </row>
    <row r="811" spans="1:17" ht="13.9" customHeight="1">
      <c r="A811" s="2" t="s">
        <v>7238</v>
      </c>
      <c r="B811" s="3" t="s">
        <v>13</v>
      </c>
      <c r="C811" s="3" t="s">
        <v>14</v>
      </c>
      <c r="D811" s="3" t="s">
        <v>961</v>
      </c>
      <c r="E811" s="8" t="s">
        <v>1589</v>
      </c>
      <c r="F811" s="3" t="s">
        <v>3477</v>
      </c>
      <c r="G811" s="3" t="s">
        <v>15</v>
      </c>
      <c r="H811" s="3" t="s">
        <v>3501</v>
      </c>
      <c r="I811" s="3" t="s">
        <v>16</v>
      </c>
      <c r="J811" s="35">
        <v>117.4</v>
      </c>
      <c r="K811" s="32">
        <v>2.5</v>
      </c>
      <c r="L811" s="6">
        <v>0.25</v>
      </c>
      <c r="M811" s="7">
        <v>33197</v>
      </c>
      <c r="N811" s="93" t="s">
        <v>3878</v>
      </c>
      <c r="O811" s="3" t="s">
        <v>218</v>
      </c>
      <c r="P811" s="3" t="s">
        <v>3465</v>
      </c>
      <c r="Q811" s="3" t="s">
        <v>3472</v>
      </c>
    </row>
    <row r="812" spans="1:17" ht="13.9" customHeight="1">
      <c r="A812" s="23" t="s">
        <v>7239</v>
      </c>
      <c r="B812" s="3" t="s">
        <v>13</v>
      </c>
      <c r="C812" s="3" t="s">
        <v>14</v>
      </c>
      <c r="D812" s="3" t="s">
        <v>962</v>
      </c>
      <c r="E812" s="8" t="s">
        <v>3188</v>
      </c>
      <c r="F812" s="3" t="s">
        <v>3477</v>
      </c>
      <c r="G812" s="3" t="s">
        <v>15</v>
      </c>
      <c r="H812" s="3" t="s">
        <v>3507</v>
      </c>
      <c r="I812" s="3" t="s">
        <v>16</v>
      </c>
      <c r="J812" s="35">
        <v>161.91</v>
      </c>
      <c r="K812" s="32">
        <v>0.66669999999999996</v>
      </c>
      <c r="L812" s="6">
        <v>0.1875</v>
      </c>
      <c r="M812" s="7">
        <v>40938</v>
      </c>
      <c r="N812" s="93" t="s">
        <v>4564</v>
      </c>
      <c r="O812" s="3" t="s">
        <v>956</v>
      </c>
      <c r="P812" s="3" t="s">
        <v>3465</v>
      </c>
      <c r="Q812" s="3" t="s">
        <v>3472</v>
      </c>
    </row>
    <row r="813" spans="1:17" ht="13.9" customHeight="1">
      <c r="A813" s="2" t="s">
        <v>7240</v>
      </c>
      <c r="B813" s="3" t="s">
        <v>13</v>
      </c>
      <c r="C813" s="3" t="s">
        <v>14</v>
      </c>
      <c r="D813" s="3" t="s">
        <v>963</v>
      </c>
      <c r="E813" s="3" t="s">
        <v>1177</v>
      </c>
      <c r="F813" s="3" t="s">
        <v>3477</v>
      </c>
      <c r="G813" s="3" t="s">
        <v>15</v>
      </c>
      <c r="H813" s="3" t="s">
        <v>3507</v>
      </c>
      <c r="I813" s="3" t="s">
        <v>16</v>
      </c>
      <c r="J813" s="35">
        <v>162.30000000000001</v>
      </c>
      <c r="K813" s="32">
        <v>0.33300000000000002</v>
      </c>
      <c r="L813" s="6">
        <v>0.1875</v>
      </c>
      <c r="M813" s="7">
        <v>40934</v>
      </c>
      <c r="N813" s="93" t="s">
        <v>4565</v>
      </c>
      <c r="O813" s="3" t="s">
        <v>956</v>
      </c>
      <c r="P813" s="3" t="s">
        <v>3465</v>
      </c>
      <c r="Q813" s="3" t="s">
        <v>3472</v>
      </c>
    </row>
    <row r="814" spans="1:17" ht="13.9" customHeight="1">
      <c r="A814" s="2" t="s">
        <v>7241</v>
      </c>
      <c r="B814" s="3" t="s">
        <v>13</v>
      </c>
      <c r="C814" s="3" t="s">
        <v>14</v>
      </c>
      <c r="D814" s="3" t="s">
        <v>964</v>
      </c>
      <c r="E814" s="3" t="s">
        <v>1177</v>
      </c>
      <c r="F814" s="3" t="s">
        <v>3476</v>
      </c>
      <c r="G814" s="3" t="s">
        <v>15</v>
      </c>
      <c r="H814" s="3" t="s">
        <v>3499</v>
      </c>
      <c r="I814" s="3" t="s">
        <v>16</v>
      </c>
      <c r="J814" s="35">
        <v>30.92</v>
      </c>
      <c r="K814" s="32">
        <v>1.5</v>
      </c>
      <c r="L814" s="6">
        <v>0.1875</v>
      </c>
      <c r="M814" s="7">
        <v>40970</v>
      </c>
      <c r="N814" s="93" t="s">
        <v>5323</v>
      </c>
      <c r="O814" s="3" t="s">
        <v>538</v>
      </c>
      <c r="P814" s="3" t="s">
        <v>3468</v>
      </c>
      <c r="Q814" s="3" t="s">
        <v>3471</v>
      </c>
    </row>
    <row r="815" spans="1:17" ht="13.9" customHeight="1">
      <c r="A815" s="23" t="s">
        <v>7242</v>
      </c>
      <c r="B815" s="3" t="s">
        <v>13</v>
      </c>
      <c r="C815" s="3" t="s">
        <v>14</v>
      </c>
      <c r="D815" s="3" t="s">
        <v>965</v>
      </c>
      <c r="E815" s="3" t="s">
        <v>1177</v>
      </c>
      <c r="F815" s="3" t="s">
        <v>3476</v>
      </c>
      <c r="G815" s="3" t="s">
        <v>15</v>
      </c>
      <c r="H815" s="3" t="s">
        <v>3499</v>
      </c>
      <c r="I815" s="3" t="s">
        <v>16</v>
      </c>
      <c r="J815" s="35">
        <v>32.94</v>
      </c>
      <c r="K815" s="32">
        <v>1.5</v>
      </c>
      <c r="L815" s="6">
        <v>0.1875</v>
      </c>
      <c r="M815" s="7">
        <v>41440</v>
      </c>
      <c r="N815" s="93" t="s">
        <v>5324</v>
      </c>
      <c r="O815" s="3" t="s">
        <v>538</v>
      </c>
      <c r="P815" s="3" t="s">
        <v>3468</v>
      </c>
      <c r="Q815" s="3" t="s">
        <v>3471</v>
      </c>
    </row>
    <row r="816" spans="1:17" ht="13.9" customHeight="1">
      <c r="A816" s="2" t="s">
        <v>7243</v>
      </c>
      <c r="B816" s="3" t="s">
        <v>13</v>
      </c>
      <c r="C816" s="3" t="s">
        <v>14</v>
      </c>
      <c r="D816" s="3" t="s">
        <v>966</v>
      </c>
      <c r="E816" s="8" t="s">
        <v>2552</v>
      </c>
      <c r="F816" s="3" t="s">
        <v>3477</v>
      </c>
      <c r="G816" s="3" t="s">
        <v>15</v>
      </c>
      <c r="H816" s="8" t="s">
        <v>3507</v>
      </c>
      <c r="I816" s="3" t="s">
        <v>16</v>
      </c>
      <c r="J816" s="35">
        <v>158.22</v>
      </c>
      <c r="K816" s="32">
        <v>2.25</v>
      </c>
      <c r="L816" s="6">
        <v>0.1875</v>
      </c>
      <c r="M816" s="7">
        <v>40966</v>
      </c>
      <c r="N816" s="97" t="s">
        <v>3879</v>
      </c>
      <c r="O816" s="3" t="s">
        <v>956</v>
      </c>
      <c r="P816" s="3" t="s">
        <v>3465</v>
      </c>
      <c r="Q816" s="3" t="s">
        <v>3472</v>
      </c>
    </row>
    <row r="817" spans="1:17" ht="13.9" customHeight="1">
      <c r="A817" s="2" t="s">
        <v>7244</v>
      </c>
      <c r="B817" s="3" t="s">
        <v>13</v>
      </c>
      <c r="C817" s="3" t="s">
        <v>14</v>
      </c>
      <c r="D817" s="3" t="s">
        <v>967</v>
      </c>
      <c r="E817" s="8" t="s">
        <v>1589</v>
      </c>
      <c r="F817" s="3" t="s">
        <v>3477</v>
      </c>
      <c r="G817" s="3" t="s">
        <v>15</v>
      </c>
      <c r="H817" s="8" t="s">
        <v>3508</v>
      </c>
      <c r="I817" s="3" t="s">
        <v>16</v>
      </c>
      <c r="J817" s="35">
        <v>38.32</v>
      </c>
      <c r="K817" s="32">
        <v>0.625</v>
      </c>
      <c r="L817" s="6">
        <v>0.1875</v>
      </c>
      <c r="M817" s="7">
        <v>40966</v>
      </c>
      <c r="N817" s="97" t="s">
        <v>5325</v>
      </c>
      <c r="O817" s="3" t="s">
        <v>280</v>
      </c>
      <c r="P817" s="3" t="s">
        <v>3466</v>
      </c>
      <c r="Q817" s="3" t="s">
        <v>3473</v>
      </c>
    </row>
    <row r="818" spans="1:17" ht="13.9" customHeight="1">
      <c r="A818" s="23" t="s">
        <v>7245</v>
      </c>
      <c r="B818" s="3" t="s">
        <v>13</v>
      </c>
      <c r="C818" s="3" t="s">
        <v>14</v>
      </c>
      <c r="D818" s="3" t="s">
        <v>968</v>
      </c>
      <c r="E818" s="8" t="s">
        <v>1777</v>
      </c>
      <c r="F818" s="3" t="s">
        <v>3477</v>
      </c>
      <c r="G818" s="3" t="s">
        <v>15</v>
      </c>
      <c r="H818" s="8" t="s">
        <v>3508</v>
      </c>
      <c r="I818" s="3" t="s">
        <v>16</v>
      </c>
      <c r="J818" s="35">
        <v>37.159999999999997</v>
      </c>
      <c r="K818" s="32">
        <v>0.625</v>
      </c>
      <c r="L818" s="6">
        <v>0.1875</v>
      </c>
      <c r="M818" s="7">
        <v>40980</v>
      </c>
      <c r="N818" s="97" t="s">
        <v>3880</v>
      </c>
      <c r="O818" s="3" t="s">
        <v>280</v>
      </c>
      <c r="P818" s="3" t="s">
        <v>3466</v>
      </c>
      <c r="Q818" s="3" t="s">
        <v>3473</v>
      </c>
    </row>
    <row r="819" spans="1:17" ht="13.9" customHeight="1">
      <c r="A819" s="2" t="s">
        <v>7246</v>
      </c>
      <c r="B819" s="3" t="s">
        <v>13</v>
      </c>
      <c r="C819" s="3" t="s">
        <v>14</v>
      </c>
      <c r="D819" s="3" t="s">
        <v>969</v>
      </c>
      <c r="E819" s="3" t="s">
        <v>955</v>
      </c>
      <c r="F819" s="3" t="s">
        <v>3477</v>
      </c>
      <c r="G819" s="3" t="s">
        <v>15</v>
      </c>
      <c r="H819" s="3" t="s">
        <v>3508</v>
      </c>
      <c r="I819" s="3" t="s">
        <v>16</v>
      </c>
      <c r="J819" s="35">
        <v>38.450000000000003</v>
      </c>
      <c r="K819" s="32">
        <v>0.625</v>
      </c>
      <c r="L819" s="6">
        <v>0.1875</v>
      </c>
      <c r="M819" s="7">
        <v>41454</v>
      </c>
      <c r="N819" s="93" t="s">
        <v>4566</v>
      </c>
      <c r="O819" s="3" t="s">
        <v>280</v>
      </c>
      <c r="P819" s="3" t="s">
        <v>3466</v>
      </c>
      <c r="Q819" s="3" t="s">
        <v>3473</v>
      </c>
    </row>
    <row r="820" spans="1:17" ht="13.9" customHeight="1">
      <c r="A820" s="2" t="s">
        <v>7247</v>
      </c>
      <c r="B820" s="3" t="s">
        <v>13</v>
      </c>
      <c r="C820" s="3" t="s">
        <v>14</v>
      </c>
      <c r="D820" s="3" t="s">
        <v>970</v>
      </c>
      <c r="E820" s="8" t="s">
        <v>3063</v>
      </c>
      <c r="F820" s="3" t="s">
        <v>3476</v>
      </c>
      <c r="G820" s="3" t="s">
        <v>15</v>
      </c>
      <c r="H820" s="3" t="s">
        <v>3499</v>
      </c>
      <c r="I820" s="3" t="s">
        <v>16</v>
      </c>
      <c r="J820" s="35">
        <v>29.88</v>
      </c>
      <c r="K820" s="32">
        <v>1.5</v>
      </c>
      <c r="L820" s="6">
        <v>0.1875</v>
      </c>
      <c r="M820" s="7">
        <v>40960</v>
      </c>
      <c r="N820" s="93" t="s">
        <v>3564</v>
      </c>
      <c r="O820" s="3" t="s">
        <v>538</v>
      </c>
      <c r="P820" s="3" t="s">
        <v>3468</v>
      </c>
      <c r="Q820" s="3" t="s">
        <v>3471</v>
      </c>
    </row>
    <row r="821" spans="1:17" ht="13.9" customHeight="1">
      <c r="A821" s="23" t="s">
        <v>7248</v>
      </c>
      <c r="B821" s="3" t="s">
        <v>13</v>
      </c>
      <c r="C821" s="3" t="s">
        <v>14</v>
      </c>
      <c r="D821" s="3" t="s">
        <v>971</v>
      </c>
      <c r="E821" s="3" t="s">
        <v>1100</v>
      </c>
      <c r="F821" s="3" t="s">
        <v>3476</v>
      </c>
      <c r="G821" s="3" t="s">
        <v>15</v>
      </c>
      <c r="H821" s="3" t="s">
        <v>3499</v>
      </c>
      <c r="I821" s="3" t="s">
        <v>16</v>
      </c>
      <c r="J821" s="35">
        <v>32.619999999999997</v>
      </c>
      <c r="K821" s="32">
        <v>7.5</v>
      </c>
      <c r="L821" s="6">
        <v>0.1875</v>
      </c>
      <c r="M821" s="7">
        <v>40956</v>
      </c>
      <c r="N821" s="93" t="s">
        <v>3565</v>
      </c>
      <c r="O821" s="3" t="s">
        <v>538</v>
      </c>
      <c r="P821" s="3" t="s">
        <v>3468</v>
      </c>
      <c r="Q821" s="3" t="s">
        <v>3471</v>
      </c>
    </row>
    <row r="822" spans="1:17" ht="13.9" customHeight="1">
      <c r="A822" s="2" t="s">
        <v>7249</v>
      </c>
      <c r="B822" s="3" t="s">
        <v>13</v>
      </c>
      <c r="C822" s="3" t="s">
        <v>14</v>
      </c>
      <c r="D822" s="3" t="s">
        <v>972</v>
      </c>
      <c r="E822" s="3" t="s">
        <v>174</v>
      </c>
      <c r="F822" s="3" t="s">
        <v>3477</v>
      </c>
      <c r="G822" s="3" t="s">
        <v>15</v>
      </c>
      <c r="H822" s="3" t="s">
        <v>3506</v>
      </c>
      <c r="I822" s="3" t="s">
        <v>16</v>
      </c>
      <c r="J822" s="35">
        <v>29.16</v>
      </c>
      <c r="K822" s="32">
        <v>5</v>
      </c>
      <c r="L822" s="6">
        <v>0.125</v>
      </c>
      <c r="M822" s="7">
        <v>40934</v>
      </c>
      <c r="N822" s="93" t="s">
        <v>5326</v>
      </c>
      <c r="O822" s="3" t="s">
        <v>140</v>
      </c>
      <c r="P822" s="3" t="s">
        <v>3465</v>
      </c>
      <c r="Q822" s="3" t="s">
        <v>3471</v>
      </c>
    </row>
    <row r="823" spans="1:17" ht="13.9" customHeight="1">
      <c r="A823" s="2" t="s">
        <v>7250</v>
      </c>
      <c r="B823" s="5" t="s">
        <v>13</v>
      </c>
      <c r="C823" s="3" t="s">
        <v>14</v>
      </c>
      <c r="D823" s="3" t="s">
        <v>973</v>
      </c>
      <c r="E823" s="3" t="s">
        <v>174</v>
      </c>
      <c r="F823" s="3" t="s">
        <v>3477</v>
      </c>
      <c r="G823" s="3" t="s">
        <v>15</v>
      </c>
      <c r="H823" s="3" t="s">
        <v>3507</v>
      </c>
      <c r="I823" s="3" t="s">
        <v>16</v>
      </c>
      <c r="J823" s="35">
        <v>161.41999999999999</v>
      </c>
      <c r="K823" s="32">
        <v>0.33333000000000002</v>
      </c>
      <c r="L823" s="6">
        <v>0.1875</v>
      </c>
      <c r="M823" s="7">
        <v>41418</v>
      </c>
      <c r="N823" s="93" t="s">
        <v>3881</v>
      </c>
      <c r="O823" s="3" t="s">
        <v>956</v>
      </c>
      <c r="P823" s="3" t="s">
        <v>3465</v>
      </c>
      <c r="Q823" s="3" t="s">
        <v>3472</v>
      </c>
    </row>
    <row r="824" spans="1:17" ht="13.9" customHeight="1">
      <c r="A824" s="23" t="s">
        <v>7251</v>
      </c>
      <c r="B824" s="3" t="s">
        <v>13</v>
      </c>
      <c r="C824" s="3" t="s">
        <v>14</v>
      </c>
      <c r="D824" s="3" t="s">
        <v>974</v>
      </c>
      <c r="E824" s="8" t="s">
        <v>1777</v>
      </c>
      <c r="F824" s="3" t="s">
        <v>3477</v>
      </c>
      <c r="G824" s="3" t="s">
        <v>15</v>
      </c>
      <c r="H824" s="3" t="s">
        <v>3507</v>
      </c>
      <c r="I824" s="3" t="s">
        <v>16</v>
      </c>
      <c r="J824" s="35">
        <v>159.5</v>
      </c>
      <c r="K824" s="32">
        <v>0</v>
      </c>
      <c r="L824" s="6">
        <v>0.1875</v>
      </c>
      <c r="M824" s="7">
        <v>36877</v>
      </c>
      <c r="N824" s="93" t="s">
        <v>5327</v>
      </c>
      <c r="O824" s="3" t="s">
        <v>956</v>
      </c>
      <c r="P824" s="3" t="s">
        <v>3465</v>
      </c>
      <c r="Q824" s="3" t="s">
        <v>3472</v>
      </c>
    </row>
    <row r="825" spans="1:17" ht="13.9" customHeight="1">
      <c r="A825" s="2" t="s">
        <v>7252</v>
      </c>
      <c r="B825" s="3" t="s">
        <v>13</v>
      </c>
      <c r="C825" s="3" t="s">
        <v>14</v>
      </c>
      <c r="D825" s="3" t="s">
        <v>975</v>
      </c>
      <c r="E825" s="8" t="s">
        <v>201</v>
      </c>
      <c r="F825" s="3" t="s">
        <v>3477</v>
      </c>
      <c r="G825" s="3" t="s">
        <v>15</v>
      </c>
      <c r="H825" s="3" t="s">
        <v>3507</v>
      </c>
      <c r="I825" s="3" t="s">
        <v>16</v>
      </c>
      <c r="J825" s="35">
        <v>169.12</v>
      </c>
      <c r="K825" s="32">
        <v>0</v>
      </c>
      <c r="L825" s="6">
        <v>0.1875</v>
      </c>
      <c r="M825" s="7">
        <v>34018</v>
      </c>
      <c r="N825" s="93" t="s">
        <v>3566</v>
      </c>
      <c r="O825" s="3" t="s">
        <v>956</v>
      </c>
      <c r="P825" s="3" t="s">
        <v>3465</v>
      </c>
      <c r="Q825" s="3" t="s">
        <v>3472</v>
      </c>
    </row>
    <row r="826" spans="1:17" ht="13.9" customHeight="1">
      <c r="A826" s="2" t="s">
        <v>7253</v>
      </c>
      <c r="B826" s="3" t="s">
        <v>13</v>
      </c>
      <c r="C826" s="3" t="s">
        <v>14</v>
      </c>
      <c r="D826" s="3" t="s">
        <v>976</v>
      </c>
      <c r="E826" s="8" t="s">
        <v>2404</v>
      </c>
      <c r="F826" s="3" t="s">
        <v>3477</v>
      </c>
      <c r="G826" s="3" t="s">
        <v>15</v>
      </c>
      <c r="H826" s="3" t="s">
        <v>3507</v>
      </c>
      <c r="I826" s="3" t="s">
        <v>16</v>
      </c>
      <c r="J826" s="35">
        <v>179.8</v>
      </c>
      <c r="K826" s="32">
        <v>0</v>
      </c>
      <c r="L826" s="6">
        <v>0.1875</v>
      </c>
      <c r="M826" s="7">
        <v>33906</v>
      </c>
      <c r="N826" s="93" t="s">
        <v>3882</v>
      </c>
      <c r="O826" s="3" t="s">
        <v>956</v>
      </c>
      <c r="P826" s="3" t="s">
        <v>3465</v>
      </c>
      <c r="Q826" s="3" t="s">
        <v>3472</v>
      </c>
    </row>
    <row r="827" spans="1:17" ht="13.9" customHeight="1">
      <c r="A827" s="23" t="s">
        <v>7254</v>
      </c>
      <c r="B827" s="3" t="s">
        <v>13</v>
      </c>
      <c r="C827" s="3" t="s">
        <v>14</v>
      </c>
      <c r="D827" s="3" t="s">
        <v>65</v>
      </c>
      <c r="E827" s="8" t="s">
        <v>1777</v>
      </c>
      <c r="F827" s="3" t="s">
        <v>3477</v>
      </c>
      <c r="G827" s="3" t="s">
        <v>15</v>
      </c>
      <c r="H827" s="3" t="s">
        <v>3507</v>
      </c>
      <c r="I827" s="3" t="s">
        <v>16</v>
      </c>
      <c r="J827" s="35">
        <v>155.38999999999999</v>
      </c>
      <c r="K827" s="32">
        <v>0</v>
      </c>
      <c r="L827" s="6">
        <v>0.1875</v>
      </c>
      <c r="M827" s="7">
        <v>34510</v>
      </c>
      <c r="N827" s="93" t="s">
        <v>4567</v>
      </c>
      <c r="O827" s="3" t="s">
        <v>956</v>
      </c>
      <c r="P827" s="3" t="s">
        <v>3465</v>
      </c>
      <c r="Q827" s="3" t="s">
        <v>3472</v>
      </c>
    </row>
    <row r="828" spans="1:17" ht="13.9" customHeight="1">
      <c r="A828" s="2" t="s">
        <v>7255</v>
      </c>
      <c r="B828" s="3" t="s">
        <v>13</v>
      </c>
      <c r="C828" s="3" t="s">
        <v>14</v>
      </c>
      <c r="D828" s="3" t="s">
        <v>977</v>
      </c>
      <c r="E828" s="3" t="s">
        <v>174</v>
      </c>
      <c r="F828" s="3" t="s">
        <v>3477</v>
      </c>
      <c r="G828" s="3" t="s">
        <v>15</v>
      </c>
      <c r="H828" s="3" t="s">
        <v>3507</v>
      </c>
      <c r="I828" s="3" t="s">
        <v>16</v>
      </c>
      <c r="J828" s="35">
        <v>155.72999999999999</v>
      </c>
      <c r="K828" s="32">
        <v>0</v>
      </c>
      <c r="L828" s="6">
        <v>0.1875</v>
      </c>
      <c r="M828" s="7">
        <v>37022</v>
      </c>
      <c r="N828" s="93" t="s">
        <v>3567</v>
      </c>
      <c r="O828" s="3" t="s">
        <v>956</v>
      </c>
      <c r="P828" s="3" t="s">
        <v>3465</v>
      </c>
      <c r="Q828" s="3" t="s">
        <v>3472</v>
      </c>
    </row>
    <row r="829" spans="1:17" ht="13.9" customHeight="1">
      <c r="A829" s="2" t="s">
        <v>7256</v>
      </c>
      <c r="B829" s="3" t="s">
        <v>13</v>
      </c>
      <c r="C829" s="3" t="s">
        <v>14</v>
      </c>
      <c r="D829" s="3" t="s">
        <v>978</v>
      </c>
      <c r="E829" s="3" t="s">
        <v>723</v>
      </c>
      <c r="F829" s="3" t="s">
        <v>3477</v>
      </c>
      <c r="G829" s="3" t="s">
        <v>15</v>
      </c>
      <c r="H829" s="3" t="s">
        <v>3507</v>
      </c>
      <c r="I829" s="3" t="s">
        <v>16</v>
      </c>
      <c r="J829" s="35">
        <v>167.97</v>
      </c>
      <c r="K829" s="32">
        <v>0</v>
      </c>
      <c r="L829" s="6">
        <v>0.1875</v>
      </c>
      <c r="M829" s="7">
        <v>33873</v>
      </c>
      <c r="N829" s="93" t="s">
        <v>4568</v>
      </c>
      <c r="O829" s="3" t="s">
        <v>956</v>
      </c>
      <c r="P829" s="3" t="s">
        <v>3465</v>
      </c>
      <c r="Q829" s="3" t="s">
        <v>3472</v>
      </c>
    </row>
    <row r="830" spans="1:17" ht="13.9" customHeight="1">
      <c r="A830" s="23" t="s">
        <v>7257</v>
      </c>
      <c r="B830" s="3" t="s">
        <v>13</v>
      </c>
      <c r="C830" s="3" t="s">
        <v>14</v>
      </c>
      <c r="D830" s="3" t="s">
        <v>979</v>
      </c>
      <c r="E830" s="8" t="s">
        <v>2799</v>
      </c>
      <c r="F830" s="3" t="s">
        <v>3477</v>
      </c>
      <c r="G830" s="3" t="s">
        <v>15</v>
      </c>
      <c r="H830" s="3" t="s">
        <v>3507</v>
      </c>
      <c r="I830" s="3" t="s">
        <v>16</v>
      </c>
      <c r="J830" s="35">
        <v>165.07</v>
      </c>
      <c r="K830" s="32">
        <v>0</v>
      </c>
      <c r="L830" s="6">
        <v>0.1875</v>
      </c>
      <c r="M830" s="7">
        <v>33887</v>
      </c>
      <c r="N830" s="93" t="s">
        <v>3883</v>
      </c>
      <c r="O830" s="3" t="s">
        <v>956</v>
      </c>
      <c r="P830" s="3" t="s">
        <v>3465</v>
      </c>
      <c r="Q830" s="3" t="s">
        <v>3472</v>
      </c>
    </row>
    <row r="831" spans="1:17" ht="13.9" customHeight="1">
      <c r="A831" s="2" t="s">
        <v>7258</v>
      </c>
      <c r="B831" s="3" t="s">
        <v>13</v>
      </c>
      <c r="C831" s="3" t="s">
        <v>14</v>
      </c>
      <c r="D831" s="3" t="s">
        <v>980</v>
      </c>
      <c r="E831" s="8" t="s">
        <v>3188</v>
      </c>
      <c r="F831" s="3" t="s">
        <v>3477</v>
      </c>
      <c r="G831" s="3" t="s">
        <v>15</v>
      </c>
      <c r="H831" s="3" t="s">
        <v>3507</v>
      </c>
      <c r="I831" s="3" t="s">
        <v>16</v>
      </c>
      <c r="J831" s="35">
        <v>174.37</v>
      </c>
      <c r="K831" s="32">
        <v>0</v>
      </c>
      <c r="L831" s="6">
        <v>0.25</v>
      </c>
      <c r="M831" s="7">
        <v>34499</v>
      </c>
      <c r="N831" s="93" t="s">
        <v>3568</v>
      </c>
      <c r="O831" s="3" t="s">
        <v>956</v>
      </c>
      <c r="P831" s="3" t="s">
        <v>3465</v>
      </c>
      <c r="Q831" s="3" t="s">
        <v>3472</v>
      </c>
    </row>
    <row r="832" spans="1:17" ht="13.9" customHeight="1">
      <c r="A832" s="2" t="s">
        <v>7259</v>
      </c>
      <c r="B832" s="3" t="s">
        <v>13</v>
      </c>
      <c r="C832" s="3" t="s">
        <v>14</v>
      </c>
      <c r="D832" s="3" t="s">
        <v>981</v>
      </c>
      <c r="E832" s="3" t="s">
        <v>153</v>
      </c>
      <c r="F832" s="3" t="s">
        <v>3477</v>
      </c>
      <c r="G832" s="3" t="s">
        <v>15</v>
      </c>
      <c r="H832" s="3" t="s">
        <v>3507</v>
      </c>
      <c r="I832" s="3" t="s">
        <v>16</v>
      </c>
      <c r="J832" s="35">
        <v>164.29</v>
      </c>
      <c r="K832" s="32">
        <v>0</v>
      </c>
      <c r="L832" s="6">
        <v>0.1875</v>
      </c>
      <c r="M832" s="7">
        <v>36877</v>
      </c>
      <c r="N832" s="93" t="s">
        <v>5328</v>
      </c>
      <c r="O832" s="3" t="s">
        <v>956</v>
      </c>
      <c r="P832" s="3" t="s">
        <v>3465</v>
      </c>
      <c r="Q832" s="3" t="s">
        <v>3472</v>
      </c>
    </row>
    <row r="833" spans="1:17" ht="13.9" customHeight="1">
      <c r="A833" s="23" t="s">
        <v>7260</v>
      </c>
      <c r="B833" s="3" t="s">
        <v>13</v>
      </c>
      <c r="C833" s="3" t="s">
        <v>14</v>
      </c>
      <c r="D833" s="3" t="s">
        <v>982</v>
      </c>
      <c r="E833" s="8" t="s">
        <v>2404</v>
      </c>
      <c r="F833" s="3" t="s">
        <v>3477</v>
      </c>
      <c r="G833" s="3" t="s">
        <v>15</v>
      </c>
      <c r="H833" s="3" t="s">
        <v>3507</v>
      </c>
      <c r="I833" s="3" t="s">
        <v>16</v>
      </c>
      <c r="J833" s="35">
        <v>156.76</v>
      </c>
      <c r="K833" s="32">
        <v>0</v>
      </c>
      <c r="L833" s="6">
        <v>0.1875</v>
      </c>
      <c r="M833" s="7">
        <v>33838</v>
      </c>
      <c r="N833" s="93" t="s">
        <v>3569</v>
      </c>
      <c r="O833" s="3" t="s">
        <v>956</v>
      </c>
      <c r="P833" s="3" t="s">
        <v>3465</v>
      </c>
      <c r="Q833" s="3" t="s">
        <v>3472</v>
      </c>
    </row>
    <row r="834" spans="1:17" ht="13.9" customHeight="1">
      <c r="A834" s="2" t="s">
        <v>7261</v>
      </c>
      <c r="B834" s="3" t="s">
        <v>13</v>
      </c>
      <c r="C834" s="3" t="s">
        <v>14</v>
      </c>
      <c r="D834" s="3" t="s">
        <v>983</v>
      </c>
      <c r="E834" s="3" t="s">
        <v>506</v>
      </c>
      <c r="F834" s="3" t="s">
        <v>3477</v>
      </c>
      <c r="G834" s="3" t="s">
        <v>15</v>
      </c>
      <c r="H834" s="3" t="s">
        <v>3507</v>
      </c>
      <c r="I834" s="3" t="s">
        <v>16</v>
      </c>
      <c r="J834" s="35">
        <v>164.35</v>
      </c>
      <c r="K834" s="32">
        <v>0</v>
      </c>
      <c r="L834" s="6">
        <v>0.1875</v>
      </c>
      <c r="M834" s="7">
        <v>33873</v>
      </c>
      <c r="N834" s="93" t="s">
        <v>5329</v>
      </c>
      <c r="O834" s="3" t="s">
        <v>956</v>
      </c>
      <c r="P834" s="3" t="s">
        <v>3465</v>
      </c>
      <c r="Q834" s="3" t="s">
        <v>3472</v>
      </c>
    </row>
    <row r="835" spans="1:17" ht="13.9" customHeight="1">
      <c r="A835" s="2" t="s">
        <v>7262</v>
      </c>
      <c r="B835" s="3" t="s">
        <v>13</v>
      </c>
      <c r="C835" s="3" t="s">
        <v>14</v>
      </c>
      <c r="D835" s="3" t="s">
        <v>984</v>
      </c>
      <c r="E835" s="3" t="s">
        <v>215</v>
      </c>
      <c r="F835" s="3" t="s">
        <v>3477</v>
      </c>
      <c r="G835" s="3" t="s">
        <v>15</v>
      </c>
      <c r="H835" s="3" t="s">
        <v>3507</v>
      </c>
      <c r="I835" s="3" t="s">
        <v>16</v>
      </c>
      <c r="J835" s="35">
        <v>168.48</v>
      </c>
      <c r="K835" s="32">
        <v>0</v>
      </c>
      <c r="L835" s="6">
        <v>0.1875</v>
      </c>
      <c r="M835" s="7">
        <v>34503</v>
      </c>
      <c r="N835" s="93" t="s">
        <v>3570</v>
      </c>
      <c r="O835" s="3" t="s">
        <v>956</v>
      </c>
      <c r="P835" s="3" t="s">
        <v>3465</v>
      </c>
      <c r="Q835" s="3" t="s">
        <v>3472</v>
      </c>
    </row>
    <row r="836" spans="1:17" ht="13.9" customHeight="1">
      <c r="A836" s="23" t="s">
        <v>7263</v>
      </c>
      <c r="B836" s="5" t="s">
        <v>13</v>
      </c>
      <c r="C836" s="3" t="s">
        <v>14</v>
      </c>
      <c r="D836" s="3" t="s">
        <v>985</v>
      </c>
      <c r="E836" s="3" t="s">
        <v>215</v>
      </c>
      <c r="F836" s="3" t="s">
        <v>3477</v>
      </c>
      <c r="G836" s="3" t="s">
        <v>15</v>
      </c>
      <c r="H836" s="3" t="s">
        <v>3507</v>
      </c>
      <c r="I836" s="3" t="s">
        <v>16</v>
      </c>
      <c r="J836" s="35">
        <v>166.18</v>
      </c>
      <c r="K836" s="32">
        <v>0</v>
      </c>
      <c r="L836" s="6">
        <v>0.1875</v>
      </c>
      <c r="M836" s="7">
        <v>37019</v>
      </c>
      <c r="N836" s="96" t="s">
        <v>3571</v>
      </c>
      <c r="O836" s="3" t="s">
        <v>956</v>
      </c>
      <c r="P836" s="3" t="s">
        <v>3465</v>
      </c>
      <c r="Q836" s="3" t="s">
        <v>3472</v>
      </c>
    </row>
    <row r="837" spans="1:17" ht="13.9" customHeight="1">
      <c r="A837" s="2" t="s">
        <v>7264</v>
      </c>
      <c r="B837" s="3" t="s">
        <v>13</v>
      </c>
      <c r="C837" s="3" t="s">
        <v>14</v>
      </c>
      <c r="D837" s="3" t="s">
        <v>986</v>
      </c>
      <c r="E837" s="8" t="s">
        <v>201</v>
      </c>
      <c r="F837" s="3" t="s">
        <v>3477</v>
      </c>
      <c r="G837" s="3" t="s">
        <v>15</v>
      </c>
      <c r="H837" s="3" t="s">
        <v>3507</v>
      </c>
      <c r="I837" s="3" t="s">
        <v>16</v>
      </c>
      <c r="J837" s="35">
        <v>163.68</v>
      </c>
      <c r="K837" s="32">
        <v>0</v>
      </c>
      <c r="L837" s="6">
        <v>0.1875</v>
      </c>
      <c r="M837" s="7">
        <v>33844</v>
      </c>
      <c r="N837" s="96" t="s">
        <v>5330</v>
      </c>
      <c r="O837" s="3" t="s">
        <v>956</v>
      </c>
      <c r="P837" s="3" t="s">
        <v>3465</v>
      </c>
      <c r="Q837" s="3" t="s">
        <v>3472</v>
      </c>
    </row>
    <row r="838" spans="1:17" ht="13.9" customHeight="1">
      <c r="A838" s="2" t="s">
        <v>7265</v>
      </c>
      <c r="B838" s="3" t="s">
        <v>13</v>
      </c>
      <c r="C838" s="3" t="s">
        <v>14</v>
      </c>
      <c r="D838" s="3" t="s">
        <v>987</v>
      </c>
      <c r="E838" s="8" t="s">
        <v>201</v>
      </c>
      <c r="F838" s="3" t="s">
        <v>3477</v>
      </c>
      <c r="G838" s="3" t="s">
        <v>15</v>
      </c>
      <c r="H838" s="3" t="s">
        <v>3507</v>
      </c>
      <c r="I838" s="3" t="s">
        <v>16</v>
      </c>
      <c r="J838" s="35">
        <v>168.15</v>
      </c>
      <c r="K838" s="32">
        <v>0</v>
      </c>
      <c r="L838" s="6">
        <v>0.2</v>
      </c>
      <c r="M838" s="7">
        <v>33867</v>
      </c>
      <c r="N838" s="93" t="s">
        <v>4569</v>
      </c>
      <c r="O838" s="3" t="s">
        <v>956</v>
      </c>
      <c r="P838" s="3" t="s">
        <v>3465</v>
      </c>
      <c r="Q838" s="3" t="s">
        <v>3472</v>
      </c>
    </row>
    <row r="839" spans="1:17" ht="13.9" customHeight="1">
      <c r="A839" s="23" t="s">
        <v>7266</v>
      </c>
      <c r="B839" s="3" t="s">
        <v>13</v>
      </c>
      <c r="C839" s="3" t="s">
        <v>14</v>
      </c>
      <c r="D839" s="3" t="s">
        <v>988</v>
      </c>
      <c r="E839" s="3" t="s">
        <v>354</v>
      </c>
      <c r="F839" s="3" t="s">
        <v>3477</v>
      </c>
      <c r="G839" s="3" t="s">
        <v>15</v>
      </c>
      <c r="H839" s="3" t="s">
        <v>3507</v>
      </c>
      <c r="I839" s="3" t="s">
        <v>16</v>
      </c>
      <c r="J839" s="35">
        <v>168.96</v>
      </c>
      <c r="K839" s="32">
        <v>0</v>
      </c>
      <c r="L839" s="6">
        <v>0.25</v>
      </c>
      <c r="M839" s="7">
        <v>34337</v>
      </c>
      <c r="N839" s="93" t="s">
        <v>5331</v>
      </c>
      <c r="O839" s="3" t="s">
        <v>956</v>
      </c>
      <c r="P839" s="3" t="s">
        <v>3465</v>
      </c>
      <c r="Q839" s="3" t="s">
        <v>3472</v>
      </c>
    </row>
    <row r="840" spans="1:17" ht="13.9" customHeight="1">
      <c r="A840" s="2" t="s">
        <v>7267</v>
      </c>
      <c r="B840" s="3" t="s">
        <v>13</v>
      </c>
      <c r="C840" s="3" t="s">
        <v>14</v>
      </c>
      <c r="D840" s="3" t="s">
        <v>989</v>
      </c>
      <c r="E840" s="8" t="s">
        <v>1777</v>
      </c>
      <c r="F840" s="3" t="s">
        <v>3477</v>
      </c>
      <c r="G840" s="3" t="s">
        <v>15</v>
      </c>
      <c r="H840" s="3" t="s">
        <v>3507</v>
      </c>
      <c r="I840" s="3" t="s">
        <v>16</v>
      </c>
      <c r="J840" s="35">
        <v>170.66</v>
      </c>
      <c r="K840" s="32">
        <v>0</v>
      </c>
      <c r="L840" s="6">
        <v>0.1875</v>
      </c>
      <c r="M840" s="7">
        <v>36877</v>
      </c>
      <c r="N840" s="93" t="s">
        <v>5332</v>
      </c>
      <c r="O840" s="3" t="s">
        <v>956</v>
      </c>
      <c r="P840" s="3" t="s">
        <v>3465</v>
      </c>
      <c r="Q840" s="3" t="s">
        <v>3472</v>
      </c>
    </row>
    <row r="841" spans="1:17" ht="13.9" customHeight="1">
      <c r="A841" s="2" t="s">
        <v>7268</v>
      </c>
      <c r="B841" s="3" t="s">
        <v>13</v>
      </c>
      <c r="C841" s="3" t="s">
        <v>14</v>
      </c>
      <c r="D841" s="3" t="s">
        <v>990</v>
      </c>
      <c r="E841" s="8" t="s">
        <v>2552</v>
      </c>
      <c r="F841" s="3" t="s">
        <v>3477</v>
      </c>
      <c r="G841" s="3" t="s">
        <v>15</v>
      </c>
      <c r="H841" s="3" t="s">
        <v>3507</v>
      </c>
      <c r="I841" s="3" t="s">
        <v>16</v>
      </c>
      <c r="J841" s="35">
        <v>164.81</v>
      </c>
      <c r="K841" s="32">
        <v>0</v>
      </c>
      <c r="L841" s="6">
        <v>0.1875</v>
      </c>
      <c r="M841" s="7">
        <v>33873</v>
      </c>
      <c r="N841" s="93" t="s">
        <v>5333</v>
      </c>
      <c r="O841" s="3" t="s">
        <v>956</v>
      </c>
      <c r="P841" s="3" t="s">
        <v>3465</v>
      </c>
      <c r="Q841" s="3" t="s">
        <v>3472</v>
      </c>
    </row>
    <row r="842" spans="1:17" ht="13.9" customHeight="1">
      <c r="A842" s="23" t="s">
        <v>7269</v>
      </c>
      <c r="B842" s="3" t="s">
        <v>13</v>
      </c>
      <c r="C842" s="3" t="s">
        <v>14</v>
      </c>
      <c r="D842" s="3" t="s">
        <v>991</v>
      </c>
      <c r="E842" s="3" t="s">
        <v>215</v>
      </c>
      <c r="F842" s="3" t="s">
        <v>3477</v>
      </c>
      <c r="G842" s="3" t="s">
        <v>15</v>
      </c>
      <c r="H842" s="3" t="s">
        <v>3507</v>
      </c>
      <c r="I842" s="3" t="s">
        <v>16</v>
      </c>
      <c r="J842" s="35">
        <v>158.30000000000001</v>
      </c>
      <c r="K842" s="32">
        <v>0</v>
      </c>
      <c r="L842" s="6">
        <v>0.2</v>
      </c>
      <c r="M842" s="7">
        <v>33867</v>
      </c>
      <c r="N842" s="93" t="s">
        <v>4570</v>
      </c>
      <c r="O842" s="3" t="s">
        <v>956</v>
      </c>
      <c r="P842" s="3" t="s">
        <v>3465</v>
      </c>
      <c r="Q842" s="3" t="s">
        <v>3472</v>
      </c>
    </row>
    <row r="843" spans="1:17" ht="13.9" customHeight="1">
      <c r="A843" s="2" t="s">
        <v>7270</v>
      </c>
      <c r="B843" s="3" t="s">
        <v>13</v>
      </c>
      <c r="C843" s="3" t="s">
        <v>14</v>
      </c>
      <c r="D843" s="3" t="s">
        <v>992</v>
      </c>
      <c r="E843" s="8" t="s">
        <v>3126</v>
      </c>
      <c r="F843" s="3" t="s">
        <v>3477</v>
      </c>
      <c r="G843" s="3" t="s">
        <v>15</v>
      </c>
      <c r="H843" s="3" t="s">
        <v>3507</v>
      </c>
      <c r="I843" s="3" t="s">
        <v>16</v>
      </c>
      <c r="J843" s="35">
        <v>160.80000000000001</v>
      </c>
      <c r="K843" s="32">
        <v>0</v>
      </c>
      <c r="L843" s="6">
        <v>0.1875</v>
      </c>
      <c r="M843" s="7">
        <v>34322</v>
      </c>
      <c r="N843" s="93" t="s">
        <v>4571</v>
      </c>
      <c r="O843" s="3" t="s">
        <v>956</v>
      </c>
      <c r="P843" s="3" t="s">
        <v>3465</v>
      </c>
      <c r="Q843" s="3" t="s">
        <v>3472</v>
      </c>
    </row>
    <row r="844" spans="1:17" ht="13.9" customHeight="1">
      <c r="A844" s="2" t="s">
        <v>7271</v>
      </c>
      <c r="B844" s="3" t="s">
        <v>13</v>
      </c>
      <c r="C844" s="3" t="s">
        <v>14</v>
      </c>
      <c r="D844" s="3" t="s">
        <v>993</v>
      </c>
      <c r="E844" s="8" t="s">
        <v>3188</v>
      </c>
      <c r="F844" s="3" t="s">
        <v>3477</v>
      </c>
      <c r="G844" s="3" t="s">
        <v>15</v>
      </c>
      <c r="H844" s="3" t="s">
        <v>3507</v>
      </c>
      <c r="I844" s="3" t="s">
        <v>16</v>
      </c>
      <c r="J844" s="35">
        <v>169.26</v>
      </c>
      <c r="K844" s="32">
        <v>0</v>
      </c>
      <c r="L844" s="6">
        <v>0.1875</v>
      </c>
      <c r="M844" s="7">
        <v>36877</v>
      </c>
      <c r="N844" s="93" t="s">
        <v>5334</v>
      </c>
      <c r="O844" s="3" t="s">
        <v>956</v>
      </c>
      <c r="P844" s="3" t="s">
        <v>3465</v>
      </c>
      <c r="Q844" s="3" t="s">
        <v>3472</v>
      </c>
    </row>
    <row r="845" spans="1:17" ht="13.9" customHeight="1">
      <c r="A845" s="23" t="s">
        <v>7272</v>
      </c>
      <c r="B845" s="3" t="s">
        <v>13</v>
      </c>
      <c r="C845" s="3" t="s">
        <v>14</v>
      </c>
      <c r="D845" s="3" t="s">
        <v>994</v>
      </c>
      <c r="E845" s="3" t="s">
        <v>1327</v>
      </c>
      <c r="F845" s="3" t="s">
        <v>3477</v>
      </c>
      <c r="G845" s="3" t="s">
        <v>15</v>
      </c>
      <c r="H845" s="3" t="s">
        <v>3507</v>
      </c>
      <c r="I845" s="3" t="s">
        <v>16</v>
      </c>
      <c r="J845" s="35">
        <v>153.11000000000001</v>
      </c>
      <c r="K845" s="32">
        <v>0</v>
      </c>
      <c r="L845" s="6">
        <v>0.1875</v>
      </c>
      <c r="M845" s="7">
        <v>33846</v>
      </c>
      <c r="N845" s="93" t="s">
        <v>4572</v>
      </c>
      <c r="O845" s="3" t="s">
        <v>956</v>
      </c>
      <c r="P845" s="3" t="s">
        <v>3465</v>
      </c>
      <c r="Q845" s="3" t="s">
        <v>3472</v>
      </c>
    </row>
    <row r="846" spans="1:17" ht="13.9" customHeight="1">
      <c r="A846" s="2" t="s">
        <v>7273</v>
      </c>
      <c r="B846" s="3" t="s">
        <v>13</v>
      </c>
      <c r="C846" s="3" t="s">
        <v>14</v>
      </c>
      <c r="D846" s="3" t="s">
        <v>996</v>
      </c>
      <c r="E846" s="3" t="s">
        <v>1177</v>
      </c>
      <c r="F846" s="3" t="s">
        <v>3477</v>
      </c>
      <c r="G846" s="3" t="s">
        <v>15</v>
      </c>
      <c r="H846" s="3" t="s">
        <v>3507</v>
      </c>
      <c r="I846" s="3" t="s">
        <v>16</v>
      </c>
      <c r="J846" s="35">
        <v>162.57</v>
      </c>
      <c r="K846" s="32">
        <v>0</v>
      </c>
      <c r="L846" s="6">
        <v>0.1875</v>
      </c>
      <c r="M846" s="7">
        <v>33852</v>
      </c>
      <c r="N846" s="93" t="s">
        <v>3569</v>
      </c>
      <c r="O846" s="3" t="s">
        <v>956</v>
      </c>
      <c r="P846" s="3" t="s">
        <v>3465</v>
      </c>
      <c r="Q846" s="3" t="s">
        <v>3472</v>
      </c>
    </row>
    <row r="847" spans="1:17" ht="13.9" customHeight="1">
      <c r="A847" s="2" t="s">
        <v>7274</v>
      </c>
      <c r="B847" s="3" t="s">
        <v>13</v>
      </c>
      <c r="C847" s="3" t="s">
        <v>14</v>
      </c>
      <c r="D847" s="3" t="s">
        <v>997</v>
      </c>
      <c r="E847" s="3" t="s">
        <v>553</v>
      </c>
      <c r="F847" s="3" t="s">
        <v>3477</v>
      </c>
      <c r="G847" s="3" t="s">
        <v>15</v>
      </c>
      <c r="H847" s="3" t="s">
        <v>3507</v>
      </c>
      <c r="I847" s="3" t="s">
        <v>16</v>
      </c>
      <c r="J847" s="35">
        <v>156.49</v>
      </c>
      <c r="K847" s="32">
        <v>0</v>
      </c>
      <c r="L847" s="6">
        <v>0.25</v>
      </c>
      <c r="M847" s="7">
        <v>34498</v>
      </c>
      <c r="N847" s="93" t="s">
        <v>4573</v>
      </c>
      <c r="O847" s="3" t="s">
        <v>956</v>
      </c>
      <c r="P847" s="3" t="s">
        <v>3465</v>
      </c>
      <c r="Q847" s="3" t="s">
        <v>3472</v>
      </c>
    </row>
    <row r="848" spans="1:17" ht="13.9" customHeight="1">
      <c r="A848" s="23" t="s">
        <v>7275</v>
      </c>
      <c r="B848" s="5" t="s">
        <v>13</v>
      </c>
      <c r="C848" s="3" t="s">
        <v>14</v>
      </c>
      <c r="D848" s="3" t="s">
        <v>998</v>
      </c>
      <c r="E848" s="3" t="s">
        <v>215</v>
      </c>
      <c r="F848" s="3" t="s">
        <v>3477</v>
      </c>
      <c r="G848" s="3" t="s">
        <v>15</v>
      </c>
      <c r="H848" s="3" t="s">
        <v>3507</v>
      </c>
      <c r="I848" s="3" t="s">
        <v>16</v>
      </c>
      <c r="J848" s="35">
        <v>159.86000000000001</v>
      </c>
      <c r="K848" s="32">
        <v>0</v>
      </c>
      <c r="L848" s="6">
        <v>0.25</v>
      </c>
      <c r="M848" s="7">
        <v>37019</v>
      </c>
      <c r="N848" s="93" t="s">
        <v>4574</v>
      </c>
      <c r="O848" s="3" t="s">
        <v>956</v>
      </c>
      <c r="P848" s="3" t="s">
        <v>3465</v>
      </c>
      <c r="Q848" s="3" t="s">
        <v>3472</v>
      </c>
    </row>
    <row r="849" spans="1:17" ht="13.9" customHeight="1">
      <c r="A849" s="2" t="s">
        <v>7276</v>
      </c>
      <c r="B849" s="3" t="s">
        <v>13</v>
      </c>
      <c r="C849" s="3" t="s">
        <v>14</v>
      </c>
      <c r="D849" s="3" t="s">
        <v>999</v>
      </c>
      <c r="E849" s="3" t="s">
        <v>723</v>
      </c>
      <c r="F849" s="3" t="s">
        <v>3477</v>
      </c>
      <c r="G849" s="3" t="s">
        <v>15</v>
      </c>
      <c r="H849" s="3" t="s">
        <v>3507</v>
      </c>
      <c r="I849" s="3" t="s">
        <v>16</v>
      </c>
      <c r="J849" s="35">
        <v>169.84</v>
      </c>
      <c r="K849" s="32">
        <v>0</v>
      </c>
      <c r="L849" s="6">
        <v>0.1875</v>
      </c>
      <c r="M849" s="7">
        <v>33844</v>
      </c>
      <c r="N849" s="93" t="s">
        <v>3572</v>
      </c>
      <c r="O849" s="3" t="s">
        <v>956</v>
      </c>
      <c r="P849" s="3" t="s">
        <v>3465</v>
      </c>
      <c r="Q849" s="3" t="s">
        <v>3472</v>
      </c>
    </row>
    <row r="850" spans="1:17" ht="13.9" customHeight="1">
      <c r="A850" s="2" t="s">
        <v>7277</v>
      </c>
      <c r="B850" s="3" t="s">
        <v>13</v>
      </c>
      <c r="C850" s="3" t="s">
        <v>14</v>
      </c>
      <c r="D850" s="3" t="s">
        <v>1000</v>
      </c>
      <c r="E850" s="3" t="s">
        <v>122</v>
      </c>
      <c r="F850" s="3" t="s">
        <v>3477</v>
      </c>
      <c r="G850" s="3" t="s">
        <v>15</v>
      </c>
      <c r="H850" s="3" t="s">
        <v>3507</v>
      </c>
      <c r="I850" s="3" t="s">
        <v>16</v>
      </c>
      <c r="J850" s="35">
        <v>161.16</v>
      </c>
      <c r="K850" s="32">
        <v>0</v>
      </c>
      <c r="L850" s="6">
        <v>0.1875</v>
      </c>
      <c r="M850" s="7">
        <v>33887</v>
      </c>
      <c r="N850" s="96" t="s">
        <v>4575</v>
      </c>
      <c r="O850" s="3" t="s">
        <v>956</v>
      </c>
      <c r="P850" s="3" t="s">
        <v>3465</v>
      </c>
      <c r="Q850" s="3" t="s">
        <v>3472</v>
      </c>
    </row>
    <row r="851" spans="1:17" ht="13.9" customHeight="1">
      <c r="A851" s="23" t="s">
        <v>7278</v>
      </c>
      <c r="B851" s="5" t="s">
        <v>13</v>
      </c>
      <c r="C851" s="3" t="s">
        <v>14</v>
      </c>
      <c r="D851" s="3" t="s">
        <v>1001</v>
      </c>
      <c r="E851" s="8" t="s">
        <v>2276</v>
      </c>
      <c r="F851" s="3" t="s">
        <v>3477</v>
      </c>
      <c r="G851" s="3" t="s">
        <v>15</v>
      </c>
      <c r="H851" s="3" t="s">
        <v>3507</v>
      </c>
      <c r="I851" s="3" t="s">
        <v>16</v>
      </c>
      <c r="J851" s="35">
        <v>160</v>
      </c>
      <c r="K851" s="32">
        <v>0</v>
      </c>
      <c r="L851" s="6">
        <v>0.1875</v>
      </c>
      <c r="M851" s="7">
        <v>34357</v>
      </c>
      <c r="N851" s="96" t="s">
        <v>5335</v>
      </c>
      <c r="O851" s="3" t="s">
        <v>956</v>
      </c>
      <c r="P851" s="3" t="s">
        <v>3465</v>
      </c>
      <c r="Q851" s="3" t="s">
        <v>3472</v>
      </c>
    </row>
    <row r="852" spans="1:17" ht="13.9" customHeight="1">
      <c r="A852" s="2" t="s">
        <v>7279</v>
      </c>
      <c r="B852" s="3" t="s">
        <v>13</v>
      </c>
      <c r="C852" s="3" t="s">
        <v>14</v>
      </c>
      <c r="D852" s="3" t="s">
        <v>1002</v>
      </c>
      <c r="E852" s="8" t="s">
        <v>3126</v>
      </c>
      <c r="F852" s="3" t="s">
        <v>3477</v>
      </c>
      <c r="G852" s="3" t="s">
        <v>15</v>
      </c>
      <c r="H852" s="3" t="s">
        <v>3507</v>
      </c>
      <c r="I852" s="3" t="s">
        <v>16</v>
      </c>
      <c r="J852" s="35">
        <v>148.78</v>
      </c>
      <c r="K852" s="32">
        <v>0</v>
      </c>
      <c r="L852" s="6">
        <v>0.1875</v>
      </c>
      <c r="M852" s="7">
        <v>36877</v>
      </c>
      <c r="N852" s="93" t="s">
        <v>3573</v>
      </c>
      <c r="O852" s="3" t="s">
        <v>956</v>
      </c>
      <c r="P852" s="3" t="s">
        <v>3465</v>
      </c>
      <c r="Q852" s="3" t="s">
        <v>3472</v>
      </c>
    </row>
    <row r="853" spans="1:17" ht="13.9" customHeight="1">
      <c r="A853" s="2" t="s">
        <v>7280</v>
      </c>
      <c r="B853" s="3" t="s">
        <v>13</v>
      </c>
      <c r="C853" s="3" t="s">
        <v>14</v>
      </c>
      <c r="D853" s="3" t="s">
        <v>1003</v>
      </c>
      <c r="E853" s="3" t="s">
        <v>1100</v>
      </c>
      <c r="F853" s="3" t="s">
        <v>3477</v>
      </c>
      <c r="G853" s="3" t="s">
        <v>15</v>
      </c>
      <c r="H853" s="3" t="s">
        <v>3507</v>
      </c>
      <c r="I853" s="3" t="s">
        <v>16</v>
      </c>
      <c r="J853" s="35">
        <v>165.59</v>
      </c>
      <c r="K853" s="32">
        <v>0</v>
      </c>
      <c r="L853" s="6">
        <v>0.1875</v>
      </c>
      <c r="M853" s="7">
        <v>33873</v>
      </c>
      <c r="N853" s="93" t="s">
        <v>3884</v>
      </c>
      <c r="O853" s="3" t="s">
        <v>956</v>
      </c>
      <c r="P853" s="3" t="s">
        <v>3465</v>
      </c>
      <c r="Q853" s="3" t="s">
        <v>3472</v>
      </c>
    </row>
    <row r="854" spans="1:17" ht="13.9" customHeight="1">
      <c r="A854" s="23" t="s">
        <v>7281</v>
      </c>
      <c r="B854" s="3" t="s">
        <v>13</v>
      </c>
      <c r="C854" s="3" t="s">
        <v>14</v>
      </c>
      <c r="D854" s="3" t="s">
        <v>1004</v>
      </c>
      <c r="E854" s="8" t="s">
        <v>1274</v>
      </c>
      <c r="F854" s="3" t="s">
        <v>3477</v>
      </c>
      <c r="G854" s="3" t="s">
        <v>15</v>
      </c>
      <c r="H854" s="3" t="s">
        <v>3507</v>
      </c>
      <c r="I854" s="3" t="s">
        <v>16</v>
      </c>
      <c r="J854" s="35">
        <v>164.78</v>
      </c>
      <c r="K854" s="32">
        <v>0</v>
      </c>
      <c r="L854" s="6">
        <v>0.25</v>
      </c>
      <c r="M854" s="7">
        <v>34029</v>
      </c>
      <c r="N854" s="93" t="s">
        <v>4576</v>
      </c>
      <c r="O854" s="3" t="s">
        <v>956</v>
      </c>
      <c r="P854" s="3" t="s">
        <v>3465</v>
      </c>
      <c r="Q854" s="3" t="s">
        <v>3472</v>
      </c>
    </row>
    <row r="855" spans="1:17" ht="13.9" customHeight="1">
      <c r="A855" s="2" t="s">
        <v>7282</v>
      </c>
      <c r="B855" s="3" t="s">
        <v>13</v>
      </c>
      <c r="C855" s="3" t="s">
        <v>14</v>
      </c>
      <c r="D855" s="3" t="s">
        <v>1005</v>
      </c>
      <c r="E855" s="3" t="s">
        <v>1471</v>
      </c>
      <c r="F855" s="3" t="s">
        <v>3477</v>
      </c>
      <c r="G855" s="3" t="s">
        <v>15</v>
      </c>
      <c r="H855" s="3" t="s">
        <v>3507</v>
      </c>
      <c r="I855" s="3" t="s">
        <v>16</v>
      </c>
      <c r="J855" s="35">
        <v>176.9</v>
      </c>
      <c r="K855" s="32">
        <v>0</v>
      </c>
      <c r="L855" s="6">
        <v>0.1875</v>
      </c>
      <c r="M855" s="7">
        <v>34358</v>
      </c>
      <c r="N855" s="93" t="s">
        <v>3574</v>
      </c>
      <c r="O855" s="3" t="s">
        <v>956</v>
      </c>
      <c r="P855" s="3" t="s">
        <v>3465</v>
      </c>
      <c r="Q855" s="3" t="s">
        <v>3472</v>
      </c>
    </row>
    <row r="856" spans="1:17" ht="13.9" customHeight="1">
      <c r="A856" s="2" t="s">
        <v>7283</v>
      </c>
      <c r="B856" s="3" t="s">
        <v>13</v>
      </c>
      <c r="C856" s="3" t="s">
        <v>14</v>
      </c>
      <c r="D856" s="3" t="s">
        <v>1006</v>
      </c>
      <c r="E856" s="8" t="s">
        <v>1702</v>
      </c>
      <c r="F856" s="3" t="s">
        <v>3477</v>
      </c>
      <c r="G856" s="3" t="s">
        <v>15</v>
      </c>
      <c r="H856" s="3" t="s">
        <v>3507</v>
      </c>
      <c r="I856" s="3" t="s">
        <v>16</v>
      </c>
      <c r="J856" s="35">
        <v>157.18</v>
      </c>
      <c r="K856" s="32">
        <v>0</v>
      </c>
      <c r="L856" s="6">
        <v>0.1875</v>
      </c>
      <c r="M856" s="7">
        <v>36841</v>
      </c>
      <c r="N856" s="93" t="s">
        <v>4570</v>
      </c>
      <c r="O856" s="3" t="s">
        <v>956</v>
      </c>
      <c r="P856" s="3" t="s">
        <v>3465</v>
      </c>
      <c r="Q856" s="3" t="s">
        <v>3472</v>
      </c>
    </row>
    <row r="857" spans="1:17" ht="13.9" customHeight="1">
      <c r="A857" s="23" t="s">
        <v>7284</v>
      </c>
      <c r="B857" s="3" t="s">
        <v>13</v>
      </c>
      <c r="C857" s="3" t="s">
        <v>14</v>
      </c>
      <c r="D857" s="3" t="s">
        <v>1007</v>
      </c>
      <c r="E857" s="8" t="s">
        <v>1274</v>
      </c>
      <c r="F857" s="3" t="s">
        <v>3477</v>
      </c>
      <c r="G857" s="3" t="s">
        <v>15</v>
      </c>
      <c r="H857" s="3" t="s">
        <v>3507</v>
      </c>
      <c r="I857" s="3" t="s">
        <v>16</v>
      </c>
      <c r="J857" s="35">
        <v>161.38</v>
      </c>
      <c r="K857" s="32">
        <v>0</v>
      </c>
      <c r="L857" s="6">
        <v>0.1875</v>
      </c>
      <c r="M857" s="7">
        <v>33838</v>
      </c>
      <c r="N857" s="93" t="s">
        <v>5336</v>
      </c>
      <c r="O857" s="3" t="s">
        <v>956</v>
      </c>
      <c r="P857" s="3" t="s">
        <v>3465</v>
      </c>
      <c r="Q857" s="3" t="s">
        <v>3472</v>
      </c>
    </row>
    <row r="858" spans="1:17" ht="13.9" customHeight="1">
      <c r="A858" s="2" t="s">
        <v>7285</v>
      </c>
      <c r="B858" s="3" t="s">
        <v>13</v>
      </c>
      <c r="C858" s="3" t="s">
        <v>14</v>
      </c>
      <c r="D858" s="5" t="s">
        <v>1008</v>
      </c>
      <c r="E858" s="3" t="s">
        <v>354</v>
      </c>
      <c r="F858" s="3" t="s">
        <v>3477</v>
      </c>
      <c r="G858" s="3" t="s">
        <v>15</v>
      </c>
      <c r="H858" s="3" t="s">
        <v>3507</v>
      </c>
      <c r="I858" s="3" t="s">
        <v>16</v>
      </c>
      <c r="J858" s="35">
        <v>161.62</v>
      </c>
      <c r="K858" s="32">
        <v>0</v>
      </c>
      <c r="L858" s="6">
        <v>0.1875</v>
      </c>
      <c r="M858" s="7">
        <v>34040</v>
      </c>
      <c r="N858" s="96" t="s">
        <v>3575</v>
      </c>
      <c r="O858" s="3" t="s">
        <v>956</v>
      </c>
      <c r="P858" s="3" t="s">
        <v>3465</v>
      </c>
      <c r="Q858" s="3" t="s">
        <v>3472</v>
      </c>
    </row>
    <row r="859" spans="1:17" ht="13.9" customHeight="1">
      <c r="A859" s="2" t="s">
        <v>7286</v>
      </c>
      <c r="B859" s="3" t="s">
        <v>13</v>
      </c>
      <c r="C859" s="3" t="s">
        <v>14</v>
      </c>
      <c r="D859" s="5" t="s">
        <v>1009</v>
      </c>
      <c r="E859" s="3" t="s">
        <v>616</v>
      </c>
      <c r="F859" s="3" t="s">
        <v>3477</v>
      </c>
      <c r="G859" s="3" t="s">
        <v>15</v>
      </c>
      <c r="H859" s="3" t="s">
        <v>3507</v>
      </c>
      <c r="I859" s="3" t="s">
        <v>16</v>
      </c>
      <c r="J859" s="35">
        <v>172.22</v>
      </c>
      <c r="K859" s="32">
        <v>0</v>
      </c>
      <c r="L859" s="6">
        <v>0.25</v>
      </c>
      <c r="M859" s="7">
        <v>34499</v>
      </c>
      <c r="N859" s="96" t="s">
        <v>3576</v>
      </c>
      <c r="O859" s="3" t="s">
        <v>956</v>
      </c>
      <c r="P859" s="3" t="s">
        <v>3465</v>
      </c>
      <c r="Q859" s="3" t="s">
        <v>3472</v>
      </c>
    </row>
    <row r="860" spans="1:17" ht="13.9" customHeight="1">
      <c r="A860" s="23" t="s">
        <v>7287</v>
      </c>
      <c r="B860" s="3" t="s">
        <v>13</v>
      </c>
      <c r="C860" s="3" t="s">
        <v>14</v>
      </c>
      <c r="D860" s="3" t="s">
        <v>1010</v>
      </c>
      <c r="E860" s="3" t="s">
        <v>1327</v>
      </c>
      <c r="F860" s="3" t="s">
        <v>3477</v>
      </c>
      <c r="G860" s="3" t="s">
        <v>15</v>
      </c>
      <c r="H860" s="3" t="s">
        <v>3507</v>
      </c>
      <c r="I860" s="3" t="s">
        <v>16</v>
      </c>
      <c r="J860" s="35">
        <v>158.87</v>
      </c>
      <c r="K860" s="32">
        <v>0</v>
      </c>
      <c r="L860" s="6">
        <v>0.25</v>
      </c>
      <c r="M860" s="7">
        <v>37019</v>
      </c>
      <c r="N860" s="93" t="s">
        <v>4577</v>
      </c>
      <c r="O860" s="3" t="s">
        <v>956</v>
      </c>
      <c r="P860" s="3" t="s">
        <v>3465</v>
      </c>
      <c r="Q860" s="3" t="s">
        <v>3472</v>
      </c>
    </row>
    <row r="861" spans="1:17" ht="13.9" customHeight="1">
      <c r="A861" s="2" t="s">
        <v>7288</v>
      </c>
      <c r="B861" s="3" t="s">
        <v>13</v>
      </c>
      <c r="C861" s="3" t="s">
        <v>14</v>
      </c>
      <c r="D861" s="3" t="s">
        <v>1011</v>
      </c>
      <c r="E861" s="8" t="s">
        <v>3063</v>
      </c>
      <c r="F861" s="3" t="s">
        <v>3477</v>
      </c>
      <c r="G861" s="3" t="s">
        <v>15</v>
      </c>
      <c r="H861" s="3" t="s">
        <v>3504</v>
      </c>
      <c r="I861" s="3" t="s">
        <v>16</v>
      </c>
      <c r="J861" s="35">
        <v>101.16</v>
      </c>
      <c r="K861" s="32">
        <v>0</v>
      </c>
      <c r="L861" s="6">
        <v>0.25</v>
      </c>
      <c r="M861" s="7">
        <v>34732</v>
      </c>
      <c r="N861" s="93" t="s">
        <v>5337</v>
      </c>
      <c r="O861" s="3" t="s">
        <v>863</v>
      </c>
      <c r="P861" s="3" t="s">
        <v>3465</v>
      </c>
      <c r="Q861" s="3" t="s">
        <v>3472</v>
      </c>
    </row>
    <row r="862" spans="1:17" s="9" customFormat="1" ht="14.45" customHeight="1">
      <c r="A862" s="2" t="s">
        <v>7289</v>
      </c>
      <c r="B862" s="3" t="s">
        <v>13</v>
      </c>
      <c r="C862" s="3" t="s">
        <v>14</v>
      </c>
      <c r="D862" s="3" t="s">
        <v>1012</v>
      </c>
      <c r="E862" s="8" t="s">
        <v>2404</v>
      </c>
      <c r="F862" s="3" t="s">
        <v>3477</v>
      </c>
      <c r="G862" s="3" t="s">
        <v>15</v>
      </c>
      <c r="H862" s="3" t="s">
        <v>3504</v>
      </c>
      <c r="I862" s="3" t="s">
        <v>16</v>
      </c>
      <c r="J862" s="35">
        <v>102.8</v>
      </c>
      <c r="K862" s="32">
        <v>0</v>
      </c>
      <c r="L862" s="6">
        <v>0.1875</v>
      </c>
      <c r="M862" s="7">
        <v>34746</v>
      </c>
      <c r="N862" s="93" t="s">
        <v>5338</v>
      </c>
      <c r="O862" s="3" t="s">
        <v>863</v>
      </c>
      <c r="P862" s="3" t="s">
        <v>3465</v>
      </c>
      <c r="Q862" s="3" t="s">
        <v>3472</v>
      </c>
    </row>
    <row r="863" spans="1:17" ht="13.9" customHeight="1">
      <c r="A863" s="23" t="s">
        <v>7290</v>
      </c>
      <c r="B863" s="3" t="s">
        <v>13</v>
      </c>
      <c r="C863" s="3" t="s">
        <v>14</v>
      </c>
      <c r="D863" s="3" t="s">
        <v>1013</v>
      </c>
      <c r="E863" s="8" t="s">
        <v>1702</v>
      </c>
      <c r="F863" s="3" t="s">
        <v>3477</v>
      </c>
      <c r="G863" s="3" t="s">
        <v>15</v>
      </c>
      <c r="H863" s="3" t="s">
        <v>3504</v>
      </c>
      <c r="I863" s="3" t="s">
        <v>16</v>
      </c>
      <c r="J863" s="35">
        <v>18.13</v>
      </c>
      <c r="K863" s="32">
        <v>0</v>
      </c>
      <c r="L863" s="6">
        <v>0.1875</v>
      </c>
      <c r="M863" s="7">
        <v>31422</v>
      </c>
      <c r="N863" s="93" t="s">
        <v>4578</v>
      </c>
      <c r="O863" s="3" t="s">
        <v>863</v>
      </c>
      <c r="P863" s="3" t="s">
        <v>3465</v>
      </c>
      <c r="Q863" s="3" t="s">
        <v>3472</v>
      </c>
    </row>
    <row r="864" spans="1:17" ht="13.9" customHeight="1">
      <c r="A864" s="2" t="s">
        <v>7291</v>
      </c>
      <c r="B864" s="3" t="s">
        <v>13</v>
      </c>
      <c r="C864" s="3" t="s">
        <v>14</v>
      </c>
      <c r="D864" s="3" t="s">
        <v>1014</v>
      </c>
      <c r="E864" s="3" t="s">
        <v>1177</v>
      </c>
      <c r="F864" s="3" t="s">
        <v>3477</v>
      </c>
      <c r="G864" s="3" t="s">
        <v>15</v>
      </c>
      <c r="H864" s="3" t="s">
        <v>3504</v>
      </c>
      <c r="I864" s="3" t="s">
        <v>16</v>
      </c>
      <c r="J864" s="35">
        <v>78.03</v>
      </c>
      <c r="K864" s="32">
        <v>0</v>
      </c>
      <c r="L864" s="6">
        <v>0.1875</v>
      </c>
      <c r="M864" s="7">
        <v>33925</v>
      </c>
      <c r="N864" s="93" t="s">
        <v>31</v>
      </c>
      <c r="O864" s="3" t="s">
        <v>863</v>
      </c>
      <c r="P864" s="3" t="s">
        <v>3465</v>
      </c>
      <c r="Q864" s="3" t="s">
        <v>3472</v>
      </c>
    </row>
    <row r="865" spans="1:17" ht="13.9" customHeight="1">
      <c r="A865" s="2" t="s">
        <v>7292</v>
      </c>
      <c r="B865" s="3" t="s">
        <v>13</v>
      </c>
      <c r="C865" s="3" t="s">
        <v>14</v>
      </c>
      <c r="D865" s="3" t="s">
        <v>1015</v>
      </c>
      <c r="E865" s="3" t="s">
        <v>766</v>
      </c>
      <c r="F865" s="3" t="s">
        <v>3477</v>
      </c>
      <c r="G865" s="3" t="s">
        <v>15</v>
      </c>
      <c r="H865" s="3" t="s">
        <v>3504</v>
      </c>
      <c r="I865" s="3" t="s">
        <v>16</v>
      </c>
      <c r="J865" s="35">
        <v>100.74</v>
      </c>
      <c r="K865" s="32">
        <v>0</v>
      </c>
      <c r="L865" s="6">
        <v>0.25</v>
      </c>
      <c r="M865" s="7">
        <v>34740</v>
      </c>
      <c r="N865" s="93" t="s">
        <v>5339</v>
      </c>
      <c r="O865" s="3" t="s">
        <v>863</v>
      </c>
      <c r="P865" s="3" t="s">
        <v>3465</v>
      </c>
      <c r="Q865" s="3" t="s">
        <v>3472</v>
      </c>
    </row>
    <row r="866" spans="1:17" ht="13.9" customHeight="1">
      <c r="A866" s="23" t="s">
        <v>7293</v>
      </c>
      <c r="B866" s="3" t="s">
        <v>13</v>
      </c>
      <c r="C866" s="3" t="s">
        <v>14</v>
      </c>
      <c r="D866" s="3" t="s">
        <v>1016</v>
      </c>
      <c r="E866" s="3" t="s">
        <v>215</v>
      </c>
      <c r="F866" s="3" t="s">
        <v>3477</v>
      </c>
      <c r="G866" s="3" t="s">
        <v>15</v>
      </c>
      <c r="H866" s="3" t="s">
        <v>3504</v>
      </c>
      <c r="I866" s="3" t="s">
        <v>16</v>
      </c>
      <c r="J866" s="35">
        <v>105.13</v>
      </c>
      <c r="K866" s="32">
        <v>0</v>
      </c>
      <c r="L866" s="6">
        <v>0.25</v>
      </c>
      <c r="M866" s="7">
        <v>34746</v>
      </c>
      <c r="N866" s="93" t="s">
        <v>5340</v>
      </c>
      <c r="O866" s="3" t="s">
        <v>863</v>
      </c>
      <c r="P866" s="3" t="s">
        <v>3465</v>
      </c>
      <c r="Q866" s="3" t="s">
        <v>3472</v>
      </c>
    </row>
    <row r="867" spans="1:17" ht="13.9" customHeight="1">
      <c r="A867" s="2" t="s">
        <v>7294</v>
      </c>
      <c r="B867" s="3" t="s">
        <v>13</v>
      </c>
      <c r="C867" s="3" t="s">
        <v>14</v>
      </c>
      <c r="D867" s="3" t="s">
        <v>1017</v>
      </c>
      <c r="E867" s="3" t="s">
        <v>1396</v>
      </c>
      <c r="F867" s="3" t="s">
        <v>3477</v>
      </c>
      <c r="G867" s="3" t="s">
        <v>15</v>
      </c>
      <c r="H867" s="3" t="s">
        <v>3504</v>
      </c>
      <c r="I867" s="3" t="s">
        <v>16</v>
      </c>
      <c r="J867" s="35">
        <v>170.37</v>
      </c>
      <c r="K867" s="32">
        <v>0</v>
      </c>
      <c r="L867" s="6">
        <v>0.1875</v>
      </c>
      <c r="M867" s="7">
        <v>31405</v>
      </c>
      <c r="N867" s="93" t="s">
        <v>4579</v>
      </c>
      <c r="O867" s="3" t="s">
        <v>863</v>
      </c>
      <c r="P867" s="3" t="s">
        <v>3465</v>
      </c>
      <c r="Q867" s="3" t="s">
        <v>3472</v>
      </c>
    </row>
    <row r="868" spans="1:17" ht="13.9" customHeight="1">
      <c r="A868" s="2" t="s">
        <v>7295</v>
      </c>
      <c r="B868" s="3" t="s">
        <v>13</v>
      </c>
      <c r="C868" s="3" t="s">
        <v>14</v>
      </c>
      <c r="D868" s="3" t="s">
        <v>1018</v>
      </c>
      <c r="E868" s="8" t="s">
        <v>201</v>
      </c>
      <c r="F868" s="3" t="s">
        <v>3477</v>
      </c>
      <c r="G868" s="3" t="s">
        <v>15</v>
      </c>
      <c r="H868" s="3" t="s">
        <v>3504</v>
      </c>
      <c r="I868" s="3" t="s">
        <v>16</v>
      </c>
      <c r="J868" s="35">
        <v>18.079999999999998</v>
      </c>
      <c r="K868" s="32">
        <v>0</v>
      </c>
      <c r="L868" s="6">
        <v>0.1875</v>
      </c>
      <c r="M868" s="7">
        <v>34065</v>
      </c>
      <c r="N868" s="93" t="s">
        <v>3885</v>
      </c>
      <c r="O868" s="3" t="s">
        <v>863</v>
      </c>
      <c r="P868" s="3" t="s">
        <v>3465</v>
      </c>
      <c r="Q868" s="3" t="s">
        <v>3472</v>
      </c>
    </row>
    <row r="869" spans="1:17" ht="13.9" customHeight="1">
      <c r="A869" s="23" t="s">
        <v>7296</v>
      </c>
      <c r="B869" s="3" t="s">
        <v>13</v>
      </c>
      <c r="C869" s="3" t="s">
        <v>14</v>
      </c>
      <c r="D869" s="3" t="s">
        <v>1019</v>
      </c>
      <c r="E869" s="3" t="s">
        <v>1177</v>
      </c>
      <c r="F869" s="3" t="s">
        <v>3477</v>
      </c>
      <c r="G869" s="3" t="s">
        <v>15</v>
      </c>
      <c r="H869" s="3" t="s">
        <v>3504</v>
      </c>
      <c r="I869" s="3" t="s">
        <v>16</v>
      </c>
      <c r="J869" s="35">
        <v>327.33999999999997</v>
      </c>
      <c r="K869" s="32">
        <v>0</v>
      </c>
      <c r="L869" s="6">
        <v>0.1875</v>
      </c>
      <c r="M869" s="7">
        <v>30568</v>
      </c>
      <c r="N869" s="93" t="s">
        <v>5341</v>
      </c>
      <c r="O869" s="3" t="s">
        <v>863</v>
      </c>
      <c r="P869" s="3" t="s">
        <v>3465</v>
      </c>
      <c r="Q869" s="3" t="s">
        <v>3472</v>
      </c>
    </row>
    <row r="870" spans="1:17" ht="13.9" customHeight="1">
      <c r="A870" s="2" t="s">
        <v>7297</v>
      </c>
      <c r="B870" s="3" t="s">
        <v>13</v>
      </c>
      <c r="C870" s="3" t="s">
        <v>14</v>
      </c>
      <c r="D870" s="3" t="s">
        <v>1020</v>
      </c>
      <c r="E870" s="3" t="s">
        <v>774</v>
      </c>
      <c r="F870" s="3" t="s">
        <v>3477</v>
      </c>
      <c r="G870" s="3" t="s">
        <v>15</v>
      </c>
      <c r="H870" s="3" t="s">
        <v>3504</v>
      </c>
      <c r="I870" s="3" t="s">
        <v>16</v>
      </c>
      <c r="J870" s="35">
        <v>84.59</v>
      </c>
      <c r="K870" s="32">
        <v>0</v>
      </c>
      <c r="L870" s="6">
        <v>0.1875</v>
      </c>
      <c r="M870" s="7">
        <v>30659</v>
      </c>
      <c r="N870" s="93" t="s">
        <v>5342</v>
      </c>
      <c r="O870" s="3" t="s">
        <v>863</v>
      </c>
      <c r="P870" s="3" t="s">
        <v>3465</v>
      </c>
      <c r="Q870" s="3" t="s">
        <v>3472</v>
      </c>
    </row>
    <row r="871" spans="1:17" ht="13.9" customHeight="1">
      <c r="A871" s="2" t="s">
        <v>7298</v>
      </c>
      <c r="B871" s="3" t="s">
        <v>13</v>
      </c>
      <c r="C871" s="3" t="s">
        <v>14</v>
      </c>
      <c r="D871" s="3" t="s">
        <v>1021</v>
      </c>
      <c r="E871" s="3" t="s">
        <v>1471</v>
      </c>
      <c r="F871" s="3" t="s">
        <v>3477</v>
      </c>
      <c r="G871" s="3" t="s">
        <v>15</v>
      </c>
      <c r="H871" s="3" t="s">
        <v>3504</v>
      </c>
      <c r="I871" s="3" t="s">
        <v>16</v>
      </c>
      <c r="J871" s="35">
        <v>92.17</v>
      </c>
      <c r="K871" s="32">
        <v>0</v>
      </c>
      <c r="L871" s="6">
        <v>0.1875</v>
      </c>
      <c r="M871" s="7">
        <v>35216</v>
      </c>
      <c r="N871" s="96" t="s">
        <v>5343</v>
      </c>
      <c r="O871" s="3" t="s">
        <v>863</v>
      </c>
      <c r="P871" s="3" t="s">
        <v>3465</v>
      </c>
      <c r="Q871" s="3" t="s">
        <v>3472</v>
      </c>
    </row>
    <row r="872" spans="1:17" ht="13.9" customHeight="1">
      <c r="A872" s="23" t="s">
        <v>7299</v>
      </c>
      <c r="B872" s="3" t="s">
        <v>13</v>
      </c>
      <c r="C872" s="3" t="s">
        <v>14</v>
      </c>
      <c r="D872" s="3" t="s">
        <v>1022</v>
      </c>
      <c r="E872" s="8" t="s">
        <v>2552</v>
      </c>
      <c r="F872" s="3" t="s">
        <v>3477</v>
      </c>
      <c r="G872" s="3" t="s">
        <v>15</v>
      </c>
      <c r="H872" s="3" t="s">
        <v>3504</v>
      </c>
      <c r="I872" s="3" t="s">
        <v>16</v>
      </c>
      <c r="J872" s="35">
        <v>116.38</v>
      </c>
      <c r="K872" s="32">
        <v>0</v>
      </c>
      <c r="L872" s="6">
        <v>0.1875</v>
      </c>
      <c r="M872" s="7">
        <v>33560</v>
      </c>
      <c r="N872" s="96" t="s">
        <v>5344</v>
      </c>
      <c r="O872" s="3" t="s">
        <v>863</v>
      </c>
      <c r="P872" s="3" t="s">
        <v>3465</v>
      </c>
      <c r="Q872" s="3" t="s">
        <v>3472</v>
      </c>
    </row>
    <row r="873" spans="1:17" ht="13.9" customHeight="1">
      <c r="A873" s="2" t="s">
        <v>7300</v>
      </c>
      <c r="B873" s="3" t="s">
        <v>13</v>
      </c>
      <c r="C873" s="3" t="s">
        <v>14</v>
      </c>
      <c r="D873" s="3" t="s">
        <v>1023</v>
      </c>
      <c r="E873" s="8" t="s">
        <v>2692</v>
      </c>
      <c r="F873" s="3" t="s">
        <v>3477</v>
      </c>
      <c r="G873" s="3" t="s">
        <v>15</v>
      </c>
      <c r="H873" s="3" t="s">
        <v>3504</v>
      </c>
      <c r="I873" s="3" t="s">
        <v>16</v>
      </c>
      <c r="J873" s="35">
        <v>18.3</v>
      </c>
      <c r="K873" s="32">
        <v>0</v>
      </c>
      <c r="L873" s="6">
        <v>0.1875</v>
      </c>
      <c r="M873" s="7">
        <v>30938</v>
      </c>
      <c r="N873" s="96" t="s">
        <v>5345</v>
      </c>
      <c r="O873" s="3" t="s">
        <v>863</v>
      </c>
      <c r="P873" s="3" t="s">
        <v>3465</v>
      </c>
      <c r="Q873" s="3" t="s">
        <v>3472</v>
      </c>
    </row>
    <row r="874" spans="1:17" ht="13.9" customHeight="1">
      <c r="A874" s="2" t="s">
        <v>7301</v>
      </c>
      <c r="B874" s="3" t="s">
        <v>13</v>
      </c>
      <c r="C874" s="3" t="s">
        <v>14</v>
      </c>
      <c r="D874" s="3" t="s">
        <v>1024</v>
      </c>
      <c r="E874" s="3" t="s">
        <v>1177</v>
      </c>
      <c r="F874" s="3" t="s">
        <v>3477</v>
      </c>
      <c r="G874" s="3" t="s">
        <v>15</v>
      </c>
      <c r="H874" s="3" t="s">
        <v>3504</v>
      </c>
      <c r="I874" s="3" t="s">
        <v>16</v>
      </c>
      <c r="J874" s="35">
        <v>107.58</v>
      </c>
      <c r="K874" s="32">
        <v>0</v>
      </c>
      <c r="L874" s="6">
        <v>0.25</v>
      </c>
      <c r="M874" s="7">
        <v>34749</v>
      </c>
      <c r="N874" s="96" t="s">
        <v>5346</v>
      </c>
      <c r="O874" s="3" t="s">
        <v>863</v>
      </c>
      <c r="P874" s="3" t="s">
        <v>3465</v>
      </c>
      <c r="Q874" s="3" t="s">
        <v>3472</v>
      </c>
    </row>
    <row r="875" spans="1:17" ht="13.9" customHeight="1">
      <c r="A875" s="23" t="s">
        <v>7302</v>
      </c>
      <c r="B875" s="3" t="s">
        <v>13</v>
      </c>
      <c r="C875" s="3" t="s">
        <v>14</v>
      </c>
      <c r="D875" s="3" t="s">
        <v>1025</v>
      </c>
      <c r="E875" s="3" t="s">
        <v>616</v>
      </c>
      <c r="F875" s="3" t="s">
        <v>3477</v>
      </c>
      <c r="G875" s="3" t="s">
        <v>15</v>
      </c>
      <c r="H875" s="3" t="s">
        <v>3504</v>
      </c>
      <c r="I875" s="3" t="s">
        <v>16</v>
      </c>
      <c r="J875" s="35">
        <v>99.44</v>
      </c>
      <c r="K875" s="32">
        <v>0</v>
      </c>
      <c r="L875" s="6">
        <v>0.1875</v>
      </c>
      <c r="M875" s="7">
        <v>35216</v>
      </c>
      <c r="N875" s="96" t="s">
        <v>5347</v>
      </c>
      <c r="O875" s="3" t="s">
        <v>863</v>
      </c>
      <c r="P875" s="3" t="s">
        <v>3465</v>
      </c>
      <c r="Q875" s="3" t="s">
        <v>3472</v>
      </c>
    </row>
    <row r="876" spans="1:17" ht="13.9" customHeight="1">
      <c r="A876" s="2" t="s">
        <v>7303</v>
      </c>
      <c r="B876" s="3" t="s">
        <v>13</v>
      </c>
      <c r="C876" s="3" t="s">
        <v>14</v>
      </c>
      <c r="D876" s="3" t="s">
        <v>1026</v>
      </c>
      <c r="E876" s="3" t="s">
        <v>1051</v>
      </c>
      <c r="F876" s="3" t="s">
        <v>3477</v>
      </c>
      <c r="G876" s="3" t="s">
        <v>15</v>
      </c>
      <c r="H876" s="3" t="s">
        <v>3504</v>
      </c>
      <c r="I876" s="3" t="s">
        <v>16</v>
      </c>
      <c r="J876" s="35">
        <v>97</v>
      </c>
      <c r="K876" s="32">
        <v>0</v>
      </c>
      <c r="L876" s="6">
        <v>0.1875</v>
      </c>
      <c r="M876" s="7">
        <v>37736</v>
      </c>
      <c r="N876" s="96" t="s">
        <v>5337</v>
      </c>
      <c r="O876" s="3" t="s">
        <v>863</v>
      </c>
      <c r="P876" s="3" t="s">
        <v>3465</v>
      </c>
      <c r="Q876" s="3" t="s">
        <v>3472</v>
      </c>
    </row>
    <row r="877" spans="1:17" ht="13.9" customHeight="1">
      <c r="A877" s="2" t="s">
        <v>7304</v>
      </c>
      <c r="B877" s="3" t="s">
        <v>13</v>
      </c>
      <c r="C877" s="3" t="s">
        <v>14</v>
      </c>
      <c r="D877" s="3" t="s">
        <v>1027</v>
      </c>
      <c r="E877" s="8" t="s">
        <v>2276</v>
      </c>
      <c r="F877" s="3" t="s">
        <v>3477</v>
      </c>
      <c r="G877" s="3" t="s">
        <v>15</v>
      </c>
      <c r="H877" s="3" t="s">
        <v>3504</v>
      </c>
      <c r="I877" s="3" t="s">
        <v>16</v>
      </c>
      <c r="J877" s="35">
        <v>109.15</v>
      </c>
      <c r="K877" s="32">
        <v>0</v>
      </c>
      <c r="L877" s="6">
        <v>0.25</v>
      </c>
      <c r="M877" s="7">
        <v>34732</v>
      </c>
      <c r="N877" s="93" t="s">
        <v>5348</v>
      </c>
      <c r="O877" s="3" t="s">
        <v>863</v>
      </c>
      <c r="P877" s="3" t="s">
        <v>3465</v>
      </c>
      <c r="Q877" s="3" t="s">
        <v>3472</v>
      </c>
    </row>
    <row r="878" spans="1:17" ht="13.9" customHeight="1">
      <c r="A878" s="23" t="s">
        <v>7305</v>
      </c>
      <c r="B878" s="3" t="s">
        <v>13</v>
      </c>
      <c r="C878" s="3" t="s">
        <v>14</v>
      </c>
      <c r="D878" s="3" t="s">
        <v>1028</v>
      </c>
      <c r="E878" s="3" t="s">
        <v>1396</v>
      </c>
      <c r="F878" s="3" t="s">
        <v>3477</v>
      </c>
      <c r="G878" s="3" t="s">
        <v>15</v>
      </c>
      <c r="H878" s="3" t="s">
        <v>3504</v>
      </c>
      <c r="I878" s="3" t="s">
        <v>16</v>
      </c>
      <c r="J878" s="35">
        <v>92.55</v>
      </c>
      <c r="K878" s="32">
        <v>0</v>
      </c>
      <c r="L878" s="6">
        <v>0.1875</v>
      </c>
      <c r="M878" s="7">
        <v>34749</v>
      </c>
      <c r="N878" s="93" t="s">
        <v>5349</v>
      </c>
      <c r="O878" s="3" t="s">
        <v>863</v>
      </c>
      <c r="P878" s="3" t="s">
        <v>3465</v>
      </c>
      <c r="Q878" s="3" t="s">
        <v>3472</v>
      </c>
    </row>
    <row r="879" spans="1:17" ht="13.9" customHeight="1">
      <c r="A879" s="2" t="s">
        <v>7306</v>
      </c>
      <c r="B879" s="3" t="s">
        <v>13</v>
      </c>
      <c r="C879" s="3" t="s">
        <v>14</v>
      </c>
      <c r="D879" s="3" t="s">
        <v>1029</v>
      </c>
      <c r="E879" s="8" t="s">
        <v>3063</v>
      </c>
      <c r="F879" s="3" t="s">
        <v>3477</v>
      </c>
      <c r="G879" s="3" t="s">
        <v>15</v>
      </c>
      <c r="H879" s="3" t="s">
        <v>3504</v>
      </c>
      <c r="I879" s="3" t="s">
        <v>16</v>
      </c>
      <c r="J879" s="35">
        <v>88.8</v>
      </c>
      <c r="K879" s="32">
        <v>0</v>
      </c>
      <c r="L879" s="6">
        <v>0.1875</v>
      </c>
      <c r="M879" s="7">
        <v>35216</v>
      </c>
      <c r="N879" s="93" t="s">
        <v>5347</v>
      </c>
      <c r="O879" s="3" t="s">
        <v>863</v>
      </c>
      <c r="P879" s="3" t="s">
        <v>3465</v>
      </c>
      <c r="Q879" s="3" t="s">
        <v>3472</v>
      </c>
    </row>
    <row r="880" spans="1:17" ht="13.9" customHeight="1">
      <c r="A880" s="2" t="s">
        <v>7307</v>
      </c>
      <c r="B880" s="3" t="s">
        <v>13</v>
      </c>
      <c r="C880" s="3" t="s">
        <v>14</v>
      </c>
      <c r="D880" s="3" t="s">
        <v>1030</v>
      </c>
      <c r="E880" s="3" t="s">
        <v>616</v>
      </c>
      <c r="F880" s="3" t="s">
        <v>3477</v>
      </c>
      <c r="G880" s="3" t="s">
        <v>15</v>
      </c>
      <c r="H880" s="3" t="s">
        <v>3504</v>
      </c>
      <c r="I880" s="3" t="s">
        <v>16</v>
      </c>
      <c r="J880" s="35">
        <v>346.68</v>
      </c>
      <c r="K880" s="32">
        <v>0</v>
      </c>
      <c r="L880" s="6">
        <v>0.1875</v>
      </c>
      <c r="M880" s="7">
        <v>33572</v>
      </c>
      <c r="N880" s="93" t="s">
        <v>5350</v>
      </c>
      <c r="O880" s="3" t="s">
        <v>863</v>
      </c>
      <c r="P880" s="3" t="s">
        <v>3465</v>
      </c>
      <c r="Q880" s="3" t="s">
        <v>3472</v>
      </c>
    </row>
    <row r="881" spans="1:17" ht="13.9" customHeight="1">
      <c r="A881" s="23" t="s">
        <v>7308</v>
      </c>
      <c r="B881" s="3" t="s">
        <v>13</v>
      </c>
      <c r="C881" s="3" t="s">
        <v>14</v>
      </c>
      <c r="D881" s="3" t="s">
        <v>1031</v>
      </c>
      <c r="E881" s="3" t="s">
        <v>215</v>
      </c>
      <c r="F881" s="3" t="s">
        <v>3477</v>
      </c>
      <c r="G881" s="3" t="s">
        <v>15</v>
      </c>
      <c r="H881" s="3" t="s">
        <v>3504</v>
      </c>
      <c r="I881" s="3" t="s">
        <v>16</v>
      </c>
      <c r="J881" s="35">
        <v>1.95</v>
      </c>
      <c r="K881" s="32">
        <v>0</v>
      </c>
      <c r="L881" s="6">
        <v>0.1875</v>
      </c>
      <c r="M881" s="7">
        <v>31309</v>
      </c>
      <c r="N881" s="93" t="s">
        <v>5351</v>
      </c>
      <c r="O881" s="3" t="s">
        <v>863</v>
      </c>
      <c r="P881" s="3" t="s">
        <v>3465</v>
      </c>
      <c r="Q881" s="3" t="s">
        <v>3472</v>
      </c>
    </row>
    <row r="882" spans="1:17" ht="13.9" customHeight="1">
      <c r="A882" s="2" t="s">
        <v>7309</v>
      </c>
      <c r="B882" s="8" t="s">
        <v>13</v>
      </c>
      <c r="C882" s="3" t="s">
        <v>14</v>
      </c>
      <c r="D882" s="3" t="s">
        <v>120</v>
      </c>
      <c r="E882" s="3" t="s">
        <v>215</v>
      </c>
      <c r="F882" s="3" t="s">
        <v>3476</v>
      </c>
      <c r="G882" s="3" t="s">
        <v>15</v>
      </c>
      <c r="H882" s="8" t="s">
        <v>3499</v>
      </c>
      <c r="I882" s="3" t="s">
        <v>16</v>
      </c>
      <c r="J882" s="35">
        <v>151.47999999999999</v>
      </c>
      <c r="K882" s="32">
        <v>78</v>
      </c>
      <c r="L882" s="6">
        <v>0.1875</v>
      </c>
      <c r="M882" s="7">
        <v>40990</v>
      </c>
      <c r="N882" s="97" t="s">
        <v>4580</v>
      </c>
      <c r="O882" s="3" t="s">
        <v>538</v>
      </c>
      <c r="P882" s="3" t="s">
        <v>3468</v>
      </c>
      <c r="Q882" s="3" t="s">
        <v>3471</v>
      </c>
    </row>
    <row r="883" spans="1:17" ht="13.9" customHeight="1">
      <c r="A883" s="2" t="s">
        <v>7310</v>
      </c>
      <c r="B883" s="3" t="s">
        <v>13</v>
      </c>
      <c r="C883" s="3" t="s">
        <v>14</v>
      </c>
      <c r="D883" s="3" t="s">
        <v>1032</v>
      </c>
      <c r="E883" s="8" t="s">
        <v>3063</v>
      </c>
      <c r="F883" s="3" t="s">
        <v>3477</v>
      </c>
      <c r="G883" s="3" t="s">
        <v>15</v>
      </c>
      <c r="H883" s="3" t="s">
        <v>3508</v>
      </c>
      <c r="I883" s="3" t="s">
        <v>16</v>
      </c>
      <c r="J883" s="35">
        <v>82.64</v>
      </c>
      <c r="K883" s="32">
        <v>15</v>
      </c>
      <c r="L883" s="6">
        <v>0.125</v>
      </c>
      <c r="M883" s="7">
        <v>41450</v>
      </c>
      <c r="N883" s="93" t="s">
        <v>3886</v>
      </c>
      <c r="O883" s="3" t="s">
        <v>280</v>
      </c>
      <c r="P883" s="3" t="s">
        <v>3466</v>
      </c>
      <c r="Q883" s="3" t="s">
        <v>3473</v>
      </c>
    </row>
    <row r="884" spans="1:17" ht="13.9" customHeight="1">
      <c r="A884" s="23" t="s">
        <v>7311</v>
      </c>
      <c r="B884" s="3" t="s">
        <v>13</v>
      </c>
      <c r="C884" s="3" t="s">
        <v>14</v>
      </c>
      <c r="D884" s="3" t="s">
        <v>373</v>
      </c>
      <c r="E884" s="3" t="s">
        <v>1051</v>
      </c>
      <c r="F884" s="3" t="s">
        <v>3476</v>
      </c>
      <c r="G884" s="3" t="s">
        <v>15</v>
      </c>
      <c r="H884" s="3" t="s">
        <v>3499</v>
      </c>
      <c r="I884" s="3" t="s">
        <v>16</v>
      </c>
      <c r="J884" s="35">
        <v>161.58000000000001</v>
      </c>
      <c r="K884" s="32">
        <v>0.33329999999999999</v>
      </c>
      <c r="L884" s="6">
        <v>0.1875</v>
      </c>
      <c r="M884" s="7">
        <v>40984</v>
      </c>
      <c r="N884" s="93" t="s">
        <v>32</v>
      </c>
      <c r="O884" s="3" t="s">
        <v>538</v>
      </c>
      <c r="P884" s="3" t="s">
        <v>3468</v>
      </c>
      <c r="Q884" s="3" t="s">
        <v>3471</v>
      </c>
    </row>
    <row r="885" spans="1:17" ht="13.9" customHeight="1">
      <c r="A885" s="2" t="s">
        <v>7312</v>
      </c>
      <c r="B885" s="3" t="s">
        <v>13</v>
      </c>
      <c r="C885" s="3" t="s">
        <v>14</v>
      </c>
      <c r="D885" s="3" t="s">
        <v>1033</v>
      </c>
      <c r="E885" s="8" t="s">
        <v>1589</v>
      </c>
      <c r="F885" s="3" t="s">
        <v>3476</v>
      </c>
      <c r="G885" s="3" t="s">
        <v>15</v>
      </c>
      <c r="H885" s="3" t="s">
        <v>3499</v>
      </c>
      <c r="I885" s="3" t="s">
        <v>16</v>
      </c>
      <c r="J885" s="35">
        <v>155.13</v>
      </c>
      <c r="K885" s="32">
        <v>0.33329999999999999</v>
      </c>
      <c r="L885" s="6">
        <v>0.1875</v>
      </c>
      <c r="M885" s="7">
        <v>40980</v>
      </c>
      <c r="N885" s="93" t="s">
        <v>4581</v>
      </c>
      <c r="O885" s="3" t="s">
        <v>538</v>
      </c>
      <c r="P885" s="3" t="s">
        <v>3468</v>
      </c>
      <c r="Q885" s="3" t="s">
        <v>3471</v>
      </c>
    </row>
    <row r="886" spans="1:17" ht="13.9" customHeight="1">
      <c r="A886" s="2" t="s">
        <v>7313</v>
      </c>
      <c r="B886" s="3" t="s">
        <v>13</v>
      </c>
      <c r="C886" s="3" t="s">
        <v>14</v>
      </c>
      <c r="D886" s="3" t="s">
        <v>1034</v>
      </c>
      <c r="E886" s="8" t="s">
        <v>2207</v>
      </c>
      <c r="F886" s="3" t="s">
        <v>3476</v>
      </c>
      <c r="G886" s="3" t="s">
        <v>15</v>
      </c>
      <c r="H886" s="3" t="s">
        <v>3499</v>
      </c>
      <c r="I886" s="3" t="s">
        <v>16</v>
      </c>
      <c r="J886" s="35">
        <v>149.41</v>
      </c>
      <c r="K886" s="32">
        <v>0.33329999999999999</v>
      </c>
      <c r="L886" s="6">
        <v>0.1875</v>
      </c>
      <c r="M886" s="7">
        <v>40994</v>
      </c>
      <c r="N886" s="93" t="s">
        <v>33</v>
      </c>
      <c r="O886" s="3" t="s">
        <v>538</v>
      </c>
      <c r="P886" s="3" t="s">
        <v>3468</v>
      </c>
      <c r="Q886" s="3" t="s">
        <v>3471</v>
      </c>
    </row>
    <row r="887" spans="1:17" ht="13.9" customHeight="1">
      <c r="A887" s="23" t="s">
        <v>7314</v>
      </c>
      <c r="B887" s="3" t="s">
        <v>13</v>
      </c>
      <c r="C887" s="3" t="s">
        <v>14</v>
      </c>
      <c r="D887" s="3" t="s">
        <v>1035</v>
      </c>
      <c r="E887" s="3" t="s">
        <v>774</v>
      </c>
      <c r="F887" s="3" t="s">
        <v>3476</v>
      </c>
      <c r="G887" s="3" t="s">
        <v>15</v>
      </c>
      <c r="H887" s="3" t="s">
        <v>3499</v>
      </c>
      <c r="I887" s="3" t="s">
        <v>16</v>
      </c>
      <c r="J887" s="35">
        <v>166.6</v>
      </c>
      <c r="K887" s="32">
        <v>1.3333299999999999</v>
      </c>
      <c r="L887" s="6">
        <v>0.1875</v>
      </c>
      <c r="M887" s="7">
        <v>41455</v>
      </c>
      <c r="N887" s="93" t="s">
        <v>34</v>
      </c>
      <c r="O887" s="3" t="s">
        <v>538</v>
      </c>
      <c r="P887" s="3" t="s">
        <v>3468</v>
      </c>
      <c r="Q887" s="3" t="s">
        <v>3471</v>
      </c>
    </row>
    <row r="888" spans="1:17" ht="13.9" customHeight="1">
      <c r="A888" s="2" t="s">
        <v>7315</v>
      </c>
      <c r="B888" s="3" t="s">
        <v>13</v>
      </c>
      <c r="C888" s="3" t="s">
        <v>14</v>
      </c>
      <c r="D888" s="3" t="s">
        <v>1036</v>
      </c>
      <c r="E888" s="3" t="s">
        <v>616</v>
      </c>
      <c r="F888" s="3" t="s">
        <v>3476</v>
      </c>
      <c r="G888" s="3" t="s">
        <v>15</v>
      </c>
      <c r="H888" s="8" t="s">
        <v>3499</v>
      </c>
      <c r="I888" s="3" t="s">
        <v>16</v>
      </c>
      <c r="J888" s="35">
        <v>164.82</v>
      </c>
      <c r="K888" s="32">
        <v>0.33329999999999999</v>
      </c>
      <c r="L888" s="6">
        <v>0.1875</v>
      </c>
      <c r="M888" s="7">
        <v>40984</v>
      </c>
      <c r="N888" s="97" t="s">
        <v>3577</v>
      </c>
      <c r="O888" s="3" t="s">
        <v>538</v>
      </c>
      <c r="P888" s="3" t="s">
        <v>3468</v>
      </c>
      <c r="Q888" s="3" t="s">
        <v>3471</v>
      </c>
    </row>
    <row r="889" spans="1:17" ht="13.9" customHeight="1">
      <c r="A889" s="2" t="s">
        <v>7316</v>
      </c>
      <c r="B889" s="5" t="s">
        <v>13</v>
      </c>
      <c r="C889" s="3" t="s">
        <v>14</v>
      </c>
      <c r="D889" s="3" t="s">
        <v>1037</v>
      </c>
      <c r="E889" s="3" t="s">
        <v>553</v>
      </c>
      <c r="F889" s="3" t="s">
        <v>3477</v>
      </c>
      <c r="G889" s="3" t="s">
        <v>15</v>
      </c>
      <c r="H889" s="3" t="s">
        <v>3508</v>
      </c>
      <c r="I889" s="3" t="s">
        <v>16</v>
      </c>
      <c r="J889" s="35">
        <v>79.42</v>
      </c>
      <c r="K889" s="32">
        <v>2.1428600000000002</v>
      </c>
      <c r="L889" s="6">
        <v>0.125</v>
      </c>
      <c r="M889" s="7">
        <v>40966</v>
      </c>
      <c r="N889" s="93" t="s">
        <v>4582</v>
      </c>
      <c r="O889" s="3" t="s">
        <v>280</v>
      </c>
      <c r="P889" s="3" t="s">
        <v>3466</v>
      </c>
      <c r="Q889" s="3" t="s">
        <v>3473</v>
      </c>
    </row>
    <row r="890" spans="1:17" ht="13.9" customHeight="1">
      <c r="A890" s="23" t="s">
        <v>7317</v>
      </c>
      <c r="B890" s="5" t="s">
        <v>13</v>
      </c>
      <c r="C890" s="3" t="s">
        <v>14</v>
      </c>
      <c r="D890" s="3" t="s">
        <v>1038</v>
      </c>
      <c r="E890" s="3" t="s">
        <v>898</v>
      </c>
      <c r="F890" s="3" t="s">
        <v>3476</v>
      </c>
      <c r="G890" s="3" t="s">
        <v>15</v>
      </c>
      <c r="H890" s="8" t="s">
        <v>3499</v>
      </c>
      <c r="I890" s="3" t="s">
        <v>16</v>
      </c>
      <c r="J890" s="35">
        <v>419.58</v>
      </c>
      <c r="K890" s="32">
        <v>38.5</v>
      </c>
      <c r="L890" s="6">
        <v>0.1875</v>
      </c>
      <c r="M890" s="7">
        <v>40986</v>
      </c>
      <c r="N890" s="97" t="s">
        <v>5352</v>
      </c>
      <c r="O890" s="3" t="s">
        <v>538</v>
      </c>
      <c r="P890" s="3" t="s">
        <v>3468</v>
      </c>
      <c r="Q890" s="3" t="s">
        <v>3471</v>
      </c>
    </row>
    <row r="891" spans="1:17" ht="13.9" customHeight="1">
      <c r="A891" s="2" t="s">
        <v>7318</v>
      </c>
      <c r="B891" s="5" t="s">
        <v>13</v>
      </c>
      <c r="C891" s="3" t="s">
        <v>14</v>
      </c>
      <c r="D891" s="3" t="s">
        <v>1039</v>
      </c>
      <c r="E891" s="3" t="s">
        <v>1051</v>
      </c>
      <c r="F891" s="3" t="s">
        <v>3477</v>
      </c>
      <c r="G891" s="3" t="s">
        <v>15</v>
      </c>
      <c r="H891" s="3" t="s">
        <v>3508</v>
      </c>
      <c r="I891" s="3" t="s">
        <v>16</v>
      </c>
      <c r="J891" s="35">
        <v>75.55</v>
      </c>
      <c r="K891" s="32">
        <v>4.2859999999999996</v>
      </c>
      <c r="L891" s="6">
        <v>0.1875</v>
      </c>
      <c r="M891" s="7">
        <v>41481</v>
      </c>
      <c r="N891" s="93" t="s">
        <v>3887</v>
      </c>
      <c r="O891" s="3" t="s">
        <v>280</v>
      </c>
      <c r="P891" s="3" t="s">
        <v>3466</v>
      </c>
      <c r="Q891" s="3" t="s">
        <v>3473</v>
      </c>
    </row>
    <row r="892" spans="1:17" ht="13.9" customHeight="1">
      <c r="A892" s="2" t="s">
        <v>7319</v>
      </c>
      <c r="B892" s="5" t="s">
        <v>13</v>
      </c>
      <c r="C892" s="3" t="s">
        <v>14</v>
      </c>
      <c r="D892" s="3" t="s">
        <v>1040</v>
      </c>
      <c r="E892" s="3" t="s">
        <v>616</v>
      </c>
      <c r="F892" s="3" t="s">
        <v>3477</v>
      </c>
      <c r="G892" s="3" t="s">
        <v>15</v>
      </c>
      <c r="H892" s="3" t="s">
        <v>3509</v>
      </c>
      <c r="I892" s="3" t="s">
        <v>16</v>
      </c>
      <c r="J892" s="35">
        <v>147.46</v>
      </c>
      <c r="K892" s="32">
        <v>0.375</v>
      </c>
      <c r="L892" s="6">
        <v>0.1875</v>
      </c>
      <c r="M892" s="7">
        <v>40982</v>
      </c>
      <c r="N892" s="93" t="s">
        <v>4583</v>
      </c>
      <c r="O892" s="3" t="s">
        <v>242</v>
      </c>
      <c r="P892" s="3" t="s">
        <v>3466</v>
      </c>
      <c r="Q892" s="3" t="s">
        <v>3473</v>
      </c>
    </row>
    <row r="893" spans="1:17" ht="13.9" customHeight="1">
      <c r="A893" s="23" t="s">
        <v>7320</v>
      </c>
      <c r="B893" s="5" t="s">
        <v>13</v>
      </c>
      <c r="C893" s="3" t="s">
        <v>14</v>
      </c>
      <c r="D893" s="3" t="s">
        <v>1041</v>
      </c>
      <c r="E893" s="3" t="s">
        <v>1327</v>
      </c>
      <c r="F893" s="3" t="s">
        <v>3477</v>
      </c>
      <c r="G893" s="3" t="s">
        <v>15</v>
      </c>
      <c r="H893" s="3" t="s">
        <v>3509</v>
      </c>
      <c r="I893" s="3" t="s">
        <v>16</v>
      </c>
      <c r="J893" s="35">
        <v>155.54</v>
      </c>
      <c r="K893" s="32">
        <v>2.6230880000000001</v>
      </c>
      <c r="L893" s="6">
        <v>0.1875</v>
      </c>
      <c r="M893" s="7">
        <v>40991</v>
      </c>
      <c r="N893" s="93" t="s">
        <v>4584</v>
      </c>
      <c r="O893" s="3" t="s">
        <v>242</v>
      </c>
      <c r="P893" s="3" t="s">
        <v>3466</v>
      </c>
      <c r="Q893" s="3" t="s">
        <v>3473</v>
      </c>
    </row>
    <row r="894" spans="1:17" ht="13.9" customHeight="1">
      <c r="A894" s="2" t="s">
        <v>7321</v>
      </c>
      <c r="B894" s="5" t="s">
        <v>13</v>
      </c>
      <c r="C894" s="3" t="s">
        <v>14</v>
      </c>
      <c r="D894" s="3" t="s">
        <v>1042</v>
      </c>
      <c r="E894" s="3" t="s">
        <v>553</v>
      </c>
      <c r="F894" s="3" t="s">
        <v>3477</v>
      </c>
      <c r="G894" s="3" t="s">
        <v>15</v>
      </c>
      <c r="H894" s="3" t="s">
        <v>3509</v>
      </c>
      <c r="I894" s="3" t="s">
        <v>16</v>
      </c>
      <c r="J894" s="35">
        <v>159.27000000000001</v>
      </c>
      <c r="K894" s="32">
        <v>0.1875</v>
      </c>
      <c r="L894" s="6">
        <v>0.2</v>
      </c>
      <c r="M894" s="7">
        <v>41005</v>
      </c>
      <c r="N894" s="93" t="s">
        <v>4585</v>
      </c>
      <c r="O894" s="3" t="s">
        <v>242</v>
      </c>
      <c r="P894" s="3" t="s">
        <v>3466</v>
      </c>
      <c r="Q894" s="3" t="s">
        <v>3473</v>
      </c>
    </row>
    <row r="895" spans="1:17" ht="13.9" customHeight="1">
      <c r="A895" s="2" t="s">
        <v>7322</v>
      </c>
      <c r="B895" s="5" t="s">
        <v>13</v>
      </c>
      <c r="C895" s="3" t="s">
        <v>14</v>
      </c>
      <c r="D895" s="3" t="s">
        <v>1043</v>
      </c>
      <c r="E895" s="8" t="s">
        <v>1777</v>
      </c>
      <c r="F895" s="3" t="s">
        <v>3477</v>
      </c>
      <c r="G895" s="3" t="s">
        <v>15</v>
      </c>
      <c r="H895" s="3" t="s">
        <v>3510</v>
      </c>
      <c r="I895" s="3" t="s">
        <v>16</v>
      </c>
      <c r="J895" s="35">
        <v>5.05</v>
      </c>
      <c r="K895" s="32">
        <v>2.5</v>
      </c>
      <c r="L895" s="6">
        <v>0.1875</v>
      </c>
      <c r="M895" s="7">
        <v>41488</v>
      </c>
      <c r="N895" s="93" t="s">
        <v>5353</v>
      </c>
      <c r="O895" s="3" t="s">
        <v>112</v>
      </c>
      <c r="P895" s="3" t="s">
        <v>3466</v>
      </c>
      <c r="Q895" s="3" t="s">
        <v>3473</v>
      </c>
    </row>
    <row r="896" spans="1:17" ht="13.9" customHeight="1">
      <c r="A896" s="23" t="s">
        <v>7323</v>
      </c>
      <c r="B896" s="5" t="s">
        <v>13</v>
      </c>
      <c r="C896" s="3" t="s">
        <v>14</v>
      </c>
      <c r="D896" s="3" t="s">
        <v>1044</v>
      </c>
      <c r="E896" s="8" t="s">
        <v>3063</v>
      </c>
      <c r="F896" s="3" t="s">
        <v>3477</v>
      </c>
      <c r="G896" s="3" t="s">
        <v>15</v>
      </c>
      <c r="H896" s="8" t="s">
        <v>3510</v>
      </c>
      <c r="I896" s="3" t="s">
        <v>16</v>
      </c>
      <c r="J896" s="35">
        <v>4.93</v>
      </c>
      <c r="K896" s="32">
        <v>2.5</v>
      </c>
      <c r="L896" s="6">
        <v>0.1875</v>
      </c>
      <c r="M896" s="7">
        <v>41008</v>
      </c>
      <c r="N896" s="97" t="s">
        <v>5354</v>
      </c>
      <c r="O896" s="3" t="s">
        <v>112</v>
      </c>
      <c r="P896" s="3" t="s">
        <v>3466</v>
      </c>
      <c r="Q896" s="3" t="s">
        <v>3473</v>
      </c>
    </row>
    <row r="897" spans="1:17" ht="13.9" customHeight="1">
      <c r="A897" s="2" t="s">
        <v>7324</v>
      </c>
      <c r="B897" s="11" t="s">
        <v>13</v>
      </c>
      <c r="C897" s="3" t="s">
        <v>14</v>
      </c>
      <c r="D897" s="3" t="s">
        <v>1015</v>
      </c>
      <c r="E897" s="8" t="s">
        <v>3188</v>
      </c>
      <c r="F897" s="3" t="s">
        <v>3477</v>
      </c>
      <c r="G897" s="3" t="s">
        <v>15</v>
      </c>
      <c r="H897" s="8" t="s">
        <v>3508</v>
      </c>
      <c r="I897" s="3" t="s">
        <v>16</v>
      </c>
      <c r="J897" s="35">
        <v>40.61</v>
      </c>
      <c r="K897" s="32">
        <v>0.625</v>
      </c>
      <c r="L897" s="6">
        <v>0.1875</v>
      </c>
      <c r="M897" s="7">
        <v>40991</v>
      </c>
      <c r="N897" s="97" t="s">
        <v>5355</v>
      </c>
      <c r="O897" s="3" t="s">
        <v>280</v>
      </c>
      <c r="P897" s="3" t="s">
        <v>3466</v>
      </c>
      <c r="Q897" s="3" t="s">
        <v>3473</v>
      </c>
    </row>
    <row r="898" spans="1:17" ht="13.9" customHeight="1">
      <c r="A898" s="2" t="s">
        <v>7325</v>
      </c>
      <c r="B898" s="5" t="s">
        <v>13</v>
      </c>
      <c r="C898" s="3" t="s">
        <v>14</v>
      </c>
      <c r="D898" s="3" t="s">
        <v>1045</v>
      </c>
      <c r="E898" s="8" t="s">
        <v>2276</v>
      </c>
      <c r="F898" s="3" t="s">
        <v>3477</v>
      </c>
      <c r="G898" s="3" t="s">
        <v>15</v>
      </c>
      <c r="H898" s="3" t="s">
        <v>3508</v>
      </c>
      <c r="I898" s="3" t="s">
        <v>16</v>
      </c>
      <c r="J898" s="35">
        <v>74.819999999999993</v>
      </c>
      <c r="K898" s="32">
        <v>9.0332000000000008</v>
      </c>
      <c r="L898" s="6">
        <v>0.125</v>
      </c>
      <c r="M898" s="7">
        <v>41014</v>
      </c>
      <c r="N898" s="93" t="s">
        <v>4586</v>
      </c>
      <c r="O898" s="3" t="s">
        <v>280</v>
      </c>
      <c r="P898" s="3" t="s">
        <v>3466</v>
      </c>
      <c r="Q898" s="3" t="s">
        <v>3473</v>
      </c>
    </row>
    <row r="899" spans="1:17" ht="13.9" customHeight="1">
      <c r="A899" s="23" t="s">
        <v>7326</v>
      </c>
      <c r="B899" s="5" t="s">
        <v>13</v>
      </c>
      <c r="C899" s="3" t="s">
        <v>14</v>
      </c>
      <c r="D899" s="3" t="s">
        <v>1046</v>
      </c>
      <c r="E899" s="3" t="s">
        <v>1177</v>
      </c>
      <c r="F899" s="3" t="s">
        <v>3477</v>
      </c>
      <c r="G899" s="3" t="s">
        <v>15</v>
      </c>
      <c r="H899" s="3" t="s">
        <v>3510</v>
      </c>
      <c r="I899" s="3" t="s">
        <v>16</v>
      </c>
      <c r="J899" s="35">
        <v>85.58</v>
      </c>
      <c r="K899" s="32">
        <v>2.5</v>
      </c>
      <c r="L899" s="6">
        <v>0.1875</v>
      </c>
      <c r="M899" s="7">
        <v>41496</v>
      </c>
      <c r="N899" s="93" t="s">
        <v>3888</v>
      </c>
      <c r="O899" s="3" t="s">
        <v>112</v>
      </c>
      <c r="P899" s="3" t="s">
        <v>3466</v>
      </c>
      <c r="Q899" s="3" t="s">
        <v>3473</v>
      </c>
    </row>
    <row r="900" spans="1:17" ht="13.9" customHeight="1">
      <c r="A900" s="2" t="s">
        <v>7327</v>
      </c>
      <c r="B900" s="5" t="s">
        <v>13</v>
      </c>
      <c r="C900" s="3" t="s">
        <v>14</v>
      </c>
      <c r="D900" s="3" t="s">
        <v>1047</v>
      </c>
      <c r="E900" s="8" t="s">
        <v>1777</v>
      </c>
      <c r="F900" s="3" t="s">
        <v>3477</v>
      </c>
      <c r="G900" s="3" t="s">
        <v>15</v>
      </c>
      <c r="H900" s="3" t="s">
        <v>3510</v>
      </c>
      <c r="I900" s="3" t="s">
        <v>16</v>
      </c>
      <c r="J900" s="35">
        <v>44.71</v>
      </c>
      <c r="K900" s="32">
        <v>5.125</v>
      </c>
      <c r="L900" s="6">
        <v>0.125</v>
      </c>
      <c r="M900" s="7">
        <v>41015</v>
      </c>
      <c r="N900" s="93" t="s">
        <v>3889</v>
      </c>
      <c r="O900" s="3" t="s">
        <v>112</v>
      </c>
      <c r="P900" s="3" t="s">
        <v>3466</v>
      </c>
      <c r="Q900" s="3" t="s">
        <v>3473</v>
      </c>
    </row>
    <row r="901" spans="1:17" ht="13.9" customHeight="1">
      <c r="A901" s="2" t="s">
        <v>7328</v>
      </c>
      <c r="B901" s="5" t="s">
        <v>13</v>
      </c>
      <c r="C901" s="3" t="s">
        <v>14</v>
      </c>
      <c r="D901" s="3" t="s">
        <v>1048</v>
      </c>
      <c r="E901" s="3" t="s">
        <v>1177</v>
      </c>
      <c r="F901" s="3" t="s">
        <v>3477</v>
      </c>
      <c r="G901" s="3" t="s">
        <v>15</v>
      </c>
      <c r="H901" s="3" t="s">
        <v>3509</v>
      </c>
      <c r="I901" s="3" t="s">
        <v>16</v>
      </c>
      <c r="J901" s="35">
        <v>168.55</v>
      </c>
      <c r="K901" s="32">
        <v>12.5</v>
      </c>
      <c r="L901" s="6">
        <v>0.1875</v>
      </c>
      <c r="M901" s="7">
        <v>41004</v>
      </c>
      <c r="N901" s="93" t="s">
        <v>5356</v>
      </c>
      <c r="O901" s="3" t="s">
        <v>242</v>
      </c>
      <c r="P901" s="3" t="s">
        <v>3466</v>
      </c>
      <c r="Q901" s="3" t="s">
        <v>3473</v>
      </c>
    </row>
    <row r="902" spans="1:17" ht="13.9" customHeight="1">
      <c r="A902" s="23" t="s">
        <v>7329</v>
      </c>
      <c r="B902" s="5" t="s">
        <v>13</v>
      </c>
      <c r="C902" s="3" t="s">
        <v>14</v>
      </c>
      <c r="D902" s="3" t="s">
        <v>1049</v>
      </c>
      <c r="E902" s="8" t="s">
        <v>1589</v>
      </c>
      <c r="F902" s="3" t="s">
        <v>3477</v>
      </c>
      <c r="G902" s="3" t="s">
        <v>15</v>
      </c>
      <c r="H902" s="3" t="s">
        <v>3509</v>
      </c>
      <c r="I902" s="3" t="s">
        <v>16</v>
      </c>
      <c r="J902" s="35">
        <v>162.37</v>
      </c>
      <c r="K902" s="32">
        <v>1.125</v>
      </c>
      <c r="L902" s="6">
        <v>0.1875</v>
      </c>
      <c r="M902" s="7">
        <v>41021</v>
      </c>
      <c r="N902" s="93" t="s">
        <v>3890</v>
      </c>
      <c r="O902" s="3" t="s">
        <v>242</v>
      </c>
      <c r="P902" s="3" t="s">
        <v>3466</v>
      </c>
      <c r="Q902" s="3" t="s">
        <v>3473</v>
      </c>
    </row>
    <row r="903" spans="1:17" ht="13.9" customHeight="1">
      <c r="A903" s="2" t="s">
        <v>7330</v>
      </c>
      <c r="B903" s="5" t="s">
        <v>13</v>
      </c>
      <c r="C903" s="3" t="s">
        <v>14</v>
      </c>
      <c r="D903" s="3" t="s">
        <v>1050</v>
      </c>
      <c r="E903" s="3" t="s">
        <v>1471</v>
      </c>
      <c r="F903" s="3" t="s">
        <v>3477</v>
      </c>
      <c r="G903" s="3" t="s">
        <v>15</v>
      </c>
      <c r="H903" s="3" t="s">
        <v>3509</v>
      </c>
      <c r="I903" s="3" t="s">
        <v>16</v>
      </c>
      <c r="J903" s="35">
        <v>81.64</v>
      </c>
      <c r="K903" s="32">
        <v>10</v>
      </c>
      <c r="L903" s="6">
        <v>0.1875</v>
      </c>
      <c r="M903" s="7">
        <v>41489</v>
      </c>
      <c r="N903" s="93" t="s">
        <v>3891</v>
      </c>
      <c r="O903" s="3" t="s">
        <v>242</v>
      </c>
      <c r="P903" s="3" t="s">
        <v>3466</v>
      </c>
      <c r="Q903" s="3" t="s">
        <v>3473</v>
      </c>
    </row>
    <row r="904" spans="1:17" ht="13.9" customHeight="1">
      <c r="A904" s="2" t="s">
        <v>7331</v>
      </c>
      <c r="B904" s="5" t="s">
        <v>13</v>
      </c>
      <c r="C904" s="3" t="s">
        <v>14</v>
      </c>
      <c r="D904" s="3" t="s">
        <v>1052</v>
      </c>
      <c r="E904" s="3" t="s">
        <v>215</v>
      </c>
      <c r="F904" s="3" t="s">
        <v>3477</v>
      </c>
      <c r="G904" s="3" t="s">
        <v>15</v>
      </c>
      <c r="H904" s="3" t="s">
        <v>3506</v>
      </c>
      <c r="I904" s="3" t="s">
        <v>16</v>
      </c>
      <c r="J904" s="35">
        <v>10.26</v>
      </c>
      <c r="K904" s="32">
        <v>5</v>
      </c>
      <c r="L904" s="6">
        <v>0.1875</v>
      </c>
      <c r="M904" s="7">
        <v>41002</v>
      </c>
      <c r="N904" s="93" t="s">
        <v>4587</v>
      </c>
      <c r="O904" s="3" t="s">
        <v>140</v>
      </c>
      <c r="P904" s="3" t="s">
        <v>3465</v>
      </c>
      <c r="Q904" s="3" t="s">
        <v>3471</v>
      </c>
    </row>
    <row r="905" spans="1:17" ht="13.9" customHeight="1">
      <c r="A905" s="23" t="s">
        <v>7332</v>
      </c>
      <c r="B905" s="5" t="s">
        <v>13</v>
      </c>
      <c r="C905" s="3" t="s">
        <v>14</v>
      </c>
      <c r="D905" s="3" t="s">
        <v>1053</v>
      </c>
      <c r="E905" s="3" t="s">
        <v>215</v>
      </c>
      <c r="F905" s="3" t="s">
        <v>3477</v>
      </c>
      <c r="G905" s="3" t="s">
        <v>15</v>
      </c>
      <c r="H905" s="3" t="s">
        <v>3510</v>
      </c>
      <c r="I905" s="3" t="s">
        <v>16</v>
      </c>
      <c r="J905" s="35">
        <v>81.599999999999994</v>
      </c>
      <c r="K905" s="32">
        <v>0.66666000000000003</v>
      </c>
      <c r="L905" s="6">
        <v>0.2</v>
      </c>
      <c r="M905" s="7">
        <v>41019</v>
      </c>
      <c r="N905" s="93" t="s">
        <v>5357</v>
      </c>
      <c r="O905" s="3" t="s">
        <v>112</v>
      </c>
      <c r="P905" s="3" t="s">
        <v>3466</v>
      </c>
      <c r="Q905" s="3" t="s">
        <v>3473</v>
      </c>
    </row>
    <row r="906" spans="1:17" ht="13.9" customHeight="1">
      <c r="A906" s="2" t="s">
        <v>7333</v>
      </c>
      <c r="B906" s="11" t="s">
        <v>13</v>
      </c>
      <c r="C906" s="3" t="s">
        <v>14</v>
      </c>
      <c r="D906" s="3" t="s">
        <v>1054</v>
      </c>
      <c r="E906" s="3" t="s">
        <v>215</v>
      </c>
      <c r="F906" s="3" t="s">
        <v>3477</v>
      </c>
      <c r="G906" s="3" t="s">
        <v>15</v>
      </c>
      <c r="H906" s="8" t="s">
        <v>3510</v>
      </c>
      <c r="I906" s="3" t="s">
        <v>16</v>
      </c>
      <c r="J906" s="35">
        <v>82.38</v>
      </c>
      <c r="K906" s="32">
        <v>0.66666000000000003</v>
      </c>
      <c r="L906" s="6">
        <v>0.1875</v>
      </c>
      <c r="M906" s="7">
        <v>41026</v>
      </c>
      <c r="N906" s="97" t="s">
        <v>4588</v>
      </c>
      <c r="O906" s="3" t="s">
        <v>112</v>
      </c>
      <c r="P906" s="3" t="s">
        <v>3466</v>
      </c>
      <c r="Q906" s="3" t="s">
        <v>3473</v>
      </c>
    </row>
    <row r="907" spans="1:17" ht="13.9" customHeight="1">
      <c r="A907" s="2" t="s">
        <v>7334</v>
      </c>
      <c r="B907" s="5" t="s">
        <v>13</v>
      </c>
      <c r="C907" s="3" t="s">
        <v>14</v>
      </c>
      <c r="D907" s="3" t="s">
        <v>1055</v>
      </c>
      <c r="E907" s="3" t="s">
        <v>1327</v>
      </c>
      <c r="F907" s="3" t="s">
        <v>3477</v>
      </c>
      <c r="G907" s="3" t="s">
        <v>15</v>
      </c>
      <c r="H907" s="13" t="s">
        <v>3508</v>
      </c>
      <c r="I907" s="3" t="s">
        <v>16</v>
      </c>
      <c r="J907" s="35">
        <v>85.12</v>
      </c>
      <c r="K907" s="32">
        <v>3.75</v>
      </c>
      <c r="L907" s="6">
        <v>0.1875</v>
      </c>
      <c r="M907" s="7">
        <v>41490</v>
      </c>
      <c r="N907" s="93" t="s">
        <v>3892</v>
      </c>
      <c r="O907" s="3" t="s">
        <v>280</v>
      </c>
      <c r="P907" s="3" t="s">
        <v>3466</v>
      </c>
      <c r="Q907" s="3" t="s">
        <v>3473</v>
      </c>
    </row>
    <row r="908" spans="1:17" ht="13.9" customHeight="1">
      <c r="A908" s="23" t="s">
        <v>7335</v>
      </c>
      <c r="B908" s="5" t="s">
        <v>3475</v>
      </c>
      <c r="C908" s="3" t="s">
        <v>14</v>
      </c>
      <c r="D908" s="3" t="s">
        <v>1056</v>
      </c>
      <c r="E908" s="8" t="s">
        <v>3063</v>
      </c>
      <c r="F908" s="3" t="s">
        <v>3477</v>
      </c>
      <c r="G908" s="3" t="s">
        <v>15</v>
      </c>
      <c r="H908" s="3" t="s">
        <v>3511</v>
      </c>
      <c r="I908" s="3" t="s">
        <v>16</v>
      </c>
      <c r="J908" s="35">
        <v>403</v>
      </c>
      <c r="K908" s="32">
        <v>51</v>
      </c>
      <c r="L908" s="6">
        <v>0.125</v>
      </c>
      <c r="M908" s="7">
        <v>41039</v>
      </c>
      <c r="N908" s="93" t="s">
        <v>5358</v>
      </c>
      <c r="O908" s="3" t="s">
        <v>265</v>
      </c>
      <c r="P908" s="3" t="s">
        <v>3466</v>
      </c>
      <c r="Q908" s="3" t="s">
        <v>3473</v>
      </c>
    </row>
    <row r="909" spans="1:17" ht="13.9" customHeight="1">
      <c r="A909" s="2" t="s">
        <v>7336</v>
      </c>
      <c r="B909" s="5" t="s">
        <v>13</v>
      </c>
      <c r="C909" s="3" t="s">
        <v>14</v>
      </c>
      <c r="D909" s="3" t="s">
        <v>1057</v>
      </c>
      <c r="E909" s="8" t="s">
        <v>2692</v>
      </c>
      <c r="F909" s="3" t="s">
        <v>3477</v>
      </c>
      <c r="G909" s="3" t="s">
        <v>15</v>
      </c>
      <c r="H909" s="8" t="s">
        <v>3509</v>
      </c>
      <c r="I909" s="3" t="s">
        <v>16</v>
      </c>
      <c r="J909" s="35">
        <v>82.65</v>
      </c>
      <c r="K909" s="32">
        <v>10</v>
      </c>
      <c r="L909" s="6">
        <v>0.1875</v>
      </c>
      <c r="M909" s="7">
        <v>40979</v>
      </c>
      <c r="N909" s="93" t="s">
        <v>4589</v>
      </c>
      <c r="O909" s="3" t="s">
        <v>242</v>
      </c>
      <c r="P909" s="3" t="s">
        <v>3466</v>
      </c>
      <c r="Q909" s="3" t="s">
        <v>3473</v>
      </c>
    </row>
    <row r="910" spans="1:17" ht="13.9" customHeight="1">
      <c r="A910" s="2" t="s">
        <v>7337</v>
      </c>
      <c r="B910" s="5" t="s">
        <v>3475</v>
      </c>
      <c r="C910" s="3" t="s">
        <v>14</v>
      </c>
      <c r="D910" s="3" t="s">
        <v>1058</v>
      </c>
      <c r="E910" s="8" t="s">
        <v>3126</v>
      </c>
      <c r="F910" s="3" t="s">
        <v>3477</v>
      </c>
      <c r="G910" s="3" t="s">
        <v>15</v>
      </c>
      <c r="H910" s="3" t="s">
        <v>3480</v>
      </c>
      <c r="I910" s="3" t="s">
        <v>16</v>
      </c>
      <c r="J910" s="35">
        <v>50.16</v>
      </c>
      <c r="K910" s="32">
        <v>3.2677833000000001</v>
      </c>
      <c r="L910" s="6">
        <v>0.125</v>
      </c>
      <c r="M910" s="7">
        <v>41049</v>
      </c>
      <c r="N910" s="93" t="s">
        <v>3893</v>
      </c>
      <c r="O910" s="3" t="s">
        <v>112</v>
      </c>
      <c r="P910" s="3" t="s">
        <v>3466</v>
      </c>
      <c r="Q910" s="3" t="s">
        <v>3471</v>
      </c>
    </row>
    <row r="911" spans="1:17" ht="13.9" customHeight="1">
      <c r="A911" s="23" t="s">
        <v>7338</v>
      </c>
      <c r="B911" s="5" t="s">
        <v>13</v>
      </c>
      <c r="C911" s="3" t="s">
        <v>14</v>
      </c>
      <c r="D911" s="3" t="s">
        <v>1059</v>
      </c>
      <c r="E911" s="8" t="s">
        <v>1589</v>
      </c>
      <c r="F911" s="3" t="s">
        <v>3477</v>
      </c>
      <c r="G911" s="3" t="s">
        <v>15</v>
      </c>
      <c r="H911" s="3" t="s">
        <v>3510</v>
      </c>
      <c r="I911" s="3" t="s">
        <v>16</v>
      </c>
      <c r="J911" s="35">
        <v>85.56</v>
      </c>
      <c r="K911" s="32">
        <v>0.625</v>
      </c>
      <c r="L911" s="6">
        <v>0.1875</v>
      </c>
      <c r="M911" s="7">
        <v>41506</v>
      </c>
      <c r="N911" s="93" t="s">
        <v>3894</v>
      </c>
      <c r="O911" s="3" t="s">
        <v>112</v>
      </c>
      <c r="P911" s="3" t="s">
        <v>3466</v>
      </c>
      <c r="Q911" s="3" t="s">
        <v>3473</v>
      </c>
    </row>
    <row r="912" spans="1:17" ht="13.9" customHeight="1">
      <c r="A912" s="2" t="s">
        <v>7339</v>
      </c>
      <c r="B912" s="5" t="s">
        <v>13</v>
      </c>
      <c r="C912" s="3" t="s">
        <v>14</v>
      </c>
      <c r="D912" s="3" t="s">
        <v>1060</v>
      </c>
      <c r="E912" s="8" t="s">
        <v>1502</v>
      </c>
      <c r="F912" s="3" t="s">
        <v>3476</v>
      </c>
      <c r="G912" s="3" t="s">
        <v>15</v>
      </c>
      <c r="H912" s="8" t="s">
        <v>3499</v>
      </c>
      <c r="I912" s="3" t="s">
        <v>16</v>
      </c>
      <c r="J912" s="35">
        <v>154.22999999999999</v>
      </c>
      <c r="K912" s="32">
        <v>3</v>
      </c>
      <c r="L912" s="6">
        <v>0.2</v>
      </c>
      <c r="M912" s="7">
        <v>41043</v>
      </c>
      <c r="N912" s="93" t="s">
        <v>5359</v>
      </c>
      <c r="O912" s="3" t="s">
        <v>538</v>
      </c>
      <c r="P912" s="3" t="s">
        <v>3468</v>
      </c>
      <c r="Q912" s="3" t="s">
        <v>3471</v>
      </c>
    </row>
    <row r="913" spans="1:17" ht="13.9" customHeight="1">
      <c r="A913" s="2" t="s">
        <v>7340</v>
      </c>
      <c r="B913" s="5" t="s">
        <v>3475</v>
      </c>
      <c r="C913" s="3" t="s">
        <v>14</v>
      </c>
      <c r="D913" s="3" t="s">
        <v>1061</v>
      </c>
      <c r="E913" s="3" t="s">
        <v>111</v>
      </c>
      <c r="F913" s="3" t="s">
        <v>3477</v>
      </c>
      <c r="G913" s="3" t="s">
        <v>15</v>
      </c>
      <c r="H913" s="8" t="s">
        <v>3512</v>
      </c>
      <c r="I913" s="3" t="s">
        <v>16</v>
      </c>
      <c r="J913" s="35">
        <v>261.16000000000003</v>
      </c>
      <c r="K913" s="32">
        <v>21.69</v>
      </c>
      <c r="L913" s="6">
        <v>0.125</v>
      </c>
      <c r="M913" s="7">
        <v>41054</v>
      </c>
      <c r="N913" s="97" t="s">
        <v>5360</v>
      </c>
      <c r="O913" s="3" t="s">
        <v>683</v>
      </c>
      <c r="P913" s="3" t="s">
        <v>3466</v>
      </c>
      <c r="Q913" s="3" t="s">
        <v>3471</v>
      </c>
    </row>
    <row r="914" spans="1:17" ht="13.9" customHeight="1">
      <c r="A914" s="23" t="s">
        <v>7341</v>
      </c>
      <c r="B914" s="5" t="s">
        <v>13</v>
      </c>
      <c r="C914" s="3" t="s">
        <v>14</v>
      </c>
      <c r="D914" s="3" t="s">
        <v>1062</v>
      </c>
      <c r="E914" s="8" t="s">
        <v>3188</v>
      </c>
      <c r="F914" s="3" t="s">
        <v>3477</v>
      </c>
      <c r="G914" s="3" t="s">
        <v>15</v>
      </c>
      <c r="H914" s="8" t="s">
        <v>3508</v>
      </c>
      <c r="I914" s="3" t="s">
        <v>16</v>
      </c>
      <c r="J914" s="35">
        <v>39.83</v>
      </c>
      <c r="K914" s="32">
        <v>1.25</v>
      </c>
      <c r="L914" s="6">
        <v>0.1875</v>
      </c>
      <c r="M914" s="7">
        <v>41064</v>
      </c>
      <c r="N914" s="97" t="s">
        <v>3895</v>
      </c>
      <c r="O914" s="3" t="s">
        <v>280</v>
      </c>
      <c r="P914" s="3" t="s">
        <v>3466</v>
      </c>
      <c r="Q914" s="3" t="s">
        <v>3473</v>
      </c>
    </row>
    <row r="915" spans="1:17" ht="13.9" customHeight="1">
      <c r="A915" s="2" t="s">
        <v>7342</v>
      </c>
      <c r="B915" s="5" t="s">
        <v>13</v>
      </c>
      <c r="C915" s="3" t="s">
        <v>14</v>
      </c>
      <c r="D915" s="3" t="s">
        <v>1063</v>
      </c>
      <c r="E915" s="8" t="s">
        <v>2799</v>
      </c>
      <c r="F915" s="3" t="s">
        <v>3477</v>
      </c>
      <c r="G915" s="3" t="s">
        <v>15</v>
      </c>
      <c r="H915" s="3" t="s">
        <v>3508</v>
      </c>
      <c r="I915" s="3" t="s">
        <v>16</v>
      </c>
      <c r="J915" s="35">
        <v>37.049999999999997</v>
      </c>
      <c r="K915" s="32">
        <v>1.25</v>
      </c>
      <c r="L915" s="6">
        <v>0.1875</v>
      </c>
      <c r="M915" s="7">
        <v>41534</v>
      </c>
      <c r="N915" s="93" t="s">
        <v>5361</v>
      </c>
      <c r="O915" s="3" t="s">
        <v>280</v>
      </c>
      <c r="P915" s="3" t="s">
        <v>3466</v>
      </c>
      <c r="Q915" s="3" t="s">
        <v>3473</v>
      </c>
    </row>
    <row r="916" spans="1:17" ht="13.9" customHeight="1">
      <c r="A916" s="2" t="s">
        <v>7343</v>
      </c>
      <c r="B916" s="11" t="s">
        <v>3475</v>
      </c>
      <c r="C916" s="3" t="s">
        <v>14</v>
      </c>
      <c r="D916" s="3" t="s">
        <v>1064</v>
      </c>
      <c r="E916" s="8" t="s">
        <v>1274</v>
      </c>
      <c r="F916" s="3" t="s">
        <v>3476</v>
      </c>
      <c r="G916" s="3" t="s">
        <v>15</v>
      </c>
      <c r="H916" s="8" t="s">
        <v>3499</v>
      </c>
      <c r="I916" s="3" t="s">
        <v>16</v>
      </c>
      <c r="J916" s="35">
        <v>65.27</v>
      </c>
      <c r="K916" s="32">
        <v>4.5833000000000004</v>
      </c>
      <c r="L916" s="6">
        <v>0.125</v>
      </c>
      <c r="M916" s="7">
        <v>41067</v>
      </c>
      <c r="N916" s="97" t="s">
        <v>36</v>
      </c>
      <c r="O916" s="3" t="s">
        <v>538</v>
      </c>
      <c r="P916" s="3" t="s">
        <v>3468</v>
      </c>
      <c r="Q916" s="3" t="s">
        <v>3471</v>
      </c>
    </row>
    <row r="917" spans="1:17" ht="13.9" customHeight="1">
      <c r="A917" s="23" t="s">
        <v>7344</v>
      </c>
      <c r="B917" s="5" t="s">
        <v>13</v>
      </c>
      <c r="C917" s="3" t="s">
        <v>14</v>
      </c>
      <c r="D917" s="3" t="s">
        <v>1065</v>
      </c>
      <c r="E917" s="8" t="s">
        <v>2692</v>
      </c>
      <c r="F917" s="3" t="s">
        <v>3477</v>
      </c>
      <c r="G917" s="3" t="s">
        <v>15</v>
      </c>
      <c r="H917" s="3" t="s">
        <v>3508</v>
      </c>
      <c r="I917" s="3" t="s">
        <v>16</v>
      </c>
      <c r="J917" s="35">
        <v>77.099999999999994</v>
      </c>
      <c r="K917" s="32">
        <v>16.667000000000002</v>
      </c>
      <c r="L917" s="6">
        <v>0.1875</v>
      </c>
      <c r="M917" s="7">
        <v>41061</v>
      </c>
      <c r="N917" s="93" t="s">
        <v>5362</v>
      </c>
      <c r="O917" s="3" t="s">
        <v>280</v>
      </c>
      <c r="P917" s="3" t="s">
        <v>3466</v>
      </c>
      <c r="Q917" s="3" t="s">
        <v>3473</v>
      </c>
    </row>
    <row r="918" spans="1:17" ht="13.9" customHeight="1">
      <c r="A918" s="2" t="s">
        <v>7345</v>
      </c>
      <c r="B918" s="5" t="s">
        <v>13</v>
      </c>
      <c r="C918" s="3" t="s">
        <v>14</v>
      </c>
      <c r="D918" s="3" t="s">
        <v>1066</v>
      </c>
      <c r="E918" s="8" t="s">
        <v>2207</v>
      </c>
      <c r="F918" s="3" t="s">
        <v>3476</v>
      </c>
      <c r="G918" s="3" t="s">
        <v>15</v>
      </c>
      <c r="H918" s="3" t="s">
        <v>3499</v>
      </c>
      <c r="I918" s="3" t="s">
        <v>16</v>
      </c>
      <c r="J918" s="35">
        <v>67.58</v>
      </c>
      <c r="K918" s="32">
        <v>4.5833000000000004</v>
      </c>
      <c r="L918" s="6">
        <v>0.2</v>
      </c>
      <c r="M918" s="7">
        <v>41074</v>
      </c>
      <c r="N918" s="96" t="s">
        <v>5363</v>
      </c>
      <c r="O918" s="3" t="s">
        <v>538</v>
      </c>
      <c r="P918" s="3" t="s">
        <v>3468</v>
      </c>
      <c r="Q918" s="3" t="s">
        <v>3471</v>
      </c>
    </row>
    <row r="919" spans="1:17" ht="13.9" customHeight="1">
      <c r="A919" s="2" t="s">
        <v>7346</v>
      </c>
      <c r="B919" s="5" t="s">
        <v>13</v>
      </c>
      <c r="C919" s="3" t="s">
        <v>14</v>
      </c>
      <c r="D919" s="3" t="s">
        <v>1067</v>
      </c>
      <c r="E919" s="8" t="s">
        <v>2692</v>
      </c>
      <c r="F919" s="3" t="s">
        <v>3477</v>
      </c>
      <c r="G919" s="3" t="s">
        <v>15</v>
      </c>
      <c r="H919" s="3" t="s">
        <v>3506</v>
      </c>
      <c r="I919" s="3" t="s">
        <v>16</v>
      </c>
      <c r="J919" s="35">
        <v>115.82</v>
      </c>
      <c r="K919" s="32">
        <v>0</v>
      </c>
      <c r="L919" s="6">
        <v>0.125</v>
      </c>
      <c r="M919" s="7">
        <v>41547</v>
      </c>
      <c r="N919" s="96" t="s">
        <v>5364</v>
      </c>
      <c r="O919" s="3" t="s">
        <v>140</v>
      </c>
      <c r="P919" s="3" t="s">
        <v>3465</v>
      </c>
      <c r="Q919" s="3" t="s">
        <v>3471</v>
      </c>
    </row>
    <row r="920" spans="1:17" ht="13.9" customHeight="1">
      <c r="A920" s="23" t="s">
        <v>7347</v>
      </c>
      <c r="B920" s="5" t="s">
        <v>13</v>
      </c>
      <c r="C920" s="3" t="s">
        <v>14</v>
      </c>
      <c r="D920" s="3" t="s">
        <v>1068</v>
      </c>
      <c r="E920" s="3" t="s">
        <v>1396</v>
      </c>
      <c r="F920" s="3" t="s">
        <v>3477</v>
      </c>
      <c r="G920" s="3" t="s">
        <v>15</v>
      </c>
      <c r="H920" s="3" t="s">
        <v>3506</v>
      </c>
      <c r="I920" s="3" t="s">
        <v>16</v>
      </c>
      <c r="J920" s="35">
        <v>185.33</v>
      </c>
      <c r="K920" s="32">
        <v>13.33333</v>
      </c>
      <c r="L920" s="6">
        <v>0.125</v>
      </c>
      <c r="M920" s="7">
        <v>41033</v>
      </c>
      <c r="N920" s="96" t="s">
        <v>5365</v>
      </c>
      <c r="O920" s="3" t="s">
        <v>140</v>
      </c>
      <c r="P920" s="3" t="s">
        <v>3465</v>
      </c>
      <c r="Q920" s="3" t="s">
        <v>3471</v>
      </c>
    </row>
    <row r="921" spans="1:17" ht="13.9" customHeight="1">
      <c r="A921" s="2" t="s">
        <v>7348</v>
      </c>
      <c r="B921" s="5" t="s">
        <v>13</v>
      </c>
      <c r="C921" s="3" t="s">
        <v>14</v>
      </c>
      <c r="D921" s="3" t="s">
        <v>1069</v>
      </c>
      <c r="E921" s="3" t="s">
        <v>506</v>
      </c>
      <c r="F921" s="3" t="s">
        <v>3477</v>
      </c>
      <c r="G921" s="3" t="s">
        <v>15</v>
      </c>
      <c r="H921" s="3" t="s">
        <v>3506</v>
      </c>
      <c r="I921" s="3" t="s">
        <v>16</v>
      </c>
      <c r="J921" s="35">
        <v>171.65</v>
      </c>
      <c r="K921" s="32">
        <v>13.33333</v>
      </c>
      <c r="L921" s="6">
        <v>0.125</v>
      </c>
      <c r="M921" s="7">
        <v>41029</v>
      </c>
      <c r="N921" s="93" t="s">
        <v>5366</v>
      </c>
      <c r="O921" s="3" t="s">
        <v>140</v>
      </c>
      <c r="P921" s="3" t="s">
        <v>3465</v>
      </c>
      <c r="Q921" s="3" t="s">
        <v>3471</v>
      </c>
    </row>
    <row r="922" spans="1:17" ht="13.9" customHeight="1">
      <c r="A922" s="2" t="s">
        <v>7349</v>
      </c>
      <c r="B922" s="5" t="s">
        <v>13</v>
      </c>
      <c r="C922" s="3" t="s">
        <v>14</v>
      </c>
      <c r="D922" s="3" t="s">
        <v>1070</v>
      </c>
      <c r="E922" s="3" t="s">
        <v>723</v>
      </c>
      <c r="F922" s="3" t="s">
        <v>3477</v>
      </c>
      <c r="G922" s="3" t="s">
        <v>15</v>
      </c>
      <c r="H922" s="3" t="s">
        <v>3506</v>
      </c>
      <c r="I922" s="3" t="s">
        <v>16</v>
      </c>
      <c r="J922" s="35">
        <v>117.02</v>
      </c>
      <c r="K922" s="32">
        <v>0</v>
      </c>
      <c r="L922" s="6">
        <v>0.125</v>
      </c>
      <c r="M922" s="7">
        <v>41077</v>
      </c>
      <c r="N922" s="96" t="s">
        <v>5367</v>
      </c>
      <c r="O922" s="3" t="s">
        <v>140</v>
      </c>
      <c r="P922" s="3" t="s">
        <v>3465</v>
      </c>
      <c r="Q922" s="3" t="s">
        <v>3471</v>
      </c>
    </row>
    <row r="923" spans="1:17" ht="13.9" customHeight="1">
      <c r="A923" s="23" t="s">
        <v>7350</v>
      </c>
      <c r="B923" s="5" t="s">
        <v>13</v>
      </c>
      <c r="C923" s="3" t="s">
        <v>14</v>
      </c>
      <c r="D923" s="3" t="s">
        <v>1071</v>
      </c>
      <c r="E923" s="3" t="s">
        <v>774</v>
      </c>
      <c r="F923" s="3" t="s">
        <v>3477</v>
      </c>
      <c r="G923" s="3" t="s">
        <v>15</v>
      </c>
      <c r="H923" s="3" t="s">
        <v>3510</v>
      </c>
      <c r="I923" s="3" t="s">
        <v>16</v>
      </c>
      <c r="J923" s="35">
        <v>43.84</v>
      </c>
      <c r="K923" s="32">
        <v>8.3332999999999995</v>
      </c>
      <c r="L923" s="6">
        <v>0.1875</v>
      </c>
      <c r="M923" s="7">
        <v>41558</v>
      </c>
      <c r="N923" s="96" t="s">
        <v>5368</v>
      </c>
      <c r="O923" s="3" t="s">
        <v>112</v>
      </c>
      <c r="P923" s="3" t="s">
        <v>3466</v>
      </c>
      <c r="Q923" s="3" t="s">
        <v>3473</v>
      </c>
    </row>
    <row r="924" spans="1:17" ht="13.9" customHeight="1">
      <c r="A924" s="2" t="s">
        <v>7351</v>
      </c>
      <c r="B924" s="5" t="s">
        <v>13</v>
      </c>
      <c r="C924" s="3" t="s">
        <v>14</v>
      </c>
      <c r="D924" s="3" t="s">
        <v>1072</v>
      </c>
      <c r="E924" s="3" t="s">
        <v>506</v>
      </c>
      <c r="F924" s="3" t="s">
        <v>3477</v>
      </c>
      <c r="G924" s="3" t="s">
        <v>15</v>
      </c>
      <c r="H924" s="3" t="s">
        <v>3510</v>
      </c>
      <c r="I924" s="3" t="s">
        <v>16</v>
      </c>
      <c r="J924" s="35">
        <v>45.93</v>
      </c>
      <c r="K924" s="32">
        <v>8.3332999999999995</v>
      </c>
      <c r="L924" s="6">
        <v>0.1875</v>
      </c>
      <c r="M924" s="7">
        <v>41078</v>
      </c>
      <c r="N924" s="96" t="s">
        <v>5369</v>
      </c>
      <c r="O924" s="3" t="s">
        <v>112</v>
      </c>
      <c r="P924" s="3" t="s">
        <v>3466</v>
      </c>
      <c r="Q924" s="3" t="s">
        <v>3473</v>
      </c>
    </row>
    <row r="925" spans="1:17" ht="13.9" customHeight="1">
      <c r="A925" s="2" t="s">
        <v>7352</v>
      </c>
      <c r="B925" s="11" t="s">
        <v>3475</v>
      </c>
      <c r="C925" s="3" t="s">
        <v>14</v>
      </c>
      <c r="D925" s="3" t="s">
        <v>1073</v>
      </c>
      <c r="E925" s="3" t="s">
        <v>1100</v>
      </c>
      <c r="F925" s="3" t="s">
        <v>3476</v>
      </c>
      <c r="G925" s="3" t="s">
        <v>15</v>
      </c>
      <c r="H925" s="8" t="s">
        <v>3499</v>
      </c>
      <c r="I925" s="3" t="s">
        <v>16</v>
      </c>
      <c r="J925" s="35">
        <v>67.319999999999993</v>
      </c>
      <c r="K925" s="32">
        <v>4.5833300000000001</v>
      </c>
      <c r="L925" s="6">
        <v>0.125</v>
      </c>
      <c r="M925" s="7">
        <v>41063</v>
      </c>
      <c r="N925" s="94" t="s">
        <v>37</v>
      </c>
      <c r="O925" s="3" t="s">
        <v>538</v>
      </c>
      <c r="P925" s="3" t="s">
        <v>3468</v>
      </c>
      <c r="Q925" s="3" t="s">
        <v>3471</v>
      </c>
    </row>
    <row r="926" spans="1:17" ht="13.9" customHeight="1">
      <c r="A926" s="23" t="s">
        <v>7353</v>
      </c>
      <c r="B926" s="5" t="s">
        <v>13</v>
      </c>
      <c r="C926" s="3" t="s">
        <v>14</v>
      </c>
      <c r="D926" s="3" t="s">
        <v>1074</v>
      </c>
      <c r="E926" s="3" t="s">
        <v>1051</v>
      </c>
      <c r="F926" s="3" t="s">
        <v>3477</v>
      </c>
      <c r="G926" s="3" t="s">
        <v>15</v>
      </c>
      <c r="H926" s="3" t="s">
        <v>3508</v>
      </c>
      <c r="I926" s="3" t="s">
        <v>16</v>
      </c>
      <c r="J926" s="35">
        <v>82.95</v>
      </c>
      <c r="K926" s="32">
        <v>4.1669999999999998</v>
      </c>
      <c r="L926" s="6">
        <v>0.1875</v>
      </c>
      <c r="M926" s="7">
        <v>41075</v>
      </c>
      <c r="N926" s="93" t="s">
        <v>5370</v>
      </c>
      <c r="O926" s="3" t="s">
        <v>280</v>
      </c>
      <c r="P926" s="3" t="s">
        <v>3466</v>
      </c>
      <c r="Q926" s="3" t="s">
        <v>3473</v>
      </c>
    </row>
    <row r="927" spans="1:17" ht="13.9" customHeight="1">
      <c r="A927" s="2" t="s">
        <v>7354</v>
      </c>
      <c r="B927" s="5" t="s">
        <v>13</v>
      </c>
      <c r="C927" s="3" t="s">
        <v>14</v>
      </c>
      <c r="D927" s="3" t="s">
        <v>1075</v>
      </c>
      <c r="E927" s="3" t="s">
        <v>1396</v>
      </c>
      <c r="F927" s="3" t="s">
        <v>3477</v>
      </c>
      <c r="G927" s="3" t="s">
        <v>15</v>
      </c>
      <c r="H927" s="3" t="s">
        <v>3497</v>
      </c>
      <c r="I927" s="3" t="s">
        <v>16</v>
      </c>
      <c r="J927" s="35">
        <v>163.01</v>
      </c>
      <c r="K927" s="32">
        <v>0.125059</v>
      </c>
      <c r="L927" s="6">
        <v>0.1875</v>
      </c>
      <c r="M927" s="7">
        <v>41471</v>
      </c>
      <c r="N927" s="96" t="s">
        <v>5371</v>
      </c>
      <c r="O927" s="3" t="s">
        <v>683</v>
      </c>
      <c r="P927" s="3" t="s">
        <v>3465</v>
      </c>
      <c r="Q927" s="3" t="s">
        <v>3472</v>
      </c>
    </row>
    <row r="928" spans="1:17" ht="13.9" customHeight="1">
      <c r="A928" s="2" t="s">
        <v>7355</v>
      </c>
      <c r="B928" s="5" t="s">
        <v>13</v>
      </c>
      <c r="C928" s="3" t="s">
        <v>14</v>
      </c>
      <c r="D928" s="3" t="s">
        <v>1076</v>
      </c>
      <c r="E928" s="8" t="s">
        <v>3188</v>
      </c>
      <c r="F928" s="3" t="s">
        <v>3477</v>
      </c>
      <c r="G928" s="3" t="s">
        <v>15</v>
      </c>
      <c r="H928" s="3" t="s">
        <v>3497</v>
      </c>
      <c r="I928" s="3" t="s">
        <v>16</v>
      </c>
      <c r="J928" s="35">
        <v>151.9</v>
      </c>
      <c r="K928" s="32">
        <v>0.125059</v>
      </c>
      <c r="L928" s="6">
        <v>0.1875</v>
      </c>
      <c r="M928" s="7">
        <v>40991</v>
      </c>
      <c r="N928" s="93" t="s">
        <v>5372</v>
      </c>
      <c r="O928" s="3" t="s">
        <v>683</v>
      </c>
      <c r="P928" s="3" t="s">
        <v>3465</v>
      </c>
      <c r="Q928" s="3" t="s">
        <v>3472</v>
      </c>
    </row>
    <row r="929" spans="1:17" ht="13.9" customHeight="1">
      <c r="A929" s="23" t="s">
        <v>7356</v>
      </c>
      <c r="B929" s="5" t="s">
        <v>13</v>
      </c>
      <c r="C929" s="3" t="s">
        <v>14</v>
      </c>
      <c r="D929" s="3" t="s">
        <v>1077</v>
      </c>
      <c r="E929" s="3" t="s">
        <v>215</v>
      </c>
      <c r="F929" s="3" t="s">
        <v>3476</v>
      </c>
      <c r="G929" s="3" t="s">
        <v>15</v>
      </c>
      <c r="H929" s="8" t="s">
        <v>3499</v>
      </c>
      <c r="I929" s="3" t="s">
        <v>16</v>
      </c>
      <c r="J929" s="35">
        <v>64.7</v>
      </c>
      <c r="K929" s="32">
        <v>5</v>
      </c>
      <c r="L929" s="6">
        <v>0.1875</v>
      </c>
      <c r="M929" s="7">
        <v>41030</v>
      </c>
      <c r="N929" s="93" t="s">
        <v>4590</v>
      </c>
      <c r="O929" s="3" t="s">
        <v>538</v>
      </c>
      <c r="P929" s="3" t="s">
        <v>3468</v>
      </c>
      <c r="Q929" s="3" t="s">
        <v>3471</v>
      </c>
    </row>
    <row r="930" spans="1:17" ht="13.9" customHeight="1">
      <c r="A930" s="2" t="s">
        <v>7357</v>
      </c>
      <c r="B930" s="5" t="s">
        <v>3475</v>
      </c>
      <c r="C930" s="3" t="s">
        <v>14</v>
      </c>
      <c r="D930" s="3" t="s">
        <v>1078</v>
      </c>
      <c r="E930" s="8" t="s">
        <v>2864</v>
      </c>
      <c r="F930" s="3" t="s">
        <v>3477</v>
      </c>
      <c r="G930" s="3" t="s">
        <v>15</v>
      </c>
      <c r="H930" s="3" t="s">
        <v>3513</v>
      </c>
      <c r="I930" s="3" t="s">
        <v>16</v>
      </c>
      <c r="J930" s="35">
        <v>79.8</v>
      </c>
      <c r="K930" s="32">
        <v>1.25</v>
      </c>
      <c r="L930" s="6">
        <v>0.125</v>
      </c>
      <c r="M930" s="7">
        <v>41117</v>
      </c>
      <c r="N930" s="93" t="s">
        <v>3896</v>
      </c>
      <c r="O930" s="3" t="s">
        <v>115</v>
      </c>
      <c r="P930" s="3" t="s">
        <v>3465</v>
      </c>
      <c r="Q930" s="3" t="s">
        <v>3471</v>
      </c>
    </row>
    <row r="931" spans="1:17" ht="13.9" customHeight="1">
      <c r="A931" s="2" t="s">
        <v>7358</v>
      </c>
      <c r="B931" s="5" t="s">
        <v>13</v>
      </c>
      <c r="C931" s="3" t="s">
        <v>14</v>
      </c>
      <c r="D931" s="3" t="s">
        <v>1079</v>
      </c>
      <c r="E931" s="8" t="s">
        <v>1274</v>
      </c>
      <c r="F931" s="3" t="s">
        <v>3477</v>
      </c>
      <c r="G931" s="3" t="s">
        <v>15</v>
      </c>
      <c r="H931" s="3" t="s">
        <v>3497</v>
      </c>
      <c r="I931" s="3" t="s">
        <v>16</v>
      </c>
      <c r="J931" s="35">
        <v>150.37</v>
      </c>
      <c r="K931" s="32">
        <v>8.3372000000000002E-2</v>
      </c>
      <c r="L931" s="6">
        <v>0.1875</v>
      </c>
      <c r="M931" s="7">
        <v>41471</v>
      </c>
      <c r="N931" s="96" t="s">
        <v>3897</v>
      </c>
      <c r="O931" s="3" t="s">
        <v>683</v>
      </c>
      <c r="P931" s="3" t="s">
        <v>3465</v>
      </c>
      <c r="Q931" s="3" t="s">
        <v>3472</v>
      </c>
    </row>
    <row r="932" spans="1:17" ht="13.9" customHeight="1">
      <c r="A932" s="23" t="s">
        <v>7359</v>
      </c>
      <c r="B932" s="5" t="s">
        <v>13</v>
      </c>
      <c r="C932" s="3" t="s">
        <v>14</v>
      </c>
      <c r="D932" s="3" t="s">
        <v>1080</v>
      </c>
      <c r="E932" s="3" t="s">
        <v>955</v>
      </c>
      <c r="F932" s="3" t="s">
        <v>3477</v>
      </c>
      <c r="G932" s="3" t="s">
        <v>15</v>
      </c>
      <c r="H932" s="3" t="s">
        <v>3497</v>
      </c>
      <c r="I932" s="3" t="s">
        <v>16</v>
      </c>
      <c r="J932" s="35">
        <v>171.61</v>
      </c>
      <c r="K932" s="32">
        <v>8.3372000000000002E-2</v>
      </c>
      <c r="L932" s="6">
        <v>0.1875</v>
      </c>
      <c r="M932" s="7">
        <v>40991</v>
      </c>
      <c r="N932" s="96" t="s">
        <v>3898</v>
      </c>
      <c r="O932" s="3" t="s">
        <v>683</v>
      </c>
      <c r="P932" s="3" t="s">
        <v>3465</v>
      </c>
      <c r="Q932" s="3" t="s">
        <v>3472</v>
      </c>
    </row>
    <row r="933" spans="1:17" ht="13.9" customHeight="1">
      <c r="A933" s="2" t="s">
        <v>7360</v>
      </c>
      <c r="B933" s="3" t="s">
        <v>13</v>
      </c>
      <c r="C933" s="3" t="s">
        <v>14</v>
      </c>
      <c r="D933" s="3" t="s">
        <v>1081</v>
      </c>
      <c r="E933" s="3" t="s">
        <v>898</v>
      </c>
      <c r="F933" s="3" t="s">
        <v>3477</v>
      </c>
      <c r="G933" s="3" t="s">
        <v>15</v>
      </c>
      <c r="H933" s="3" t="s">
        <v>3497</v>
      </c>
      <c r="I933" s="3" t="s">
        <v>16</v>
      </c>
      <c r="J933" s="35">
        <v>166.61</v>
      </c>
      <c r="K933" s="32">
        <v>8.3372000000000002E-2</v>
      </c>
      <c r="L933" s="6">
        <v>0.1875</v>
      </c>
      <c r="M933" s="7">
        <v>40987</v>
      </c>
      <c r="N933" s="93" t="s">
        <v>5373</v>
      </c>
      <c r="O933" s="3" t="s">
        <v>683</v>
      </c>
      <c r="P933" s="3" t="s">
        <v>3465</v>
      </c>
      <c r="Q933" s="3" t="s">
        <v>3472</v>
      </c>
    </row>
    <row r="934" spans="1:17" ht="13.9" customHeight="1">
      <c r="A934" s="2" t="s">
        <v>7361</v>
      </c>
      <c r="B934" s="5" t="s">
        <v>13</v>
      </c>
      <c r="C934" s="3" t="s">
        <v>14</v>
      </c>
      <c r="D934" s="3" t="s">
        <v>1082</v>
      </c>
      <c r="E934" s="3" t="s">
        <v>1396</v>
      </c>
      <c r="F934" s="3" t="s">
        <v>3477</v>
      </c>
      <c r="G934" s="3" t="s">
        <v>15</v>
      </c>
      <c r="H934" s="3" t="s">
        <v>3497</v>
      </c>
      <c r="I934" s="3" t="s">
        <v>16</v>
      </c>
      <c r="J934" s="35">
        <v>157.85</v>
      </c>
      <c r="K934" s="32">
        <v>8.3372000000000002E-2</v>
      </c>
      <c r="L934" s="6">
        <v>0.1875</v>
      </c>
      <c r="M934" s="7">
        <v>41001</v>
      </c>
      <c r="N934" s="93" t="s">
        <v>3898</v>
      </c>
      <c r="O934" s="3" t="s">
        <v>683</v>
      </c>
      <c r="P934" s="3" t="s">
        <v>3465</v>
      </c>
      <c r="Q934" s="3" t="s">
        <v>3472</v>
      </c>
    </row>
    <row r="935" spans="1:17" ht="13.9" customHeight="1">
      <c r="A935" s="23" t="s">
        <v>7362</v>
      </c>
      <c r="B935" s="5" t="s">
        <v>13</v>
      </c>
      <c r="C935" s="3" t="s">
        <v>14</v>
      </c>
      <c r="D935" s="3" t="s">
        <v>1083</v>
      </c>
      <c r="E935" s="8" t="s">
        <v>2404</v>
      </c>
      <c r="F935" s="3" t="s">
        <v>3477</v>
      </c>
      <c r="G935" s="3" t="s">
        <v>15</v>
      </c>
      <c r="H935" s="3" t="s">
        <v>3497</v>
      </c>
      <c r="I935" s="3" t="s">
        <v>16</v>
      </c>
      <c r="J935" s="35">
        <v>159.83000000000001</v>
      </c>
      <c r="K935" s="32">
        <v>7.9901E-2</v>
      </c>
      <c r="L935" s="6">
        <v>0.1875</v>
      </c>
      <c r="M935" s="7">
        <v>41471</v>
      </c>
      <c r="N935" s="93" t="s">
        <v>3899</v>
      </c>
      <c r="O935" s="3" t="s">
        <v>683</v>
      </c>
      <c r="P935" s="3" t="s">
        <v>3465</v>
      </c>
      <c r="Q935" s="3" t="s">
        <v>3472</v>
      </c>
    </row>
    <row r="936" spans="1:17" ht="13.9" customHeight="1">
      <c r="A936" s="2" t="s">
        <v>7363</v>
      </c>
      <c r="B936" s="5" t="s">
        <v>13</v>
      </c>
      <c r="C936" s="3" t="s">
        <v>14</v>
      </c>
      <c r="D936" s="3" t="s">
        <v>1084</v>
      </c>
      <c r="E936" s="3" t="s">
        <v>1327</v>
      </c>
      <c r="F936" s="3" t="s">
        <v>3477</v>
      </c>
      <c r="G936" s="3" t="s">
        <v>15</v>
      </c>
      <c r="H936" s="3" t="s">
        <v>3497</v>
      </c>
      <c r="I936" s="3" t="s">
        <v>16</v>
      </c>
      <c r="J936" s="35">
        <v>161.28</v>
      </c>
      <c r="K936" s="32">
        <v>8.3372000000000002E-2</v>
      </c>
      <c r="L936" s="6">
        <v>0.1875</v>
      </c>
      <c r="M936" s="7">
        <v>40991</v>
      </c>
      <c r="N936" s="93" t="s">
        <v>4591</v>
      </c>
      <c r="O936" s="3" t="s">
        <v>683</v>
      </c>
      <c r="P936" s="3" t="s">
        <v>3465</v>
      </c>
      <c r="Q936" s="3" t="s">
        <v>3472</v>
      </c>
    </row>
    <row r="937" spans="1:17" ht="13.9" customHeight="1">
      <c r="A937" s="2" t="s">
        <v>7364</v>
      </c>
      <c r="B937" s="5" t="s">
        <v>13</v>
      </c>
      <c r="C937" s="3" t="s">
        <v>14</v>
      </c>
      <c r="D937" s="3" t="s">
        <v>1085</v>
      </c>
      <c r="E937" s="8" t="s">
        <v>2692</v>
      </c>
      <c r="F937" s="3" t="s">
        <v>3477</v>
      </c>
      <c r="G937" s="3" t="s">
        <v>15</v>
      </c>
      <c r="H937" s="3" t="s">
        <v>3510</v>
      </c>
      <c r="I937" s="3" t="s">
        <v>16</v>
      </c>
      <c r="J937" s="35">
        <v>44.79</v>
      </c>
      <c r="K937" s="32">
        <v>25</v>
      </c>
      <c r="L937" s="6">
        <v>0.1875</v>
      </c>
      <c r="M937" s="7">
        <v>41074</v>
      </c>
      <c r="N937" s="96" t="s">
        <v>3900</v>
      </c>
      <c r="O937" s="3" t="s">
        <v>112</v>
      </c>
      <c r="P937" s="3" t="s">
        <v>3466</v>
      </c>
      <c r="Q937" s="3" t="s">
        <v>3473</v>
      </c>
    </row>
    <row r="938" spans="1:17" ht="13.9" customHeight="1">
      <c r="A938" s="23" t="s">
        <v>7365</v>
      </c>
      <c r="B938" s="5" t="s">
        <v>13</v>
      </c>
      <c r="C938" s="3" t="s">
        <v>14</v>
      </c>
      <c r="D938" s="3" t="s">
        <v>1086</v>
      </c>
      <c r="E938" s="3" t="s">
        <v>1100</v>
      </c>
      <c r="F938" s="3" t="s">
        <v>3477</v>
      </c>
      <c r="G938" s="3" t="s">
        <v>15</v>
      </c>
      <c r="H938" s="3" t="s">
        <v>3509</v>
      </c>
      <c r="I938" s="3" t="s">
        <v>16</v>
      </c>
      <c r="J938" s="35">
        <v>39.409999999999997</v>
      </c>
      <c r="K938" s="32">
        <v>0.98765400000000003</v>
      </c>
      <c r="L938" s="6">
        <v>0.2</v>
      </c>
      <c r="M938" s="7">
        <v>41113</v>
      </c>
      <c r="N938" s="96" t="s">
        <v>3901</v>
      </c>
      <c r="O938" s="3" t="s">
        <v>242</v>
      </c>
      <c r="P938" s="3" t="s">
        <v>3466</v>
      </c>
      <c r="Q938" s="3" t="s">
        <v>3473</v>
      </c>
    </row>
    <row r="939" spans="1:17" ht="13.9" customHeight="1">
      <c r="A939" s="2" t="s">
        <v>7366</v>
      </c>
      <c r="B939" s="5" t="s">
        <v>13</v>
      </c>
      <c r="C939" s="3" t="s">
        <v>14</v>
      </c>
      <c r="D939" s="3" t="s">
        <v>1087</v>
      </c>
      <c r="E939" s="3" t="s">
        <v>995</v>
      </c>
      <c r="F939" s="3" t="s">
        <v>3477</v>
      </c>
      <c r="G939" s="3" t="s">
        <v>15</v>
      </c>
      <c r="H939" s="3" t="s">
        <v>3509</v>
      </c>
      <c r="I939" s="3" t="s">
        <v>16</v>
      </c>
      <c r="J939" s="35">
        <v>38.549999999999997</v>
      </c>
      <c r="K939" s="32">
        <v>0.98765400000000003</v>
      </c>
      <c r="L939" s="6">
        <v>0.2</v>
      </c>
      <c r="M939" s="7">
        <v>41583</v>
      </c>
      <c r="N939" s="93" t="s">
        <v>4592</v>
      </c>
      <c r="O939" s="3" t="s">
        <v>242</v>
      </c>
      <c r="P939" s="3" t="s">
        <v>3466</v>
      </c>
      <c r="Q939" s="3" t="s">
        <v>3473</v>
      </c>
    </row>
    <row r="940" spans="1:17" ht="13.9" customHeight="1">
      <c r="A940" s="2" t="s">
        <v>7367</v>
      </c>
      <c r="B940" s="5" t="s">
        <v>13</v>
      </c>
      <c r="C940" s="3" t="s">
        <v>14</v>
      </c>
      <c r="D940" s="3" t="s">
        <v>1088</v>
      </c>
      <c r="E940" s="8" t="s">
        <v>2552</v>
      </c>
      <c r="F940" s="3" t="s">
        <v>3477</v>
      </c>
      <c r="G940" s="3" t="s">
        <v>15</v>
      </c>
      <c r="H940" s="3" t="s">
        <v>3509</v>
      </c>
      <c r="I940" s="3" t="s">
        <v>16</v>
      </c>
      <c r="J940" s="35">
        <v>75.819999999999993</v>
      </c>
      <c r="K940" s="32">
        <v>3.5416669999999999</v>
      </c>
      <c r="L940" s="6">
        <v>0.1875</v>
      </c>
      <c r="M940" s="7">
        <v>41109</v>
      </c>
      <c r="N940" s="93" t="s">
        <v>4593</v>
      </c>
      <c r="O940" s="3" t="s">
        <v>242</v>
      </c>
      <c r="P940" s="3" t="s">
        <v>3466</v>
      </c>
      <c r="Q940" s="3" t="s">
        <v>3473</v>
      </c>
    </row>
    <row r="941" spans="1:17" ht="13.9" customHeight="1">
      <c r="A941" s="23" t="s">
        <v>7368</v>
      </c>
      <c r="B941" s="5" t="s">
        <v>13</v>
      </c>
      <c r="C941" s="3" t="s">
        <v>14</v>
      </c>
      <c r="D941" s="3" t="s">
        <v>1089</v>
      </c>
      <c r="E941" s="8" t="s">
        <v>2276</v>
      </c>
      <c r="F941" s="3" t="s">
        <v>3477</v>
      </c>
      <c r="G941" s="3" t="s">
        <v>15</v>
      </c>
      <c r="H941" s="3" t="s">
        <v>3509</v>
      </c>
      <c r="I941" s="3" t="s">
        <v>16</v>
      </c>
      <c r="J941" s="35">
        <v>78.69</v>
      </c>
      <c r="K941" s="32">
        <v>3.5416669999999999</v>
      </c>
      <c r="L941" s="6">
        <v>0.1875</v>
      </c>
      <c r="M941" s="7">
        <v>41105</v>
      </c>
      <c r="N941" s="93" t="s">
        <v>3901</v>
      </c>
      <c r="O941" s="3" t="s">
        <v>242</v>
      </c>
      <c r="P941" s="3" t="s">
        <v>3466</v>
      </c>
      <c r="Q941" s="3" t="s">
        <v>3473</v>
      </c>
    </row>
    <row r="942" spans="1:17" ht="13.9" customHeight="1">
      <c r="A942" s="2" t="s">
        <v>7369</v>
      </c>
      <c r="B942" s="5" t="s">
        <v>13</v>
      </c>
      <c r="C942" s="3" t="s">
        <v>14</v>
      </c>
      <c r="D942" s="3" t="s">
        <v>1090</v>
      </c>
      <c r="E942" s="8" t="s">
        <v>2276</v>
      </c>
      <c r="F942" s="3" t="s">
        <v>3476</v>
      </c>
      <c r="G942" s="3" t="s">
        <v>15</v>
      </c>
      <c r="H942" s="3" t="s">
        <v>3499</v>
      </c>
      <c r="I942" s="3" t="s">
        <v>16</v>
      </c>
      <c r="J942" s="35">
        <v>32.619999999999997</v>
      </c>
      <c r="K942" s="32">
        <v>1.5</v>
      </c>
      <c r="L942" s="6">
        <v>0.1875</v>
      </c>
      <c r="M942" s="7">
        <v>40970</v>
      </c>
      <c r="N942" s="93" t="s">
        <v>5374</v>
      </c>
      <c r="O942" s="3" t="s">
        <v>538</v>
      </c>
      <c r="P942" s="3" t="s">
        <v>3468</v>
      </c>
      <c r="Q942" s="3" t="s">
        <v>3471</v>
      </c>
    </row>
    <row r="943" spans="1:17" ht="13.9" customHeight="1">
      <c r="A943" s="2" t="s">
        <v>7370</v>
      </c>
      <c r="B943" s="5" t="s">
        <v>13</v>
      </c>
      <c r="C943" s="3" t="s">
        <v>14</v>
      </c>
      <c r="D943" s="3" t="s">
        <v>1091</v>
      </c>
      <c r="E943" s="8" t="s">
        <v>201</v>
      </c>
      <c r="F943" s="3" t="s">
        <v>3477</v>
      </c>
      <c r="G943" s="3" t="s">
        <v>15</v>
      </c>
      <c r="H943" s="3" t="s">
        <v>3509</v>
      </c>
      <c r="I943" s="3" t="s">
        <v>16</v>
      </c>
      <c r="J943" s="35">
        <v>41.19</v>
      </c>
      <c r="K943" s="32">
        <v>2.5</v>
      </c>
      <c r="L943" s="6">
        <v>0.125</v>
      </c>
      <c r="M943" s="7">
        <v>41583</v>
      </c>
      <c r="N943" s="93" t="s">
        <v>5375</v>
      </c>
      <c r="O943" s="3" t="s">
        <v>242</v>
      </c>
      <c r="P943" s="3" t="s">
        <v>3466</v>
      </c>
      <c r="Q943" s="3" t="s">
        <v>3473</v>
      </c>
    </row>
    <row r="944" spans="1:17" ht="13.9" customHeight="1">
      <c r="A944" s="23" t="s">
        <v>7371</v>
      </c>
      <c r="B944" s="5" t="s">
        <v>13</v>
      </c>
      <c r="C944" s="3" t="s">
        <v>14</v>
      </c>
      <c r="D944" s="3" t="s">
        <v>1092</v>
      </c>
      <c r="E944" s="3" t="s">
        <v>774</v>
      </c>
      <c r="F944" s="3" t="s">
        <v>3477</v>
      </c>
      <c r="G944" s="3" t="s">
        <v>15</v>
      </c>
      <c r="H944" s="3" t="s">
        <v>3509</v>
      </c>
      <c r="I944" s="3" t="s">
        <v>16</v>
      </c>
      <c r="J944" s="35">
        <v>38.770000000000003</v>
      </c>
      <c r="K944" s="32">
        <v>3.75</v>
      </c>
      <c r="L944" s="6">
        <v>0.1875</v>
      </c>
      <c r="M944" s="7">
        <v>41107</v>
      </c>
      <c r="N944" s="93" t="s">
        <v>3900</v>
      </c>
      <c r="O944" s="3" t="s">
        <v>242</v>
      </c>
      <c r="P944" s="3" t="s">
        <v>3466</v>
      </c>
      <c r="Q944" s="3" t="s">
        <v>3473</v>
      </c>
    </row>
    <row r="945" spans="1:17" ht="13.9" customHeight="1">
      <c r="A945" s="2" t="s">
        <v>7372</v>
      </c>
      <c r="B945" s="5" t="s">
        <v>13</v>
      </c>
      <c r="C945" s="3" t="s">
        <v>14</v>
      </c>
      <c r="D945" s="3" t="s">
        <v>1093</v>
      </c>
      <c r="E945" s="8" t="s">
        <v>1274</v>
      </c>
      <c r="F945" s="3" t="s">
        <v>3477</v>
      </c>
      <c r="G945" s="3" t="s">
        <v>15</v>
      </c>
      <c r="H945" s="3" t="s">
        <v>3509</v>
      </c>
      <c r="I945" s="3" t="s">
        <v>16</v>
      </c>
      <c r="J945" s="35">
        <v>41.05</v>
      </c>
      <c r="K945" s="32">
        <v>3.5416669999999999</v>
      </c>
      <c r="L945" s="6">
        <v>0.1875</v>
      </c>
      <c r="M945" s="7">
        <v>41105</v>
      </c>
      <c r="N945" s="93" t="s">
        <v>3902</v>
      </c>
      <c r="O945" s="3" t="s">
        <v>242</v>
      </c>
      <c r="P945" s="3" t="s">
        <v>3466</v>
      </c>
      <c r="Q945" s="3" t="s">
        <v>3473</v>
      </c>
    </row>
    <row r="946" spans="1:17" ht="13.9" customHeight="1">
      <c r="A946" s="2" t="s">
        <v>7373</v>
      </c>
      <c r="B946" s="5" t="s">
        <v>13</v>
      </c>
      <c r="C946" s="3" t="s">
        <v>14</v>
      </c>
      <c r="D946" s="3" t="s">
        <v>1094</v>
      </c>
      <c r="E946" s="3" t="s">
        <v>898</v>
      </c>
      <c r="F946" s="3" t="s">
        <v>3477</v>
      </c>
      <c r="G946" s="3" t="s">
        <v>15</v>
      </c>
      <c r="H946" s="3" t="s">
        <v>3510</v>
      </c>
      <c r="I946" s="3" t="s">
        <v>16</v>
      </c>
      <c r="J946" s="35">
        <v>53.38</v>
      </c>
      <c r="K946" s="32">
        <v>0</v>
      </c>
      <c r="L946" s="6">
        <v>0.1875</v>
      </c>
      <c r="M946" s="7">
        <v>41088</v>
      </c>
      <c r="N946" s="93" t="s">
        <v>3903</v>
      </c>
      <c r="O946" s="3" t="s">
        <v>112</v>
      </c>
      <c r="P946" s="3" t="s">
        <v>3466</v>
      </c>
      <c r="Q946" s="3" t="s">
        <v>3473</v>
      </c>
    </row>
    <row r="947" spans="1:17" ht="13.9" customHeight="1">
      <c r="A947" s="23" t="s">
        <v>7374</v>
      </c>
      <c r="B947" s="5" t="s">
        <v>13</v>
      </c>
      <c r="C947" s="3" t="s">
        <v>14</v>
      </c>
      <c r="D947" s="3" t="s">
        <v>1095</v>
      </c>
      <c r="E947" s="8" t="s">
        <v>2864</v>
      </c>
      <c r="F947" s="3" t="s">
        <v>3477</v>
      </c>
      <c r="G947" s="3" t="s">
        <v>15</v>
      </c>
      <c r="H947" s="3" t="s">
        <v>3509</v>
      </c>
      <c r="I947" s="3" t="s">
        <v>16</v>
      </c>
      <c r="J947" s="35">
        <v>41.75</v>
      </c>
      <c r="K947" s="32">
        <v>1.9753000000000001</v>
      </c>
      <c r="L947" s="6">
        <v>0.1875</v>
      </c>
      <c r="M947" s="7">
        <v>41596</v>
      </c>
      <c r="N947" s="96" t="s">
        <v>3902</v>
      </c>
      <c r="O947" s="3" t="s">
        <v>242</v>
      </c>
      <c r="P947" s="3" t="s">
        <v>3466</v>
      </c>
      <c r="Q947" s="3" t="s">
        <v>3473</v>
      </c>
    </row>
    <row r="948" spans="1:17" ht="13.9" customHeight="1">
      <c r="A948" s="2" t="s">
        <v>7375</v>
      </c>
      <c r="B948" s="5" t="s">
        <v>13</v>
      </c>
      <c r="C948" s="3" t="s">
        <v>14</v>
      </c>
      <c r="D948" s="3" t="s">
        <v>1096</v>
      </c>
      <c r="E948" s="8" t="s">
        <v>1589</v>
      </c>
      <c r="F948" s="3" t="s">
        <v>3477</v>
      </c>
      <c r="G948" s="3" t="s">
        <v>15</v>
      </c>
      <c r="H948" s="3" t="s">
        <v>3510</v>
      </c>
      <c r="I948" s="3" t="s">
        <v>16</v>
      </c>
      <c r="J948" s="35">
        <v>80.05</v>
      </c>
      <c r="K948" s="32">
        <v>22.5</v>
      </c>
      <c r="L948" s="6">
        <v>0.1875</v>
      </c>
      <c r="M948" s="7">
        <v>41102</v>
      </c>
      <c r="N948" s="93" t="s">
        <v>4593</v>
      </c>
      <c r="O948" s="3" t="s">
        <v>112</v>
      </c>
      <c r="P948" s="3" t="s">
        <v>3466</v>
      </c>
      <c r="Q948" s="3" t="s">
        <v>3473</v>
      </c>
    </row>
    <row r="949" spans="1:17" ht="13.9" customHeight="1">
      <c r="A949" s="2" t="s">
        <v>7376</v>
      </c>
      <c r="B949" s="5" t="s">
        <v>13</v>
      </c>
      <c r="C949" s="3" t="s">
        <v>14</v>
      </c>
      <c r="D949" s="3" t="s">
        <v>1097</v>
      </c>
      <c r="E949" s="3" t="s">
        <v>774</v>
      </c>
      <c r="F949" s="3" t="s">
        <v>3477</v>
      </c>
      <c r="G949" s="3" t="s">
        <v>15</v>
      </c>
      <c r="H949" s="3" t="s">
        <v>3514</v>
      </c>
      <c r="I949" s="3" t="s">
        <v>16</v>
      </c>
      <c r="J949" s="35">
        <v>19.309999999999999</v>
      </c>
      <c r="K949" s="32">
        <v>5</v>
      </c>
      <c r="L949" s="6">
        <v>0.1875</v>
      </c>
      <c r="M949" s="7">
        <v>41119</v>
      </c>
      <c r="N949" s="93" t="s">
        <v>4594</v>
      </c>
      <c r="O949" s="3" t="s">
        <v>218</v>
      </c>
      <c r="P949" s="3" t="s">
        <v>3466</v>
      </c>
      <c r="Q949" s="3" t="s">
        <v>3473</v>
      </c>
    </row>
    <row r="950" spans="1:17" ht="13.9" customHeight="1">
      <c r="A950" s="23" t="s">
        <v>7377</v>
      </c>
      <c r="B950" s="5" t="s">
        <v>13</v>
      </c>
      <c r="C950" s="3" t="s">
        <v>14</v>
      </c>
      <c r="D950" s="3" t="s">
        <v>1098</v>
      </c>
      <c r="E950" s="8" t="s">
        <v>1777</v>
      </c>
      <c r="F950" s="3" t="s">
        <v>3479</v>
      </c>
      <c r="G950" s="3" t="s">
        <v>15</v>
      </c>
      <c r="H950" s="3" t="s">
        <v>3514</v>
      </c>
      <c r="I950" s="3" t="s">
        <v>16</v>
      </c>
      <c r="J950" s="35">
        <v>70.75</v>
      </c>
      <c r="K950" s="32">
        <v>6.7274200000000004</v>
      </c>
      <c r="L950" s="6">
        <v>0.1875</v>
      </c>
      <c r="M950" s="7">
        <v>41140</v>
      </c>
      <c r="N950" s="96" t="s">
        <v>5376</v>
      </c>
      <c r="O950" s="3" t="s">
        <v>218</v>
      </c>
      <c r="P950" s="3" t="s">
        <v>3466</v>
      </c>
      <c r="Q950" s="3" t="s">
        <v>3473</v>
      </c>
    </row>
    <row r="951" spans="1:17" ht="13.9" customHeight="1">
      <c r="A951" s="2" t="s">
        <v>7378</v>
      </c>
      <c r="B951" s="5" t="s">
        <v>13</v>
      </c>
      <c r="C951" s="3" t="s">
        <v>14</v>
      </c>
      <c r="D951" s="3" t="s">
        <v>1099</v>
      </c>
      <c r="E951" s="8" t="s">
        <v>1274</v>
      </c>
      <c r="F951" s="3" t="s">
        <v>3479</v>
      </c>
      <c r="G951" s="3" t="s">
        <v>15</v>
      </c>
      <c r="H951" s="3" t="s">
        <v>3514</v>
      </c>
      <c r="I951" s="3" t="s">
        <v>16</v>
      </c>
      <c r="J951" s="35">
        <v>69.28</v>
      </c>
      <c r="K951" s="32">
        <v>1.4179999999999999</v>
      </c>
      <c r="L951" s="6">
        <v>0.1875</v>
      </c>
      <c r="M951" s="7">
        <v>41609</v>
      </c>
      <c r="N951" s="96" t="s">
        <v>4595</v>
      </c>
      <c r="O951" s="3" t="s">
        <v>218</v>
      </c>
      <c r="P951" s="3" t="s">
        <v>3466</v>
      </c>
      <c r="Q951" s="3" t="s">
        <v>3473</v>
      </c>
    </row>
    <row r="952" spans="1:17" ht="13.9" customHeight="1">
      <c r="A952" s="2" t="s">
        <v>7379</v>
      </c>
      <c r="B952" s="5" t="s">
        <v>13</v>
      </c>
      <c r="C952" s="3" t="s">
        <v>14</v>
      </c>
      <c r="D952" s="3" t="s">
        <v>1101</v>
      </c>
      <c r="E952" s="8" t="s">
        <v>2864</v>
      </c>
      <c r="F952" s="3" t="s">
        <v>3477</v>
      </c>
      <c r="G952" s="3" t="s">
        <v>15</v>
      </c>
      <c r="H952" s="3" t="s">
        <v>3510</v>
      </c>
      <c r="I952" s="3" t="s">
        <v>16</v>
      </c>
      <c r="J952" s="35">
        <v>83.39</v>
      </c>
      <c r="K952" s="32">
        <v>3.3333300000000001</v>
      </c>
      <c r="L952" s="6">
        <v>0.1875</v>
      </c>
      <c r="M952" s="7">
        <v>41131</v>
      </c>
      <c r="N952" s="96" t="s">
        <v>4596</v>
      </c>
      <c r="O952" s="3" t="s">
        <v>112</v>
      </c>
      <c r="P952" s="3" t="s">
        <v>3466</v>
      </c>
      <c r="Q952" s="3" t="s">
        <v>3473</v>
      </c>
    </row>
    <row r="953" spans="1:17" ht="13.9" customHeight="1">
      <c r="A953" s="23" t="s">
        <v>7380</v>
      </c>
      <c r="B953" s="5" t="s">
        <v>13</v>
      </c>
      <c r="C953" s="3" t="s">
        <v>14</v>
      </c>
      <c r="D953" s="3" t="s">
        <v>1102</v>
      </c>
      <c r="E953" s="8" t="s">
        <v>2799</v>
      </c>
      <c r="F953" s="3" t="s">
        <v>3477</v>
      </c>
      <c r="G953" s="3" t="s">
        <v>15</v>
      </c>
      <c r="H953" s="3" t="s">
        <v>3510</v>
      </c>
      <c r="I953" s="3" t="s">
        <v>16</v>
      </c>
      <c r="J953" s="35">
        <v>82.35</v>
      </c>
      <c r="K953" s="32">
        <v>3.3332999999999999</v>
      </c>
      <c r="L953" s="6">
        <v>0.1875</v>
      </c>
      <c r="M953" s="7">
        <v>41127</v>
      </c>
      <c r="N953" s="96" t="s">
        <v>3904</v>
      </c>
      <c r="O953" s="3" t="s">
        <v>112</v>
      </c>
      <c r="P953" s="3" t="s">
        <v>3466</v>
      </c>
      <c r="Q953" s="3" t="s">
        <v>3473</v>
      </c>
    </row>
    <row r="954" spans="1:17" ht="13.9" customHeight="1">
      <c r="A954" s="2" t="s">
        <v>7381</v>
      </c>
      <c r="B954" s="5" t="s">
        <v>13</v>
      </c>
      <c r="C954" s="3" t="s">
        <v>14</v>
      </c>
      <c r="D954" s="3" t="s">
        <v>1103</v>
      </c>
      <c r="E954" s="3" t="s">
        <v>1471</v>
      </c>
      <c r="F954" s="3" t="s">
        <v>3477</v>
      </c>
      <c r="G954" s="3" t="s">
        <v>15</v>
      </c>
      <c r="H954" s="3" t="s">
        <v>3514</v>
      </c>
      <c r="I954" s="3" t="s">
        <v>16</v>
      </c>
      <c r="J954" s="35">
        <v>182.77</v>
      </c>
      <c r="K954" s="32">
        <v>21.754799999999999</v>
      </c>
      <c r="L954" s="6">
        <v>0.1875</v>
      </c>
      <c r="M954" s="7">
        <v>41140</v>
      </c>
      <c r="N954" s="93" t="s">
        <v>3905</v>
      </c>
      <c r="O954" s="3" t="s">
        <v>218</v>
      </c>
      <c r="P954" s="3" t="s">
        <v>3466</v>
      </c>
      <c r="Q954" s="3" t="s">
        <v>3473</v>
      </c>
    </row>
    <row r="955" spans="1:17" ht="13.9" customHeight="1">
      <c r="A955" s="2" t="s">
        <v>7382</v>
      </c>
      <c r="B955" s="5" t="s">
        <v>13</v>
      </c>
      <c r="C955" s="3" t="s">
        <v>14</v>
      </c>
      <c r="D955" s="3" t="s">
        <v>1104</v>
      </c>
      <c r="E955" s="3" t="s">
        <v>174</v>
      </c>
      <c r="F955" s="3" t="s">
        <v>3479</v>
      </c>
      <c r="G955" s="3" t="s">
        <v>15</v>
      </c>
      <c r="H955" s="3" t="s">
        <v>3514</v>
      </c>
      <c r="I955" s="3" t="s">
        <v>16</v>
      </c>
      <c r="J955" s="35">
        <v>66.53</v>
      </c>
      <c r="K955" s="32">
        <v>7.4748999999999999</v>
      </c>
      <c r="L955" s="6">
        <v>0.1875</v>
      </c>
      <c r="M955" s="7">
        <v>41610</v>
      </c>
      <c r="N955" s="96" t="s">
        <v>5377</v>
      </c>
      <c r="O955" s="3" t="s">
        <v>218</v>
      </c>
      <c r="P955" s="3" t="s">
        <v>3466</v>
      </c>
      <c r="Q955" s="3" t="s">
        <v>3473</v>
      </c>
    </row>
    <row r="956" spans="1:17" ht="13.9" customHeight="1">
      <c r="A956" s="23" t="s">
        <v>7383</v>
      </c>
      <c r="B956" s="5" t="s">
        <v>13</v>
      </c>
      <c r="C956" s="3" t="s">
        <v>14</v>
      </c>
      <c r="D956" s="3" t="s">
        <v>1105</v>
      </c>
      <c r="E956" s="8" t="s">
        <v>2147</v>
      </c>
      <c r="F956" s="3" t="s">
        <v>3477</v>
      </c>
      <c r="G956" s="3" t="s">
        <v>15</v>
      </c>
      <c r="H956" s="3" t="s">
        <v>3514</v>
      </c>
      <c r="I956" s="3" t="s">
        <v>16</v>
      </c>
      <c r="J956" s="35">
        <v>42.54</v>
      </c>
      <c r="K956" s="32">
        <v>10.75</v>
      </c>
      <c r="L956" s="6">
        <v>0.1875</v>
      </c>
      <c r="M956" s="7">
        <v>41129</v>
      </c>
      <c r="N956" s="93" t="s">
        <v>3906</v>
      </c>
      <c r="O956" s="3" t="s">
        <v>218</v>
      </c>
      <c r="P956" s="3" t="s">
        <v>3466</v>
      </c>
      <c r="Q956" s="3" t="s">
        <v>3473</v>
      </c>
    </row>
    <row r="957" spans="1:17" ht="13.9" customHeight="1">
      <c r="A957" s="2" t="s">
        <v>7384</v>
      </c>
      <c r="B957" s="5" t="s">
        <v>13</v>
      </c>
      <c r="C957" s="3" t="s">
        <v>14</v>
      </c>
      <c r="D957" s="3" t="s">
        <v>1106</v>
      </c>
      <c r="E957" s="8" t="s">
        <v>1502</v>
      </c>
      <c r="F957" s="3" t="s">
        <v>3477</v>
      </c>
      <c r="G957" s="3" t="s">
        <v>15</v>
      </c>
      <c r="H957" s="3" t="s">
        <v>3514</v>
      </c>
      <c r="I957" s="3" t="s">
        <v>16</v>
      </c>
      <c r="J957" s="35">
        <v>87.72</v>
      </c>
      <c r="K957" s="32">
        <v>5.4412000000000003</v>
      </c>
      <c r="L957" s="6">
        <v>0.1875</v>
      </c>
      <c r="M957" s="7">
        <v>41123</v>
      </c>
      <c r="N957" s="93" t="s">
        <v>3907</v>
      </c>
      <c r="O957" s="3" t="s">
        <v>218</v>
      </c>
      <c r="P957" s="3" t="s">
        <v>3466</v>
      </c>
      <c r="Q957" s="3" t="s">
        <v>3473</v>
      </c>
    </row>
    <row r="958" spans="1:17" ht="13.9" customHeight="1">
      <c r="A958" s="2" t="s">
        <v>7385</v>
      </c>
      <c r="B958" s="5" t="s">
        <v>13</v>
      </c>
      <c r="C958" s="3" t="s">
        <v>14</v>
      </c>
      <c r="D958" s="3" t="s">
        <v>1107</v>
      </c>
      <c r="E958" s="8" t="s">
        <v>2552</v>
      </c>
      <c r="F958" s="3" t="s">
        <v>3477</v>
      </c>
      <c r="G958" s="3" t="s">
        <v>15</v>
      </c>
      <c r="H958" s="3" t="s">
        <v>3514</v>
      </c>
      <c r="I958" s="3" t="s">
        <v>16</v>
      </c>
      <c r="J958" s="35">
        <v>8.9</v>
      </c>
      <c r="K958" s="32">
        <v>1.3460000000000001</v>
      </c>
      <c r="L958" s="6">
        <v>0.1875</v>
      </c>
      <c r="M958" s="7">
        <v>41141</v>
      </c>
      <c r="N958" s="96" t="s">
        <v>3908</v>
      </c>
      <c r="O958" s="3" t="s">
        <v>218</v>
      </c>
      <c r="P958" s="3" t="s">
        <v>3466</v>
      </c>
      <c r="Q958" s="3" t="s">
        <v>3473</v>
      </c>
    </row>
    <row r="959" spans="1:17" ht="13.9" customHeight="1">
      <c r="A959" s="23" t="s">
        <v>7386</v>
      </c>
      <c r="B959" s="5" t="s">
        <v>13</v>
      </c>
      <c r="C959" s="3" t="s">
        <v>14</v>
      </c>
      <c r="D959" s="3" t="s">
        <v>1108</v>
      </c>
      <c r="E959" s="3" t="s">
        <v>1100</v>
      </c>
      <c r="F959" s="3" t="s">
        <v>3477</v>
      </c>
      <c r="G959" s="3" t="s">
        <v>15</v>
      </c>
      <c r="H959" s="3" t="s">
        <v>3514</v>
      </c>
      <c r="I959" s="3" t="s">
        <v>16</v>
      </c>
      <c r="J959" s="35">
        <v>1.93</v>
      </c>
      <c r="K959" s="32">
        <v>0.25</v>
      </c>
      <c r="L959" s="6">
        <v>0.2</v>
      </c>
      <c r="M959" s="7">
        <v>41611</v>
      </c>
      <c r="N959" s="96" t="s">
        <v>4597</v>
      </c>
      <c r="O959" s="3" t="s">
        <v>218</v>
      </c>
      <c r="P959" s="3" t="s">
        <v>3466</v>
      </c>
      <c r="Q959" s="3" t="s">
        <v>3473</v>
      </c>
    </row>
    <row r="960" spans="1:17" ht="13.9" customHeight="1">
      <c r="A960" s="2" t="s">
        <v>7387</v>
      </c>
      <c r="B960" s="3" t="s">
        <v>13</v>
      </c>
      <c r="C960" s="3" t="s">
        <v>14</v>
      </c>
      <c r="D960" s="3" t="s">
        <v>1109</v>
      </c>
      <c r="E960" s="3" t="s">
        <v>774</v>
      </c>
      <c r="F960" s="3" t="s">
        <v>3479</v>
      </c>
      <c r="G960" s="3" t="s">
        <v>15</v>
      </c>
      <c r="H960" s="3" t="s">
        <v>3514</v>
      </c>
      <c r="I960" s="3" t="s">
        <v>16</v>
      </c>
      <c r="J960" s="35">
        <v>139.35</v>
      </c>
      <c r="K960" s="32">
        <v>38.954999999999998</v>
      </c>
      <c r="L960" s="6">
        <v>0.1875</v>
      </c>
      <c r="M960" s="7">
        <v>41128</v>
      </c>
      <c r="N960" s="93" t="s">
        <v>5378</v>
      </c>
      <c r="O960" s="3" t="s">
        <v>218</v>
      </c>
      <c r="P960" s="3" t="s">
        <v>3466</v>
      </c>
      <c r="Q960" s="3" t="s">
        <v>3473</v>
      </c>
    </row>
    <row r="961" spans="1:17" ht="13.9" customHeight="1">
      <c r="A961" s="2" t="s">
        <v>7388</v>
      </c>
      <c r="B961" s="3" t="s">
        <v>13</v>
      </c>
      <c r="C961" s="3" t="s">
        <v>14</v>
      </c>
      <c r="D961" s="3" t="s">
        <v>1110</v>
      </c>
      <c r="E961" s="3" t="s">
        <v>616</v>
      </c>
      <c r="F961" s="3" t="s">
        <v>3479</v>
      </c>
      <c r="G961" s="3" t="s">
        <v>15</v>
      </c>
      <c r="H961" s="3" t="s">
        <v>3514</v>
      </c>
      <c r="I961" s="3" t="s">
        <v>16</v>
      </c>
      <c r="J961" s="35">
        <v>69.040000000000006</v>
      </c>
      <c r="K961" s="32">
        <v>1.12124</v>
      </c>
      <c r="L961" s="6">
        <v>0.1875</v>
      </c>
      <c r="M961" s="7">
        <v>41126</v>
      </c>
      <c r="N961" s="93" t="s">
        <v>5379</v>
      </c>
      <c r="O961" s="3" t="s">
        <v>218</v>
      </c>
      <c r="P961" s="3" t="s">
        <v>3466</v>
      </c>
      <c r="Q961" s="3" t="s">
        <v>3473</v>
      </c>
    </row>
    <row r="962" spans="1:17" ht="13.9" customHeight="1">
      <c r="A962" s="23" t="s">
        <v>7389</v>
      </c>
      <c r="B962" s="3" t="s">
        <v>13</v>
      </c>
      <c r="C962" s="3" t="s">
        <v>14</v>
      </c>
      <c r="D962" s="3" t="s">
        <v>1111</v>
      </c>
      <c r="E962" s="8" t="s">
        <v>2552</v>
      </c>
      <c r="F962" s="3" t="s">
        <v>3479</v>
      </c>
      <c r="G962" s="3" t="s">
        <v>15</v>
      </c>
      <c r="H962" s="3" t="s">
        <v>3514</v>
      </c>
      <c r="I962" s="3" t="s">
        <v>16</v>
      </c>
      <c r="J962" s="35">
        <v>66.14</v>
      </c>
      <c r="K962" s="32">
        <v>1.12124</v>
      </c>
      <c r="L962" s="6">
        <v>0.1875</v>
      </c>
      <c r="M962" s="7">
        <v>41140</v>
      </c>
      <c r="N962" s="93" t="s">
        <v>5379</v>
      </c>
      <c r="O962" s="3" t="s">
        <v>218</v>
      </c>
      <c r="P962" s="3" t="s">
        <v>3466</v>
      </c>
      <c r="Q962" s="3" t="s">
        <v>3473</v>
      </c>
    </row>
    <row r="963" spans="1:17" ht="13.9" customHeight="1">
      <c r="A963" s="2" t="s">
        <v>7390</v>
      </c>
      <c r="B963" s="3" t="s">
        <v>13</v>
      </c>
      <c r="C963" s="3" t="s">
        <v>14</v>
      </c>
      <c r="D963" s="3" t="s">
        <v>1112</v>
      </c>
      <c r="E963" s="3" t="s">
        <v>1051</v>
      </c>
      <c r="F963" s="3" t="s">
        <v>3477</v>
      </c>
      <c r="G963" s="3" t="s">
        <v>15</v>
      </c>
      <c r="H963" s="3" t="s">
        <v>3514</v>
      </c>
      <c r="I963" s="3" t="s">
        <v>16</v>
      </c>
      <c r="J963" s="35">
        <v>7.87</v>
      </c>
      <c r="K963" s="32">
        <v>0.67300000000000004</v>
      </c>
      <c r="L963" s="6">
        <v>0.1875</v>
      </c>
      <c r="M963" s="7">
        <v>41610</v>
      </c>
      <c r="N963" s="93" t="s">
        <v>3909</v>
      </c>
      <c r="O963" s="3" t="s">
        <v>218</v>
      </c>
      <c r="P963" s="3" t="s">
        <v>3466</v>
      </c>
      <c r="Q963" s="3" t="s">
        <v>3473</v>
      </c>
    </row>
    <row r="964" spans="1:17" ht="13.9" customHeight="1">
      <c r="A964" s="2" t="s">
        <v>7391</v>
      </c>
      <c r="B964" s="3" t="s">
        <v>13</v>
      </c>
      <c r="C964" s="3" t="s">
        <v>14</v>
      </c>
      <c r="D964" s="3" t="s">
        <v>1113</v>
      </c>
      <c r="E964" s="8" t="s">
        <v>1502</v>
      </c>
      <c r="F964" s="3" t="s">
        <v>3477</v>
      </c>
      <c r="G964" s="3" t="s">
        <v>15</v>
      </c>
      <c r="H964" s="3" t="s">
        <v>3514</v>
      </c>
      <c r="I964" s="3" t="s">
        <v>16</v>
      </c>
      <c r="J964" s="35">
        <v>7.93</v>
      </c>
      <c r="K964" s="32">
        <v>2.4E-2</v>
      </c>
      <c r="L964" s="6">
        <v>0.2</v>
      </c>
      <c r="M964" s="7">
        <v>41130</v>
      </c>
      <c r="N964" s="93" t="s">
        <v>3905</v>
      </c>
      <c r="O964" s="3" t="s">
        <v>218</v>
      </c>
      <c r="P964" s="3" t="s">
        <v>3466</v>
      </c>
      <c r="Q964" s="3" t="s">
        <v>3473</v>
      </c>
    </row>
    <row r="965" spans="1:17" ht="13.9" customHeight="1">
      <c r="A965" s="23" t="s">
        <v>7392</v>
      </c>
      <c r="B965" s="3" t="s">
        <v>13</v>
      </c>
      <c r="C965" s="3" t="s">
        <v>14</v>
      </c>
      <c r="D965" s="3" t="s">
        <v>1114</v>
      </c>
      <c r="E965" s="3" t="s">
        <v>955</v>
      </c>
      <c r="F965" s="3" t="s">
        <v>3477</v>
      </c>
      <c r="G965" s="3" t="s">
        <v>15</v>
      </c>
      <c r="H965" s="3" t="s">
        <v>3509</v>
      </c>
      <c r="I965" s="3" t="s">
        <v>16</v>
      </c>
      <c r="J965" s="35">
        <v>40.75</v>
      </c>
      <c r="K965" s="32">
        <v>0.98765400000000003</v>
      </c>
      <c r="L965" s="6">
        <v>0.2</v>
      </c>
      <c r="M965" s="7">
        <v>41099</v>
      </c>
      <c r="N965" s="96" t="s">
        <v>5380</v>
      </c>
      <c r="O965" s="3" t="s">
        <v>242</v>
      </c>
      <c r="P965" s="3" t="s">
        <v>3466</v>
      </c>
      <c r="Q965" s="3" t="s">
        <v>3473</v>
      </c>
    </row>
    <row r="966" spans="1:17" ht="13.9" customHeight="1">
      <c r="A966" s="2" t="s">
        <v>7393</v>
      </c>
      <c r="B966" s="3" t="s">
        <v>13</v>
      </c>
      <c r="C966" s="3" t="s">
        <v>14</v>
      </c>
      <c r="D966" s="3" t="s">
        <v>1115</v>
      </c>
      <c r="E966" s="8" t="s">
        <v>1274</v>
      </c>
      <c r="F966" s="3" t="s">
        <v>3477</v>
      </c>
      <c r="G966" s="3" t="s">
        <v>15</v>
      </c>
      <c r="H966" s="3" t="s">
        <v>3514</v>
      </c>
      <c r="I966" s="3" t="s">
        <v>16</v>
      </c>
      <c r="J966" s="35">
        <v>40.950000000000003</v>
      </c>
      <c r="K966" s="32">
        <v>6.7667000000000002</v>
      </c>
      <c r="L966" s="6">
        <v>0.1875</v>
      </c>
      <c r="M966" s="7">
        <v>41146</v>
      </c>
      <c r="N966" s="96" t="s">
        <v>5381</v>
      </c>
      <c r="O966" s="3" t="s">
        <v>218</v>
      </c>
      <c r="P966" s="3" t="s">
        <v>3466</v>
      </c>
      <c r="Q966" s="3" t="s">
        <v>3473</v>
      </c>
    </row>
    <row r="967" spans="1:17" ht="13.9" customHeight="1">
      <c r="A967" s="2" t="s">
        <v>7394</v>
      </c>
      <c r="B967" s="3" t="s">
        <v>13</v>
      </c>
      <c r="C967" s="3" t="s">
        <v>14</v>
      </c>
      <c r="D967" s="3" t="s">
        <v>1116</v>
      </c>
      <c r="E967" s="3" t="s">
        <v>1396</v>
      </c>
      <c r="F967" s="3" t="s">
        <v>3477</v>
      </c>
      <c r="G967" s="3" t="s">
        <v>15</v>
      </c>
      <c r="H967" s="3" t="s">
        <v>3514</v>
      </c>
      <c r="I967" s="3" t="s">
        <v>16</v>
      </c>
      <c r="J967" s="35">
        <v>84.37</v>
      </c>
      <c r="K967" s="32">
        <v>14.51</v>
      </c>
      <c r="L967" s="6">
        <v>0.2</v>
      </c>
      <c r="M967" s="7">
        <v>41609</v>
      </c>
      <c r="N967" s="93" t="s">
        <v>5382</v>
      </c>
      <c r="O967" s="3" t="s">
        <v>218</v>
      </c>
      <c r="P967" s="3" t="s">
        <v>3466</v>
      </c>
      <c r="Q967" s="3" t="s">
        <v>3473</v>
      </c>
    </row>
    <row r="968" spans="1:17" ht="13.9" customHeight="1">
      <c r="A968" s="23" t="s">
        <v>7395</v>
      </c>
      <c r="B968" s="3" t="s">
        <v>13</v>
      </c>
      <c r="C968" s="3" t="s">
        <v>14</v>
      </c>
      <c r="D968" s="3" t="s">
        <v>1117</v>
      </c>
      <c r="E968" s="8" t="s">
        <v>1777</v>
      </c>
      <c r="F968" s="3" t="s">
        <v>3477</v>
      </c>
      <c r="G968" s="3" t="s">
        <v>15</v>
      </c>
      <c r="H968" s="3" t="s">
        <v>3514</v>
      </c>
      <c r="I968" s="3" t="s">
        <v>16</v>
      </c>
      <c r="J968" s="35">
        <v>8.0500000000000007</v>
      </c>
      <c r="K968" s="32">
        <v>0.224</v>
      </c>
      <c r="L968" s="6">
        <v>0.1875</v>
      </c>
      <c r="M968" s="7">
        <v>41131</v>
      </c>
      <c r="N968" s="96" t="s">
        <v>3910</v>
      </c>
      <c r="O968" s="3" t="s">
        <v>218</v>
      </c>
      <c r="P968" s="3" t="s">
        <v>3466</v>
      </c>
      <c r="Q968" s="3" t="s">
        <v>3473</v>
      </c>
    </row>
    <row r="969" spans="1:17" ht="13.9" customHeight="1">
      <c r="A969" s="2" t="s">
        <v>7396</v>
      </c>
      <c r="B969" s="3" t="s">
        <v>13</v>
      </c>
      <c r="C969" s="3" t="s">
        <v>14</v>
      </c>
      <c r="D969" s="3" t="s">
        <v>1118</v>
      </c>
      <c r="E969" s="3" t="s">
        <v>354</v>
      </c>
      <c r="F969" s="3" t="s">
        <v>3477</v>
      </c>
      <c r="G969" s="3" t="s">
        <v>15</v>
      </c>
      <c r="H969" s="3" t="s">
        <v>3514</v>
      </c>
      <c r="I969" s="3" t="s">
        <v>16</v>
      </c>
      <c r="J969" s="35">
        <v>44.18</v>
      </c>
      <c r="K969" s="32">
        <v>1.95774</v>
      </c>
      <c r="L969" s="6">
        <v>0.2</v>
      </c>
      <c r="M969" s="7">
        <v>41132</v>
      </c>
      <c r="N969" s="96" t="s">
        <v>4598</v>
      </c>
      <c r="O969" s="3" t="s">
        <v>218</v>
      </c>
      <c r="P969" s="3" t="s">
        <v>3466</v>
      </c>
      <c r="Q969" s="3" t="s">
        <v>3473</v>
      </c>
    </row>
    <row r="970" spans="1:17" ht="13.9" customHeight="1">
      <c r="A970" s="2" t="s">
        <v>7397</v>
      </c>
      <c r="B970" s="3" t="s">
        <v>13</v>
      </c>
      <c r="C970" s="3" t="s">
        <v>14</v>
      </c>
      <c r="D970" s="3" t="s">
        <v>1119</v>
      </c>
      <c r="E970" s="3" t="s">
        <v>1177</v>
      </c>
      <c r="F970" s="3" t="s">
        <v>3477</v>
      </c>
      <c r="G970" s="3" t="s">
        <v>15</v>
      </c>
      <c r="H970" s="3" t="s">
        <v>3514</v>
      </c>
      <c r="I970" s="3" t="s">
        <v>16</v>
      </c>
      <c r="J970" s="35">
        <v>8.76</v>
      </c>
      <c r="K970" s="32">
        <v>0.22444</v>
      </c>
      <c r="L970" s="6">
        <v>0.1875</v>
      </c>
      <c r="M970" s="7">
        <v>41145</v>
      </c>
      <c r="N970" s="93" t="s">
        <v>4599</v>
      </c>
      <c r="O970" s="3" t="s">
        <v>218</v>
      </c>
      <c r="P970" s="3" t="s">
        <v>3466</v>
      </c>
      <c r="Q970" s="3" t="s">
        <v>3473</v>
      </c>
    </row>
    <row r="971" spans="1:17" ht="13.9" customHeight="1">
      <c r="A971" s="23" t="s">
        <v>7398</v>
      </c>
      <c r="B971" s="3" t="s">
        <v>13</v>
      </c>
      <c r="C971" s="3" t="s">
        <v>14</v>
      </c>
      <c r="D971" s="3" t="s">
        <v>1120</v>
      </c>
      <c r="E971" s="8" t="s">
        <v>1777</v>
      </c>
      <c r="F971" s="3" t="s">
        <v>3479</v>
      </c>
      <c r="G971" s="3" t="s">
        <v>15</v>
      </c>
      <c r="H971" s="3" t="s">
        <v>3514</v>
      </c>
      <c r="I971" s="3" t="s">
        <v>16</v>
      </c>
      <c r="J971" s="35">
        <v>69.849999999999994</v>
      </c>
      <c r="K971" s="32">
        <v>5.6061800000000002</v>
      </c>
      <c r="L971" s="6">
        <v>0.1875</v>
      </c>
      <c r="M971" s="7">
        <v>41610</v>
      </c>
      <c r="N971" s="93" t="s">
        <v>5383</v>
      </c>
      <c r="O971" s="3" t="s">
        <v>218</v>
      </c>
      <c r="P971" s="3" t="s">
        <v>3466</v>
      </c>
      <c r="Q971" s="3" t="s">
        <v>3473</v>
      </c>
    </row>
    <row r="972" spans="1:17" ht="13.9" customHeight="1">
      <c r="A972" s="2" t="s">
        <v>7399</v>
      </c>
      <c r="B972" s="3" t="s">
        <v>13</v>
      </c>
      <c r="C972" s="3" t="s">
        <v>14</v>
      </c>
      <c r="D972" s="3" t="s">
        <v>1121</v>
      </c>
      <c r="E972" s="8" t="s">
        <v>3063</v>
      </c>
      <c r="F972" s="3" t="s">
        <v>3477</v>
      </c>
      <c r="G972" s="3" t="s">
        <v>15</v>
      </c>
      <c r="H972" s="3" t="s">
        <v>3514</v>
      </c>
      <c r="I972" s="3" t="s">
        <v>16</v>
      </c>
      <c r="J972" s="35">
        <v>94.02</v>
      </c>
      <c r="K972" s="32">
        <v>12.6325</v>
      </c>
      <c r="L972" s="6">
        <v>0.1875</v>
      </c>
      <c r="M972" s="7">
        <v>41127</v>
      </c>
      <c r="N972" s="93" t="s">
        <v>3911</v>
      </c>
      <c r="O972" s="3" t="s">
        <v>218</v>
      </c>
      <c r="P972" s="3" t="s">
        <v>3466</v>
      </c>
      <c r="Q972" s="3" t="s">
        <v>3473</v>
      </c>
    </row>
    <row r="973" spans="1:17" ht="13.9" customHeight="1">
      <c r="A973" s="2" t="s">
        <v>7400</v>
      </c>
      <c r="B973" s="3" t="s">
        <v>13</v>
      </c>
      <c r="C973" s="3" t="s">
        <v>14</v>
      </c>
      <c r="D973" s="3" t="s">
        <v>1122</v>
      </c>
      <c r="E973" s="8" t="s">
        <v>201</v>
      </c>
      <c r="F973" s="3" t="s">
        <v>3477</v>
      </c>
      <c r="G973" s="3" t="s">
        <v>15</v>
      </c>
      <c r="H973" s="3" t="s">
        <v>3514</v>
      </c>
      <c r="I973" s="3" t="s">
        <v>16</v>
      </c>
      <c r="J973" s="35">
        <v>94.41</v>
      </c>
      <c r="K973" s="32">
        <v>7.1912000000000003</v>
      </c>
      <c r="L973" s="6">
        <v>0.1875</v>
      </c>
      <c r="M973" s="7">
        <v>41123</v>
      </c>
      <c r="N973" s="93" t="s">
        <v>3912</v>
      </c>
      <c r="O973" s="3" t="s">
        <v>218</v>
      </c>
      <c r="P973" s="3" t="s">
        <v>3466</v>
      </c>
      <c r="Q973" s="3" t="s">
        <v>3473</v>
      </c>
    </row>
    <row r="974" spans="1:17" ht="13.9" customHeight="1">
      <c r="A974" s="23" t="s">
        <v>7401</v>
      </c>
      <c r="B974" s="3" t="s">
        <v>13</v>
      </c>
      <c r="C974" s="3" t="s">
        <v>14</v>
      </c>
      <c r="D974" s="3" t="s">
        <v>1123</v>
      </c>
      <c r="E974" s="3" t="s">
        <v>1471</v>
      </c>
      <c r="F974" s="3" t="s">
        <v>3477</v>
      </c>
      <c r="G974" s="3" t="s">
        <v>15</v>
      </c>
      <c r="H974" s="3" t="s">
        <v>3514</v>
      </c>
      <c r="I974" s="3" t="s">
        <v>16</v>
      </c>
      <c r="J974" s="35">
        <v>178.99</v>
      </c>
      <c r="K974" s="32">
        <v>21.754799999999999</v>
      </c>
      <c r="L974" s="6">
        <v>0.1875</v>
      </c>
      <c r="M974" s="7">
        <v>41140</v>
      </c>
      <c r="N974" s="93" t="s">
        <v>3913</v>
      </c>
      <c r="O974" s="3" t="s">
        <v>218</v>
      </c>
      <c r="P974" s="3" t="s">
        <v>3466</v>
      </c>
      <c r="Q974" s="3" t="s">
        <v>3473</v>
      </c>
    </row>
    <row r="975" spans="1:17" ht="13.9" customHeight="1">
      <c r="A975" s="2" t="s">
        <v>7402</v>
      </c>
      <c r="B975" s="3" t="s">
        <v>13</v>
      </c>
      <c r="C975" s="3" t="s">
        <v>14</v>
      </c>
      <c r="D975" s="3" t="s">
        <v>1124</v>
      </c>
      <c r="E975" s="3" t="s">
        <v>215</v>
      </c>
      <c r="F975" s="3" t="s">
        <v>3477</v>
      </c>
      <c r="G975" s="3" t="s">
        <v>15</v>
      </c>
      <c r="H975" s="3" t="s">
        <v>3514</v>
      </c>
      <c r="I975" s="3" t="s">
        <v>16</v>
      </c>
      <c r="J975" s="35">
        <v>7.65</v>
      </c>
      <c r="K975" s="32">
        <v>0.33600000000000002</v>
      </c>
      <c r="L975" s="6">
        <v>0.1875</v>
      </c>
      <c r="M975" s="7">
        <v>41618</v>
      </c>
      <c r="N975" s="96" t="s">
        <v>4600</v>
      </c>
      <c r="O975" s="3" t="s">
        <v>218</v>
      </c>
      <c r="P975" s="3" t="s">
        <v>3466</v>
      </c>
      <c r="Q975" s="3" t="s">
        <v>3473</v>
      </c>
    </row>
    <row r="976" spans="1:17" ht="13.9" customHeight="1">
      <c r="A976" s="2" t="s">
        <v>7403</v>
      </c>
      <c r="B976" s="3" t="s">
        <v>13</v>
      </c>
      <c r="C976" s="3" t="s">
        <v>14</v>
      </c>
      <c r="D976" s="3" t="s">
        <v>1125</v>
      </c>
      <c r="E976" s="3" t="s">
        <v>1396</v>
      </c>
      <c r="F976" s="3" t="s">
        <v>3477</v>
      </c>
      <c r="G976" s="3" t="s">
        <v>15</v>
      </c>
      <c r="H976" s="3" t="s">
        <v>3514</v>
      </c>
      <c r="I976" s="3" t="s">
        <v>16</v>
      </c>
      <c r="J976" s="35">
        <v>85.74</v>
      </c>
      <c r="K976" s="32">
        <v>2.9020000000000001</v>
      </c>
      <c r="L976" s="6">
        <v>0.125</v>
      </c>
      <c r="M976" s="7">
        <v>41143</v>
      </c>
      <c r="N976" s="96" t="s">
        <v>4601</v>
      </c>
      <c r="O976" s="3" t="s">
        <v>218</v>
      </c>
      <c r="P976" s="3" t="s">
        <v>3466</v>
      </c>
      <c r="Q976" s="3" t="s">
        <v>3473</v>
      </c>
    </row>
    <row r="977" spans="1:17" ht="13.9" customHeight="1">
      <c r="A977" s="23" t="s">
        <v>7404</v>
      </c>
      <c r="B977" s="3" t="s">
        <v>13</v>
      </c>
      <c r="C977" s="3" t="s">
        <v>14</v>
      </c>
      <c r="D977" s="3" t="s">
        <v>1126</v>
      </c>
      <c r="E977" s="3" t="s">
        <v>116</v>
      </c>
      <c r="F977" s="3" t="s">
        <v>3479</v>
      </c>
      <c r="G977" s="3" t="s">
        <v>15</v>
      </c>
      <c r="H977" s="3" t="s">
        <v>3515</v>
      </c>
      <c r="I977" s="3" t="s">
        <v>16</v>
      </c>
      <c r="J977" s="35">
        <v>36.58</v>
      </c>
      <c r="K977" s="32">
        <v>0.83330000000000004</v>
      </c>
      <c r="L977" s="6">
        <v>0.1875</v>
      </c>
      <c r="M977" s="7">
        <v>41145</v>
      </c>
      <c r="N977" s="96" t="s">
        <v>5384</v>
      </c>
      <c r="O977" s="3" t="s">
        <v>140</v>
      </c>
      <c r="P977" s="3" t="s">
        <v>3466</v>
      </c>
      <c r="Q977" s="3" t="s">
        <v>3473</v>
      </c>
    </row>
    <row r="978" spans="1:17" ht="13.9" customHeight="1">
      <c r="A978" s="2" t="s">
        <v>7405</v>
      </c>
      <c r="B978" s="3" t="s">
        <v>13</v>
      </c>
      <c r="C978" s="3" t="s">
        <v>14</v>
      </c>
      <c r="D978" s="3" t="s">
        <v>1127</v>
      </c>
      <c r="E978" s="3" t="s">
        <v>1177</v>
      </c>
      <c r="F978" s="3" t="s">
        <v>3479</v>
      </c>
      <c r="G978" s="3" t="s">
        <v>15</v>
      </c>
      <c r="H978" s="3" t="s">
        <v>3515</v>
      </c>
      <c r="I978" s="3" t="s">
        <v>16</v>
      </c>
      <c r="J978" s="35">
        <v>40.700000000000003</v>
      </c>
      <c r="K978" s="32">
        <v>3.1818200000000001</v>
      </c>
      <c r="L978" s="6">
        <v>0.1875</v>
      </c>
      <c r="M978" s="7">
        <v>41159</v>
      </c>
      <c r="N978" s="96" t="s">
        <v>5385</v>
      </c>
      <c r="O978" s="3" t="s">
        <v>140</v>
      </c>
      <c r="P978" s="3" t="s">
        <v>3466</v>
      </c>
      <c r="Q978" s="3" t="s">
        <v>3473</v>
      </c>
    </row>
    <row r="979" spans="1:17" ht="13.9" customHeight="1">
      <c r="A979" s="2" t="s">
        <v>7406</v>
      </c>
      <c r="B979" s="3" t="s">
        <v>13</v>
      </c>
      <c r="C979" s="3" t="s">
        <v>14</v>
      </c>
      <c r="D979" s="3" t="s">
        <v>1128</v>
      </c>
      <c r="E979" s="8" t="s">
        <v>2799</v>
      </c>
      <c r="F979" s="3" t="s">
        <v>3479</v>
      </c>
      <c r="G979" s="3" t="s">
        <v>15</v>
      </c>
      <c r="H979" s="3" t="s">
        <v>3515</v>
      </c>
      <c r="I979" s="3" t="s">
        <v>16</v>
      </c>
      <c r="J979" s="35">
        <v>41.2</v>
      </c>
      <c r="K979" s="32">
        <v>0.79545999999999994</v>
      </c>
      <c r="L979" s="6">
        <v>0.1875</v>
      </c>
      <c r="M979" s="7">
        <v>41629</v>
      </c>
      <c r="N979" s="93" t="s">
        <v>5384</v>
      </c>
      <c r="O979" s="3" t="s">
        <v>140</v>
      </c>
      <c r="P979" s="3" t="s">
        <v>3466</v>
      </c>
      <c r="Q979" s="3" t="s">
        <v>3473</v>
      </c>
    </row>
    <row r="980" spans="1:17" ht="13.9" customHeight="1">
      <c r="A980" s="23" t="s">
        <v>7407</v>
      </c>
      <c r="B980" s="3" t="s">
        <v>13</v>
      </c>
      <c r="C980" s="3" t="s">
        <v>14</v>
      </c>
      <c r="D980" s="3" t="s">
        <v>1129</v>
      </c>
      <c r="E980" s="8" t="s">
        <v>3126</v>
      </c>
      <c r="F980" s="3" t="s">
        <v>3477</v>
      </c>
      <c r="G980" s="3" t="s">
        <v>15</v>
      </c>
      <c r="H980" s="3" t="s">
        <v>3515</v>
      </c>
      <c r="I980" s="3" t="s">
        <v>16</v>
      </c>
      <c r="J980" s="35">
        <v>38.94</v>
      </c>
      <c r="K980" s="32">
        <v>10.4</v>
      </c>
      <c r="L980" s="6">
        <v>0.125</v>
      </c>
      <c r="M980" s="7">
        <v>41145</v>
      </c>
      <c r="N980" s="93" t="s">
        <v>5386</v>
      </c>
      <c r="O980" s="3" t="s">
        <v>140</v>
      </c>
      <c r="P980" s="3" t="s">
        <v>3466</v>
      </c>
      <c r="Q980" s="3" t="s">
        <v>3473</v>
      </c>
    </row>
    <row r="981" spans="1:17" ht="13.9" customHeight="1">
      <c r="A981" s="2" t="s">
        <v>7408</v>
      </c>
      <c r="B981" s="3" t="s">
        <v>13</v>
      </c>
      <c r="C981" s="3" t="s">
        <v>14</v>
      </c>
      <c r="D981" s="3" t="s">
        <v>1130</v>
      </c>
      <c r="E981" s="3" t="s">
        <v>616</v>
      </c>
      <c r="F981" s="3" t="s">
        <v>3477</v>
      </c>
      <c r="G981" s="3" t="s">
        <v>15</v>
      </c>
      <c r="H981" s="3" t="s">
        <v>3514</v>
      </c>
      <c r="I981" s="3" t="s">
        <v>16</v>
      </c>
      <c r="J981" s="35">
        <v>8.7200000000000006</v>
      </c>
      <c r="K981" s="32">
        <v>2.81E-2</v>
      </c>
      <c r="L981" s="6">
        <v>0.1875</v>
      </c>
      <c r="M981" s="7">
        <v>41145</v>
      </c>
      <c r="N981" s="93" t="s">
        <v>5387</v>
      </c>
      <c r="O981" s="3" t="s">
        <v>218</v>
      </c>
      <c r="P981" s="3" t="s">
        <v>3466</v>
      </c>
      <c r="Q981" s="3" t="s">
        <v>3473</v>
      </c>
    </row>
    <row r="982" spans="1:17" ht="13.9" customHeight="1">
      <c r="A982" s="2" t="s">
        <v>7409</v>
      </c>
      <c r="B982" s="3" t="s">
        <v>13</v>
      </c>
      <c r="C982" s="3" t="s">
        <v>14</v>
      </c>
      <c r="D982" s="3" t="s">
        <v>1131</v>
      </c>
      <c r="E982" s="3" t="s">
        <v>766</v>
      </c>
      <c r="F982" s="3" t="s">
        <v>3477</v>
      </c>
      <c r="G982" s="3" t="s">
        <v>15</v>
      </c>
      <c r="H982" s="3" t="s">
        <v>3514</v>
      </c>
      <c r="I982" s="3" t="s">
        <v>16</v>
      </c>
      <c r="J982" s="35">
        <v>37.46</v>
      </c>
      <c r="K982" s="32">
        <v>1.35</v>
      </c>
      <c r="L982" s="6">
        <v>0.125</v>
      </c>
      <c r="M982" s="7">
        <v>41159</v>
      </c>
      <c r="N982" s="93" t="s">
        <v>5388</v>
      </c>
      <c r="O982" s="3" t="s">
        <v>218</v>
      </c>
      <c r="P982" s="3" t="s">
        <v>3466</v>
      </c>
      <c r="Q982" s="3" t="s">
        <v>3473</v>
      </c>
    </row>
    <row r="983" spans="1:17" ht="13.9" customHeight="1">
      <c r="A983" s="23" t="s">
        <v>7410</v>
      </c>
      <c r="B983" s="3" t="s">
        <v>13</v>
      </c>
      <c r="C983" s="3" t="s">
        <v>14</v>
      </c>
      <c r="D983" s="3" t="s">
        <v>1132</v>
      </c>
      <c r="E983" s="3" t="s">
        <v>723</v>
      </c>
      <c r="F983" s="3" t="s">
        <v>3477</v>
      </c>
      <c r="G983" s="3" t="s">
        <v>15</v>
      </c>
      <c r="H983" s="3" t="s">
        <v>3514</v>
      </c>
      <c r="I983" s="3" t="s">
        <v>16</v>
      </c>
      <c r="J983" s="35">
        <v>36.99</v>
      </c>
      <c r="K983" s="32">
        <v>7.7333299999999996</v>
      </c>
      <c r="L983" s="6">
        <v>0.1875</v>
      </c>
      <c r="M983" s="7">
        <v>41623</v>
      </c>
      <c r="N983" s="93" t="s">
        <v>5387</v>
      </c>
      <c r="O983" s="3" t="s">
        <v>218</v>
      </c>
      <c r="P983" s="3" t="s">
        <v>3466</v>
      </c>
      <c r="Q983" s="3" t="s">
        <v>3473</v>
      </c>
    </row>
    <row r="984" spans="1:17" ht="13.9" customHeight="1">
      <c r="A984" s="2" t="s">
        <v>7411</v>
      </c>
      <c r="B984" s="3" t="s">
        <v>13</v>
      </c>
      <c r="C984" s="3" t="s">
        <v>14</v>
      </c>
      <c r="D984" s="3" t="s">
        <v>1133</v>
      </c>
      <c r="E984" s="3" t="s">
        <v>774</v>
      </c>
      <c r="F984" s="3" t="s">
        <v>3477</v>
      </c>
      <c r="G984" s="3" t="s">
        <v>15</v>
      </c>
      <c r="H984" s="3" t="s">
        <v>3514</v>
      </c>
      <c r="I984" s="3" t="s">
        <v>16</v>
      </c>
      <c r="J984" s="35">
        <v>8.15</v>
      </c>
      <c r="K984" s="32">
        <v>2.4048E-2</v>
      </c>
      <c r="L984" s="6">
        <v>0.2</v>
      </c>
      <c r="M984" s="7">
        <v>41149</v>
      </c>
      <c r="N984" s="93" t="s">
        <v>5389</v>
      </c>
      <c r="O984" s="3" t="s">
        <v>218</v>
      </c>
      <c r="P984" s="3" t="s">
        <v>3466</v>
      </c>
      <c r="Q984" s="3" t="s">
        <v>3473</v>
      </c>
    </row>
    <row r="985" spans="1:17" ht="13.9" customHeight="1">
      <c r="A985" s="2" t="s">
        <v>7412</v>
      </c>
      <c r="B985" s="3" t="s">
        <v>13</v>
      </c>
      <c r="C985" s="3" t="s">
        <v>14</v>
      </c>
      <c r="D985" s="3" t="s">
        <v>1134</v>
      </c>
      <c r="E985" s="3" t="s">
        <v>1177</v>
      </c>
      <c r="F985" s="3" t="s">
        <v>3477</v>
      </c>
      <c r="G985" s="3" t="s">
        <v>15</v>
      </c>
      <c r="H985" s="3" t="s">
        <v>3514</v>
      </c>
      <c r="I985" s="3" t="s">
        <v>16</v>
      </c>
      <c r="J985" s="35">
        <v>8.48</v>
      </c>
      <c r="K985" s="32">
        <v>0.22444</v>
      </c>
      <c r="L985" s="6">
        <v>0.1875</v>
      </c>
      <c r="M985" s="7">
        <v>41145</v>
      </c>
      <c r="N985" s="93" t="s">
        <v>4602</v>
      </c>
      <c r="O985" s="3" t="s">
        <v>218</v>
      </c>
      <c r="P985" s="3" t="s">
        <v>3466</v>
      </c>
      <c r="Q985" s="3" t="s">
        <v>3473</v>
      </c>
    </row>
    <row r="986" spans="1:17" ht="13.9" customHeight="1">
      <c r="A986" s="23" t="s">
        <v>7413</v>
      </c>
      <c r="B986" s="3" t="s">
        <v>13</v>
      </c>
      <c r="C986" s="3" t="s">
        <v>14</v>
      </c>
      <c r="D986" s="3" t="s">
        <v>1135</v>
      </c>
      <c r="E986" s="3" t="s">
        <v>174</v>
      </c>
      <c r="F986" s="3" t="s">
        <v>3479</v>
      </c>
      <c r="G986" s="3" t="s">
        <v>15</v>
      </c>
      <c r="H986" s="3" t="s">
        <v>3514</v>
      </c>
      <c r="I986" s="3" t="s">
        <v>16</v>
      </c>
      <c r="J986" s="35">
        <v>74.12</v>
      </c>
      <c r="K986" s="32">
        <v>1.12124</v>
      </c>
      <c r="L986" s="6">
        <v>0.1875</v>
      </c>
      <c r="M986" s="7">
        <v>41140</v>
      </c>
      <c r="N986" s="93" t="s">
        <v>5390</v>
      </c>
      <c r="O986" s="3" t="s">
        <v>218</v>
      </c>
      <c r="P986" s="3" t="s">
        <v>3466</v>
      </c>
      <c r="Q986" s="3" t="s">
        <v>3473</v>
      </c>
    </row>
    <row r="987" spans="1:17" ht="13.9" customHeight="1">
      <c r="A987" s="2" t="s">
        <v>7414</v>
      </c>
      <c r="B987" s="3" t="s">
        <v>13</v>
      </c>
      <c r="C987" s="3" t="s">
        <v>14</v>
      </c>
      <c r="D987" s="3" t="s">
        <v>1136</v>
      </c>
      <c r="E987" s="8" t="s">
        <v>201</v>
      </c>
      <c r="F987" s="3" t="s">
        <v>3477</v>
      </c>
      <c r="G987" s="3" t="s">
        <v>15</v>
      </c>
      <c r="H987" s="3" t="s">
        <v>3514</v>
      </c>
      <c r="I987" s="3" t="s">
        <v>16</v>
      </c>
      <c r="J987" s="35">
        <v>169.68</v>
      </c>
      <c r="K987" s="32">
        <v>21.754799999999999</v>
      </c>
      <c r="L987" s="6">
        <v>0.1875</v>
      </c>
      <c r="M987" s="7">
        <v>41610</v>
      </c>
      <c r="N987" s="96" t="s">
        <v>4603</v>
      </c>
      <c r="O987" s="3" t="s">
        <v>218</v>
      </c>
      <c r="P987" s="3" t="s">
        <v>3466</v>
      </c>
      <c r="Q987" s="3" t="s">
        <v>3473</v>
      </c>
    </row>
    <row r="988" spans="1:17" ht="13.9" customHeight="1">
      <c r="A988" s="2" t="s">
        <v>7415</v>
      </c>
      <c r="B988" s="3" t="s">
        <v>13</v>
      </c>
      <c r="C988" s="3" t="s">
        <v>14</v>
      </c>
      <c r="D988" s="3" t="s">
        <v>1137</v>
      </c>
      <c r="E988" s="3" t="s">
        <v>1396</v>
      </c>
      <c r="F988" s="3" t="s">
        <v>3479</v>
      </c>
      <c r="G988" s="3" t="s">
        <v>15</v>
      </c>
      <c r="H988" s="3" t="s">
        <v>3514</v>
      </c>
      <c r="I988" s="3" t="s">
        <v>16</v>
      </c>
      <c r="J988" s="35">
        <v>96.87</v>
      </c>
      <c r="K988" s="32">
        <v>23.03</v>
      </c>
      <c r="L988" s="6">
        <v>0.1875</v>
      </c>
      <c r="M988" s="7">
        <v>41131</v>
      </c>
      <c r="N988" s="96" t="s">
        <v>5391</v>
      </c>
      <c r="O988" s="3" t="s">
        <v>218</v>
      </c>
      <c r="P988" s="3" t="s">
        <v>3466</v>
      </c>
      <c r="Q988" s="3" t="s">
        <v>3473</v>
      </c>
    </row>
    <row r="989" spans="1:17" ht="13.9" customHeight="1">
      <c r="A989" s="23" t="s">
        <v>7416</v>
      </c>
      <c r="B989" s="5" t="s">
        <v>13</v>
      </c>
      <c r="C989" s="3" t="s">
        <v>14</v>
      </c>
      <c r="D989" s="3" t="s">
        <v>1138</v>
      </c>
      <c r="E989" s="8" t="s">
        <v>1777</v>
      </c>
      <c r="F989" s="3" t="s">
        <v>3477</v>
      </c>
      <c r="G989" s="3" t="s">
        <v>15</v>
      </c>
      <c r="H989" s="3" t="s">
        <v>3514</v>
      </c>
      <c r="I989" s="3" t="s">
        <v>16</v>
      </c>
      <c r="J989" s="35">
        <v>1.99</v>
      </c>
      <c r="K989" s="32">
        <v>0.125</v>
      </c>
      <c r="L989" s="6">
        <v>0.1875</v>
      </c>
      <c r="M989" s="7">
        <v>41126</v>
      </c>
      <c r="N989" s="93" t="s">
        <v>4604</v>
      </c>
      <c r="O989" s="3" t="s">
        <v>218</v>
      </c>
      <c r="P989" s="3" t="s">
        <v>3466</v>
      </c>
      <c r="Q989" s="3" t="s">
        <v>3473</v>
      </c>
    </row>
    <row r="990" spans="1:17" ht="13.9" customHeight="1">
      <c r="A990" s="2" t="s">
        <v>7417</v>
      </c>
      <c r="B990" s="5" t="s">
        <v>13</v>
      </c>
      <c r="C990" s="3" t="s">
        <v>14</v>
      </c>
      <c r="D990" s="3" t="s">
        <v>1139</v>
      </c>
      <c r="E990" s="3" t="s">
        <v>1177</v>
      </c>
      <c r="F990" s="3" t="s">
        <v>3477</v>
      </c>
      <c r="G990" s="3" t="s">
        <v>15</v>
      </c>
      <c r="H990" s="3" t="s">
        <v>3514</v>
      </c>
      <c r="I990" s="3" t="s">
        <v>16</v>
      </c>
      <c r="J990" s="35">
        <v>86.11</v>
      </c>
      <c r="K990" s="32">
        <v>2.9020000000000001</v>
      </c>
      <c r="L990" s="6">
        <v>0.1875</v>
      </c>
      <c r="M990" s="7">
        <v>41141</v>
      </c>
      <c r="N990" s="93" t="s">
        <v>4605</v>
      </c>
      <c r="O990" s="3" t="s">
        <v>218</v>
      </c>
      <c r="P990" s="3" t="s">
        <v>3466</v>
      </c>
      <c r="Q990" s="3" t="s">
        <v>3473</v>
      </c>
    </row>
    <row r="991" spans="1:17" ht="13.9" customHeight="1">
      <c r="A991" s="2" t="s">
        <v>7418</v>
      </c>
      <c r="B991" s="5" t="s">
        <v>13</v>
      </c>
      <c r="C991" s="3" t="s">
        <v>14</v>
      </c>
      <c r="D991" s="3" t="s">
        <v>1140</v>
      </c>
      <c r="E991" s="3" t="s">
        <v>354</v>
      </c>
      <c r="F991" s="3" t="s">
        <v>3477</v>
      </c>
      <c r="G991" s="3" t="s">
        <v>15</v>
      </c>
      <c r="H991" s="3" t="s">
        <v>3514</v>
      </c>
      <c r="I991" s="3" t="s">
        <v>16</v>
      </c>
      <c r="J991" s="35">
        <v>71.38</v>
      </c>
      <c r="K991" s="32">
        <v>1.5</v>
      </c>
      <c r="L991" s="6">
        <v>0.1875</v>
      </c>
      <c r="M991" s="7">
        <v>41629</v>
      </c>
      <c r="N991" s="93" t="s">
        <v>4606</v>
      </c>
      <c r="O991" s="3" t="s">
        <v>218</v>
      </c>
      <c r="P991" s="3" t="s">
        <v>3466</v>
      </c>
      <c r="Q991" s="3" t="s">
        <v>3473</v>
      </c>
    </row>
    <row r="992" spans="1:17" ht="13.9" customHeight="1">
      <c r="A992" s="23" t="s">
        <v>7419</v>
      </c>
      <c r="B992" s="5" t="s">
        <v>13</v>
      </c>
      <c r="C992" s="3" t="s">
        <v>14</v>
      </c>
      <c r="D992" s="3" t="s">
        <v>1141</v>
      </c>
      <c r="E992" s="8" t="s">
        <v>1502</v>
      </c>
      <c r="F992" s="3" t="s">
        <v>3477</v>
      </c>
      <c r="G992" s="3" t="s">
        <v>15</v>
      </c>
      <c r="H992" s="3" t="s">
        <v>3514</v>
      </c>
      <c r="I992" s="3" t="s">
        <v>16</v>
      </c>
      <c r="J992" s="35">
        <v>8.34</v>
      </c>
      <c r="K992" s="32">
        <v>2.81E-2</v>
      </c>
      <c r="L992" s="6">
        <v>0.1875</v>
      </c>
      <c r="M992" s="7">
        <v>41143</v>
      </c>
      <c r="N992" s="93" t="s">
        <v>4607</v>
      </c>
      <c r="O992" s="3" t="s">
        <v>218</v>
      </c>
      <c r="P992" s="3" t="s">
        <v>3466</v>
      </c>
      <c r="Q992" s="3" t="s">
        <v>3473</v>
      </c>
    </row>
    <row r="993" spans="1:17" ht="13.9" customHeight="1">
      <c r="A993" s="2" t="s">
        <v>7420</v>
      </c>
      <c r="B993" s="5" t="s">
        <v>13</v>
      </c>
      <c r="C993" s="3" t="s">
        <v>14</v>
      </c>
      <c r="D993" s="3" t="s">
        <v>1142</v>
      </c>
      <c r="E993" s="3" t="s">
        <v>1327</v>
      </c>
      <c r="F993" s="3" t="s">
        <v>3479</v>
      </c>
      <c r="G993" s="3" t="s">
        <v>15</v>
      </c>
      <c r="H993" s="3" t="s">
        <v>3514</v>
      </c>
      <c r="I993" s="3" t="s">
        <v>16</v>
      </c>
      <c r="J993" s="35">
        <v>62.97</v>
      </c>
      <c r="K993" s="32">
        <v>1.12124</v>
      </c>
      <c r="L993" s="6">
        <v>0.1875</v>
      </c>
      <c r="M993" s="7">
        <v>41126</v>
      </c>
      <c r="N993" s="93" t="s">
        <v>5392</v>
      </c>
      <c r="O993" s="3" t="s">
        <v>218</v>
      </c>
      <c r="P993" s="3" t="s">
        <v>3466</v>
      </c>
      <c r="Q993" s="3" t="s">
        <v>3473</v>
      </c>
    </row>
    <row r="994" spans="1:17" ht="13.9" customHeight="1">
      <c r="A994" s="2" t="s">
        <v>7421</v>
      </c>
      <c r="B994" s="5" t="s">
        <v>13</v>
      </c>
      <c r="C994" s="3" t="s">
        <v>14</v>
      </c>
      <c r="D994" s="3" t="s">
        <v>1143</v>
      </c>
      <c r="E994" s="8" t="s">
        <v>1502</v>
      </c>
      <c r="F994" s="3" t="s">
        <v>3477</v>
      </c>
      <c r="G994" s="3" t="s">
        <v>15</v>
      </c>
      <c r="H994" s="3" t="s">
        <v>3515</v>
      </c>
      <c r="I994" s="3" t="s">
        <v>16</v>
      </c>
      <c r="J994" s="35">
        <v>26.48</v>
      </c>
      <c r="K994" s="32">
        <v>1.0595460000000001</v>
      </c>
      <c r="L994" s="6">
        <v>0.2</v>
      </c>
      <c r="M994" s="7">
        <v>41173</v>
      </c>
      <c r="N994" s="93" t="s">
        <v>5393</v>
      </c>
      <c r="O994" s="3" t="s">
        <v>140</v>
      </c>
      <c r="P994" s="3" t="s">
        <v>3466</v>
      </c>
      <c r="Q994" s="3" t="s">
        <v>3473</v>
      </c>
    </row>
    <row r="995" spans="1:17" ht="13.9" customHeight="1">
      <c r="A995" s="23" t="s">
        <v>7422</v>
      </c>
      <c r="B995" s="5" t="s">
        <v>13</v>
      </c>
      <c r="C995" s="3" t="s">
        <v>14</v>
      </c>
      <c r="D995" s="3" t="s">
        <v>1144</v>
      </c>
      <c r="E995" s="8" t="s">
        <v>2404</v>
      </c>
      <c r="F995" s="3" t="s">
        <v>3479</v>
      </c>
      <c r="G995" s="3" t="s">
        <v>15</v>
      </c>
      <c r="H995" s="3" t="s">
        <v>3515</v>
      </c>
      <c r="I995" s="3" t="s">
        <v>16</v>
      </c>
      <c r="J995" s="35">
        <v>42.66</v>
      </c>
      <c r="K995" s="32">
        <v>0.79545999999999994</v>
      </c>
      <c r="L995" s="6">
        <v>0.1875</v>
      </c>
      <c r="M995" s="7">
        <v>41629</v>
      </c>
      <c r="N995" s="96" t="s">
        <v>5394</v>
      </c>
      <c r="O995" s="3" t="s">
        <v>140</v>
      </c>
      <c r="P995" s="3" t="s">
        <v>3466</v>
      </c>
      <c r="Q995" s="3" t="s">
        <v>3473</v>
      </c>
    </row>
    <row r="996" spans="1:17" ht="13.9" customHeight="1">
      <c r="A996" s="2" t="s">
        <v>7423</v>
      </c>
      <c r="B996" s="5" t="s">
        <v>13</v>
      </c>
      <c r="C996" s="3" t="s">
        <v>14</v>
      </c>
      <c r="D996" s="3" t="s">
        <v>1145</v>
      </c>
      <c r="E996" s="8" t="s">
        <v>2799</v>
      </c>
      <c r="F996" s="3" t="s">
        <v>3479</v>
      </c>
      <c r="G996" s="3" t="s">
        <v>15</v>
      </c>
      <c r="H996" s="3" t="s">
        <v>3515</v>
      </c>
      <c r="I996" s="3" t="s">
        <v>16</v>
      </c>
      <c r="J996" s="35">
        <v>38.659999999999997</v>
      </c>
      <c r="K996" s="32">
        <v>0.79545999999999994</v>
      </c>
      <c r="L996" s="6">
        <v>0.1875</v>
      </c>
      <c r="M996" s="7">
        <v>41149</v>
      </c>
      <c r="N996" s="96" t="s">
        <v>5395</v>
      </c>
      <c r="O996" s="3" t="s">
        <v>140</v>
      </c>
      <c r="P996" s="3" t="s">
        <v>3466</v>
      </c>
      <c r="Q996" s="3" t="s">
        <v>3473</v>
      </c>
    </row>
    <row r="997" spans="1:17" ht="13.9" customHeight="1">
      <c r="A997" s="2" t="s">
        <v>7424</v>
      </c>
      <c r="B997" s="5" t="s">
        <v>13</v>
      </c>
      <c r="C997" s="3" t="s">
        <v>14</v>
      </c>
      <c r="D997" s="3" t="s">
        <v>1146</v>
      </c>
      <c r="E997" s="3" t="s">
        <v>774</v>
      </c>
      <c r="F997" s="3" t="s">
        <v>3477</v>
      </c>
      <c r="G997" s="3" t="s">
        <v>15</v>
      </c>
      <c r="H997" s="3" t="s">
        <v>3514</v>
      </c>
      <c r="I997" s="3" t="s">
        <v>16</v>
      </c>
      <c r="J997" s="35">
        <v>40.700000000000003</v>
      </c>
      <c r="K997" s="32">
        <v>2.5</v>
      </c>
      <c r="L997" s="6">
        <v>0.1875</v>
      </c>
      <c r="M997" s="7">
        <v>41125</v>
      </c>
      <c r="N997" s="96" t="s">
        <v>5396</v>
      </c>
      <c r="O997" s="3" t="s">
        <v>218</v>
      </c>
      <c r="P997" s="3" t="s">
        <v>3466</v>
      </c>
      <c r="Q997" s="3" t="s">
        <v>3473</v>
      </c>
    </row>
    <row r="998" spans="1:17" ht="13.9" customHeight="1">
      <c r="A998" s="23" t="s">
        <v>7425</v>
      </c>
      <c r="B998" s="5" t="s">
        <v>13</v>
      </c>
      <c r="C998" s="3" t="s">
        <v>14</v>
      </c>
      <c r="D998" s="3" t="s">
        <v>1147</v>
      </c>
      <c r="E998" s="3" t="s">
        <v>1177</v>
      </c>
      <c r="F998" s="3" t="s">
        <v>3477</v>
      </c>
      <c r="G998" s="3" t="s">
        <v>15</v>
      </c>
      <c r="H998" s="3" t="s">
        <v>3514</v>
      </c>
      <c r="I998" s="3" t="s">
        <v>16</v>
      </c>
      <c r="J998" s="35">
        <v>8.2799999999999994</v>
      </c>
      <c r="K998" s="32">
        <v>0.33700000000000002</v>
      </c>
      <c r="L998" s="6">
        <v>0.1875</v>
      </c>
      <c r="M998" s="7">
        <v>41159</v>
      </c>
      <c r="N998" s="96" t="s">
        <v>5397</v>
      </c>
      <c r="O998" s="3" t="s">
        <v>218</v>
      </c>
      <c r="P998" s="3" t="s">
        <v>3466</v>
      </c>
      <c r="Q998" s="3" t="s">
        <v>3473</v>
      </c>
    </row>
    <row r="999" spans="1:17" ht="13.9" customHeight="1">
      <c r="A999" s="2" t="s">
        <v>7426</v>
      </c>
      <c r="B999" s="5" t="s">
        <v>13</v>
      </c>
      <c r="C999" s="3" t="s">
        <v>14</v>
      </c>
      <c r="D999" s="3" t="s">
        <v>1148</v>
      </c>
      <c r="E999" s="3" t="s">
        <v>616</v>
      </c>
      <c r="F999" s="3" t="s">
        <v>3477</v>
      </c>
      <c r="G999" s="3" t="s">
        <v>15</v>
      </c>
      <c r="H999" s="3" t="s">
        <v>3514</v>
      </c>
      <c r="I999" s="3" t="s">
        <v>16</v>
      </c>
      <c r="J999" s="35">
        <v>8.19</v>
      </c>
      <c r="K999" s="32">
        <v>2.81E-2</v>
      </c>
      <c r="L999" s="6">
        <v>0.1875</v>
      </c>
      <c r="M999" s="7">
        <v>41624</v>
      </c>
      <c r="N999" s="93" t="s">
        <v>5398</v>
      </c>
      <c r="O999" s="3" t="s">
        <v>218</v>
      </c>
      <c r="P999" s="3" t="s">
        <v>3466</v>
      </c>
      <c r="Q999" s="3" t="s">
        <v>3473</v>
      </c>
    </row>
    <row r="1000" spans="1:17" ht="13.9" customHeight="1">
      <c r="A1000" s="2" t="s">
        <v>7427</v>
      </c>
      <c r="B1000" s="5" t="s">
        <v>13</v>
      </c>
      <c r="C1000" s="3" t="s">
        <v>14</v>
      </c>
      <c r="D1000" s="3" t="s">
        <v>1149</v>
      </c>
      <c r="E1000" s="8" t="s">
        <v>1274</v>
      </c>
      <c r="F1000" s="3" t="s">
        <v>3477</v>
      </c>
      <c r="G1000" s="3" t="s">
        <v>15</v>
      </c>
      <c r="H1000" s="3" t="s">
        <v>3516</v>
      </c>
      <c r="I1000" s="3" t="s">
        <v>16</v>
      </c>
      <c r="J1000" s="35">
        <v>155.24</v>
      </c>
      <c r="K1000" s="32">
        <v>10</v>
      </c>
      <c r="L1000" s="6">
        <v>0.1875</v>
      </c>
      <c r="M1000" s="7">
        <v>41164</v>
      </c>
      <c r="N1000" s="96" t="s">
        <v>5399</v>
      </c>
      <c r="O1000" s="3" t="s">
        <v>782</v>
      </c>
      <c r="P1000" s="3" t="s">
        <v>3466</v>
      </c>
      <c r="Q1000" s="3" t="s">
        <v>3473</v>
      </c>
    </row>
    <row r="1001" spans="1:17" ht="13.9" customHeight="1">
      <c r="A1001" s="23" t="s">
        <v>7428</v>
      </c>
      <c r="B1001" s="3" t="s">
        <v>13</v>
      </c>
      <c r="C1001" s="3" t="s">
        <v>14</v>
      </c>
      <c r="D1001" s="3" t="s">
        <v>1150</v>
      </c>
      <c r="E1001" s="8" t="s">
        <v>1777</v>
      </c>
      <c r="F1001" s="3" t="s">
        <v>3477</v>
      </c>
      <c r="G1001" s="3" t="s">
        <v>15</v>
      </c>
      <c r="H1001" s="3" t="s">
        <v>3516</v>
      </c>
      <c r="I1001" s="3" t="s">
        <v>16</v>
      </c>
      <c r="J1001" s="35">
        <v>154.27000000000001</v>
      </c>
      <c r="K1001" s="32">
        <v>7.5</v>
      </c>
      <c r="L1001" s="6">
        <v>0.1875</v>
      </c>
      <c r="M1001" s="7">
        <v>41160</v>
      </c>
      <c r="N1001" s="96" t="s">
        <v>5400</v>
      </c>
      <c r="O1001" s="3" t="s">
        <v>782</v>
      </c>
      <c r="P1001" s="3" t="s">
        <v>3466</v>
      </c>
      <c r="Q1001" s="3" t="s">
        <v>3473</v>
      </c>
    </row>
    <row r="1002" spans="1:17" ht="13.9" customHeight="1">
      <c r="A1002" s="2" t="s">
        <v>7429</v>
      </c>
      <c r="B1002" s="5" t="s">
        <v>13</v>
      </c>
      <c r="C1002" s="3" t="s">
        <v>14</v>
      </c>
      <c r="D1002" s="3" t="s">
        <v>1151</v>
      </c>
      <c r="E1002" s="8" t="s">
        <v>3188</v>
      </c>
      <c r="F1002" s="3" t="s">
        <v>3477</v>
      </c>
      <c r="G1002" s="3" t="s">
        <v>15</v>
      </c>
      <c r="H1002" s="8" t="s">
        <v>3504</v>
      </c>
      <c r="I1002" s="3" t="s">
        <v>16</v>
      </c>
      <c r="J1002" s="35">
        <v>1</v>
      </c>
      <c r="K1002" s="32">
        <v>0</v>
      </c>
      <c r="L1002" s="6">
        <v>0.1875</v>
      </c>
      <c r="M1002" s="7">
        <v>36941</v>
      </c>
      <c r="N1002" s="93" t="s">
        <v>4608</v>
      </c>
      <c r="O1002" s="3" t="s">
        <v>863</v>
      </c>
      <c r="P1002" s="3" t="s">
        <v>3465</v>
      </c>
      <c r="Q1002" s="3" t="s">
        <v>3472</v>
      </c>
    </row>
    <row r="1003" spans="1:17" ht="13.9" customHeight="1">
      <c r="A1003" s="2" t="s">
        <v>7430</v>
      </c>
      <c r="B1003" s="5" t="s">
        <v>3475</v>
      </c>
      <c r="C1003" s="3" t="s">
        <v>14</v>
      </c>
      <c r="D1003" s="3" t="s">
        <v>1152</v>
      </c>
      <c r="E1003" s="8" t="s">
        <v>1589</v>
      </c>
      <c r="F1003" s="3" t="s">
        <v>3477</v>
      </c>
      <c r="G1003" s="3" t="s">
        <v>15</v>
      </c>
      <c r="H1003" s="13" t="s">
        <v>3513</v>
      </c>
      <c r="I1003" s="3" t="s">
        <v>16</v>
      </c>
      <c r="J1003" s="35">
        <v>169.94</v>
      </c>
      <c r="K1003" s="32">
        <v>3.1114999999999999</v>
      </c>
      <c r="L1003" s="6">
        <v>0.125</v>
      </c>
      <c r="M1003" s="7">
        <v>41612</v>
      </c>
      <c r="N1003" s="93" t="s">
        <v>4609</v>
      </c>
      <c r="O1003" s="3" t="s">
        <v>115</v>
      </c>
      <c r="P1003" s="3" t="s">
        <v>3465</v>
      </c>
      <c r="Q1003" s="3" t="s">
        <v>3471</v>
      </c>
    </row>
    <row r="1004" spans="1:17" ht="13.9" customHeight="1">
      <c r="A1004" s="23" t="s">
        <v>7431</v>
      </c>
      <c r="B1004" s="5" t="s">
        <v>3475</v>
      </c>
      <c r="C1004" s="3" t="s">
        <v>14</v>
      </c>
      <c r="D1004" s="3" t="s">
        <v>1153</v>
      </c>
      <c r="E1004" s="8" t="s">
        <v>3126</v>
      </c>
      <c r="F1004" s="3" t="s">
        <v>3477</v>
      </c>
      <c r="G1004" s="3" t="s">
        <v>15</v>
      </c>
      <c r="H1004" s="3" t="s">
        <v>3517</v>
      </c>
      <c r="I1004" s="3" t="s">
        <v>16</v>
      </c>
      <c r="J1004" s="35">
        <v>122.98</v>
      </c>
      <c r="K1004" s="32">
        <v>27.75</v>
      </c>
      <c r="L1004" s="6">
        <v>0.125</v>
      </c>
      <c r="M1004" s="7">
        <v>41064</v>
      </c>
      <c r="N1004" s="93" t="s">
        <v>5401</v>
      </c>
      <c r="O1004" s="3" t="s">
        <v>284</v>
      </c>
      <c r="P1004" s="3" t="s">
        <v>3465</v>
      </c>
      <c r="Q1004" s="3" t="s">
        <v>3472</v>
      </c>
    </row>
    <row r="1005" spans="1:17" ht="13.9" customHeight="1">
      <c r="A1005" s="2" t="s">
        <v>7432</v>
      </c>
      <c r="B1005" s="5" t="s">
        <v>13</v>
      </c>
      <c r="C1005" s="3" t="s">
        <v>14</v>
      </c>
      <c r="D1005" s="3" t="s">
        <v>1154</v>
      </c>
      <c r="E1005" s="8" t="s">
        <v>3188</v>
      </c>
      <c r="F1005" s="3" t="s">
        <v>3477</v>
      </c>
      <c r="G1005" s="3" t="s">
        <v>15</v>
      </c>
      <c r="H1005" s="3" t="s">
        <v>3509</v>
      </c>
      <c r="I1005" s="3" t="s">
        <v>16</v>
      </c>
      <c r="J1005" s="35">
        <v>156.66999999999999</v>
      </c>
      <c r="K1005" s="32">
        <v>9.375E-2</v>
      </c>
      <c r="L1005" s="6">
        <v>0.1875</v>
      </c>
      <c r="M1005" s="7">
        <v>41167</v>
      </c>
      <c r="N1005" s="93" t="s">
        <v>4610</v>
      </c>
      <c r="O1005" s="3" t="s">
        <v>242</v>
      </c>
      <c r="P1005" s="3" t="s">
        <v>3466</v>
      </c>
      <c r="Q1005" s="3" t="s">
        <v>3473</v>
      </c>
    </row>
    <row r="1006" spans="1:17" ht="13.9" customHeight="1">
      <c r="A1006" s="2" t="s">
        <v>7433</v>
      </c>
      <c r="B1006" s="5" t="s">
        <v>13</v>
      </c>
      <c r="C1006" s="3" t="s">
        <v>14</v>
      </c>
      <c r="D1006" s="3" t="s">
        <v>1155</v>
      </c>
      <c r="E1006" s="3" t="s">
        <v>1051</v>
      </c>
      <c r="F1006" s="3" t="s">
        <v>3479</v>
      </c>
      <c r="G1006" s="3" t="s">
        <v>15</v>
      </c>
      <c r="H1006" s="3" t="s">
        <v>3515</v>
      </c>
      <c r="I1006" s="3" t="s">
        <v>16</v>
      </c>
      <c r="J1006" s="35">
        <v>41.45</v>
      </c>
      <c r="K1006" s="32">
        <v>3.1818200000000001</v>
      </c>
      <c r="L1006" s="6">
        <v>0.1875</v>
      </c>
      <c r="M1006" s="7">
        <v>41167</v>
      </c>
      <c r="N1006" s="93" t="s">
        <v>5402</v>
      </c>
      <c r="O1006" s="3" t="s">
        <v>140</v>
      </c>
      <c r="P1006" s="3" t="s">
        <v>3466</v>
      </c>
      <c r="Q1006" s="3" t="s">
        <v>3473</v>
      </c>
    </row>
    <row r="1007" spans="1:17" ht="13.9" customHeight="1">
      <c r="A1007" s="23" t="s">
        <v>7434</v>
      </c>
      <c r="B1007" s="3" t="s">
        <v>13</v>
      </c>
      <c r="C1007" s="3" t="s">
        <v>14</v>
      </c>
      <c r="D1007" s="3" t="s">
        <v>1156</v>
      </c>
      <c r="E1007" s="8" t="s">
        <v>2404</v>
      </c>
      <c r="F1007" s="3" t="s">
        <v>3477</v>
      </c>
      <c r="G1007" s="3" t="s">
        <v>15</v>
      </c>
      <c r="H1007" s="3" t="s">
        <v>3515</v>
      </c>
      <c r="I1007" s="3" t="s">
        <v>16</v>
      </c>
      <c r="J1007" s="35">
        <v>34.22</v>
      </c>
      <c r="K1007" s="32">
        <v>2</v>
      </c>
      <c r="L1007" s="6">
        <v>0.2</v>
      </c>
      <c r="M1007" s="7">
        <v>41636</v>
      </c>
      <c r="N1007" s="93" t="s">
        <v>5403</v>
      </c>
      <c r="O1007" s="3" t="s">
        <v>140</v>
      </c>
      <c r="P1007" s="3" t="s">
        <v>3466</v>
      </c>
      <c r="Q1007" s="3" t="s">
        <v>3473</v>
      </c>
    </row>
    <row r="1008" spans="1:17" ht="13.9" customHeight="1">
      <c r="A1008" s="2" t="s">
        <v>7435</v>
      </c>
      <c r="B1008" s="5" t="s">
        <v>13</v>
      </c>
      <c r="C1008" s="3" t="s">
        <v>14</v>
      </c>
      <c r="D1008" s="3" t="s">
        <v>1157</v>
      </c>
      <c r="E1008" s="3" t="s">
        <v>1177</v>
      </c>
      <c r="F1008" s="3" t="s">
        <v>3477</v>
      </c>
      <c r="G1008" s="3" t="s">
        <v>15</v>
      </c>
      <c r="H1008" s="3" t="s">
        <v>3514</v>
      </c>
      <c r="I1008" s="3" t="s">
        <v>16</v>
      </c>
      <c r="J1008" s="35">
        <v>8.5500000000000007</v>
      </c>
      <c r="K1008" s="32">
        <v>1.51875</v>
      </c>
      <c r="L1008" s="6">
        <v>0.2</v>
      </c>
      <c r="M1008" s="7">
        <v>41156</v>
      </c>
      <c r="N1008" s="93" t="s">
        <v>4611</v>
      </c>
      <c r="O1008" s="3" t="s">
        <v>218</v>
      </c>
      <c r="P1008" s="3" t="s">
        <v>3466</v>
      </c>
      <c r="Q1008" s="3" t="s">
        <v>3473</v>
      </c>
    </row>
    <row r="1009" spans="1:17" ht="13.9" customHeight="1">
      <c r="A1009" s="2" t="s">
        <v>7436</v>
      </c>
      <c r="B1009" s="5" t="s">
        <v>13</v>
      </c>
      <c r="C1009" s="3" t="s">
        <v>14</v>
      </c>
      <c r="D1009" s="3" t="s">
        <v>1158</v>
      </c>
      <c r="E1009" s="3" t="s">
        <v>898</v>
      </c>
      <c r="F1009" s="3" t="s">
        <v>3477</v>
      </c>
      <c r="G1009" s="3" t="s">
        <v>15</v>
      </c>
      <c r="H1009" s="3" t="s">
        <v>3514</v>
      </c>
      <c r="I1009" s="3" t="s">
        <v>16</v>
      </c>
      <c r="J1009" s="35">
        <v>7.36</v>
      </c>
      <c r="K1009" s="32">
        <v>5.6099999999999997E-2</v>
      </c>
      <c r="L1009" s="6">
        <v>0.2</v>
      </c>
      <c r="M1009" s="7">
        <v>41145</v>
      </c>
      <c r="N1009" s="93" t="s">
        <v>4612</v>
      </c>
      <c r="O1009" s="3" t="s">
        <v>218</v>
      </c>
      <c r="P1009" s="3" t="s">
        <v>3466</v>
      </c>
      <c r="Q1009" s="3" t="s">
        <v>3473</v>
      </c>
    </row>
    <row r="1010" spans="1:17" ht="13.9" customHeight="1">
      <c r="A1010" s="23" t="s">
        <v>7437</v>
      </c>
      <c r="B1010" s="3" t="s">
        <v>3475</v>
      </c>
      <c r="C1010" s="3" t="s">
        <v>14</v>
      </c>
      <c r="D1010" s="3" t="s">
        <v>1159</v>
      </c>
      <c r="E1010" s="3" t="s">
        <v>774</v>
      </c>
      <c r="F1010" s="3" t="s">
        <v>3477</v>
      </c>
      <c r="G1010" s="3" t="s">
        <v>15</v>
      </c>
      <c r="H1010" s="3" t="s">
        <v>3516</v>
      </c>
      <c r="I1010" s="3" t="s">
        <v>16</v>
      </c>
      <c r="J1010" s="35">
        <v>39.18</v>
      </c>
      <c r="K1010" s="32">
        <v>6.6666999999999996</v>
      </c>
      <c r="L1010" s="6">
        <v>0.125</v>
      </c>
      <c r="M1010" s="7">
        <v>41182</v>
      </c>
      <c r="N1010" s="96" t="s">
        <v>4613</v>
      </c>
      <c r="O1010" s="3" t="s">
        <v>782</v>
      </c>
      <c r="P1010" s="3" t="s">
        <v>3466</v>
      </c>
      <c r="Q1010" s="3" t="s">
        <v>3473</v>
      </c>
    </row>
    <row r="1011" spans="1:17" ht="13.9" customHeight="1">
      <c r="A1011" s="2" t="s">
        <v>7438</v>
      </c>
      <c r="B1011" s="3" t="s">
        <v>13</v>
      </c>
      <c r="C1011" s="3" t="s">
        <v>14</v>
      </c>
      <c r="D1011" s="3" t="s">
        <v>1160</v>
      </c>
      <c r="E1011" s="8" t="s">
        <v>201</v>
      </c>
      <c r="F1011" s="3" t="s">
        <v>3477</v>
      </c>
      <c r="G1011" s="3" t="s">
        <v>15</v>
      </c>
      <c r="H1011" s="3" t="s">
        <v>3516</v>
      </c>
      <c r="I1011" s="3" t="s">
        <v>16</v>
      </c>
      <c r="J1011" s="35">
        <v>21.97</v>
      </c>
      <c r="K1011" s="32">
        <v>10.056900000000001</v>
      </c>
      <c r="L1011" s="6">
        <v>0.125</v>
      </c>
      <c r="M1011" s="7">
        <v>41645</v>
      </c>
      <c r="N1011" s="96" t="s">
        <v>4614</v>
      </c>
      <c r="O1011" s="3" t="s">
        <v>782</v>
      </c>
      <c r="P1011" s="3" t="s">
        <v>3466</v>
      </c>
      <c r="Q1011" s="3" t="s">
        <v>3473</v>
      </c>
    </row>
    <row r="1012" spans="1:17" ht="13.9" customHeight="1">
      <c r="A1012" s="2" t="s">
        <v>7439</v>
      </c>
      <c r="B1012" s="3" t="s">
        <v>13</v>
      </c>
      <c r="C1012" s="3" t="s">
        <v>14</v>
      </c>
      <c r="D1012" s="3" t="s">
        <v>1161</v>
      </c>
      <c r="E1012" s="8" t="s">
        <v>1777</v>
      </c>
      <c r="F1012" s="3" t="s">
        <v>3477</v>
      </c>
      <c r="G1012" s="3" t="s">
        <v>15</v>
      </c>
      <c r="H1012" s="3" t="s">
        <v>3515</v>
      </c>
      <c r="I1012" s="3" t="s">
        <v>16</v>
      </c>
      <c r="J1012" s="35">
        <v>37.32</v>
      </c>
      <c r="K1012" s="32">
        <v>0.1482</v>
      </c>
      <c r="L1012" s="6">
        <v>0.2</v>
      </c>
      <c r="M1012" s="7">
        <v>41171</v>
      </c>
      <c r="N1012" s="93" t="s">
        <v>4615</v>
      </c>
      <c r="O1012" s="3" t="s">
        <v>140</v>
      </c>
      <c r="P1012" s="3" t="s">
        <v>3466</v>
      </c>
      <c r="Q1012" s="3" t="s">
        <v>3473</v>
      </c>
    </row>
    <row r="1013" spans="1:17" ht="13.9" customHeight="1">
      <c r="A1013" s="23" t="s">
        <v>7440</v>
      </c>
      <c r="B1013" s="3" t="s">
        <v>13</v>
      </c>
      <c r="C1013" s="3" t="s">
        <v>14</v>
      </c>
      <c r="D1013" s="3" t="s">
        <v>1162</v>
      </c>
      <c r="E1013" s="8" t="s">
        <v>1777</v>
      </c>
      <c r="F1013" s="3" t="s">
        <v>3477</v>
      </c>
      <c r="G1013" s="3" t="s">
        <v>15</v>
      </c>
      <c r="H1013" s="3" t="s">
        <v>3514</v>
      </c>
      <c r="I1013" s="3" t="s">
        <v>16</v>
      </c>
      <c r="J1013" s="35">
        <v>8.5299999999999994</v>
      </c>
      <c r="K1013" s="32">
        <v>0.67300000000000004</v>
      </c>
      <c r="L1013" s="6">
        <v>0.1875</v>
      </c>
      <c r="M1013" s="7">
        <v>41126</v>
      </c>
      <c r="N1013" s="93" t="s">
        <v>4616</v>
      </c>
      <c r="O1013" s="3" t="s">
        <v>218</v>
      </c>
      <c r="P1013" s="3" t="s">
        <v>3466</v>
      </c>
      <c r="Q1013" s="3" t="s">
        <v>3473</v>
      </c>
    </row>
    <row r="1014" spans="1:17" ht="13.9" customHeight="1">
      <c r="A1014" s="2" t="s">
        <v>7441</v>
      </c>
      <c r="B1014" s="3" t="s">
        <v>13</v>
      </c>
      <c r="C1014" s="3" t="s">
        <v>14</v>
      </c>
      <c r="D1014" s="3" t="s">
        <v>1163</v>
      </c>
      <c r="E1014" s="3" t="s">
        <v>1051</v>
      </c>
      <c r="F1014" s="3" t="s">
        <v>3477</v>
      </c>
      <c r="G1014" s="3" t="s">
        <v>15</v>
      </c>
      <c r="H1014" s="3" t="s">
        <v>3514</v>
      </c>
      <c r="I1014" s="3" t="s">
        <v>16</v>
      </c>
      <c r="J1014" s="35">
        <v>1.95</v>
      </c>
      <c r="K1014" s="32">
        <v>0.25</v>
      </c>
      <c r="L1014" s="6">
        <v>0.2</v>
      </c>
      <c r="M1014" s="7">
        <v>41181</v>
      </c>
      <c r="N1014" s="93" t="s">
        <v>4617</v>
      </c>
      <c r="O1014" s="3" t="s">
        <v>218</v>
      </c>
      <c r="P1014" s="3" t="s">
        <v>3466</v>
      </c>
      <c r="Q1014" s="3" t="s">
        <v>3473</v>
      </c>
    </row>
    <row r="1015" spans="1:17" ht="13.9" customHeight="1">
      <c r="A1015" s="2" t="s">
        <v>7442</v>
      </c>
      <c r="B1015" s="3" t="s">
        <v>13</v>
      </c>
      <c r="C1015" s="3" t="s">
        <v>14</v>
      </c>
      <c r="D1015" s="3" t="s">
        <v>1164</v>
      </c>
      <c r="E1015" s="8" t="s">
        <v>3188</v>
      </c>
      <c r="F1015" s="3" t="s">
        <v>3477</v>
      </c>
      <c r="G1015" s="3" t="s">
        <v>15</v>
      </c>
      <c r="H1015" s="3" t="s">
        <v>3514</v>
      </c>
      <c r="I1015" s="3" t="s">
        <v>16</v>
      </c>
      <c r="J1015" s="35">
        <v>8.2200000000000006</v>
      </c>
      <c r="K1015" s="32">
        <v>0.1125</v>
      </c>
      <c r="L1015" s="6">
        <v>0.2</v>
      </c>
      <c r="M1015" s="7">
        <v>41651</v>
      </c>
      <c r="N1015" s="93" t="s">
        <v>4611</v>
      </c>
      <c r="O1015" s="3" t="s">
        <v>218</v>
      </c>
      <c r="P1015" s="3" t="s">
        <v>3466</v>
      </c>
      <c r="Q1015" s="3" t="s">
        <v>3473</v>
      </c>
    </row>
    <row r="1016" spans="1:17" ht="13.9" customHeight="1">
      <c r="A1016" s="23" t="s">
        <v>7443</v>
      </c>
      <c r="B1016" s="3" t="s">
        <v>13</v>
      </c>
      <c r="C1016" s="3" t="s">
        <v>14</v>
      </c>
      <c r="D1016" s="3" t="s">
        <v>1165</v>
      </c>
      <c r="E1016" s="8" t="s">
        <v>2552</v>
      </c>
      <c r="F1016" s="3" t="s">
        <v>3477</v>
      </c>
      <c r="G1016" s="3" t="s">
        <v>15</v>
      </c>
      <c r="H1016" s="3" t="s">
        <v>3516</v>
      </c>
      <c r="I1016" s="3" t="s">
        <v>16</v>
      </c>
      <c r="J1016" s="35">
        <v>159.26</v>
      </c>
      <c r="K1016" s="32">
        <v>15</v>
      </c>
      <c r="L1016" s="6">
        <v>0.1875</v>
      </c>
      <c r="M1016" s="7">
        <v>41169</v>
      </c>
      <c r="N1016" s="93" t="s">
        <v>5404</v>
      </c>
      <c r="O1016" s="3" t="s">
        <v>782</v>
      </c>
      <c r="P1016" s="3" t="s">
        <v>3466</v>
      </c>
      <c r="Q1016" s="3" t="s">
        <v>3473</v>
      </c>
    </row>
    <row r="1017" spans="1:17" ht="13.9" customHeight="1">
      <c r="A1017" s="2" t="s">
        <v>7444</v>
      </c>
      <c r="B1017" s="3" t="s">
        <v>13</v>
      </c>
      <c r="C1017" s="3" t="s">
        <v>14</v>
      </c>
      <c r="D1017" s="3" t="s">
        <v>1166</v>
      </c>
      <c r="E1017" s="8" t="s">
        <v>2276</v>
      </c>
      <c r="F1017" s="3" t="s">
        <v>3477</v>
      </c>
      <c r="G1017" s="3" t="s">
        <v>15</v>
      </c>
      <c r="H1017" s="3" t="s">
        <v>3516</v>
      </c>
      <c r="I1017" s="3" t="s">
        <v>16</v>
      </c>
      <c r="J1017" s="35">
        <v>122.58</v>
      </c>
      <c r="K1017" s="32">
        <v>20.357099999999999</v>
      </c>
      <c r="L1017" s="6">
        <v>0.1875</v>
      </c>
      <c r="M1017" s="7">
        <v>41160</v>
      </c>
      <c r="N1017" s="93" t="s">
        <v>4614</v>
      </c>
      <c r="O1017" s="3" t="s">
        <v>782</v>
      </c>
      <c r="P1017" s="3" t="s">
        <v>3466</v>
      </c>
      <c r="Q1017" s="3" t="s">
        <v>3473</v>
      </c>
    </row>
    <row r="1018" spans="1:17" ht="13.9" customHeight="1">
      <c r="A1018" s="2" t="s">
        <v>7445</v>
      </c>
      <c r="B1018" s="3" t="s">
        <v>13</v>
      </c>
      <c r="C1018" s="3" t="s">
        <v>14</v>
      </c>
      <c r="D1018" s="3" t="s">
        <v>1167</v>
      </c>
      <c r="E1018" s="8" t="s">
        <v>2692</v>
      </c>
      <c r="F1018" s="3" t="s">
        <v>3477</v>
      </c>
      <c r="G1018" s="3" t="s">
        <v>15</v>
      </c>
      <c r="H1018" s="3" t="s">
        <v>3516</v>
      </c>
      <c r="I1018" s="3" t="s">
        <v>16</v>
      </c>
      <c r="J1018" s="35">
        <v>48.02</v>
      </c>
      <c r="K1018" s="32">
        <v>22.1541</v>
      </c>
      <c r="L1018" s="6">
        <v>0.1875</v>
      </c>
      <c r="M1018" s="7">
        <v>41174</v>
      </c>
      <c r="N1018" s="93" t="s">
        <v>4613</v>
      </c>
      <c r="O1018" s="3" t="s">
        <v>782</v>
      </c>
      <c r="P1018" s="3" t="s">
        <v>3466</v>
      </c>
      <c r="Q1018" s="3" t="s">
        <v>3473</v>
      </c>
    </row>
    <row r="1019" spans="1:17" ht="13.9" customHeight="1">
      <c r="A1019" s="23" t="s">
        <v>7446</v>
      </c>
      <c r="B1019" s="3" t="s">
        <v>13</v>
      </c>
      <c r="C1019" s="3" t="s">
        <v>14</v>
      </c>
      <c r="D1019" s="3" t="s">
        <v>1168</v>
      </c>
      <c r="E1019" s="8" t="s">
        <v>1777</v>
      </c>
      <c r="F1019" s="3" t="s">
        <v>3479</v>
      </c>
      <c r="G1019" s="3" t="s">
        <v>15</v>
      </c>
      <c r="H1019" s="3" t="s">
        <v>3516</v>
      </c>
      <c r="I1019" s="3" t="s">
        <v>16</v>
      </c>
      <c r="J1019" s="35">
        <v>74.959999999999994</v>
      </c>
      <c r="K1019" s="32">
        <v>17.5245</v>
      </c>
      <c r="L1019" s="6">
        <v>0.1875</v>
      </c>
      <c r="M1019" s="7">
        <v>41644</v>
      </c>
      <c r="N1019" s="93" t="s">
        <v>5405</v>
      </c>
      <c r="O1019" s="3" t="s">
        <v>782</v>
      </c>
      <c r="P1019" s="3" t="s">
        <v>3466</v>
      </c>
      <c r="Q1019" s="3" t="s">
        <v>3473</v>
      </c>
    </row>
    <row r="1020" spans="1:17" ht="13.9" customHeight="1">
      <c r="A1020" s="2" t="s">
        <v>7447</v>
      </c>
      <c r="B1020" s="3" t="s">
        <v>13</v>
      </c>
      <c r="C1020" s="3" t="s">
        <v>14</v>
      </c>
      <c r="D1020" s="3" t="s">
        <v>1169</v>
      </c>
      <c r="E1020" s="3" t="s">
        <v>506</v>
      </c>
      <c r="F1020" s="3" t="s">
        <v>3477</v>
      </c>
      <c r="G1020" s="3" t="s">
        <v>15</v>
      </c>
      <c r="H1020" s="3" t="s">
        <v>3516</v>
      </c>
      <c r="I1020" s="3" t="s">
        <v>16</v>
      </c>
      <c r="J1020" s="35">
        <v>50.22</v>
      </c>
      <c r="K1020" s="32">
        <v>1.2694799999999999</v>
      </c>
      <c r="L1020" s="6">
        <v>0.1875</v>
      </c>
      <c r="M1020" s="7">
        <v>41176</v>
      </c>
      <c r="N1020" s="93" t="s">
        <v>5406</v>
      </c>
      <c r="O1020" s="3" t="s">
        <v>782</v>
      </c>
      <c r="P1020" s="3" t="s">
        <v>3466</v>
      </c>
      <c r="Q1020" s="3" t="s">
        <v>3473</v>
      </c>
    </row>
    <row r="1021" spans="1:17" ht="13.9" customHeight="1">
      <c r="A1021" s="2" t="s">
        <v>7448</v>
      </c>
      <c r="B1021" s="5" t="s">
        <v>13</v>
      </c>
      <c r="C1021" s="3" t="s">
        <v>14</v>
      </c>
      <c r="D1021" s="3" t="s">
        <v>1170</v>
      </c>
      <c r="E1021" s="3" t="s">
        <v>1177</v>
      </c>
      <c r="F1021" s="3" t="s">
        <v>3477</v>
      </c>
      <c r="G1021" s="3" t="s">
        <v>15</v>
      </c>
      <c r="H1021" s="3" t="s">
        <v>3516</v>
      </c>
      <c r="I1021" s="3" t="s">
        <v>16</v>
      </c>
      <c r="J1021" s="35">
        <v>155.69</v>
      </c>
      <c r="K1021" s="32">
        <v>22.5</v>
      </c>
      <c r="L1021" s="6">
        <v>0.1875</v>
      </c>
      <c r="M1021" s="7">
        <v>41165</v>
      </c>
      <c r="N1021" s="93" t="s">
        <v>5403</v>
      </c>
      <c r="O1021" s="3" t="s">
        <v>782</v>
      </c>
      <c r="P1021" s="3" t="s">
        <v>3466</v>
      </c>
      <c r="Q1021" s="3" t="s">
        <v>3473</v>
      </c>
    </row>
    <row r="1022" spans="1:17" ht="13.9" customHeight="1">
      <c r="A1022" s="23" t="s">
        <v>7449</v>
      </c>
      <c r="B1022" s="3" t="s">
        <v>13</v>
      </c>
      <c r="C1022" s="3" t="s">
        <v>14</v>
      </c>
      <c r="D1022" s="3" t="s">
        <v>1171</v>
      </c>
      <c r="E1022" s="3" t="s">
        <v>616</v>
      </c>
      <c r="F1022" s="3" t="s">
        <v>3477</v>
      </c>
      <c r="G1022" s="3" t="s">
        <v>15</v>
      </c>
      <c r="H1022" s="3" t="s">
        <v>3516</v>
      </c>
      <c r="I1022" s="3" t="s">
        <v>16</v>
      </c>
      <c r="J1022" s="35">
        <v>44.12</v>
      </c>
      <c r="K1022" s="32">
        <v>8.0814000000000004</v>
      </c>
      <c r="L1022" s="6">
        <v>0.1875</v>
      </c>
      <c r="M1022" s="7">
        <v>41175</v>
      </c>
      <c r="N1022" s="93" t="s">
        <v>5406</v>
      </c>
      <c r="O1022" s="3" t="s">
        <v>782</v>
      </c>
      <c r="P1022" s="3" t="s">
        <v>3466</v>
      </c>
      <c r="Q1022" s="3" t="s">
        <v>3473</v>
      </c>
    </row>
    <row r="1023" spans="1:17" ht="13.9" customHeight="1">
      <c r="A1023" s="2" t="s">
        <v>7450</v>
      </c>
      <c r="B1023" s="5" t="s">
        <v>13</v>
      </c>
      <c r="C1023" s="3" t="s">
        <v>14</v>
      </c>
      <c r="D1023" s="3" t="s">
        <v>1172</v>
      </c>
      <c r="E1023" s="3" t="s">
        <v>215</v>
      </c>
      <c r="F1023" s="3" t="s">
        <v>3477</v>
      </c>
      <c r="G1023" s="3" t="s">
        <v>15</v>
      </c>
      <c r="H1023" s="3" t="s">
        <v>3509</v>
      </c>
      <c r="I1023" s="3" t="s">
        <v>16</v>
      </c>
      <c r="J1023" s="35">
        <v>156.22</v>
      </c>
      <c r="K1023" s="32">
        <v>7.5</v>
      </c>
      <c r="L1023" s="6">
        <v>0.2</v>
      </c>
      <c r="M1023" s="7">
        <v>41658</v>
      </c>
      <c r="N1023" s="93" t="s">
        <v>5407</v>
      </c>
      <c r="O1023" s="3" t="s">
        <v>242</v>
      </c>
      <c r="P1023" s="3" t="s">
        <v>3466</v>
      </c>
      <c r="Q1023" s="3" t="s">
        <v>3473</v>
      </c>
    </row>
    <row r="1024" spans="1:17" ht="13.9" customHeight="1">
      <c r="A1024" s="2" t="s">
        <v>7451</v>
      </c>
      <c r="B1024" s="3" t="s">
        <v>13</v>
      </c>
      <c r="C1024" s="3" t="s">
        <v>14</v>
      </c>
      <c r="D1024" s="3" t="s">
        <v>1173</v>
      </c>
      <c r="E1024" s="8" t="s">
        <v>2207</v>
      </c>
      <c r="F1024" s="3" t="s">
        <v>3477</v>
      </c>
      <c r="G1024" s="3" t="s">
        <v>15</v>
      </c>
      <c r="H1024" s="3" t="s">
        <v>3509</v>
      </c>
      <c r="I1024" s="3" t="s">
        <v>16</v>
      </c>
      <c r="J1024" s="35">
        <v>171.61</v>
      </c>
      <c r="K1024" s="32">
        <v>7.5</v>
      </c>
      <c r="L1024" s="6">
        <v>0.2</v>
      </c>
      <c r="M1024" s="7">
        <v>41178</v>
      </c>
      <c r="N1024" s="93" t="s">
        <v>5408</v>
      </c>
      <c r="O1024" s="3" t="s">
        <v>242</v>
      </c>
      <c r="P1024" s="3" t="s">
        <v>3466</v>
      </c>
      <c r="Q1024" s="3" t="s">
        <v>3473</v>
      </c>
    </row>
    <row r="1025" spans="1:17" ht="13.9" customHeight="1">
      <c r="A1025" s="23" t="s">
        <v>7452</v>
      </c>
      <c r="B1025" s="5" t="s">
        <v>13</v>
      </c>
      <c r="C1025" s="3" t="s">
        <v>14</v>
      </c>
      <c r="D1025" s="3" t="s">
        <v>587</v>
      </c>
      <c r="E1025" s="8" t="s">
        <v>3188</v>
      </c>
      <c r="F1025" s="3" t="s">
        <v>3477</v>
      </c>
      <c r="G1025" s="3" t="s">
        <v>15</v>
      </c>
      <c r="H1025" s="3" t="s">
        <v>3509</v>
      </c>
      <c r="I1025" s="3" t="s">
        <v>16</v>
      </c>
      <c r="J1025" s="35">
        <v>166.42</v>
      </c>
      <c r="K1025" s="32">
        <v>3.0713499999999998</v>
      </c>
      <c r="L1025" s="6">
        <v>0.1875</v>
      </c>
      <c r="M1025" s="7">
        <v>41167</v>
      </c>
      <c r="N1025" s="93" t="s">
        <v>5409</v>
      </c>
      <c r="O1025" s="3" t="s">
        <v>242</v>
      </c>
      <c r="P1025" s="3" t="s">
        <v>3466</v>
      </c>
      <c r="Q1025" s="3" t="s">
        <v>3473</v>
      </c>
    </row>
    <row r="1026" spans="1:17" ht="13.9" customHeight="1">
      <c r="A1026" s="2" t="s">
        <v>7453</v>
      </c>
      <c r="B1026" s="5" t="s">
        <v>13</v>
      </c>
      <c r="C1026" s="3" t="s">
        <v>14</v>
      </c>
      <c r="D1026" s="3" t="s">
        <v>1174</v>
      </c>
      <c r="E1026" s="3" t="s">
        <v>1177</v>
      </c>
      <c r="F1026" s="3" t="s">
        <v>3477</v>
      </c>
      <c r="G1026" s="3" t="s">
        <v>15</v>
      </c>
      <c r="H1026" s="3" t="s">
        <v>3509</v>
      </c>
      <c r="I1026" s="3" t="s">
        <v>16</v>
      </c>
      <c r="J1026" s="35">
        <v>117.64</v>
      </c>
      <c r="K1026" s="32">
        <v>0.98765400000000003</v>
      </c>
      <c r="L1026" s="6">
        <v>0.2</v>
      </c>
      <c r="M1026" s="7">
        <v>41187</v>
      </c>
      <c r="N1026" s="93" t="s">
        <v>5409</v>
      </c>
      <c r="O1026" s="3" t="s">
        <v>242</v>
      </c>
      <c r="P1026" s="3" t="s">
        <v>3466</v>
      </c>
      <c r="Q1026" s="3" t="s">
        <v>3473</v>
      </c>
    </row>
    <row r="1027" spans="1:17" ht="13.9" customHeight="1">
      <c r="A1027" s="2" t="s">
        <v>7454</v>
      </c>
      <c r="B1027" s="5" t="s">
        <v>13</v>
      </c>
      <c r="C1027" s="3" t="s">
        <v>14</v>
      </c>
      <c r="D1027" s="3" t="s">
        <v>1175</v>
      </c>
      <c r="E1027" s="3" t="s">
        <v>1396</v>
      </c>
      <c r="F1027" s="3" t="s">
        <v>3477</v>
      </c>
      <c r="G1027" s="3" t="s">
        <v>15</v>
      </c>
      <c r="H1027" s="3" t="s">
        <v>3515</v>
      </c>
      <c r="I1027" s="3" t="s">
        <v>16</v>
      </c>
      <c r="J1027" s="35">
        <v>117.63</v>
      </c>
      <c r="K1027" s="32">
        <v>0.5</v>
      </c>
      <c r="L1027" s="6">
        <v>0.2</v>
      </c>
      <c r="M1027" s="7">
        <v>41659</v>
      </c>
      <c r="N1027" s="93" t="s">
        <v>5410</v>
      </c>
      <c r="O1027" s="3" t="s">
        <v>140</v>
      </c>
      <c r="P1027" s="3" t="s">
        <v>3466</v>
      </c>
      <c r="Q1027" s="3" t="s">
        <v>3473</v>
      </c>
    </row>
    <row r="1028" spans="1:17" ht="13.9" customHeight="1">
      <c r="A1028" s="23" t="s">
        <v>7455</v>
      </c>
      <c r="B1028" s="3" t="s">
        <v>13</v>
      </c>
      <c r="C1028" s="3" t="s">
        <v>14</v>
      </c>
      <c r="D1028" s="3" t="s">
        <v>1176</v>
      </c>
      <c r="E1028" s="8" t="s">
        <v>1274</v>
      </c>
      <c r="F1028" s="3" t="s">
        <v>3477</v>
      </c>
      <c r="G1028" s="3" t="s">
        <v>15</v>
      </c>
      <c r="H1028" s="3" t="s">
        <v>3515</v>
      </c>
      <c r="I1028" s="3" t="s">
        <v>16</v>
      </c>
      <c r="J1028" s="35">
        <v>39.270000000000003</v>
      </c>
      <c r="K1028" s="32">
        <v>3.6999999999999998E-2</v>
      </c>
      <c r="L1028" s="6">
        <v>0.1875</v>
      </c>
      <c r="M1028" s="7">
        <v>41179</v>
      </c>
      <c r="N1028" s="93" t="s">
        <v>5410</v>
      </c>
      <c r="O1028" s="3" t="s">
        <v>140</v>
      </c>
      <c r="P1028" s="3" t="s">
        <v>3466</v>
      </c>
      <c r="Q1028" s="3" t="s">
        <v>3473</v>
      </c>
    </row>
    <row r="1029" spans="1:17" ht="13.9" customHeight="1">
      <c r="A1029" s="2" t="s">
        <v>7456</v>
      </c>
      <c r="B1029" s="5" t="s">
        <v>13</v>
      </c>
      <c r="C1029" s="3" t="s">
        <v>14</v>
      </c>
      <c r="D1029" s="3" t="s">
        <v>1178</v>
      </c>
      <c r="E1029" s="8" t="s">
        <v>3126</v>
      </c>
      <c r="F1029" s="3" t="s">
        <v>3479</v>
      </c>
      <c r="G1029" s="3" t="s">
        <v>15</v>
      </c>
      <c r="H1029" s="3" t="s">
        <v>3515</v>
      </c>
      <c r="I1029" s="3" t="s">
        <v>16</v>
      </c>
      <c r="J1029" s="35">
        <v>34.67</v>
      </c>
      <c r="K1029" s="32">
        <v>9.7299999999999998E-2</v>
      </c>
      <c r="L1029" s="6">
        <v>0.2</v>
      </c>
      <c r="M1029" s="7">
        <v>41167</v>
      </c>
      <c r="N1029" s="93" t="s">
        <v>5411</v>
      </c>
      <c r="O1029" s="3" t="s">
        <v>140</v>
      </c>
      <c r="P1029" s="3" t="s">
        <v>3466</v>
      </c>
      <c r="Q1029" s="3" t="s">
        <v>3473</v>
      </c>
    </row>
    <row r="1030" spans="1:17" ht="13.9" customHeight="1">
      <c r="A1030" s="2" t="s">
        <v>7457</v>
      </c>
      <c r="B1030" s="5" t="s">
        <v>13</v>
      </c>
      <c r="C1030" s="3" t="s">
        <v>14</v>
      </c>
      <c r="D1030" s="3" t="s">
        <v>1179</v>
      </c>
      <c r="E1030" s="8" t="s">
        <v>2276</v>
      </c>
      <c r="F1030" s="3" t="s">
        <v>3479</v>
      </c>
      <c r="G1030" s="3" t="s">
        <v>15</v>
      </c>
      <c r="H1030" s="3" t="s">
        <v>3518</v>
      </c>
      <c r="I1030" s="3" t="s">
        <v>16</v>
      </c>
      <c r="J1030" s="35">
        <v>40.67</v>
      </c>
      <c r="K1030" s="32">
        <v>1.66665</v>
      </c>
      <c r="L1030" s="6">
        <v>0.125</v>
      </c>
      <c r="M1030" s="7">
        <v>41188</v>
      </c>
      <c r="N1030" s="93" t="s">
        <v>5412</v>
      </c>
      <c r="O1030" s="3" t="s">
        <v>233</v>
      </c>
      <c r="P1030" s="3" t="s">
        <v>3466</v>
      </c>
      <c r="Q1030" s="3" t="s">
        <v>3473</v>
      </c>
    </row>
    <row r="1031" spans="1:17" ht="13.9" customHeight="1">
      <c r="A1031" s="23" t="s">
        <v>7458</v>
      </c>
      <c r="B1031" s="5" t="s">
        <v>13</v>
      </c>
      <c r="C1031" s="3" t="s">
        <v>14</v>
      </c>
      <c r="D1031" s="3" t="s">
        <v>1180</v>
      </c>
      <c r="E1031" s="8" t="s">
        <v>2552</v>
      </c>
      <c r="F1031" s="3" t="s">
        <v>3479</v>
      </c>
      <c r="G1031" s="3" t="s">
        <v>15</v>
      </c>
      <c r="H1031" s="3" t="s">
        <v>3516</v>
      </c>
      <c r="I1031" s="3" t="s">
        <v>16</v>
      </c>
      <c r="J1031" s="35">
        <v>81.819999999999993</v>
      </c>
      <c r="K1031" s="32">
        <v>1.6667000000000001</v>
      </c>
      <c r="L1031" s="6">
        <v>0.1875</v>
      </c>
      <c r="M1031" s="7">
        <v>41656</v>
      </c>
      <c r="N1031" s="93" t="s">
        <v>5411</v>
      </c>
      <c r="O1031" s="3" t="s">
        <v>782</v>
      </c>
      <c r="P1031" s="3" t="s">
        <v>3466</v>
      </c>
      <c r="Q1031" s="3" t="s">
        <v>3473</v>
      </c>
    </row>
    <row r="1032" spans="1:17" ht="13.9" customHeight="1">
      <c r="A1032" s="2" t="s">
        <v>7459</v>
      </c>
      <c r="B1032" s="5" t="s">
        <v>13</v>
      </c>
      <c r="C1032" s="3" t="s">
        <v>14</v>
      </c>
      <c r="D1032" s="3" t="s">
        <v>1181</v>
      </c>
      <c r="E1032" s="3" t="s">
        <v>354</v>
      </c>
      <c r="F1032" s="3" t="s">
        <v>3479</v>
      </c>
      <c r="G1032" s="3" t="s">
        <v>15</v>
      </c>
      <c r="H1032" s="3" t="s">
        <v>3516</v>
      </c>
      <c r="I1032" s="3" t="s">
        <v>16</v>
      </c>
      <c r="J1032" s="35">
        <v>84.22</v>
      </c>
      <c r="K1032" s="32">
        <v>0.55549999999999999</v>
      </c>
      <c r="L1032" s="6">
        <v>0.1875</v>
      </c>
      <c r="M1032" s="7">
        <v>41176</v>
      </c>
      <c r="N1032" s="93" t="s">
        <v>5413</v>
      </c>
      <c r="O1032" s="3" t="s">
        <v>782</v>
      </c>
      <c r="P1032" s="3" t="s">
        <v>3466</v>
      </c>
      <c r="Q1032" s="3" t="s">
        <v>3473</v>
      </c>
    </row>
    <row r="1033" spans="1:17" ht="13.9" customHeight="1">
      <c r="A1033" s="2" t="s">
        <v>7460</v>
      </c>
      <c r="B1033" s="5" t="s">
        <v>13</v>
      </c>
      <c r="C1033" s="3" t="s">
        <v>14</v>
      </c>
      <c r="D1033" s="3" t="s">
        <v>1182</v>
      </c>
      <c r="E1033" s="3" t="s">
        <v>354</v>
      </c>
      <c r="F1033" s="3" t="s">
        <v>3479</v>
      </c>
      <c r="G1033" s="3" t="s">
        <v>15</v>
      </c>
      <c r="H1033" s="3" t="s">
        <v>3516</v>
      </c>
      <c r="I1033" s="3" t="s">
        <v>16</v>
      </c>
      <c r="J1033" s="35">
        <v>81.05</v>
      </c>
      <c r="K1033" s="32">
        <v>10.056900000000001</v>
      </c>
      <c r="L1033" s="6">
        <v>0.125</v>
      </c>
      <c r="M1033" s="7">
        <v>41161</v>
      </c>
      <c r="N1033" s="93" t="s">
        <v>5414</v>
      </c>
      <c r="O1033" s="3" t="s">
        <v>782</v>
      </c>
      <c r="P1033" s="3" t="s">
        <v>3466</v>
      </c>
      <c r="Q1033" s="3" t="s">
        <v>3473</v>
      </c>
    </row>
    <row r="1034" spans="1:17" ht="13.9" customHeight="1">
      <c r="A1034" s="23" t="s">
        <v>7461</v>
      </c>
      <c r="B1034" s="5" t="s">
        <v>13</v>
      </c>
      <c r="C1034" s="3" t="s">
        <v>14</v>
      </c>
      <c r="D1034" s="3" t="s">
        <v>1183</v>
      </c>
      <c r="E1034" s="8" t="s">
        <v>1502</v>
      </c>
      <c r="F1034" s="3" t="s">
        <v>3477</v>
      </c>
      <c r="G1034" s="3" t="s">
        <v>15</v>
      </c>
      <c r="H1034" s="3" t="s">
        <v>3516</v>
      </c>
      <c r="I1034" s="3" t="s">
        <v>16</v>
      </c>
      <c r="J1034" s="35">
        <v>118.17</v>
      </c>
      <c r="K1034" s="32">
        <v>30</v>
      </c>
      <c r="L1034" s="6">
        <v>0.1875</v>
      </c>
      <c r="M1034" s="7">
        <v>41193</v>
      </c>
      <c r="N1034" s="93" t="s">
        <v>5415</v>
      </c>
      <c r="O1034" s="3" t="s">
        <v>782</v>
      </c>
      <c r="P1034" s="3" t="s">
        <v>3466</v>
      </c>
      <c r="Q1034" s="3" t="s">
        <v>3473</v>
      </c>
    </row>
    <row r="1035" spans="1:17" ht="13.9" customHeight="1">
      <c r="A1035" s="2" t="s">
        <v>7462</v>
      </c>
      <c r="B1035" s="5" t="s">
        <v>3475</v>
      </c>
      <c r="C1035" s="3" t="s">
        <v>14</v>
      </c>
      <c r="D1035" s="3" t="s">
        <v>1184</v>
      </c>
      <c r="E1035" s="8" t="s">
        <v>1589</v>
      </c>
      <c r="F1035" s="3" t="s">
        <v>3477</v>
      </c>
      <c r="G1035" s="3" t="s">
        <v>15</v>
      </c>
      <c r="H1035" s="3" t="s">
        <v>3516</v>
      </c>
      <c r="I1035" s="3" t="s">
        <v>16</v>
      </c>
      <c r="J1035" s="35">
        <v>39.520000000000003</v>
      </c>
      <c r="K1035" s="32">
        <v>6.6666999999999996</v>
      </c>
      <c r="L1035" s="6">
        <v>0.125</v>
      </c>
      <c r="M1035" s="7">
        <v>41665</v>
      </c>
      <c r="N1035" s="93" t="s">
        <v>5416</v>
      </c>
      <c r="O1035" s="3" t="s">
        <v>782</v>
      </c>
      <c r="P1035" s="3" t="s">
        <v>3466</v>
      </c>
      <c r="Q1035" s="3" t="s">
        <v>3473</v>
      </c>
    </row>
    <row r="1036" spans="1:17" ht="13.9" customHeight="1">
      <c r="A1036" s="2" t="s">
        <v>7463</v>
      </c>
      <c r="B1036" s="5" t="s">
        <v>13</v>
      </c>
      <c r="C1036" s="3" t="s">
        <v>14</v>
      </c>
      <c r="D1036" s="3" t="s">
        <v>1185</v>
      </c>
      <c r="E1036" s="3" t="s">
        <v>174</v>
      </c>
      <c r="F1036" s="3" t="s">
        <v>3477</v>
      </c>
      <c r="G1036" s="3" t="s">
        <v>15</v>
      </c>
      <c r="H1036" s="3" t="s">
        <v>3516</v>
      </c>
      <c r="I1036" s="3" t="s">
        <v>16</v>
      </c>
      <c r="J1036" s="35">
        <v>119.3</v>
      </c>
      <c r="K1036" s="32">
        <v>7.5</v>
      </c>
      <c r="L1036" s="6">
        <v>0.1875</v>
      </c>
      <c r="M1036" s="7">
        <v>41164</v>
      </c>
      <c r="N1036" s="93" t="s">
        <v>5417</v>
      </c>
      <c r="O1036" s="3" t="s">
        <v>782</v>
      </c>
      <c r="P1036" s="3" t="s">
        <v>3466</v>
      </c>
      <c r="Q1036" s="3" t="s">
        <v>3473</v>
      </c>
    </row>
    <row r="1037" spans="1:17" ht="13.9" customHeight="1">
      <c r="A1037" s="23" t="s">
        <v>7464</v>
      </c>
      <c r="B1037" s="5" t="s">
        <v>13</v>
      </c>
      <c r="C1037" s="3" t="s">
        <v>14</v>
      </c>
      <c r="D1037" s="3" t="s">
        <v>1186</v>
      </c>
      <c r="E1037" s="3" t="s">
        <v>1396</v>
      </c>
      <c r="F1037" s="3" t="s">
        <v>3477</v>
      </c>
      <c r="G1037" s="3" t="s">
        <v>15</v>
      </c>
      <c r="H1037" s="3" t="s">
        <v>3515</v>
      </c>
      <c r="I1037" s="3" t="s">
        <v>16</v>
      </c>
      <c r="J1037" s="35">
        <v>39.83</v>
      </c>
      <c r="K1037" s="32">
        <v>3.6999999999999998E-2</v>
      </c>
      <c r="L1037" s="6">
        <v>0.1875</v>
      </c>
      <c r="M1037" s="7">
        <v>41166</v>
      </c>
      <c r="N1037" s="93" t="s">
        <v>5418</v>
      </c>
      <c r="O1037" s="3" t="s">
        <v>140</v>
      </c>
      <c r="P1037" s="3" t="s">
        <v>3466</v>
      </c>
      <c r="Q1037" s="3" t="s">
        <v>3473</v>
      </c>
    </row>
    <row r="1038" spans="1:17" ht="13.9" customHeight="1">
      <c r="A1038" s="2" t="s">
        <v>7465</v>
      </c>
      <c r="B1038" s="5" t="s">
        <v>13</v>
      </c>
      <c r="C1038" s="3" t="s">
        <v>14</v>
      </c>
      <c r="D1038" s="3" t="s">
        <v>1187</v>
      </c>
      <c r="E1038" s="3" t="s">
        <v>995</v>
      </c>
      <c r="F1038" s="3" t="s">
        <v>3479</v>
      </c>
      <c r="G1038" s="3" t="s">
        <v>15</v>
      </c>
      <c r="H1038" s="3" t="s">
        <v>3518</v>
      </c>
      <c r="I1038" s="3" t="s">
        <v>16</v>
      </c>
      <c r="J1038" s="35">
        <v>41.36</v>
      </c>
      <c r="K1038" s="32">
        <v>3.3332999999999999</v>
      </c>
      <c r="L1038" s="6">
        <v>0.125</v>
      </c>
      <c r="M1038" s="7">
        <v>41188</v>
      </c>
      <c r="N1038" s="93" t="s">
        <v>5419</v>
      </c>
      <c r="O1038" s="3" t="s">
        <v>233</v>
      </c>
      <c r="P1038" s="3" t="s">
        <v>3466</v>
      </c>
      <c r="Q1038" s="3" t="s">
        <v>3473</v>
      </c>
    </row>
    <row r="1039" spans="1:17" ht="13.9" customHeight="1">
      <c r="A1039" s="2" t="s">
        <v>7466</v>
      </c>
      <c r="B1039" s="5" t="s">
        <v>13</v>
      </c>
      <c r="C1039" s="3" t="s">
        <v>14</v>
      </c>
      <c r="D1039" s="3" t="s">
        <v>1188</v>
      </c>
      <c r="E1039" s="3" t="s">
        <v>774</v>
      </c>
      <c r="F1039" s="3" t="s">
        <v>3479</v>
      </c>
      <c r="G1039" s="3" t="s">
        <v>15</v>
      </c>
      <c r="H1039" s="3" t="s">
        <v>3518</v>
      </c>
      <c r="I1039" s="3" t="s">
        <v>16</v>
      </c>
      <c r="J1039" s="35">
        <v>40.01</v>
      </c>
      <c r="K1039" s="32">
        <v>8.7052999999999994</v>
      </c>
      <c r="L1039" s="6">
        <v>0.1875</v>
      </c>
      <c r="M1039" s="7">
        <v>41665</v>
      </c>
      <c r="N1039" s="93" t="s">
        <v>5420</v>
      </c>
      <c r="O1039" s="3" t="s">
        <v>233</v>
      </c>
      <c r="P1039" s="3" t="s">
        <v>3466</v>
      </c>
      <c r="Q1039" s="3" t="s">
        <v>3473</v>
      </c>
    </row>
    <row r="1040" spans="1:17" ht="13.9" customHeight="1">
      <c r="A1040" s="23" t="s">
        <v>7467</v>
      </c>
      <c r="B1040" s="5" t="s">
        <v>13</v>
      </c>
      <c r="C1040" s="3" t="s">
        <v>14</v>
      </c>
      <c r="D1040" s="3" t="s">
        <v>1189</v>
      </c>
      <c r="E1040" s="3" t="s">
        <v>111</v>
      </c>
      <c r="F1040" s="3" t="s">
        <v>3477</v>
      </c>
      <c r="G1040" s="3" t="s">
        <v>15</v>
      </c>
      <c r="H1040" s="3" t="s">
        <v>3514</v>
      </c>
      <c r="I1040" s="3" t="s">
        <v>16</v>
      </c>
      <c r="J1040" s="35">
        <v>8.3800000000000008</v>
      </c>
      <c r="K1040" s="32">
        <v>0.1125</v>
      </c>
      <c r="L1040" s="6">
        <v>0.1875</v>
      </c>
      <c r="M1040" s="7">
        <v>41184</v>
      </c>
      <c r="N1040" s="93" t="s">
        <v>5421</v>
      </c>
      <c r="O1040" s="3" t="s">
        <v>218</v>
      </c>
      <c r="P1040" s="3" t="s">
        <v>3466</v>
      </c>
      <c r="Q1040" s="3" t="s">
        <v>3473</v>
      </c>
    </row>
    <row r="1041" spans="1:17" ht="13.9" customHeight="1">
      <c r="A1041" s="2" t="s">
        <v>7468</v>
      </c>
      <c r="B1041" s="5" t="s">
        <v>13</v>
      </c>
      <c r="C1041" s="3" t="s">
        <v>14</v>
      </c>
      <c r="D1041" s="3" t="s">
        <v>1190</v>
      </c>
      <c r="E1041" s="8" t="s">
        <v>2207</v>
      </c>
      <c r="F1041" s="3" t="s">
        <v>3477</v>
      </c>
      <c r="G1041" s="3" t="s">
        <v>15</v>
      </c>
      <c r="H1041" s="3" t="s">
        <v>3514</v>
      </c>
      <c r="I1041" s="3" t="s">
        <v>16</v>
      </c>
      <c r="J1041" s="35">
        <v>8.0500000000000007</v>
      </c>
      <c r="K1041" s="32">
        <v>2.81E-2</v>
      </c>
      <c r="L1041" s="6">
        <v>0.125</v>
      </c>
      <c r="M1041" s="7">
        <v>41180</v>
      </c>
      <c r="N1041" s="93" t="s">
        <v>5422</v>
      </c>
      <c r="O1041" s="3" t="s">
        <v>218</v>
      </c>
      <c r="P1041" s="3" t="s">
        <v>3466</v>
      </c>
      <c r="Q1041" s="3" t="s">
        <v>3473</v>
      </c>
    </row>
    <row r="1042" spans="1:17" ht="13.9" customHeight="1">
      <c r="A1042" s="2" t="s">
        <v>7469</v>
      </c>
      <c r="B1042" s="5" t="s">
        <v>13</v>
      </c>
      <c r="C1042" s="3" t="s">
        <v>14</v>
      </c>
      <c r="D1042" s="3" t="s">
        <v>1191</v>
      </c>
      <c r="E1042" s="3" t="s">
        <v>215</v>
      </c>
      <c r="F1042" s="3" t="s">
        <v>3477</v>
      </c>
      <c r="G1042" s="3" t="s">
        <v>15</v>
      </c>
      <c r="H1042" s="3" t="s">
        <v>3516</v>
      </c>
      <c r="I1042" s="3" t="s">
        <v>16</v>
      </c>
      <c r="J1042" s="35">
        <v>48.03</v>
      </c>
      <c r="K1042" s="32">
        <v>2.5388999999999999</v>
      </c>
      <c r="L1042" s="6">
        <v>0.1875</v>
      </c>
      <c r="M1042" s="7">
        <v>41186</v>
      </c>
      <c r="N1042" s="93" t="s">
        <v>3914</v>
      </c>
      <c r="O1042" s="3" t="s">
        <v>782</v>
      </c>
      <c r="P1042" s="3" t="s">
        <v>3466</v>
      </c>
      <c r="Q1042" s="3" t="s">
        <v>3473</v>
      </c>
    </row>
    <row r="1043" spans="1:17" ht="13.9" customHeight="1">
      <c r="A1043" s="23" t="s">
        <v>7470</v>
      </c>
      <c r="B1043" s="3" t="s">
        <v>13</v>
      </c>
      <c r="C1043" s="3" t="s">
        <v>14</v>
      </c>
      <c r="D1043" s="3" t="s">
        <v>1192</v>
      </c>
      <c r="E1043" s="8" t="s">
        <v>2404</v>
      </c>
      <c r="F1043" s="3" t="s">
        <v>3477</v>
      </c>
      <c r="G1043" s="3" t="s">
        <v>15</v>
      </c>
      <c r="H1043" s="3" t="s">
        <v>3516</v>
      </c>
      <c r="I1043" s="3" t="s">
        <v>16</v>
      </c>
      <c r="J1043" s="35">
        <v>43.06</v>
      </c>
      <c r="K1043" s="32">
        <v>2.5388999999999999</v>
      </c>
      <c r="L1043" s="6">
        <v>0.1875</v>
      </c>
      <c r="M1043" s="7">
        <v>41656</v>
      </c>
      <c r="N1043" s="93" t="s">
        <v>5423</v>
      </c>
      <c r="O1043" s="3" t="s">
        <v>782</v>
      </c>
      <c r="P1043" s="3" t="s">
        <v>3466</v>
      </c>
      <c r="Q1043" s="3" t="s">
        <v>3473</v>
      </c>
    </row>
    <row r="1044" spans="1:17" ht="13.9" customHeight="1">
      <c r="A1044" s="2" t="s">
        <v>7471</v>
      </c>
      <c r="B1044" s="5" t="s">
        <v>13</v>
      </c>
      <c r="C1044" s="3" t="s">
        <v>14</v>
      </c>
      <c r="D1044" s="3" t="s">
        <v>1193</v>
      </c>
      <c r="E1044" s="8" t="s">
        <v>2147</v>
      </c>
      <c r="F1044" s="3" t="s">
        <v>3479</v>
      </c>
      <c r="G1044" s="3" t="s">
        <v>15</v>
      </c>
      <c r="H1044" s="3" t="s">
        <v>3516</v>
      </c>
      <c r="I1044" s="3" t="s">
        <v>16</v>
      </c>
      <c r="J1044" s="35">
        <v>83.77</v>
      </c>
      <c r="K1044" s="32">
        <v>15.113799999999999</v>
      </c>
      <c r="L1044" s="6">
        <v>0.1875</v>
      </c>
      <c r="M1044" s="7">
        <v>41165</v>
      </c>
      <c r="N1044" s="93" t="s">
        <v>5424</v>
      </c>
      <c r="O1044" s="3" t="s">
        <v>782</v>
      </c>
      <c r="P1044" s="3" t="s">
        <v>3466</v>
      </c>
      <c r="Q1044" s="3" t="s">
        <v>3473</v>
      </c>
    </row>
    <row r="1045" spans="1:17" ht="13.9" customHeight="1">
      <c r="A1045" s="2" t="s">
        <v>7472</v>
      </c>
      <c r="B1045" s="5" t="s">
        <v>13</v>
      </c>
      <c r="C1045" s="3" t="s">
        <v>14</v>
      </c>
      <c r="D1045" s="3" t="s">
        <v>1194</v>
      </c>
      <c r="E1045" s="3" t="s">
        <v>616</v>
      </c>
      <c r="F1045" s="3" t="s">
        <v>3479</v>
      </c>
      <c r="G1045" s="3" t="s">
        <v>15</v>
      </c>
      <c r="H1045" s="3" t="s">
        <v>3516</v>
      </c>
      <c r="I1045" s="3" t="s">
        <v>16</v>
      </c>
      <c r="J1045" s="35">
        <v>81.48</v>
      </c>
      <c r="K1045" s="32">
        <v>0.55555500000000002</v>
      </c>
      <c r="L1045" s="6">
        <v>0.1875</v>
      </c>
      <c r="M1045" s="7">
        <v>41172</v>
      </c>
      <c r="N1045" s="93" t="s">
        <v>5420</v>
      </c>
      <c r="O1045" s="3" t="s">
        <v>782</v>
      </c>
      <c r="P1045" s="3" t="s">
        <v>3466</v>
      </c>
      <c r="Q1045" s="3" t="s">
        <v>3473</v>
      </c>
    </row>
    <row r="1046" spans="1:17" ht="13.9" customHeight="1">
      <c r="A1046" s="23" t="s">
        <v>7473</v>
      </c>
      <c r="B1046" s="5" t="s">
        <v>13</v>
      </c>
      <c r="C1046" s="3" t="s">
        <v>14</v>
      </c>
      <c r="D1046" s="3" t="s">
        <v>1195</v>
      </c>
      <c r="E1046" s="3" t="s">
        <v>616</v>
      </c>
      <c r="F1046" s="3" t="s">
        <v>3477</v>
      </c>
      <c r="G1046" s="3" t="s">
        <v>15</v>
      </c>
      <c r="H1046" s="3" t="s">
        <v>3506</v>
      </c>
      <c r="I1046" s="3" t="s">
        <v>16</v>
      </c>
      <c r="J1046" s="35">
        <v>31.42</v>
      </c>
      <c r="K1046" s="32">
        <v>15</v>
      </c>
      <c r="L1046" s="6">
        <v>0.1875</v>
      </c>
      <c r="M1046" s="7">
        <v>41203</v>
      </c>
      <c r="N1046" s="93" t="s">
        <v>5425</v>
      </c>
      <c r="O1046" s="3" t="s">
        <v>140</v>
      </c>
      <c r="P1046" s="3" t="s">
        <v>3465</v>
      </c>
      <c r="Q1046" s="3" t="s">
        <v>3471</v>
      </c>
    </row>
    <row r="1047" spans="1:17" ht="13.9" customHeight="1">
      <c r="A1047" s="2" t="s">
        <v>7474</v>
      </c>
      <c r="B1047" s="5" t="s">
        <v>13</v>
      </c>
      <c r="C1047" s="3" t="s">
        <v>14</v>
      </c>
      <c r="D1047" s="3" t="s">
        <v>1196</v>
      </c>
      <c r="E1047" s="8" t="s">
        <v>3188</v>
      </c>
      <c r="F1047" s="3" t="s">
        <v>3479</v>
      </c>
      <c r="G1047" s="3" t="s">
        <v>15</v>
      </c>
      <c r="H1047" s="3" t="s">
        <v>3518</v>
      </c>
      <c r="I1047" s="3" t="s">
        <v>16</v>
      </c>
      <c r="J1047" s="35">
        <v>34.130000000000003</v>
      </c>
      <c r="K1047" s="32">
        <v>3.3332999999999999</v>
      </c>
      <c r="L1047" s="6">
        <v>0.1875</v>
      </c>
      <c r="M1047" s="7">
        <v>41663</v>
      </c>
      <c r="N1047" s="93" t="s">
        <v>5426</v>
      </c>
      <c r="O1047" s="3" t="s">
        <v>233</v>
      </c>
      <c r="P1047" s="3" t="s">
        <v>3466</v>
      </c>
      <c r="Q1047" s="3" t="s">
        <v>3473</v>
      </c>
    </row>
    <row r="1048" spans="1:17" ht="13.9" customHeight="1">
      <c r="A1048" s="2" t="s">
        <v>7475</v>
      </c>
      <c r="B1048" s="5" t="s">
        <v>13</v>
      </c>
      <c r="C1048" s="3" t="s">
        <v>14</v>
      </c>
      <c r="D1048" s="3" t="s">
        <v>1197</v>
      </c>
      <c r="E1048" s="8" t="s">
        <v>2276</v>
      </c>
      <c r="F1048" s="3" t="s">
        <v>3477</v>
      </c>
      <c r="G1048" s="3" t="s">
        <v>15</v>
      </c>
      <c r="H1048" s="3" t="s">
        <v>3509</v>
      </c>
      <c r="I1048" s="3" t="s">
        <v>16</v>
      </c>
      <c r="J1048" s="35">
        <v>176.3</v>
      </c>
      <c r="K1048" s="32">
        <v>9.375E-2</v>
      </c>
      <c r="L1048" s="6">
        <v>0.2</v>
      </c>
      <c r="M1048" s="7">
        <v>41193</v>
      </c>
      <c r="N1048" s="93" t="s">
        <v>5427</v>
      </c>
      <c r="O1048" s="3" t="s">
        <v>242</v>
      </c>
      <c r="P1048" s="3" t="s">
        <v>3466</v>
      </c>
      <c r="Q1048" s="3" t="s">
        <v>3473</v>
      </c>
    </row>
    <row r="1049" spans="1:17" ht="13.9" customHeight="1">
      <c r="A1049" s="23" t="s">
        <v>7476</v>
      </c>
      <c r="B1049" s="5" t="s">
        <v>13</v>
      </c>
      <c r="C1049" s="3" t="s">
        <v>14</v>
      </c>
      <c r="D1049" s="3" t="s">
        <v>1198</v>
      </c>
      <c r="E1049" s="8" t="s">
        <v>2276</v>
      </c>
      <c r="F1049" s="3" t="s">
        <v>3479</v>
      </c>
      <c r="G1049" s="3" t="s">
        <v>15</v>
      </c>
      <c r="H1049" s="3" t="s">
        <v>3515</v>
      </c>
      <c r="I1049" s="3" t="s">
        <v>16</v>
      </c>
      <c r="J1049" s="35">
        <v>118.89</v>
      </c>
      <c r="K1049" s="32">
        <v>0.5</v>
      </c>
      <c r="L1049" s="6">
        <v>0.2</v>
      </c>
      <c r="M1049" s="7">
        <v>41186</v>
      </c>
      <c r="N1049" s="93" t="s">
        <v>5428</v>
      </c>
      <c r="O1049" s="3" t="s">
        <v>140</v>
      </c>
      <c r="P1049" s="3" t="s">
        <v>3466</v>
      </c>
      <c r="Q1049" s="3" t="s">
        <v>3473</v>
      </c>
    </row>
    <row r="1050" spans="1:17" ht="13.9" customHeight="1">
      <c r="A1050" s="2" t="s">
        <v>7477</v>
      </c>
      <c r="B1050" s="5" t="s">
        <v>13</v>
      </c>
      <c r="C1050" s="3" t="s">
        <v>14</v>
      </c>
      <c r="D1050" s="3" t="s">
        <v>1199</v>
      </c>
      <c r="E1050" s="8" t="s">
        <v>1589</v>
      </c>
      <c r="F1050" s="3" t="s">
        <v>3479</v>
      </c>
      <c r="G1050" s="3" t="s">
        <v>15</v>
      </c>
      <c r="H1050" s="3" t="s">
        <v>3515</v>
      </c>
      <c r="I1050" s="3" t="s">
        <v>16</v>
      </c>
      <c r="J1050" s="35">
        <v>33.15</v>
      </c>
      <c r="K1050" s="32">
        <v>9.7299999999999998E-2</v>
      </c>
      <c r="L1050" s="6">
        <v>0.2</v>
      </c>
      <c r="M1050" s="7">
        <v>41181</v>
      </c>
      <c r="N1050" s="93" t="s">
        <v>5429</v>
      </c>
      <c r="O1050" s="3" t="s">
        <v>140</v>
      </c>
      <c r="P1050" s="3" t="s">
        <v>3466</v>
      </c>
      <c r="Q1050" s="3" t="s">
        <v>3473</v>
      </c>
    </row>
    <row r="1051" spans="1:17" ht="13.9" customHeight="1">
      <c r="A1051" s="2" t="s">
        <v>7478</v>
      </c>
      <c r="B1051" s="5" t="s">
        <v>13</v>
      </c>
      <c r="C1051" s="3" t="s">
        <v>14</v>
      </c>
      <c r="D1051" s="3" t="s">
        <v>1200</v>
      </c>
      <c r="E1051" s="8" t="s">
        <v>1502</v>
      </c>
      <c r="F1051" s="3" t="s">
        <v>3477</v>
      </c>
      <c r="G1051" s="3" t="s">
        <v>15</v>
      </c>
      <c r="H1051" s="3" t="s">
        <v>3515</v>
      </c>
      <c r="I1051" s="3" t="s">
        <v>16</v>
      </c>
      <c r="J1051" s="35">
        <v>37.83</v>
      </c>
      <c r="K1051" s="32">
        <v>0.14799999999999999</v>
      </c>
      <c r="L1051" s="6">
        <v>0.2</v>
      </c>
      <c r="M1051" s="7">
        <v>41651</v>
      </c>
      <c r="N1051" s="93" t="s">
        <v>5430</v>
      </c>
      <c r="O1051" s="3" t="s">
        <v>140</v>
      </c>
      <c r="P1051" s="3" t="s">
        <v>3466</v>
      </c>
      <c r="Q1051" s="3" t="s">
        <v>3473</v>
      </c>
    </row>
    <row r="1052" spans="1:17" ht="13.9" customHeight="1">
      <c r="A1052" s="23" t="s">
        <v>7479</v>
      </c>
      <c r="B1052" s="5" t="s">
        <v>13</v>
      </c>
      <c r="C1052" s="3" t="s">
        <v>14</v>
      </c>
      <c r="D1052" s="3" t="s">
        <v>1201</v>
      </c>
      <c r="E1052" s="8" t="s">
        <v>3063</v>
      </c>
      <c r="F1052" s="3" t="s">
        <v>3477</v>
      </c>
      <c r="G1052" s="3" t="s">
        <v>15</v>
      </c>
      <c r="H1052" s="3" t="s">
        <v>3515</v>
      </c>
      <c r="I1052" s="3" t="s">
        <v>16</v>
      </c>
      <c r="J1052" s="35">
        <v>32.369999999999997</v>
      </c>
      <c r="K1052" s="32">
        <v>0.55979999999999996</v>
      </c>
      <c r="L1052" s="6">
        <v>0.2</v>
      </c>
      <c r="M1052" s="7">
        <v>41194</v>
      </c>
      <c r="N1052" s="93" t="s">
        <v>5431</v>
      </c>
      <c r="O1052" s="3" t="s">
        <v>140</v>
      </c>
      <c r="P1052" s="3" t="s">
        <v>3466</v>
      </c>
      <c r="Q1052" s="3" t="s">
        <v>3473</v>
      </c>
    </row>
    <row r="1053" spans="1:17" ht="13.9" customHeight="1">
      <c r="A1053" s="2" t="s">
        <v>7480</v>
      </c>
      <c r="B1053" s="5" t="s">
        <v>13</v>
      </c>
      <c r="C1053" s="3" t="s">
        <v>14</v>
      </c>
      <c r="D1053" s="3" t="s">
        <v>1202</v>
      </c>
      <c r="E1053" s="3" t="s">
        <v>553</v>
      </c>
      <c r="F1053" s="3" t="s">
        <v>3477</v>
      </c>
      <c r="G1053" s="3" t="s">
        <v>15</v>
      </c>
      <c r="H1053" s="3" t="s">
        <v>3515</v>
      </c>
      <c r="I1053" s="3" t="s">
        <v>16</v>
      </c>
      <c r="J1053" s="35">
        <v>113.42</v>
      </c>
      <c r="K1053" s="32">
        <v>0.5</v>
      </c>
      <c r="L1053" s="6">
        <v>0.2</v>
      </c>
      <c r="M1053" s="7">
        <v>41180</v>
      </c>
      <c r="N1053" s="93" t="s">
        <v>5432</v>
      </c>
      <c r="O1053" s="3" t="s">
        <v>140</v>
      </c>
      <c r="P1053" s="3" t="s">
        <v>3466</v>
      </c>
      <c r="Q1053" s="3" t="s">
        <v>3473</v>
      </c>
    </row>
    <row r="1054" spans="1:17" ht="13.9" customHeight="1">
      <c r="A1054" s="2" t="s">
        <v>7481</v>
      </c>
      <c r="B1054" s="5" t="s">
        <v>13</v>
      </c>
      <c r="C1054" s="3" t="s">
        <v>14</v>
      </c>
      <c r="D1054" s="3" t="s">
        <v>1203</v>
      </c>
      <c r="E1054" s="3" t="s">
        <v>1177</v>
      </c>
      <c r="F1054" s="3" t="s">
        <v>3477</v>
      </c>
      <c r="G1054" s="3" t="s">
        <v>15</v>
      </c>
      <c r="H1054" s="3" t="s">
        <v>3515</v>
      </c>
      <c r="I1054" s="3" t="s">
        <v>16</v>
      </c>
      <c r="J1054" s="35">
        <v>38.659999999999997</v>
      </c>
      <c r="K1054" s="32">
        <v>3.7037E-2</v>
      </c>
      <c r="L1054" s="6">
        <v>0.125</v>
      </c>
      <c r="M1054" s="7">
        <v>41203</v>
      </c>
      <c r="N1054" s="93" t="s">
        <v>5433</v>
      </c>
      <c r="O1054" s="3" t="s">
        <v>140</v>
      </c>
      <c r="P1054" s="3" t="s">
        <v>3466</v>
      </c>
      <c r="Q1054" s="3" t="s">
        <v>3473</v>
      </c>
    </row>
    <row r="1055" spans="1:17" ht="13.9" customHeight="1">
      <c r="A1055" s="23" t="s">
        <v>7482</v>
      </c>
      <c r="B1055" s="5" t="s">
        <v>13</v>
      </c>
      <c r="C1055" s="3" t="s">
        <v>14</v>
      </c>
      <c r="D1055" s="3" t="s">
        <v>1204</v>
      </c>
      <c r="E1055" s="3" t="s">
        <v>1100</v>
      </c>
      <c r="F1055" s="3" t="s">
        <v>3479</v>
      </c>
      <c r="G1055" s="3" t="s">
        <v>15</v>
      </c>
      <c r="H1055" s="3" t="s">
        <v>3518</v>
      </c>
      <c r="I1055" s="3" t="s">
        <v>16</v>
      </c>
      <c r="J1055" s="35">
        <v>21.86</v>
      </c>
      <c r="K1055" s="32">
        <v>1</v>
      </c>
      <c r="L1055" s="6">
        <v>0.2</v>
      </c>
      <c r="M1055" s="7">
        <v>41667</v>
      </c>
      <c r="N1055" s="93" t="s">
        <v>5434</v>
      </c>
      <c r="O1055" s="3" t="s">
        <v>233</v>
      </c>
      <c r="P1055" s="3" t="s">
        <v>3466</v>
      </c>
      <c r="Q1055" s="3" t="s">
        <v>3473</v>
      </c>
    </row>
    <row r="1056" spans="1:17" ht="13.9" customHeight="1">
      <c r="A1056" s="2" t="s">
        <v>7483</v>
      </c>
      <c r="B1056" s="5" t="s">
        <v>13</v>
      </c>
      <c r="C1056" s="3" t="s">
        <v>14</v>
      </c>
      <c r="D1056" s="3" t="s">
        <v>1205</v>
      </c>
      <c r="E1056" s="3" t="s">
        <v>215</v>
      </c>
      <c r="F1056" s="3" t="s">
        <v>3479</v>
      </c>
      <c r="G1056" s="3" t="s">
        <v>15</v>
      </c>
      <c r="H1056" s="3" t="s">
        <v>3518</v>
      </c>
      <c r="I1056" s="3" t="s">
        <v>16</v>
      </c>
      <c r="J1056" s="35">
        <v>79.06</v>
      </c>
      <c r="K1056" s="32">
        <v>0.83333000000000002</v>
      </c>
      <c r="L1056" s="6">
        <v>0.1875</v>
      </c>
      <c r="M1056" s="7">
        <v>41190</v>
      </c>
      <c r="N1056" s="93" t="s">
        <v>5435</v>
      </c>
      <c r="O1056" s="3" t="s">
        <v>233</v>
      </c>
      <c r="P1056" s="3" t="s">
        <v>3466</v>
      </c>
      <c r="Q1056" s="3" t="s">
        <v>3473</v>
      </c>
    </row>
    <row r="1057" spans="1:17" ht="13.9" customHeight="1">
      <c r="A1057" s="2" t="s">
        <v>7484</v>
      </c>
      <c r="B1057" s="5" t="s">
        <v>13</v>
      </c>
      <c r="C1057" s="3" t="s">
        <v>14</v>
      </c>
      <c r="D1057" s="3" t="s">
        <v>1206</v>
      </c>
      <c r="E1057" s="3" t="s">
        <v>616</v>
      </c>
      <c r="F1057" s="3" t="s">
        <v>3479</v>
      </c>
      <c r="G1057" s="3" t="s">
        <v>15</v>
      </c>
      <c r="H1057" s="3" t="s">
        <v>3518</v>
      </c>
      <c r="I1057" s="3" t="s">
        <v>16</v>
      </c>
      <c r="J1057" s="35">
        <v>20.170000000000002</v>
      </c>
      <c r="K1057" s="32">
        <v>1</v>
      </c>
      <c r="L1057" s="6">
        <v>0.2</v>
      </c>
      <c r="M1057" s="7">
        <v>41182</v>
      </c>
      <c r="N1057" s="93" t="s">
        <v>5436</v>
      </c>
      <c r="O1057" s="3" t="s">
        <v>233</v>
      </c>
      <c r="P1057" s="3" t="s">
        <v>3466</v>
      </c>
      <c r="Q1057" s="3" t="s">
        <v>3473</v>
      </c>
    </row>
    <row r="1058" spans="1:17" ht="13.9" customHeight="1">
      <c r="A1058" s="23" t="s">
        <v>7485</v>
      </c>
      <c r="B1058" s="5" t="s">
        <v>13</v>
      </c>
      <c r="C1058" s="3" t="s">
        <v>14</v>
      </c>
      <c r="D1058" s="3" t="s">
        <v>1207</v>
      </c>
      <c r="E1058" s="8" t="s">
        <v>1702</v>
      </c>
      <c r="F1058" s="3" t="s">
        <v>3479</v>
      </c>
      <c r="G1058" s="3" t="s">
        <v>15</v>
      </c>
      <c r="H1058" s="3" t="s">
        <v>3518</v>
      </c>
      <c r="I1058" s="3" t="s">
        <v>16</v>
      </c>
      <c r="J1058" s="35">
        <v>83.29</v>
      </c>
      <c r="K1058" s="32">
        <v>1.6667000000000001</v>
      </c>
      <c r="L1058" s="6">
        <v>0.1875</v>
      </c>
      <c r="M1058" s="7">
        <v>41195</v>
      </c>
      <c r="N1058" s="93" t="s">
        <v>5437</v>
      </c>
      <c r="O1058" s="3" t="s">
        <v>233</v>
      </c>
      <c r="P1058" s="3" t="s">
        <v>3466</v>
      </c>
      <c r="Q1058" s="3" t="s">
        <v>3473</v>
      </c>
    </row>
    <row r="1059" spans="1:17" ht="13.9" customHeight="1">
      <c r="A1059" s="2" t="s">
        <v>7486</v>
      </c>
      <c r="B1059" s="5" t="s">
        <v>13</v>
      </c>
      <c r="C1059" s="3" t="s">
        <v>14</v>
      </c>
      <c r="D1059" s="3" t="s">
        <v>1208</v>
      </c>
      <c r="E1059" s="3" t="s">
        <v>1051</v>
      </c>
      <c r="F1059" s="3" t="s">
        <v>3479</v>
      </c>
      <c r="G1059" s="3" t="s">
        <v>15</v>
      </c>
      <c r="H1059" s="3" t="s">
        <v>3518</v>
      </c>
      <c r="I1059" s="3" t="s">
        <v>16</v>
      </c>
      <c r="J1059" s="35">
        <v>40.9</v>
      </c>
      <c r="K1059" s="32">
        <v>8.3333000000000004E-2</v>
      </c>
      <c r="L1059" s="6">
        <v>0.1875</v>
      </c>
      <c r="M1059" s="7">
        <v>41656</v>
      </c>
      <c r="N1059" s="93" t="s">
        <v>5438</v>
      </c>
      <c r="O1059" s="3" t="s">
        <v>233</v>
      </c>
      <c r="P1059" s="3" t="s">
        <v>3466</v>
      </c>
      <c r="Q1059" s="3" t="s">
        <v>3473</v>
      </c>
    </row>
    <row r="1060" spans="1:17" ht="13.9" customHeight="1">
      <c r="A1060" s="2" t="s">
        <v>7487</v>
      </c>
      <c r="B1060" s="5" t="s">
        <v>13</v>
      </c>
      <c r="C1060" s="3" t="s">
        <v>14</v>
      </c>
      <c r="D1060" s="3" t="s">
        <v>1209</v>
      </c>
      <c r="E1060" s="8" t="s">
        <v>2276</v>
      </c>
      <c r="F1060" s="3" t="s">
        <v>3479</v>
      </c>
      <c r="G1060" s="3" t="s">
        <v>15</v>
      </c>
      <c r="H1060" s="3" t="s">
        <v>3518</v>
      </c>
      <c r="I1060" s="3" t="s">
        <v>16</v>
      </c>
      <c r="J1060" s="35">
        <v>40.21</v>
      </c>
      <c r="K1060" s="32">
        <v>5</v>
      </c>
      <c r="L1060" s="6">
        <v>0.1875</v>
      </c>
      <c r="M1060" s="7">
        <v>41184</v>
      </c>
      <c r="N1060" s="95" t="s">
        <v>5439</v>
      </c>
      <c r="O1060" s="3" t="s">
        <v>233</v>
      </c>
      <c r="P1060" s="3" t="s">
        <v>3466</v>
      </c>
      <c r="Q1060" s="3" t="s">
        <v>3473</v>
      </c>
    </row>
    <row r="1061" spans="1:17" ht="13.9" customHeight="1">
      <c r="A1061" s="23" t="s">
        <v>7488</v>
      </c>
      <c r="B1061" s="5" t="s">
        <v>13</v>
      </c>
      <c r="C1061" s="3" t="s">
        <v>14</v>
      </c>
      <c r="D1061" s="3" t="s">
        <v>1210</v>
      </c>
      <c r="E1061" s="3" t="s">
        <v>766</v>
      </c>
      <c r="F1061" s="3" t="s">
        <v>3479</v>
      </c>
      <c r="G1061" s="3" t="s">
        <v>15</v>
      </c>
      <c r="H1061" s="3" t="s">
        <v>3518</v>
      </c>
      <c r="I1061" s="3" t="s">
        <v>16</v>
      </c>
      <c r="J1061" s="35">
        <v>81.27</v>
      </c>
      <c r="K1061" s="32">
        <v>1.25</v>
      </c>
      <c r="L1061" s="6">
        <v>0.1875</v>
      </c>
      <c r="M1061" s="7">
        <v>41186</v>
      </c>
      <c r="N1061" s="93" t="s">
        <v>5440</v>
      </c>
      <c r="O1061" s="3" t="s">
        <v>233</v>
      </c>
      <c r="P1061" s="3" t="s">
        <v>3466</v>
      </c>
      <c r="Q1061" s="3" t="s">
        <v>3473</v>
      </c>
    </row>
    <row r="1062" spans="1:17" ht="13.9" customHeight="1">
      <c r="A1062" s="2" t="s">
        <v>7489</v>
      </c>
      <c r="B1062" s="5" t="s">
        <v>13</v>
      </c>
      <c r="C1062" s="3" t="s">
        <v>14</v>
      </c>
      <c r="D1062" s="3" t="s">
        <v>1211</v>
      </c>
      <c r="E1062" s="3" t="s">
        <v>1177</v>
      </c>
      <c r="F1062" s="3" t="s">
        <v>3477</v>
      </c>
      <c r="G1062" s="3" t="s">
        <v>15</v>
      </c>
      <c r="H1062" s="3" t="s">
        <v>3514</v>
      </c>
      <c r="I1062" s="3" t="s">
        <v>16</v>
      </c>
      <c r="J1062" s="35">
        <v>9.0500000000000007</v>
      </c>
      <c r="K1062" s="32">
        <v>0.1125</v>
      </c>
      <c r="L1062" s="6">
        <v>0.1875</v>
      </c>
      <c r="M1062" s="7">
        <v>41181</v>
      </c>
      <c r="N1062" s="93" t="s">
        <v>5441</v>
      </c>
      <c r="O1062" s="3" t="s">
        <v>218</v>
      </c>
      <c r="P1062" s="3" t="s">
        <v>3466</v>
      </c>
      <c r="Q1062" s="3" t="s">
        <v>3473</v>
      </c>
    </row>
    <row r="1063" spans="1:17" ht="13.9" customHeight="1">
      <c r="A1063" s="2" t="s">
        <v>7490</v>
      </c>
      <c r="B1063" s="5" t="s">
        <v>13</v>
      </c>
      <c r="C1063" s="3" t="s">
        <v>14</v>
      </c>
      <c r="D1063" s="3" t="s">
        <v>1212</v>
      </c>
      <c r="E1063" s="3" t="s">
        <v>898</v>
      </c>
      <c r="F1063" s="3" t="s">
        <v>3477</v>
      </c>
      <c r="G1063" s="3" t="s">
        <v>15</v>
      </c>
      <c r="H1063" s="3" t="s">
        <v>3516</v>
      </c>
      <c r="I1063" s="3" t="s">
        <v>16</v>
      </c>
      <c r="J1063" s="35">
        <v>47.7</v>
      </c>
      <c r="K1063" s="32">
        <v>1.2694000000000001</v>
      </c>
      <c r="L1063" s="6">
        <v>0.1875</v>
      </c>
      <c r="M1063" s="7">
        <v>41656</v>
      </c>
      <c r="N1063" s="93" t="s">
        <v>5442</v>
      </c>
      <c r="O1063" s="3" t="s">
        <v>782</v>
      </c>
      <c r="P1063" s="3" t="s">
        <v>3466</v>
      </c>
      <c r="Q1063" s="3" t="s">
        <v>3473</v>
      </c>
    </row>
    <row r="1064" spans="1:17" ht="13.9" customHeight="1">
      <c r="A1064" s="23" t="s">
        <v>7491</v>
      </c>
      <c r="B1064" s="5" t="s">
        <v>13</v>
      </c>
      <c r="C1064" s="3" t="s">
        <v>14</v>
      </c>
      <c r="D1064" s="3" t="s">
        <v>1213</v>
      </c>
      <c r="E1064" s="8" t="s">
        <v>3126</v>
      </c>
      <c r="F1064" s="3" t="s">
        <v>3477</v>
      </c>
      <c r="G1064" s="3" t="s">
        <v>15</v>
      </c>
      <c r="H1064" s="3" t="s">
        <v>3514</v>
      </c>
      <c r="I1064" s="3" t="s">
        <v>16</v>
      </c>
      <c r="J1064" s="35">
        <v>40.31</v>
      </c>
      <c r="K1064" s="32">
        <v>1.25</v>
      </c>
      <c r="L1064" s="6">
        <v>0.2</v>
      </c>
      <c r="M1064" s="7">
        <v>41165</v>
      </c>
      <c r="N1064" s="93" t="s">
        <v>5443</v>
      </c>
      <c r="O1064" s="3" t="s">
        <v>218</v>
      </c>
      <c r="P1064" s="3" t="s">
        <v>3466</v>
      </c>
      <c r="Q1064" s="3" t="s">
        <v>3473</v>
      </c>
    </row>
    <row r="1065" spans="1:17" ht="13.9" customHeight="1">
      <c r="A1065" s="2" t="s">
        <v>7492</v>
      </c>
      <c r="B1065" s="5" t="s">
        <v>13</v>
      </c>
      <c r="C1065" s="3" t="s">
        <v>14</v>
      </c>
      <c r="D1065" s="3" t="s">
        <v>1214</v>
      </c>
      <c r="E1065" s="8" t="s">
        <v>1502</v>
      </c>
      <c r="F1065" s="3" t="s">
        <v>3477</v>
      </c>
      <c r="G1065" s="3" t="s">
        <v>15</v>
      </c>
      <c r="H1065" s="3" t="s">
        <v>3514</v>
      </c>
      <c r="I1065" s="3" t="s">
        <v>16</v>
      </c>
      <c r="J1065" s="35">
        <v>42</v>
      </c>
      <c r="K1065" s="32">
        <v>2.5</v>
      </c>
      <c r="L1065" s="6">
        <v>0.1875</v>
      </c>
      <c r="M1065" s="7">
        <v>41186</v>
      </c>
      <c r="N1065" s="93" t="s">
        <v>5444</v>
      </c>
      <c r="O1065" s="3" t="s">
        <v>218</v>
      </c>
      <c r="P1065" s="3" t="s">
        <v>3466</v>
      </c>
      <c r="Q1065" s="3" t="s">
        <v>3473</v>
      </c>
    </row>
    <row r="1066" spans="1:17" ht="13.9" customHeight="1">
      <c r="A1066" s="2" t="s">
        <v>7493</v>
      </c>
      <c r="B1066" s="5" t="s">
        <v>13</v>
      </c>
      <c r="C1066" s="3" t="s">
        <v>14</v>
      </c>
      <c r="D1066" s="3" t="s">
        <v>1215</v>
      </c>
      <c r="E1066" s="3" t="s">
        <v>616</v>
      </c>
      <c r="F1066" s="3" t="s">
        <v>3477</v>
      </c>
      <c r="G1066" s="3" t="s">
        <v>15</v>
      </c>
      <c r="H1066" s="3" t="s">
        <v>3516</v>
      </c>
      <c r="I1066" s="3" t="s">
        <v>16</v>
      </c>
      <c r="J1066" s="35">
        <v>50.48</v>
      </c>
      <c r="K1066" s="32">
        <v>1.2689999999999999</v>
      </c>
      <c r="L1066" s="6">
        <v>0.1875</v>
      </c>
      <c r="M1066" s="7">
        <v>41186</v>
      </c>
      <c r="N1066" s="93" t="s">
        <v>5445</v>
      </c>
      <c r="O1066" s="3" t="s">
        <v>782</v>
      </c>
      <c r="P1066" s="3" t="s">
        <v>3466</v>
      </c>
      <c r="Q1066" s="3" t="s">
        <v>3473</v>
      </c>
    </row>
    <row r="1067" spans="1:17" ht="13.9" customHeight="1">
      <c r="A1067" s="23" t="s">
        <v>7494</v>
      </c>
      <c r="B1067" s="5" t="s">
        <v>3475</v>
      </c>
      <c r="C1067" s="3" t="s">
        <v>14</v>
      </c>
      <c r="D1067" s="3" t="s">
        <v>1216</v>
      </c>
      <c r="E1067" s="8" t="s">
        <v>1777</v>
      </c>
      <c r="F1067" s="3" t="s">
        <v>3479</v>
      </c>
      <c r="G1067" s="3" t="s">
        <v>15</v>
      </c>
      <c r="H1067" s="3" t="s">
        <v>3516</v>
      </c>
      <c r="I1067" s="3" t="s">
        <v>16</v>
      </c>
      <c r="J1067" s="35">
        <v>84.85</v>
      </c>
      <c r="K1067" s="32">
        <v>1.666712</v>
      </c>
      <c r="L1067" s="6">
        <v>0.125</v>
      </c>
      <c r="M1067" s="7">
        <v>41684</v>
      </c>
      <c r="N1067" s="93" t="s">
        <v>5446</v>
      </c>
      <c r="O1067" s="3" t="s">
        <v>782</v>
      </c>
      <c r="P1067" s="3" t="s">
        <v>3466</v>
      </c>
      <c r="Q1067" s="3" t="s">
        <v>3473</v>
      </c>
    </row>
    <row r="1068" spans="1:17" ht="13.9" customHeight="1">
      <c r="A1068" s="2" t="s">
        <v>7495</v>
      </c>
      <c r="B1068" s="5" t="s">
        <v>13</v>
      </c>
      <c r="C1068" s="3" t="s">
        <v>14</v>
      </c>
      <c r="D1068" s="3" t="s">
        <v>1217</v>
      </c>
      <c r="E1068" s="8" t="s">
        <v>2692</v>
      </c>
      <c r="F1068" s="3" t="s">
        <v>3477</v>
      </c>
      <c r="G1068" s="3" t="s">
        <v>15</v>
      </c>
      <c r="H1068" s="3" t="s">
        <v>3510</v>
      </c>
      <c r="I1068" s="3" t="s">
        <v>16</v>
      </c>
      <c r="J1068" s="35">
        <v>46.33</v>
      </c>
      <c r="K1068" s="32">
        <v>5.125</v>
      </c>
      <c r="L1068" s="6">
        <v>0.1875</v>
      </c>
      <c r="M1068" s="7">
        <v>41207</v>
      </c>
      <c r="N1068" s="93" t="s">
        <v>5447</v>
      </c>
      <c r="O1068" s="3" t="s">
        <v>112</v>
      </c>
      <c r="P1068" s="3" t="s">
        <v>3466</v>
      </c>
      <c r="Q1068" s="3" t="s">
        <v>3473</v>
      </c>
    </row>
    <row r="1069" spans="1:17" ht="13.9" customHeight="1">
      <c r="A1069" s="2" t="s">
        <v>7496</v>
      </c>
      <c r="B1069" s="5" t="s">
        <v>13</v>
      </c>
      <c r="C1069" s="3" t="s">
        <v>14</v>
      </c>
      <c r="D1069" s="3" t="s">
        <v>1218</v>
      </c>
      <c r="E1069" s="8" t="s">
        <v>2207</v>
      </c>
      <c r="F1069" s="3" t="s">
        <v>3477</v>
      </c>
      <c r="G1069" s="3" t="s">
        <v>15</v>
      </c>
      <c r="H1069" s="3" t="s">
        <v>3509</v>
      </c>
      <c r="I1069" s="3" t="s">
        <v>16</v>
      </c>
      <c r="J1069" s="35">
        <v>37.630000000000003</v>
      </c>
      <c r="K1069" s="32">
        <v>3.75</v>
      </c>
      <c r="L1069" s="6">
        <v>0.1875</v>
      </c>
      <c r="M1069" s="7">
        <v>41203</v>
      </c>
      <c r="N1069" s="93" t="s">
        <v>5448</v>
      </c>
      <c r="O1069" s="3" t="s">
        <v>242</v>
      </c>
      <c r="P1069" s="3" t="s">
        <v>3466</v>
      </c>
      <c r="Q1069" s="3" t="s">
        <v>3473</v>
      </c>
    </row>
    <row r="1070" spans="1:17" ht="13.9" customHeight="1">
      <c r="A1070" s="23" t="s">
        <v>7497</v>
      </c>
      <c r="B1070" s="5" t="s">
        <v>13</v>
      </c>
      <c r="C1070" s="3" t="s">
        <v>14</v>
      </c>
      <c r="D1070" s="3" t="s">
        <v>1219</v>
      </c>
      <c r="E1070" s="3" t="s">
        <v>122</v>
      </c>
      <c r="F1070" s="3" t="s">
        <v>3477</v>
      </c>
      <c r="G1070" s="3" t="s">
        <v>15</v>
      </c>
      <c r="H1070" s="3" t="s">
        <v>3509</v>
      </c>
      <c r="I1070" s="3" t="s">
        <v>16</v>
      </c>
      <c r="J1070" s="35">
        <v>172.67</v>
      </c>
      <c r="K1070" s="32">
        <v>2.6230880000000001</v>
      </c>
      <c r="L1070" s="6">
        <v>0.1875</v>
      </c>
      <c r="M1070" s="7">
        <v>41189</v>
      </c>
      <c r="N1070" s="93" t="s">
        <v>5448</v>
      </c>
      <c r="O1070" s="3" t="s">
        <v>242</v>
      </c>
      <c r="P1070" s="3" t="s">
        <v>3466</v>
      </c>
      <c r="Q1070" s="3" t="s">
        <v>3473</v>
      </c>
    </row>
    <row r="1071" spans="1:17" ht="13.9" customHeight="1">
      <c r="A1071" s="2" t="s">
        <v>7498</v>
      </c>
      <c r="B1071" s="5" t="s">
        <v>13</v>
      </c>
      <c r="C1071" s="3" t="s">
        <v>14</v>
      </c>
      <c r="D1071" s="3" t="s">
        <v>1220</v>
      </c>
      <c r="E1071" s="8" t="s">
        <v>1589</v>
      </c>
      <c r="F1071" s="3" t="s">
        <v>3479</v>
      </c>
      <c r="G1071" s="3" t="s">
        <v>15</v>
      </c>
      <c r="H1071" s="3" t="s">
        <v>3515</v>
      </c>
      <c r="I1071" s="3" t="s">
        <v>16</v>
      </c>
      <c r="J1071" s="35">
        <v>37.619999999999997</v>
      </c>
      <c r="K1071" s="32">
        <v>20</v>
      </c>
      <c r="L1071" s="6">
        <v>0.1875</v>
      </c>
      <c r="M1071" s="7">
        <v>41687</v>
      </c>
      <c r="N1071" s="93" t="s">
        <v>5449</v>
      </c>
      <c r="O1071" s="3" t="s">
        <v>140</v>
      </c>
      <c r="P1071" s="3" t="s">
        <v>3466</v>
      </c>
      <c r="Q1071" s="3" t="s">
        <v>3473</v>
      </c>
    </row>
    <row r="1072" spans="1:17" ht="13.9" customHeight="1">
      <c r="A1072" s="2" t="s">
        <v>7499</v>
      </c>
      <c r="B1072" s="5" t="s">
        <v>13</v>
      </c>
      <c r="C1072" s="3" t="s">
        <v>14</v>
      </c>
      <c r="D1072" s="3" t="s">
        <v>1221</v>
      </c>
      <c r="E1072" s="8" t="s">
        <v>1589</v>
      </c>
      <c r="F1072" s="3" t="s">
        <v>3479</v>
      </c>
      <c r="G1072" s="3" t="s">
        <v>15</v>
      </c>
      <c r="H1072" s="3" t="s">
        <v>3515</v>
      </c>
      <c r="I1072" s="3" t="s">
        <v>16</v>
      </c>
      <c r="J1072" s="35">
        <v>40.51</v>
      </c>
      <c r="K1072" s="32">
        <v>4.2424200000000001</v>
      </c>
      <c r="L1072" s="6">
        <v>0.2</v>
      </c>
      <c r="M1072" s="7">
        <v>41199</v>
      </c>
      <c r="N1072" s="93" t="s">
        <v>5450</v>
      </c>
      <c r="O1072" s="3" t="s">
        <v>140</v>
      </c>
      <c r="P1072" s="3" t="s">
        <v>3466</v>
      </c>
      <c r="Q1072" s="3" t="s">
        <v>3473</v>
      </c>
    </row>
    <row r="1073" spans="1:17" ht="13.9" customHeight="1">
      <c r="A1073" s="23" t="s">
        <v>7500</v>
      </c>
      <c r="B1073" s="5" t="s">
        <v>13</v>
      </c>
      <c r="C1073" s="3" t="s">
        <v>14</v>
      </c>
      <c r="D1073" s="3" t="s">
        <v>1222</v>
      </c>
      <c r="E1073" s="3" t="s">
        <v>1051</v>
      </c>
      <c r="F1073" s="3" t="s">
        <v>3477</v>
      </c>
      <c r="G1073" s="3" t="s">
        <v>15</v>
      </c>
      <c r="H1073" s="3" t="s">
        <v>3515</v>
      </c>
      <c r="I1073" s="3" t="s">
        <v>16</v>
      </c>
      <c r="J1073" s="35">
        <v>38.4</v>
      </c>
      <c r="K1073" s="32">
        <v>3.6999999999999998E-2</v>
      </c>
      <c r="L1073" s="6">
        <v>0.1875</v>
      </c>
      <c r="M1073" s="7">
        <v>41180</v>
      </c>
      <c r="N1073" s="93" t="s">
        <v>5451</v>
      </c>
      <c r="O1073" s="3" t="s">
        <v>140</v>
      </c>
      <c r="P1073" s="3" t="s">
        <v>3466</v>
      </c>
      <c r="Q1073" s="3" t="s">
        <v>3473</v>
      </c>
    </row>
    <row r="1074" spans="1:17" ht="13.9" customHeight="1">
      <c r="A1074" s="2" t="s">
        <v>7501</v>
      </c>
      <c r="B1074" s="5" t="s">
        <v>13</v>
      </c>
      <c r="C1074" s="3" t="s">
        <v>14</v>
      </c>
      <c r="D1074" s="3" t="s">
        <v>1223</v>
      </c>
      <c r="E1074" s="8" t="s">
        <v>3126</v>
      </c>
      <c r="F1074" s="3" t="s">
        <v>3479</v>
      </c>
      <c r="G1074" s="3" t="s">
        <v>15</v>
      </c>
      <c r="H1074" s="3" t="s">
        <v>3516</v>
      </c>
      <c r="I1074" s="3" t="s">
        <v>16</v>
      </c>
      <c r="J1074" s="35">
        <v>79.84</v>
      </c>
      <c r="K1074" s="32">
        <v>0.55554999999999999</v>
      </c>
      <c r="L1074" s="6">
        <v>0.1875</v>
      </c>
      <c r="M1074" s="7">
        <v>41186</v>
      </c>
      <c r="N1074" s="93" t="s">
        <v>5452</v>
      </c>
      <c r="O1074" s="3" t="s">
        <v>782</v>
      </c>
      <c r="P1074" s="3" t="s">
        <v>3466</v>
      </c>
      <c r="Q1074" s="3" t="s">
        <v>3473</v>
      </c>
    </row>
    <row r="1075" spans="1:17" ht="13.9" customHeight="1">
      <c r="A1075" s="2" t="s">
        <v>7502</v>
      </c>
      <c r="B1075" s="5" t="s">
        <v>13</v>
      </c>
      <c r="C1075" s="3" t="s">
        <v>14</v>
      </c>
      <c r="D1075" s="3" t="s">
        <v>1224</v>
      </c>
      <c r="E1075" s="8" t="s">
        <v>1777</v>
      </c>
      <c r="F1075" s="3" t="s">
        <v>3479</v>
      </c>
      <c r="G1075" s="3" t="s">
        <v>15</v>
      </c>
      <c r="H1075" s="3" t="s">
        <v>3516</v>
      </c>
      <c r="I1075" s="3" t="s">
        <v>16</v>
      </c>
      <c r="J1075" s="35">
        <v>48.88</v>
      </c>
      <c r="K1075" s="32">
        <v>48.2</v>
      </c>
      <c r="L1075" s="6">
        <v>0.1875</v>
      </c>
      <c r="M1075" s="7">
        <v>41685</v>
      </c>
      <c r="N1075" s="93" t="s">
        <v>5453</v>
      </c>
      <c r="O1075" s="3" t="s">
        <v>782</v>
      </c>
      <c r="P1075" s="3" t="s">
        <v>3466</v>
      </c>
      <c r="Q1075" s="3" t="s">
        <v>3473</v>
      </c>
    </row>
    <row r="1076" spans="1:17" ht="13.9" customHeight="1">
      <c r="A1076" s="23" t="s">
        <v>7503</v>
      </c>
      <c r="B1076" s="3" t="s">
        <v>13</v>
      </c>
      <c r="C1076" s="3" t="s">
        <v>14</v>
      </c>
      <c r="D1076" s="3" t="s">
        <v>1225</v>
      </c>
      <c r="E1076" s="8" t="s">
        <v>1502</v>
      </c>
      <c r="F1076" s="3" t="s">
        <v>3479</v>
      </c>
      <c r="G1076" s="3" t="s">
        <v>15</v>
      </c>
      <c r="H1076" s="3" t="s">
        <v>3515</v>
      </c>
      <c r="I1076" s="3" t="s">
        <v>16</v>
      </c>
      <c r="J1076" s="35">
        <v>31.91</v>
      </c>
      <c r="K1076" s="32">
        <v>0.47112900000000002</v>
      </c>
      <c r="L1076" s="6">
        <v>0.2</v>
      </c>
      <c r="M1076" s="7">
        <v>41218</v>
      </c>
      <c r="N1076" s="93" t="s">
        <v>5454</v>
      </c>
      <c r="O1076" s="3" t="s">
        <v>140</v>
      </c>
      <c r="P1076" s="3" t="s">
        <v>3466</v>
      </c>
      <c r="Q1076" s="3" t="s">
        <v>3473</v>
      </c>
    </row>
    <row r="1077" spans="1:17" ht="13.9" customHeight="1">
      <c r="A1077" s="2" t="s">
        <v>7504</v>
      </c>
      <c r="B1077" s="3" t="s">
        <v>13</v>
      </c>
      <c r="C1077" s="3" t="s">
        <v>14</v>
      </c>
      <c r="D1077" s="3" t="s">
        <v>1226</v>
      </c>
      <c r="E1077" s="3" t="s">
        <v>215</v>
      </c>
      <c r="F1077" s="3" t="s">
        <v>3479</v>
      </c>
      <c r="G1077" s="3" t="s">
        <v>15</v>
      </c>
      <c r="H1077" s="3" t="s">
        <v>3515</v>
      </c>
      <c r="I1077" s="3" t="s">
        <v>16</v>
      </c>
      <c r="J1077" s="35">
        <v>32.07</v>
      </c>
      <c r="K1077" s="32">
        <v>9.7299999999999998E-2</v>
      </c>
      <c r="L1077" s="6">
        <v>0.2</v>
      </c>
      <c r="M1077" s="7">
        <v>41189</v>
      </c>
      <c r="N1077" s="93" t="s">
        <v>5455</v>
      </c>
      <c r="O1077" s="3" t="s">
        <v>140</v>
      </c>
      <c r="P1077" s="3" t="s">
        <v>3466</v>
      </c>
      <c r="Q1077" s="3" t="s">
        <v>3473</v>
      </c>
    </row>
    <row r="1078" spans="1:17" ht="13.9" customHeight="1">
      <c r="A1078" s="2" t="s">
        <v>7505</v>
      </c>
      <c r="B1078" s="3" t="s">
        <v>13</v>
      </c>
      <c r="C1078" s="3" t="s">
        <v>14</v>
      </c>
      <c r="D1078" s="3" t="s">
        <v>1227</v>
      </c>
      <c r="E1078" s="8" t="s">
        <v>2404</v>
      </c>
      <c r="F1078" s="3" t="s">
        <v>3479</v>
      </c>
      <c r="G1078" s="3" t="s">
        <v>15</v>
      </c>
      <c r="H1078" s="3" t="s">
        <v>3515</v>
      </c>
      <c r="I1078" s="3" t="s">
        <v>16</v>
      </c>
      <c r="J1078" s="35">
        <v>43.13</v>
      </c>
      <c r="K1078" s="32">
        <v>2.12121</v>
      </c>
      <c r="L1078" s="6">
        <v>0.1875</v>
      </c>
      <c r="M1078" s="7">
        <v>41215</v>
      </c>
      <c r="N1078" s="93" t="s">
        <v>5456</v>
      </c>
      <c r="O1078" s="3" t="s">
        <v>140</v>
      </c>
      <c r="P1078" s="3" t="s">
        <v>3466</v>
      </c>
      <c r="Q1078" s="3" t="s">
        <v>3473</v>
      </c>
    </row>
    <row r="1079" spans="1:17" ht="13.9" customHeight="1">
      <c r="A1079" s="23" t="s">
        <v>7506</v>
      </c>
      <c r="B1079" s="5" t="s">
        <v>13</v>
      </c>
      <c r="C1079" s="3" t="s">
        <v>14</v>
      </c>
      <c r="D1079" s="3" t="s">
        <v>1228</v>
      </c>
      <c r="E1079" s="8" t="s">
        <v>1274</v>
      </c>
      <c r="F1079" s="3" t="s">
        <v>3479</v>
      </c>
      <c r="G1079" s="3" t="s">
        <v>15</v>
      </c>
      <c r="H1079" s="3" t="s">
        <v>3514</v>
      </c>
      <c r="I1079" s="3" t="s">
        <v>16</v>
      </c>
      <c r="J1079" s="35">
        <v>69.91</v>
      </c>
      <c r="K1079" s="32">
        <v>3.7374499999999999</v>
      </c>
      <c r="L1079" s="6">
        <v>0.1875</v>
      </c>
      <c r="M1079" s="7">
        <v>41685</v>
      </c>
      <c r="N1079" s="93" t="s">
        <v>5457</v>
      </c>
      <c r="O1079" s="3" t="s">
        <v>218</v>
      </c>
      <c r="P1079" s="3" t="s">
        <v>3466</v>
      </c>
      <c r="Q1079" s="3" t="s">
        <v>3473</v>
      </c>
    </row>
    <row r="1080" spans="1:17" ht="13.9" customHeight="1">
      <c r="A1080" s="2" t="s">
        <v>7507</v>
      </c>
      <c r="B1080" s="11" t="s">
        <v>3475</v>
      </c>
      <c r="C1080" s="3" t="s">
        <v>14</v>
      </c>
      <c r="D1080" s="3" t="s">
        <v>1229</v>
      </c>
      <c r="E1080" s="8" t="s">
        <v>3063</v>
      </c>
      <c r="F1080" s="3" t="s">
        <v>3479</v>
      </c>
      <c r="G1080" s="3" t="s">
        <v>15</v>
      </c>
      <c r="H1080" s="13" t="s">
        <v>3516</v>
      </c>
      <c r="I1080" s="3" t="s">
        <v>16</v>
      </c>
      <c r="J1080" s="35">
        <v>79.12</v>
      </c>
      <c r="K1080" s="32">
        <v>0.83335999999999999</v>
      </c>
      <c r="L1080" s="6">
        <v>0.125</v>
      </c>
      <c r="M1080" s="7">
        <v>41180</v>
      </c>
      <c r="N1080" s="93" t="s">
        <v>5458</v>
      </c>
      <c r="O1080" s="3" t="s">
        <v>782</v>
      </c>
      <c r="P1080" s="3" t="s">
        <v>3466</v>
      </c>
      <c r="Q1080" s="3" t="s">
        <v>3473</v>
      </c>
    </row>
    <row r="1081" spans="1:17" ht="13.9" customHeight="1">
      <c r="A1081" s="2" t="s">
        <v>7508</v>
      </c>
      <c r="B1081" s="5" t="s">
        <v>13</v>
      </c>
      <c r="C1081" s="3" t="s">
        <v>14</v>
      </c>
      <c r="D1081" s="3" t="s">
        <v>1230</v>
      </c>
      <c r="E1081" s="3" t="s">
        <v>723</v>
      </c>
      <c r="F1081" s="3" t="s">
        <v>3477</v>
      </c>
      <c r="G1081" s="3" t="s">
        <v>15</v>
      </c>
      <c r="H1081" s="3" t="s">
        <v>3519</v>
      </c>
      <c r="I1081" s="3" t="s">
        <v>16</v>
      </c>
      <c r="J1081" s="35">
        <v>168.95</v>
      </c>
      <c r="K1081" s="32">
        <v>1.5565899999999999</v>
      </c>
      <c r="L1081" s="6">
        <v>0.1875</v>
      </c>
      <c r="M1081" s="7">
        <v>41214</v>
      </c>
      <c r="N1081" s="93" t="s">
        <v>5459</v>
      </c>
      <c r="O1081" s="3" t="s">
        <v>151</v>
      </c>
      <c r="P1081" s="3" t="s">
        <v>3465</v>
      </c>
      <c r="Q1081" s="3" t="s">
        <v>3472</v>
      </c>
    </row>
    <row r="1082" spans="1:17" ht="13.9" customHeight="1">
      <c r="A1082" s="23" t="s">
        <v>7509</v>
      </c>
      <c r="B1082" s="5" t="s">
        <v>13</v>
      </c>
      <c r="C1082" s="3" t="s">
        <v>14</v>
      </c>
      <c r="D1082" s="3" t="s">
        <v>1231</v>
      </c>
      <c r="E1082" s="8" t="s">
        <v>1589</v>
      </c>
      <c r="F1082" s="3" t="s">
        <v>3479</v>
      </c>
      <c r="G1082" s="3" t="s">
        <v>15</v>
      </c>
      <c r="H1082" s="3" t="s">
        <v>3515</v>
      </c>
      <c r="I1082" s="3" t="s">
        <v>16</v>
      </c>
      <c r="J1082" s="35">
        <v>33.340000000000003</v>
      </c>
      <c r="K1082" s="32">
        <v>1.1778</v>
      </c>
      <c r="L1082" s="6">
        <v>0.1875</v>
      </c>
      <c r="M1082" s="7">
        <v>41229</v>
      </c>
      <c r="N1082" s="93" t="s">
        <v>5460</v>
      </c>
      <c r="O1082" s="3" t="s">
        <v>140</v>
      </c>
      <c r="P1082" s="3" t="s">
        <v>3466</v>
      </c>
      <c r="Q1082" s="3" t="s">
        <v>3473</v>
      </c>
    </row>
    <row r="1083" spans="1:17" ht="13.9" customHeight="1">
      <c r="A1083" s="2" t="s">
        <v>7510</v>
      </c>
      <c r="B1083" s="3" t="s">
        <v>13</v>
      </c>
      <c r="C1083" s="3" t="s">
        <v>14</v>
      </c>
      <c r="D1083" s="3" t="s">
        <v>1232</v>
      </c>
      <c r="E1083" s="3" t="s">
        <v>616</v>
      </c>
      <c r="F1083" s="3" t="s">
        <v>3479</v>
      </c>
      <c r="G1083" s="3" t="s">
        <v>15</v>
      </c>
      <c r="H1083" s="3" t="s">
        <v>3515</v>
      </c>
      <c r="I1083" s="3" t="s">
        <v>16</v>
      </c>
      <c r="J1083" s="35">
        <v>29.48</v>
      </c>
      <c r="K1083" s="32">
        <v>0.29449999999999998</v>
      </c>
      <c r="L1083" s="6">
        <v>0.1875</v>
      </c>
      <c r="M1083" s="7">
        <v>41700</v>
      </c>
      <c r="N1083" s="93" t="s">
        <v>5461</v>
      </c>
      <c r="O1083" s="3" t="s">
        <v>140</v>
      </c>
      <c r="P1083" s="3" t="s">
        <v>3466</v>
      </c>
      <c r="Q1083" s="3" t="s">
        <v>3473</v>
      </c>
    </row>
    <row r="1084" spans="1:17" ht="13.9" customHeight="1">
      <c r="A1084" s="2" t="s">
        <v>7511</v>
      </c>
      <c r="B1084" s="3" t="s">
        <v>13</v>
      </c>
      <c r="C1084" s="3" t="s">
        <v>14</v>
      </c>
      <c r="D1084" s="3" t="s">
        <v>1233</v>
      </c>
      <c r="E1084" s="8" t="s">
        <v>2276</v>
      </c>
      <c r="F1084" s="3" t="s">
        <v>3479</v>
      </c>
      <c r="G1084" s="3" t="s">
        <v>15</v>
      </c>
      <c r="H1084" s="3" t="s">
        <v>3516</v>
      </c>
      <c r="I1084" s="3" t="s">
        <v>16</v>
      </c>
      <c r="J1084" s="35">
        <v>82.49</v>
      </c>
      <c r="K1084" s="32">
        <v>1</v>
      </c>
      <c r="L1084" s="6">
        <v>0.2</v>
      </c>
      <c r="M1084" s="7">
        <v>41180</v>
      </c>
      <c r="N1084" s="93" t="s">
        <v>5462</v>
      </c>
      <c r="O1084" s="3" t="s">
        <v>782</v>
      </c>
      <c r="P1084" s="3" t="s">
        <v>3466</v>
      </c>
      <c r="Q1084" s="3" t="s">
        <v>3473</v>
      </c>
    </row>
    <row r="1085" spans="1:17" ht="13.9" customHeight="1">
      <c r="A1085" s="23" t="s">
        <v>7512</v>
      </c>
      <c r="B1085" s="8" t="s">
        <v>13</v>
      </c>
      <c r="C1085" s="3" t="s">
        <v>14</v>
      </c>
      <c r="D1085" s="3" t="s">
        <v>1234</v>
      </c>
      <c r="E1085" s="8" t="s">
        <v>3188</v>
      </c>
      <c r="F1085" s="3" t="s">
        <v>3477</v>
      </c>
      <c r="G1085" s="3" t="s">
        <v>15</v>
      </c>
      <c r="H1085" s="13" t="s">
        <v>3516</v>
      </c>
      <c r="I1085" s="3" t="s">
        <v>16</v>
      </c>
      <c r="J1085" s="35">
        <v>49.52</v>
      </c>
      <c r="K1085" s="32">
        <v>1.2689999999999999</v>
      </c>
      <c r="L1085" s="6">
        <v>0.1875</v>
      </c>
      <c r="M1085" s="7">
        <v>41204</v>
      </c>
      <c r="N1085" s="93" t="s">
        <v>5463</v>
      </c>
      <c r="O1085" s="3" t="s">
        <v>782</v>
      </c>
      <c r="P1085" s="3" t="s">
        <v>3466</v>
      </c>
      <c r="Q1085" s="3" t="s">
        <v>3473</v>
      </c>
    </row>
    <row r="1086" spans="1:17" ht="13.9" customHeight="1">
      <c r="A1086" s="2" t="s">
        <v>7513</v>
      </c>
      <c r="B1086" s="3" t="s">
        <v>13</v>
      </c>
      <c r="C1086" s="3" t="s">
        <v>14</v>
      </c>
      <c r="D1086" s="3" t="s">
        <v>1235</v>
      </c>
      <c r="E1086" s="3" t="s">
        <v>766</v>
      </c>
      <c r="F1086" s="3" t="s">
        <v>3477</v>
      </c>
      <c r="G1086" s="3" t="s">
        <v>15</v>
      </c>
      <c r="H1086" s="3" t="s">
        <v>3519</v>
      </c>
      <c r="I1086" s="3" t="s">
        <v>16</v>
      </c>
      <c r="J1086" s="35">
        <v>158.78</v>
      </c>
      <c r="K1086" s="32">
        <v>3.5135200000000002</v>
      </c>
      <c r="L1086" s="6">
        <v>0.1875</v>
      </c>
      <c r="M1086" s="7">
        <v>41235</v>
      </c>
      <c r="N1086" s="93" t="s">
        <v>5464</v>
      </c>
      <c r="O1086" s="3" t="s">
        <v>151</v>
      </c>
      <c r="P1086" s="3" t="s">
        <v>3465</v>
      </c>
      <c r="Q1086" s="3" t="s">
        <v>3472</v>
      </c>
    </row>
    <row r="1087" spans="1:17" ht="13.9" customHeight="1">
      <c r="A1087" s="2" t="s">
        <v>7514</v>
      </c>
      <c r="B1087" s="3" t="s">
        <v>13</v>
      </c>
      <c r="C1087" s="3" t="s">
        <v>14</v>
      </c>
      <c r="D1087" s="3" t="s">
        <v>1236</v>
      </c>
      <c r="E1087" s="3" t="s">
        <v>616</v>
      </c>
      <c r="F1087" s="3" t="s">
        <v>3479</v>
      </c>
      <c r="G1087" s="3" t="s">
        <v>15</v>
      </c>
      <c r="H1087" s="3" t="s">
        <v>3515</v>
      </c>
      <c r="I1087" s="3" t="s">
        <v>16</v>
      </c>
      <c r="J1087" s="35">
        <v>33.57</v>
      </c>
      <c r="K1087" s="32">
        <v>2.3556550000000001</v>
      </c>
      <c r="L1087" s="6">
        <v>0.2</v>
      </c>
      <c r="M1087" s="7">
        <v>41705</v>
      </c>
      <c r="N1087" s="93" t="s">
        <v>5465</v>
      </c>
      <c r="O1087" s="3" t="s">
        <v>140</v>
      </c>
      <c r="P1087" s="3" t="s">
        <v>3466</v>
      </c>
      <c r="Q1087" s="3" t="s">
        <v>3473</v>
      </c>
    </row>
    <row r="1088" spans="1:17" ht="13.9" customHeight="1">
      <c r="A1088" s="23" t="s">
        <v>7515</v>
      </c>
      <c r="B1088" s="3" t="s">
        <v>13</v>
      </c>
      <c r="C1088" s="3" t="s">
        <v>14</v>
      </c>
      <c r="D1088" s="3" t="s">
        <v>1237</v>
      </c>
      <c r="E1088" s="8" t="s">
        <v>1274</v>
      </c>
      <c r="F1088" s="3" t="s">
        <v>3479</v>
      </c>
      <c r="G1088" s="3" t="s">
        <v>15</v>
      </c>
      <c r="H1088" s="3" t="s">
        <v>3515</v>
      </c>
      <c r="I1088" s="3" t="s">
        <v>16</v>
      </c>
      <c r="J1088" s="35">
        <v>31.17</v>
      </c>
      <c r="K1088" s="32">
        <v>0.55979999999999996</v>
      </c>
      <c r="L1088" s="6">
        <v>0.2</v>
      </c>
      <c r="M1088" s="7">
        <v>41205</v>
      </c>
      <c r="N1088" s="93" t="s">
        <v>5466</v>
      </c>
      <c r="O1088" s="3" t="s">
        <v>140</v>
      </c>
      <c r="P1088" s="3" t="s">
        <v>3466</v>
      </c>
      <c r="Q1088" s="3" t="s">
        <v>3473</v>
      </c>
    </row>
    <row r="1089" spans="1:17" ht="13.9" customHeight="1">
      <c r="A1089" s="2" t="s">
        <v>7516</v>
      </c>
      <c r="B1089" s="3" t="s">
        <v>13</v>
      </c>
      <c r="C1089" s="3" t="s">
        <v>14</v>
      </c>
      <c r="D1089" s="3" t="s">
        <v>1238</v>
      </c>
      <c r="E1089" s="8" t="s">
        <v>1274</v>
      </c>
      <c r="F1089" s="3" t="s">
        <v>3479</v>
      </c>
      <c r="G1089" s="3" t="s">
        <v>15</v>
      </c>
      <c r="H1089" s="3" t="s">
        <v>3515</v>
      </c>
      <c r="I1089" s="3" t="s">
        <v>16</v>
      </c>
      <c r="J1089" s="35">
        <v>31.6</v>
      </c>
      <c r="K1089" s="32">
        <v>0.29445500000000002</v>
      </c>
      <c r="L1089" s="6">
        <v>0.2</v>
      </c>
      <c r="M1089" s="7">
        <v>41221</v>
      </c>
      <c r="N1089" s="93" t="s">
        <v>5467</v>
      </c>
      <c r="O1089" s="3" t="s">
        <v>140</v>
      </c>
      <c r="P1089" s="3" t="s">
        <v>3466</v>
      </c>
      <c r="Q1089" s="3" t="s">
        <v>3473</v>
      </c>
    </row>
    <row r="1090" spans="1:17" ht="13.9" customHeight="1">
      <c r="A1090" s="2" t="s">
        <v>7517</v>
      </c>
      <c r="B1090" s="3" t="s">
        <v>13</v>
      </c>
      <c r="C1090" s="3" t="s">
        <v>14</v>
      </c>
      <c r="D1090" s="3" t="s">
        <v>770</v>
      </c>
      <c r="E1090" s="8" t="s">
        <v>1702</v>
      </c>
      <c r="F1090" s="3" t="s">
        <v>3479</v>
      </c>
      <c r="G1090" s="3" t="s">
        <v>15</v>
      </c>
      <c r="H1090" s="3" t="s">
        <v>3515</v>
      </c>
      <c r="I1090" s="3" t="s">
        <v>16</v>
      </c>
      <c r="J1090" s="35">
        <v>31.14</v>
      </c>
      <c r="K1090" s="32">
        <v>0.29445500000000002</v>
      </c>
      <c r="L1090" s="6">
        <v>0.2</v>
      </c>
      <c r="M1090" s="7">
        <v>41235</v>
      </c>
      <c r="N1090" s="93" t="s">
        <v>5468</v>
      </c>
      <c r="O1090" s="3" t="s">
        <v>140</v>
      </c>
      <c r="P1090" s="3" t="s">
        <v>3466</v>
      </c>
      <c r="Q1090" s="3" t="s">
        <v>3473</v>
      </c>
    </row>
    <row r="1091" spans="1:17" ht="13.9" customHeight="1">
      <c r="A1091" s="23" t="s">
        <v>7518</v>
      </c>
      <c r="B1091" s="3" t="s">
        <v>13</v>
      </c>
      <c r="C1091" s="3" t="s">
        <v>14</v>
      </c>
      <c r="D1091" s="3" t="s">
        <v>1239</v>
      </c>
      <c r="E1091" s="3" t="s">
        <v>354</v>
      </c>
      <c r="F1091" s="3" t="s">
        <v>3479</v>
      </c>
      <c r="G1091" s="3" t="s">
        <v>15</v>
      </c>
      <c r="H1091" s="3" t="s">
        <v>3515</v>
      </c>
      <c r="I1091" s="3" t="s">
        <v>16</v>
      </c>
      <c r="J1091" s="35">
        <v>31.43</v>
      </c>
      <c r="K1091" s="32">
        <v>0.47112900000000002</v>
      </c>
      <c r="L1091" s="6">
        <v>0.2</v>
      </c>
      <c r="M1091" s="7">
        <v>41699</v>
      </c>
      <c r="N1091" s="93" t="s">
        <v>5469</v>
      </c>
      <c r="O1091" s="3" t="s">
        <v>140</v>
      </c>
      <c r="P1091" s="3" t="s">
        <v>3466</v>
      </c>
      <c r="Q1091" s="3" t="s">
        <v>3473</v>
      </c>
    </row>
    <row r="1092" spans="1:17" ht="13.9" customHeight="1">
      <c r="A1092" s="2" t="s">
        <v>7519</v>
      </c>
      <c r="B1092" s="3" t="s">
        <v>13</v>
      </c>
      <c r="C1092" s="3" t="s">
        <v>14</v>
      </c>
      <c r="D1092" s="3" t="s">
        <v>1240</v>
      </c>
      <c r="E1092" s="8" t="s">
        <v>2799</v>
      </c>
      <c r="F1092" s="3" t="s">
        <v>3479</v>
      </c>
      <c r="G1092" s="3" t="s">
        <v>15</v>
      </c>
      <c r="H1092" s="3" t="s">
        <v>3515</v>
      </c>
      <c r="I1092" s="3" t="s">
        <v>16</v>
      </c>
      <c r="J1092" s="35">
        <v>29.69</v>
      </c>
      <c r="K1092" s="32">
        <v>0.47112900000000002</v>
      </c>
      <c r="L1092" s="6">
        <v>0.125</v>
      </c>
      <c r="M1092" s="7">
        <v>41222</v>
      </c>
      <c r="N1092" s="93" t="s">
        <v>5470</v>
      </c>
      <c r="O1092" s="3" t="s">
        <v>140</v>
      </c>
      <c r="P1092" s="3" t="s">
        <v>3466</v>
      </c>
      <c r="Q1092" s="3" t="s">
        <v>3473</v>
      </c>
    </row>
    <row r="1093" spans="1:17" ht="13.9" customHeight="1">
      <c r="A1093" s="2" t="s">
        <v>7520</v>
      </c>
      <c r="B1093" s="3" t="s">
        <v>13</v>
      </c>
      <c r="C1093" s="3" t="s">
        <v>14</v>
      </c>
      <c r="D1093" s="3" t="s">
        <v>1241</v>
      </c>
      <c r="E1093" s="3" t="s">
        <v>1177</v>
      </c>
      <c r="F1093" s="3" t="s">
        <v>3479</v>
      </c>
      <c r="G1093" s="3" t="s">
        <v>15</v>
      </c>
      <c r="H1093" s="3" t="s">
        <v>3515</v>
      </c>
      <c r="I1093" s="3" t="s">
        <v>16</v>
      </c>
      <c r="J1093" s="35">
        <v>29.15</v>
      </c>
      <c r="K1093" s="32">
        <v>0.29449999999999998</v>
      </c>
      <c r="L1093" s="6">
        <v>0.2</v>
      </c>
      <c r="M1093" s="7">
        <v>41223</v>
      </c>
      <c r="N1093" s="93" t="s">
        <v>5471</v>
      </c>
      <c r="O1093" s="3" t="s">
        <v>140</v>
      </c>
      <c r="P1093" s="3" t="s">
        <v>3466</v>
      </c>
      <c r="Q1093" s="3" t="s">
        <v>3473</v>
      </c>
    </row>
    <row r="1094" spans="1:17" ht="13.9" customHeight="1">
      <c r="A1094" s="23" t="s">
        <v>7521</v>
      </c>
      <c r="B1094" s="8" t="s">
        <v>13</v>
      </c>
      <c r="C1094" s="3" t="s">
        <v>14</v>
      </c>
      <c r="D1094" s="3" t="s">
        <v>1242</v>
      </c>
      <c r="E1094" s="3" t="s">
        <v>1100</v>
      </c>
      <c r="F1094" s="3" t="s">
        <v>3477</v>
      </c>
      <c r="G1094" s="3" t="s">
        <v>15</v>
      </c>
      <c r="H1094" s="13" t="s">
        <v>3516</v>
      </c>
      <c r="I1094" s="3" t="s">
        <v>16</v>
      </c>
      <c r="J1094" s="35">
        <v>51.65</v>
      </c>
      <c r="K1094" s="32">
        <v>2.5388999999999999</v>
      </c>
      <c r="L1094" s="6">
        <v>0.1875</v>
      </c>
      <c r="M1094" s="7">
        <v>41237</v>
      </c>
      <c r="N1094" s="93" t="s">
        <v>5472</v>
      </c>
      <c r="O1094" s="3" t="s">
        <v>782</v>
      </c>
      <c r="P1094" s="3" t="s">
        <v>3466</v>
      </c>
      <c r="Q1094" s="3" t="s">
        <v>3473</v>
      </c>
    </row>
    <row r="1095" spans="1:17" ht="13.9" customHeight="1">
      <c r="A1095" s="2" t="s">
        <v>7522</v>
      </c>
      <c r="B1095" s="3" t="s">
        <v>13</v>
      </c>
      <c r="C1095" s="3" t="s">
        <v>14</v>
      </c>
      <c r="D1095" s="3" t="s">
        <v>1243</v>
      </c>
      <c r="E1095" s="8" t="s">
        <v>1777</v>
      </c>
      <c r="F1095" s="3" t="s">
        <v>3477</v>
      </c>
      <c r="G1095" s="3" t="s">
        <v>15</v>
      </c>
      <c r="H1095" s="3" t="s">
        <v>3519</v>
      </c>
      <c r="I1095" s="3" t="s">
        <v>16</v>
      </c>
      <c r="J1095" s="35">
        <v>154.35</v>
      </c>
      <c r="K1095" s="32">
        <v>9.3395399999999995</v>
      </c>
      <c r="L1095" s="6">
        <v>0.1875</v>
      </c>
      <c r="M1095" s="7">
        <v>41691</v>
      </c>
      <c r="N1095" s="93" t="s">
        <v>5473</v>
      </c>
      <c r="O1095" s="3" t="s">
        <v>151</v>
      </c>
      <c r="P1095" s="3" t="s">
        <v>3465</v>
      </c>
      <c r="Q1095" s="3" t="s">
        <v>3472</v>
      </c>
    </row>
    <row r="1096" spans="1:17" ht="13.9" customHeight="1">
      <c r="A1096" s="2" t="s">
        <v>7523</v>
      </c>
      <c r="B1096" s="3" t="s">
        <v>13</v>
      </c>
      <c r="C1096" s="3" t="s">
        <v>14</v>
      </c>
      <c r="D1096" s="3" t="s">
        <v>724</v>
      </c>
      <c r="E1096" s="3" t="s">
        <v>1471</v>
      </c>
      <c r="F1096" s="3" t="s">
        <v>3479</v>
      </c>
      <c r="G1096" s="3" t="s">
        <v>15</v>
      </c>
      <c r="H1096" s="3" t="s">
        <v>3515</v>
      </c>
      <c r="I1096" s="3" t="s">
        <v>16</v>
      </c>
      <c r="J1096" s="35">
        <v>37.93</v>
      </c>
      <c r="K1096" s="32">
        <v>1.0606100000000001</v>
      </c>
      <c r="L1096" s="6">
        <v>0.1875</v>
      </c>
      <c r="M1096" s="7">
        <v>41233</v>
      </c>
      <c r="N1096" s="93" t="s">
        <v>5474</v>
      </c>
      <c r="O1096" s="3" t="s">
        <v>140</v>
      </c>
      <c r="P1096" s="3" t="s">
        <v>3466</v>
      </c>
      <c r="Q1096" s="3" t="s">
        <v>3473</v>
      </c>
    </row>
    <row r="1097" spans="1:17" ht="13.9" customHeight="1">
      <c r="A1097" s="23" t="s">
        <v>7524</v>
      </c>
      <c r="B1097" s="3" t="s">
        <v>13</v>
      </c>
      <c r="C1097" s="3" t="s">
        <v>14</v>
      </c>
      <c r="D1097" s="3" t="s">
        <v>1244</v>
      </c>
      <c r="E1097" s="8" t="s">
        <v>1777</v>
      </c>
      <c r="F1097" s="3" t="s">
        <v>3479</v>
      </c>
      <c r="G1097" s="3" t="s">
        <v>15</v>
      </c>
      <c r="H1097" s="3" t="s">
        <v>3515</v>
      </c>
      <c r="I1097" s="3" t="s">
        <v>16</v>
      </c>
      <c r="J1097" s="35">
        <v>28.03</v>
      </c>
      <c r="K1097" s="32">
        <v>0.78520999999999996</v>
      </c>
      <c r="L1097" s="6">
        <v>0.2</v>
      </c>
      <c r="M1097" s="7">
        <v>41228</v>
      </c>
      <c r="N1097" s="93" t="s">
        <v>5475</v>
      </c>
      <c r="O1097" s="3" t="s">
        <v>140</v>
      </c>
      <c r="P1097" s="3" t="s">
        <v>3466</v>
      </c>
      <c r="Q1097" s="3" t="s">
        <v>3473</v>
      </c>
    </row>
    <row r="1098" spans="1:17" ht="13.9" customHeight="1">
      <c r="A1098" s="2" t="s">
        <v>7525</v>
      </c>
      <c r="B1098" s="5" t="s">
        <v>13</v>
      </c>
      <c r="C1098" s="3" t="s">
        <v>14</v>
      </c>
      <c r="D1098" s="3" t="s">
        <v>1245</v>
      </c>
      <c r="E1098" s="8" t="s">
        <v>2552</v>
      </c>
      <c r="F1098" s="3" t="s">
        <v>3479</v>
      </c>
      <c r="G1098" s="3" t="s">
        <v>15</v>
      </c>
      <c r="H1098" s="3" t="s">
        <v>3515</v>
      </c>
      <c r="I1098" s="3" t="s">
        <v>16</v>
      </c>
      <c r="J1098" s="35">
        <v>30.4</v>
      </c>
      <c r="K1098" s="32">
        <v>1.6656</v>
      </c>
      <c r="L1098" s="6">
        <v>0.2</v>
      </c>
      <c r="M1098" s="7">
        <v>41249</v>
      </c>
      <c r="N1098" s="93" t="s">
        <v>5476</v>
      </c>
      <c r="O1098" s="3" t="s">
        <v>140</v>
      </c>
      <c r="P1098" s="3" t="s">
        <v>3466</v>
      </c>
      <c r="Q1098" s="3" t="s">
        <v>3473</v>
      </c>
    </row>
    <row r="1099" spans="1:17" ht="13.9" customHeight="1">
      <c r="A1099" s="2" t="s">
        <v>7526</v>
      </c>
      <c r="B1099" s="3" t="s">
        <v>13</v>
      </c>
      <c r="C1099" s="3" t="s">
        <v>14</v>
      </c>
      <c r="D1099" s="3" t="s">
        <v>1246</v>
      </c>
      <c r="E1099" s="3" t="s">
        <v>215</v>
      </c>
      <c r="F1099" s="3" t="s">
        <v>3479</v>
      </c>
      <c r="G1099" s="3" t="s">
        <v>15</v>
      </c>
      <c r="H1099" s="3" t="s">
        <v>3515</v>
      </c>
      <c r="I1099" s="3" t="s">
        <v>16</v>
      </c>
      <c r="J1099" s="35">
        <v>29.33</v>
      </c>
      <c r="K1099" s="32">
        <v>0.78520999999999996</v>
      </c>
      <c r="L1099" s="6">
        <v>0.2</v>
      </c>
      <c r="M1099" s="7">
        <v>41712</v>
      </c>
      <c r="N1099" s="93" t="s">
        <v>5477</v>
      </c>
      <c r="O1099" s="3" t="s">
        <v>140</v>
      </c>
      <c r="P1099" s="3" t="s">
        <v>3466</v>
      </c>
      <c r="Q1099" s="3" t="s">
        <v>3473</v>
      </c>
    </row>
    <row r="1100" spans="1:17" ht="13.9" customHeight="1">
      <c r="A1100" s="23" t="s">
        <v>7527</v>
      </c>
      <c r="B1100" s="3" t="s">
        <v>13</v>
      </c>
      <c r="C1100" s="3" t="s">
        <v>14</v>
      </c>
      <c r="D1100" s="3" t="s">
        <v>1247</v>
      </c>
      <c r="E1100" s="3" t="s">
        <v>1396</v>
      </c>
      <c r="F1100" s="3" t="s">
        <v>3479</v>
      </c>
      <c r="G1100" s="3" t="s">
        <v>15</v>
      </c>
      <c r="H1100" s="3" t="s">
        <v>3515</v>
      </c>
      <c r="I1100" s="3" t="s">
        <v>16</v>
      </c>
      <c r="J1100" s="35">
        <v>33.99</v>
      </c>
      <c r="K1100" s="32">
        <v>2.3556400000000002</v>
      </c>
      <c r="L1100" s="6">
        <v>0.2</v>
      </c>
      <c r="M1100" s="7">
        <v>41240</v>
      </c>
      <c r="N1100" s="93" t="s">
        <v>5478</v>
      </c>
      <c r="O1100" s="3" t="s">
        <v>140</v>
      </c>
      <c r="P1100" s="3" t="s">
        <v>3466</v>
      </c>
      <c r="Q1100" s="3" t="s">
        <v>3473</v>
      </c>
    </row>
    <row r="1101" spans="1:17" ht="13.9" customHeight="1">
      <c r="A1101" s="2" t="s">
        <v>7528</v>
      </c>
      <c r="B1101" s="3" t="s">
        <v>13</v>
      </c>
      <c r="C1101" s="3" t="s">
        <v>14</v>
      </c>
      <c r="D1101" s="3" t="s">
        <v>1248</v>
      </c>
      <c r="E1101" s="8" t="s">
        <v>2799</v>
      </c>
      <c r="F1101" s="3" t="s">
        <v>3479</v>
      </c>
      <c r="G1101" s="3" t="s">
        <v>15</v>
      </c>
      <c r="H1101" s="3" t="s">
        <v>3514</v>
      </c>
      <c r="I1101" s="3" t="s">
        <v>16</v>
      </c>
      <c r="J1101" s="35">
        <v>71.81</v>
      </c>
      <c r="K1101" s="32">
        <v>1.86873</v>
      </c>
      <c r="L1101" s="6">
        <v>0.1875</v>
      </c>
      <c r="M1101" s="7">
        <v>41229</v>
      </c>
      <c r="N1101" s="93" t="s">
        <v>5479</v>
      </c>
      <c r="O1101" s="3" t="s">
        <v>218</v>
      </c>
      <c r="P1101" s="3" t="s">
        <v>3466</v>
      </c>
      <c r="Q1101" s="3" t="s">
        <v>3473</v>
      </c>
    </row>
    <row r="1102" spans="1:17" ht="13.9" customHeight="1">
      <c r="A1102" s="2" t="s">
        <v>7529</v>
      </c>
      <c r="B1102" s="3" t="s">
        <v>13</v>
      </c>
      <c r="C1102" s="3" t="s">
        <v>14</v>
      </c>
      <c r="D1102" s="3" t="s">
        <v>1249</v>
      </c>
      <c r="E1102" s="3" t="s">
        <v>122</v>
      </c>
      <c r="F1102" s="3" t="s">
        <v>3477</v>
      </c>
      <c r="G1102" s="3" t="s">
        <v>15</v>
      </c>
      <c r="H1102" s="3" t="s">
        <v>3516</v>
      </c>
      <c r="I1102" s="3" t="s">
        <v>16</v>
      </c>
      <c r="J1102" s="35">
        <v>22.48</v>
      </c>
      <c r="K1102" s="32">
        <v>23.33</v>
      </c>
      <c r="L1102" s="6">
        <v>0.1875</v>
      </c>
      <c r="M1102" s="7">
        <v>41236</v>
      </c>
      <c r="N1102" s="93" t="s">
        <v>5480</v>
      </c>
      <c r="O1102" s="3" t="s">
        <v>782</v>
      </c>
      <c r="P1102" s="3" t="s">
        <v>3466</v>
      </c>
      <c r="Q1102" s="3" t="s">
        <v>3473</v>
      </c>
    </row>
    <row r="1103" spans="1:17" ht="13.9" customHeight="1">
      <c r="A1103" s="23" t="s">
        <v>7530</v>
      </c>
      <c r="B1103" s="3" t="s">
        <v>13</v>
      </c>
      <c r="C1103" s="3" t="s">
        <v>14</v>
      </c>
      <c r="D1103" s="3" t="s">
        <v>1250</v>
      </c>
      <c r="E1103" s="8" t="s">
        <v>2552</v>
      </c>
      <c r="F1103" s="3" t="s">
        <v>3477</v>
      </c>
      <c r="G1103" s="3" t="s">
        <v>15</v>
      </c>
      <c r="H1103" s="3" t="s">
        <v>3515</v>
      </c>
      <c r="I1103" s="3" t="s">
        <v>16</v>
      </c>
      <c r="J1103" s="35">
        <v>151.59</v>
      </c>
      <c r="K1103" s="32">
        <v>5.4687999999999999</v>
      </c>
      <c r="L1103" s="6">
        <v>0.25</v>
      </c>
      <c r="M1103" s="7">
        <v>41677</v>
      </c>
      <c r="N1103" s="93" t="s">
        <v>5481</v>
      </c>
      <c r="O1103" s="3" t="s">
        <v>140</v>
      </c>
      <c r="P1103" s="3" t="s">
        <v>3466</v>
      </c>
      <c r="Q1103" s="3" t="s">
        <v>3473</v>
      </c>
    </row>
    <row r="1104" spans="1:17" ht="13.9" customHeight="1">
      <c r="A1104" s="2" t="s">
        <v>7531</v>
      </c>
      <c r="B1104" s="3" t="s">
        <v>13</v>
      </c>
      <c r="C1104" s="3" t="s">
        <v>14</v>
      </c>
      <c r="D1104" s="3" t="s">
        <v>1251</v>
      </c>
      <c r="E1104" s="8" t="s">
        <v>1502</v>
      </c>
      <c r="F1104" s="3" t="s">
        <v>3477</v>
      </c>
      <c r="G1104" s="3" t="s">
        <v>15</v>
      </c>
      <c r="H1104" s="3" t="s">
        <v>3515</v>
      </c>
      <c r="I1104" s="3" t="s">
        <v>16</v>
      </c>
      <c r="J1104" s="35">
        <v>125.6</v>
      </c>
      <c r="K1104" s="32">
        <v>4.15625</v>
      </c>
      <c r="L1104" s="6">
        <v>0.25</v>
      </c>
      <c r="M1104" s="7">
        <v>41197</v>
      </c>
      <c r="N1104" s="93" t="s">
        <v>5482</v>
      </c>
      <c r="O1104" s="3" t="s">
        <v>140</v>
      </c>
      <c r="P1104" s="3" t="s">
        <v>3466</v>
      </c>
      <c r="Q1104" s="3" t="s">
        <v>3473</v>
      </c>
    </row>
    <row r="1105" spans="1:17" ht="13.9" customHeight="1">
      <c r="A1105" s="2" t="s">
        <v>7532</v>
      </c>
      <c r="B1105" s="3" t="s">
        <v>13</v>
      </c>
      <c r="C1105" s="3" t="s">
        <v>14</v>
      </c>
      <c r="D1105" s="3" t="s">
        <v>1252</v>
      </c>
      <c r="E1105" s="8" t="s">
        <v>2404</v>
      </c>
      <c r="F1105" s="3" t="s">
        <v>3477</v>
      </c>
      <c r="G1105" s="3" t="s">
        <v>15</v>
      </c>
      <c r="H1105" s="3" t="s">
        <v>3515</v>
      </c>
      <c r="I1105" s="3" t="s">
        <v>16</v>
      </c>
      <c r="J1105" s="35">
        <v>134.03</v>
      </c>
      <c r="K1105" s="32">
        <v>2.7342</v>
      </c>
      <c r="L1105" s="6">
        <v>0.25</v>
      </c>
      <c r="M1105" s="7">
        <v>41193</v>
      </c>
      <c r="N1105" s="93" t="s">
        <v>5483</v>
      </c>
      <c r="O1105" s="3" t="s">
        <v>140</v>
      </c>
      <c r="P1105" s="3" t="s">
        <v>3466</v>
      </c>
      <c r="Q1105" s="3" t="s">
        <v>3473</v>
      </c>
    </row>
    <row r="1106" spans="1:17" ht="13.9" customHeight="1">
      <c r="A1106" s="23" t="s">
        <v>7533</v>
      </c>
      <c r="B1106" s="3" t="s">
        <v>13</v>
      </c>
      <c r="C1106" s="3" t="s">
        <v>14</v>
      </c>
      <c r="D1106" s="3" t="s">
        <v>1253</v>
      </c>
      <c r="E1106" s="8" t="s">
        <v>1589</v>
      </c>
      <c r="F1106" s="3" t="s">
        <v>3477</v>
      </c>
      <c r="G1106" s="3" t="s">
        <v>15</v>
      </c>
      <c r="H1106" s="3" t="s">
        <v>3515</v>
      </c>
      <c r="I1106" s="3" t="s">
        <v>16</v>
      </c>
      <c r="J1106" s="35">
        <v>104.76</v>
      </c>
      <c r="K1106" s="32">
        <v>2.0781299999999998</v>
      </c>
      <c r="L1106" s="6">
        <v>0.25</v>
      </c>
      <c r="M1106" s="7">
        <v>41207</v>
      </c>
      <c r="N1106" s="93" t="s">
        <v>5484</v>
      </c>
      <c r="O1106" s="3" t="s">
        <v>140</v>
      </c>
      <c r="P1106" s="3" t="s">
        <v>3466</v>
      </c>
      <c r="Q1106" s="3" t="s">
        <v>3473</v>
      </c>
    </row>
    <row r="1107" spans="1:17" ht="13.9" customHeight="1">
      <c r="A1107" s="2" t="s">
        <v>7534</v>
      </c>
      <c r="B1107" s="3" t="s">
        <v>13</v>
      </c>
      <c r="C1107" s="3" t="s">
        <v>14</v>
      </c>
      <c r="D1107" s="3" t="s">
        <v>1254</v>
      </c>
      <c r="E1107" s="3" t="s">
        <v>354</v>
      </c>
      <c r="F1107" s="3" t="s">
        <v>3479</v>
      </c>
      <c r="G1107" s="3" t="s">
        <v>15</v>
      </c>
      <c r="H1107" s="3" t="s">
        <v>3515</v>
      </c>
      <c r="I1107" s="3" t="s">
        <v>16</v>
      </c>
      <c r="J1107" s="35">
        <v>35.03</v>
      </c>
      <c r="K1107" s="32">
        <v>1.5303</v>
      </c>
      <c r="L1107" s="6">
        <v>0.25</v>
      </c>
      <c r="M1107" s="7">
        <v>41677</v>
      </c>
      <c r="N1107" s="93" t="s">
        <v>5485</v>
      </c>
      <c r="O1107" s="3" t="s">
        <v>140</v>
      </c>
      <c r="P1107" s="3" t="s">
        <v>3466</v>
      </c>
      <c r="Q1107" s="3" t="s">
        <v>3473</v>
      </c>
    </row>
    <row r="1108" spans="1:17" ht="13.9" customHeight="1">
      <c r="A1108" s="2" t="s">
        <v>7535</v>
      </c>
      <c r="B1108" s="3" t="s">
        <v>13</v>
      </c>
      <c r="C1108" s="3" t="s">
        <v>14</v>
      </c>
      <c r="D1108" s="3" t="s">
        <v>1255</v>
      </c>
      <c r="E1108" s="8" t="s">
        <v>3188</v>
      </c>
      <c r="F1108" s="3" t="s">
        <v>3477</v>
      </c>
      <c r="G1108" s="3" t="s">
        <v>15</v>
      </c>
      <c r="H1108" s="3" t="s">
        <v>3515</v>
      </c>
      <c r="I1108" s="3" t="s">
        <v>16</v>
      </c>
      <c r="J1108" s="35">
        <v>22.95</v>
      </c>
      <c r="K1108" s="32">
        <v>18.54</v>
      </c>
      <c r="L1108" s="6">
        <v>0.25</v>
      </c>
      <c r="M1108" s="7">
        <v>41197</v>
      </c>
      <c r="N1108" s="93" t="s">
        <v>5486</v>
      </c>
      <c r="O1108" s="3" t="s">
        <v>140</v>
      </c>
      <c r="P1108" s="3" t="s">
        <v>3466</v>
      </c>
      <c r="Q1108" s="3" t="s">
        <v>3473</v>
      </c>
    </row>
    <row r="1109" spans="1:17" ht="13.9" customHeight="1">
      <c r="A1109" s="23" t="s">
        <v>7536</v>
      </c>
      <c r="B1109" s="3" t="s">
        <v>13</v>
      </c>
      <c r="C1109" s="3" t="s">
        <v>14</v>
      </c>
      <c r="D1109" s="3" t="s">
        <v>1256</v>
      </c>
      <c r="E1109" s="8" t="s">
        <v>1777</v>
      </c>
      <c r="F1109" s="3" t="s">
        <v>3477</v>
      </c>
      <c r="G1109" s="3" t="s">
        <v>15</v>
      </c>
      <c r="H1109" s="3" t="s">
        <v>3515</v>
      </c>
      <c r="I1109" s="3" t="s">
        <v>16</v>
      </c>
      <c r="J1109" s="35">
        <v>125.04</v>
      </c>
      <c r="K1109" s="32">
        <v>2.7342</v>
      </c>
      <c r="L1109" s="6">
        <v>0.25</v>
      </c>
      <c r="M1109" s="7">
        <v>41193</v>
      </c>
      <c r="N1109" s="93" t="s">
        <v>5487</v>
      </c>
      <c r="O1109" s="3" t="s">
        <v>140</v>
      </c>
      <c r="P1109" s="3" t="s">
        <v>3466</v>
      </c>
      <c r="Q1109" s="3" t="s">
        <v>3473</v>
      </c>
    </row>
    <row r="1110" spans="1:17" ht="13.9" customHeight="1">
      <c r="A1110" s="2" t="s">
        <v>7537</v>
      </c>
      <c r="B1110" s="3" t="s">
        <v>13</v>
      </c>
      <c r="C1110" s="3" t="s">
        <v>14</v>
      </c>
      <c r="D1110" s="3" t="s">
        <v>1257</v>
      </c>
      <c r="E1110" s="8" t="s">
        <v>2552</v>
      </c>
      <c r="F1110" s="3" t="s">
        <v>3477</v>
      </c>
      <c r="G1110" s="3" t="s">
        <v>15</v>
      </c>
      <c r="H1110" s="3" t="s">
        <v>3515</v>
      </c>
      <c r="I1110" s="3" t="s">
        <v>16</v>
      </c>
      <c r="J1110" s="35">
        <v>125.85</v>
      </c>
      <c r="K1110" s="32">
        <v>2.0781299999999998</v>
      </c>
      <c r="L1110" s="6">
        <v>0.25</v>
      </c>
      <c r="M1110" s="7">
        <v>41207</v>
      </c>
      <c r="N1110" s="93" t="s">
        <v>5488</v>
      </c>
      <c r="O1110" s="3" t="s">
        <v>140</v>
      </c>
      <c r="P1110" s="3" t="s">
        <v>3466</v>
      </c>
      <c r="Q1110" s="3" t="s">
        <v>3473</v>
      </c>
    </row>
    <row r="1111" spans="1:17" ht="13.9" customHeight="1">
      <c r="A1111" s="2" t="s">
        <v>7538</v>
      </c>
      <c r="B1111" s="3" t="s">
        <v>13</v>
      </c>
      <c r="C1111" s="3" t="s">
        <v>14</v>
      </c>
      <c r="D1111" s="3" t="s">
        <v>1258</v>
      </c>
      <c r="E1111" s="3" t="s">
        <v>354</v>
      </c>
      <c r="F1111" s="3" t="s">
        <v>3477</v>
      </c>
      <c r="G1111" s="3" t="s">
        <v>15</v>
      </c>
      <c r="H1111" s="3" t="s">
        <v>3514</v>
      </c>
      <c r="I1111" s="3" t="s">
        <v>16</v>
      </c>
      <c r="J1111" s="35">
        <v>89.55</v>
      </c>
      <c r="K1111" s="32">
        <v>11.666667</v>
      </c>
      <c r="L1111" s="6">
        <v>0.25</v>
      </c>
      <c r="M1111" s="7">
        <v>41677</v>
      </c>
      <c r="N1111" s="93" t="s">
        <v>3813</v>
      </c>
      <c r="O1111" s="3" t="s">
        <v>218</v>
      </c>
      <c r="P1111" s="3" t="s">
        <v>3466</v>
      </c>
      <c r="Q1111" s="3" t="s">
        <v>3473</v>
      </c>
    </row>
    <row r="1112" spans="1:17" ht="13.9" customHeight="1">
      <c r="A1112" s="23" t="s">
        <v>7539</v>
      </c>
      <c r="B1112" s="3" t="s">
        <v>13</v>
      </c>
      <c r="C1112" s="3" t="s">
        <v>14</v>
      </c>
      <c r="D1112" s="3" t="s">
        <v>1259</v>
      </c>
      <c r="E1112" s="3" t="s">
        <v>774</v>
      </c>
      <c r="F1112" s="3" t="s">
        <v>3477</v>
      </c>
      <c r="G1112" s="3" t="s">
        <v>15</v>
      </c>
      <c r="H1112" s="3" t="s">
        <v>3514</v>
      </c>
      <c r="I1112" s="3" t="s">
        <v>16</v>
      </c>
      <c r="J1112" s="35">
        <v>85.34</v>
      </c>
      <c r="K1112" s="32">
        <v>5.8333300000000001</v>
      </c>
      <c r="L1112" s="6">
        <v>0.25</v>
      </c>
      <c r="M1112" s="7">
        <v>41197</v>
      </c>
      <c r="N1112" s="93" t="s">
        <v>5489</v>
      </c>
      <c r="O1112" s="3" t="s">
        <v>218</v>
      </c>
      <c r="P1112" s="3" t="s">
        <v>3466</v>
      </c>
      <c r="Q1112" s="3" t="s">
        <v>3473</v>
      </c>
    </row>
    <row r="1113" spans="1:17" ht="13.9" customHeight="1">
      <c r="A1113" s="2" t="s">
        <v>7540</v>
      </c>
      <c r="B1113" s="3" t="s">
        <v>13</v>
      </c>
      <c r="C1113" s="3" t="s">
        <v>14</v>
      </c>
      <c r="D1113" s="3" t="s">
        <v>1260</v>
      </c>
      <c r="E1113" s="3" t="s">
        <v>1051</v>
      </c>
      <c r="F1113" s="3" t="s">
        <v>3477</v>
      </c>
      <c r="G1113" s="3" t="s">
        <v>15</v>
      </c>
      <c r="H1113" s="3" t="s">
        <v>3514</v>
      </c>
      <c r="I1113" s="3" t="s">
        <v>16</v>
      </c>
      <c r="J1113" s="35">
        <v>2.0499999999999998</v>
      </c>
      <c r="K1113" s="32">
        <v>0.375</v>
      </c>
      <c r="L1113" s="6">
        <v>0.25</v>
      </c>
      <c r="M1113" s="7">
        <v>41193</v>
      </c>
      <c r="N1113" s="93" t="s">
        <v>5490</v>
      </c>
      <c r="O1113" s="3" t="s">
        <v>218</v>
      </c>
      <c r="P1113" s="3" t="s">
        <v>3466</v>
      </c>
      <c r="Q1113" s="3" t="s">
        <v>3473</v>
      </c>
    </row>
    <row r="1114" spans="1:17" ht="13.9" customHeight="1">
      <c r="A1114" s="2" t="s">
        <v>7541</v>
      </c>
      <c r="B1114" s="3" t="s">
        <v>13</v>
      </c>
      <c r="C1114" s="3" t="s">
        <v>14</v>
      </c>
      <c r="D1114" s="3" t="s">
        <v>1261</v>
      </c>
      <c r="E1114" s="8" t="s">
        <v>201</v>
      </c>
      <c r="F1114" s="3" t="s">
        <v>3477</v>
      </c>
      <c r="G1114" s="3" t="s">
        <v>15</v>
      </c>
      <c r="H1114" s="3" t="s">
        <v>3514</v>
      </c>
      <c r="I1114" s="3" t="s">
        <v>16</v>
      </c>
      <c r="J1114" s="35">
        <v>2.0499999999999998</v>
      </c>
      <c r="K1114" s="32">
        <v>0.375</v>
      </c>
      <c r="L1114" s="6">
        <v>0.25</v>
      </c>
      <c r="M1114" s="7">
        <v>41207</v>
      </c>
      <c r="N1114" s="93" t="s">
        <v>5491</v>
      </c>
      <c r="O1114" s="3" t="s">
        <v>218</v>
      </c>
      <c r="P1114" s="3" t="s">
        <v>3466</v>
      </c>
      <c r="Q1114" s="3" t="s">
        <v>3473</v>
      </c>
    </row>
    <row r="1115" spans="1:17" ht="13.9" customHeight="1">
      <c r="A1115" s="23" t="s">
        <v>7542</v>
      </c>
      <c r="B1115" s="8" t="s">
        <v>13</v>
      </c>
      <c r="C1115" s="3" t="s">
        <v>14</v>
      </c>
      <c r="D1115" s="3" t="s">
        <v>1262</v>
      </c>
      <c r="E1115" s="8" t="s">
        <v>3063</v>
      </c>
      <c r="F1115" s="3" t="s">
        <v>3477</v>
      </c>
      <c r="G1115" s="3" t="s">
        <v>15</v>
      </c>
      <c r="H1115" s="8" t="s">
        <v>3514</v>
      </c>
      <c r="I1115" s="3" t="s">
        <v>16</v>
      </c>
      <c r="J1115" s="35">
        <v>83.22</v>
      </c>
      <c r="K1115" s="32">
        <v>5.8333329999999997</v>
      </c>
      <c r="L1115" s="6">
        <v>0.25</v>
      </c>
      <c r="M1115" s="7">
        <v>41677</v>
      </c>
      <c r="N1115" s="93" t="s">
        <v>5492</v>
      </c>
      <c r="O1115" s="3" t="s">
        <v>218</v>
      </c>
      <c r="P1115" s="3" t="s">
        <v>3466</v>
      </c>
      <c r="Q1115" s="3" t="s">
        <v>3473</v>
      </c>
    </row>
    <row r="1116" spans="1:17" ht="13.9" customHeight="1">
      <c r="A1116" s="2" t="s">
        <v>7543</v>
      </c>
      <c r="B1116" s="11" t="s">
        <v>13</v>
      </c>
      <c r="C1116" s="3" t="s">
        <v>14</v>
      </c>
      <c r="D1116" s="3" t="s">
        <v>1263</v>
      </c>
      <c r="E1116" s="3" t="s">
        <v>354</v>
      </c>
      <c r="F1116" s="3" t="s">
        <v>3477</v>
      </c>
      <c r="G1116" s="3" t="s">
        <v>15</v>
      </c>
      <c r="H1116" s="8" t="s">
        <v>3520</v>
      </c>
      <c r="I1116" s="3" t="s">
        <v>3463</v>
      </c>
      <c r="J1116" s="35">
        <v>41.42</v>
      </c>
      <c r="K1116" s="32">
        <v>5</v>
      </c>
      <c r="L1116" s="6">
        <v>0.25</v>
      </c>
      <c r="M1116" s="7">
        <v>41197</v>
      </c>
      <c r="N1116" s="93" t="s">
        <v>5493</v>
      </c>
      <c r="O1116" s="3" t="s">
        <v>135</v>
      </c>
      <c r="P1116" s="3" t="s">
        <v>3466</v>
      </c>
      <c r="Q1116" s="3" t="s">
        <v>3471</v>
      </c>
    </row>
    <row r="1117" spans="1:17" ht="13.9" customHeight="1">
      <c r="A1117" s="2" t="s">
        <v>7544</v>
      </c>
      <c r="B1117" s="3" t="s">
        <v>13</v>
      </c>
      <c r="C1117" s="3" t="s">
        <v>14</v>
      </c>
      <c r="D1117" s="3" t="s">
        <v>1264</v>
      </c>
      <c r="E1117" s="8" t="s">
        <v>201</v>
      </c>
      <c r="F1117" s="3" t="s">
        <v>3477</v>
      </c>
      <c r="G1117" s="3" t="s">
        <v>15</v>
      </c>
      <c r="H1117" s="3" t="s">
        <v>3520</v>
      </c>
      <c r="I1117" s="3" t="s">
        <v>3463</v>
      </c>
      <c r="J1117" s="35">
        <v>40.47</v>
      </c>
      <c r="K1117" s="32">
        <v>20</v>
      </c>
      <c r="L1117" s="6">
        <v>0.25</v>
      </c>
      <c r="M1117" s="7">
        <v>41193</v>
      </c>
      <c r="N1117" s="93" t="s">
        <v>5494</v>
      </c>
      <c r="O1117" s="3" t="s">
        <v>135</v>
      </c>
      <c r="P1117" s="3" t="s">
        <v>3466</v>
      </c>
      <c r="Q1117" s="3" t="s">
        <v>3471</v>
      </c>
    </row>
    <row r="1118" spans="1:17" ht="13.9" customHeight="1">
      <c r="A1118" s="23" t="s">
        <v>7545</v>
      </c>
      <c r="B1118" s="3" t="s">
        <v>3475</v>
      </c>
      <c r="C1118" s="3" t="s">
        <v>14</v>
      </c>
      <c r="D1118" s="3" t="s">
        <v>1265</v>
      </c>
      <c r="E1118" s="8" t="s">
        <v>201</v>
      </c>
      <c r="F1118" s="3" t="s">
        <v>3476</v>
      </c>
      <c r="G1118" s="3" t="s">
        <v>15</v>
      </c>
      <c r="H1118" s="3" t="s">
        <v>3499</v>
      </c>
      <c r="I1118" s="3" t="s">
        <v>16</v>
      </c>
      <c r="J1118" s="35">
        <v>160.46</v>
      </c>
      <c r="K1118" s="32">
        <v>3</v>
      </c>
      <c r="L1118" s="6">
        <v>0.125</v>
      </c>
      <c r="M1118" s="7">
        <v>41259</v>
      </c>
      <c r="N1118" s="93" t="s">
        <v>5495</v>
      </c>
      <c r="O1118" s="3" t="s">
        <v>538</v>
      </c>
      <c r="P1118" s="3" t="s">
        <v>3468</v>
      </c>
      <c r="Q1118" s="3" t="s">
        <v>3471</v>
      </c>
    </row>
    <row r="1119" spans="1:17" ht="13.9" customHeight="1">
      <c r="A1119" s="2" t="s">
        <v>7546</v>
      </c>
      <c r="B1119" s="3" t="s">
        <v>13</v>
      </c>
      <c r="C1119" s="3" t="s">
        <v>14</v>
      </c>
      <c r="D1119" s="3" t="s">
        <v>1266</v>
      </c>
      <c r="E1119" s="3" t="s">
        <v>354</v>
      </c>
      <c r="F1119" s="3" t="s">
        <v>3479</v>
      </c>
      <c r="G1119" s="3" t="s">
        <v>15</v>
      </c>
      <c r="H1119" s="3" t="s">
        <v>3518</v>
      </c>
      <c r="I1119" s="3" t="s">
        <v>16</v>
      </c>
      <c r="J1119" s="35">
        <v>39.78</v>
      </c>
      <c r="K1119" s="32">
        <v>0.28571999999999997</v>
      </c>
      <c r="L1119" s="6">
        <v>0.2</v>
      </c>
      <c r="M1119" s="7">
        <v>41726</v>
      </c>
      <c r="N1119" s="93" t="s">
        <v>5496</v>
      </c>
      <c r="O1119" s="3" t="s">
        <v>233</v>
      </c>
      <c r="P1119" s="3" t="s">
        <v>3466</v>
      </c>
      <c r="Q1119" s="3" t="s">
        <v>3473</v>
      </c>
    </row>
    <row r="1120" spans="1:17" ht="13.9" customHeight="1">
      <c r="A1120" s="2" t="s">
        <v>7547</v>
      </c>
      <c r="B1120" s="3" t="s">
        <v>13</v>
      </c>
      <c r="C1120" s="3" t="s">
        <v>14</v>
      </c>
      <c r="D1120" s="3" t="s">
        <v>1267</v>
      </c>
      <c r="E1120" s="3" t="s">
        <v>616</v>
      </c>
      <c r="F1120" s="3" t="s">
        <v>3479</v>
      </c>
      <c r="G1120" s="3" t="s">
        <v>15</v>
      </c>
      <c r="H1120" s="3" t="s">
        <v>3518</v>
      </c>
      <c r="I1120" s="3" t="s">
        <v>16</v>
      </c>
      <c r="J1120" s="35">
        <v>38.4</v>
      </c>
      <c r="K1120" s="32">
        <v>0.28571999999999997</v>
      </c>
      <c r="L1120" s="6">
        <v>0.1875</v>
      </c>
      <c r="M1120" s="7">
        <v>41243</v>
      </c>
      <c r="N1120" s="93" t="s">
        <v>5497</v>
      </c>
      <c r="O1120" s="3" t="s">
        <v>233</v>
      </c>
      <c r="P1120" s="3" t="s">
        <v>3466</v>
      </c>
      <c r="Q1120" s="3" t="s">
        <v>3473</v>
      </c>
    </row>
    <row r="1121" spans="1:17" ht="13.9" customHeight="1">
      <c r="A1121" s="23" t="s">
        <v>7548</v>
      </c>
      <c r="B1121" s="3" t="s">
        <v>13</v>
      </c>
      <c r="C1121" s="3" t="s">
        <v>14</v>
      </c>
      <c r="D1121" s="3" t="s">
        <v>1268</v>
      </c>
      <c r="E1121" s="3" t="s">
        <v>774</v>
      </c>
      <c r="F1121" s="3" t="s">
        <v>3479</v>
      </c>
      <c r="G1121" s="3" t="s">
        <v>15</v>
      </c>
      <c r="H1121" s="3" t="s">
        <v>3518</v>
      </c>
      <c r="I1121" s="3" t="s">
        <v>16</v>
      </c>
      <c r="J1121" s="35">
        <v>39.35</v>
      </c>
      <c r="K1121" s="32">
        <v>0.28571999999999997</v>
      </c>
      <c r="L1121" s="6">
        <v>0.1875</v>
      </c>
      <c r="M1121" s="7">
        <v>41239</v>
      </c>
      <c r="N1121" s="93" t="s">
        <v>5498</v>
      </c>
      <c r="O1121" s="3" t="s">
        <v>233</v>
      </c>
      <c r="P1121" s="3" t="s">
        <v>3466</v>
      </c>
      <c r="Q1121" s="3" t="s">
        <v>3473</v>
      </c>
    </row>
    <row r="1122" spans="1:17" ht="13.9" customHeight="1">
      <c r="A1122" s="2" t="s">
        <v>7549</v>
      </c>
      <c r="B1122" s="3" t="s">
        <v>13</v>
      </c>
      <c r="C1122" s="3" t="s">
        <v>14</v>
      </c>
      <c r="D1122" s="3" t="s">
        <v>1269</v>
      </c>
      <c r="E1122" s="8" t="s">
        <v>1589</v>
      </c>
      <c r="F1122" s="3" t="s">
        <v>3479</v>
      </c>
      <c r="G1122" s="3" t="s">
        <v>15</v>
      </c>
      <c r="H1122" s="3" t="s">
        <v>3518</v>
      </c>
      <c r="I1122" s="3" t="s">
        <v>16</v>
      </c>
      <c r="J1122" s="35">
        <v>0.91</v>
      </c>
      <c r="K1122" s="32">
        <v>17.5</v>
      </c>
      <c r="L1122" s="6">
        <v>0.2</v>
      </c>
      <c r="M1122" s="7">
        <v>41270</v>
      </c>
      <c r="N1122" s="93" t="s">
        <v>3578</v>
      </c>
      <c r="O1122" s="3" t="s">
        <v>233</v>
      </c>
      <c r="P1122" s="3" t="s">
        <v>3466</v>
      </c>
      <c r="Q1122" s="3" t="s">
        <v>3473</v>
      </c>
    </row>
    <row r="1123" spans="1:17" ht="13.9" customHeight="1">
      <c r="A1123" s="2" t="s">
        <v>7550</v>
      </c>
      <c r="B1123" s="5" t="s">
        <v>13</v>
      </c>
      <c r="C1123" s="3" t="s">
        <v>14</v>
      </c>
      <c r="D1123" s="3" t="s">
        <v>1270</v>
      </c>
      <c r="E1123" s="8" t="s">
        <v>3063</v>
      </c>
      <c r="F1123" s="3" t="s">
        <v>3479</v>
      </c>
      <c r="G1123" s="3" t="s">
        <v>15</v>
      </c>
      <c r="H1123" s="3" t="s">
        <v>3518</v>
      </c>
      <c r="I1123" s="3" t="s">
        <v>16</v>
      </c>
      <c r="J1123" s="35">
        <v>0.99</v>
      </c>
      <c r="K1123" s="32">
        <v>13.61111</v>
      </c>
      <c r="L1123" s="6">
        <v>0.2</v>
      </c>
      <c r="M1123" s="7">
        <v>41740</v>
      </c>
      <c r="N1123" s="93" t="s">
        <v>5499</v>
      </c>
      <c r="O1123" s="3" t="s">
        <v>233</v>
      </c>
      <c r="P1123" s="3" t="s">
        <v>3466</v>
      </c>
      <c r="Q1123" s="3" t="s">
        <v>3473</v>
      </c>
    </row>
    <row r="1124" spans="1:17" ht="13.9" customHeight="1">
      <c r="A1124" s="23" t="s">
        <v>7551</v>
      </c>
      <c r="B1124" s="3" t="s">
        <v>13</v>
      </c>
      <c r="C1124" s="3" t="s">
        <v>14</v>
      </c>
      <c r="D1124" s="3" t="s">
        <v>1271</v>
      </c>
      <c r="E1124" s="8" t="s">
        <v>1589</v>
      </c>
      <c r="F1124" s="3" t="s">
        <v>3477</v>
      </c>
      <c r="G1124" s="3" t="s">
        <v>15</v>
      </c>
      <c r="H1124" s="3" t="s">
        <v>3502</v>
      </c>
      <c r="I1124" s="3" t="s">
        <v>3463</v>
      </c>
      <c r="J1124" s="35">
        <v>85.35</v>
      </c>
      <c r="K1124" s="32">
        <v>22.5</v>
      </c>
      <c r="L1124" s="6">
        <v>0.2</v>
      </c>
      <c r="M1124" s="7">
        <v>22465</v>
      </c>
      <c r="N1124" s="93" t="s">
        <v>5500</v>
      </c>
      <c r="O1124" s="3" t="s">
        <v>140</v>
      </c>
      <c r="P1124" s="3" t="s">
        <v>3465</v>
      </c>
      <c r="Q1124" s="3" t="s">
        <v>3471</v>
      </c>
    </row>
    <row r="1125" spans="1:17" ht="13.9" customHeight="1">
      <c r="A1125" s="2" t="s">
        <v>7552</v>
      </c>
      <c r="B1125" s="3" t="s">
        <v>13</v>
      </c>
      <c r="C1125" s="3" t="s">
        <v>14</v>
      </c>
      <c r="D1125" s="3" t="s">
        <v>1272</v>
      </c>
      <c r="E1125" s="8" t="s">
        <v>1502</v>
      </c>
      <c r="F1125" s="3" t="s">
        <v>3477</v>
      </c>
      <c r="G1125" s="3" t="s">
        <v>15</v>
      </c>
      <c r="H1125" s="3" t="s">
        <v>3502</v>
      </c>
      <c r="I1125" s="3" t="s">
        <v>3463</v>
      </c>
      <c r="J1125" s="35">
        <v>84.84</v>
      </c>
      <c r="K1125" s="32">
        <v>33.75</v>
      </c>
      <c r="L1125" s="6">
        <v>0.2</v>
      </c>
      <c r="M1125" s="7">
        <v>19453</v>
      </c>
      <c r="N1125" s="93" t="s">
        <v>5501</v>
      </c>
      <c r="O1125" s="3" t="s">
        <v>140</v>
      </c>
      <c r="P1125" s="3" t="s">
        <v>3465</v>
      </c>
      <c r="Q1125" s="3" t="s">
        <v>3471</v>
      </c>
    </row>
    <row r="1126" spans="1:17" s="9" customFormat="1" ht="14.45" customHeight="1">
      <c r="A1126" s="2" t="s">
        <v>7553</v>
      </c>
      <c r="B1126" s="3" t="s">
        <v>13</v>
      </c>
      <c r="C1126" s="3" t="s">
        <v>14</v>
      </c>
      <c r="D1126" s="3" t="s">
        <v>1273</v>
      </c>
      <c r="E1126" s="3" t="s">
        <v>1396</v>
      </c>
      <c r="F1126" s="3" t="s">
        <v>3477</v>
      </c>
      <c r="G1126" s="3" t="s">
        <v>15</v>
      </c>
      <c r="H1126" s="3" t="s">
        <v>3502</v>
      </c>
      <c r="I1126" s="3" t="s">
        <v>3463</v>
      </c>
      <c r="J1126" s="35">
        <v>90.6</v>
      </c>
      <c r="K1126" s="32">
        <v>22.5</v>
      </c>
      <c r="L1126" s="6">
        <v>0.2</v>
      </c>
      <c r="M1126" s="7">
        <v>19467</v>
      </c>
      <c r="N1126" s="93" t="s">
        <v>5502</v>
      </c>
      <c r="O1126" s="3" t="s">
        <v>140</v>
      </c>
      <c r="P1126" s="3" t="s">
        <v>3465</v>
      </c>
      <c r="Q1126" s="3" t="s">
        <v>3471</v>
      </c>
    </row>
    <row r="1127" spans="1:17" ht="13.9" customHeight="1">
      <c r="A1127" s="23" t="s">
        <v>7554</v>
      </c>
      <c r="B1127" s="5" t="s">
        <v>13</v>
      </c>
      <c r="C1127" s="3" t="s">
        <v>14</v>
      </c>
      <c r="D1127" s="3" t="s">
        <v>1275</v>
      </c>
      <c r="E1127" s="8" t="s">
        <v>1502</v>
      </c>
      <c r="F1127" s="3" t="s">
        <v>3477</v>
      </c>
      <c r="G1127" s="3" t="s">
        <v>15</v>
      </c>
      <c r="H1127" s="3" t="s">
        <v>3502</v>
      </c>
      <c r="I1127" s="3" t="s">
        <v>3463</v>
      </c>
      <c r="J1127" s="35">
        <v>96.04</v>
      </c>
      <c r="K1127" s="32">
        <v>5.625</v>
      </c>
      <c r="L1127" s="6">
        <v>0.2</v>
      </c>
      <c r="M1127" s="7">
        <v>19937</v>
      </c>
      <c r="N1127" s="93" t="s">
        <v>4618</v>
      </c>
      <c r="O1127" s="3" t="s">
        <v>140</v>
      </c>
      <c r="P1127" s="3" t="s">
        <v>3465</v>
      </c>
      <c r="Q1127" s="3" t="s">
        <v>3471</v>
      </c>
    </row>
    <row r="1128" spans="1:17" s="9" customFormat="1" ht="14.45" customHeight="1">
      <c r="A1128" s="2" t="s">
        <v>7555</v>
      </c>
      <c r="B1128" s="5" t="s">
        <v>13</v>
      </c>
      <c r="C1128" s="3" t="s">
        <v>14</v>
      </c>
      <c r="D1128" s="3" t="s">
        <v>1276</v>
      </c>
      <c r="E1128" s="3" t="s">
        <v>1327</v>
      </c>
      <c r="F1128" s="3" t="s">
        <v>3477</v>
      </c>
      <c r="G1128" s="3" t="s">
        <v>15</v>
      </c>
      <c r="H1128" s="3" t="s">
        <v>3502</v>
      </c>
      <c r="I1128" s="3" t="s">
        <v>3463</v>
      </c>
      <c r="J1128" s="35">
        <v>93.92</v>
      </c>
      <c r="K1128" s="32">
        <v>5.625</v>
      </c>
      <c r="L1128" s="6">
        <v>0.2</v>
      </c>
      <c r="M1128" s="7">
        <v>22457</v>
      </c>
      <c r="N1128" s="93" t="s">
        <v>4619</v>
      </c>
      <c r="O1128" s="3" t="s">
        <v>140</v>
      </c>
      <c r="P1128" s="3" t="s">
        <v>3465</v>
      </c>
      <c r="Q1128" s="3" t="s">
        <v>3471</v>
      </c>
    </row>
    <row r="1129" spans="1:17" s="9" customFormat="1" ht="14.45" customHeight="1">
      <c r="A1129" s="2" t="s">
        <v>7556</v>
      </c>
      <c r="B1129" s="5" t="s">
        <v>13</v>
      </c>
      <c r="C1129" s="3" t="s">
        <v>14</v>
      </c>
      <c r="D1129" s="3" t="s">
        <v>1277</v>
      </c>
      <c r="E1129" s="8" t="s">
        <v>1702</v>
      </c>
      <c r="F1129" s="3" t="s">
        <v>3479</v>
      </c>
      <c r="G1129" s="3" t="s">
        <v>15</v>
      </c>
      <c r="H1129" s="3" t="s">
        <v>3515</v>
      </c>
      <c r="I1129" s="3" t="s">
        <v>16</v>
      </c>
      <c r="J1129" s="35">
        <v>28.94</v>
      </c>
      <c r="K1129" s="32">
        <v>9.7299999999999998E-2</v>
      </c>
      <c r="L1129" s="6">
        <v>0.2</v>
      </c>
      <c r="M1129" s="7">
        <v>41223</v>
      </c>
      <c r="N1129" s="93" t="s">
        <v>5503</v>
      </c>
      <c r="O1129" s="3" t="s">
        <v>140</v>
      </c>
      <c r="P1129" s="3" t="s">
        <v>3466</v>
      </c>
      <c r="Q1129" s="3" t="s">
        <v>3473</v>
      </c>
    </row>
    <row r="1130" spans="1:17" ht="13.9" customHeight="1">
      <c r="A1130" s="23" t="s">
        <v>7557</v>
      </c>
      <c r="B1130" s="5" t="s">
        <v>13</v>
      </c>
      <c r="C1130" s="3" t="s">
        <v>14</v>
      </c>
      <c r="D1130" s="3" t="s">
        <v>1278</v>
      </c>
      <c r="E1130" s="8" t="s">
        <v>2404</v>
      </c>
      <c r="F1130" s="3" t="s">
        <v>3479</v>
      </c>
      <c r="G1130" s="3" t="s">
        <v>15</v>
      </c>
      <c r="H1130" s="3" t="s">
        <v>3515</v>
      </c>
      <c r="I1130" s="3" t="s">
        <v>16</v>
      </c>
      <c r="J1130" s="35">
        <v>29.85</v>
      </c>
      <c r="K1130" s="32">
        <v>9.7299999999999998E-2</v>
      </c>
      <c r="L1130" s="6">
        <v>0.2</v>
      </c>
      <c r="M1130" s="7">
        <v>41237</v>
      </c>
      <c r="N1130" s="93" t="s">
        <v>5504</v>
      </c>
      <c r="O1130" s="3" t="s">
        <v>140</v>
      </c>
      <c r="P1130" s="3" t="s">
        <v>3466</v>
      </c>
      <c r="Q1130" s="3" t="s">
        <v>3473</v>
      </c>
    </row>
    <row r="1131" spans="1:17" ht="13.9" customHeight="1">
      <c r="A1131" s="2" t="s">
        <v>7558</v>
      </c>
      <c r="B1131" s="5" t="s">
        <v>13</v>
      </c>
      <c r="C1131" s="3" t="s">
        <v>14</v>
      </c>
      <c r="D1131" s="3" t="s">
        <v>1279</v>
      </c>
      <c r="E1131" s="8" t="s">
        <v>201</v>
      </c>
      <c r="F1131" s="3" t="s">
        <v>3479</v>
      </c>
      <c r="G1131" s="3" t="s">
        <v>15</v>
      </c>
      <c r="H1131" s="3" t="s">
        <v>3515</v>
      </c>
      <c r="I1131" s="3" t="s">
        <v>16</v>
      </c>
      <c r="J1131" s="35">
        <v>41.79</v>
      </c>
      <c r="K1131" s="32">
        <v>1.0606100000000001</v>
      </c>
      <c r="L1131" s="6">
        <v>0.1875</v>
      </c>
      <c r="M1131" s="7">
        <v>41713</v>
      </c>
      <c r="N1131" s="93" t="s">
        <v>5505</v>
      </c>
      <c r="O1131" s="3" t="s">
        <v>140</v>
      </c>
      <c r="P1131" s="3" t="s">
        <v>3466</v>
      </c>
      <c r="Q1131" s="3" t="s">
        <v>3473</v>
      </c>
    </row>
    <row r="1132" spans="1:17" ht="13.9" customHeight="1">
      <c r="A1132" s="2" t="s">
        <v>7559</v>
      </c>
      <c r="B1132" s="5" t="s">
        <v>13</v>
      </c>
      <c r="C1132" s="3" t="s">
        <v>14</v>
      </c>
      <c r="D1132" s="3" t="s">
        <v>1280</v>
      </c>
      <c r="E1132" s="3" t="s">
        <v>1471</v>
      </c>
      <c r="F1132" s="3" t="s">
        <v>3479</v>
      </c>
      <c r="G1132" s="3" t="s">
        <v>15</v>
      </c>
      <c r="H1132" s="3" t="s">
        <v>3518</v>
      </c>
      <c r="I1132" s="3" t="s">
        <v>16</v>
      </c>
      <c r="J1132" s="35">
        <v>75.900000000000006</v>
      </c>
      <c r="K1132" s="32">
        <v>0.25396999999999997</v>
      </c>
      <c r="L1132" s="6">
        <v>0.1875</v>
      </c>
      <c r="M1132" s="7">
        <v>41276</v>
      </c>
      <c r="N1132" s="93" t="s">
        <v>5506</v>
      </c>
      <c r="O1132" s="3" t="s">
        <v>233</v>
      </c>
      <c r="P1132" s="3" t="s">
        <v>3466</v>
      </c>
      <c r="Q1132" s="3" t="s">
        <v>3473</v>
      </c>
    </row>
    <row r="1133" spans="1:17" ht="13.9" customHeight="1">
      <c r="A1133" s="23" t="s">
        <v>7560</v>
      </c>
      <c r="B1133" s="5" t="s">
        <v>13</v>
      </c>
      <c r="C1133" s="3" t="s">
        <v>14</v>
      </c>
      <c r="D1133" s="3" t="s">
        <v>1281</v>
      </c>
      <c r="E1133" s="3" t="s">
        <v>354</v>
      </c>
      <c r="F1133" s="3" t="s">
        <v>3479</v>
      </c>
      <c r="G1133" s="3" t="s">
        <v>15</v>
      </c>
      <c r="H1133" s="3" t="s">
        <v>3518</v>
      </c>
      <c r="I1133" s="3" t="s">
        <v>16</v>
      </c>
      <c r="J1133" s="35">
        <v>78.92</v>
      </c>
      <c r="K1133" s="32">
        <v>0.12698000000000001</v>
      </c>
      <c r="L1133" s="6">
        <v>0.2</v>
      </c>
      <c r="M1133" s="7">
        <v>41272</v>
      </c>
      <c r="N1133" s="93" t="s">
        <v>5505</v>
      </c>
      <c r="O1133" s="3" t="s">
        <v>233</v>
      </c>
      <c r="P1133" s="3" t="s">
        <v>3466</v>
      </c>
      <c r="Q1133" s="3" t="s">
        <v>3473</v>
      </c>
    </row>
    <row r="1134" spans="1:17" ht="13.9" customHeight="1">
      <c r="A1134" s="2" t="s">
        <v>7561</v>
      </c>
      <c r="B1134" s="5" t="s">
        <v>13</v>
      </c>
      <c r="C1134" s="3" t="s">
        <v>14</v>
      </c>
      <c r="D1134" s="3" t="s">
        <v>1282</v>
      </c>
      <c r="E1134" s="8" t="s">
        <v>1777</v>
      </c>
      <c r="F1134" s="3" t="s">
        <v>3479</v>
      </c>
      <c r="G1134" s="3" t="s">
        <v>15</v>
      </c>
      <c r="H1134" s="3" t="s">
        <v>3518</v>
      </c>
      <c r="I1134" s="3" t="s">
        <v>16</v>
      </c>
      <c r="J1134" s="35">
        <v>82.01</v>
      </c>
      <c r="K1134" s="32">
        <v>5.7149999999999999E-2</v>
      </c>
      <c r="L1134" s="6">
        <v>0.2</v>
      </c>
      <c r="M1134" s="7">
        <v>41286</v>
      </c>
      <c r="N1134" s="93" t="s">
        <v>5507</v>
      </c>
      <c r="O1134" s="3" t="s">
        <v>233</v>
      </c>
      <c r="P1134" s="3" t="s">
        <v>3466</v>
      </c>
      <c r="Q1134" s="3" t="s">
        <v>3473</v>
      </c>
    </row>
    <row r="1135" spans="1:17" ht="13.9" customHeight="1">
      <c r="A1135" s="2" t="s">
        <v>7562</v>
      </c>
      <c r="B1135" s="5" t="s">
        <v>13</v>
      </c>
      <c r="C1135" s="3" t="s">
        <v>14</v>
      </c>
      <c r="D1135" s="3" t="s">
        <v>1283</v>
      </c>
      <c r="E1135" s="3" t="s">
        <v>774</v>
      </c>
      <c r="F1135" s="3" t="s">
        <v>3479</v>
      </c>
      <c r="G1135" s="3" t="s">
        <v>15</v>
      </c>
      <c r="H1135" s="3" t="s">
        <v>3514</v>
      </c>
      <c r="I1135" s="3" t="s">
        <v>16</v>
      </c>
      <c r="J1135" s="35">
        <v>37.979999999999997</v>
      </c>
      <c r="K1135" s="32">
        <v>1.86873</v>
      </c>
      <c r="L1135" s="6">
        <v>0.1875</v>
      </c>
      <c r="M1135" s="7">
        <v>41713</v>
      </c>
      <c r="N1135" s="93" t="s">
        <v>5508</v>
      </c>
      <c r="O1135" s="3" t="s">
        <v>218</v>
      </c>
      <c r="P1135" s="3" t="s">
        <v>3466</v>
      </c>
      <c r="Q1135" s="3" t="s">
        <v>3473</v>
      </c>
    </row>
    <row r="1136" spans="1:17" ht="13.9" customHeight="1">
      <c r="A1136" s="23" t="s">
        <v>7563</v>
      </c>
      <c r="B1136" s="5" t="s">
        <v>13</v>
      </c>
      <c r="C1136" s="3" t="s">
        <v>14</v>
      </c>
      <c r="D1136" s="3" t="s">
        <v>1284</v>
      </c>
      <c r="E1136" s="8" t="s">
        <v>3188</v>
      </c>
      <c r="F1136" s="3" t="s">
        <v>3477</v>
      </c>
      <c r="G1136" s="3" t="s">
        <v>15</v>
      </c>
      <c r="H1136" s="3" t="s">
        <v>3506</v>
      </c>
      <c r="I1136" s="3" t="s">
        <v>16</v>
      </c>
      <c r="J1136" s="35">
        <v>30.09</v>
      </c>
      <c r="K1136" s="32">
        <v>1.25</v>
      </c>
      <c r="L1136" s="6">
        <v>0.1875</v>
      </c>
      <c r="M1136" s="7">
        <v>41290</v>
      </c>
      <c r="N1136" s="93" t="s">
        <v>5509</v>
      </c>
      <c r="O1136" s="3" t="s">
        <v>140</v>
      </c>
      <c r="P1136" s="3" t="s">
        <v>3465</v>
      </c>
      <c r="Q1136" s="3" t="s">
        <v>3471</v>
      </c>
    </row>
    <row r="1137" spans="1:17" ht="13.9" customHeight="1">
      <c r="A1137" s="2" t="s">
        <v>7564</v>
      </c>
      <c r="B1137" s="5" t="s">
        <v>13</v>
      </c>
      <c r="C1137" s="3" t="s">
        <v>14</v>
      </c>
      <c r="D1137" s="3" t="s">
        <v>1285</v>
      </c>
      <c r="E1137" s="8" t="s">
        <v>2276</v>
      </c>
      <c r="F1137" s="3" t="s">
        <v>3479</v>
      </c>
      <c r="G1137" s="3" t="s">
        <v>15</v>
      </c>
      <c r="H1137" s="3" t="s">
        <v>3518</v>
      </c>
      <c r="I1137" s="3" t="s">
        <v>16</v>
      </c>
      <c r="J1137" s="35">
        <v>74.489999999999995</v>
      </c>
      <c r="K1137" s="32">
        <v>0.14299999999999999</v>
      </c>
      <c r="L1137" s="6">
        <v>0.2</v>
      </c>
      <c r="M1137" s="7">
        <v>41272</v>
      </c>
      <c r="N1137" s="93" t="s">
        <v>5510</v>
      </c>
      <c r="O1137" s="3" t="s">
        <v>233</v>
      </c>
      <c r="P1137" s="3" t="s">
        <v>3466</v>
      </c>
      <c r="Q1137" s="3" t="s">
        <v>3473</v>
      </c>
    </row>
    <row r="1138" spans="1:17" ht="13.9" customHeight="1">
      <c r="A1138" s="2" t="s">
        <v>7565</v>
      </c>
      <c r="B1138" s="5" t="s">
        <v>13</v>
      </c>
      <c r="C1138" s="3" t="s">
        <v>14</v>
      </c>
      <c r="D1138" s="3" t="s">
        <v>1286</v>
      </c>
      <c r="E1138" s="3" t="s">
        <v>215</v>
      </c>
      <c r="F1138" s="3" t="s">
        <v>3479</v>
      </c>
      <c r="G1138" s="3" t="s">
        <v>15</v>
      </c>
      <c r="H1138" s="3" t="s">
        <v>3518</v>
      </c>
      <c r="I1138" s="3" t="s">
        <v>16</v>
      </c>
      <c r="J1138" s="35">
        <v>36.24</v>
      </c>
      <c r="K1138" s="32">
        <v>5.49</v>
      </c>
      <c r="L1138" s="6">
        <v>0.1875</v>
      </c>
      <c r="M1138" s="7">
        <v>41312</v>
      </c>
      <c r="N1138" s="93" t="s">
        <v>5511</v>
      </c>
      <c r="O1138" s="3" t="s">
        <v>233</v>
      </c>
      <c r="P1138" s="3" t="s">
        <v>3466</v>
      </c>
      <c r="Q1138" s="3" t="s">
        <v>3473</v>
      </c>
    </row>
    <row r="1139" spans="1:17" ht="13.9" customHeight="1">
      <c r="A1139" s="23" t="s">
        <v>7566</v>
      </c>
      <c r="B1139" s="5" t="s">
        <v>13</v>
      </c>
      <c r="C1139" s="3" t="s">
        <v>14</v>
      </c>
      <c r="D1139" s="3" t="s">
        <v>1287</v>
      </c>
      <c r="E1139" s="8" t="s">
        <v>201</v>
      </c>
      <c r="F1139" s="3" t="s">
        <v>3479</v>
      </c>
      <c r="G1139" s="3" t="s">
        <v>15</v>
      </c>
      <c r="H1139" s="3" t="s">
        <v>3518</v>
      </c>
      <c r="I1139" s="3" t="s">
        <v>16</v>
      </c>
      <c r="J1139" s="35">
        <v>37.96</v>
      </c>
      <c r="K1139" s="32">
        <v>5.49</v>
      </c>
      <c r="L1139" s="6">
        <v>0.1875</v>
      </c>
      <c r="M1139" s="7">
        <v>41782</v>
      </c>
      <c r="N1139" s="93" t="s">
        <v>5512</v>
      </c>
      <c r="O1139" s="3" t="s">
        <v>233</v>
      </c>
      <c r="P1139" s="3" t="s">
        <v>3466</v>
      </c>
      <c r="Q1139" s="3" t="s">
        <v>3473</v>
      </c>
    </row>
    <row r="1140" spans="1:17" ht="13.9" customHeight="1">
      <c r="A1140" s="2" t="s">
        <v>7567</v>
      </c>
      <c r="B1140" s="5" t="s">
        <v>13</v>
      </c>
      <c r="C1140" s="3" t="s">
        <v>14</v>
      </c>
      <c r="D1140" s="3" t="s">
        <v>1288</v>
      </c>
      <c r="E1140" s="3" t="s">
        <v>616</v>
      </c>
      <c r="F1140" s="3" t="s">
        <v>3479</v>
      </c>
      <c r="G1140" s="3" t="s">
        <v>15</v>
      </c>
      <c r="H1140" s="3" t="s">
        <v>3518</v>
      </c>
      <c r="I1140" s="3" t="s">
        <v>16</v>
      </c>
      <c r="J1140" s="35">
        <v>34.39</v>
      </c>
      <c r="K1140" s="32">
        <v>10.49</v>
      </c>
      <c r="L1140" s="6">
        <v>0.1875</v>
      </c>
      <c r="M1140" s="7">
        <v>41302</v>
      </c>
      <c r="N1140" s="93" t="s">
        <v>5513</v>
      </c>
      <c r="O1140" s="3" t="s">
        <v>233</v>
      </c>
      <c r="P1140" s="3" t="s">
        <v>3466</v>
      </c>
      <c r="Q1140" s="3" t="s">
        <v>3473</v>
      </c>
    </row>
    <row r="1141" spans="1:17" ht="13.9" customHeight="1">
      <c r="A1141" s="2" t="s">
        <v>7568</v>
      </c>
      <c r="B1141" s="5" t="s">
        <v>13</v>
      </c>
      <c r="C1141" s="3" t="s">
        <v>14</v>
      </c>
      <c r="D1141" s="3" t="s">
        <v>1289</v>
      </c>
      <c r="E1141" s="8" t="s">
        <v>2147</v>
      </c>
      <c r="F1141" s="3" t="s">
        <v>3479</v>
      </c>
      <c r="G1141" s="3" t="s">
        <v>15</v>
      </c>
      <c r="H1141" s="3" t="s">
        <v>3518</v>
      </c>
      <c r="I1141" s="3" t="s">
        <v>16</v>
      </c>
      <c r="J1141" s="35">
        <v>38.19</v>
      </c>
      <c r="K1141" s="32">
        <v>5.49</v>
      </c>
      <c r="L1141" s="6">
        <v>0.1875</v>
      </c>
      <c r="M1141" s="7">
        <v>41298</v>
      </c>
      <c r="N1141" s="93" t="s">
        <v>5512</v>
      </c>
      <c r="O1141" s="3" t="s">
        <v>233</v>
      </c>
      <c r="P1141" s="3" t="s">
        <v>3466</v>
      </c>
      <c r="Q1141" s="3" t="s">
        <v>3473</v>
      </c>
    </row>
    <row r="1142" spans="1:17" ht="13.9" customHeight="1">
      <c r="A1142" s="23" t="s">
        <v>7569</v>
      </c>
      <c r="B1142" s="3" t="s">
        <v>13</v>
      </c>
      <c r="C1142" s="3" t="s">
        <v>14</v>
      </c>
      <c r="D1142" s="3" t="s">
        <v>1290</v>
      </c>
      <c r="E1142" s="8" t="s">
        <v>2276</v>
      </c>
      <c r="F1142" s="3" t="s">
        <v>3479</v>
      </c>
      <c r="G1142" s="3" t="s">
        <v>15</v>
      </c>
      <c r="H1142" s="3" t="s">
        <v>3518</v>
      </c>
      <c r="I1142" s="3" t="s">
        <v>16</v>
      </c>
      <c r="J1142" s="35">
        <v>37.299999999999997</v>
      </c>
      <c r="K1142" s="32">
        <v>1.4032500000000001</v>
      </c>
      <c r="L1142" s="6">
        <v>0.1875</v>
      </c>
      <c r="M1142" s="7">
        <v>41309</v>
      </c>
      <c r="N1142" s="93" t="s">
        <v>5514</v>
      </c>
      <c r="O1142" s="3" t="s">
        <v>233</v>
      </c>
      <c r="P1142" s="3" t="s">
        <v>3466</v>
      </c>
      <c r="Q1142" s="3" t="s">
        <v>3473</v>
      </c>
    </row>
    <row r="1143" spans="1:17" ht="13.9" customHeight="1">
      <c r="A1143" s="2" t="s">
        <v>7570</v>
      </c>
      <c r="B1143" s="3" t="s">
        <v>13</v>
      </c>
      <c r="C1143" s="3" t="s">
        <v>14</v>
      </c>
      <c r="D1143" s="3" t="s">
        <v>1291</v>
      </c>
      <c r="E1143" s="8" t="s">
        <v>1502</v>
      </c>
      <c r="F1143" s="3" t="s">
        <v>3479</v>
      </c>
      <c r="G1143" s="3" t="s">
        <v>15</v>
      </c>
      <c r="H1143" s="3" t="s">
        <v>3518</v>
      </c>
      <c r="I1143" s="3" t="s">
        <v>16</v>
      </c>
      <c r="J1143" s="35">
        <v>38.36</v>
      </c>
      <c r="K1143" s="32">
        <v>2.5</v>
      </c>
      <c r="L1143" s="6">
        <v>0.1875</v>
      </c>
      <c r="M1143" s="7">
        <v>41779</v>
      </c>
      <c r="N1143" s="93" t="s">
        <v>5515</v>
      </c>
      <c r="O1143" s="3" t="s">
        <v>233</v>
      </c>
      <c r="P1143" s="3" t="s">
        <v>3466</v>
      </c>
      <c r="Q1143" s="3" t="s">
        <v>3473</v>
      </c>
    </row>
    <row r="1144" spans="1:17" ht="13.9" customHeight="1">
      <c r="A1144" s="2" t="s">
        <v>7571</v>
      </c>
      <c r="B1144" s="3" t="s">
        <v>13</v>
      </c>
      <c r="C1144" s="3" t="s">
        <v>14</v>
      </c>
      <c r="D1144" s="3" t="s">
        <v>1292</v>
      </c>
      <c r="E1144" s="3" t="s">
        <v>1396</v>
      </c>
      <c r="F1144" s="3" t="s">
        <v>3477</v>
      </c>
      <c r="G1144" s="3" t="s">
        <v>15</v>
      </c>
      <c r="H1144" s="3" t="s">
        <v>3516</v>
      </c>
      <c r="I1144" s="3" t="s">
        <v>16</v>
      </c>
      <c r="J1144" s="35">
        <v>70.62</v>
      </c>
      <c r="K1144" s="32">
        <v>1.85327</v>
      </c>
      <c r="L1144" s="6">
        <v>0.1875</v>
      </c>
      <c r="M1144" s="7">
        <v>41176</v>
      </c>
      <c r="N1144" s="93" t="s">
        <v>5516</v>
      </c>
      <c r="O1144" s="3" t="s">
        <v>782</v>
      </c>
      <c r="P1144" s="3" t="s">
        <v>3466</v>
      </c>
      <c r="Q1144" s="3" t="s">
        <v>3473</v>
      </c>
    </row>
    <row r="1145" spans="1:17" ht="13.9" customHeight="1">
      <c r="A1145" s="23" t="s">
        <v>7572</v>
      </c>
      <c r="B1145" s="3" t="s">
        <v>13</v>
      </c>
      <c r="C1145" s="3" t="s">
        <v>14</v>
      </c>
      <c r="D1145" s="3" t="s">
        <v>1293</v>
      </c>
      <c r="E1145" s="8" t="s">
        <v>2799</v>
      </c>
      <c r="F1145" s="3" t="s">
        <v>3477</v>
      </c>
      <c r="G1145" s="3" t="s">
        <v>15</v>
      </c>
      <c r="H1145" s="3" t="s">
        <v>3516</v>
      </c>
      <c r="I1145" s="3" t="s">
        <v>16</v>
      </c>
      <c r="J1145" s="35">
        <v>74.599999999999994</v>
      </c>
      <c r="K1145" s="32">
        <v>1.8532999999999999</v>
      </c>
      <c r="L1145" s="6">
        <v>0.1875</v>
      </c>
      <c r="M1145" s="7">
        <v>41172</v>
      </c>
      <c r="N1145" s="93" t="s">
        <v>5517</v>
      </c>
      <c r="O1145" s="3" t="s">
        <v>782</v>
      </c>
      <c r="P1145" s="3" t="s">
        <v>3466</v>
      </c>
      <c r="Q1145" s="3" t="s">
        <v>3473</v>
      </c>
    </row>
    <row r="1146" spans="1:17" ht="13.9" customHeight="1">
      <c r="A1146" s="2" t="s">
        <v>7573</v>
      </c>
      <c r="B1146" s="3" t="s">
        <v>13</v>
      </c>
      <c r="C1146" s="3" t="s">
        <v>14</v>
      </c>
      <c r="D1146" s="3" t="s">
        <v>1294</v>
      </c>
      <c r="E1146" s="3" t="s">
        <v>898</v>
      </c>
      <c r="F1146" s="3" t="s">
        <v>3479</v>
      </c>
      <c r="G1146" s="3" t="s">
        <v>15</v>
      </c>
      <c r="H1146" s="3" t="s">
        <v>3518</v>
      </c>
      <c r="I1146" s="3" t="s">
        <v>16</v>
      </c>
      <c r="J1146" s="35">
        <v>60.24</v>
      </c>
      <c r="K1146" s="32">
        <v>27.5</v>
      </c>
      <c r="L1146" s="6">
        <v>0.1875</v>
      </c>
      <c r="M1146" s="7">
        <v>41323</v>
      </c>
      <c r="N1146" s="93" t="s">
        <v>5518</v>
      </c>
      <c r="O1146" s="3" t="s">
        <v>233</v>
      </c>
      <c r="P1146" s="3" t="s">
        <v>3466</v>
      </c>
      <c r="Q1146" s="3" t="s">
        <v>3473</v>
      </c>
    </row>
    <row r="1147" spans="1:17" ht="13.9" customHeight="1">
      <c r="A1147" s="2" t="s">
        <v>7574</v>
      </c>
      <c r="B1147" s="3" t="s">
        <v>13</v>
      </c>
      <c r="C1147" s="3" t="s">
        <v>14</v>
      </c>
      <c r="D1147" s="3" t="s">
        <v>1295</v>
      </c>
      <c r="E1147" s="3" t="s">
        <v>506</v>
      </c>
      <c r="F1147" s="3" t="s">
        <v>3479</v>
      </c>
      <c r="G1147" s="3" t="s">
        <v>15</v>
      </c>
      <c r="H1147" s="3" t="s">
        <v>3518</v>
      </c>
      <c r="I1147" s="3" t="s">
        <v>16</v>
      </c>
      <c r="J1147" s="35">
        <v>36.56</v>
      </c>
      <c r="K1147" s="32">
        <v>2.7450000000000001</v>
      </c>
      <c r="L1147" s="6">
        <v>0.1875</v>
      </c>
      <c r="M1147" s="7">
        <v>41782</v>
      </c>
      <c r="N1147" s="93" t="s">
        <v>5519</v>
      </c>
      <c r="O1147" s="3" t="s">
        <v>233</v>
      </c>
      <c r="P1147" s="3" t="s">
        <v>3466</v>
      </c>
      <c r="Q1147" s="3" t="s">
        <v>3473</v>
      </c>
    </row>
    <row r="1148" spans="1:17" ht="13.9" customHeight="1">
      <c r="A1148" s="23" t="s">
        <v>7575</v>
      </c>
      <c r="B1148" s="3" t="s">
        <v>13</v>
      </c>
      <c r="C1148" s="3" t="s">
        <v>14</v>
      </c>
      <c r="D1148" s="3" t="s">
        <v>1296</v>
      </c>
      <c r="E1148" s="3" t="s">
        <v>1327</v>
      </c>
      <c r="F1148" s="3" t="s">
        <v>3479</v>
      </c>
      <c r="G1148" s="3" t="s">
        <v>15</v>
      </c>
      <c r="H1148" s="3" t="s">
        <v>3518</v>
      </c>
      <c r="I1148" s="3" t="s">
        <v>16</v>
      </c>
      <c r="J1148" s="35">
        <v>40.15</v>
      </c>
      <c r="K1148" s="32">
        <v>1</v>
      </c>
      <c r="L1148" s="6">
        <v>0.1875</v>
      </c>
      <c r="M1148" s="7">
        <v>41305</v>
      </c>
      <c r="N1148" s="93" t="s">
        <v>5519</v>
      </c>
      <c r="O1148" s="3" t="s">
        <v>233</v>
      </c>
      <c r="P1148" s="3" t="s">
        <v>3466</v>
      </c>
      <c r="Q1148" s="3" t="s">
        <v>3473</v>
      </c>
    </row>
    <row r="1149" spans="1:17" ht="13.9" customHeight="1">
      <c r="A1149" s="2" t="s">
        <v>7576</v>
      </c>
      <c r="B1149" s="3" t="s">
        <v>13</v>
      </c>
      <c r="C1149" s="3" t="s">
        <v>14</v>
      </c>
      <c r="D1149" s="3" t="s">
        <v>1297</v>
      </c>
      <c r="E1149" s="8" t="s">
        <v>2404</v>
      </c>
      <c r="F1149" s="3" t="s">
        <v>3477</v>
      </c>
      <c r="G1149" s="3" t="s">
        <v>15</v>
      </c>
      <c r="H1149" s="3" t="s">
        <v>3516</v>
      </c>
      <c r="I1149" s="3" t="s">
        <v>16</v>
      </c>
      <c r="J1149" s="35">
        <v>81.98</v>
      </c>
      <c r="K1149" s="32">
        <v>5.2950299999999997</v>
      </c>
      <c r="L1149" s="6">
        <v>0.1875</v>
      </c>
      <c r="M1149" s="7">
        <v>41223</v>
      </c>
      <c r="N1149" s="93" t="s">
        <v>3857</v>
      </c>
      <c r="O1149" s="3" t="s">
        <v>782</v>
      </c>
      <c r="P1149" s="3" t="s">
        <v>3466</v>
      </c>
      <c r="Q1149" s="3" t="s">
        <v>3473</v>
      </c>
    </row>
    <row r="1150" spans="1:17" ht="13.9" customHeight="1">
      <c r="A1150" s="2" t="s">
        <v>7577</v>
      </c>
      <c r="B1150" s="5" t="s">
        <v>13</v>
      </c>
      <c r="C1150" s="3" t="s">
        <v>14</v>
      </c>
      <c r="D1150" s="3" t="s">
        <v>1298</v>
      </c>
      <c r="E1150" s="8" t="s">
        <v>1702</v>
      </c>
      <c r="F1150" s="3" t="s">
        <v>3477</v>
      </c>
      <c r="G1150" s="3" t="s">
        <v>15</v>
      </c>
      <c r="H1150" s="3" t="s">
        <v>3516</v>
      </c>
      <c r="I1150" s="3" t="s">
        <v>16</v>
      </c>
      <c r="J1150" s="35">
        <v>70.010000000000005</v>
      </c>
      <c r="K1150" s="32">
        <v>1.85327</v>
      </c>
      <c r="L1150" s="6">
        <v>0.1875</v>
      </c>
      <c r="M1150" s="7">
        <v>41186</v>
      </c>
      <c r="N1150" s="97" t="s">
        <v>5520</v>
      </c>
      <c r="O1150" s="3" t="s">
        <v>782</v>
      </c>
      <c r="P1150" s="3" t="s">
        <v>3466</v>
      </c>
      <c r="Q1150" s="3" t="s">
        <v>3473</v>
      </c>
    </row>
    <row r="1151" spans="1:17" ht="13.9" customHeight="1">
      <c r="A1151" s="23" t="s">
        <v>7578</v>
      </c>
      <c r="B1151" s="5" t="s">
        <v>13</v>
      </c>
      <c r="C1151" s="3" t="s">
        <v>14</v>
      </c>
      <c r="D1151" s="3" t="s">
        <v>1299</v>
      </c>
      <c r="E1151" s="8" t="s">
        <v>2799</v>
      </c>
      <c r="F1151" s="3" t="s">
        <v>3477</v>
      </c>
      <c r="G1151" s="3" t="s">
        <v>15</v>
      </c>
      <c r="H1151" s="3" t="s">
        <v>3515</v>
      </c>
      <c r="I1151" s="3" t="s">
        <v>16</v>
      </c>
      <c r="J1151" s="35">
        <v>69.98</v>
      </c>
      <c r="K1151" s="32">
        <v>5.8333300000000001</v>
      </c>
      <c r="L1151" s="6">
        <v>0.2</v>
      </c>
      <c r="M1151" s="7">
        <v>41771</v>
      </c>
      <c r="N1151" s="97" t="s">
        <v>5521</v>
      </c>
      <c r="O1151" s="3" t="s">
        <v>140</v>
      </c>
      <c r="P1151" s="3" t="s">
        <v>3466</v>
      </c>
      <c r="Q1151" s="3" t="s">
        <v>3473</v>
      </c>
    </row>
    <row r="1152" spans="1:17" ht="13.9" customHeight="1">
      <c r="A1152" s="2" t="s">
        <v>7579</v>
      </c>
      <c r="B1152" s="3" t="s">
        <v>13</v>
      </c>
      <c r="C1152" s="3" t="s">
        <v>14</v>
      </c>
      <c r="D1152" s="3" t="s">
        <v>1005</v>
      </c>
      <c r="E1152" s="8" t="s">
        <v>3188</v>
      </c>
      <c r="F1152" s="3" t="s">
        <v>3477</v>
      </c>
      <c r="G1152" s="3" t="s">
        <v>15</v>
      </c>
      <c r="H1152" s="3" t="s">
        <v>3515</v>
      </c>
      <c r="I1152" s="3" t="s">
        <v>16</v>
      </c>
      <c r="J1152" s="35">
        <v>67.39</v>
      </c>
      <c r="K1152" s="32">
        <v>3.88889</v>
      </c>
      <c r="L1152" s="6">
        <v>0.2</v>
      </c>
      <c r="M1152" s="7">
        <v>41290</v>
      </c>
      <c r="N1152" s="97" t="s">
        <v>5302</v>
      </c>
      <c r="O1152" s="3" t="s">
        <v>140</v>
      </c>
      <c r="P1152" s="3" t="s">
        <v>3466</v>
      </c>
      <c r="Q1152" s="3" t="s">
        <v>3473</v>
      </c>
    </row>
    <row r="1153" spans="1:17" ht="13.9" customHeight="1">
      <c r="A1153" s="2" t="s">
        <v>7580</v>
      </c>
      <c r="B1153" s="5" t="s">
        <v>13</v>
      </c>
      <c r="C1153" s="3" t="s">
        <v>14</v>
      </c>
      <c r="D1153" s="3" t="s">
        <v>1300</v>
      </c>
      <c r="E1153" s="8" t="s">
        <v>3126</v>
      </c>
      <c r="F1153" s="3" t="s">
        <v>3477</v>
      </c>
      <c r="G1153" s="3" t="s">
        <v>15</v>
      </c>
      <c r="H1153" s="3" t="s">
        <v>3515</v>
      </c>
      <c r="I1153" s="3" t="s">
        <v>16</v>
      </c>
      <c r="J1153" s="35">
        <v>67.52</v>
      </c>
      <c r="K1153" s="32">
        <v>3.88889</v>
      </c>
      <c r="L1153" s="6">
        <v>0.2</v>
      </c>
      <c r="M1153" s="7">
        <v>41293</v>
      </c>
      <c r="N1153" s="97" t="s">
        <v>5522</v>
      </c>
      <c r="O1153" s="3" t="s">
        <v>140</v>
      </c>
      <c r="P1153" s="3" t="s">
        <v>3466</v>
      </c>
      <c r="Q1153" s="3" t="s">
        <v>3473</v>
      </c>
    </row>
    <row r="1154" spans="1:17" ht="13.9" customHeight="1">
      <c r="A1154" s="23" t="s">
        <v>7581</v>
      </c>
      <c r="B1154" s="5" t="s">
        <v>13</v>
      </c>
      <c r="C1154" s="3" t="s">
        <v>14</v>
      </c>
      <c r="D1154" s="3" t="s">
        <v>1301</v>
      </c>
      <c r="E1154" s="8" t="s">
        <v>2864</v>
      </c>
      <c r="F1154" s="3" t="s">
        <v>3477</v>
      </c>
      <c r="G1154" s="3" t="s">
        <v>15</v>
      </c>
      <c r="H1154" s="3" t="s">
        <v>3515</v>
      </c>
      <c r="I1154" s="3" t="s">
        <v>16</v>
      </c>
      <c r="J1154" s="35">
        <v>64.94</v>
      </c>
      <c r="K1154" s="32">
        <v>3.4027772999999999</v>
      </c>
      <c r="L1154" s="6">
        <v>0.2</v>
      </c>
      <c r="M1154" s="7">
        <v>41308</v>
      </c>
      <c r="N1154" s="97" t="s">
        <v>5297</v>
      </c>
      <c r="O1154" s="3" t="s">
        <v>140</v>
      </c>
      <c r="P1154" s="3" t="s">
        <v>3466</v>
      </c>
      <c r="Q1154" s="3" t="s">
        <v>3473</v>
      </c>
    </row>
    <row r="1155" spans="1:17" ht="13.9" customHeight="1">
      <c r="A1155" s="2" t="s">
        <v>7582</v>
      </c>
      <c r="B1155" s="5" t="s">
        <v>13</v>
      </c>
      <c r="C1155" s="3" t="s">
        <v>14</v>
      </c>
      <c r="D1155" s="3" t="s">
        <v>1302</v>
      </c>
      <c r="E1155" s="3" t="s">
        <v>766</v>
      </c>
      <c r="F1155" s="3" t="s">
        <v>3477</v>
      </c>
      <c r="G1155" s="3" t="s">
        <v>15</v>
      </c>
      <c r="H1155" s="3" t="s">
        <v>3515</v>
      </c>
      <c r="I1155" s="3" t="s">
        <v>16</v>
      </c>
      <c r="J1155" s="35">
        <v>75.95</v>
      </c>
      <c r="K1155" s="32">
        <v>4.375</v>
      </c>
      <c r="L1155" s="6">
        <v>0.2</v>
      </c>
      <c r="M1155" s="7">
        <v>41777</v>
      </c>
      <c r="N1155" s="93" t="s">
        <v>5523</v>
      </c>
      <c r="O1155" s="3" t="s">
        <v>140</v>
      </c>
      <c r="P1155" s="3" t="s">
        <v>3466</v>
      </c>
      <c r="Q1155" s="3" t="s">
        <v>3473</v>
      </c>
    </row>
    <row r="1156" spans="1:17" ht="13.9" customHeight="1">
      <c r="A1156" s="2" t="s">
        <v>7583</v>
      </c>
      <c r="B1156" s="5" t="s">
        <v>13</v>
      </c>
      <c r="C1156" s="3" t="s">
        <v>14</v>
      </c>
      <c r="D1156" s="3" t="s">
        <v>1303</v>
      </c>
      <c r="E1156" s="8" t="s">
        <v>1777</v>
      </c>
      <c r="F1156" s="3" t="s">
        <v>3479</v>
      </c>
      <c r="G1156" s="3" t="s">
        <v>15</v>
      </c>
      <c r="H1156" s="3" t="s">
        <v>3518</v>
      </c>
      <c r="I1156" s="3" t="s">
        <v>16</v>
      </c>
      <c r="J1156" s="35">
        <v>37.43</v>
      </c>
      <c r="K1156" s="32">
        <v>0.51590999999999998</v>
      </c>
      <c r="L1156" s="6">
        <v>0.1875</v>
      </c>
      <c r="M1156" s="7">
        <v>41306</v>
      </c>
      <c r="N1156" s="93" t="s">
        <v>5524</v>
      </c>
      <c r="O1156" s="3" t="s">
        <v>233</v>
      </c>
      <c r="P1156" s="3" t="s">
        <v>3466</v>
      </c>
      <c r="Q1156" s="3" t="s">
        <v>3473</v>
      </c>
    </row>
    <row r="1157" spans="1:17" ht="13.9" customHeight="1">
      <c r="A1157" s="23" t="s">
        <v>7584</v>
      </c>
      <c r="B1157" s="5" t="s">
        <v>13</v>
      </c>
      <c r="C1157" s="3" t="s">
        <v>14</v>
      </c>
      <c r="D1157" s="3" t="s">
        <v>1304</v>
      </c>
      <c r="E1157" s="8" t="s">
        <v>2276</v>
      </c>
      <c r="F1157" s="3" t="s">
        <v>3479</v>
      </c>
      <c r="G1157" s="3" t="s">
        <v>15</v>
      </c>
      <c r="H1157" s="3" t="s">
        <v>3518</v>
      </c>
      <c r="I1157" s="3" t="s">
        <v>16</v>
      </c>
      <c r="J1157" s="35">
        <v>36.03</v>
      </c>
      <c r="K1157" s="32">
        <v>1.2500869999999999</v>
      </c>
      <c r="L1157" s="6">
        <v>0.1875</v>
      </c>
      <c r="M1157" s="7">
        <v>41307</v>
      </c>
      <c r="N1157" s="93" t="s">
        <v>5525</v>
      </c>
      <c r="O1157" s="3" t="s">
        <v>233</v>
      </c>
      <c r="P1157" s="3" t="s">
        <v>3466</v>
      </c>
      <c r="Q1157" s="3" t="s">
        <v>3473</v>
      </c>
    </row>
    <row r="1158" spans="1:17" ht="13.9" customHeight="1">
      <c r="A1158" s="2" t="s">
        <v>7585</v>
      </c>
      <c r="B1158" s="5" t="s">
        <v>13</v>
      </c>
      <c r="C1158" s="3" t="s">
        <v>14</v>
      </c>
      <c r="D1158" s="3" t="s">
        <v>1305</v>
      </c>
      <c r="E1158" s="3" t="s">
        <v>1177</v>
      </c>
      <c r="F1158" s="3" t="s">
        <v>3479</v>
      </c>
      <c r="G1158" s="3" t="s">
        <v>15</v>
      </c>
      <c r="H1158" s="3" t="s">
        <v>3518</v>
      </c>
      <c r="I1158" s="3" t="s">
        <v>16</v>
      </c>
      <c r="J1158" s="35">
        <v>35.99</v>
      </c>
      <c r="K1158" s="32">
        <v>1.4032500000000001</v>
      </c>
      <c r="L1158" s="6">
        <v>0.1875</v>
      </c>
      <c r="M1158" s="7">
        <v>41309</v>
      </c>
      <c r="N1158" s="93" t="s">
        <v>5526</v>
      </c>
      <c r="O1158" s="3" t="s">
        <v>233</v>
      </c>
      <c r="P1158" s="3" t="s">
        <v>3466</v>
      </c>
      <c r="Q1158" s="3" t="s">
        <v>3473</v>
      </c>
    </row>
    <row r="1159" spans="1:17" ht="13.9" customHeight="1">
      <c r="A1159" s="2" t="s">
        <v>7586</v>
      </c>
      <c r="B1159" s="5" t="s">
        <v>13</v>
      </c>
      <c r="C1159" s="3" t="s">
        <v>14</v>
      </c>
      <c r="D1159" s="3" t="s">
        <v>1306</v>
      </c>
      <c r="E1159" s="3" t="s">
        <v>215</v>
      </c>
      <c r="F1159" s="3" t="s">
        <v>3479</v>
      </c>
      <c r="G1159" s="3" t="s">
        <v>15</v>
      </c>
      <c r="H1159" s="3" t="s">
        <v>3518</v>
      </c>
      <c r="I1159" s="3" t="s">
        <v>16</v>
      </c>
      <c r="J1159" s="35">
        <v>39</v>
      </c>
      <c r="K1159" s="32">
        <v>1.4032</v>
      </c>
      <c r="L1159" s="6">
        <v>0.1875</v>
      </c>
      <c r="M1159" s="7">
        <v>41784</v>
      </c>
      <c r="N1159" s="93" t="s">
        <v>5527</v>
      </c>
      <c r="O1159" s="3" t="s">
        <v>233</v>
      </c>
      <c r="P1159" s="3" t="s">
        <v>3466</v>
      </c>
      <c r="Q1159" s="3" t="s">
        <v>3473</v>
      </c>
    </row>
    <row r="1160" spans="1:17" ht="13.9" customHeight="1">
      <c r="A1160" s="23" t="s">
        <v>7587</v>
      </c>
      <c r="B1160" s="3" t="s">
        <v>13</v>
      </c>
      <c r="C1160" s="3" t="s">
        <v>14</v>
      </c>
      <c r="D1160" s="3" t="s">
        <v>1307</v>
      </c>
      <c r="E1160" s="8" t="s">
        <v>2147</v>
      </c>
      <c r="F1160" s="3" t="s">
        <v>3477</v>
      </c>
      <c r="G1160" s="3" t="s">
        <v>15</v>
      </c>
      <c r="H1160" s="3" t="s">
        <v>3516</v>
      </c>
      <c r="I1160" s="3" t="s">
        <v>16</v>
      </c>
      <c r="J1160" s="35">
        <v>117.96</v>
      </c>
      <c r="K1160" s="32">
        <v>60</v>
      </c>
      <c r="L1160" s="6">
        <v>0.1875</v>
      </c>
      <c r="M1160" s="7">
        <v>41311</v>
      </c>
      <c r="N1160" s="93" t="s">
        <v>5520</v>
      </c>
      <c r="O1160" s="3" t="s">
        <v>782</v>
      </c>
      <c r="P1160" s="3" t="s">
        <v>3466</v>
      </c>
      <c r="Q1160" s="3" t="s">
        <v>3473</v>
      </c>
    </row>
    <row r="1161" spans="1:17" ht="13.9" customHeight="1">
      <c r="A1161" s="2" t="s">
        <v>7588</v>
      </c>
      <c r="B1161" s="3" t="s">
        <v>13</v>
      </c>
      <c r="C1161" s="3" t="s">
        <v>14</v>
      </c>
      <c r="D1161" s="3" t="s">
        <v>1308</v>
      </c>
      <c r="E1161" s="8" t="s">
        <v>2404</v>
      </c>
      <c r="F1161" s="3" t="s">
        <v>3479</v>
      </c>
      <c r="G1161" s="3" t="s">
        <v>15</v>
      </c>
      <c r="H1161" s="3" t="s">
        <v>3515</v>
      </c>
      <c r="I1161" s="3" t="s">
        <v>16</v>
      </c>
      <c r="J1161" s="35">
        <v>33.369999999999997</v>
      </c>
      <c r="K1161" s="32">
        <v>0.47110000000000002</v>
      </c>
      <c r="L1161" s="6">
        <v>0.1875</v>
      </c>
      <c r="M1161" s="7">
        <v>41214</v>
      </c>
      <c r="N1161" s="93" t="s">
        <v>5528</v>
      </c>
      <c r="O1161" s="3" t="s">
        <v>140</v>
      </c>
      <c r="P1161" s="3" t="s">
        <v>3466</v>
      </c>
      <c r="Q1161" s="3" t="s">
        <v>3473</v>
      </c>
    </row>
    <row r="1162" spans="1:17" ht="13.9" customHeight="1">
      <c r="A1162" s="2" t="s">
        <v>7589</v>
      </c>
      <c r="B1162" s="3" t="s">
        <v>13</v>
      </c>
      <c r="C1162" s="3" t="s">
        <v>14</v>
      </c>
      <c r="D1162" s="3" t="s">
        <v>1309</v>
      </c>
      <c r="E1162" s="3" t="s">
        <v>1051</v>
      </c>
      <c r="F1162" s="3" t="s">
        <v>3477</v>
      </c>
      <c r="G1162" s="3" t="s">
        <v>15</v>
      </c>
      <c r="H1162" s="3" t="s">
        <v>3515</v>
      </c>
      <c r="I1162" s="3" t="s">
        <v>16</v>
      </c>
      <c r="J1162" s="35">
        <v>38.56</v>
      </c>
      <c r="K1162" s="32">
        <v>5.7777700000000003</v>
      </c>
      <c r="L1162" s="6">
        <v>0.2</v>
      </c>
      <c r="M1162" s="7">
        <v>41239</v>
      </c>
      <c r="N1162" s="93" t="s">
        <v>3915</v>
      </c>
      <c r="O1162" s="3" t="s">
        <v>140</v>
      </c>
      <c r="P1162" s="3" t="s">
        <v>3466</v>
      </c>
      <c r="Q1162" s="3" t="s">
        <v>3473</v>
      </c>
    </row>
    <row r="1163" spans="1:17" ht="13.9" customHeight="1">
      <c r="A1163" s="23" t="s">
        <v>7590</v>
      </c>
      <c r="B1163" s="3" t="s">
        <v>13</v>
      </c>
      <c r="C1163" s="3" t="s">
        <v>14</v>
      </c>
      <c r="D1163" s="3" t="s">
        <v>1310</v>
      </c>
      <c r="E1163" s="8" t="s">
        <v>2552</v>
      </c>
      <c r="F1163" s="3" t="s">
        <v>3479</v>
      </c>
      <c r="G1163" s="3" t="s">
        <v>15</v>
      </c>
      <c r="H1163" s="3" t="s">
        <v>3518</v>
      </c>
      <c r="I1163" s="3" t="s">
        <v>16</v>
      </c>
      <c r="J1163" s="35">
        <v>37.89</v>
      </c>
      <c r="K1163" s="32">
        <v>2.7490000000000001</v>
      </c>
      <c r="L1163" s="6">
        <v>0.1875</v>
      </c>
      <c r="M1163" s="7">
        <v>41782</v>
      </c>
      <c r="N1163" s="93" t="s">
        <v>5529</v>
      </c>
      <c r="O1163" s="3" t="s">
        <v>233</v>
      </c>
      <c r="P1163" s="3" t="s">
        <v>3466</v>
      </c>
      <c r="Q1163" s="3" t="s">
        <v>3473</v>
      </c>
    </row>
    <row r="1164" spans="1:17" ht="13.9" customHeight="1">
      <c r="A1164" s="2" t="s">
        <v>7591</v>
      </c>
      <c r="B1164" s="3" t="s">
        <v>13</v>
      </c>
      <c r="C1164" s="3" t="s">
        <v>14</v>
      </c>
      <c r="D1164" s="3" t="s">
        <v>1311</v>
      </c>
      <c r="E1164" s="8" t="s">
        <v>2552</v>
      </c>
      <c r="F1164" s="3" t="s">
        <v>3479</v>
      </c>
      <c r="G1164" s="3" t="s">
        <v>15</v>
      </c>
      <c r="H1164" s="3" t="s">
        <v>3518</v>
      </c>
      <c r="I1164" s="3" t="s">
        <v>16</v>
      </c>
      <c r="J1164" s="35">
        <v>114.72</v>
      </c>
      <c r="K1164" s="32">
        <v>1.8519999999999998E-2</v>
      </c>
      <c r="L1164" s="6">
        <v>0.2</v>
      </c>
      <c r="M1164" s="7">
        <v>41311</v>
      </c>
      <c r="N1164" s="93" t="s">
        <v>5530</v>
      </c>
      <c r="O1164" s="3" t="s">
        <v>233</v>
      </c>
      <c r="P1164" s="3" t="s">
        <v>3466</v>
      </c>
      <c r="Q1164" s="3" t="s">
        <v>3473</v>
      </c>
    </row>
    <row r="1165" spans="1:17" ht="13.9" customHeight="1">
      <c r="A1165" s="2" t="s">
        <v>7592</v>
      </c>
      <c r="B1165" s="3" t="s">
        <v>13</v>
      </c>
      <c r="C1165" s="3" t="s">
        <v>14</v>
      </c>
      <c r="D1165" s="3" t="s">
        <v>1312</v>
      </c>
      <c r="E1165" s="8" t="s">
        <v>2799</v>
      </c>
      <c r="F1165" s="3" t="s">
        <v>3479</v>
      </c>
      <c r="G1165" s="3" t="s">
        <v>15</v>
      </c>
      <c r="H1165" s="3" t="s">
        <v>3518</v>
      </c>
      <c r="I1165" s="3" t="s">
        <v>16</v>
      </c>
      <c r="J1165" s="35">
        <v>132.57</v>
      </c>
      <c r="K1165" s="32">
        <v>1.8519999999999998E-2</v>
      </c>
      <c r="L1165" s="6">
        <v>0.1875</v>
      </c>
      <c r="M1165" s="7">
        <v>41307</v>
      </c>
      <c r="N1165" s="93" t="s">
        <v>5531</v>
      </c>
      <c r="O1165" s="3" t="s">
        <v>233</v>
      </c>
      <c r="P1165" s="3" t="s">
        <v>3466</v>
      </c>
      <c r="Q1165" s="3" t="s">
        <v>3473</v>
      </c>
    </row>
    <row r="1166" spans="1:17" ht="13.9" customHeight="1">
      <c r="A1166" s="23" t="s">
        <v>7593</v>
      </c>
      <c r="B1166" s="3" t="s">
        <v>13</v>
      </c>
      <c r="C1166" s="3" t="s">
        <v>14</v>
      </c>
      <c r="D1166" s="3" t="s">
        <v>1313</v>
      </c>
      <c r="E1166" s="3" t="s">
        <v>955</v>
      </c>
      <c r="F1166" s="3" t="s">
        <v>3479</v>
      </c>
      <c r="G1166" s="3" t="s">
        <v>15</v>
      </c>
      <c r="H1166" s="3" t="s">
        <v>3518</v>
      </c>
      <c r="I1166" s="3" t="s">
        <v>16</v>
      </c>
      <c r="J1166" s="35">
        <v>37.54</v>
      </c>
      <c r="K1166" s="32">
        <v>1.14286</v>
      </c>
      <c r="L1166" s="6">
        <v>0.1875</v>
      </c>
      <c r="M1166" s="7">
        <v>41321</v>
      </c>
      <c r="N1166" s="93" t="s">
        <v>5532</v>
      </c>
      <c r="O1166" s="3" t="s">
        <v>233</v>
      </c>
      <c r="P1166" s="3" t="s">
        <v>3466</v>
      </c>
      <c r="Q1166" s="3" t="s">
        <v>3473</v>
      </c>
    </row>
    <row r="1167" spans="1:17" ht="13.9" customHeight="1">
      <c r="A1167" s="2" t="s">
        <v>7594</v>
      </c>
      <c r="B1167" s="3" t="s">
        <v>13</v>
      </c>
      <c r="C1167" s="3" t="s">
        <v>14</v>
      </c>
      <c r="D1167" s="3" t="s">
        <v>1314</v>
      </c>
      <c r="E1167" s="8" t="s">
        <v>3063</v>
      </c>
      <c r="F1167" s="3" t="s">
        <v>3479</v>
      </c>
      <c r="G1167" s="3" t="s">
        <v>15</v>
      </c>
      <c r="H1167" s="3" t="s">
        <v>3518</v>
      </c>
      <c r="I1167" s="3" t="s">
        <v>16</v>
      </c>
      <c r="J1167" s="35">
        <v>37.909999999999997</v>
      </c>
      <c r="K1167" s="32">
        <v>1.5590999999999999</v>
      </c>
      <c r="L1167" s="6">
        <v>0.1875</v>
      </c>
      <c r="M1167" s="7">
        <v>41783</v>
      </c>
      <c r="N1167" s="93" t="s">
        <v>5533</v>
      </c>
      <c r="O1167" s="3" t="s">
        <v>233</v>
      </c>
      <c r="P1167" s="3" t="s">
        <v>3466</v>
      </c>
      <c r="Q1167" s="3" t="s">
        <v>3473</v>
      </c>
    </row>
    <row r="1168" spans="1:17" ht="13.9" customHeight="1">
      <c r="A1168" s="2" t="s">
        <v>7595</v>
      </c>
      <c r="B1168" s="3" t="s">
        <v>13</v>
      </c>
      <c r="C1168" s="3" t="s">
        <v>14</v>
      </c>
      <c r="D1168" s="3" t="s">
        <v>1315</v>
      </c>
      <c r="E1168" s="3" t="s">
        <v>354</v>
      </c>
      <c r="F1168" s="3" t="s">
        <v>3479</v>
      </c>
      <c r="G1168" s="3" t="s">
        <v>15</v>
      </c>
      <c r="H1168" s="3" t="s">
        <v>3518</v>
      </c>
      <c r="I1168" s="3" t="s">
        <v>16</v>
      </c>
      <c r="J1168" s="35">
        <v>82.35</v>
      </c>
      <c r="K1168" s="32">
        <v>0.66666999999999998</v>
      </c>
      <c r="L1168" s="6">
        <v>0.2</v>
      </c>
      <c r="M1168" s="7">
        <v>41311</v>
      </c>
      <c r="N1168" s="93" t="s">
        <v>5534</v>
      </c>
      <c r="O1168" s="3" t="s">
        <v>233</v>
      </c>
      <c r="P1168" s="3" t="s">
        <v>3466</v>
      </c>
      <c r="Q1168" s="3" t="s">
        <v>3473</v>
      </c>
    </row>
    <row r="1169" spans="1:17" ht="13.9" customHeight="1">
      <c r="A1169" s="23" t="s">
        <v>7596</v>
      </c>
      <c r="B1169" s="3" t="s">
        <v>13</v>
      </c>
      <c r="C1169" s="3" t="s">
        <v>14</v>
      </c>
      <c r="D1169" s="3" t="s">
        <v>1316</v>
      </c>
      <c r="E1169" s="3" t="s">
        <v>995</v>
      </c>
      <c r="F1169" s="3" t="s">
        <v>3479</v>
      </c>
      <c r="G1169" s="3" t="s">
        <v>15</v>
      </c>
      <c r="H1169" s="3" t="s">
        <v>3518</v>
      </c>
      <c r="I1169" s="3" t="s">
        <v>16</v>
      </c>
      <c r="J1169" s="35">
        <v>40.729999999999997</v>
      </c>
      <c r="K1169" s="32">
        <v>0.14285999999999999</v>
      </c>
      <c r="L1169" s="6">
        <v>0.2</v>
      </c>
      <c r="M1169" s="7">
        <v>41313</v>
      </c>
      <c r="N1169" s="93" t="s">
        <v>5535</v>
      </c>
      <c r="O1169" s="3" t="s">
        <v>233</v>
      </c>
      <c r="P1169" s="3" t="s">
        <v>3466</v>
      </c>
      <c r="Q1169" s="3" t="s">
        <v>3473</v>
      </c>
    </row>
    <row r="1170" spans="1:17" ht="13.9" customHeight="1">
      <c r="A1170" s="2" t="s">
        <v>7597</v>
      </c>
      <c r="B1170" s="5" t="s">
        <v>13</v>
      </c>
      <c r="C1170" s="3" t="s">
        <v>14</v>
      </c>
      <c r="D1170" s="3" t="s">
        <v>1317</v>
      </c>
      <c r="E1170" s="8" t="s">
        <v>3188</v>
      </c>
      <c r="F1170" s="3" t="s">
        <v>3479</v>
      </c>
      <c r="G1170" s="3" t="s">
        <v>15</v>
      </c>
      <c r="H1170" s="3" t="s">
        <v>3518</v>
      </c>
      <c r="I1170" s="3" t="s">
        <v>16</v>
      </c>
      <c r="J1170" s="35">
        <v>79.08</v>
      </c>
      <c r="K1170" s="32">
        <v>0.33333000000000002</v>
      </c>
      <c r="L1170" s="6">
        <v>0.2</v>
      </c>
      <c r="M1170" s="7">
        <v>41314</v>
      </c>
      <c r="N1170" s="93" t="s">
        <v>5536</v>
      </c>
      <c r="O1170" s="3" t="s">
        <v>233</v>
      </c>
      <c r="P1170" s="3" t="s">
        <v>3466</v>
      </c>
      <c r="Q1170" s="3" t="s">
        <v>3473</v>
      </c>
    </row>
    <row r="1171" spans="1:17" ht="13.9" customHeight="1">
      <c r="A1171" s="2" t="s">
        <v>7598</v>
      </c>
      <c r="B1171" s="5" t="s">
        <v>13</v>
      </c>
      <c r="C1171" s="3" t="s">
        <v>14</v>
      </c>
      <c r="D1171" s="3" t="s">
        <v>1318</v>
      </c>
      <c r="E1171" s="8" t="s">
        <v>1589</v>
      </c>
      <c r="F1171" s="3" t="s">
        <v>3479</v>
      </c>
      <c r="G1171" s="3" t="s">
        <v>15</v>
      </c>
      <c r="H1171" s="3" t="s">
        <v>3518</v>
      </c>
      <c r="I1171" s="3" t="s">
        <v>16</v>
      </c>
      <c r="J1171" s="35">
        <v>39.65</v>
      </c>
      <c r="K1171" s="32">
        <v>0.41699999999999998</v>
      </c>
      <c r="L1171" s="6">
        <v>0.2</v>
      </c>
      <c r="M1171" s="7">
        <v>41783</v>
      </c>
      <c r="N1171" s="93" t="s">
        <v>5537</v>
      </c>
      <c r="O1171" s="3" t="s">
        <v>233</v>
      </c>
      <c r="P1171" s="3" t="s">
        <v>3466</v>
      </c>
      <c r="Q1171" s="3" t="s">
        <v>3473</v>
      </c>
    </row>
    <row r="1172" spans="1:17" ht="13.9" customHeight="1">
      <c r="A1172" s="23" t="s">
        <v>7599</v>
      </c>
      <c r="B1172" s="5" t="s">
        <v>13</v>
      </c>
      <c r="C1172" s="3" t="s">
        <v>14</v>
      </c>
      <c r="D1172" s="3" t="s">
        <v>1319</v>
      </c>
      <c r="E1172" s="8" t="s">
        <v>1777</v>
      </c>
      <c r="F1172" s="3" t="s">
        <v>3479</v>
      </c>
      <c r="G1172" s="3" t="s">
        <v>15</v>
      </c>
      <c r="H1172" s="3" t="s">
        <v>3518</v>
      </c>
      <c r="I1172" s="3" t="s">
        <v>16</v>
      </c>
      <c r="J1172" s="35">
        <v>40</v>
      </c>
      <c r="K1172" s="32">
        <v>0.13700000000000001</v>
      </c>
      <c r="L1172" s="6">
        <v>0.125</v>
      </c>
      <c r="M1172" s="7">
        <v>41311</v>
      </c>
      <c r="N1172" s="93" t="s">
        <v>5538</v>
      </c>
      <c r="O1172" s="3" t="s">
        <v>233</v>
      </c>
      <c r="P1172" s="3" t="s">
        <v>3466</v>
      </c>
      <c r="Q1172" s="3" t="s">
        <v>3473</v>
      </c>
    </row>
    <row r="1173" spans="1:17" ht="13.9" customHeight="1">
      <c r="A1173" s="2" t="s">
        <v>7600</v>
      </c>
      <c r="B1173" s="5" t="s">
        <v>13</v>
      </c>
      <c r="C1173" s="3" t="s">
        <v>14</v>
      </c>
      <c r="D1173" s="3" t="s">
        <v>1320</v>
      </c>
      <c r="E1173" s="3" t="s">
        <v>1100</v>
      </c>
      <c r="F1173" s="3" t="s">
        <v>3479</v>
      </c>
      <c r="G1173" s="3" t="s">
        <v>15</v>
      </c>
      <c r="H1173" s="3" t="s">
        <v>3516</v>
      </c>
      <c r="I1173" s="3" t="s">
        <v>16</v>
      </c>
      <c r="J1173" s="35">
        <v>79.23</v>
      </c>
      <c r="K1173" s="32">
        <v>38.124000000000002</v>
      </c>
      <c r="L1173" s="6">
        <v>0.1875</v>
      </c>
      <c r="M1173" s="7">
        <v>41300</v>
      </c>
      <c r="N1173" s="93" t="s">
        <v>3916</v>
      </c>
      <c r="O1173" s="3" t="s">
        <v>782</v>
      </c>
      <c r="P1173" s="3" t="s">
        <v>3466</v>
      </c>
      <c r="Q1173" s="3" t="s">
        <v>3473</v>
      </c>
    </row>
    <row r="1174" spans="1:17" ht="13.9" customHeight="1">
      <c r="A1174" s="2" t="s">
        <v>7601</v>
      </c>
      <c r="B1174" s="5" t="s">
        <v>13</v>
      </c>
      <c r="C1174" s="3" t="s">
        <v>14</v>
      </c>
      <c r="D1174" s="3" t="s">
        <v>1321</v>
      </c>
      <c r="E1174" s="8" t="s">
        <v>1502</v>
      </c>
      <c r="F1174" s="3" t="s">
        <v>3477</v>
      </c>
      <c r="G1174" s="3" t="s">
        <v>15</v>
      </c>
      <c r="H1174" s="3" t="s">
        <v>3515</v>
      </c>
      <c r="I1174" s="3" t="s">
        <v>16</v>
      </c>
      <c r="J1174" s="35">
        <v>41.83</v>
      </c>
      <c r="K1174" s="32">
        <v>5.7777700000000003</v>
      </c>
      <c r="L1174" s="6">
        <v>0.2</v>
      </c>
      <c r="M1174" s="7">
        <v>41239</v>
      </c>
      <c r="N1174" s="93" t="s">
        <v>3917</v>
      </c>
      <c r="O1174" s="3" t="s">
        <v>140</v>
      </c>
      <c r="P1174" s="3" t="s">
        <v>3466</v>
      </c>
      <c r="Q1174" s="3" t="s">
        <v>3473</v>
      </c>
    </row>
    <row r="1175" spans="1:17" ht="13.9" customHeight="1">
      <c r="A1175" s="23" t="s">
        <v>7602</v>
      </c>
      <c r="B1175" s="3" t="s">
        <v>13</v>
      </c>
      <c r="C1175" s="3" t="s">
        <v>14</v>
      </c>
      <c r="D1175" s="3" t="s">
        <v>1322</v>
      </c>
      <c r="E1175" s="3" t="s">
        <v>616</v>
      </c>
      <c r="F1175" s="3" t="s">
        <v>3479</v>
      </c>
      <c r="G1175" s="3" t="s">
        <v>15</v>
      </c>
      <c r="H1175" s="3" t="s">
        <v>3518</v>
      </c>
      <c r="I1175" s="3" t="s">
        <v>16</v>
      </c>
      <c r="J1175" s="35">
        <v>44.32</v>
      </c>
      <c r="K1175" s="32">
        <v>0.58960999999999997</v>
      </c>
      <c r="L1175" s="6">
        <v>0.1875</v>
      </c>
      <c r="M1175" s="7">
        <v>41791</v>
      </c>
      <c r="N1175" s="93" t="s">
        <v>5539</v>
      </c>
      <c r="O1175" s="3" t="s">
        <v>233</v>
      </c>
      <c r="P1175" s="3" t="s">
        <v>3466</v>
      </c>
      <c r="Q1175" s="3" t="s">
        <v>3473</v>
      </c>
    </row>
    <row r="1176" spans="1:17" ht="13.9" customHeight="1">
      <c r="A1176" s="2" t="s">
        <v>7603</v>
      </c>
      <c r="B1176" s="3" t="s">
        <v>13</v>
      </c>
      <c r="C1176" s="3" t="s">
        <v>14</v>
      </c>
      <c r="D1176" s="3" t="s">
        <v>1323</v>
      </c>
      <c r="E1176" s="3" t="s">
        <v>1177</v>
      </c>
      <c r="F1176" s="3" t="s">
        <v>3479</v>
      </c>
      <c r="G1176" s="3" t="s">
        <v>15</v>
      </c>
      <c r="H1176" s="3" t="s">
        <v>3518</v>
      </c>
      <c r="I1176" s="3" t="s">
        <v>16</v>
      </c>
      <c r="J1176" s="35">
        <v>38.799999999999997</v>
      </c>
      <c r="K1176" s="32">
        <v>2.5</v>
      </c>
      <c r="L1176" s="6">
        <v>0.125</v>
      </c>
      <c r="M1176" s="7">
        <v>41318</v>
      </c>
      <c r="N1176" s="93" t="s">
        <v>5534</v>
      </c>
      <c r="O1176" s="3" t="s">
        <v>233</v>
      </c>
      <c r="P1176" s="3" t="s">
        <v>3466</v>
      </c>
      <c r="Q1176" s="3" t="s">
        <v>3473</v>
      </c>
    </row>
    <row r="1177" spans="1:17" ht="13.9" customHeight="1">
      <c r="A1177" s="2" t="s">
        <v>7604</v>
      </c>
      <c r="B1177" s="3" t="s">
        <v>13</v>
      </c>
      <c r="C1177" s="3" t="s">
        <v>14</v>
      </c>
      <c r="D1177" s="3" t="s">
        <v>1324</v>
      </c>
      <c r="E1177" s="8" t="s">
        <v>2207</v>
      </c>
      <c r="F1177" s="3" t="s">
        <v>3479</v>
      </c>
      <c r="G1177" s="3" t="s">
        <v>15</v>
      </c>
      <c r="H1177" s="3" t="s">
        <v>3518</v>
      </c>
      <c r="I1177" s="3" t="s">
        <v>16</v>
      </c>
      <c r="J1177" s="35">
        <v>111.52</v>
      </c>
      <c r="K1177" s="32">
        <v>12.667</v>
      </c>
      <c r="L1177" s="6">
        <v>0.1875</v>
      </c>
      <c r="M1177" s="7">
        <v>41312</v>
      </c>
      <c r="N1177" s="93" t="s">
        <v>5499</v>
      </c>
      <c r="O1177" s="3" t="s">
        <v>233</v>
      </c>
      <c r="P1177" s="3" t="s">
        <v>3466</v>
      </c>
      <c r="Q1177" s="3" t="s">
        <v>3473</v>
      </c>
    </row>
    <row r="1178" spans="1:17" ht="13.9" customHeight="1">
      <c r="A1178" s="23" t="s">
        <v>7605</v>
      </c>
      <c r="B1178" s="5" t="s">
        <v>13</v>
      </c>
      <c r="C1178" s="3" t="s">
        <v>14</v>
      </c>
      <c r="D1178" s="3" t="s">
        <v>1325</v>
      </c>
      <c r="E1178" s="8" t="s">
        <v>2147</v>
      </c>
      <c r="F1178" s="3" t="s">
        <v>3479</v>
      </c>
      <c r="G1178" s="3" t="s">
        <v>15</v>
      </c>
      <c r="H1178" s="3" t="s">
        <v>3518</v>
      </c>
      <c r="I1178" s="3" t="s">
        <v>16</v>
      </c>
      <c r="J1178" s="35">
        <v>119.2</v>
      </c>
      <c r="K1178" s="32">
        <v>12.667</v>
      </c>
      <c r="L1178" s="6">
        <v>0.1875</v>
      </c>
      <c r="M1178" s="7">
        <v>41309</v>
      </c>
      <c r="N1178" s="93" t="s">
        <v>5540</v>
      </c>
      <c r="O1178" s="3" t="s">
        <v>233</v>
      </c>
      <c r="P1178" s="3" t="s">
        <v>3466</v>
      </c>
      <c r="Q1178" s="3" t="s">
        <v>3473</v>
      </c>
    </row>
    <row r="1179" spans="1:17" ht="13.9" customHeight="1">
      <c r="A1179" s="2" t="s">
        <v>7606</v>
      </c>
      <c r="B1179" s="5" t="s">
        <v>13</v>
      </c>
      <c r="C1179" s="3" t="s">
        <v>14</v>
      </c>
      <c r="D1179" s="3" t="s">
        <v>1326</v>
      </c>
      <c r="E1179" s="8" t="s">
        <v>2404</v>
      </c>
      <c r="F1179" s="3" t="s">
        <v>3479</v>
      </c>
      <c r="G1179" s="3" t="s">
        <v>15</v>
      </c>
      <c r="H1179" s="3" t="s">
        <v>3518</v>
      </c>
      <c r="I1179" s="3" t="s">
        <v>16</v>
      </c>
      <c r="J1179" s="35">
        <v>45.06</v>
      </c>
      <c r="K1179" s="32">
        <v>0.51590999999999998</v>
      </c>
      <c r="L1179" s="6">
        <v>0.1875</v>
      </c>
      <c r="M1179" s="7">
        <v>41786</v>
      </c>
      <c r="N1179" s="93" t="s">
        <v>5541</v>
      </c>
      <c r="O1179" s="3" t="s">
        <v>233</v>
      </c>
      <c r="P1179" s="3" t="s">
        <v>3466</v>
      </c>
      <c r="Q1179" s="3" t="s">
        <v>3473</v>
      </c>
    </row>
    <row r="1180" spans="1:17" ht="13.9" customHeight="1">
      <c r="A1180" s="2" t="s">
        <v>7607</v>
      </c>
      <c r="B1180" s="3" t="s">
        <v>13</v>
      </c>
      <c r="C1180" s="3" t="s">
        <v>14</v>
      </c>
      <c r="D1180" s="3" t="s">
        <v>1328</v>
      </c>
      <c r="E1180" s="3" t="s">
        <v>506</v>
      </c>
      <c r="F1180" s="3" t="s">
        <v>3479</v>
      </c>
      <c r="G1180" s="3" t="s">
        <v>15</v>
      </c>
      <c r="H1180" s="3" t="s">
        <v>3518</v>
      </c>
      <c r="I1180" s="3" t="s">
        <v>16</v>
      </c>
      <c r="J1180" s="35">
        <v>74.17</v>
      </c>
      <c r="K1180" s="32">
        <v>2</v>
      </c>
      <c r="L1180" s="6">
        <v>0.1875</v>
      </c>
      <c r="M1180" s="7">
        <v>41302</v>
      </c>
      <c r="N1180" s="93" t="s">
        <v>5538</v>
      </c>
      <c r="O1180" s="3" t="s">
        <v>233</v>
      </c>
      <c r="P1180" s="3" t="s">
        <v>3466</v>
      </c>
      <c r="Q1180" s="3" t="s">
        <v>3473</v>
      </c>
    </row>
    <row r="1181" spans="1:17" ht="13.9" customHeight="1">
      <c r="A1181" s="23" t="s">
        <v>7608</v>
      </c>
      <c r="B1181" s="3" t="s">
        <v>13</v>
      </c>
      <c r="C1181" s="3" t="s">
        <v>14</v>
      </c>
      <c r="D1181" s="3" t="s">
        <v>1329</v>
      </c>
      <c r="E1181" s="3" t="s">
        <v>215</v>
      </c>
      <c r="F1181" s="3" t="s">
        <v>3479</v>
      </c>
      <c r="G1181" s="3" t="s">
        <v>15</v>
      </c>
      <c r="H1181" s="3" t="s">
        <v>3516</v>
      </c>
      <c r="I1181" s="3" t="s">
        <v>16</v>
      </c>
      <c r="J1181" s="35">
        <v>86.66</v>
      </c>
      <c r="K1181" s="32">
        <v>0.33449899999999999</v>
      </c>
      <c r="L1181" s="6">
        <v>0.125</v>
      </c>
      <c r="M1181" s="7">
        <v>41315</v>
      </c>
      <c r="N1181" s="93" t="s">
        <v>5542</v>
      </c>
      <c r="O1181" s="3" t="s">
        <v>782</v>
      </c>
      <c r="P1181" s="3" t="s">
        <v>3466</v>
      </c>
      <c r="Q1181" s="3" t="s">
        <v>3473</v>
      </c>
    </row>
    <row r="1182" spans="1:17" ht="13.9" customHeight="1">
      <c r="A1182" s="2" t="s">
        <v>7609</v>
      </c>
      <c r="B1182" s="3" t="s">
        <v>13</v>
      </c>
      <c r="C1182" s="3" t="s">
        <v>14</v>
      </c>
      <c r="D1182" s="3" t="s">
        <v>1330</v>
      </c>
      <c r="E1182" s="8" t="s">
        <v>2276</v>
      </c>
      <c r="F1182" s="3" t="s">
        <v>3477</v>
      </c>
      <c r="G1182" s="3" t="s">
        <v>15</v>
      </c>
      <c r="H1182" s="3" t="s">
        <v>3516</v>
      </c>
      <c r="I1182" s="3" t="s">
        <v>16</v>
      </c>
      <c r="J1182" s="35">
        <v>43.26</v>
      </c>
      <c r="K1182" s="32">
        <v>7.5</v>
      </c>
      <c r="L1182" s="6">
        <v>0.1875</v>
      </c>
      <c r="M1182" s="7">
        <v>41329</v>
      </c>
      <c r="N1182" s="93" t="s">
        <v>4620</v>
      </c>
      <c r="O1182" s="3" t="s">
        <v>782</v>
      </c>
      <c r="P1182" s="3" t="s">
        <v>3466</v>
      </c>
      <c r="Q1182" s="3" t="s">
        <v>3473</v>
      </c>
    </row>
    <row r="1183" spans="1:17" ht="13.9" customHeight="1">
      <c r="A1183" s="2" t="s">
        <v>7610</v>
      </c>
      <c r="B1183" s="3" t="s">
        <v>13</v>
      </c>
      <c r="C1183" s="3" t="s">
        <v>14</v>
      </c>
      <c r="D1183" s="3" t="s">
        <v>1331</v>
      </c>
      <c r="E1183" s="3" t="s">
        <v>616</v>
      </c>
      <c r="F1183" s="3" t="s">
        <v>3479</v>
      </c>
      <c r="G1183" s="3" t="s">
        <v>15</v>
      </c>
      <c r="H1183" s="3" t="s">
        <v>3518</v>
      </c>
      <c r="I1183" s="3" t="s">
        <v>16</v>
      </c>
      <c r="J1183" s="35">
        <v>38.799999999999997</v>
      </c>
      <c r="K1183" s="32">
        <v>0.6</v>
      </c>
      <c r="L1183" s="6">
        <v>0.1875</v>
      </c>
      <c r="M1183" s="7">
        <v>41728</v>
      </c>
      <c r="N1183" s="93" t="s">
        <v>5543</v>
      </c>
      <c r="O1183" s="3" t="s">
        <v>233</v>
      </c>
      <c r="P1183" s="3" t="s">
        <v>3466</v>
      </c>
      <c r="Q1183" s="3" t="s">
        <v>3473</v>
      </c>
    </row>
    <row r="1184" spans="1:17" ht="13.9" customHeight="1">
      <c r="A1184" s="23" t="s">
        <v>7611</v>
      </c>
      <c r="B1184" s="3" t="s">
        <v>13</v>
      </c>
      <c r="C1184" s="3" t="s">
        <v>14</v>
      </c>
      <c r="D1184" s="3" t="s">
        <v>1332</v>
      </c>
      <c r="E1184" s="8" t="s">
        <v>1274</v>
      </c>
      <c r="F1184" s="3" t="s">
        <v>3479</v>
      </c>
      <c r="G1184" s="3" t="s">
        <v>15</v>
      </c>
      <c r="H1184" s="3" t="s">
        <v>3515</v>
      </c>
      <c r="I1184" s="3" t="s">
        <v>16</v>
      </c>
      <c r="J1184" s="35">
        <v>32.299999999999997</v>
      </c>
      <c r="K1184" s="32">
        <v>0.47110000000000002</v>
      </c>
      <c r="L1184" s="6">
        <v>0.2</v>
      </c>
      <c r="M1184" s="7">
        <v>41221</v>
      </c>
      <c r="N1184" s="93" t="s">
        <v>5544</v>
      </c>
      <c r="O1184" s="3" t="s">
        <v>140</v>
      </c>
      <c r="P1184" s="3" t="s">
        <v>3466</v>
      </c>
      <c r="Q1184" s="3" t="s">
        <v>3473</v>
      </c>
    </row>
    <row r="1185" spans="1:17" ht="13.9" customHeight="1">
      <c r="A1185" s="2" t="s">
        <v>7612</v>
      </c>
      <c r="B1185" s="3" t="s">
        <v>13</v>
      </c>
      <c r="C1185" s="3" t="s">
        <v>14</v>
      </c>
      <c r="D1185" s="3" t="s">
        <v>1333</v>
      </c>
      <c r="E1185" s="8" t="s">
        <v>1589</v>
      </c>
      <c r="F1185" s="3" t="s">
        <v>3477</v>
      </c>
      <c r="G1185" s="3" t="s">
        <v>15</v>
      </c>
      <c r="H1185" s="3" t="s">
        <v>3516</v>
      </c>
      <c r="I1185" s="3" t="s">
        <v>16</v>
      </c>
      <c r="J1185" s="35">
        <v>86.31</v>
      </c>
      <c r="K1185" s="32">
        <v>4.2360300000000004</v>
      </c>
      <c r="L1185" s="6">
        <v>0.1875</v>
      </c>
      <c r="M1185" s="7">
        <v>41172</v>
      </c>
      <c r="N1185" s="93" t="s">
        <v>3918</v>
      </c>
      <c r="O1185" s="3" t="s">
        <v>782</v>
      </c>
      <c r="P1185" s="3" t="s">
        <v>3466</v>
      </c>
      <c r="Q1185" s="3" t="s">
        <v>3473</v>
      </c>
    </row>
    <row r="1186" spans="1:17" ht="13.9" customHeight="1">
      <c r="A1186" s="2" t="s">
        <v>7613</v>
      </c>
      <c r="B1186" s="3" t="s">
        <v>13</v>
      </c>
      <c r="C1186" s="3" t="s">
        <v>14</v>
      </c>
      <c r="D1186" s="3" t="s">
        <v>1334</v>
      </c>
      <c r="E1186" s="8" t="s">
        <v>201</v>
      </c>
      <c r="F1186" s="3" t="s">
        <v>3477</v>
      </c>
      <c r="G1186" s="3" t="s">
        <v>15</v>
      </c>
      <c r="H1186" s="3" t="s">
        <v>3516</v>
      </c>
      <c r="I1186" s="3" t="s">
        <v>16</v>
      </c>
      <c r="J1186" s="35">
        <v>78.3</v>
      </c>
      <c r="K1186" s="32">
        <v>4.2360300000000004</v>
      </c>
      <c r="L1186" s="6">
        <v>0.1875</v>
      </c>
      <c r="M1186" s="7">
        <v>41186</v>
      </c>
      <c r="N1186" s="93" t="s">
        <v>5545</v>
      </c>
      <c r="O1186" s="3" t="s">
        <v>782</v>
      </c>
      <c r="P1186" s="3" t="s">
        <v>3466</v>
      </c>
      <c r="Q1186" s="3" t="s">
        <v>3473</v>
      </c>
    </row>
    <row r="1187" spans="1:17" ht="13.9" customHeight="1">
      <c r="A1187" s="23" t="s">
        <v>7614</v>
      </c>
      <c r="B1187" s="3" t="s">
        <v>13</v>
      </c>
      <c r="C1187" s="3" t="s">
        <v>14</v>
      </c>
      <c r="D1187" s="3" t="s">
        <v>1335</v>
      </c>
      <c r="E1187" s="8" t="s">
        <v>1274</v>
      </c>
      <c r="F1187" s="3" t="s">
        <v>3479</v>
      </c>
      <c r="G1187" s="3" t="s">
        <v>15</v>
      </c>
      <c r="H1187" s="3" t="s">
        <v>3518</v>
      </c>
      <c r="I1187" s="3" t="s">
        <v>16</v>
      </c>
      <c r="J1187" s="35">
        <v>79</v>
      </c>
      <c r="K1187" s="32">
        <v>5.7099999999999998E-2</v>
      </c>
      <c r="L1187" s="6">
        <v>0.2</v>
      </c>
      <c r="M1187" s="7">
        <v>41777</v>
      </c>
      <c r="N1187" s="93" t="s">
        <v>5546</v>
      </c>
      <c r="O1187" s="3" t="s">
        <v>233</v>
      </c>
      <c r="P1187" s="3" t="s">
        <v>3466</v>
      </c>
      <c r="Q1187" s="3" t="s">
        <v>3473</v>
      </c>
    </row>
    <row r="1188" spans="1:17" ht="13.9" customHeight="1">
      <c r="A1188" s="2" t="s">
        <v>7615</v>
      </c>
      <c r="B1188" s="3" t="s">
        <v>13</v>
      </c>
      <c r="C1188" s="3" t="s">
        <v>14</v>
      </c>
      <c r="D1188" s="3" t="s">
        <v>1336</v>
      </c>
      <c r="E1188" s="3" t="s">
        <v>774</v>
      </c>
      <c r="F1188" s="3" t="s">
        <v>3479</v>
      </c>
      <c r="G1188" s="3" t="s">
        <v>15</v>
      </c>
      <c r="H1188" s="3" t="s">
        <v>3518</v>
      </c>
      <c r="I1188" s="3" t="s">
        <v>16</v>
      </c>
      <c r="J1188" s="35">
        <v>38.75</v>
      </c>
      <c r="K1188" s="32">
        <v>1</v>
      </c>
      <c r="L1188" s="6">
        <v>0.1875</v>
      </c>
      <c r="M1188" s="7">
        <v>41311</v>
      </c>
      <c r="N1188" s="93" t="s">
        <v>5547</v>
      </c>
      <c r="O1188" s="3" t="s">
        <v>233</v>
      </c>
      <c r="P1188" s="3" t="s">
        <v>3466</v>
      </c>
      <c r="Q1188" s="3" t="s">
        <v>3473</v>
      </c>
    </row>
    <row r="1189" spans="1:17" ht="13.9" customHeight="1">
      <c r="A1189" s="2" t="s">
        <v>7616</v>
      </c>
      <c r="B1189" s="3" t="s">
        <v>13</v>
      </c>
      <c r="C1189" s="3" t="s">
        <v>14</v>
      </c>
      <c r="D1189" s="3" t="s">
        <v>1337</v>
      </c>
      <c r="E1189" s="3" t="s">
        <v>1177</v>
      </c>
      <c r="F1189" s="3" t="s">
        <v>3479</v>
      </c>
      <c r="G1189" s="3" t="s">
        <v>15</v>
      </c>
      <c r="H1189" s="3" t="s">
        <v>3518</v>
      </c>
      <c r="I1189" s="3" t="s">
        <v>16</v>
      </c>
      <c r="J1189" s="35">
        <v>37.880000000000003</v>
      </c>
      <c r="K1189" s="32">
        <v>2.5</v>
      </c>
      <c r="L1189" s="6">
        <v>0.125</v>
      </c>
      <c r="M1189" s="7">
        <v>41314</v>
      </c>
      <c r="N1189" s="93" t="s">
        <v>5548</v>
      </c>
      <c r="O1189" s="3" t="s">
        <v>233</v>
      </c>
      <c r="P1189" s="3" t="s">
        <v>3466</v>
      </c>
      <c r="Q1189" s="3" t="s">
        <v>3473</v>
      </c>
    </row>
    <row r="1190" spans="1:17" ht="13.9" customHeight="1">
      <c r="A1190" s="23" t="s">
        <v>7617</v>
      </c>
      <c r="B1190" s="3" t="s">
        <v>13</v>
      </c>
      <c r="C1190" s="3" t="s">
        <v>14</v>
      </c>
      <c r="D1190" s="3" t="s">
        <v>1338</v>
      </c>
      <c r="E1190" s="8" t="s">
        <v>3188</v>
      </c>
      <c r="F1190" s="3" t="s">
        <v>3479</v>
      </c>
      <c r="G1190" s="3" t="s">
        <v>15</v>
      </c>
      <c r="H1190" s="3" t="s">
        <v>3518</v>
      </c>
      <c r="I1190" s="3" t="s">
        <v>16</v>
      </c>
      <c r="J1190" s="35">
        <v>72.23</v>
      </c>
      <c r="K1190" s="32">
        <v>1.38453</v>
      </c>
      <c r="L1190" s="6">
        <v>0.2</v>
      </c>
      <c r="M1190" s="7">
        <v>41322</v>
      </c>
      <c r="N1190" s="93" t="s">
        <v>5549</v>
      </c>
      <c r="O1190" s="3" t="s">
        <v>233</v>
      </c>
      <c r="P1190" s="3" t="s">
        <v>3466</v>
      </c>
      <c r="Q1190" s="3" t="s">
        <v>3473</v>
      </c>
    </row>
    <row r="1191" spans="1:17" ht="13.9" customHeight="1">
      <c r="A1191" s="2" t="s">
        <v>7618</v>
      </c>
      <c r="B1191" s="3" t="s">
        <v>13</v>
      </c>
      <c r="C1191" s="3" t="s">
        <v>14</v>
      </c>
      <c r="D1191" s="3" t="s">
        <v>1339</v>
      </c>
      <c r="E1191" s="3" t="s">
        <v>153</v>
      </c>
      <c r="F1191" s="3" t="s">
        <v>3479</v>
      </c>
      <c r="G1191" s="3" t="s">
        <v>15</v>
      </c>
      <c r="H1191" s="3" t="s">
        <v>3518</v>
      </c>
      <c r="I1191" s="3" t="s">
        <v>16</v>
      </c>
      <c r="J1191" s="35">
        <v>112.4</v>
      </c>
      <c r="K1191" s="32">
        <v>2.7779999999999999E-2</v>
      </c>
      <c r="L1191" s="6">
        <v>0.1875</v>
      </c>
      <c r="M1191" s="7">
        <v>41811</v>
      </c>
      <c r="N1191" s="93" t="s">
        <v>5550</v>
      </c>
      <c r="O1191" s="3" t="s">
        <v>233</v>
      </c>
      <c r="P1191" s="3" t="s">
        <v>3466</v>
      </c>
      <c r="Q1191" s="3" t="s">
        <v>3473</v>
      </c>
    </row>
    <row r="1192" spans="1:17" ht="13.9" customHeight="1">
      <c r="A1192" s="2" t="s">
        <v>7619</v>
      </c>
      <c r="B1192" s="5" t="s">
        <v>13</v>
      </c>
      <c r="C1192" s="3" t="s">
        <v>14</v>
      </c>
      <c r="D1192" s="3" t="s">
        <v>1340</v>
      </c>
      <c r="E1192" s="8" t="s">
        <v>2404</v>
      </c>
      <c r="F1192" s="3" t="s">
        <v>3479</v>
      </c>
      <c r="G1192" s="3" t="s">
        <v>15</v>
      </c>
      <c r="H1192" s="3" t="s">
        <v>3518</v>
      </c>
      <c r="I1192" s="3" t="s">
        <v>16</v>
      </c>
      <c r="J1192" s="35">
        <v>59.96</v>
      </c>
      <c r="K1192" s="32">
        <v>7.5</v>
      </c>
      <c r="L1192" s="6">
        <v>0.2</v>
      </c>
      <c r="M1192" s="7">
        <v>41327</v>
      </c>
      <c r="N1192" s="93" t="s">
        <v>5529</v>
      </c>
      <c r="O1192" s="3" t="s">
        <v>233</v>
      </c>
      <c r="P1192" s="3" t="s">
        <v>3466</v>
      </c>
      <c r="Q1192" s="3" t="s">
        <v>3473</v>
      </c>
    </row>
    <row r="1193" spans="1:17" ht="13.9" customHeight="1">
      <c r="A1193" s="23" t="s">
        <v>7620</v>
      </c>
      <c r="B1193" s="5" t="s">
        <v>13</v>
      </c>
      <c r="C1193" s="3" t="s">
        <v>14</v>
      </c>
      <c r="D1193" s="3" t="s">
        <v>1341</v>
      </c>
      <c r="E1193" s="8" t="s">
        <v>2276</v>
      </c>
      <c r="F1193" s="3" t="s">
        <v>3479</v>
      </c>
      <c r="G1193" s="3" t="s">
        <v>15</v>
      </c>
      <c r="H1193" s="3" t="s">
        <v>3518</v>
      </c>
      <c r="I1193" s="3" t="s">
        <v>16</v>
      </c>
      <c r="J1193" s="35">
        <v>57.56</v>
      </c>
      <c r="K1193" s="32">
        <v>7.5</v>
      </c>
      <c r="L1193" s="6">
        <v>0.2</v>
      </c>
      <c r="M1193" s="7">
        <v>41323</v>
      </c>
      <c r="N1193" s="93" t="s">
        <v>5551</v>
      </c>
      <c r="O1193" s="3" t="s">
        <v>233</v>
      </c>
      <c r="P1193" s="3" t="s">
        <v>3466</v>
      </c>
      <c r="Q1193" s="3" t="s">
        <v>3473</v>
      </c>
    </row>
    <row r="1194" spans="1:17" ht="13.9" customHeight="1">
      <c r="A1194" s="2" t="s">
        <v>7621</v>
      </c>
      <c r="B1194" s="3" t="s">
        <v>13</v>
      </c>
      <c r="C1194" s="3" t="s">
        <v>14</v>
      </c>
      <c r="D1194" s="3" t="s">
        <v>1342</v>
      </c>
      <c r="E1194" s="3" t="s">
        <v>1177</v>
      </c>
      <c r="F1194" s="3" t="s">
        <v>3479</v>
      </c>
      <c r="G1194" s="3" t="s">
        <v>15</v>
      </c>
      <c r="H1194" s="3" t="s">
        <v>3518</v>
      </c>
      <c r="I1194" s="3" t="s">
        <v>16</v>
      </c>
      <c r="J1194" s="35">
        <v>37.770000000000003</v>
      </c>
      <c r="K1194" s="32">
        <v>1.0914200000000001</v>
      </c>
      <c r="L1194" s="6">
        <v>0.2</v>
      </c>
      <c r="M1194" s="7">
        <v>41322</v>
      </c>
      <c r="N1194" s="93" t="s">
        <v>5552</v>
      </c>
      <c r="O1194" s="3" t="s">
        <v>233</v>
      </c>
      <c r="P1194" s="3" t="s">
        <v>3466</v>
      </c>
      <c r="Q1194" s="3" t="s">
        <v>3473</v>
      </c>
    </row>
    <row r="1195" spans="1:17" ht="13.9" customHeight="1">
      <c r="A1195" s="2" t="s">
        <v>7622</v>
      </c>
      <c r="B1195" s="5" t="s">
        <v>13</v>
      </c>
      <c r="C1195" s="3" t="s">
        <v>14</v>
      </c>
      <c r="D1195" s="3" t="s">
        <v>1343</v>
      </c>
      <c r="E1195" s="3" t="s">
        <v>1471</v>
      </c>
      <c r="F1195" s="3" t="s">
        <v>3477</v>
      </c>
      <c r="G1195" s="3" t="s">
        <v>15</v>
      </c>
      <c r="H1195" s="3" t="s">
        <v>3506</v>
      </c>
      <c r="I1195" s="3" t="s">
        <v>16</v>
      </c>
      <c r="J1195" s="35">
        <v>27.6</v>
      </c>
      <c r="K1195" s="32">
        <v>1.25</v>
      </c>
      <c r="L1195" s="6">
        <v>0.1875</v>
      </c>
      <c r="M1195" s="7">
        <v>41810</v>
      </c>
      <c r="N1195" s="93" t="s">
        <v>3919</v>
      </c>
      <c r="O1195" s="3" t="s">
        <v>140</v>
      </c>
      <c r="P1195" s="3" t="s">
        <v>3465</v>
      </c>
      <c r="Q1195" s="3" t="s">
        <v>3471</v>
      </c>
    </row>
    <row r="1196" spans="1:17" ht="13.9" customHeight="1">
      <c r="A1196" s="23" t="s">
        <v>7623</v>
      </c>
      <c r="B1196" s="3" t="s">
        <v>13</v>
      </c>
      <c r="C1196" s="3" t="s">
        <v>14</v>
      </c>
      <c r="D1196" s="3" t="s">
        <v>1344</v>
      </c>
      <c r="E1196" s="3" t="s">
        <v>174</v>
      </c>
      <c r="F1196" s="3" t="s">
        <v>3479</v>
      </c>
      <c r="G1196" s="3" t="s">
        <v>15</v>
      </c>
      <c r="H1196" s="3" t="s">
        <v>3518</v>
      </c>
      <c r="I1196" s="3" t="s">
        <v>16</v>
      </c>
      <c r="J1196" s="35">
        <v>121.7</v>
      </c>
      <c r="K1196" s="32">
        <v>0.12698000000000001</v>
      </c>
      <c r="L1196" s="6">
        <v>0.2</v>
      </c>
      <c r="M1196" s="7">
        <v>41326</v>
      </c>
      <c r="N1196" s="93" t="s">
        <v>5553</v>
      </c>
      <c r="O1196" s="3" t="s">
        <v>233</v>
      </c>
      <c r="P1196" s="3" t="s">
        <v>3466</v>
      </c>
      <c r="Q1196" s="3" t="s">
        <v>3473</v>
      </c>
    </row>
    <row r="1197" spans="1:17" ht="13.9" customHeight="1">
      <c r="A1197" s="2" t="s">
        <v>7624</v>
      </c>
      <c r="B1197" s="5" t="s">
        <v>13</v>
      </c>
      <c r="C1197" s="3" t="s">
        <v>14</v>
      </c>
      <c r="D1197" s="3" t="s">
        <v>1345</v>
      </c>
      <c r="E1197" s="3" t="s">
        <v>898</v>
      </c>
      <c r="F1197" s="3" t="s">
        <v>3479</v>
      </c>
      <c r="G1197" s="3" t="s">
        <v>15</v>
      </c>
      <c r="H1197" s="3" t="s">
        <v>3516</v>
      </c>
      <c r="I1197" s="3" t="s">
        <v>16</v>
      </c>
      <c r="J1197" s="35">
        <v>83.43</v>
      </c>
      <c r="K1197" s="32">
        <v>0.222999</v>
      </c>
      <c r="L1197" s="6">
        <v>0.1875</v>
      </c>
      <c r="M1197" s="7">
        <v>41312</v>
      </c>
      <c r="N1197" s="93" t="s">
        <v>5554</v>
      </c>
      <c r="O1197" s="3" t="s">
        <v>782</v>
      </c>
      <c r="P1197" s="3" t="s">
        <v>3466</v>
      </c>
      <c r="Q1197" s="3" t="s">
        <v>3473</v>
      </c>
    </row>
    <row r="1198" spans="1:17" ht="13.9" customHeight="1">
      <c r="A1198" s="2" t="s">
        <v>7625</v>
      </c>
      <c r="B1198" s="5" t="s">
        <v>13</v>
      </c>
      <c r="C1198" s="3" t="s">
        <v>14</v>
      </c>
      <c r="D1198" s="3" t="s">
        <v>1346</v>
      </c>
      <c r="E1198" s="8" t="s">
        <v>2276</v>
      </c>
      <c r="F1198" s="3" t="s">
        <v>3479</v>
      </c>
      <c r="G1198" s="3" t="s">
        <v>15</v>
      </c>
      <c r="H1198" s="3" t="s">
        <v>3518</v>
      </c>
      <c r="I1198" s="3" t="s">
        <v>16</v>
      </c>
      <c r="J1198" s="35">
        <v>71.86</v>
      </c>
      <c r="K1198" s="32">
        <v>5.7146000000000002E-2</v>
      </c>
      <c r="L1198" s="6">
        <v>0.2</v>
      </c>
      <c r="M1198" s="7">
        <v>41307</v>
      </c>
      <c r="N1198" s="93" t="s">
        <v>5555</v>
      </c>
      <c r="O1198" s="3" t="s">
        <v>233</v>
      </c>
      <c r="P1198" s="3" t="s">
        <v>3466</v>
      </c>
      <c r="Q1198" s="3" t="s">
        <v>3473</v>
      </c>
    </row>
    <row r="1199" spans="1:17" ht="13.9" customHeight="1">
      <c r="A1199" s="23" t="s">
        <v>7626</v>
      </c>
      <c r="B1199" s="5" t="s">
        <v>13</v>
      </c>
      <c r="C1199" s="3" t="s">
        <v>14</v>
      </c>
      <c r="D1199" s="3" t="s">
        <v>1347</v>
      </c>
      <c r="E1199" s="8" t="s">
        <v>2552</v>
      </c>
      <c r="F1199" s="3" t="s">
        <v>3477</v>
      </c>
      <c r="G1199" s="3" t="s">
        <v>15</v>
      </c>
      <c r="H1199" s="3" t="s">
        <v>3515</v>
      </c>
      <c r="I1199" s="3" t="s">
        <v>16</v>
      </c>
      <c r="J1199" s="35">
        <v>81.31</v>
      </c>
      <c r="K1199" s="32">
        <v>0.5</v>
      </c>
      <c r="L1199" s="6">
        <v>0.1875</v>
      </c>
      <c r="M1199" s="7">
        <v>41832</v>
      </c>
      <c r="N1199" s="93" t="s">
        <v>4621</v>
      </c>
      <c r="O1199" s="3" t="s">
        <v>140</v>
      </c>
      <c r="P1199" s="3" t="s">
        <v>3466</v>
      </c>
      <c r="Q1199" s="3" t="s">
        <v>3473</v>
      </c>
    </row>
    <row r="1200" spans="1:17" ht="13.9" customHeight="1">
      <c r="A1200" s="2" t="s">
        <v>7627</v>
      </c>
      <c r="B1200" s="5" t="s">
        <v>13</v>
      </c>
      <c r="C1200" s="3" t="s">
        <v>14</v>
      </c>
      <c r="D1200" s="3" t="s">
        <v>1348</v>
      </c>
      <c r="E1200" s="8" t="s">
        <v>1274</v>
      </c>
      <c r="F1200" s="3" t="s">
        <v>3479</v>
      </c>
      <c r="G1200" s="3" t="s">
        <v>15</v>
      </c>
      <c r="H1200" s="3" t="s">
        <v>3518</v>
      </c>
      <c r="I1200" s="3" t="s">
        <v>16</v>
      </c>
      <c r="J1200" s="35">
        <v>84.72</v>
      </c>
      <c r="K1200" s="32">
        <v>5.7099999999999998E-2</v>
      </c>
      <c r="L1200" s="6">
        <v>0.1875</v>
      </c>
      <c r="M1200" s="7">
        <v>41297</v>
      </c>
      <c r="N1200" s="97" t="s">
        <v>5556</v>
      </c>
      <c r="O1200" s="3" t="s">
        <v>233</v>
      </c>
      <c r="P1200" s="3" t="s">
        <v>3466</v>
      </c>
      <c r="Q1200" s="3" t="s">
        <v>3473</v>
      </c>
    </row>
    <row r="1201" spans="1:17" ht="13.9" customHeight="1">
      <c r="A1201" s="2" t="s">
        <v>7628</v>
      </c>
      <c r="B1201" s="5" t="s">
        <v>13</v>
      </c>
      <c r="C1201" s="3" t="s">
        <v>14</v>
      </c>
      <c r="D1201" s="3" t="s">
        <v>1349</v>
      </c>
      <c r="E1201" s="3" t="s">
        <v>553</v>
      </c>
      <c r="F1201" s="3" t="s">
        <v>3479</v>
      </c>
      <c r="G1201" s="3" t="s">
        <v>15</v>
      </c>
      <c r="H1201" s="3" t="s">
        <v>3518</v>
      </c>
      <c r="I1201" s="3" t="s">
        <v>16</v>
      </c>
      <c r="J1201" s="35">
        <v>0.94</v>
      </c>
      <c r="K1201" s="32">
        <v>61</v>
      </c>
      <c r="L1201" s="6">
        <v>0.2</v>
      </c>
      <c r="M1201" s="7">
        <v>41357</v>
      </c>
      <c r="N1201" s="93" t="s">
        <v>3920</v>
      </c>
      <c r="O1201" s="3" t="s">
        <v>233</v>
      </c>
      <c r="P1201" s="3" t="s">
        <v>3466</v>
      </c>
      <c r="Q1201" s="3" t="s">
        <v>3473</v>
      </c>
    </row>
    <row r="1202" spans="1:17" ht="13.9" customHeight="1">
      <c r="A1202" s="23" t="s">
        <v>7629</v>
      </c>
      <c r="B1202" s="5" t="s">
        <v>13</v>
      </c>
      <c r="C1202" s="3" t="s">
        <v>14</v>
      </c>
      <c r="D1202" s="3" t="s">
        <v>1350</v>
      </c>
      <c r="E1202" s="3" t="s">
        <v>766</v>
      </c>
      <c r="F1202" s="3" t="s">
        <v>3477</v>
      </c>
      <c r="G1202" s="3" t="s">
        <v>15</v>
      </c>
      <c r="H1202" s="3" t="s">
        <v>3521</v>
      </c>
      <c r="I1202" s="3" t="s">
        <v>16</v>
      </c>
      <c r="J1202" s="35">
        <v>0</v>
      </c>
      <c r="K1202" s="32">
        <v>1.75</v>
      </c>
      <c r="L1202" s="6">
        <v>0.2</v>
      </c>
      <c r="M1202" s="7">
        <v>41371</v>
      </c>
      <c r="N1202" s="97" t="s">
        <v>3921</v>
      </c>
      <c r="O1202" s="3" t="s">
        <v>140</v>
      </c>
      <c r="P1202" s="3" t="s">
        <v>3469</v>
      </c>
      <c r="Q1202" s="3" t="s">
        <v>3473</v>
      </c>
    </row>
    <row r="1203" spans="1:17" ht="13.9" customHeight="1">
      <c r="A1203" s="2" t="s">
        <v>7630</v>
      </c>
      <c r="B1203" s="5" t="s">
        <v>13</v>
      </c>
      <c r="C1203" s="3" t="s">
        <v>14</v>
      </c>
      <c r="D1203" s="3" t="s">
        <v>1351</v>
      </c>
      <c r="E1203" s="8" t="s">
        <v>2207</v>
      </c>
      <c r="F1203" s="3" t="s">
        <v>3477</v>
      </c>
      <c r="G1203" s="3" t="s">
        <v>15</v>
      </c>
      <c r="H1203" s="3" t="s">
        <v>3510</v>
      </c>
      <c r="I1203" s="3" t="s">
        <v>16</v>
      </c>
      <c r="J1203" s="35">
        <v>1.02</v>
      </c>
      <c r="K1203" s="32">
        <v>40</v>
      </c>
      <c r="L1203" s="6">
        <v>0.2</v>
      </c>
      <c r="M1203" s="7">
        <v>41841</v>
      </c>
      <c r="N1203" s="93" t="s">
        <v>3922</v>
      </c>
      <c r="O1203" s="3" t="s">
        <v>112</v>
      </c>
      <c r="P1203" s="3" t="s">
        <v>3466</v>
      </c>
      <c r="Q1203" s="3" t="s">
        <v>3473</v>
      </c>
    </row>
    <row r="1204" spans="1:17" ht="13.9" customHeight="1">
      <c r="A1204" s="2" t="s">
        <v>7631</v>
      </c>
      <c r="B1204" s="5" t="s">
        <v>13</v>
      </c>
      <c r="C1204" s="3" t="s">
        <v>14</v>
      </c>
      <c r="D1204" s="3" t="s">
        <v>1352</v>
      </c>
      <c r="E1204" s="8" t="s">
        <v>2692</v>
      </c>
      <c r="F1204" s="3" t="s">
        <v>3479</v>
      </c>
      <c r="G1204" s="3" t="s">
        <v>15</v>
      </c>
      <c r="H1204" s="3" t="s">
        <v>3518</v>
      </c>
      <c r="I1204" s="3" t="s">
        <v>16</v>
      </c>
      <c r="J1204" s="35">
        <v>36.049999999999997</v>
      </c>
      <c r="K1204" s="32">
        <v>2.5</v>
      </c>
      <c r="L1204" s="6">
        <v>0.1875</v>
      </c>
      <c r="M1204" s="7">
        <v>41326</v>
      </c>
      <c r="N1204" s="93" t="s">
        <v>5557</v>
      </c>
      <c r="O1204" s="3" t="s">
        <v>233</v>
      </c>
      <c r="P1204" s="3" t="s">
        <v>3466</v>
      </c>
      <c r="Q1204" s="3" t="s">
        <v>3473</v>
      </c>
    </row>
    <row r="1205" spans="1:17" ht="13.9" customHeight="1">
      <c r="A1205" s="23" t="s">
        <v>7632</v>
      </c>
      <c r="B1205" s="5" t="s">
        <v>13</v>
      </c>
      <c r="C1205" s="3" t="s">
        <v>14</v>
      </c>
      <c r="D1205" s="3" t="s">
        <v>1353</v>
      </c>
      <c r="E1205" s="3" t="s">
        <v>1100</v>
      </c>
      <c r="F1205" s="3" t="s">
        <v>3479</v>
      </c>
      <c r="G1205" s="3" t="s">
        <v>15</v>
      </c>
      <c r="H1205" s="3" t="s">
        <v>3518</v>
      </c>
      <c r="I1205" s="3" t="s">
        <v>16</v>
      </c>
      <c r="J1205" s="35">
        <v>59.7</v>
      </c>
      <c r="K1205" s="32">
        <v>0.46878500000000001</v>
      </c>
      <c r="L1205" s="6">
        <v>0.1875</v>
      </c>
      <c r="M1205" s="7">
        <v>41336</v>
      </c>
      <c r="N1205" s="93" t="s">
        <v>5558</v>
      </c>
      <c r="O1205" s="3" t="s">
        <v>233</v>
      </c>
      <c r="P1205" s="3" t="s">
        <v>3466</v>
      </c>
      <c r="Q1205" s="3" t="s">
        <v>3473</v>
      </c>
    </row>
    <row r="1206" spans="1:17" ht="13.9" customHeight="1">
      <c r="A1206" s="2" t="s">
        <v>7633</v>
      </c>
      <c r="B1206" s="5" t="s">
        <v>13</v>
      </c>
      <c r="C1206" s="3" t="s">
        <v>14</v>
      </c>
      <c r="D1206" s="3" t="s">
        <v>1354</v>
      </c>
      <c r="E1206" s="3" t="s">
        <v>553</v>
      </c>
      <c r="F1206" s="3" t="s">
        <v>3479</v>
      </c>
      <c r="G1206" s="3" t="s">
        <v>15</v>
      </c>
      <c r="H1206" s="3" t="s">
        <v>3518</v>
      </c>
      <c r="I1206" s="3" t="s">
        <v>16</v>
      </c>
      <c r="J1206" s="35">
        <v>120.42</v>
      </c>
      <c r="K1206" s="32">
        <v>4.7312000000000003</v>
      </c>
      <c r="L1206" s="6">
        <v>0.1875</v>
      </c>
      <c r="M1206" s="7">
        <v>41368</v>
      </c>
      <c r="N1206" s="93" t="s">
        <v>5556</v>
      </c>
      <c r="O1206" s="3" t="s">
        <v>233</v>
      </c>
      <c r="P1206" s="3" t="s">
        <v>3466</v>
      </c>
      <c r="Q1206" s="3" t="s">
        <v>3473</v>
      </c>
    </row>
    <row r="1207" spans="1:17" ht="13.9" customHeight="1">
      <c r="A1207" s="2" t="s">
        <v>7634</v>
      </c>
      <c r="B1207" s="5" t="s">
        <v>13</v>
      </c>
      <c r="C1207" s="3" t="s">
        <v>14</v>
      </c>
      <c r="D1207" s="3" t="s">
        <v>1355</v>
      </c>
      <c r="E1207" s="8" t="s">
        <v>2864</v>
      </c>
      <c r="F1207" s="3" t="s">
        <v>3477</v>
      </c>
      <c r="G1207" s="3" t="s">
        <v>15</v>
      </c>
      <c r="H1207" s="3" t="s">
        <v>3514</v>
      </c>
      <c r="I1207" s="3" t="s">
        <v>16</v>
      </c>
      <c r="J1207" s="35">
        <v>8.11</v>
      </c>
      <c r="K1207" s="32">
        <v>1.08</v>
      </c>
      <c r="L1207" s="6">
        <v>0.1875</v>
      </c>
      <c r="M1207" s="7">
        <v>41838</v>
      </c>
      <c r="N1207" s="93" t="s">
        <v>4621</v>
      </c>
      <c r="O1207" s="3" t="s">
        <v>218</v>
      </c>
      <c r="P1207" s="3" t="s">
        <v>3466</v>
      </c>
      <c r="Q1207" s="3" t="s">
        <v>3473</v>
      </c>
    </row>
    <row r="1208" spans="1:17" ht="13.9" customHeight="1">
      <c r="A1208" s="23" t="s">
        <v>7635</v>
      </c>
      <c r="B1208" s="5" t="s">
        <v>13</v>
      </c>
      <c r="C1208" s="3" t="s">
        <v>14</v>
      </c>
      <c r="D1208" s="3" t="s">
        <v>1356</v>
      </c>
      <c r="E1208" s="3" t="s">
        <v>1100</v>
      </c>
      <c r="F1208" s="3" t="s">
        <v>3477</v>
      </c>
      <c r="G1208" s="3" t="s">
        <v>15</v>
      </c>
      <c r="H1208" s="3" t="s">
        <v>3514</v>
      </c>
      <c r="I1208" s="3" t="s">
        <v>16</v>
      </c>
      <c r="J1208" s="35">
        <v>89.2</v>
      </c>
      <c r="K1208" s="32">
        <v>2.9020000000000001</v>
      </c>
      <c r="L1208" s="6">
        <v>0.2</v>
      </c>
      <c r="M1208" s="7">
        <v>41345</v>
      </c>
      <c r="N1208" s="93" t="s">
        <v>5559</v>
      </c>
      <c r="O1208" s="3" t="s">
        <v>218</v>
      </c>
      <c r="P1208" s="3" t="s">
        <v>3466</v>
      </c>
      <c r="Q1208" s="3" t="s">
        <v>3473</v>
      </c>
    </row>
    <row r="1209" spans="1:17" ht="13.9" customHeight="1">
      <c r="A1209" s="2" t="s">
        <v>7636</v>
      </c>
      <c r="B1209" s="5" t="s">
        <v>13</v>
      </c>
      <c r="C1209" s="3" t="s">
        <v>14</v>
      </c>
      <c r="D1209" s="3" t="s">
        <v>1357</v>
      </c>
      <c r="E1209" s="3" t="s">
        <v>553</v>
      </c>
      <c r="F1209" s="3" t="s">
        <v>3477</v>
      </c>
      <c r="G1209" s="3" t="s">
        <v>15</v>
      </c>
      <c r="H1209" s="3" t="s">
        <v>3514</v>
      </c>
      <c r="I1209" s="3" t="s">
        <v>16</v>
      </c>
      <c r="J1209" s="35">
        <v>57.11</v>
      </c>
      <c r="K1209" s="32">
        <v>10</v>
      </c>
      <c r="L1209" s="6">
        <v>0.1875</v>
      </c>
      <c r="M1209" s="7">
        <v>41355</v>
      </c>
      <c r="N1209" s="93" t="s">
        <v>3923</v>
      </c>
      <c r="O1209" s="3" t="s">
        <v>218</v>
      </c>
      <c r="P1209" s="3" t="s">
        <v>3466</v>
      </c>
      <c r="Q1209" s="3" t="s">
        <v>3473</v>
      </c>
    </row>
    <row r="1210" spans="1:17" ht="13.9" customHeight="1">
      <c r="A1210" s="2" t="s">
        <v>7637</v>
      </c>
      <c r="B1210" s="5" t="s">
        <v>13</v>
      </c>
      <c r="C1210" s="3" t="s">
        <v>14</v>
      </c>
      <c r="D1210" s="3" t="s">
        <v>1358</v>
      </c>
      <c r="E1210" s="3" t="s">
        <v>616</v>
      </c>
      <c r="F1210" s="3" t="s">
        <v>3479</v>
      </c>
      <c r="G1210" s="3" t="s">
        <v>15</v>
      </c>
      <c r="H1210" s="3" t="s">
        <v>3514</v>
      </c>
      <c r="I1210" s="3" t="s">
        <v>16</v>
      </c>
      <c r="J1210" s="35">
        <v>36.619999999999997</v>
      </c>
      <c r="K1210" s="32">
        <v>0.91</v>
      </c>
      <c r="L1210" s="6">
        <v>0.1875</v>
      </c>
      <c r="M1210" s="7">
        <v>41355</v>
      </c>
      <c r="N1210" s="93" t="s">
        <v>5560</v>
      </c>
      <c r="O1210" s="3" t="s">
        <v>218</v>
      </c>
      <c r="P1210" s="3" t="s">
        <v>3466</v>
      </c>
      <c r="Q1210" s="3" t="s">
        <v>3473</v>
      </c>
    </row>
    <row r="1211" spans="1:17" ht="13.9" customHeight="1">
      <c r="A1211" s="23" t="s">
        <v>7638</v>
      </c>
      <c r="B1211" s="5" t="s">
        <v>13</v>
      </c>
      <c r="C1211" s="3" t="s">
        <v>14</v>
      </c>
      <c r="D1211" s="3" t="s">
        <v>1359</v>
      </c>
      <c r="E1211" s="3" t="s">
        <v>1177</v>
      </c>
      <c r="F1211" s="3" t="s">
        <v>3479</v>
      </c>
      <c r="G1211" s="3" t="s">
        <v>15</v>
      </c>
      <c r="H1211" s="3" t="s">
        <v>3518</v>
      </c>
      <c r="I1211" s="3" t="s">
        <v>16</v>
      </c>
      <c r="J1211" s="35">
        <v>34.69</v>
      </c>
      <c r="K1211" s="32">
        <v>1.2668200000000001</v>
      </c>
      <c r="L1211" s="6">
        <v>0.1875</v>
      </c>
      <c r="M1211" s="7">
        <v>41840</v>
      </c>
      <c r="N1211" s="93" t="s">
        <v>5561</v>
      </c>
      <c r="O1211" s="3" t="s">
        <v>233</v>
      </c>
      <c r="P1211" s="3" t="s">
        <v>3466</v>
      </c>
      <c r="Q1211" s="3" t="s">
        <v>3473</v>
      </c>
    </row>
    <row r="1212" spans="1:17" ht="13.9" customHeight="1">
      <c r="A1212" s="2" t="s">
        <v>7639</v>
      </c>
      <c r="B1212" s="5" t="s">
        <v>13</v>
      </c>
      <c r="C1212" s="3" t="s">
        <v>14</v>
      </c>
      <c r="D1212" s="3" t="s">
        <v>1360</v>
      </c>
      <c r="E1212" s="8" t="s">
        <v>2276</v>
      </c>
      <c r="F1212" s="3" t="s">
        <v>3479</v>
      </c>
      <c r="G1212" s="5" t="s">
        <v>15</v>
      </c>
      <c r="H1212" s="3" t="s">
        <v>3518</v>
      </c>
      <c r="I1212" s="3" t="s">
        <v>16</v>
      </c>
      <c r="J1212" s="35">
        <v>37.130000000000003</v>
      </c>
      <c r="K1212" s="32">
        <v>1.0914200000000001</v>
      </c>
      <c r="L1212" s="6">
        <v>0.1875</v>
      </c>
      <c r="M1212" s="7">
        <v>41362</v>
      </c>
      <c r="N1212" s="93" t="s">
        <v>5562</v>
      </c>
      <c r="O1212" s="3" t="s">
        <v>233</v>
      </c>
      <c r="P1212" s="3" t="s">
        <v>3466</v>
      </c>
      <c r="Q1212" s="3" t="s">
        <v>3473</v>
      </c>
    </row>
    <row r="1213" spans="1:17" ht="13.9" customHeight="1">
      <c r="A1213" s="2" t="s">
        <v>7640</v>
      </c>
      <c r="B1213" s="5" t="s">
        <v>13</v>
      </c>
      <c r="C1213" s="3" t="s">
        <v>14</v>
      </c>
      <c r="D1213" s="3" t="s">
        <v>1361</v>
      </c>
      <c r="E1213" s="3" t="s">
        <v>354</v>
      </c>
      <c r="F1213" s="3" t="s">
        <v>3479</v>
      </c>
      <c r="G1213" s="3" t="s">
        <v>15</v>
      </c>
      <c r="H1213" s="3" t="s">
        <v>3518</v>
      </c>
      <c r="I1213" s="3" t="s">
        <v>16</v>
      </c>
      <c r="J1213" s="35">
        <v>114.31</v>
      </c>
      <c r="K1213" s="32">
        <v>0.14285999999999999</v>
      </c>
      <c r="L1213" s="6">
        <v>0.2</v>
      </c>
      <c r="M1213" s="7">
        <v>41355</v>
      </c>
      <c r="N1213" s="93" t="s">
        <v>5563</v>
      </c>
      <c r="O1213" s="3" t="s">
        <v>233</v>
      </c>
      <c r="P1213" s="3" t="s">
        <v>3466</v>
      </c>
      <c r="Q1213" s="3" t="s">
        <v>3473</v>
      </c>
    </row>
    <row r="1214" spans="1:17" ht="13.9" customHeight="1">
      <c r="A1214" s="23" t="s">
        <v>7641</v>
      </c>
      <c r="B1214" s="5" t="s">
        <v>13</v>
      </c>
      <c r="C1214" s="3" t="s">
        <v>14</v>
      </c>
      <c r="D1214" s="3" t="s">
        <v>1362</v>
      </c>
      <c r="E1214" s="3" t="s">
        <v>995</v>
      </c>
      <c r="F1214" s="3" t="s">
        <v>3477</v>
      </c>
      <c r="G1214" s="3" t="s">
        <v>15</v>
      </c>
      <c r="H1214" s="3" t="s">
        <v>3514</v>
      </c>
      <c r="I1214" s="3" t="s">
        <v>16</v>
      </c>
      <c r="J1214" s="35">
        <v>7.76</v>
      </c>
      <c r="K1214" s="32">
        <v>2.4E-2</v>
      </c>
      <c r="L1214" s="6">
        <v>0.2</v>
      </c>
      <c r="M1214" s="7">
        <v>41370</v>
      </c>
      <c r="N1214" s="93" t="s">
        <v>3924</v>
      </c>
      <c r="O1214" s="3" t="s">
        <v>218</v>
      </c>
      <c r="P1214" s="3" t="s">
        <v>3466</v>
      </c>
      <c r="Q1214" s="3" t="s">
        <v>3473</v>
      </c>
    </row>
    <row r="1215" spans="1:17" ht="13.9" customHeight="1">
      <c r="A1215" s="2" t="s">
        <v>7642</v>
      </c>
      <c r="B1215" s="3" t="s">
        <v>13</v>
      </c>
      <c r="C1215" s="3" t="s">
        <v>14</v>
      </c>
      <c r="D1215" s="3" t="s">
        <v>1363</v>
      </c>
      <c r="E1215" s="8" t="s">
        <v>2692</v>
      </c>
      <c r="F1215" s="3" t="s">
        <v>3479</v>
      </c>
      <c r="G1215" s="3" t="s">
        <v>15</v>
      </c>
      <c r="H1215" s="3" t="s">
        <v>3514</v>
      </c>
      <c r="I1215" s="3" t="s">
        <v>16</v>
      </c>
      <c r="J1215" s="35">
        <v>38.56</v>
      </c>
      <c r="K1215" s="32">
        <v>0.91</v>
      </c>
      <c r="L1215" s="6">
        <v>0.1875</v>
      </c>
      <c r="M1215" s="7">
        <v>41832</v>
      </c>
      <c r="N1215" s="93" t="s">
        <v>5554</v>
      </c>
      <c r="O1215" s="3" t="s">
        <v>218</v>
      </c>
      <c r="P1215" s="3" t="s">
        <v>3466</v>
      </c>
      <c r="Q1215" s="3" t="s">
        <v>3473</v>
      </c>
    </row>
    <row r="1216" spans="1:17" ht="13.9" customHeight="1">
      <c r="A1216" s="2" t="s">
        <v>7643</v>
      </c>
      <c r="B1216" s="3" t="s">
        <v>13</v>
      </c>
      <c r="C1216" s="3" t="s">
        <v>14</v>
      </c>
      <c r="D1216" s="3" t="s">
        <v>1364</v>
      </c>
      <c r="E1216" s="8" t="s">
        <v>2147</v>
      </c>
      <c r="F1216" s="3" t="s">
        <v>3479</v>
      </c>
      <c r="G1216" s="3" t="s">
        <v>15</v>
      </c>
      <c r="H1216" s="3" t="s">
        <v>3515</v>
      </c>
      <c r="I1216" s="3" t="s">
        <v>16</v>
      </c>
      <c r="J1216" s="35">
        <v>42.09</v>
      </c>
      <c r="K1216" s="32">
        <v>1.0606100000000001</v>
      </c>
      <c r="L1216" s="6">
        <v>0.1875</v>
      </c>
      <c r="M1216" s="7">
        <v>41233</v>
      </c>
      <c r="N1216" s="93" t="s">
        <v>5564</v>
      </c>
      <c r="O1216" s="3" t="s">
        <v>140</v>
      </c>
      <c r="P1216" s="3" t="s">
        <v>3466</v>
      </c>
      <c r="Q1216" s="3" t="s">
        <v>3473</v>
      </c>
    </row>
    <row r="1217" spans="1:17" ht="13.9" customHeight="1">
      <c r="A1217" s="23" t="s">
        <v>7644</v>
      </c>
      <c r="B1217" s="8" t="s">
        <v>13</v>
      </c>
      <c r="C1217" s="3" t="s">
        <v>14</v>
      </c>
      <c r="D1217" s="8" t="s">
        <v>1365</v>
      </c>
      <c r="E1217" s="8" t="s">
        <v>2207</v>
      </c>
      <c r="F1217" s="8" t="s">
        <v>3479</v>
      </c>
      <c r="G1217" s="8" t="s">
        <v>15</v>
      </c>
      <c r="H1217" s="8" t="s">
        <v>3514</v>
      </c>
      <c r="I1217" s="3" t="s">
        <v>16</v>
      </c>
      <c r="J1217" s="36">
        <v>70.44</v>
      </c>
      <c r="K1217" s="32">
        <v>1.86873</v>
      </c>
      <c r="L1217" s="14">
        <v>0.1875</v>
      </c>
      <c r="M1217" s="12">
        <v>41229</v>
      </c>
      <c r="N1217" s="97" t="s">
        <v>5565</v>
      </c>
      <c r="O1217" s="8" t="s">
        <v>218</v>
      </c>
      <c r="P1217" s="8" t="s">
        <v>3466</v>
      </c>
      <c r="Q1217" s="8" t="s">
        <v>3473</v>
      </c>
    </row>
    <row r="1218" spans="1:17" ht="13.9" customHeight="1">
      <c r="A1218" s="2" t="s">
        <v>7645</v>
      </c>
      <c r="B1218" s="11" t="s">
        <v>13</v>
      </c>
      <c r="C1218" s="3" t="s">
        <v>14</v>
      </c>
      <c r="D1218" s="8" t="s">
        <v>1366</v>
      </c>
      <c r="E1218" s="8" t="s">
        <v>2692</v>
      </c>
      <c r="F1218" s="8" t="s">
        <v>3479</v>
      </c>
      <c r="G1218" s="8" t="s">
        <v>15</v>
      </c>
      <c r="H1218" s="8" t="s">
        <v>3522</v>
      </c>
      <c r="I1218" s="3" t="s">
        <v>16</v>
      </c>
      <c r="J1218" s="36">
        <v>75.459999999999994</v>
      </c>
      <c r="K1218" s="32">
        <v>20</v>
      </c>
      <c r="L1218" s="14">
        <v>0.125</v>
      </c>
      <c r="M1218" s="12">
        <v>19707</v>
      </c>
      <c r="N1218" s="97" t="s">
        <v>4622</v>
      </c>
      <c r="O1218" s="8" t="s">
        <v>177</v>
      </c>
      <c r="P1218" s="8" t="s">
        <v>3466</v>
      </c>
      <c r="Q1218" s="8" t="s">
        <v>3473</v>
      </c>
    </row>
    <row r="1219" spans="1:17" ht="13.9" customHeight="1">
      <c r="A1219" s="2" t="s">
        <v>7646</v>
      </c>
      <c r="B1219" s="11" t="s">
        <v>13</v>
      </c>
      <c r="C1219" s="3" t="s">
        <v>14</v>
      </c>
      <c r="D1219" s="8" t="s">
        <v>1367</v>
      </c>
      <c r="E1219" s="3" t="s">
        <v>766</v>
      </c>
      <c r="F1219" s="8" t="s">
        <v>3479</v>
      </c>
      <c r="G1219" s="8" t="s">
        <v>15</v>
      </c>
      <c r="H1219" s="8" t="s">
        <v>3522</v>
      </c>
      <c r="I1219" s="3" t="s">
        <v>16</v>
      </c>
      <c r="J1219" s="36">
        <v>78.55</v>
      </c>
      <c r="K1219" s="32">
        <v>10</v>
      </c>
      <c r="L1219" s="14">
        <v>0.125</v>
      </c>
      <c r="M1219" s="12">
        <v>20167</v>
      </c>
      <c r="N1219" s="97" t="s">
        <v>3579</v>
      </c>
      <c r="O1219" s="8" t="s">
        <v>177</v>
      </c>
      <c r="P1219" s="8" t="s">
        <v>3466</v>
      </c>
      <c r="Q1219" s="8" t="s">
        <v>3473</v>
      </c>
    </row>
    <row r="1220" spans="1:17" ht="13.9" customHeight="1">
      <c r="A1220" s="23" t="s">
        <v>7647</v>
      </c>
      <c r="B1220" s="3" t="s">
        <v>13</v>
      </c>
      <c r="C1220" s="3" t="s">
        <v>14</v>
      </c>
      <c r="D1220" s="3" t="s">
        <v>1368</v>
      </c>
      <c r="E1220" s="8" t="s">
        <v>201</v>
      </c>
      <c r="F1220" s="3" t="s">
        <v>3479</v>
      </c>
      <c r="G1220" s="3" t="s">
        <v>15</v>
      </c>
      <c r="H1220" s="3" t="s">
        <v>3522</v>
      </c>
      <c r="I1220" s="3" t="s">
        <v>16</v>
      </c>
      <c r="J1220" s="35">
        <v>42.33</v>
      </c>
      <c r="K1220" s="32">
        <v>5</v>
      </c>
      <c r="L1220" s="6">
        <v>0.125</v>
      </c>
      <c r="M1220" s="7">
        <v>22962</v>
      </c>
      <c r="N1220" s="93" t="s">
        <v>3580</v>
      </c>
      <c r="O1220" s="3" t="s">
        <v>177</v>
      </c>
      <c r="P1220" s="3" t="s">
        <v>3466</v>
      </c>
      <c r="Q1220" s="3" t="s">
        <v>3473</v>
      </c>
    </row>
    <row r="1221" spans="1:17" ht="13.9" customHeight="1">
      <c r="A1221" s="2" t="s">
        <v>7648</v>
      </c>
      <c r="B1221" s="5" t="s">
        <v>13</v>
      </c>
      <c r="C1221" s="3" t="s">
        <v>14</v>
      </c>
      <c r="D1221" s="3" t="s">
        <v>1369</v>
      </c>
      <c r="E1221" s="8" t="s">
        <v>1274</v>
      </c>
      <c r="F1221" s="3" t="s">
        <v>3479</v>
      </c>
      <c r="G1221" s="3" t="s">
        <v>15</v>
      </c>
      <c r="H1221" s="3" t="s">
        <v>3518</v>
      </c>
      <c r="I1221" s="3" t="s">
        <v>16</v>
      </c>
      <c r="J1221" s="35">
        <v>37.6</v>
      </c>
      <c r="K1221" s="32">
        <v>0.11369</v>
      </c>
      <c r="L1221" s="6">
        <v>0.2</v>
      </c>
      <c r="M1221" s="7">
        <v>41370</v>
      </c>
      <c r="N1221" s="93" t="s">
        <v>5566</v>
      </c>
      <c r="O1221" s="3" t="s">
        <v>233</v>
      </c>
      <c r="P1221" s="3" t="s">
        <v>3466</v>
      </c>
      <c r="Q1221" s="3" t="s">
        <v>3473</v>
      </c>
    </row>
    <row r="1222" spans="1:17" ht="13.9" customHeight="1">
      <c r="A1222" s="2" t="s">
        <v>7649</v>
      </c>
      <c r="B1222" s="5" t="s">
        <v>13</v>
      </c>
      <c r="C1222" s="3" t="s">
        <v>14</v>
      </c>
      <c r="D1222" s="3" t="s">
        <v>1370</v>
      </c>
      <c r="E1222" s="8" t="s">
        <v>2799</v>
      </c>
      <c r="F1222" s="3" t="s">
        <v>3479</v>
      </c>
      <c r="G1222" s="3" t="s">
        <v>15</v>
      </c>
      <c r="H1222" s="3" t="s">
        <v>3518</v>
      </c>
      <c r="I1222" s="3" t="s">
        <v>16</v>
      </c>
      <c r="J1222" s="35">
        <v>133.61000000000001</v>
      </c>
      <c r="K1222" s="32">
        <v>9.5238000000000003E-2</v>
      </c>
      <c r="L1222" s="6">
        <v>0.2</v>
      </c>
      <c r="M1222" s="7">
        <v>41389</v>
      </c>
      <c r="N1222" s="93" t="s">
        <v>5567</v>
      </c>
      <c r="O1222" s="3" t="s">
        <v>233</v>
      </c>
      <c r="P1222" s="3" t="s">
        <v>3466</v>
      </c>
      <c r="Q1222" s="3" t="s">
        <v>3473</v>
      </c>
    </row>
    <row r="1223" spans="1:17" ht="13.9" customHeight="1">
      <c r="A1223" s="23" t="s">
        <v>7650</v>
      </c>
      <c r="B1223" s="5" t="s">
        <v>13</v>
      </c>
      <c r="C1223" s="3" t="s">
        <v>14</v>
      </c>
      <c r="D1223" s="3" t="s">
        <v>1371</v>
      </c>
      <c r="E1223" s="8" t="s">
        <v>2404</v>
      </c>
      <c r="F1223" s="3" t="s">
        <v>3477</v>
      </c>
      <c r="G1223" s="3" t="s">
        <v>15</v>
      </c>
      <c r="H1223" s="3" t="s">
        <v>3523</v>
      </c>
      <c r="I1223" s="3" t="s">
        <v>3463</v>
      </c>
      <c r="J1223" s="35">
        <v>40.69</v>
      </c>
      <c r="K1223" s="32">
        <v>5</v>
      </c>
      <c r="L1223" s="6">
        <v>0.1875</v>
      </c>
      <c r="M1223" s="7">
        <v>41862</v>
      </c>
      <c r="N1223" s="93" t="s">
        <v>3830</v>
      </c>
      <c r="O1223" s="3" t="s">
        <v>280</v>
      </c>
      <c r="P1223" s="3" t="s">
        <v>3466</v>
      </c>
      <c r="Q1223" s="3" t="s">
        <v>3473</v>
      </c>
    </row>
    <row r="1224" spans="1:17" ht="13.9" customHeight="1">
      <c r="A1224" s="2" t="s">
        <v>7651</v>
      </c>
      <c r="B1224" s="5" t="s">
        <v>13</v>
      </c>
      <c r="C1224" s="3" t="s">
        <v>14</v>
      </c>
      <c r="D1224" s="3" t="s">
        <v>1372</v>
      </c>
      <c r="E1224" s="3" t="s">
        <v>774</v>
      </c>
      <c r="F1224" s="3" t="s">
        <v>3477</v>
      </c>
      <c r="G1224" s="3" t="s">
        <v>15</v>
      </c>
      <c r="H1224" s="3" t="s">
        <v>3514</v>
      </c>
      <c r="I1224" s="3" t="s">
        <v>16</v>
      </c>
      <c r="J1224" s="35">
        <v>8.14</v>
      </c>
      <c r="K1224" s="32">
        <v>2.4048E-2</v>
      </c>
      <c r="L1224" s="6">
        <v>0.2</v>
      </c>
      <c r="M1224" s="7">
        <v>41382</v>
      </c>
      <c r="N1224" s="93" t="s">
        <v>5568</v>
      </c>
      <c r="O1224" s="3" t="s">
        <v>218</v>
      </c>
      <c r="P1224" s="3" t="s">
        <v>3466</v>
      </c>
      <c r="Q1224" s="3" t="s">
        <v>3473</v>
      </c>
    </row>
    <row r="1225" spans="1:17" ht="13.9" customHeight="1">
      <c r="A1225" s="2" t="s">
        <v>7652</v>
      </c>
      <c r="B1225" s="5" t="s">
        <v>13</v>
      </c>
      <c r="C1225" s="3" t="s">
        <v>14</v>
      </c>
      <c r="D1225" s="3" t="s">
        <v>1373</v>
      </c>
      <c r="E1225" s="8" t="s">
        <v>2692</v>
      </c>
      <c r="F1225" s="3" t="s">
        <v>3479</v>
      </c>
      <c r="G1225" s="3" t="s">
        <v>15</v>
      </c>
      <c r="H1225" s="3" t="s">
        <v>3518</v>
      </c>
      <c r="I1225" s="3" t="s">
        <v>16</v>
      </c>
      <c r="J1225" s="35">
        <v>39.29</v>
      </c>
      <c r="K1225" s="32">
        <v>0.14285999999999999</v>
      </c>
      <c r="L1225" s="6">
        <v>0.2</v>
      </c>
      <c r="M1225" s="7">
        <v>41347</v>
      </c>
      <c r="N1225" s="93" t="s">
        <v>5569</v>
      </c>
      <c r="O1225" s="3" t="s">
        <v>233</v>
      </c>
      <c r="P1225" s="3" t="s">
        <v>3466</v>
      </c>
      <c r="Q1225" s="3" t="s">
        <v>3473</v>
      </c>
    </row>
    <row r="1226" spans="1:17" ht="13.9" customHeight="1">
      <c r="A1226" s="23" t="s">
        <v>7653</v>
      </c>
      <c r="B1226" s="5" t="s">
        <v>13</v>
      </c>
      <c r="C1226" s="3" t="s">
        <v>14</v>
      </c>
      <c r="D1226" s="3" t="s">
        <v>159</v>
      </c>
      <c r="E1226" s="3" t="s">
        <v>616</v>
      </c>
      <c r="F1226" s="3" t="s">
        <v>3479</v>
      </c>
      <c r="G1226" s="3" t="s">
        <v>15</v>
      </c>
      <c r="H1226" s="3" t="s">
        <v>3518</v>
      </c>
      <c r="I1226" s="3" t="s">
        <v>16</v>
      </c>
      <c r="J1226" s="35">
        <v>120.52</v>
      </c>
      <c r="K1226" s="32">
        <v>0.14285999999999999</v>
      </c>
      <c r="L1226" s="6">
        <v>0.2</v>
      </c>
      <c r="M1226" s="7">
        <v>41400</v>
      </c>
      <c r="N1226" s="93" t="s">
        <v>5570</v>
      </c>
      <c r="O1226" s="3" t="s">
        <v>233</v>
      </c>
      <c r="P1226" s="3" t="s">
        <v>3466</v>
      </c>
      <c r="Q1226" s="3" t="s">
        <v>3473</v>
      </c>
    </row>
    <row r="1227" spans="1:17" ht="13.9" customHeight="1">
      <c r="A1227" s="2" t="s">
        <v>7654</v>
      </c>
      <c r="B1227" s="3" t="s">
        <v>13</v>
      </c>
      <c r="C1227" s="3" t="s">
        <v>14</v>
      </c>
      <c r="D1227" s="3" t="s">
        <v>1374</v>
      </c>
      <c r="E1227" s="3" t="s">
        <v>1396</v>
      </c>
      <c r="F1227" s="3" t="s">
        <v>3479</v>
      </c>
      <c r="G1227" s="3" t="s">
        <v>15</v>
      </c>
      <c r="H1227" s="3" t="s">
        <v>3522</v>
      </c>
      <c r="I1227" s="3" t="s">
        <v>16</v>
      </c>
      <c r="J1227" s="35">
        <v>79.209999999999994</v>
      </c>
      <c r="K1227" s="32">
        <v>1.875</v>
      </c>
      <c r="L1227" s="6">
        <v>0.2</v>
      </c>
      <c r="M1227" s="7">
        <v>41882</v>
      </c>
      <c r="N1227" s="97" t="s">
        <v>5571</v>
      </c>
      <c r="O1227" s="3" t="s">
        <v>177</v>
      </c>
      <c r="P1227" s="3" t="s">
        <v>3466</v>
      </c>
      <c r="Q1227" s="3" t="s">
        <v>3473</v>
      </c>
    </row>
    <row r="1228" spans="1:17" ht="13.9" customHeight="1">
      <c r="A1228" s="2" t="s">
        <v>7655</v>
      </c>
      <c r="B1228" s="5" t="s">
        <v>13</v>
      </c>
      <c r="C1228" s="3" t="s">
        <v>14</v>
      </c>
      <c r="D1228" s="3" t="s">
        <v>1375</v>
      </c>
      <c r="E1228" s="3" t="s">
        <v>1100</v>
      </c>
      <c r="F1228" s="3" t="s">
        <v>3479</v>
      </c>
      <c r="G1228" s="3" t="s">
        <v>15</v>
      </c>
      <c r="H1228" s="3" t="s">
        <v>3524</v>
      </c>
      <c r="I1228" s="3" t="s">
        <v>16</v>
      </c>
      <c r="J1228" s="35">
        <v>61.98</v>
      </c>
      <c r="K1228" s="32">
        <v>60</v>
      </c>
      <c r="L1228" s="6">
        <v>0.1875</v>
      </c>
      <c r="M1228" s="7">
        <v>41410</v>
      </c>
      <c r="N1228" s="93" t="s">
        <v>4623</v>
      </c>
      <c r="O1228" s="3" t="s">
        <v>216</v>
      </c>
      <c r="P1228" s="3" t="s">
        <v>3466</v>
      </c>
      <c r="Q1228" s="3" t="s">
        <v>3472</v>
      </c>
    </row>
    <row r="1229" spans="1:17" ht="13.9" customHeight="1">
      <c r="A1229" s="23" t="s">
        <v>7656</v>
      </c>
      <c r="B1229" s="5" t="s">
        <v>13</v>
      </c>
      <c r="C1229" s="3" t="s">
        <v>14</v>
      </c>
      <c r="D1229" s="3" t="s">
        <v>1376</v>
      </c>
      <c r="E1229" s="3" t="s">
        <v>898</v>
      </c>
      <c r="F1229" s="3" t="s">
        <v>3479</v>
      </c>
      <c r="G1229" s="3" t="s">
        <v>15</v>
      </c>
      <c r="H1229" s="3" t="s">
        <v>3522</v>
      </c>
      <c r="I1229" s="3" t="s">
        <v>16</v>
      </c>
      <c r="J1229" s="35">
        <v>164.21</v>
      </c>
      <c r="K1229" s="32">
        <v>7.75</v>
      </c>
      <c r="L1229" s="6">
        <v>0.1875</v>
      </c>
      <c r="M1229" s="7">
        <v>41400</v>
      </c>
      <c r="N1229" s="93" t="s">
        <v>3925</v>
      </c>
      <c r="O1229" s="3" t="s">
        <v>177</v>
      </c>
      <c r="P1229" s="3" t="s">
        <v>3466</v>
      </c>
      <c r="Q1229" s="3" t="s">
        <v>3473</v>
      </c>
    </row>
    <row r="1230" spans="1:17" ht="13.9" customHeight="1">
      <c r="A1230" s="2" t="s">
        <v>7657</v>
      </c>
      <c r="B1230" s="3" t="s">
        <v>13</v>
      </c>
      <c r="C1230" s="3" t="s">
        <v>14</v>
      </c>
      <c r="D1230" s="3" t="s">
        <v>1377</v>
      </c>
      <c r="E1230" s="3" t="s">
        <v>616</v>
      </c>
      <c r="F1230" s="3" t="s">
        <v>3479</v>
      </c>
      <c r="G1230" s="3" t="s">
        <v>15</v>
      </c>
      <c r="H1230" s="3" t="s">
        <v>3522</v>
      </c>
      <c r="I1230" s="3" t="s">
        <v>16</v>
      </c>
      <c r="J1230" s="35">
        <v>188.89</v>
      </c>
      <c r="K1230" s="32">
        <v>4.5</v>
      </c>
      <c r="L1230" s="6">
        <v>0.1875</v>
      </c>
      <c r="M1230" s="7">
        <v>41414</v>
      </c>
      <c r="N1230" s="93" t="s">
        <v>5572</v>
      </c>
      <c r="O1230" s="3" t="s">
        <v>177</v>
      </c>
      <c r="P1230" s="3" t="s">
        <v>3466</v>
      </c>
      <c r="Q1230" s="3" t="s">
        <v>3473</v>
      </c>
    </row>
    <row r="1231" spans="1:17" ht="13.9" customHeight="1">
      <c r="A1231" s="2" t="s">
        <v>7658</v>
      </c>
      <c r="B1231" s="5" t="s">
        <v>13</v>
      </c>
      <c r="C1231" s="3" t="s">
        <v>14</v>
      </c>
      <c r="D1231" s="3" t="s">
        <v>1378</v>
      </c>
      <c r="E1231" s="8" t="s">
        <v>2276</v>
      </c>
      <c r="F1231" s="3" t="s">
        <v>3479</v>
      </c>
      <c r="G1231" s="3" t="s">
        <v>15</v>
      </c>
      <c r="H1231" s="3" t="s">
        <v>3522</v>
      </c>
      <c r="I1231" s="3" t="s">
        <v>16</v>
      </c>
      <c r="J1231" s="35">
        <v>74.5</v>
      </c>
      <c r="K1231" s="32">
        <v>8.3334000000000005E-2</v>
      </c>
      <c r="L1231" s="6">
        <v>0.2</v>
      </c>
      <c r="M1231" s="7">
        <v>41887</v>
      </c>
      <c r="N1231" s="93" t="s">
        <v>3926</v>
      </c>
      <c r="O1231" s="3" t="s">
        <v>177</v>
      </c>
      <c r="P1231" s="3" t="s">
        <v>3466</v>
      </c>
      <c r="Q1231" s="3" t="s">
        <v>3473</v>
      </c>
    </row>
    <row r="1232" spans="1:17" ht="13.9" customHeight="1">
      <c r="A1232" s="23" t="s">
        <v>7659</v>
      </c>
      <c r="B1232" s="5" t="s">
        <v>13</v>
      </c>
      <c r="C1232" s="3" t="s">
        <v>14</v>
      </c>
      <c r="D1232" s="3" t="s">
        <v>1379</v>
      </c>
      <c r="E1232" s="8" t="s">
        <v>3063</v>
      </c>
      <c r="F1232" s="3" t="s">
        <v>3479</v>
      </c>
      <c r="G1232" s="3" t="s">
        <v>15</v>
      </c>
      <c r="H1232" s="3" t="s">
        <v>3518</v>
      </c>
      <c r="I1232" s="3" t="s">
        <v>16</v>
      </c>
      <c r="J1232" s="35">
        <v>36.24</v>
      </c>
      <c r="K1232" s="32">
        <v>0.27284999999999998</v>
      </c>
      <c r="L1232" s="6">
        <v>0.1875</v>
      </c>
      <c r="M1232" s="7">
        <v>41402</v>
      </c>
      <c r="N1232" s="93" t="s">
        <v>4624</v>
      </c>
      <c r="O1232" s="3" t="s">
        <v>233</v>
      </c>
      <c r="P1232" s="3" t="s">
        <v>3466</v>
      </c>
      <c r="Q1232" s="3" t="s">
        <v>3473</v>
      </c>
    </row>
    <row r="1233" spans="1:17" ht="13.9" customHeight="1">
      <c r="A1233" s="2" t="s">
        <v>7660</v>
      </c>
      <c r="B1233" s="5" t="s">
        <v>13</v>
      </c>
      <c r="C1233" s="3" t="s">
        <v>14</v>
      </c>
      <c r="D1233" s="3" t="s">
        <v>1380</v>
      </c>
      <c r="E1233" s="8" t="s">
        <v>2692</v>
      </c>
      <c r="F1233" s="3" t="s">
        <v>3477</v>
      </c>
      <c r="G1233" s="3" t="s">
        <v>15</v>
      </c>
      <c r="H1233" s="3" t="s">
        <v>3516</v>
      </c>
      <c r="I1233" s="3" t="s">
        <v>16</v>
      </c>
      <c r="J1233" s="35">
        <v>71.61</v>
      </c>
      <c r="K1233" s="32">
        <v>1.85327</v>
      </c>
      <c r="L1233" s="6">
        <v>0.1875</v>
      </c>
      <c r="M1233" s="7">
        <v>41204</v>
      </c>
      <c r="N1233" s="93" t="s">
        <v>3927</v>
      </c>
      <c r="O1233" s="3" t="s">
        <v>782</v>
      </c>
      <c r="P1233" s="3" t="s">
        <v>3466</v>
      </c>
      <c r="Q1233" s="3" t="s">
        <v>3473</v>
      </c>
    </row>
    <row r="1234" spans="1:17" ht="13.9" customHeight="1">
      <c r="A1234" s="2" t="s">
        <v>7661</v>
      </c>
      <c r="B1234" s="5" t="s">
        <v>13</v>
      </c>
      <c r="C1234" s="3" t="s">
        <v>14</v>
      </c>
      <c r="D1234" s="3" t="s">
        <v>1381</v>
      </c>
      <c r="E1234" s="3" t="s">
        <v>616</v>
      </c>
      <c r="F1234" s="3" t="s">
        <v>3477</v>
      </c>
      <c r="G1234" s="3" t="s">
        <v>15</v>
      </c>
      <c r="H1234" s="3" t="s">
        <v>3509</v>
      </c>
      <c r="I1234" s="3" t="s">
        <v>16</v>
      </c>
      <c r="J1234" s="35">
        <v>150.83000000000001</v>
      </c>
      <c r="K1234" s="32">
        <v>0.25</v>
      </c>
      <c r="L1234" s="6">
        <v>0.1875</v>
      </c>
      <c r="M1234" s="7">
        <v>41403</v>
      </c>
      <c r="N1234" s="93" t="s">
        <v>3927</v>
      </c>
      <c r="O1234" s="3" t="s">
        <v>242</v>
      </c>
      <c r="P1234" s="3" t="s">
        <v>3466</v>
      </c>
      <c r="Q1234" s="3" t="s">
        <v>3473</v>
      </c>
    </row>
    <row r="1235" spans="1:17" ht="13.9" customHeight="1">
      <c r="A1235" s="23" t="s">
        <v>7662</v>
      </c>
      <c r="B1235" s="5" t="s">
        <v>13</v>
      </c>
      <c r="C1235" s="3" t="s">
        <v>14</v>
      </c>
      <c r="D1235" s="3" t="s">
        <v>1382</v>
      </c>
      <c r="E1235" s="3" t="s">
        <v>1471</v>
      </c>
      <c r="F1235" s="3" t="s">
        <v>3477</v>
      </c>
      <c r="G1235" s="3" t="s">
        <v>15</v>
      </c>
      <c r="H1235" s="3" t="s">
        <v>3514</v>
      </c>
      <c r="I1235" s="3" t="s">
        <v>16</v>
      </c>
      <c r="J1235" s="35">
        <v>53.42</v>
      </c>
      <c r="K1235" s="32">
        <v>60</v>
      </c>
      <c r="L1235" s="6">
        <v>0.1875</v>
      </c>
      <c r="M1235" s="7">
        <v>41873</v>
      </c>
      <c r="N1235" s="93" t="s">
        <v>3947</v>
      </c>
      <c r="O1235" s="3" t="s">
        <v>218</v>
      </c>
      <c r="P1235" s="3" t="s">
        <v>3466</v>
      </c>
      <c r="Q1235" s="3" t="s">
        <v>3473</v>
      </c>
    </row>
    <row r="1236" spans="1:17" ht="13.9" customHeight="1">
      <c r="A1236" s="2" t="s">
        <v>7663</v>
      </c>
      <c r="B1236" s="8" t="s">
        <v>13</v>
      </c>
      <c r="C1236" s="3" t="s">
        <v>14</v>
      </c>
      <c r="D1236" s="3" t="s">
        <v>1383</v>
      </c>
      <c r="E1236" s="3" t="s">
        <v>1177</v>
      </c>
      <c r="F1236" s="3" t="s">
        <v>3479</v>
      </c>
      <c r="G1236" s="3" t="s">
        <v>15</v>
      </c>
      <c r="H1236" s="8" t="s">
        <v>3514</v>
      </c>
      <c r="I1236" s="3" t="s">
        <v>16</v>
      </c>
      <c r="J1236" s="35">
        <v>61.03</v>
      </c>
      <c r="K1236" s="32">
        <v>6</v>
      </c>
      <c r="L1236" s="6">
        <v>0.1875</v>
      </c>
      <c r="M1236" s="7">
        <v>41417</v>
      </c>
      <c r="N1236" s="96" t="s">
        <v>5573</v>
      </c>
      <c r="O1236" s="3" t="s">
        <v>218</v>
      </c>
      <c r="P1236" s="3" t="s">
        <v>3466</v>
      </c>
      <c r="Q1236" s="3" t="s">
        <v>3473</v>
      </c>
    </row>
    <row r="1237" spans="1:17" ht="13.9" customHeight="1">
      <c r="A1237" s="2" t="s">
        <v>7664</v>
      </c>
      <c r="B1237" s="3" t="s">
        <v>13</v>
      </c>
      <c r="C1237" s="3" t="s">
        <v>14</v>
      </c>
      <c r="D1237" s="3" t="s">
        <v>1384</v>
      </c>
      <c r="E1237" s="8" t="s">
        <v>1274</v>
      </c>
      <c r="F1237" s="3" t="s">
        <v>3477</v>
      </c>
      <c r="G1237" s="3" t="s">
        <v>15</v>
      </c>
      <c r="H1237" s="3" t="s">
        <v>3520</v>
      </c>
      <c r="I1237" s="3" t="s">
        <v>3463</v>
      </c>
      <c r="J1237" s="35">
        <v>44.88</v>
      </c>
      <c r="K1237" s="32">
        <v>6.25</v>
      </c>
      <c r="L1237" s="6">
        <v>0.1875</v>
      </c>
      <c r="M1237" s="7">
        <v>41412</v>
      </c>
      <c r="N1237" s="96" t="s">
        <v>5574</v>
      </c>
      <c r="O1237" s="3" t="s">
        <v>135</v>
      </c>
      <c r="P1237" s="3" t="s">
        <v>3466</v>
      </c>
      <c r="Q1237" s="3" t="s">
        <v>3471</v>
      </c>
    </row>
    <row r="1238" spans="1:17" ht="13.9" customHeight="1">
      <c r="A1238" s="23" t="s">
        <v>7665</v>
      </c>
      <c r="B1238" s="5" t="s">
        <v>13</v>
      </c>
      <c r="C1238" s="3" t="s">
        <v>14</v>
      </c>
      <c r="D1238" s="3" t="s">
        <v>1385</v>
      </c>
      <c r="E1238" s="3" t="s">
        <v>1177</v>
      </c>
      <c r="F1238" s="3" t="s">
        <v>3479</v>
      </c>
      <c r="G1238" s="3" t="s">
        <v>15</v>
      </c>
      <c r="H1238" s="3" t="s">
        <v>3514</v>
      </c>
      <c r="I1238" s="3" t="s">
        <v>16</v>
      </c>
      <c r="J1238" s="35">
        <v>59.84</v>
      </c>
      <c r="K1238" s="32">
        <v>1</v>
      </c>
      <c r="L1238" s="6">
        <v>0.1875</v>
      </c>
      <c r="M1238" s="7">
        <v>41427</v>
      </c>
      <c r="N1238" s="96" t="s">
        <v>5575</v>
      </c>
      <c r="O1238" s="3" t="s">
        <v>218</v>
      </c>
      <c r="P1238" s="3" t="s">
        <v>3466</v>
      </c>
      <c r="Q1238" s="3" t="s">
        <v>3473</v>
      </c>
    </row>
    <row r="1239" spans="1:17" ht="13.9" customHeight="1">
      <c r="A1239" s="2" t="s">
        <v>7666</v>
      </c>
      <c r="B1239" s="5" t="s">
        <v>13</v>
      </c>
      <c r="C1239" s="3" t="s">
        <v>14</v>
      </c>
      <c r="D1239" s="3" t="s">
        <v>1386</v>
      </c>
      <c r="E1239" s="8" t="s">
        <v>2799</v>
      </c>
      <c r="F1239" s="3" t="s">
        <v>3479</v>
      </c>
      <c r="G1239" s="3" t="s">
        <v>15</v>
      </c>
      <c r="H1239" s="3" t="s">
        <v>3514</v>
      </c>
      <c r="I1239" s="3" t="s">
        <v>16</v>
      </c>
      <c r="J1239" s="35">
        <v>62.37</v>
      </c>
      <c r="K1239" s="32">
        <v>5</v>
      </c>
      <c r="L1239" s="6">
        <v>0.1875</v>
      </c>
      <c r="M1239" s="7">
        <v>41897</v>
      </c>
      <c r="N1239" s="96" t="s">
        <v>4625</v>
      </c>
      <c r="O1239" s="3" t="s">
        <v>218</v>
      </c>
      <c r="P1239" s="3" t="s">
        <v>3466</v>
      </c>
      <c r="Q1239" s="3" t="s">
        <v>3473</v>
      </c>
    </row>
    <row r="1240" spans="1:17" ht="13.9" customHeight="1">
      <c r="A1240" s="2" t="s">
        <v>7667</v>
      </c>
      <c r="B1240" s="5" t="s">
        <v>13</v>
      </c>
      <c r="C1240" s="3" t="s">
        <v>14</v>
      </c>
      <c r="D1240" s="3" t="s">
        <v>1387</v>
      </c>
      <c r="E1240" s="8" t="s">
        <v>1589</v>
      </c>
      <c r="F1240" s="3" t="s">
        <v>3479</v>
      </c>
      <c r="G1240" s="3" t="s">
        <v>15</v>
      </c>
      <c r="H1240" s="3" t="s">
        <v>3522</v>
      </c>
      <c r="I1240" s="3" t="s">
        <v>16</v>
      </c>
      <c r="J1240" s="35">
        <v>40.07</v>
      </c>
      <c r="K1240" s="32">
        <v>8.3334000000000005E-2</v>
      </c>
      <c r="L1240" s="6">
        <v>0.2</v>
      </c>
      <c r="M1240" s="7">
        <v>41429</v>
      </c>
      <c r="N1240" s="96" t="s">
        <v>5576</v>
      </c>
      <c r="O1240" s="3" t="s">
        <v>177</v>
      </c>
      <c r="P1240" s="3" t="s">
        <v>3466</v>
      </c>
      <c r="Q1240" s="3" t="s">
        <v>3473</v>
      </c>
    </row>
    <row r="1241" spans="1:17" ht="13.9" customHeight="1">
      <c r="A1241" s="23" t="s">
        <v>7668</v>
      </c>
      <c r="B1241" s="5" t="s">
        <v>13</v>
      </c>
      <c r="C1241" s="3" t="s">
        <v>14</v>
      </c>
      <c r="D1241" s="3" t="s">
        <v>1388</v>
      </c>
      <c r="E1241" s="3" t="s">
        <v>774</v>
      </c>
      <c r="F1241" s="3" t="s">
        <v>3479</v>
      </c>
      <c r="G1241" s="3" t="s">
        <v>15</v>
      </c>
      <c r="H1241" s="3" t="s">
        <v>3514</v>
      </c>
      <c r="I1241" s="3" t="s">
        <v>16</v>
      </c>
      <c r="J1241" s="35">
        <v>59.57</v>
      </c>
      <c r="K1241" s="32">
        <v>1</v>
      </c>
      <c r="L1241" s="6">
        <v>0.1875</v>
      </c>
      <c r="M1241" s="7">
        <v>41418</v>
      </c>
      <c r="N1241" s="96" t="s">
        <v>5577</v>
      </c>
      <c r="O1241" s="3" t="s">
        <v>218</v>
      </c>
      <c r="P1241" s="3" t="s">
        <v>3466</v>
      </c>
      <c r="Q1241" s="3" t="s">
        <v>3473</v>
      </c>
    </row>
    <row r="1242" spans="1:17" ht="13.9" customHeight="1">
      <c r="A1242" s="2" t="s">
        <v>7669</v>
      </c>
      <c r="B1242" s="5" t="s">
        <v>13</v>
      </c>
      <c r="C1242" s="3" t="s">
        <v>14</v>
      </c>
      <c r="D1242" s="3" t="s">
        <v>1389</v>
      </c>
      <c r="E1242" s="8" t="s">
        <v>2276</v>
      </c>
      <c r="F1242" s="3" t="s">
        <v>3479</v>
      </c>
      <c r="G1242" s="3" t="s">
        <v>15</v>
      </c>
      <c r="H1242" s="3" t="s">
        <v>3514</v>
      </c>
      <c r="I1242" s="3" t="s">
        <v>16</v>
      </c>
      <c r="J1242" s="35">
        <v>134.12</v>
      </c>
      <c r="K1242" s="32">
        <v>1.6666666999999999</v>
      </c>
      <c r="L1242" s="6">
        <v>0.1875</v>
      </c>
      <c r="M1242" s="7">
        <v>41355</v>
      </c>
      <c r="N1242" s="96" t="s">
        <v>5578</v>
      </c>
      <c r="O1242" s="3" t="s">
        <v>218</v>
      </c>
      <c r="P1242" s="3" t="s">
        <v>3466</v>
      </c>
      <c r="Q1242" s="3" t="s">
        <v>3473</v>
      </c>
    </row>
    <row r="1243" spans="1:17" ht="13.9" customHeight="1">
      <c r="A1243" s="2" t="s">
        <v>7670</v>
      </c>
      <c r="B1243" s="5" t="s">
        <v>13</v>
      </c>
      <c r="C1243" s="3" t="s">
        <v>14</v>
      </c>
      <c r="D1243" s="3" t="s">
        <v>1390</v>
      </c>
      <c r="E1243" s="3" t="s">
        <v>215</v>
      </c>
      <c r="F1243" s="3" t="s">
        <v>3479</v>
      </c>
      <c r="G1243" s="3" t="s">
        <v>15</v>
      </c>
      <c r="H1243" s="3" t="s">
        <v>3518</v>
      </c>
      <c r="I1243" s="3" t="s">
        <v>16</v>
      </c>
      <c r="J1243" s="35">
        <v>58.99</v>
      </c>
      <c r="K1243" s="32">
        <v>1.875</v>
      </c>
      <c r="L1243" s="6">
        <v>0.125</v>
      </c>
      <c r="M1243" s="7">
        <v>41854</v>
      </c>
      <c r="N1243" s="96" t="s">
        <v>3926</v>
      </c>
      <c r="O1243" s="3" t="s">
        <v>233</v>
      </c>
      <c r="P1243" s="3" t="s">
        <v>3466</v>
      </c>
      <c r="Q1243" s="3" t="s">
        <v>3473</v>
      </c>
    </row>
    <row r="1244" spans="1:17" ht="13.9" customHeight="1">
      <c r="A1244" s="23" t="s">
        <v>7671</v>
      </c>
      <c r="B1244" s="3" t="s">
        <v>13</v>
      </c>
      <c r="C1244" s="3" t="s">
        <v>14</v>
      </c>
      <c r="D1244" s="3" t="s">
        <v>1391</v>
      </c>
      <c r="E1244" s="8" t="s">
        <v>201</v>
      </c>
      <c r="F1244" s="3" t="s">
        <v>3479</v>
      </c>
      <c r="G1244" s="3" t="s">
        <v>15</v>
      </c>
      <c r="H1244" s="3" t="s">
        <v>3514</v>
      </c>
      <c r="I1244" s="3" t="s">
        <v>16</v>
      </c>
      <c r="J1244" s="35">
        <v>60.66</v>
      </c>
      <c r="K1244" s="32">
        <v>6.6666667000000004</v>
      </c>
      <c r="L1244" s="6">
        <v>0.1875</v>
      </c>
      <c r="M1244" s="7">
        <v>41417</v>
      </c>
      <c r="N1244" s="96" t="s">
        <v>5579</v>
      </c>
      <c r="O1244" s="3" t="s">
        <v>218</v>
      </c>
      <c r="P1244" s="3" t="s">
        <v>3466</v>
      </c>
      <c r="Q1244" s="3" t="s">
        <v>3473</v>
      </c>
    </row>
    <row r="1245" spans="1:17" ht="13.9" customHeight="1">
      <c r="A1245" s="2" t="s">
        <v>7672</v>
      </c>
      <c r="B1245" s="8" t="s">
        <v>13</v>
      </c>
      <c r="C1245" s="3" t="s">
        <v>14</v>
      </c>
      <c r="D1245" s="3" t="s">
        <v>1392</v>
      </c>
      <c r="E1245" s="8" t="s">
        <v>1274</v>
      </c>
      <c r="F1245" s="3" t="s">
        <v>3479</v>
      </c>
      <c r="G1245" s="3" t="s">
        <v>15</v>
      </c>
      <c r="H1245" s="8" t="s">
        <v>3514</v>
      </c>
      <c r="I1245" s="3" t="s">
        <v>16</v>
      </c>
      <c r="J1245" s="35">
        <v>60.82</v>
      </c>
      <c r="K1245" s="32">
        <v>1.6666666999999999</v>
      </c>
      <c r="L1245" s="6">
        <v>0.1875</v>
      </c>
      <c r="M1245" s="7">
        <v>41413</v>
      </c>
      <c r="N1245" s="96" t="s">
        <v>5580</v>
      </c>
      <c r="O1245" s="3" t="s">
        <v>218</v>
      </c>
      <c r="P1245" s="3" t="s">
        <v>3466</v>
      </c>
      <c r="Q1245" s="3" t="s">
        <v>3473</v>
      </c>
    </row>
    <row r="1246" spans="1:17" ht="13.9" customHeight="1">
      <c r="A1246" s="2" t="s">
        <v>7673</v>
      </c>
      <c r="B1246" s="11" t="s">
        <v>13</v>
      </c>
      <c r="C1246" s="3" t="s">
        <v>14</v>
      </c>
      <c r="D1246" s="3" t="s">
        <v>1393</v>
      </c>
      <c r="E1246" s="8" t="s">
        <v>2147</v>
      </c>
      <c r="F1246" s="3" t="s">
        <v>3477</v>
      </c>
      <c r="G1246" s="3" t="s">
        <v>15</v>
      </c>
      <c r="H1246" s="8" t="s">
        <v>3520</v>
      </c>
      <c r="I1246" s="3" t="s">
        <v>3463</v>
      </c>
      <c r="J1246" s="35">
        <v>38.57</v>
      </c>
      <c r="K1246" s="32">
        <v>6.25</v>
      </c>
      <c r="L1246" s="6">
        <v>0.1875</v>
      </c>
      <c r="M1246" s="7">
        <v>41426</v>
      </c>
      <c r="N1246" s="93" t="s">
        <v>3928</v>
      </c>
      <c r="O1246" s="3" t="s">
        <v>135</v>
      </c>
      <c r="P1246" s="3" t="s">
        <v>3466</v>
      </c>
      <c r="Q1246" s="3" t="s">
        <v>3471</v>
      </c>
    </row>
    <row r="1247" spans="1:17" ht="13.9" customHeight="1">
      <c r="A1247" s="23" t="s">
        <v>7674</v>
      </c>
      <c r="B1247" s="11" t="s">
        <v>13</v>
      </c>
      <c r="C1247" s="3" t="s">
        <v>14</v>
      </c>
      <c r="D1247" s="3" t="s">
        <v>1394</v>
      </c>
      <c r="E1247" s="8" t="s">
        <v>2276</v>
      </c>
      <c r="F1247" s="3" t="s">
        <v>3477</v>
      </c>
      <c r="G1247" s="3" t="s">
        <v>15</v>
      </c>
      <c r="H1247" s="8" t="s">
        <v>3520</v>
      </c>
      <c r="I1247" s="3" t="s">
        <v>3463</v>
      </c>
      <c r="J1247" s="35">
        <v>41.89</v>
      </c>
      <c r="K1247" s="32">
        <v>6.25</v>
      </c>
      <c r="L1247" s="6">
        <v>0.1875</v>
      </c>
      <c r="M1247" s="7">
        <v>41896</v>
      </c>
      <c r="N1247" s="93" t="s">
        <v>3929</v>
      </c>
      <c r="O1247" s="3" t="s">
        <v>135</v>
      </c>
      <c r="P1247" s="3" t="s">
        <v>3466</v>
      </c>
      <c r="Q1247" s="3" t="s">
        <v>3471</v>
      </c>
    </row>
    <row r="1248" spans="1:17" ht="13.9" customHeight="1">
      <c r="A1248" s="2" t="s">
        <v>7675</v>
      </c>
      <c r="B1248" s="11" t="s">
        <v>13</v>
      </c>
      <c r="C1248" s="3" t="s">
        <v>14</v>
      </c>
      <c r="D1248" s="3" t="s">
        <v>1395</v>
      </c>
      <c r="E1248" s="3" t="s">
        <v>1327</v>
      </c>
      <c r="F1248" s="3" t="s">
        <v>3477</v>
      </c>
      <c r="G1248" s="3" t="s">
        <v>15</v>
      </c>
      <c r="H1248" s="8" t="s">
        <v>3520</v>
      </c>
      <c r="I1248" s="3" t="s">
        <v>3463</v>
      </c>
      <c r="J1248" s="35">
        <v>39.56</v>
      </c>
      <c r="K1248" s="32">
        <v>1.666666</v>
      </c>
      <c r="L1248" s="6">
        <v>0.1875</v>
      </c>
      <c r="M1248" s="7">
        <v>41422</v>
      </c>
      <c r="N1248" s="93" t="s">
        <v>3930</v>
      </c>
      <c r="O1248" s="3" t="s">
        <v>135</v>
      </c>
      <c r="P1248" s="3" t="s">
        <v>3466</v>
      </c>
      <c r="Q1248" s="3" t="s">
        <v>3471</v>
      </c>
    </row>
    <row r="1249" spans="1:17" ht="13.9" customHeight="1">
      <c r="A1249" s="2" t="s">
        <v>7676</v>
      </c>
      <c r="B1249" s="5" t="s">
        <v>13</v>
      </c>
      <c r="C1249" s="3" t="s">
        <v>14</v>
      </c>
      <c r="D1249" s="3" t="s">
        <v>1397</v>
      </c>
      <c r="E1249" s="8" t="s">
        <v>2404</v>
      </c>
      <c r="F1249" s="3" t="s">
        <v>3477</v>
      </c>
      <c r="G1249" s="3" t="s">
        <v>15</v>
      </c>
      <c r="H1249" s="3" t="s">
        <v>3520</v>
      </c>
      <c r="I1249" s="3" t="s">
        <v>16</v>
      </c>
      <c r="J1249" s="35">
        <v>38.4</v>
      </c>
      <c r="K1249" s="32">
        <v>1.1805559999999999</v>
      </c>
      <c r="L1249" s="6">
        <v>0.1875</v>
      </c>
      <c r="M1249" s="7">
        <v>41418</v>
      </c>
      <c r="N1249" s="93" t="s">
        <v>3931</v>
      </c>
      <c r="O1249" s="3" t="s">
        <v>135</v>
      </c>
      <c r="P1249" s="3" t="s">
        <v>3466</v>
      </c>
      <c r="Q1249" s="3" t="s">
        <v>3471</v>
      </c>
    </row>
    <row r="1250" spans="1:17" ht="13.9" customHeight="1">
      <c r="A1250" s="23" t="s">
        <v>7677</v>
      </c>
      <c r="B1250" s="5" t="s">
        <v>13</v>
      </c>
      <c r="C1250" s="3" t="s">
        <v>14</v>
      </c>
      <c r="D1250" s="3" t="s">
        <v>1398</v>
      </c>
      <c r="E1250" s="3" t="s">
        <v>215</v>
      </c>
      <c r="F1250" s="3" t="s">
        <v>3479</v>
      </c>
      <c r="G1250" s="3" t="s">
        <v>15</v>
      </c>
      <c r="H1250" s="3" t="s">
        <v>3518</v>
      </c>
      <c r="I1250" s="3" t="s">
        <v>16</v>
      </c>
      <c r="J1250" s="35">
        <v>40.98</v>
      </c>
      <c r="K1250" s="32">
        <v>0.14285999999999999</v>
      </c>
      <c r="L1250" s="6">
        <v>0.2</v>
      </c>
      <c r="M1250" s="7">
        <v>41406</v>
      </c>
      <c r="N1250" s="93" t="s">
        <v>5581</v>
      </c>
      <c r="O1250" s="3" t="s">
        <v>233</v>
      </c>
      <c r="P1250" s="3" t="s">
        <v>3466</v>
      </c>
      <c r="Q1250" s="3" t="s">
        <v>3473</v>
      </c>
    </row>
    <row r="1251" spans="1:17" ht="13.9" customHeight="1">
      <c r="A1251" s="2" t="s">
        <v>7678</v>
      </c>
      <c r="B1251" s="11" t="s">
        <v>13</v>
      </c>
      <c r="C1251" s="3" t="s">
        <v>14</v>
      </c>
      <c r="D1251" s="3" t="s">
        <v>1399</v>
      </c>
      <c r="E1251" s="3" t="s">
        <v>616</v>
      </c>
      <c r="F1251" s="3" t="s">
        <v>3479</v>
      </c>
      <c r="G1251" s="3" t="s">
        <v>15</v>
      </c>
      <c r="H1251" s="8" t="s">
        <v>3514</v>
      </c>
      <c r="I1251" s="3" t="s">
        <v>16</v>
      </c>
      <c r="J1251" s="35">
        <v>57.17</v>
      </c>
      <c r="K1251" s="32">
        <v>1</v>
      </c>
      <c r="L1251" s="6">
        <v>0.1875</v>
      </c>
      <c r="M1251" s="7">
        <v>41897</v>
      </c>
      <c r="N1251" s="93" t="s">
        <v>5582</v>
      </c>
      <c r="O1251" s="3" t="s">
        <v>218</v>
      </c>
      <c r="P1251" s="3" t="s">
        <v>3466</v>
      </c>
      <c r="Q1251" s="3" t="s">
        <v>3473</v>
      </c>
    </row>
    <row r="1252" spans="1:17" ht="13.9" customHeight="1">
      <c r="A1252" s="2" t="s">
        <v>7679</v>
      </c>
      <c r="B1252" s="11" t="s">
        <v>13</v>
      </c>
      <c r="C1252" s="3" t="s">
        <v>14</v>
      </c>
      <c r="D1252" s="3" t="s">
        <v>1400</v>
      </c>
      <c r="E1252" s="8" t="s">
        <v>2276</v>
      </c>
      <c r="F1252" s="3" t="s">
        <v>3477</v>
      </c>
      <c r="G1252" s="3" t="s">
        <v>15</v>
      </c>
      <c r="H1252" s="8" t="s">
        <v>3520</v>
      </c>
      <c r="I1252" s="3" t="s">
        <v>16</v>
      </c>
      <c r="J1252" s="35">
        <v>79.930000000000007</v>
      </c>
      <c r="K1252" s="32">
        <v>2.5</v>
      </c>
      <c r="L1252" s="6">
        <v>0.125</v>
      </c>
      <c r="M1252" s="7">
        <v>41422</v>
      </c>
      <c r="N1252" s="93" t="s">
        <v>4626</v>
      </c>
      <c r="O1252" s="3" t="s">
        <v>135</v>
      </c>
      <c r="P1252" s="3" t="s">
        <v>3466</v>
      </c>
      <c r="Q1252" s="3" t="s">
        <v>3471</v>
      </c>
    </row>
    <row r="1253" spans="1:17" ht="13.9" customHeight="1">
      <c r="A1253" s="23" t="s">
        <v>7680</v>
      </c>
      <c r="B1253" s="11" t="s">
        <v>13</v>
      </c>
      <c r="C1253" s="3" t="s">
        <v>14</v>
      </c>
      <c r="D1253" s="8" t="s">
        <v>1401</v>
      </c>
      <c r="E1253" s="8" t="s">
        <v>2799</v>
      </c>
      <c r="F1253" s="8" t="s">
        <v>3477</v>
      </c>
      <c r="G1253" s="8" t="s">
        <v>15</v>
      </c>
      <c r="H1253" s="8" t="s">
        <v>3520</v>
      </c>
      <c r="I1253" s="3" t="s">
        <v>3463</v>
      </c>
      <c r="J1253" s="35">
        <v>39.89</v>
      </c>
      <c r="K1253" s="32">
        <v>18.75</v>
      </c>
      <c r="L1253" s="14">
        <v>0.1875</v>
      </c>
      <c r="M1253" s="12">
        <v>41412</v>
      </c>
      <c r="N1253" s="93" t="s">
        <v>4627</v>
      </c>
      <c r="O1253" s="8" t="s">
        <v>135</v>
      </c>
      <c r="P1253" s="8" t="s">
        <v>3466</v>
      </c>
      <c r="Q1253" s="8" t="s">
        <v>3471</v>
      </c>
    </row>
    <row r="1254" spans="1:17" ht="13.9" customHeight="1">
      <c r="A1254" s="2" t="s">
        <v>7681</v>
      </c>
      <c r="B1254" s="11" t="s">
        <v>13</v>
      </c>
      <c r="C1254" s="3" t="s">
        <v>14</v>
      </c>
      <c r="D1254" s="8" t="s">
        <v>1402</v>
      </c>
      <c r="E1254" s="8" t="s">
        <v>2404</v>
      </c>
      <c r="F1254" s="8" t="s">
        <v>3477</v>
      </c>
      <c r="G1254" s="8" t="s">
        <v>15</v>
      </c>
      <c r="H1254" s="8" t="s">
        <v>3488</v>
      </c>
      <c r="I1254" s="3" t="s">
        <v>16</v>
      </c>
      <c r="J1254" s="35">
        <v>168.3</v>
      </c>
      <c r="K1254" s="32">
        <v>4.1680000000000001</v>
      </c>
      <c r="L1254" s="14">
        <v>0.2</v>
      </c>
      <c r="M1254" s="12">
        <v>39164</v>
      </c>
      <c r="N1254" s="93" t="s">
        <v>5583</v>
      </c>
      <c r="O1254" s="8" t="s">
        <v>221</v>
      </c>
      <c r="P1254" s="8" t="s">
        <v>3465</v>
      </c>
      <c r="Q1254" s="8" t="s">
        <v>3471</v>
      </c>
    </row>
    <row r="1255" spans="1:17" ht="13.9" customHeight="1">
      <c r="A1255" s="2" t="s">
        <v>7682</v>
      </c>
      <c r="B1255" s="11" t="s">
        <v>13</v>
      </c>
      <c r="C1255" s="3" t="s">
        <v>14</v>
      </c>
      <c r="D1255" s="8" t="s">
        <v>735</v>
      </c>
      <c r="E1255" s="8" t="s">
        <v>2552</v>
      </c>
      <c r="F1255" s="8" t="s">
        <v>3477</v>
      </c>
      <c r="G1255" s="8" t="s">
        <v>15</v>
      </c>
      <c r="H1255" s="8" t="s">
        <v>3488</v>
      </c>
      <c r="I1255" s="3" t="s">
        <v>16</v>
      </c>
      <c r="J1255" s="35">
        <v>163.41999999999999</v>
      </c>
      <c r="K1255" s="32">
        <v>4.1680000000000001</v>
      </c>
      <c r="L1255" s="14">
        <v>0.2</v>
      </c>
      <c r="M1255" s="12">
        <v>39637</v>
      </c>
      <c r="N1255" s="93" t="s">
        <v>3932</v>
      </c>
      <c r="O1255" s="8" t="s">
        <v>221</v>
      </c>
      <c r="P1255" s="8" t="s">
        <v>3465</v>
      </c>
      <c r="Q1255" s="8" t="s">
        <v>3471</v>
      </c>
    </row>
    <row r="1256" spans="1:17" ht="13.9" customHeight="1">
      <c r="A1256" s="23" t="s">
        <v>7683</v>
      </c>
      <c r="B1256" s="11" t="s">
        <v>13</v>
      </c>
      <c r="C1256" s="3" t="s">
        <v>14</v>
      </c>
      <c r="D1256" s="8" t="s">
        <v>1403</v>
      </c>
      <c r="E1256" s="8" t="s">
        <v>2799</v>
      </c>
      <c r="F1256" s="8" t="s">
        <v>3477</v>
      </c>
      <c r="G1256" s="8" t="s">
        <v>15</v>
      </c>
      <c r="H1256" s="8" t="s">
        <v>3488</v>
      </c>
      <c r="I1256" s="3" t="s">
        <v>16</v>
      </c>
      <c r="J1256" s="35">
        <v>159.43</v>
      </c>
      <c r="K1256" s="32">
        <v>4.1680000000000001</v>
      </c>
      <c r="L1256" s="14">
        <v>0.2</v>
      </c>
      <c r="M1256" s="12">
        <v>42156</v>
      </c>
      <c r="N1256" s="93" t="s">
        <v>3933</v>
      </c>
      <c r="O1256" s="8" t="s">
        <v>221</v>
      </c>
      <c r="P1256" s="8" t="s">
        <v>3465</v>
      </c>
      <c r="Q1256" s="8" t="s">
        <v>3471</v>
      </c>
    </row>
    <row r="1257" spans="1:17" ht="13.9" customHeight="1">
      <c r="A1257" s="2" t="s">
        <v>7684</v>
      </c>
      <c r="B1257" s="11" t="s">
        <v>13</v>
      </c>
      <c r="C1257" s="3" t="s">
        <v>14</v>
      </c>
      <c r="D1257" s="8" t="s">
        <v>1404</v>
      </c>
      <c r="E1257" s="8" t="s">
        <v>2692</v>
      </c>
      <c r="F1257" s="8" t="s">
        <v>3477</v>
      </c>
      <c r="G1257" s="8" t="s">
        <v>15</v>
      </c>
      <c r="H1257" s="8" t="s">
        <v>3488</v>
      </c>
      <c r="I1257" s="3" t="s">
        <v>16</v>
      </c>
      <c r="J1257" s="35">
        <v>166.16</v>
      </c>
      <c r="K1257" s="32">
        <v>4.1680000000000001</v>
      </c>
      <c r="L1257" s="14">
        <v>0.2</v>
      </c>
      <c r="M1257" s="12">
        <v>39191</v>
      </c>
      <c r="N1257" s="93" t="s">
        <v>4628</v>
      </c>
      <c r="O1257" s="8" t="s">
        <v>221</v>
      </c>
      <c r="P1257" s="8" t="s">
        <v>3465</v>
      </c>
      <c r="Q1257" s="8" t="s">
        <v>3471</v>
      </c>
    </row>
    <row r="1258" spans="1:17" ht="13.9" customHeight="1">
      <c r="A1258" s="2" t="s">
        <v>7685</v>
      </c>
      <c r="B1258" s="11" t="s">
        <v>13</v>
      </c>
      <c r="C1258" s="3" t="s">
        <v>14</v>
      </c>
      <c r="D1258" s="8" t="s">
        <v>1405</v>
      </c>
      <c r="E1258" s="8" t="s">
        <v>1777</v>
      </c>
      <c r="F1258" s="8" t="s">
        <v>3477</v>
      </c>
      <c r="G1258" s="8" t="s">
        <v>15</v>
      </c>
      <c r="H1258" s="8" t="s">
        <v>3488</v>
      </c>
      <c r="I1258" s="3" t="s">
        <v>16</v>
      </c>
      <c r="J1258" s="35">
        <v>170.73</v>
      </c>
      <c r="K1258" s="32">
        <v>4.1680000000000001</v>
      </c>
      <c r="L1258" s="14">
        <v>0.2</v>
      </c>
      <c r="M1258" s="12">
        <v>39229</v>
      </c>
      <c r="N1258" s="93" t="s">
        <v>4629</v>
      </c>
      <c r="O1258" s="8" t="s">
        <v>221</v>
      </c>
      <c r="P1258" s="8" t="s">
        <v>3465</v>
      </c>
      <c r="Q1258" s="8" t="s">
        <v>3471</v>
      </c>
    </row>
    <row r="1259" spans="1:17" ht="13.9" customHeight="1">
      <c r="A1259" s="23" t="s">
        <v>7686</v>
      </c>
      <c r="B1259" s="11" t="s">
        <v>13</v>
      </c>
      <c r="C1259" s="3" t="s">
        <v>14</v>
      </c>
      <c r="D1259" s="8" t="s">
        <v>1406</v>
      </c>
      <c r="E1259" s="8" t="s">
        <v>3188</v>
      </c>
      <c r="F1259" s="8" t="s">
        <v>3477</v>
      </c>
      <c r="G1259" s="8" t="s">
        <v>15</v>
      </c>
      <c r="H1259" s="8" t="s">
        <v>3488</v>
      </c>
      <c r="I1259" s="3" t="s">
        <v>16</v>
      </c>
      <c r="J1259" s="35">
        <v>164.08</v>
      </c>
      <c r="K1259" s="32">
        <v>4.1680000000000001</v>
      </c>
      <c r="L1259" s="14">
        <v>0.2</v>
      </c>
      <c r="M1259" s="12">
        <v>39648</v>
      </c>
      <c r="N1259" s="93" t="s">
        <v>4630</v>
      </c>
      <c r="O1259" s="8" t="s">
        <v>221</v>
      </c>
      <c r="P1259" s="8" t="s">
        <v>3465</v>
      </c>
      <c r="Q1259" s="8" t="s">
        <v>3471</v>
      </c>
    </row>
    <row r="1260" spans="1:17" ht="13.9" customHeight="1">
      <c r="A1260" s="2" t="s">
        <v>7687</v>
      </c>
      <c r="B1260" s="11" t="s">
        <v>13</v>
      </c>
      <c r="C1260" s="3" t="s">
        <v>14</v>
      </c>
      <c r="D1260" s="8" t="s">
        <v>1407</v>
      </c>
      <c r="E1260" s="3" t="s">
        <v>1100</v>
      </c>
      <c r="F1260" s="8" t="s">
        <v>3477</v>
      </c>
      <c r="G1260" s="8" t="s">
        <v>15</v>
      </c>
      <c r="H1260" s="8" t="s">
        <v>3488</v>
      </c>
      <c r="I1260" s="3" t="s">
        <v>16</v>
      </c>
      <c r="J1260" s="35">
        <v>159.71</v>
      </c>
      <c r="K1260" s="32">
        <v>4.1680000000000001</v>
      </c>
      <c r="L1260" s="14">
        <v>0.2</v>
      </c>
      <c r="M1260" s="12">
        <v>42318</v>
      </c>
      <c r="N1260" s="93" t="s">
        <v>4631</v>
      </c>
      <c r="O1260" s="8" t="s">
        <v>221</v>
      </c>
      <c r="P1260" s="8" t="s">
        <v>3465</v>
      </c>
      <c r="Q1260" s="8" t="s">
        <v>3471</v>
      </c>
    </row>
    <row r="1261" spans="1:17" ht="13.9" customHeight="1">
      <c r="A1261" s="2" t="s">
        <v>7688</v>
      </c>
      <c r="B1261" s="11" t="s">
        <v>13</v>
      </c>
      <c r="C1261" s="3" t="s">
        <v>14</v>
      </c>
      <c r="D1261" s="3" t="s">
        <v>1408</v>
      </c>
      <c r="E1261" s="3" t="s">
        <v>995</v>
      </c>
      <c r="F1261" s="3" t="s">
        <v>3477</v>
      </c>
      <c r="G1261" s="3" t="s">
        <v>15</v>
      </c>
      <c r="H1261" s="3" t="s">
        <v>3488</v>
      </c>
      <c r="I1261" s="3" t="s">
        <v>16</v>
      </c>
      <c r="J1261" s="35">
        <v>149.16</v>
      </c>
      <c r="K1261" s="32">
        <v>4.1680000000000001</v>
      </c>
      <c r="L1261" s="14">
        <v>0.2</v>
      </c>
      <c r="M1261" s="7">
        <v>39165</v>
      </c>
      <c r="N1261" s="93" t="s">
        <v>5584</v>
      </c>
      <c r="O1261" s="3" t="s">
        <v>221</v>
      </c>
      <c r="P1261" s="3" t="s">
        <v>3465</v>
      </c>
      <c r="Q1261" s="3" t="s">
        <v>3471</v>
      </c>
    </row>
    <row r="1262" spans="1:17" ht="13.9" customHeight="1">
      <c r="A1262" s="23" t="s">
        <v>7689</v>
      </c>
      <c r="B1262" s="11" t="s">
        <v>13</v>
      </c>
      <c r="C1262" s="3" t="s">
        <v>14</v>
      </c>
      <c r="D1262" s="3" t="s">
        <v>1409</v>
      </c>
      <c r="E1262" s="8" t="s">
        <v>201</v>
      </c>
      <c r="F1262" s="3" t="s">
        <v>3477</v>
      </c>
      <c r="G1262" s="3" t="s">
        <v>15</v>
      </c>
      <c r="H1262" s="3" t="s">
        <v>3488</v>
      </c>
      <c r="I1262" s="3" t="s">
        <v>16</v>
      </c>
      <c r="J1262" s="35">
        <v>151.13</v>
      </c>
      <c r="K1262" s="32">
        <v>4.1680000000000001</v>
      </c>
      <c r="L1262" s="14">
        <v>0.2</v>
      </c>
      <c r="M1262" s="7">
        <v>39186</v>
      </c>
      <c r="N1262" s="93" t="s">
        <v>4632</v>
      </c>
      <c r="O1262" s="3" t="s">
        <v>221</v>
      </c>
      <c r="P1262" s="3" t="s">
        <v>3465</v>
      </c>
      <c r="Q1262" s="3" t="s">
        <v>3471</v>
      </c>
    </row>
    <row r="1263" spans="1:17" ht="13.9" customHeight="1">
      <c r="A1263" s="2" t="s">
        <v>7690</v>
      </c>
      <c r="B1263" s="5" t="s">
        <v>13</v>
      </c>
      <c r="C1263" s="3" t="s">
        <v>14</v>
      </c>
      <c r="D1263" s="3" t="s">
        <v>1410</v>
      </c>
      <c r="E1263" s="8" t="s">
        <v>2692</v>
      </c>
      <c r="F1263" s="3" t="s">
        <v>3477</v>
      </c>
      <c r="G1263" s="3" t="s">
        <v>15</v>
      </c>
      <c r="H1263" s="3" t="s">
        <v>3488</v>
      </c>
      <c r="I1263" s="3" t="s">
        <v>16</v>
      </c>
      <c r="J1263" s="35">
        <v>157.19999999999999</v>
      </c>
      <c r="K1263" s="32">
        <v>4.1680000000000001</v>
      </c>
      <c r="L1263" s="6">
        <v>0.2</v>
      </c>
      <c r="M1263" s="7">
        <v>39692</v>
      </c>
      <c r="N1263" s="93" t="s">
        <v>5585</v>
      </c>
      <c r="O1263" s="3" t="s">
        <v>221</v>
      </c>
      <c r="P1263" s="3" t="s">
        <v>3465</v>
      </c>
      <c r="Q1263" s="3" t="s">
        <v>3471</v>
      </c>
    </row>
    <row r="1264" spans="1:17" ht="13.9" customHeight="1">
      <c r="A1264" s="2" t="s">
        <v>7691</v>
      </c>
      <c r="B1264" s="11" t="s">
        <v>13</v>
      </c>
      <c r="C1264" s="3" t="s">
        <v>14</v>
      </c>
      <c r="D1264" s="3" t="s">
        <v>1411</v>
      </c>
      <c r="E1264" s="8" t="s">
        <v>1777</v>
      </c>
      <c r="F1264" s="3" t="s">
        <v>3479</v>
      </c>
      <c r="G1264" s="3" t="s">
        <v>15</v>
      </c>
      <c r="H1264" s="8" t="s">
        <v>3518</v>
      </c>
      <c r="I1264" s="3" t="s">
        <v>16</v>
      </c>
      <c r="J1264" s="35">
        <v>36.200000000000003</v>
      </c>
      <c r="K1264" s="32">
        <v>2.3387500000000001</v>
      </c>
      <c r="L1264" s="6">
        <v>0.1875</v>
      </c>
      <c r="M1264" s="7">
        <v>41416</v>
      </c>
      <c r="N1264" s="93" t="s">
        <v>3934</v>
      </c>
      <c r="O1264" s="3" t="s">
        <v>233</v>
      </c>
      <c r="P1264" s="3" t="s">
        <v>3466</v>
      </c>
      <c r="Q1264" s="3" t="s">
        <v>3473</v>
      </c>
    </row>
    <row r="1265" spans="1:17" ht="13.9" customHeight="1">
      <c r="A1265" s="23" t="s">
        <v>7692</v>
      </c>
      <c r="B1265" s="5" t="s">
        <v>13</v>
      </c>
      <c r="C1265" s="3" t="s">
        <v>14</v>
      </c>
      <c r="D1265" s="3" t="s">
        <v>1412</v>
      </c>
      <c r="E1265" s="8" t="s">
        <v>3063</v>
      </c>
      <c r="F1265" s="3" t="s">
        <v>3477</v>
      </c>
      <c r="G1265" s="3" t="s">
        <v>15</v>
      </c>
      <c r="H1265" s="3" t="s">
        <v>3520</v>
      </c>
      <c r="I1265" s="3" t="s">
        <v>16</v>
      </c>
      <c r="J1265" s="35">
        <v>39.53</v>
      </c>
      <c r="K1265" s="32">
        <v>1.6666666000000001</v>
      </c>
      <c r="L1265" s="6">
        <v>0.2</v>
      </c>
      <c r="M1265" s="7">
        <v>41418</v>
      </c>
      <c r="N1265" s="93" t="s">
        <v>3935</v>
      </c>
      <c r="O1265" s="3" t="s">
        <v>135</v>
      </c>
      <c r="P1265" s="3" t="s">
        <v>3466</v>
      </c>
      <c r="Q1265" s="3" t="s">
        <v>3471</v>
      </c>
    </row>
    <row r="1266" spans="1:17" ht="13.9" customHeight="1">
      <c r="A1266" s="2" t="s">
        <v>7693</v>
      </c>
      <c r="B1266" s="5" t="s">
        <v>13</v>
      </c>
      <c r="C1266" s="3" t="s">
        <v>14</v>
      </c>
      <c r="D1266" s="3" t="s">
        <v>1413</v>
      </c>
      <c r="E1266" s="8" t="s">
        <v>2692</v>
      </c>
      <c r="F1266" s="3" t="s">
        <v>3479</v>
      </c>
      <c r="G1266" s="3" t="s">
        <v>15</v>
      </c>
      <c r="H1266" s="3" t="s">
        <v>3522</v>
      </c>
      <c r="I1266" s="3" t="s">
        <v>16</v>
      </c>
      <c r="J1266" s="35">
        <v>40.020000000000003</v>
      </c>
      <c r="K1266" s="32">
        <v>1.25</v>
      </c>
      <c r="L1266" s="6">
        <v>0.2</v>
      </c>
      <c r="M1266" s="7">
        <v>41453</v>
      </c>
      <c r="N1266" s="93" t="s">
        <v>5586</v>
      </c>
      <c r="O1266" s="3" t="s">
        <v>177</v>
      </c>
      <c r="P1266" s="3" t="s">
        <v>3466</v>
      </c>
      <c r="Q1266" s="3" t="s">
        <v>3473</v>
      </c>
    </row>
    <row r="1267" spans="1:17" ht="13.9" customHeight="1">
      <c r="A1267" s="2" t="s">
        <v>7694</v>
      </c>
      <c r="B1267" s="11" t="s">
        <v>13</v>
      </c>
      <c r="C1267" s="3" t="s">
        <v>14</v>
      </c>
      <c r="D1267" s="3" t="s">
        <v>1414</v>
      </c>
      <c r="E1267" s="8" t="s">
        <v>2276</v>
      </c>
      <c r="F1267" s="3" t="s">
        <v>3479</v>
      </c>
      <c r="G1267" s="3" t="s">
        <v>15</v>
      </c>
      <c r="H1267" s="8" t="s">
        <v>3522</v>
      </c>
      <c r="I1267" s="3" t="s">
        <v>16</v>
      </c>
      <c r="J1267" s="35">
        <v>40.96</v>
      </c>
      <c r="K1267" s="32">
        <v>1.25</v>
      </c>
      <c r="L1267" s="6">
        <v>0.2</v>
      </c>
      <c r="M1267" s="7">
        <v>41923</v>
      </c>
      <c r="N1267" s="93" t="s">
        <v>3925</v>
      </c>
      <c r="O1267" s="3" t="s">
        <v>177</v>
      </c>
      <c r="P1267" s="3" t="s">
        <v>3466</v>
      </c>
      <c r="Q1267" s="3" t="s">
        <v>3473</v>
      </c>
    </row>
    <row r="1268" spans="1:17" ht="13.9" customHeight="1">
      <c r="A1268" s="23" t="s">
        <v>7695</v>
      </c>
      <c r="B1268" s="15" t="s">
        <v>13</v>
      </c>
      <c r="C1268" s="3" t="s">
        <v>14</v>
      </c>
      <c r="D1268" s="3" t="s">
        <v>1415</v>
      </c>
      <c r="E1268" s="8" t="s">
        <v>2552</v>
      </c>
      <c r="F1268" s="3" t="s">
        <v>3477</v>
      </c>
      <c r="G1268" s="3" t="s">
        <v>15</v>
      </c>
      <c r="H1268" s="13" t="s">
        <v>3520</v>
      </c>
      <c r="I1268" s="3" t="s">
        <v>3463</v>
      </c>
      <c r="J1268" s="35">
        <v>79.53</v>
      </c>
      <c r="K1268" s="32">
        <v>50</v>
      </c>
      <c r="L1268" s="6">
        <v>0.1875</v>
      </c>
      <c r="M1268" s="7">
        <v>41437</v>
      </c>
      <c r="N1268" s="93" t="s">
        <v>3936</v>
      </c>
      <c r="O1268" s="3" t="s">
        <v>135</v>
      </c>
      <c r="P1268" s="3" t="s">
        <v>3466</v>
      </c>
      <c r="Q1268" s="3" t="s">
        <v>3471</v>
      </c>
    </row>
    <row r="1269" spans="1:17" ht="13.9" customHeight="1">
      <c r="A1269" s="2" t="s">
        <v>7696</v>
      </c>
      <c r="B1269" s="3" t="s">
        <v>13</v>
      </c>
      <c r="C1269" s="3" t="s">
        <v>14</v>
      </c>
      <c r="D1269" s="3" t="s">
        <v>1416</v>
      </c>
      <c r="E1269" s="3" t="s">
        <v>111</v>
      </c>
      <c r="F1269" s="3" t="s">
        <v>3477</v>
      </c>
      <c r="G1269" s="3" t="s">
        <v>15</v>
      </c>
      <c r="H1269" s="3" t="s">
        <v>3511</v>
      </c>
      <c r="I1269" s="3" t="s">
        <v>16</v>
      </c>
      <c r="J1269" s="35">
        <v>40.880000000000003</v>
      </c>
      <c r="K1269" s="32">
        <v>1.9125000000000001</v>
      </c>
      <c r="L1269" s="6">
        <v>0.2</v>
      </c>
      <c r="M1269" s="7">
        <v>41452</v>
      </c>
      <c r="N1269" s="93" t="s">
        <v>3937</v>
      </c>
      <c r="O1269" s="3" t="s">
        <v>265</v>
      </c>
      <c r="P1269" s="3" t="s">
        <v>3466</v>
      </c>
      <c r="Q1269" s="3" t="s">
        <v>3473</v>
      </c>
    </row>
    <row r="1270" spans="1:17" ht="13.9" customHeight="1">
      <c r="A1270" s="2" t="s">
        <v>7697</v>
      </c>
      <c r="B1270" s="5" t="s">
        <v>13</v>
      </c>
      <c r="C1270" s="3" t="s">
        <v>14</v>
      </c>
      <c r="D1270" s="3" t="s">
        <v>1417</v>
      </c>
      <c r="E1270" s="8" t="s">
        <v>1274</v>
      </c>
      <c r="F1270" s="3" t="s">
        <v>3479</v>
      </c>
      <c r="G1270" s="3" t="s">
        <v>15</v>
      </c>
      <c r="H1270" s="3" t="s">
        <v>3518</v>
      </c>
      <c r="I1270" s="3" t="s">
        <v>16</v>
      </c>
      <c r="J1270" s="35">
        <v>80.069999999999993</v>
      </c>
      <c r="K1270" s="32">
        <v>15.753</v>
      </c>
      <c r="L1270" s="6">
        <v>0.2</v>
      </c>
      <c r="M1270" s="7">
        <v>41466</v>
      </c>
      <c r="N1270" s="93" t="s">
        <v>3938</v>
      </c>
      <c r="O1270" s="3" t="s">
        <v>233</v>
      </c>
      <c r="P1270" s="3" t="s">
        <v>3466</v>
      </c>
      <c r="Q1270" s="3" t="s">
        <v>3473</v>
      </c>
    </row>
    <row r="1271" spans="1:17" ht="13.9" customHeight="1">
      <c r="A1271" s="23" t="s">
        <v>7698</v>
      </c>
      <c r="B1271" s="5" t="s">
        <v>13</v>
      </c>
      <c r="C1271" s="3" t="s">
        <v>14</v>
      </c>
      <c r="D1271" s="3" t="s">
        <v>1418</v>
      </c>
      <c r="E1271" s="3" t="s">
        <v>1177</v>
      </c>
      <c r="F1271" s="3" t="s">
        <v>3477</v>
      </c>
      <c r="G1271" s="3" t="s">
        <v>15</v>
      </c>
      <c r="H1271" s="3" t="s">
        <v>3514</v>
      </c>
      <c r="I1271" s="3" t="s">
        <v>16</v>
      </c>
      <c r="J1271" s="35">
        <v>107.9</v>
      </c>
      <c r="K1271" s="32">
        <v>2.65</v>
      </c>
      <c r="L1271" s="6">
        <v>0.2</v>
      </c>
      <c r="M1271" s="7">
        <v>41936</v>
      </c>
      <c r="N1271" s="93" t="s">
        <v>3939</v>
      </c>
      <c r="O1271" s="3" t="s">
        <v>218</v>
      </c>
      <c r="P1271" s="3" t="s">
        <v>3466</v>
      </c>
      <c r="Q1271" s="3" t="s">
        <v>3473</v>
      </c>
    </row>
    <row r="1272" spans="1:17" ht="13.9" customHeight="1">
      <c r="A1272" s="2" t="s">
        <v>7699</v>
      </c>
      <c r="B1272" s="5" t="s">
        <v>13</v>
      </c>
      <c r="C1272" s="3" t="s">
        <v>14</v>
      </c>
      <c r="D1272" s="3" t="s">
        <v>1419</v>
      </c>
      <c r="E1272" s="8" t="s">
        <v>2692</v>
      </c>
      <c r="F1272" s="3" t="s">
        <v>3479</v>
      </c>
      <c r="G1272" s="3" t="s">
        <v>15</v>
      </c>
      <c r="H1272" s="3" t="s">
        <v>3518</v>
      </c>
      <c r="I1272" s="3" t="s">
        <v>16</v>
      </c>
      <c r="J1272" s="35">
        <v>38.03</v>
      </c>
      <c r="K1272" s="32">
        <v>6.2370000000000002E-2</v>
      </c>
      <c r="L1272" s="6">
        <v>0.2</v>
      </c>
      <c r="M1272" s="7">
        <v>41437</v>
      </c>
      <c r="N1272" s="95" t="s">
        <v>3940</v>
      </c>
      <c r="O1272" s="3" t="s">
        <v>233</v>
      </c>
      <c r="P1272" s="3" t="s">
        <v>3466</v>
      </c>
      <c r="Q1272" s="3" t="s">
        <v>3473</v>
      </c>
    </row>
    <row r="1273" spans="1:17" ht="13.9" customHeight="1">
      <c r="A1273" s="2" t="s">
        <v>7700</v>
      </c>
      <c r="B1273" s="5" t="s">
        <v>13</v>
      </c>
      <c r="C1273" s="3" t="s">
        <v>14</v>
      </c>
      <c r="D1273" s="3" t="s">
        <v>1420</v>
      </c>
      <c r="E1273" s="8" t="s">
        <v>1777</v>
      </c>
      <c r="F1273" s="3" t="s">
        <v>3479</v>
      </c>
      <c r="G1273" s="3" t="s">
        <v>15</v>
      </c>
      <c r="H1273" s="3" t="s">
        <v>3518</v>
      </c>
      <c r="I1273" s="3" t="s">
        <v>16</v>
      </c>
      <c r="J1273" s="35">
        <v>39.619999999999997</v>
      </c>
      <c r="K1273" s="32">
        <v>0.23583999999999999</v>
      </c>
      <c r="L1273" s="6">
        <v>0.2</v>
      </c>
      <c r="M1273" s="7">
        <v>41433</v>
      </c>
      <c r="N1273" s="95" t="s">
        <v>3941</v>
      </c>
      <c r="O1273" s="3" t="s">
        <v>233</v>
      </c>
      <c r="P1273" s="3" t="s">
        <v>3466</v>
      </c>
      <c r="Q1273" s="3" t="s">
        <v>3473</v>
      </c>
    </row>
    <row r="1274" spans="1:17" ht="13.9" customHeight="1">
      <c r="A1274" s="23" t="s">
        <v>7701</v>
      </c>
      <c r="B1274" s="5" t="s">
        <v>13</v>
      </c>
      <c r="C1274" s="3" t="s">
        <v>14</v>
      </c>
      <c r="D1274" s="3" t="s">
        <v>1421</v>
      </c>
      <c r="E1274" s="8" t="s">
        <v>1274</v>
      </c>
      <c r="F1274" s="3" t="s">
        <v>3479</v>
      </c>
      <c r="G1274" s="3" t="s">
        <v>15</v>
      </c>
      <c r="H1274" s="3" t="s">
        <v>3518</v>
      </c>
      <c r="I1274" s="3" t="s">
        <v>16</v>
      </c>
      <c r="J1274" s="35">
        <v>37.49</v>
      </c>
      <c r="K1274" s="32">
        <v>0.23583999999999999</v>
      </c>
      <c r="L1274" s="6">
        <v>0.2</v>
      </c>
      <c r="M1274" s="7">
        <v>41447</v>
      </c>
      <c r="N1274" s="93" t="s">
        <v>3942</v>
      </c>
      <c r="O1274" s="3" t="s">
        <v>233</v>
      </c>
      <c r="P1274" s="3" t="s">
        <v>3466</v>
      </c>
      <c r="Q1274" s="3" t="s">
        <v>3473</v>
      </c>
    </row>
    <row r="1275" spans="1:17" ht="13.9" customHeight="1">
      <c r="A1275" s="2" t="s">
        <v>7702</v>
      </c>
      <c r="B1275" s="5" t="s">
        <v>13</v>
      </c>
      <c r="C1275" s="3" t="s">
        <v>14</v>
      </c>
      <c r="D1275" s="3" t="s">
        <v>1422</v>
      </c>
      <c r="E1275" s="3" t="s">
        <v>553</v>
      </c>
      <c r="F1275" s="3" t="s">
        <v>3479</v>
      </c>
      <c r="G1275" s="3" t="s">
        <v>15</v>
      </c>
      <c r="H1275" s="3" t="s">
        <v>3518</v>
      </c>
      <c r="I1275" s="3" t="s">
        <v>16</v>
      </c>
      <c r="J1275" s="35">
        <v>38.450000000000003</v>
      </c>
      <c r="K1275" s="32">
        <v>3.5782500000000002</v>
      </c>
      <c r="L1275" s="6">
        <v>0.2</v>
      </c>
      <c r="M1275" s="7">
        <v>41917</v>
      </c>
      <c r="N1275" s="93" t="s">
        <v>3943</v>
      </c>
      <c r="O1275" s="3" t="s">
        <v>233</v>
      </c>
      <c r="P1275" s="3" t="s">
        <v>3466</v>
      </c>
      <c r="Q1275" s="3" t="s">
        <v>3473</v>
      </c>
    </row>
    <row r="1276" spans="1:17" ht="13.9" customHeight="1">
      <c r="A1276" s="2" t="s">
        <v>7703</v>
      </c>
      <c r="B1276" s="5" t="s">
        <v>13</v>
      </c>
      <c r="C1276" s="3" t="s">
        <v>14</v>
      </c>
      <c r="D1276" s="3" t="s">
        <v>1423</v>
      </c>
      <c r="E1276" s="8" t="s">
        <v>2864</v>
      </c>
      <c r="F1276" s="3" t="s">
        <v>3479</v>
      </c>
      <c r="G1276" s="3" t="s">
        <v>15</v>
      </c>
      <c r="H1276" s="3" t="s">
        <v>3518</v>
      </c>
      <c r="I1276" s="3" t="s">
        <v>16</v>
      </c>
      <c r="J1276" s="35">
        <v>64.44</v>
      </c>
      <c r="K1276" s="32">
        <v>1</v>
      </c>
      <c r="L1276" s="6">
        <v>0.2</v>
      </c>
      <c r="M1276" s="7">
        <v>41374</v>
      </c>
      <c r="N1276" s="93" t="s">
        <v>5587</v>
      </c>
      <c r="O1276" s="3" t="s">
        <v>233</v>
      </c>
      <c r="P1276" s="3" t="s">
        <v>3466</v>
      </c>
      <c r="Q1276" s="3" t="s">
        <v>3473</v>
      </c>
    </row>
    <row r="1277" spans="1:17" ht="13.9" customHeight="1">
      <c r="A1277" s="23" t="s">
        <v>7704</v>
      </c>
      <c r="B1277" s="3" t="s">
        <v>13</v>
      </c>
      <c r="C1277" s="3" t="s">
        <v>14</v>
      </c>
      <c r="D1277" s="3" t="s">
        <v>1424</v>
      </c>
      <c r="E1277" s="3" t="s">
        <v>122</v>
      </c>
      <c r="F1277" s="3" t="s">
        <v>3479</v>
      </c>
      <c r="G1277" s="3" t="s">
        <v>15</v>
      </c>
      <c r="H1277" s="3" t="s">
        <v>3522</v>
      </c>
      <c r="I1277" s="3" t="s">
        <v>16</v>
      </c>
      <c r="J1277" s="35">
        <v>42.34</v>
      </c>
      <c r="K1277" s="32">
        <v>2</v>
      </c>
      <c r="L1277" s="6">
        <v>0.1875</v>
      </c>
      <c r="M1277" s="7">
        <v>41403</v>
      </c>
      <c r="N1277" s="93" t="s">
        <v>5588</v>
      </c>
      <c r="O1277" s="3" t="s">
        <v>177</v>
      </c>
      <c r="P1277" s="3" t="s">
        <v>3466</v>
      </c>
      <c r="Q1277" s="3" t="s">
        <v>3473</v>
      </c>
    </row>
    <row r="1278" spans="1:17" ht="13.9" customHeight="1">
      <c r="A1278" s="2" t="s">
        <v>7705</v>
      </c>
      <c r="B1278" s="3" t="s">
        <v>13</v>
      </c>
      <c r="C1278" s="3" t="s">
        <v>14</v>
      </c>
      <c r="D1278" s="3" t="s">
        <v>1425</v>
      </c>
      <c r="E1278" s="3" t="s">
        <v>1471</v>
      </c>
      <c r="F1278" s="3" t="s">
        <v>3479</v>
      </c>
      <c r="G1278" s="3" t="s">
        <v>15</v>
      </c>
      <c r="H1278" s="3" t="s">
        <v>3514</v>
      </c>
      <c r="I1278" s="3" t="s">
        <v>16</v>
      </c>
      <c r="J1278" s="35">
        <v>59.22</v>
      </c>
      <c r="K1278" s="32">
        <v>1</v>
      </c>
      <c r="L1278" s="6">
        <v>0.1875</v>
      </c>
      <c r="M1278" s="7">
        <v>41427</v>
      </c>
      <c r="N1278" s="93" t="s">
        <v>3944</v>
      </c>
      <c r="O1278" s="3" t="s">
        <v>218</v>
      </c>
      <c r="P1278" s="3" t="s">
        <v>3466</v>
      </c>
      <c r="Q1278" s="3" t="s">
        <v>3473</v>
      </c>
    </row>
    <row r="1279" spans="1:17" ht="13.9" customHeight="1">
      <c r="A1279" s="2" t="s">
        <v>7706</v>
      </c>
      <c r="B1279" s="3" t="s">
        <v>13</v>
      </c>
      <c r="C1279" s="3" t="s">
        <v>14</v>
      </c>
      <c r="D1279" s="3" t="s">
        <v>1426</v>
      </c>
      <c r="E1279" s="8" t="s">
        <v>2276</v>
      </c>
      <c r="F1279" s="3" t="s">
        <v>3479</v>
      </c>
      <c r="G1279" s="3" t="s">
        <v>15</v>
      </c>
      <c r="H1279" s="3" t="s">
        <v>3524</v>
      </c>
      <c r="I1279" s="3" t="s">
        <v>16</v>
      </c>
      <c r="J1279" s="35">
        <v>21.44</v>
      </c>
      <c r="K1279" s="32">
        <v>20</v>
      </c>
      <c r="L1279" s="6">
        <v>0.1875</v>
      </c>
      <c r="M1279" s="7">
        <v>41938</v>
      </c>
      <c r="N1279" s="93" t="s">
        <v>4633</v>
      </c>
      <c r="O1279" s="3" t="s">
        <v>216</v>
      </c>
      <c r="P1279" s="3" t="s">
        <v>3466</v>
      </c>
      <c r="Q1279" s="3" t="s">
        <v>3472</v>
      </c>
    </row>
    <row r="1280" spans="1:17" ht="13.9" customHeight="1">
      <c r="A1280" s="23" t="s">
        <v>7707</v>
      </c>
      <c r="B1280" s="3" t="s">
        <v>13</v>
      </c>
      <c r="C1280" s="3" t="s">
        <v>14</v>
      </c>
      <c r="D1280" s="3" t="s">
        <v>1427</v>
      </c>
      <c r="E1280" s="8" t="s">
        <v>2692</v>
      </c>
      <c r="F1280" s="3" t="s">
        <v>3479</v>
      </c>
      <c r="G1280" s="3" t="s">
        <v>15</v>
      </c>
      <c r="H1280" s="3" t="s">
        <v>3524</v>
      </c>
      <c r="I1280" s="3" t="s">
        <v>16</v>
      </c>
      <c r="J1280" s="35">
        <v>80.41</v>
      </c>
      <c r="K1280" s="32">
        <v>6</v>
      </c>
      <c r="L1280" s="6">
        <v>0.1875</v>
      </c>
      <c r="M1280" s="7">
        <v>41458</v>
      </c>
      <c r="N1280" s="93" t="s">
        <v>3945</v>
      </c>
      <c r="O1280" s="3" t="s">
        <v>216</v>
      </c>
      <c r="P1280" s="3" t="s">
        <v>3466</v>
      </c>
      <c r="Q1280" s="3" t="s">
        <v>3472</v>
      </c>
    </row>
    <row r="1281" spans="1:17" ht="13.9" customHeight="1">
      <c r="A1281" s="2" t="s">
        <v>7708</v>
      </c>
      <c r="B1281" s="3" t="s">
        <v>13</v>
      </c>
      <c r="C1281" s="3" t="s">
        <v>14</v>
      </c>
      <c r="D1281" s="3" t="s">
        <v>1428</v>
      </c>
      <c r="E1281" s="3" t="s">
        <v>766</v>
      </c>
      <c r="F1281" s="3" t="s">
        <v>3479</v>
      </c>
      <c r="G1281" s="3" t="s">
        <v>15</v>
      </c>
      <c r="H1281" s="3" t="s">
        <v>3524</v>
      </c>
      <c r="I1281" s="3" t="s">
        <v>16</v>
      </c>
      <c r="J1281" s="35">
        <v>78.47</v>
      </c>
      <c r="K1281" s="32">
        <v>6</v>
      </c>
      <c r="L1281" s="6">
        <v>0.1875</v>
      </c>
      <c r="M1281" s="7">
        <v>41454</v>
      </c>
      <c r="N1281" s="93" t="s">
        <v>5589</v>
      </c>
      <c r="O1281" s="3" t="s">
        <v>216</v>
      </c>
      <c r="P1281" s="3" t="s">
        <v>3466</v>
      </c>
      <c r="Q1281" s="3" t="s">
        <v>3472</v>
      </c>
    </row>
    <row r="1282" spans="1:17" ht="13.9" customHeight="1">
      <c r="A1282" s="2" t="s">
        <v>7709</v>
      </c>
      <c r="B1282" s="5" t="s">
        <v>13</v>
      </c>
      <c r="C1282" s="3" t="s">
        <v>14</v>
      </c>
      <c r="D1282" s="3" t="s">
        <v>1429</v>
      </c>
      <c r="E1282" s="3" t="s">
        <v>1471</v>
      </c>
      <c r="F1282" s="3" t="s">
        <v>3479</v>
      </c>
      <c r="G1282" s="3" t="s">
        <v>15</v>
      </c>
      <c r="H1282" s="3" t="s">
        <v>3524</v>
      </c>
      <c r="I1282" s="3" t="s">
        <v>16</v>
      </c>
      <c r="J1282" s="35">
        <v>77.37</v>
      </c>
      <c r="K1282" s="32">
        <v>6</v>
      </c>
      <c r="L1282" s="6">
        <v>0.1875</v>
      </c>
      <c r="M1282" s="7">
        <v>41468</v>
      </c>
      <c r="N1282" s="93" t="s">
        <v>5590</v>
      </c>
      <c r="O1282" s="3" t="s">
        <v>216</v>
      </c>
      <c r="P1282" s="3" t="s">
        <v>3466</v>
      </c>
      <c r="Q1282" s="3" t="s">
        <v>3472</v>
      </c>
    </row>
    <row r="1283" spans="1:17" ht="13.9" customHeight="1">
      <c r="A1283" s="23" t="s">
        <v>7710</v>
      </c>
      <c r="B1283" s="5" t="s">
        <v>13</v>
      </c>
      <c r="C1283" s="3" t="s">
        <v>14</v>
      </c>
      <c r="D1283" s="3" t="s">
        <v>1430</v>
      </c>
      <c r="E1283" s="8" t="s">
        <v>1777</v>
      </c>
      <c r="F1283" s="3" t="s">
        <v>3479</v>
      </c>
      <c r="G1283" s="3" t="s">
        <v>15</v>
      </c>
      <c r="H1283" s="3" t="s">
        <v>3524</v>
      </c>
      <c r="I1283" s="3" t="s">
        <v>16</v>
      </c>
      <c r="J1283" s="35">
        <v>78.61</v>
      </c>
      <c r="K1283" s="32">
        <v>2.5</v>
      </c>
      <c r="L1283" s="6">
        <v>0.1875</v>
      </c>
      <c r="M1283" s="7">
        <v>41943</v>
      </c>
      <c r="N1283" s="93" t="s">
        <v>5591</v>
      </c>
      <c r="O1283" s="3" t="s">
        <v>216</v>
      </c>
      <c r="P1283" s="3" t="s">
        <v>3466</v>
      </c>
      <c r="Q1283" s="3" t="s">
        <v>3472</v>
      </c>
    </row>
    <row r="1284" spans="1:17" ht="13.9" customHeight="1">
      <c r="A1284" s="2" t="s">
        <v>7711</v>
      </c>
      <c r="B1284" s="5" t="s">
        <v>13</v>
      </c>
      <c r="C1284" s="3" t="s">
        <v>14</v>
      </c>
      <c r="D1284" s="3" t="s">
        <v>1431</v>
      </c>
      <c r="E1284" s="3" t="s">
        <v>1177</v>
      </c>
      <c r="F1284" s="3" t="s">
        <v>3477</v>
      </c>
      <c r="G1284" s="3" t="s">
        <v>15</v>
      </c>
      <c r="H1284" s="3" t="s">
        <v>3514</v>
      </c>
      <c r="I1284" s="3" t="s">
        <v>16</v>
      </c>
      <c r="J1284" s="35">
        <v>7.9</v>
      </c>
      <c r="K1284" s="32">
        <v>0.44888899999999998</v>
      </c>
      <c r="L1284" s="6">
        <v>0.2</v>
      </c>
      <c r="M1284" s="7">
        <v>41457</v>
      </c>
      <c r="N1284" s="93" t="s">
        <v>5592</v>
      </c>
      <c r="O1284" s="3" t="s">
        <v>218</v>
      </c>
      <c r="P1284" s="3" t="s">
        <v>3466</v>
      </c>
      <c r="Q1284" s="3" t="s">
        <v>3473</v>
      </c>
    </row>
    <row r="1285" spans="1:17" ht="13.9" customHeight="1">
      <c r="A1285" s="2" t="s">
        <v>7712</v>
      </c>
      <c r="B1285" s="5" t="s">
        <v>13</v>
      </c>
      <c r="C1285" s="3" t="s">
        <v>14</v>
      </c>
      <c r="D1285" s="3" t="s">
        <v>1432</v>
      </c>
      <c r="E1285" s="8" t="s">
        <v>3188</v>
      </c>
      <c r="F1285" s="3" t="s">
        <v>3479</v>
      </c>
      <c r="G1285" s="3" t="s">
        <v>15</v>
      </c>
      <c r="H1285" s="3" t="s">
        <v>3522</v>
      </c>
      <c r="I1285" s="3" t="s">
        <v>16</v>
      </c>
      <c r="J1285" s="35">
        <v>40.25</v>
      </c>
      <c r="K1285" s="32">
        <v>1.875</v>
      </c>
      <c r="L1285" s="6">
        <v>0.1875</v>
      </c>
      <c r="M1285" s="7">
        <v>41405</v>
      </c>
      <c r="N1285" s="93" t="s">
        <v>5593</v>
      </c>
      <c r="O1285" s="3" t="s">
        <v>177</v>
      </c>
      <c r="P1285" s="3" t="s">
        <v>3466</v>
      </c>
      <c r="Q1285" s="3" t="s">
        <v>3473</v>
      </c>
    </row>
    <row r="1286" spans="1:17" ht="13.9" customHeight="1">
      <c r="A1286" s="23" t="s">
        <v>7713</v>
      </c>
      <c r="B1286" s="3" t="s">
        <v>13</v>
      </c>
      <c r="C1286" s="3" t="s">
        <v>14</v>
      </c>
      <c r="D1286" s="3" t="s">
        <v>1433</v>
      </c>
      <c r="E1286" s="8" t="s">
        <v>1589</v>
      </c>
      <c r="F1286" s="3" t="s">
        <v>3479</v>
      </c>
      <c r="G1286" s="3" t="s">
        <v>15</v>
      </c>
      <c r="H1286" s="3" t="s">
        <v>3514</v>
      </c>
      <c r="I1286" s="3" t="s">
        <v>16</v>
      </c>
      <c r="J1286" s="35">
        <v>60.34</v>
      </c>
      <c r="K1286" s="32">
        <v>1.666666</v>
      </c>
      <c r="L1286" s="6">
        <v>0.1875</v>
      </c>
      <c r="M1286" s="7">
        <v>41427</v>
      </c>
      <c r="N1286" s="93" t="s">
        <v>5594</v>
      </c>
      <c r="O1286" s="3" t="s">
        <v>218</v>
      </c>
      <c r="P1286" s="3" t="s">
        <v>3466</v>
      </c>
      <c r="Q1286" s="3" t="s">
        <v>3473</v>
      </c>
    </row>
    <row r="1287" spans="1:17" ht="13.9" customHeight="1">
      <c r="A1287" s="2" t="s">
        <v>7714</v>
      </c>
      <c r="B1287" s="3" t="s">
        <v>13</v>
      </c>
      <c r="C1287" s="3" t="s">
        <v>14</v>
      </c>
      <c r="D1287" s="3" t="s">
        <v>1434</v>
      </c>
      <c r="E1287" s="3" t="s">
        <v>774</v>
      </c>
      <c r="F1287" s="3" t="s">
        <v>3479</v>
      </c>
      <c r="G1287" s="3" t="s">
        <v>15</v>
      </c>
      <c r="H1287" s="3" t="s">
        <v>3518</v>
      </c>
      <c r="I1287" s="3" t="s">
        <v>16</v>
      </c>
      <c r="J1287" s="35">
        <v>59.87</v>
      </c>
      <c r="K1287" s="32">
        <v>1</v>
      </c>
      <c r="L1287" s="6">
        <v>0.2</v>
      </c>
      <c r="M1287" s="7">
        <v>41936</v>
      </c>
      <c r="N1287" s="93" t="s">
        <v>5595</v>
      </c>
      <c r="O1287" s="3" t="s">
        <v>233</v>
      </c>
      <c r="P1287" s="3" t="s">
        <v>3466</v>
      </c>
      <c r="Q1287" s="3" t="s">
        <v>3473</v>
      </c>
    </row>
    <row r="1288" spans="1:17" ht="13.9" customHeight="1">
      <c r="A1288" s="2" t="s">
        <v>7715</v>
      </c>
      <c r="B1288" s="3" t="s">
        <v>13</v>
      </c>
      <c r="C1288" s="3" t="s">
        <v>14</v>
      </c>
      <c r="D1288" s="3" t="s">
        <v>1435</v>
      </c>
      <c r="E1288" s="3" t="s">
        <v>1396</v>
      </c>
      <c r="F1288" s="3" t="s">
        <v>3477</v>
      </c>
      <c r="G1288" s="3" t="s">
        <v>15</v>
      </c>
      <c r="H1288" s="3" t="s">
        <v>3514</v>
      </c>
      <c r="I1288" s="3" t="s">
        <v>16</v>
      </c>
      <c r="J1288" s="35">
        <v>88.76</v>
      </c>
      <c r="K1288" s="32">
        <v>2.9020000000000001</v>
      </c>
      <c r="L1288" s="6">
        <v>0.1875</v>
      </c>
      <c r="M1288" s="7">
        <v>41456</v>
      </c>
      <c r="N1288" s="93" t="s">
        <v>3946</v>
      </c>
      <c r="O1288" s="3" t="s">
        <v>218</v>
      </c>
      <c r="P1288" s="3" t="s">
        <v>3466</v>
      </c>
      <c r="Q1288" s="3" t="s">
        <v>3473</v>
      </c>
    </row>
    <row r="1289" spans="1:17" ht="13.9" customHeight="1">
      <c r="A1289" s="23" t="s">
        <v>7716</v>
      </c>
      <c r="B1289" s="3" t="s">
        <v>13</v>
      </c>
      <c r="C1289" s="3" t="s">
        <v>14</v>
      </c>
      <c r="D1289" s="3" t="s">
        <v>1436</v>
      </c>
      <c r="E1289" s="8" t="s">
        <v>2147</v>
      </c>
      <c r="F1289" s="3" t="s">
        <v>3479</v>
      </c>
      <c r="G1289" s="3" t="s">
        <v>15</v>
      </c>
      <c r="H1289" s="3" t="s">
        <v>3524</v>
      </c>
      <c r="I1289" s="3" t="s">
        <v>16</v>
      </c>
      <c r="J1289" s="35">
        <v>42.28</v>
      </c>
      <c r="K1289" s="32">
        <v>12.75</v>
      </c>
      <c r="L1289" s="6">
        <v>0.1875</v>
      </c>
      <c r="M1289" s="7">
        <v>41459</v>
      </c>
      <c r="N1289" s="93" t="s">
        <v>5596</v>
      </c>
      <c r="O1289" s="3" t="s">
        <v>216</v>
      </c>
      <c r="P1289" s="3" t="s">
        <v>3466</v>
      </c>
      <c r="Q1289" s="3" t="s">
        <v>3472</v>
      </c>
    </row>
    <row r="1290" spans="1:17" ht="13.9" customHeight="1">
      <c r="A1290" s="2" t="s">
        <v>7717</v>
      </c>
      <c r="B1290" s="3" t="s">
        <v>13</v>
      </c>
      <c r="C1290" s="3" t="s">
        <v>14</v>
      </c>
      <c r="D1290" s="3" t="s">
        <v>1437</v>
      </c>
      <c r="E1290" s="3" t="s">
        <v>774</v>
      </c>
      <c r="F1290" s="3" t="s">
        <v>3477</v>
      </c>
      <c r="G1290" s="3" t="s">
        <v>15</v>
      </c>
      <c r="H1290" s="3" t="s">
        <v>3523</v>
      </c>
      <c r="I1290" s="3" t="s">
        <v>3463</v>
      </c>
      <c r="J1290" s="35">
        <v>83.61</v>
      </c>
      <c r="K1290" s="32">
        <v>2.222</v>
      </c>
      <c r="L1290" s="6">
        <v>0.1875</v>
      </c>
      <c r="M1290" s="7">
        <v>41489</v>
      </c>
      <c r="N1290" s="93" t="s">
        <v>5597</v>
      </c>
      <c r="O1290" s="3" t="s">
        <v>280</v>
      </c>
      <c r="P1290" s="3" t="s">
        <v>3466</v>
      </c>
      <c r="Q1290" s="3" t="s">
        <v>3473</v>
      </c>
    </row>
    <row r="1291" spans="1:17" ht="13.9" customHeight="1">
      <c r="A1291" s="2" t="s">
        <v>7718</v>
      </c>
      <c r="B1291" s="3" t="s">
        <v>13</v>
      </c>
      <c r="C1291" s="3" t="s">
        <v>14</v>
      </c>
      <c r="D1291" s="3" t="s">
        <v>1438</v>
      </c>
      <c r="E1291" s="8" t="s">
        <v>1589</v>
      </c>
      <c r="F1291" s="3" t="s">
        <v>3477</v>
      </c>
      <c r="G1291" s="3" t="s">
        <v>15</v>
      </c>
      <c r="H1291" s="3" t="s">
        <v>3523</v>
      </c>
      <c r="I1291" s="3" t="s">
        <v>3463</v>
      </c>
      <c r="J1291" s="35">
        <v>73.89</v>
      </c>
      <c r="K1291" s="32">
        <v>2.2200000000000002</v>
      </c>
      <c r="L1291" s="6">
        <v>0.1875</v>
      </c>
      <c r="M1291" s="7">
        <v>41959</v>
      </c>
      <c r="N1291" s="96" t="s">
        <v>5597</v>
      </c>
      <c r="O1291" s="3" t="s">
        <v>280</v>
      </c>
      <c r="P1291" s="3" t="s">
        <v>3466</v>
      </c>
      <c r="Q1291" s="3" t="s">
        <v>3473</v>
      </c>
    </row>
    <row r="1292" spans="1:17" ht="13.9" customHeight="1">
      <c r="A1292" s="23" t="s">
        <v>7719</v>
      </c>
      <c r="B1292" s="3" t="s">
        <v>13</v>
      </c>
      <c r="C1292" s="3" t="s">
        <v>14</v>
      </c>
      <c r="D1292" s="3" t="s">
        <v>1439</v>
      </c>
      <c r="E1292" s="3" t="s">
        <v>354</v>
      </c>
      <c r="F1292" s="3" t="s">
        <v>3479</v>
      </c>
      <c r="G1292" s="3" t="s">
        <v>15</v>
      </c>
      <c r="H1292" s="3" t="s">
        <v>3522</v>
      </c>
      <c r="I1292" s="3" t="s">
        <v>16</v>
      </c>
      <c r="J1292" s="35">
        <v>67.27</v>
      </c>
      <c r="K1292" s="32">
        <v>0.104167</v>
      </c>
      <c r="L1292" s="6">
        <v>0.2</v>
      </c>
      <c r="M1292" s="7">
        <v>41457</v>
      </c>
      <c r="N1292" s="93" t="s">
        <v>5598</v>
      </c>
      <c r="O1292" s="3" t="s">
        <v>177</v>
      </c>
      <c r="P1292" s="3" t="s">
        <v>3466</v>
      </c>
      <c r="Q1292" s="3" t="s">
        <v>3473</v>
      </c>
    </row>
    <row r="1293" spans="1:17" ht="13.9" customHeight="1">
      <c r="A1293" s="2" t="s">
        <v>7720</v>
      </c>
      <c r="B1293" s="3" t="s">
        <v>13</v>
      </c>
      <c r="C1293" s="3" t="s">
        <v>14</v>
      </c>
      <c r="D1293" s="3" t="s">
        <v>1005</v>
      </c>
      <c r="E1293" s="8" t="s">
        <v>1702</v>
      </c>
      <c r="F1293" s="3" t="s">
        <v>3479</v>
      </c>
      <c r="G1293" s="3" t="s">
        <v>15</v>
      </c>
      <c r="H1293" s="3" t="s">
        <v>3524</v>
      </c>
      <c r="I1293" s="3" t="s">
        <v>16</v>
      </c>
      <c r="J1293" s="35">
        <v>41.77</v>
      </c>
      <c r="K1293" s="32">
        <v>2.5</v>
      </c>
      <c r="L1293" s="6">
        <v>0.1875</v>
      </c>
      <c r="M1293" s="7">
        <v>41482</v>
      </c>
      <c r="N1293" s="96" t="s">
        <v>5599</v>
      </c>
      <c r="O1293" s="3" t="s">
        <v>216</v>
      </c>
      <c r="P1293" s="3" t="s">
        <v>3466</v>
      </c>
      <c r="Q1293" s="3" t="s">
        <v>3472</v>
      </c>
    </row>
    <row r="1294" spans="1:17" ht="13.9" customHeight="1">
      <c r="A1294" s="2" t="s">
        <v>7721</v>
      </c>
      <c r="B1294" s="3" t="s">
        <v>13</v>
      </c>
      <c r="C1294" s="3" t="s">
        <v>14</v>
      </c>
      <c r="D1294" s="3" t="s">
        <v>1440</v>
      </c>
      <c r="E1294" s="8" t="s">
        <v>2404</v>
      </c>
      <c r="F1294" s="3" t="s">
        <v>3479</v>
      </c>
      <c r="G1294" s="3" t="s">
        <v>15</v>
      </c>
      <c r="H1294" s="3" t="s">
        <v>3524</v>
      </c>
      <c r="I1294" s="3" t="s">
        <v>16</v>
      </c>
      <c r="J1294" s="35">
        <v>74.36</v>
      </c>
      <c r="K1294" s="32">
        <v>3</v>
      </c>
      <c r="L1294" s="6">
        <v>0.1875</v>
      </c>
      <c r="M1294" s="7">
        <v>41496</v>
      </c>
      <c r="N1294" s="96" t="s">
        <v>5600</v>
      </c>
      <c r="O1294" s="3" t="s">
        <v>216</v>
      </c>
      <c r="P1294" s="3" t="s">
        <v>3466</v>
      </c>
      <c r="Q1294" s="3" t="s">
        <v>3472</v>
      </c>
    </row>
    <row r="1295" spans="1:17" ht="13.9" customHeight="1">
      <c r="A1295" s="23" t="s">
        <v>7722</v>
      </c>
      <c r="B1295" s="3" t="s">
        <v>13</v>
      </c>
      <c r="C1295" s="3" t="s">
        <v>14</v>
      </c>
      <c r="D1295" s="3" t="s">
        <v>1441</v>
      </c>
      <c r="E1295" s="3" t="s">
        <v>354</v>
      </c>
      <c r="F1295" s="3" t="s">
        <v>3479</v>
      </c>
      <c r="G1295" s="3" t="s">
        <v>15</v>
      </c>
      <c r="H1295" s="3" t="s">
        <v>3524</v>
      </c>
      <c r="I1295" s="3" t="s">
        <v>16</v>
      </c>
      <c r="J1295" s="35">
        <v>78.92</v>
      </c>
      <c r="K1295" s="32">
        <v>2.5</v>
      </c>
      <c r="L1295" s="6">
        <v>0.1875</v>
      </c>
      <c r="M1295" s="7">
        <v>41966</v>
      </c>
      <c r="N1295" s="96" t="s">
        <v>5601</v>
      </c>
      <c r="O1295" s="3" t="s">
        <v>216</v>
      </c>
      <c r="P1295" s="3" t="s">
        <v>3466</v>
      </c>
      <c r="Q1295" s="3" t="s">
        <v>3472</v>
      </c>
    </row>
    <row r="1296" spans="1:17" ht="13.9" customHeight="1">
      <c r="A1296" s="2" t="s">
        <v>7723</v>
      </c>
      <c r="B1296" s="3" t="s">
        <v>13</v>
      </c>
      <c r="C1296" s="3" t="s">
        <v>14</v>
      </c>
      <c r="D1296" s="3" t="s">
        <v>1442</v>
      </c>
      <c r="E1296" s="8" t="s">
        <v>2404</v>
      </c>
      <c r="F1296" s="3" t="s">
        <v>3479</v>
      </c>
      <c r="G1296" s="3" t="s">
        <v>15</v>
      </c>
      <c r="H1296" s="3" t="s">
        <v>3524</v>
      </c>
      <c r="I1296" s="3" t="s">
        <v>16</v>
      </c>
      <c r="J1296" s="35">
        <v>75.150000000000006</v>
      </c>
      <c r="K1296" s="32">
        <v>8.5</v>
      </c>
      <c r="L1296" s="6">
        <v>0.1875</v>
      </c>
      <c r="M1296" s="7">
        <v>41488</v>
      </c>
      <c r="N1296" s="93" t="s">
        <v>5602</v>
      </c>
      <c r="O1296" s="3" t="s">
        <v>216</v>
      </c>
      <c r="P1296" s="3" t="s">
        <v>3466</v>
      </c>
      <c r="Q1296" s="3" t="s">
        <v>3472</v>
      </c>
    </row>
    <row r="1297" spans="1:17" ht="13.9" customHeight="1">
      <c r="A1297" s="2" t="s">
        <v>7724</v>
      </c>
      <c r="B1297" s="3" t="s">
        <v>13</v>
      </c>
      <c r="C1297" s="3" t="s">
        <v>14</v>
      </c>
      <c r="D1297" s="3" t="s">
        <v>1443</v>
      </c>
      <c r="E1297" s="3" t="s">
        <v>1327</v>
      </c>
      <c r="F1297" s="3" t="s">
        <v>3479</v>
      </c>
      <c r="G1297" s="3" t="s">
        <v>15</v>
      </c>
      <c r="H1297" s="3" t="s">
        <v>3524</v>
      </c>
      <c r="I1297" s="3" t="s">
        <v>16</v>
      </c>
      <c r="J1297" s="35">
        <v>36.31</v>
      </c>
      <c r="K1297" s="32">
        <v>12.75</v>
      </c>
      <c r="L1297" s="6">
        <v>0.1875</v>
      </c>
      <c r="M1297" s="7">
        <v>41459</v>
      </c>
      <c r="N1297" s="93" t="s">
        <v>3581</v>
      </c>
      <c r="O1297" s="3" t="s">
        <v>216</v>
      </c>
      <c r="P1297" s="3" t="s">
        <v>3466</v>
      </c>
      <c r="Q1297" s="3" t="s">
        <v>3472</v>
      </c>
    </row>
    <row r="1298" spans="1:17" ht="13.9" customHeight="1">
      <c r="A1298" s="23" t="s">
        <v>7725</v>
      </c>
      <c r="B1298" s="5" t="s">
        <v>13</v>
      </c>
      <c r="C1298" s="3" t="s">
        <v>14</v>
      </c>
      <c r="D1298" s="3" t="s">
        <v>1444</v>
      </c>
      <c r="E1298" s="3" t="s">
        <v>766</v>
      </c>
      <c r="F1298" s="3" t="s">
        <v>3479</v>
      </c>
      <c r="G1298" s="3" t="s">
        <v>15</v>
      </c>
      <c r="H1298" s="3" t="s">
        <v>3524</v>
      </c>
      <c r="I1298" s="3" t="s">
        <v>16</v>
      </c>
      <c r="J1298" s="35">
        <v>81.98</v>
      </c>
      <c r="K1298" s="32">
        <v>2.5</v>
      </c>
      <c r="L1298" s="6">
        <v>0.1875</v>
      </c>
      <c r="M1298" s="7">
        <v>41496</v>
      </c>
      <c r="N1298" s="93" t="s">
        <v>3582</v>
      </c>
      <c r="O1298" s="3" t="s">
        <v>216</v>
      </c>
      <c r="P1298" s="3" t="s">
        <v>3466</v>
      </c>
      <c r="Q1298" s="3" t="s">
        <v>3472</v>
      </c>
    </row>
    <row r="1299" spans="1:17" ht="13.9" customHeight="1">
      <c r="A1299" s="2" t="s">
        <v>7726</v>
      </c>
      <c r="B1299" s="5" t="s">
        <v>13</v>
      </c>
      <c r="C1299" s="3" t="s">
        <v>14</v>
      </c>
      <c r="D1299" s="3" t="s">
        <v>1445</v>
      </c>
      <c r="E1299" s="8" t="s">
        <v>1589</v>
      </c>
      <c r="F1299" s="3" t="s">
        <v>3477</v>
      </c>
      <c r="G1299" s="3" t="s">
        <v>15</v>
      </c>
      <c r="H1299" s="3" t="s">
        <v>3516</v>
      </c>
      <c r="I1299" s="3" t="s">
        <v>16</v>
      </c>
      <c r="J1299" s="35">
        <v>82.85</v>
      </c>
      <c r="K1299" s="32">
        <v>12.708069999999999</v>
      </c>
      <c r="L1299" s="6">
        <v>0.1875</v>
      </c>
      <c r="M1299" s="7">
        <v>41645</v>
      </c>
      <c r="N1299" s="93" t="s">
        <v>4634</v>
      </c>
      <c r="O1299" s="3" t="s">
        <v>782</v>
      </c>
      <c r="P1299" s="3" t="s">
        <v>3466</v>
      </c>
      <c r="Q1299" s="3" t="s">
        <v>3473</v>
      </c>
    </row>
    <row r="1300" spans="1:17" ht="13.9" customHeight="1">
      <c r="A1300" s="2" t="s">
        <v>7727</v>
      </c>
      <c r="B1300" s="5" t="s">
        <v>13</v>
      </c>
      <c r="C1300" s="3" t="s">
        <v>14</v>
      </c>
      <c r="D1300" s="3" t="s">
        <v>1446</v>
      </c>
      <c r="E1300" s="8" t="s">
        <v>201</v>
      </c>
      <c r="F1300" s="3" t="s">
        <v>3479</v>
      </c>
      <c r="G1300" s="3" t="s">
        <v>15</v>
      </c>
      <c r="H1300" s="3" t="s">
        <v>3524</v>
      </c>
      <c r="I1300" s="3" t="s">
        <v>16</v>
      </c>
      <c r="J1300" s="35">
        <v>38.76</v>
      </c>
      <c r="K1300" s="32">
        <v>2.5</v>
      </c>
      <c r="L1300" s="6">
        <v>0.1875</v>
      </c>
      <c r="M1300" s="7">
        <v>41486</v>
      </c>
      <c r="N1300" s="93" t="s">
        <v>3583</v>
      </c>
      <c r="O1300" s="3" t="s">
        <v>216</v>
      </c>
      <c r="P1300" s="3" t="s">
        <v>3466</v>
      </c>
      <c r="Q1300" s="3" t="s">
        <v>3472</v>
      </c>
    </row>
    <row r="1301" spans="1:17" ht="13.9" customHeight="1">
      <c r="A1301" s="23" t="s">
        <v>7728</v>
      </c>
      <c r="B1301" s="5" t="s">
        <v>13</v>
      </c>
      <c r="C1301" s="3" t="s">
        <v>14</v>
      </c>
      <c r="D1301" s="3" t="s">
        <v>1447</v>
      </c>
      <c r="E1301" s="3" t="s">
        <v>1051</v>
      </c>
      <c r="F1301" s="3" t="s">
        <v>3479</v>
      </c>
      <c r="G1301" s="3" t="s">
        <v>15</v>
      </c>
      <c r="H1301" s="3" t="s">
        <v>3518</v>
      </c>
      <c r="I1301" s="3" t="s">
        <v>16</v>
      </c>
      <c r="J1301" s="35">
        <v>67.25</v>
      </c>
      <c r="K1301" s="32">
        <v>2.5</v>
      </c>
      <c r="L1301" s="6">
        <v>0.2</v>
      </c>
      <c r="M1301" s="7">
        <v>41495</v>
      </c>
      <c r="N1301" s="93" t="s">
        <v>3584</v>
      </c>
      <c r="O1301" s="3" t="s">
        <v>233</v>
      </c>
      <c r="P1301" s="3" t="s">
        <v>3466</v>
      </c>
      <c r="Q1301" s="3" t="s">
        <v>3473</v>
      </c>
    </row>
    <row r="1302" spans="1:17" ht="13.9" customHeight="1">
      <c r="A1302" s="2" t="s">
        <v>7729</v>
      </c>
      <c r="B1302" s="5" t="s">
        <v>13</v>
      </c>
      <c r="C1302" s="3" t="s">
        <v>14</v>
      </c>
      <c r="D1302" s="8" t="s">
        <v>1448</v>
      </c>
      <c r="E1302" s="3" t="s">
        <v>153</v>
      </c>
      <c r="F1302" s="3" t="s">
        <v>3479</v>
      </c>
      <c r="G1302" s="3" t="s">
        <v>15</v>
      </c>
      <c r="H1302" s="3" t="s">
        <v>3524</v>
      </c>
      <c r="I1302" s="3" t="s">
        <v>16</v>
      </c>
      <c r="J1302" s="35">
        <v>77.64</v>
      </c>
      <c r="K1302" s="32">
        <v>3</v>
      </c>
      <c r="L1302" s="6">
        <v>0.1875</v>
      </c>
      <c r="M1302" s="12">
        <v>41496</v>
      </c>
      <c r="N1302" s="93" t="s">
        <v>3585</v>
      </c>
      <c r="O1302" s="3" t="s">
        <v>216</v>
      </c>
      <c r="P1302" s="3" t="s">
        <v>3466</v>
      </c>
      <c r="Q1302" s="3" t="s">
        <v>3472</v>
      </c>
    </row>
    <row r="1303" spans="1:17" ht="13.9" customHeight="1">
      <c r="A1303" s="2" t="s">
        <v>7730</v>
      </c>
      <c r="B1303" s="5" t="s">
        <v>13</v>
      </c>
      <c r="C1303" s="3" t="s">
        <v>14</v>
      </c>
      <c r="D1303" s="8" t="s">
        <v>1449</v>
      </c>
      <c r="E1303" s="8" t="s">
        <v>2147</v>
      </c>
      <c r="F1303" s="8" t="s">
        <v>3477</v>
      </c>
      <c r="G1303" s="3" t="s">
        <v>15</v>
      </c>
      <c r="H1303" s="3" t="s">
        <v>3523</v>
      </c>
      <c r="I1303" s="3" t="s">
        <v>3463</v>
      </c>
      <c r="J1303" s="35">
        <v>81.38</v>
      </c>
      <c r="K1303" s="32">
        <v>2.2200000000000002</v>
      </c>
      <c r="L1303" s="6">
        <v>0.1875</v>
      </c>
      <c r="M1303" s="12">
        <v>41959</v>
      </c>
      <c r="N1303" s="93" t="s">
        <v>3947</v>
      </c>
      <c r="O1303" s="3" t="s">
        <v>280</v>
      </c>
      <c r="P1303" s="3" t="s">
        <v>3466</v>
      </c>
      <c r="Q1303" s="3" t="s">
        <v>3473</v>
      </c>
    </row>
    <row r="1304" spans="1:17" ht="13.9" customHeight="1">
      <c r="A1304" s="23" t="s">
        <v>7731</v>
      </c>
      <c r="B1304" s="5" t="s">
        <v>13</v>
      </c>
      <c r="C1304" s="3" t="s">
        <v>14</v>
      </c>
      <c r="D1304" s="8" t="s">
        <v>1450</v>
      </c>
      <c r="E1304" s="8" t="s">
        <v>2552</v>
      </c>
      <c r="F1304" s="8" t="s">
        <v>3479</v>
      </c>
      <c r="G1304" s="3" t="s">
        <v>15</v>
      </c>
      <c r="H1304" s="3" t="s">
        <v>3518</v>
      </c>
      <c r="I1304" s="3" t="s">
        <v>16</v>
      </c>
      <c r="J1304" s="35">
        <v>73.91</v>
      </c>
      <c r="K1304" s="32">
        <v>13.88888</v>
      </c>
      <c r="L1304" s="6">
        <v>0.2</v>
      </c>
      <c r="M1304" s="7">
        <v>41498</v>
      </c>
      <c r="N1304" s="93" t="s">
        <v>3586</v>
      </c>
      <c r="O1304" s="3" t="s">
        <v>233</v>
      </c>
      <c r="P1304" s="3" t="s">
        <v>3466</v>
      </c>
      <c r="Q1304" s="3" t="s">
        <v>3473</v>
      </c>
    </row>
    <row r="1305" spans="1:17" ht="13.9" customHeight="1">
      <c r="A1305" s="2" t="s">
        <v>7732</v>
      </c>
      <c r="B1305" s="11" t="s">
        <v>13</v>
      </c>
      <c r="C1305" s="3" t="s">
        <v>14</v>
      </c>
      <c r="D1305" s="8" t="s">
        <v>1451</v>
      </c>
      <c r="E1305" s="8" t="s">
        <v>2147</v>
      </c>
      <c r="F1305" s="3" t="s">
        <v>3477</v>
      </c>
      <c r="G1305" s="3" t="s">
        <v>15</v>
      </c>
      <c r="H1305" s="8" t="s">
        <v>3510</v>
      </c>
      <c r="I1305" s="3" t="s">
        <v>16</v>
      </c>
      <c r="J1305" s="35">
        <v>80.55</v>
      </c>
      <c r="K1305" s="32">
        <v>0.66666000000000003</v>
      </c>
      <c r="L1305" s="6">
        <v>0.1875</v>
      </c>
      <c r="M1305" s="12">
        <v>41504</v>
      </c>
      <c r="N1305" s="97" t="s">
        <v>3948</v>
      </c>
      <c r="O1305" s="3" t="s">
        <v>112</v>
      </c>
      <c r="P1305" s="3" t="s">
        <v>3466</v>
      </c>
      <c r="Q1305" s="3" t="s">
        <v>3473</v>
      </c>
    </row>
    <row r="1306" spans="1:17" ht="13.9" customHeight="1">
      <c r="A1306" s="2" t="s">
        <v>7733</v>
      </c>
      <c r="B1306" s="5" t="s">
        <v>13</v>
      </c>
      <c r="C1306" s="3" t="s">
        <v>14</v>
      </c>
      <c r="D1306" s="8" t="s">
        <v>1452</v>
      </c>
      <c r="E1306" s="8" t="s">
        <v>3126</v>
      </c>
      <c r="F1306" s="8" t="s">
        <v>3477</v>
      </c>
      <c r="G1306" s="3" t="s">
        <v>15</v>
      </c>
      <c r="H1306" s="3" t="s">
        <v>3508</v>
      </c>
      <c r="I1306" s="3" t="s">
        <v>16</v>
      </c>
      <c r="J1306" s="35">
        <v>79.75</v>
      </c>
      <c r="K1306" s="32">
        <v>22.22</v>
      </c>
      <c r="L1306" s="6">
        <v>0.1875</v>
      </c>
      <c r="M1306" s="12">
        <v>41525</v>
      </c>
      <c r="N1306" s="93" t="s">
        <v>3949</v>
      </c>
      <c r="O1306" s="3" t="s">
        <v>280</v>
      </c>
      <c r="P1306" s="3" t="s">
        <v>3466</v>
      </c>
      <c r="Q1306" s="3" t="s">
        <v>3473</v>
      </c>
    </row>
    <row r="1307" spans="1:17" ht="13.9" customHeight="1">
      <c r="A1307" s="23" t="s">
        <v>7734</v>
      </c>
      <c r="B1307" s="5" t="s">
        <v>13</v>
      </c>
      <c r="C1307" s="3" t="s">
        <v>14</v>
      </c>
      <c r="D1307" s="3" t="s">
        <v>1453</v>
      </c>
      <c r="E1307" s="8" t="s">
        <v>201</v>
      </c>
      <c r="F1307" s="3" t="s">
        <v>3477</v>
      </c>
      <c r="G1307" s="3" t="s">
        <v>15</v>
      </c>
      <c r="H1307" s="3" t="s">
        <v>3514</v>
      </c>
      <c r="I1307" s="3" t="s">
        <v>16</v>
      </c>
      <c r="J1307" s="35">
        <v>20.53</v>
      </c>
      <c r="K1307" s="32">
        <v>15</v>
      </c>
      <c r="L1307" s="6">
        <v>0.1875</v>
      </c>
      <c r="M1307" s="7">
        <v>41995</v>
      </c>
      <c r="N1307" s="93" t="s">
        <v>3950</v>
      </c>
      <c r="O1307" s="3" t="s">
        <v>218</v>
      </c>
      <c r="P1307" s="3" t="s">
        <v>3466</v>
      </c>
      <c r="Q1307" s="3" t="s">
        <v>3473</v>
      </c>
    </row>
    <row r="1308" spans="1:17" ht="13.9" customHeight="1">
      <c r="A1308" s="2" t="s">
        <v>7735</v>
      </c>
      <c r="B1308" s="5" t="s">
        <v>13</v>
      </c>
      <c r="C1308" s="3" t="s">
        <v>14</v>
      </c>
      <c r="D1308" s="3" t="s">
        <v>1454</v>
      </c>
      <c r="E1308" s="3" t="s">
        <v>723</v>
      </c>
      <c r="F1308" s="3" t="s">
        <v>3477</v>
      </c>
      <c r="G1308" s="3" t="s">
        <v>15</v>
      </c>
      <c r="H1308" s="3" t="s">
        <v>3514</v>
      </c>
      <c r="I1308" s="3" t="s">
        <v>16</v>
      </c>
      <c r="J1308" s="35">
        <v>8.11</v>
      </c>
      <c r="K1308" s="32">
        <v>0.22444500000000001</v>
      </c>
      <c r="L1308" s="6">
        <v>0.125</v>
      </c>
      <c r="M1308" s="7">
        <v>41432</v>
      </c>
      <c r="N1308" s="93" t="s">
        <v>5603</v>
      </c>
      <c r="O1308" s="3" t="s">
        <v>218</v>
      </c>
      <c r="P1308" s="3" t="s">
        <v>3466</v>
      </c>
      <c r="Q1308" s="3" t="s">
        <v>3473</v>
      </c>
    </row>
    <row r="1309" spans="1:17" ht="13.9" customHeight="1">
      <c r="A1309" s="2" t="s">
        <v>7736</v>
      </c>
      <c r="B1309" s="5" t="s">
        <v>13</v>
      </c>
      <c r="C1309" s="3" t="s">
        <v>14</v>
      </c>
      <c r="D1309" s="3" t="s">
        <v>1455</v>
      </c>
      <c r="E1309" s="8" t="s">
        <v>2207</v>
      </c>
      <c r="F1309" s="3" t="s">
        <v>3477</v>
      </c>
      <c r="G1309" s="3" t="s">
        <v>15</v>
      </c>
      <c r="H1309" s="3" t="s">
        <v>3510</v>
      </c>
      <c r="I1309" s="3" t="s">
        <v>16</v>
      </c>
      <c r="J1309" s="35">
        <v>37.97</v>
      </c>
      <c r="K1309" s="32">
        <v>0.97140700000000002</v>
      </c>
      <c r="L1309" s="6">
        <v>0.1875</v>
      </c>
      <c r="M1309" s="7">
        <v>41529</v>
      </c>
      <c r="N1309" s="93" t="s">
        <v>5604</v>
      </c>
      <c r="O1309" s="3" t="s">
        <v>112</v>
      </c>
      <c r="P1309" s="3" t="s">
        <v>3466</v>
      </c>
      <c r="Q1309" s="3" t="s">
        <v>3473</v>
      </c>
    </row>
    <row r="1310" spans="1:17" ht="13.9" customHeight="1">
      <c r="A1310" s="23" t="s">
        <v>7737</v>
      </c>
      <c r="B1310" s="5" t="s">
        <v>13</v>
      </c>
      <c r="C1310" s="3" t="s">
        <v>14</v>
      </c>
      <c r="D1310" s="8" t="s">
        <v>1456</v>
      </c>
      <c r="E1310" s="8" t="s">
        <v>3188</v>
      </c>
      <c r="F1310" s="8" t="s">
        <v>3477</v>
      </c>
      <c r="G1310" s="8" t="s">
        <v>15</v>
      </c>
      <c r="H1310" s="3" t="s">
        <v>3510</v>
      </c>
      <c r="I1310" s="3" t="s">
        <v>16</v>
      </c>
      <c r="J1310" s="35">
        <v>42.3</v>
      </c>
      <c r="K1310" s="32">
        <v>0.97140599999999999</v>
      </c>
      <c r="L1310" s="6">
        <v>0.1875</v>
      </c>
      <c r="M1310" s="12">
        <v>41543</v>
      </c>
      <c r="N1310" s="96" t="s">
        <v>5605</v>
      </c>
      <c r="O1310" s="8" t="s">
        <v>112</v>
      </c>
      <c r="P1310" s="8" t="s">
        <v>3466</v>
      </c>
      <c r="Q1310" s="8" t="s">
        <v>3473</v>
      </c>
    </row>
    <row r="1311" spans="1:17" ht="13.9" customHeight="1">
      <c r="A1311" s="2" t="s">
        <v>7738</v>
      </c>
      <c r="B1311" s="5" t="s">
        <v>13</v>
      </c>
      <c r="C1311" s="3" t="s">
        <v>14</v>
      </c>
      <c r="D1311" s="8" t="s">
        <v>1457</v>
      </c>
      <c r="E1311" s="3" t="s">
        <v>215</v>
      </c>
      <c r="F1311" s="8" t="s">
        <v>3477</v>
      </c>
      <c r="G1311" s="8" t="s">
        <v>15</v>
      </c>
      <c r="H1311" s="3" t="s">
        <v>3510</v>
      </c>
      <c r="I1311" s="3" t="s">
        <v>16</v>
      </c>
      <c r="J1311" s="35">
        <v>39.590000000000003</v>
      </c>
      <c r="K1311" s="32">
        <v>0.67203000000000002</v>
      </c>
      <c r="L1311" s="6">
        <v>0.1875</v>
      </c>
      <c r="M1311" s="12">
        <v>42034</v>
      </c>
      <c r="N1311" s="96" t="s">
        <v>5606</v>
      </c>
      <c r="O1311" s="8" t="s">
        <v>112</v>
      </c>
      <c r="P1311" s="8" t="s">
        <v>3466</v>
      </c>
      <c r="Q1311" s="8" t="s">
        <v>3473</v>
      </c>
    </row>
    <row r="1312" spans="1:17" ht="13.9" customHeight="1">
      <c r="A1312" s="2" t="s">
        <v>7739</v>
      </c>
      <c r="B1312" s="5" t="s">
        <v>13</v>
      </c>
      <c r="C1312" s="3" t="s">
        <v>14</v>
      </c>
      <c r="D1312" s="8" t="s">
        <v>1458</v>
      </c>
      <c r="E1312" s="3" t="s">
        <v>723</v>
      </c>
      <c r="F1312" s="8" t="s">
        <v>3477</v>
      </c>
      <c r="G1312" s="8" t="s">
        <v>15</v>
      </c>
      <c r="H1312" s="3" t="s">
        <v>3516</v>
      </c>
      <c r="I1312" s="3" t="s">
        <v>16</v>
      </c>
      <c r="J1312" s="35">
        <v>39.85</v>
      </c>
      <c r="K1312" s="32">
        <v>5</v>
      </c>
      <c r="L1312" s="6">
        <v>0.25</v>
      </c>
      <c r="M1312" s="7">
        <v>41556</v>
      </c>
      <c r="N1312" s="96" t="s">
        <v>3951</v>
      </c>
      <c r="O1312" s="8" t="s">
        <v>782</v>
      </c>
      <c r="P1312" s="8" t="s">
        <v>3466</v>
      </c>
      <c r="Q1312" s="8" t="s">
        <v>3473</v>
      </c>
    </row>
    <row r="1313" spans="1:17" ht="13.9" customHeight="1">
      <c r="A1313" s="23" t="s">
        <v>7740</v>
      </c>
      <c r="B1313" s="5" t="s">
        <v>13</v>
      </c>
      <c r="C1313" s="3" t="s">
        <v>14</v>
      </c>
      <c r="D1313" s="8" t="s">
        <v>1459</v>
      </c>
      <c r="E1313" s="8" t="s">
        <v>2147</v>
      </c>
      <c r="F1313" s="8" t="s">
        <v>3477</v>
      </c>
      <c r="G1313" s="8" t="s">
        <v>15</v>
      </c>
      <c r="H1313" s="3" t="s">
        <v>3516</v>
      </c>
      <c r="I1313" s="3" t="s">
        <v>16</v>
      </c>
      <c r="J1313" s="35">
        <v>38.049999999999997</v>
      </c>
      <c r="K1313" s="32">
        <v>2.5</v>
      </c>
      <c r="L1313" s="6">
        <v>0.25</v>
      </c>
      <c r="M1313" s="12">
        <v>41552</v>
      </c>
      <c r="N1313" s="96" t="s">
        <v>4635</v>
      </c>
      <c r="O1313" s="8" t="s">
        <v>782</v>
      </c>
      <c r="P1313" s="8" t="s">
        <v>3466</v>
      </c>
      <c r="Q1313" s="8" t="s">
        <v>3473</v>
      </c>
    </row>
    <row r="1314" spans="1:17" ht="13.9" customHeight="1">
      <c r="A1314" s="2" t="s">
        <v>7741</v>
      </c>
      <c r="B1314" s="5" t="s">
        <v>13</v>
      </c>
      <c r="C1314" s="3" t="s">
        <v>14</v>
      </c>
      <c r="D1314" s="8" t="s">
        <v>1460</v>
      </c>
      <c r="E1314" s="3" t="s">
        <v>1396</v>
      </c>
      <c r="F1314" s="8" t="s">
        <v>3477</v>
      </c>
      <c r="G1314" s="8" t="s">
        <v>15</v>
      </c>
      <c r="H1314" s="3" t="s">
        <v>3516</v>
      </c>
      <c r="I1314" s="3" t="s">
        <v>16</v>
      </c>
      <c r="J1314" s="35">
        <v>39.020000000000003</v>
      </c>
      <c r="K1314" s="32">
        <v>2.5</v>
      </c>
      <c r="L1314" s="6">
        <v>0.25</v>
      </c>
      <c r="M1314" s="12">
        <v>41566</v>
      </c>
      <c r="N1314" s="96" t="s">
        <v>4636</v>
      </c>
      <c r="O1314" s="8" t="s">
        <v>782</v>
      </c>
      <c r="P1314" s="8" t="s">
        <v>3466</v>
      </c>
      <c r="Q1314" s="8" t="s">
        <v>3473</v>
      </c>
    </row>
    <row r="1315" spans="1:17" ht="13.9" customHeight="1">
      <c r="A1315" s="2" t="s">
        <v>7742</v>
      </c>
      <c r="B1315" s="5" t="s">
        <v>13</v>
      </c>
      <c r="C1315" s="3" t="s">
        <v>14</v>
      </c>
      <c r="D1315" s="8" t="s">
        <v>1461</v>
      </c>
      <c r="E1315" s="3" t="s">
        <v>111</v>
      </c>
      <c r="F1315" s="8" t="s">
        <v>3477</v>
      </c>
      <c r="G1315" s="8" t="s">
        <v>15</v>
      </c>
      <c r="H1315" s="3" t="s">
        <v>3516</v>
      </c>
      <c r="I1315" s="3" t="s">
        <v>16</v>
      </c>
      <c r="J1315" s="35">
        <v>38.14</v>
      </c>
      <c r="K1315" s="32">
        <v>10</v>
      </c>
      <c r="L1315" s="6">
        <v>0.25</v>
      </c>
      <c r="M1315" s="12">
        <v>42036</v>
      </c>
      <c r="N1315" s="96" t="s">
        <v>5607</v>
      </c>
      <c r="O1315" s="8" t="s">
        <v>782</v>
      </c>
      <c r="P1315" s="8" t="s">
        <v>3466</v>
      </c>
      <c r="Q1315" s="8" t="s">
        <v>3473</v>
      </c>
    </row>
    <row r="1316" spans="1:17" ht="13.9" customHeight="1">
      <c r="A1316" s="23" t="s">
        <v>7743</v>
      </c>
      <c r="B1316" s="5" t="s">
        <v>13</v>
      </c>
      <c r="C1316" s="3" t="s">
        <v>14</v>
      </c>
      <c r="D1316" s="8" t="s">
        <v>1462</v>
      </c>
      <c r="E1316" s="8" t="s">
        <v>1274</v>
      </c>
      <c r="F1316" s="8" t="s">
        <v>3479</v>
      </c>
      <c r="G1316" s="8" t="s">
        <v>15</v>
      </c>
      <c r="H1316" s="3" t="s">
        <v>3524</v>
      </c>
      <c r="I1316" s="3" t="s">
        <v>16</v>
      </c>
      <c r="J1316" s="35">
        <v>79.13</v>
      </c>
      <c r="K1316" s="32">
        <v>0.30952400000000002</v>
      </c>
      <c r="L1316" s="6">
        <v>0.1875</v>
      </c>
      <c r="M1316" s="7">
        <v>41564</v>
      </c>
      <c r="N1316" s="96" t="s">
        <v>5608</v>
      </c>
      <c r="O1316" s="8" t="s">
        <v>216</v>
      </c>
      <c r="P1316" s="8" t="s">
        <v>3466</v>
      </c>
      <c r="Q1316" s="8" t="s">
        <v>3472</v>
      </c>
    </row>
    <row r="1317" spans="1:17" ht="13.9" customHeight="1">
      <c r="A1317" s="2" t="s">
        <v>7744</v>
      </c>
      <c r="B1317" s="5" t="s">
        <v>13</v>
      </c>
      <c r="C1317" s="3" t="s">
        <v>14</v>
      </c>
      <c r="D1317" s="8" t="s">
        <v>1463</v>
      </c>
      <c r="E1317" s="8" t="s">
        <v>1274</v>
      </c>
      <c r="F1317" s="8" t="s">
        <v>3479</v>
      </c>
      <c r="G1317" s="8" t="s">
        <v>15</v>
      </c>
      <c r="H1317" s="3" t="s">
        <v>3524</v>
      </c>
      <c r="I1317" s="3" t="s">
        <v>16</v>
      </c>
      <c r="J1317" s="35">
        <v>86.65</v>
      </c>
      <c r="K1317" s="32">
        <v>0.83333330000000005</v>
      </c>
      <c r="L1317" s="6">
        <v>0.1875</v>
      </c>
      <c r="M1317" s="12">
        <v>41564</v>
      </c>
      <c r="N1317" s="96" t="s">
        <v>5609</v>
      </c>
      <c r="O1317" s="8" t="s">
        <v>216</v>
      </c>
      <c r="P1317" s="8" t="s">
        <v>3466</v>
      </c>
      <c r="Q1317" s="8" t="s">
        <v>3472</v>
      </c>
    </row>
    <row r="1318" spans="1:17" ht="13.9" customHeight="1">
      <c r="A1318" s="2" t="s">
        <v>7745</v>
      </c>
      <c r="B1318" s="5" t="s">
        <v>13</v>
      </c>
      <c r="C1318" s="3" t="s">
        <v>14</v>
      </c>
      <c r="D1318" s="8" t="s">
        <v>1464</v>
      </c>
      <c r="E1318" s="3" t="s">
        <v>774</v>
      </c>
      <c r="F1318" s="8" t="s">
        <v>3479</v>
      </c>
      <c r="G1318" s="8" t="s">
        <v>15</v>
      </c>
      <c r="H1318" s="3" t="s">
        <v>3524</v>
      </c>
      <c r="I1318" s="3" t="s">
        <v>16</v>
      </c>
      <c r="J1318" s="35">
        <v>74.34</v>
      </c>
      <c r="K1318" s="32">
        <v>0.30952400000000002</v>
      </c>
      <c r="L1318" s="6">
        <v>0.2</v>
      </c>
      <c r="M1318" s="12">
        <v>41580</v>
      </c>
      <c r="N1318" s="96" t="s">
        <v>5610</v>
      </c>
      <c r="O1318" s="8" t="s">
        <v>216</v>
      </c>
      <c r="P1318" s="8" t="s">
        <v>3466</v>
      </c>
      <c r="Q1318" s="8" t="s">
        <v>3472</v>
      </c>
    </row>
    <row r="1319" spans="1:17" ht="13.9" customHeight="1">
      <c r="A1319" s="23" t="s">
        <v>7746</v>
      </c>
      <c r="B1319" s="5" t="s">
        <v>13</v>
      </c>
      <c r="C1319" s="3" t="s">
        <v>14</v>
      </c>
      <c r="D1319" s="8" t="s">
        <v>1465</v>
      </c>
      <c r="E1319" s="3" t="s">
        <v>215</v>
      </c>
      <c r="F1319" s="8" t="s">
        <v>3479</v>
      </c>
      <c r="G1319" s="8" t="s">
        <v>15</v>
      </c>
      <c r="H1319" s="3" t="s">
        <v>3524</v>
      </c>
      <c r="I1319" s="3" t="s">
        <v>16</v>
      </c>
      <c r="J1319" s="35">
        <v>73.38</v>
      </c>
      <c r="K1319" s="32">
        <v>0.30952400000000002</v>
      </c>
      <c r="L1319" s="6">
        <v>0.2</v>
      </c>
      <c r="M1319" s="12">
        <v>42048</v>
      </c>
      <c r="N1319" s="96" t="s">
        <v>5611</v>
      </c>
      <c r="O1319" s="8" t="s">
        <v>216</v>
      </c>
      <c r="P1319" s="8" t="s">
        <v>3466</v>
      </c>
      <c r="Q1319" s="8" t="s">
        <v>3472</v>
      </c>
    </row>
    <row r="1320" spans="1:17" ht="13.9" customHeight="1">
      <c r="A1320" s="2" t="s">
        <v>7747</v>
      </c>
      <c r="B1320" s="3" t="s">
        <v>13</v>
      </c>
      <c r="C1320" s="3" t="s">
        <v>14</v>
      </c>
      <c r="D1320" s="8" t="s">
        <v>1466</v>
      </c>
      <c r="E1320" s="3" t="s">
        <v>1396</v>
      </c>
      <c r="F1320" s="8" t="s">
        <v>3479</v>
      </c>
      <c r="G1320" s="8" t="s">
        <v>15</v>
      </c>
      <c r="H1320" s="3" t="s">
        <v>3524</v>
      </c>
      <c r="I1320" s="3" t="s">
        <v>16</v>
      </c>
      <c r="J1320" s="35">
        <v>85.69</v>
      </c>
      <c r="K1320" s="32">
        <v>0.41666999999999998</v>
      </c>
      <c r="L1320" s="6">
        <v>0.1875</v>
      </c>
      <c r="M1320" s="7">
        <v>41575</v>
      </c>
      <c r="N1320" s="96" t="s">
        <v>5612</v>
      </c>
      <c r="O1320" s="8" t="s">
        <v>216</v>
      </c>
      <c r="P1320" s="8" t="s">
        <v>3466</v>
      </c>
      <c r="Q1320" s="8" t="s">
        <v>3472</v>
      </c>
    </row>
    <row r="1321" spans="1:17" ht="13.9" customHeight="1">
      <c r="A1321" s="2" t="s">
        <v>7748</v>
      </c>
      <c r="B1321" s="3" t="s">
        <v>13</v>
      </c>
      <c r="C1321" s="3" t="s">
        <v>14</v>
      </c>
      <c r="D1321" s="8" t="s">
        <v>1467</v>
      </c>
      <c r="E1321" s="3" t="s">
        <v>354</v>
      </c>
      <c r="F1321" s="8" t="s">
        <v>3479</v>
      </c>
      <c r="G1321" s="8" t="s">
        <v>15</v>
      </c>
      <c r="H1321" s="3" t="s">
        <v>3524</v>
      </c>
      <c r="I1321" s="3" t="s">
        <v>16</v>
      </c>
      <c r="J1321" s="35">
        <v>78.98</v>
      </c>
      <c r="K1321" s="32">
        <v>0.92857199999999995</v>
      </c>
      <c r="L1321" s="6">
        <v>0.1875</v>
      </c>
      <c r="M1321" s="12">
        <v>41572</v>
      </c>
      <c r="N1321" s="96" t="s">
        <v>5613</v>
      </c>
      <c r="O1321" s="8" t="s">
        <v>216</v>
      </c>
      <c r="P1321" s="8" t="s">
        <v>3466</v>
      </c>
      <c r="Q1321" s="8" t="s">
        <v>3472</v>
      </c>
    </row>
    <row r="1322" spans="1:17" ht="13.9" customHeight="1">
      <c r="A1322" s="23" t="s">
        <v>7749</v>
      </c>
      <c r="B1322" s="3" t="s">
        <v>13</v>
      </c>
      <c r="C1322" s="3" t="s">
        <v>14</v>
      </c>
      <c r="D1322" s="8" t="s">
        <v>1468</v>
      </c>
      <c r="E1322" s="8" t="s">
        <v>3063</v>
      </c>
      <c r="F1322" s="8" t="s">
        <v>3479</v>
      </c>
      <c r="G1322" s="8" t="s">
        <v>15</v>
      </c>
      <c r="H1322" s="3" t="s">
        <v>3524</v>
      </c>
      <c r="I1322" s="3" t="s">
        <v>16</v>
      </c>
      <c r="J1322" s="35">
        <v>77.150000000000006</v>
      </c>
      <c r="K1322" s="32">
        <v>0.83333299999999999</v>
      </c>
      <c r="L1322" s="6">
        <v>0.1875</v>
      </c>
      <c r="M1322" s="12">
        <v>41586</v>
      </c>
      <c r="N1322" s="93" t="s">
        <v>5614</v>
      </c>
      <c r="O1322" s="8" t="s">
        <v>216</v>
      </c>
      <c r="P1322" s="8" t="s">
        <v>3466</v>
      </c>
      <c r="Q1322" s="8" t="s">
        <v>3472</v>
      </c>
    </row>
    <row r="1323" spans="1:17" ht="13.9" customHeight="1">
      <c r="A1323" s="2" t="s">
        <v>7750</v>
      </c>
      <c r="B1323" s="3" t="s">
        <v>13</v>
      </c>
      <c r="C1323" s="3" t="s">
        <v>14</v>
      </c>
      <c r="D1323" s="8" t="s">
        <v>1469</v>
      </c>
      <c r="E1323" s="3" t="s">
        <v>215</v>
      </c>
      <c r="F1323" s="8" t="s">
        <v>3479</v>
      </c>
      <c r="G1323" s="8" t="s">
        <v>15</v>
      </c>
      <c r="H1323" s="3" t="s">
        <v>3524</v>
      </c>
      <c r="I1323" s="3" t="s">
        <v>16</v>
      </c>
      <c r="J1323" s="35">
        <v>83.97</v>
      </c>
      <c r="K1323" s="32">
        <v>1.875</v>
      </c>
      <c r="L1323" s="6">
        <v>0.1875</v>
      </c>
      <c r="M1323" s="12">
        <v>42065</v>
      </c>
      <c r="N1323" s="93" t="s">
        <v>5615</v>
      </c>
      <c r="O1323" s="8" t="s">
        <v>216</v>
      </c>
      <c r="P1323" s="8" t="s">
        <v>3466</v>
      </c>
      <c r="Q1323" s="8" t="s">
        <v>3472</v>
      </c>
    </row>
    <row r="1324" spans="1:17" ht="13.9" customHeight="1">
      <c r="A1324" s="2" t="s">
        <v>7751</v>
      </c>
      <c r="B1324" s="3" t="s">
        <v>13</v>
      </c>
      <c r="C1324" s="3" t="s">
        <v>14</v>
      </c>
      <c r="D1324" s="8" t="s">
        <v>1470</v>
      </c>
      <c r="E1324" s="3" t="s">
        <v>774</v>
      </c>
      <c r="F1324" s="8" t="s">
        <v>3479</v>
      </c>
      <c r="G1324" s="8" t="s">
        <v>15</v>
      </c>
      <c r="H1324" s="3" t="s">
        <v>3524</v>
      </c>
      <c r="I1324" s="3" t="s">
        <v>16</v>
      </c>
      <c r="J1324" s="35">
        <v>77.400000000000006</v>
      </c>
      <c r="K1324" s="32">
        <v>0</v>
      </c>
      <c r="L1324" s="6">
        <v>0.2</v>
      </c>
      <c r="M1324" s="7">
        <v>41585</v>
      </c>
      <c r="N1324" s="93" t="s">
        <v>5616</v>
      </c>
      <c r="O1324" s="8" t="s">
        <v>216</v>
      </c>
      <c r="P1324" s="8" t="s">
        <v>3466</v>
      </c>
      <c r="Q1324" s="8" t="s">
        <v>3472</v>
      </c>
    </row>
    <row r="1325" spans="1:17" ht="13.9" customHeight="1">
      <c r="A1325" s="23" t="s">
        <v>7752</v>
      </c>
      <c r="B1325" s="3" t="s">
        <v>13</v>
      </c>
      <c r="C1325" s="3" t="s">
        <v>14</v>
      </c>
      <c r="D1325" s="8" t="s">
        <v>1472</v>
      </c>
      <c r="E1325" s="8" t="s">
        <v>2147</v>
      </c>
      <c r="F1325" s="8" t="s">
        <v>3479</v>
      </c>
      <c r="G1325" s="8" t="s">
        <v>15</v>
      </c>
      <c r="H1325" s="3" t="s">
        <v>3524</v>
      </c>
      <c r="I1325" s="3" t="s">
        <v>16</v>
      </c>
      <c r="J1325" s="35">
        <v>43.55</v>
      </c>
      <c r="K1325" s="32">
        <v>0.25</v>
      </c>
      <c r="L1325" s="6">
        <v>0.1875</v>
      </c>
      <c r="M1325" s="12">
        <v>41568</v>
      </c>
      <c r="N1325" s="93" t="s">
        <v>3587</v>
      </c>
      <c r="O1325" s="8" t="s">
        <v>216</v>
      </c>
      <c r="P1325" s="8" t="s">
        <v>3466</v>
      </c>
      <c r="Q1325" s="8" t="s">
        <v>3472</v>
      </c>
    </row>
    <row r="1326" spans="1:17" ht="13.9" customHeight="1">
      <c r="A1326" s="2" t="s">
        <v>7753</v>
      </c>
      <c r="B1326" s="3" t="s">
        <v>13</v>
      </c>
      <c r="C1326" s="3" t="s">
        <v>14</v>
      </c>
      <c r="D1326" s="8" t="s">
        <v>1473</v>
      </c>
      <c r="E1326" s="8" t="s">
        <v>201</v>
      </c>
      <c r="F1326" s="8" t="s">
        <v>3479</v>
      </c>
      <c r="G1326" s="8" t="s">
        <v>15</v>
      </c>
      <c r="H1326" s="3" t="s">
        <v>3524</v>
      </c>
      <c r="I1326" s="3" t="s">
        <v>16</v>
      </c>
      <c r="J1326" s="35">
        <v>82.52</v>
      </c>
      <c r="K1326" s="32">
        <v>0.41666700000000001</v>
      </c>
      <c r="L1326" s="6">
        <v>0.1875</v>
      </c>
      <c r="M1326" s="12">
        <v>41582</v>
      </c>
      <c r="N1326" s="93" t="s">
        <v>4637</v>
      </c>
      <c r="O1326" s="8" t="s">
        <v>216</v>
      </c>
      <c r="P1326" s="8" t="s">
        <v>3466</v>
      </c>
      <c r="Q1326" s="8" t="s">
        <v>3472</v>
      </c>
    </row>
    <row r="1327" spans="1:17" ht="13.9" customHeight="1">
      <c r="A1327" s="2" t="s">
        <v>7754</v>
      </c>
      <c r="B1327" s="3" t="s">
        <v>13</v>
      </c>
      <c r="C1327" s="3" t="s">
        <v>14</v>
      </c>
      <c r="D1327" s="8" t="s">
        <v>1474</v>
      </c>
      <c r="E1327" s="3" t="s">
        <v>1051</v>
      </c>
      <c r="F1327" s="8" t="s">
        <v>3479</v>
      </c>
      <c r="G1327" s="8" t="s">
        <v>15</v>
      </c>
      <c r="H1327" s="3" t="s">
        <v>3524</v>
      </c>
      <c r="I1327" s="3" t="s">
        <v>16</v>
      </c>
      <c r="J1327" s="35">
        <v>77.87</v>
      </c>
      <c r="K1327" s="32">
        <v>0.41666700000000001</v>
      </c>
      <c r="L1327" s="6">
        <v>0.2</v>
      </c>
      <c r="M1327" s="12">
        <v>42080</v>
      </c>
      <c r="N1327" s="93" t="s">
        <v>5617</v>
      </c>
      <c r="O1327" s="8" t="s">
        <v>216</v>
      </c>
      <c r="P1327" s="8" t="s">
        <v>3466</v>
      </c>
      <c r="Q1327" s="8" t="s">
        <v>3472</v>
      </c>
    </row>
    <row r="1328" spans="1:17" ht="13.9" customHeight="1">
      <c r="A1328" s="23" t="s">
        <v>7755</v>
      </c>
      <c r="B1328" s="3" t="s">
        <v>13</v>
      </c>
      <c r="C1328" s="3" t="s">
        <v>14</v>
      </c>
      <c r="D1328" s="8" t="s">
        <v>1475</v>
      </c>
      <c r="E1328" s="3" t="s">
        <v>766</v>
      </c>
      <c r="F1328" s="8" t="s">
        <v>3479</v>
      </c>
      <c r="G1328" s="8" t="s">
        <v>15</v>
      </c>
      <c r="H1328" s="3" t="s">
        <v>3524</v>
      </c>
      <c r="I1328" s="3" t="s">
        <v>16</v>
      </c>
      <c r="J1328" s="35">
        <v>88.43</v>
      </c>
      <c r="K1328" s="32">
        <v>0.30952400000000002</v>
      </c>
      <c r="L1328" s="6">
        <v>0.2</v>
      </c>
      <c r="M1328" s="7">
        <v>41568</v>
      </c>
      <c r="N1328" s="93" t="s">
        <v>3952</v>
      </c>
      <c r="O1328" s="8" t="s">
        <v>216</v>
      </c>
      <c r="P1328" s="8" t="s">
        <v>3466</v>
      </c>
      <c r="Q1328" s="8" t="s">
        <v>3472</v>
      </c>
    </row>
    <row r="1329" spans="1:17" ht="13.9" customHeight="1">
      <c r="A1329" s="2" t="s">
        <v>7756</v>
      </c>
      <c r="B1329" s="3" t="s">
        <v>13</v>
      </c>
      <c r="C1329" s="3" t="s">
        <v>14</v>
      </c>
      <c r="D1329" s="8" t="s">
        <v>1476</v>
      </c>
      <c r="E1329" s="8" t="s">
        <v>1777</v>
      </c>
      <c r="F1329" s="8" t="s">
        <v>3479</v>
      </c>
      <c r="G1329" s="8" t="s">
        <v>15</v>
      </c>
      <c r="H1329" s="3" t="s">
        <v>3518</v>
      </c>
      <c r="I1329" s="3" t="s">
        <v>16</v>
      </c>
      <c r="J1329" s="35">
        <v>113.62</v>
      </c>
      <c r="K1329" s="32">
        <v>8.1666620000000005</v>
      </c>
      <c r="L1329" s="6">
        <v>0.1875</v>
      </c>
      <c r="M1329" s="12">
        <v>41579</v>
      </c>
      <c r="N1329" s="96" t="s">
        <v>4638</v>
      </c>
      <c r="O1329" s="8" t="s">
        <v>233</v>
      </c>
      <c r="P1329" s="8" t="s">
        <v>3466</v>
      </c>
      <c r="Q1329" s="8" t="s">
        <v>3473</v>
      </c>
    </row>
    <row r="1330" spans="1:17" ht="13.9" customHeight="1">
      <c r="A1330" s="2" t="s">
        <v>7757</v>
      </c>
      <c r="B1330" s="3" t="s">
        <v>13</v>
      </c>
      <c r="C1330" s="3" t="s">
        <v>14</v>
      </c>
      <c r="D1330" s="8" t="s">
        <v>1477</v>
      </c>
      <c r="E1330" s="3" t="s">
        <v>898</v>
      </c>
      <c r="F1330" s="8" t="s">
        <v>3479</v>
      </c>
      <c r="G1330" s="8" t="s">
        <v>15</v>
      </c>
      <c r="H1330" s="3" t="s">
        <v>3518</v>
      </c>
      <c r="I1330" s="3" t="s">
        <v>16</v>
      </c>
      <c r="J1330" s="35">
        <v>121.52</v>
      </c>
      <c r="K1330" s="32">
        <v>8.1666620000000005</v>
      </c>
      <c r="L1330" s="6">
        <v>0.1875</v>
      </c>
      <c r="M1330" s="12">
        <v>41593</v>
      </c>
      <c r="N1330" s="96" t="s">
        <v>3953</v>
      </c>
      <c r="O1330" s="8" t="s">
        <v>233</v>
      </c>
      <c r="P1330" s="8" t="s">
        <v>3466</v>
      </c>
      <c r="Q1330" s="8" t="s">
        <v>3473</v>
      </c>
    </row>
    <row r="1331" spans="1:17" ht="13.9" customHeight="1">
      <c r="A1331" s="23" t="s">
        <v>7758</v>
      </c>
      <c r="B1331" s="3" t="s">
        <v>13</v>
      </c>
      <c r="C1331" s="3" t="s">
        <v>14</v>
      </c>
      <c r="D1331" s="8" t="s">
        <v>1478</v>
      </c>
      <c r="E1331" s="3" t="s">
        <v>354</v>
      </c>
      <c r="F1331" s="8" t="s">
        <v>3479</v>
      </c>
      <c r="G1331" s="8" t="s">
        <v>15</v>
      </c>
      <c r="H1331" s="3" t="s">
        <v>3518</v>
      </c>
      <c r="I1331" s="3" t="s">
        <v>16</v>
      </c>
      <c r="J1331" s="35">
        <v>118.92</v>
      </c>
      <c r="K1331" s="32">
        <v>8.1666620000000005</v>
      </c>
      <c r="L1331" s="6">
        <v>0.2</v>
      </c>
      <c r="M1331" s="12">
        <v>42070</v>
      </c>
      <c r="N1331" s="93" t="s">
        <v>5618</v>
      </c>
      <c r="O1331" s="8" t="s">
        <v>233</v>
      </c>
      <c r="P1331" s="8" t="s">
        <v>3466</v>
      </c>
      <c r="Q1331" s="8" t="s">
        <v>3473</v>
      </c>
    </row>
    <row r="1332" spans="1:17" ht="13.9" customHeight="1">
      <c r="A1332" s="2" t="s">
        <v>7759</v>
      </c>
      <c r="B1332" s="5" t="s">
        <v>13</v>
      </c>
      <c r="C1332" s="3" t="s">
        <v>14</v>
      </c>
      <c r="D1332" s="8" t="s">
        <v>1479</v>
      </c>
      <c r="E1332" s="3" t="s">
        <v>1177</v>
      </c>
      <c r="F1332" s="8" t="s">
        <v>3479</v>
      </c>
      <c r="G1332" s="8" t="s">
        <v>15</v>
      </c>
      <c r="H1332" s="3" t="s">
        <v>3524</v>
      </c>
      <c r="I1332" s="3" t="s">
        <v>16</v>
      </c>
      <c r="J1332" s="35">
        <v>85.01</v>
      </c>
      <c r="K1332" s="32">
        <v>5</v>
      </c>
      <c r="L1332" s="14">
        <v>0.1875</v>
      </c>
      <c r="M1332" s="7">
        <v>41645</v>
      </c>
      <c r="N1332" s="93" t="s">
        <v>3954</v>
      </c>
      <c r="O1332" s="8" t="s">
        <v>216</v>
      </c>
      <c r="P1332" s="8" t="s">
        <v>3466</v>
      </c>
      <c r="Q1332" s="8" t="s">
        <v>3472</v>
      </c>
    </row>
    <row r="1333" spans="1:17" ht="13.9" customHeight="1">
      <c r="A1333" s="2" t="s">
        <v>7760</v>
      </c>
      <c r="B1333" s="3" t="s">
        <v>13</v>
      </c>
      <c r="C1333" s="3" t="s">
        <v>14</v>
      </c>
      <c r="D1333" s="8" t="s">
        <v>1480</v>
      </c>
      <c r="E1333" s="8" t="s">
        <v>1274</v>
      </c>
      <c r="F1333" s="8" t="s">
        <v>3479</v>
      </c>
      <c r="G1333" s="8" t="s">
        <v>15</v>
      </c>
      <c r="H1333" s="3" t="s">
        <v>3518</v>
      </c>
      <c r="I1333" s="3" t="s">
        <v>16</v>
      </c>
      <c r="J1333" s="35">
        <v>129.07</v>
      </c>
      <c r="K1333" s="32">
        <v>9.5238000000000003E-2</v>
      </c>
      <c r="L1333" s="6">
        <v>0.2</v>
      </c>
      <c r="M1333" s="12">
        <v>41356</v>
      </c>
      <c r="N1333" s="93" t="s">
        <v>5619</v>
      </c>
      <c r="O1333" s="8" t="s">
        <v>233</v>
      </c>
      <c r="P1333" s="8" t="s">
        <v>3466</v>
      </c>
      <c r="Q1333" s="8" t="s">
        <v>3473</v>
      </c>
    </row>
    <row r="1334" spans="1:17" ht="13.9" customHeight="1">
      <c r="A1334" s="23" t="s">
        <v>7761</v>
      </c>
      <c r="B1334" s="5" t="s">
        <v>13</v>
      </c>
      <c r="C1334" s="3" t="s">
        <v>14</v>
      </c>
      <c r="D1334" s="8" t="s">
        <v>1481</v>
      </c>
      <c r="E1334" s="8" t="s">
        <v>2799</v>
      </c>
      <c r="F1334" s="3" t="s">
        <v>3477</v>
      </c>
      <c r="G1334" s="3" t="s">
        <v>15</v>
      </c>
      <c r="H1334" s="3" t="s">
        <v>3514</v>
      </c>
      <c r="I1334" s="3" t="s">
        <v>16</v>
      </c>
      <c r="J1334" s="35">
        <v>59.96</v>
      </c>
      <c r="K1334" s="32">
        <v>15</v>
      </c>
      <c r="L1334" s="6">
        <v>0.2</v>
      </c>
      <c r="M1334" s="7">
        <v>41466</v>
      </c>
      <c r="N1334" s="93" t="s">
        <v>3955</v>
      </c>
      <c r="O1334" s="8" t="s">
        <v>218</v>
      </c>
      <c r="P1334" s="8" t="s">
        <v>3466</v>
      </c>
      <c r="Q1334" s="8" t="s">
        <v>3473</v>
      </c>
    </row>
    <row r="1335" spans="1:17" ht="13.9" customHeight="1">
      <c r="A1335" s="2" t="s">
        <v>7762</v>
      </c>
      <c r="B1335" s="5" t="s">
        <v>13</v>
      </c>
      <c r="C1335" s="3" t="s">
        <v>14</v>
      </c>
      <c r="D1335" s="8" t="s">
        <v>1482</v>
      </c>
      <c r="E1335" s="8" t="s">
        <v>2147</v>
      </c>
      <c r="F1335" s="8" t="s">
        <v>3477</v>
      </c>
      <c r="G1335" s="8" t="s">
        <v>15</v>
      </c>
      <c r="H1335" s="3" t="s">
        <v>3523</v>
      </c>
      <c r="I1335" s="3" t="s">
        <v>3463</v>
      </c>
      <c r="J1335" s="35">
        <v>38.4</v>
      </c>
      <c r="K1335" s="32">
        <v>3.0833330000000001</v>
      </c>
      <c r="L1335" s="6">
        <v>0.2</v>
      </c>
      <c r="M1335" s="12">
        <v>42150</v>
      </c>
      <c r="N1335" s="93" t="s">
        <v>5620</v>
      </c>
      <c r="O1335" s="8" t="s">
        <v>280</v>
      </c>
      <c r="P1335" s="8" t="s">
        <v>3466</v>
      </c>
      <c r="Q1335" s="8" t="s">
        <v>3473</v>
      </c>
    </row>
    <row r="1336" spans="1:17" ht="13.9" customHeight="1">
      <c r="A1336" s="2" t="s">
        <v>7763</v>
      </c>
      <c r="B1336" s="5" t="s">
        <v>13</v>
      </c>
      <c r="C1336" s="3" t="s">
        <v>14</v>
      </c>
      <c r="D1336" s="8" t="s">
        <v>1483</v>
      </c>
      <c r="E1336" s="3" t="s">
        <v>955</v>
      </c>
      <c r="F1336" s="8" t="s">
        <v>3479</v>
      </c>
      <c r="G1336" s="8" t="s">
        <v>15</v>
      </c>
      <c r="H1336" s="3" t="s">
        <v>3518</v>
      </c>
      <c r="I1336" s="3" t="s">
        <v>16</v>
      </c>
      <c r="J1336" s="35">
        <v>40.83</v>
      </c>
      <c r="K1336" s="32">
        <v>0.6</v>
      </c>
      <c r="L1336" s="6">
        <v>0.1875</v>
      </c>
      <c r="M1336" s="7">
        <v>41675</v>
      </c>
      <c r="N1336" s="93" t="s">
        <v>4639</v>
      </c>
      <c r="O1336" s="8" t="s">
        <v>233</v>
      </c>
      <c r="P1336" s="8" t="s">
        <v>3466</v>
      </c>
      <c r="Q1336" s="8" t="s">
        <v>3473</v>
      </c>
    </row>
    <row r="1337" spans="1:17" ht="13.9" customHeight="1">
      <c r="A1337" s="23" t="s">
        <v>7764</v>
      </c>
      <c r="B1337" s="5" t="s">
        <v>13</v>
      </c>
      <c r="C1337" s="3" t="s">
        <v>14</v>
      </c>
      <c r="D1337" s="8" t="s">
        <v>1484</v>
      </c>
      <c r="E1337" s="3" t="s">
        <v>1327</v>
      </c>
      <c r="F1337" s="8" t="s">
        <v>3479</v>
      </c>
      <c r="G1337" s="8" t="s">
        <v>15</v>
      </c>
      <c r="H1337" s="3" t="s">
        <v>3518</v>
      </c>
      <c r="I1337" s="3" t="s">
        <v>16</v>
      </c>
      <c r="J1337" s="35">
        <v>38.56</v>
      </c>
      <c r="K1337" s="32">
        <v>0.1</v>
      </c>
      <c r="L1337" s="6">
        <v>0.1875</v>
      </c>
      <c r="M1337" s="12">
        <v>41671</v>
      </c>
      <c r="N1337" s="93" t="s">
        <v>4640</v>
      </c>
      <c r="O1337" s="8" t="s">
        <v>233</v>
      </c>
      <c r="P1337" s="8" t="s">
        <v>3466</v>
      </c>
      <c r="Q1337" s="8" t="s">
        <v>3473</v>
      </c>
    </row>
    <row r="1338" spans="1:17" ht="13.9" customHeight="1">
      <c r="A1338" s="2" t="s">
        <v>7765</v>
      </c>
      <c r="B1338" s="5" t="s">
        <v>13</v>
      </c>
      <c r="C1338" s="3" t="s">
        <v>14</v>
      </c>
      <c r="D1338" s="8" t="s">
        <v>1485</v>
      </c>
      <c r="E1338" s="8" t="s">
        <v>1777</v>
      </c>
      <c r="F1338" s="8" t="s">
        <v>3479</v>
      </c>
      <c r="G1338" s="8" t="s">
        <v>15</v>
      </c>
      <c r="H1338" s="3" t="s">
        <v>3518</v>
      </c>
      <c r="I1338" s="3" t="s">
        <v>16</v>
      </c>
      <c r="J1338" s="35">
        <v>43.93</v>
      </c>
      <c r="K1338" s="32">
        <v>0.1</v>
      </c>
      <c r="L1338" s="6">
        <v>0.1875</v>
      </c>
      <c r="M1338" s="12">
        <v>41685</v>
      </c>
      <c r="N1338" s="93" t="s">
        <v>4641</v>
      </c>
      <c r="O1338" s="8" t="s">
        <v>233</v>
      </c>
      <c r="P1338" s="8" t="s">
        <v>3466</v>
      </c>
      <c r="Q1338" s="8" t="s">
        <v>3473</v>
      </c>
    </row>
    <row r="1339" spans="1:17" ht="13.9" customHeight="1">
      <c r="A1339" s="2" t="s">
        <v>7766</v>
      </c>
      <c r="B1339" s="5" t="s">
        <v>13</v>
      </c>
      <c r="C1339" s="3" t="s">
        <v>14</v>
      </c>
      <c r="D1339" s="8" t="s">
        <v>1486</v>
      </c>
      <c r="E1339" s="3" t="s">
        <v>553</v>
      </c>
      <c r="F1339" s="8" t="s">
        <v>3477</v>
      </c>
      <c r="G1339" s="8" t="s">
        <v>15</v>
      </c>
      <c r="H1339" s="3" t="s">
        <v>3510</v>
      </c>
      <c r="I1339" s="3" t="s">
        <v>16</v>
      </c>
      <c r="J1339" s="35">
        <v>20.09</v>
      </c>
      <c r="K1339" s="32">
        <v>1.1111111</v>
      </c>
      <c r="L1339" s="6">
        <v>0.2</v>
      </c>
      <c r="M1339" s="12">
        <v>42163</v>
      </c>
      <c r="N1339" s="93" t="s">
        <v>5621</v>
      </c>
      <c r="O1339" s="8" t="s">
        <v>112</v>
      </c>
      <c r="P1339" s="8" t="s">
        <v>3466</v>
      </c>
      <c r="Q1339" s="8" t="s">
        <v>3473</v>
      </c>
    </row>
    <row r="1340" spans="1:17" ht="13.9" customHeight="1">
      <c r="A1340" s="23" t="s">
        <v>7767</v>
      </c>
      <c r="B1340" s="5" t="s">
        <v>13</v>
      </c>
      <c r="C1340" s="3" t="s">
        <v>14</v>
      </c>
      <c r="D1340" s="8" t="s">
        <v>1487</v>
      </c>
      <c r="E1340" s="8" t="s">
        <v>2552</v>
      </c>
      <c r="F1340" s="8" t="s">
        <v>3479</v>
      </c>
      <c r="G1340" s="8" t="s">
        <v>15</v>
      </c>
      <c r="H1340" s="3" t="s">
        <v>3518</v>
      </c>
      <c r="I1340" s="3" t="s">
        <v>16</v>
      </c>
      <c r="J1340" s="35">
        <v>39.18</v>
      </c>
      <c r="K1340" s="32">
        <v>0.12</v>
      </c>
      <c r="L1340" s="6">
        <v>0.1875</v>
      </c>
      <c r="M1340" s="7">
        <v>41687</v>
      </c>
      <c r="N1340" s="93" t="s">
        <v>4642</v>
      </c>
      <c r="O1340" s="8" t="s">
        <v>233</v>
      </c>
      <c r="P1340" s="8" t="s">
        <v>3466</v>
      </c>
      <c r="Q1340" s="8" t="s">
        <v>3473</v>
      </c>
    </row>
    <row r="1341" spans="1:17" ht="13.9" customHeight="1">
      <c r="A1341" s="2" t="s">
        <v>7768</v>
      </c>
      <c r="B1341" s="5" t="s">
        <v>13</v>
      </c>
      <c r="C1341" s="3" t="s">
        <v>14</v>
      </c>
      <c r="D1341" s="8" t="s">
        <v>1488</v>
      </c>
      <c r="E1341" s="8" t="s">
        <v>2864</v>
      </c>
      <c r="F1341" s="8" t="s">
        <v>3479</v>
      </c>
      <c r="G1341" s="8" t="s">
        <v>15</v>
      </c>
      <c r="H1341" s="3" t="s">
        <v>3518</v>
      </c>
      <c r="I1341" s="3" t="s">
        <v>16</v>
      </c>
      <c r="J1341" s="35">
        <v>40.28</v>
      </c>
      <c r="K1341" s="32">
        <v>0.1</v>
      </c>
      <c r="L1341" s="14">
        <v>0.1875</v>
      </c>
      <c r="M1341" s="7">
        <v>41671</v>
      </c>
      <c r="N1341" s="93" t="s">
        <v>4643</v>
      </c>
      <c r="O1341" s="8" t="s">
        <v>233</v>
      </c>
      <c r="P1341" s="8" t="s">
        <v>3466</v>
      </c>
      <c r="Q1341" s="8" t="s">
        <v>3473</v>
      </c>
    </row>
    <row r="1342" spans="1:17" ht="13.9" customHeight="1">
      <c r="A1342" s="2" t="s">
        <v>7769</v>
      </c>
      <c r="B1342" s="5" t="s">
        <v>13</v>
      </c>
      <c r="C1342" s="3" t="s">
        <v>14</v>
      </c>
      <c r="D1342" s="8" t="s">
        <v>1489</v>
      </c>
      <c r="E1342" s="3" t="s">
        <v>1177</v>
      </c>
      <c r="F1342" s="8" t="s">
        <v>3479</v>
      </c>
      <c r="G1342" s="8" t="s">
        <v>15</v>
      </c>
      <c r="H1342" s="3" t="s">
        <v>3518</v>
      </c>
      <c r="I1342" s="3" t="s">
        <v>16</v>
      </c>
      <c r="J1342" s="35">
        <v>37.22</v>
      </c>
      <c r="K1342" s="32">
        <v>0.12</v>
      </c>
      <c r="L1342" s="14">
        <v>0.1875</v>
      </c>
      <c r="M1342" s="7">
        <v>41697</v>
      </c>
      <c r="N1342" s="93" t="s">
        <v>3956</v>
      </c>
      <c r="O1342" s="8" t="s">
        <v>233</v>
      </c>
      <c r="P1342" s="8" t="s">
        <v>3466</v>
      </c>
      <c r="Q1342" s="8" t="s">
        <v>3473</v>
      </c>
    </row>
    <row r="1343" spans="1:17" ht="13.9" customHeight="1">
      <c r="A1343" s="23" t="s">
        <v>7770</v>
      </c>
      <c r="B1343" s="5" t="s">
        <v>13</v>
      </c>
      <c r="C1343" s="3" t="s">
        <v>14</v>
      </c>
      <c r="D1343" s="8" t="s">
        <v>1490</v>
      </c>
      <c r="E1343" s="3" t="s">
        <v>1396</v>
      </c>
      <c r="F1343" s="8" t="s">
        <v>3479</v>
      </c>
      <c r="G1343" s="8" t="s">
        <v>15</v>
      </c>
      <c r="H1343" s="3" t="s">
        <v>3524</v>
      </c>
      <c r="I1343" s="3" t="s">
        <v>16</v>
      </c>
      <c r="J1343" s="35">
        <v>75.94</v>
      </c>
      <c r="K1343" s="32">
        <v>5</v>
      </c>
      <c r="L1343" s="14">
        <v>0.2</v>
      </c>
      <c r="M1343" s="7">
        <v>42190</v>
      </c>
      <c r="N1343" s="93" t="s">
        <v>3957</v>
      </c>
      <c r="O1343" s="8" t="s">
        <v>216</v>
      </c>
      <c r="P1343" s="8" t="s">
        <v>3466</v>
      </c>
      <c r="Q1343" s="8" t="s">
        <v>3472</v>
      </c>
    </row>
    <row r="1344" spans="1:17" ht="13.9" customHeight="1">
      <c r="A1344" s="2" t="s">
        <v>7771</v>
      </c>
      <c r="B1344" s="5" t="s">
        <v>13</v>
      </c>
      <c r="C1344" s="3" t="s">
        <v>14</v>
      </c>
      <c r="D1344" s="8" t="s">
        <v>1491</v>
      </c>
      <c r="E1344" s="3" t="s">
        <v>1051</v>
      </c>
      <c r="F1344" s="8" t="s">
        <v>3479</v>
      </c>
      <c r="G1344" s="8" t="s">
        <v>15</v>
      </c>
      <c r="H1344" s="3" t="s">
        <v>3518</v>
      </c>
      <c r="I1344" s="3" t="s">
        <v>16</v>
      </c>
      <c r="J1344" s="35">
        <v>42.3</v>
      </c>
      <c r="K1344" s="32">
        <v>0.1</v>
      </c>
      <c r="L1344" s="14">
        <v>0.1875</v>
      </c>
      <c r="M1344" s="7">
        <v>41675</v>
      </c>
      <c r="N1344" s="93" t="s">
        <v>4644</v>
      </c>
      <c r="O1344" s="8" t="s">
        <v>233</v>
      </c>
      <c r="P1344" s="8" t="s">
        <v>3466</v>
      </c>
      <c r="Q1344" s="8" t="s">
        <v>3473</v>
      </c>
    </row>
    <row r="1345" spans="1:17" ht="13.9" customHeight="1">
      <c r="A1345" s="2" t="s">
        <v>7772</v>
      </c>
      <c r="B1345" s="5" t="s">
        <v>13</v>
      </c>
      <c r="C1345" s="3" t="s">
        <v>14</v>
      </c>
      <c r="D1345" s="8" t="s">
        <v>1492</v>
      </c>
      <c r="E1345" s="3" t="s">
        <v>774</v>
      </c>
      <c r="F1345" s="8" t="s">
        <v>3477</v>
      </c>
      <c r="G1345" s="8" t="s">
        <v>15</v>
      </c>
      <c r="H1345" s="3" t="s">
        <v>3510</v>
      </c>
      <c r="I1345" s="3" t="s">
        <v>16</v>
      </c>
      <c r="J1345" s="35">
        <v>19.3</v>
      </c>
      <c r="K1345" s="32">
        <v>3.3333300000000001</v>
      </c>
      <c r="L1345" s="14">
        <v>0.1875</v>
      </c>
      <c r="M1345" s="7">
        <v>41705</v>
      </c>
      <c r="N1345" s="93" t="s">
        <v>3958</v>
      </c>
      <c r="O1345" s="8" t="s">
        <v>112</v>
      </c>
      <c r="P1345" s="8" t="s">
        <v>3466</v>
      </c>
      <c r="Q1345" s="8" t="s">
        <v>3473</v>
      </c>
    </row>
    <row r="1346" spans="1:17" ht="13.9" customHeight="1">
      <c r="A1346" s="23" t="s">
        <v>7773</v>
      </c>
      <c r="B1346" s="5" t="s">
        <v>13</v>
      </c>
      <c r="C1346" s="3" t="s">
        <v>14</v>
      </c>
      <c r="D1346" s="8" t="s">
        <v>1493</v>
      </c>
      <c r="E1346" s="3" t="s">
        <v>774</v>
      </c>
      <c r="F1346" s="8" t="s">
        <v>3477</v>
      </c>
      <c r="G1346" s="8" t="s">
        <v>15</v>
      </c>
      <c r="H1346" s="3" t="s">
        <v>3510</v>
      </c>
      <c r="I1346" s="3" t="s">
        <v>16</v>
      </c>
      <c r="J1346" s="35">
        <v>75.64</v>
      </c>
      <c r="K1346" s="32">
        <v>0.66666700000000001</v>
      </c>
      <c r="L1346" s="14">
        <v>0.2</v>
      </c>
      <c r="M1346" s="7">
        <v>41719</v>
      </c>
      <c r="N1346" s="93" t="s">
        <v>4645</v>
      </c>
      <c r="O1346" s="8" t="s">
        <v>112</v>
      </c>
      <c r="P1346" s="8" t="s">
        <v>3466</v>
      </c>
      <c r="Q1346" s="8" t="s">
        <v>3473</v>
      </c>
    </row>
    <row r="1347" spans="1:17" ht="13.9" customHeight="1">
      <c r="A1347" s="2" t="s">
        <v>7774</v>
      </c>
      <c r="B1347" s="5" t="s">
        <v>13</v>
      </c>
      <c r="C1347" s="3" t="s">
        <v>14</v>
      </c>
      <c r="D1347" s="8" t="s">
        <v>1494</v>
      </c>
      <c r="E1347" s="3" t="s">
        <v>1396</v>
      </c>
      <c r="F1347" s="8" t="s">
        <v>3479</v>
      </c>
      <c r="G1347" s="8" t="s">
        <v>15</v>
      </c>
      <c r="H1347" s="3" t="s">
        <v>3518</v>
      </c>
      <c r="I1347" s="3" t="s">
        <v>16</v>
      </c>
      <c r="J1347" s="35">
        <v>40.98</v>
      </c>
      <c r="K1347" s="32">
        <v>0.12</v>
      </c>
      <c r="L1347" s="14">
        <v>0.1875</v>
      </c>
      <c r="M1347" s="7">
        <v>42155</v>
      </c>
      <c r="N1347" s="93" t="s">
        <v>4646</v>
      </c>
      <c r="O1347" s="8" t="s">
        <v>233</v>
      </c>
      <c r="P1347" s="8" t="s">
        <v>3466</v>
      </c>
      <c r="Q1347" s="8" t="s">
        <v>3473</v>
      </c>
    </row>
    <row r="1348" spans="1:17" ht="13.9" customHeight="1">
      <c r="A1348" s="2" t="s">
        <v>7775</v>
      </c>
      <c r="B1348" s="5" t="s">
        <v>13</v>
      </c>
      <c r="C1348" s="3" t="s">
        <v>14</v>
      </c>
      <c r="D1348" s="8" t="s">
        <v>1495</v>
      </c>
      <c r="E1348" s="3" t="s">
        <v>215</v>
      </c>
      <c r="F1348" s="8" t="s">
        <v>3479</v>
      </c>
      <c r="G1348" s="8" t="s">
        <v>15</v>
      </c>
      <c r="H1348" s="3" t="s">
        <v>3524</v>
      </c>
      <c r="I1348" s="3" t="s">
        <v>16</v>
      </c>
      <c r="J1348" s="35">
        <v>84.55</v>
      </c>
      <c r="K1348" s="32">
        <v>0.22222220000000001</v>
      </c>
      <c r="L1348" s="14">
        <v>0.2</v>
      </c>
      <c r="M1348" s="7">
        <v>41725</v>
      </c>
      <c r="N1348" s="93" t="s">
        <v>4334</v>
      </c>
      <c r="O1348" s="8" t="s">
        <v>216</v>
      </c>
      <c r="P1348" s="8" t="s">
        <v>3466</v>
      </c>
      <c r="Q1348" s="8" t="s">
        <v>3472</v>
      </c>
    </row>
    <row r="1349" spans="1:17" ht="13.9" customHeight="1">
      <c r="A1349" s="23" t="s">
        <v>7776</v>
      </c>
      <c r="B1349" s="5" t="s">
        <v>13</v>
      </c>
      <c r="C1349" s="3" t="s">
        <v>14</v>
      </c>
      <c r="D1349" s="8" t="s">
        <v>1496</v>
      </c>
      <c r="E1349" s="8" t="s">
        <v>2147</v>
      </c>
      <c r="F1349" s="8" t="s">
        <v>3479</v>
      </c>
      <c r="G1349" s="8" t="s">
        <v>15</v>
      </c>
      <c r="H1349" s="3" t="s">
        <v>3524</v>
      </c>
      <c r="I1349" s="3" t="s">
        <v>16</v>
      </c>
      <c r="J1349" s="35">
        <v>82.69</v>
      </c>
      <c r="K1349" s="32">
        <v>0.22222220000000001</v>
      </c>
      <c r="L1349" s="14">
        <v>0.2</v>
      </c>
      <c r="M1349" s="7">
        <v>41721</v>
      </c>
      <c r="N1349" s="93" t="s">
        <v>5622</v>
      </c>
      <c r="O1349" s="8" t="s">
        <v>216</v>
      </c>
      <c r="P1349" s="8" t="s">
        <v>3466</v>
      </c>
      <c r="Q1349" s="8" t="s">
        <v>3472</v>
      </c>
    </row>
    <row r="1350" spans="1:17" ht="13.9" customHeight="1">
      <c r="A1350" s="2" t="s">
        <v>7777</v>
      </c>
      <c r="B1350" s="5" t="s">
        <v>13</v>
      </c>
      <c r="C1350" s="3" t="s">
        <v>14</v>
      </c>
      <c r="D1350" s="8" t="s">
        <v>1497</v>
      </c>
      <c r="E1350" s="3" t="s">
        <v>1177</v>
      </c>
      <c r="F1350" s="8" t="s">
        <v>3479</v>
      </c>
      <c r="G1350" s="8" t="s">
        <v>15</v>
      </c>
      <c r="H1350" s="3" t="s">
        <v>3524</v>
      </c>
      <c r="I1350" s="3" t="s">
        <v>16</v>
      </c>
      <c r="J1350" s="35">
        <v>83.79</v>
      </c>
      <c r="K1350" s="32">
        <v>0.22222220000000001</v>
      </c>
      <c r="L1350" s="14">
        <v>0.2</v>
      </c>
      <c r="M1350" s="7">
        <v>41735</v>
      </c>
      <c r="N1350" s="93" t="s">
        <v>5623</v>
      </c>
      <c r="O1350" s="8" t="s">
        <v>216</v>
      </c>
      <c r="P1350" s="8" t="s">
        <v>3466</v>
      </c>
      <c r="Q1350" s="8" t="s">
        <v>3472</v>
      </c>
    </row>
    <row r="1351" spans="1:17" ht="13.9" customHeight="1">
      <c r="A1351" s="2" t="s">
        <v>7778</v>
      </c>
      <c r="B1351" s="5" t="s">
        <v>13</v>
      </c>
      <c r="C1351" s="3" t="s">
        <v>14</v>
      </c>
      <c r="D1351" s="8" t="s">
        <v>1498</v>
      </c>
      <c r="E1351" s="3" t="s">
        <v>553</v>
      </c>
      <c r="F1351" s="8" t="s">
        <v>3479</v>
      </c>
      <c r="G1351" s="8" t="s">
        <v>15</v>
      </c>
      <c r="H1351" s="3" t="s">
        <v>3524</v>
      </c>
      <c r="I1351" s="3" t="s">
        <v>16</v>
      </c>
      <c r="J1351" s="35">
        <v>76.8</v>
      </c>
      <c r="K1351" s="32">
        <v>0.22222220000000001</v>
      </c>
      <c r="L1351" s="14">
        <v>0.2</v>
      </c>
      <c r="M1351" s="7">
        <v>42205</v>
      </c>
      <c r="N1351" s="93" t="s">
        <v>5622</v>
      </c>
      <c r="O1351" s="8" t="s">
        <v>216</v>
      </c>
      <c r="P1351" s="8" t="s">
        <v>3466</v>
      </c>
      <c r="Q1351" s="8" t="s">
        <v>3472</v>
      </c>
    </row>
    <row r="1352" spans="1:17" ht="13.9" customHeight="1">
      <c r="A1352" s="23" t="s">
        <v>7779</v>
      </c>
      <c r="B1352" s="5" t="s">
        <v>13</v>
      </c>
      <c r="C1352" s="3" t="s">
        <v>14</v>
      </c>
      <c r="D1352" s="8" t="s">
        <v>1499</v>
      </c>
      <c r="E1352" s="8" t="s">
        <v>1702</v>
      </c>
      <c r="F1352" s="8" t="s">
        <v>3479</v>
      </c>
      <c r="G1352" s="8" t="s">
        <v>15</v>
      </c>
      <c r="H1352" s="3" t="s">
        <v>3524</v>
      </c>
      <c r="I1352" s="3" t="s">
        <v>16</v>
      </c>
      <c r="J1352" s="35">
        <v>74.14</v>
      </c>
      <c r="K1352" s="32">
        <v>0.1111111</v>
      </c>
      <c r="L1352" s="14">
        <v>0.2</v>
      </c>
      <c r="M1352" s="7">
        <v>41725</v>
      </c>
      <c r="N1352" s="93" t="s">
        <v>5624</v>
      </c>
      <c r="O1352" s="8" t="s">
        <v>216</v>
      </c>
      <c r="P1352" s="8" t="s">
        <v>3466</v>
      </c>
      <c r="Q1352" s="8" t="s">
        <v>3472</v>
      </c>
    </row>
    <row r="1353" spans="1:17" ht="13.9" customHeight="1">
      <c r="A1353" s="2" t="s">
        <v>7780</v>
      </c>
      <c r="B1353" s="11" t="s">
        <v>13</v>
      </c>
      <c r="C1353" s="3" t="s">
        <v>14</v>
      </c>
      <c r="D1353" s="8" t="s">
        <v>1500</v>
      </c>
      <c r="E1353" s="3" t="s">
        <v>774</v>
      </c>
      <c r="F1353" s="8" t="s">
        <v>3477</v>
      </c>
      <c r="G1353" s="8" t="s">
        <v>15</v>
      </c>
      <c r="H1353" s="3" t="s">
        <v>3510</v>
      </c>
      <c r="I1353" s="3" t="s">
        <v>16</v>
      </c>
      <c r="J1353" s="35">
        <v>85.81</v>
      </c>
      <c r="K1353" s="32">
        <v>0.66666669999999995</v>
      </c>
      <c r="L1353" s="14">
        <v>0.1875</v>
      </c>
      <c r="M1353" s="12">
        <v>41705</v>
      </c>
      <c r="N1353" s="97" t="s">
        <v>3959</v>
      </c>
      <c r="O1353" s="8" t="s">
        <v>112</v>
      </c>
      <c r="P1353" s="8" t="s">
        <v>3466</v>
      </c>
      <c r="Q1353" s="8" t="s">
        <v>3473</v>
      </c>
    </row>
    <row r="1354" spans="1:17" ht="13.9" customHeight="1">
      <c r="A1354" s="2" t="s">
        <v>7781</v>
      </c>
      <c r="B1354" s="11" t="s">
        <v>13</v>
      </c>
      <c r="C1354" s="3" t="s">
        <v>14</v>
      </c>
      <c r="D1354" s="8" t="s">
        <v>1501</v>
      </c>
      <c r="E1354" s="3" t="s">
        <v>955</v>
      </c>
      <c r="F1354" s="8" t="s">
        <v>3479</v>
      </c>
      <c r="G1354" s="8" t="s">
        <v>15</v>
      </c>
      <c r="H1354" s="3" t="s">
        <v>3515</v>
      </c>
      <c r="I1354" s="3" t="s">
        <v>16</v>
      </c>
      <c r="J1354" s="35">
        <v>19.63</v>
      </c>
      <c r="K1354" s="32">
        <v>0.45454499999999998</v>
      </c>
      <c r="L1354" s="14">
        <v>0.1875</v>
      </c>
      <c r="M1354" s="12">
        <v>41428</v>
      </c>
      <c r="N1354" s="97" t="s">
        <v>5625</v>
      </c>
      <c r="O1354" s="8" t="s">
        <v>140</v>
      </c>
      <c r="P1354" s="8" t="s">
        <v>3466</v>
      </c>
      <c r="Q1354" s="8" t="s">
        <v>3473</v>
      </c>
    </row>
    <row r="1355" spans="1:17" ht="13.9" customHeight="1">
      <c r="A1355" s="23" t="s">
        <v>7782</v>
      </c>
      <c r="B1355" s="3" t="s">
        <v>13</v>
      </c>
      <c r="C1355" s="3" t="s">
        <v>14</v>
      </c>
      <c r="D1355" s="8" t="s">
        <v>1503</v>
      </c>
      <c r="E1355" s="3" t="s">
        <v>354</v>
      </c>
      <c r="F1355" s="8" t="s">
        <v>3479</v>
      </c>
      <c r="G1355" s="8" t="s">
        <v>15</v>
      </c>
      <c r="H1355" s="3" t="s">
        <v>3515</v>
      </c>
      <c r="I1355" s="3" t="s">
        <v>16</v>
      </c>
      <c r="J1355" s="35">
        <v>19.7</v>
      </c>
      <c r="K1355" s="32">
        <v>0.45454499999999998</v>
      </c>
      <c r="L1355" s="14">
        <v>0.1875</v>
      </c>
      <c r="M1355" s="12">
        <v>41898</v>
      </c>
      <c r="N1355" s="93" t="s">
        <v>5626</v>
      </c>
      <c r="O1355" s="8" t="s">
        <v>140</v>
      </c>
      <c r="P1355" s="8" t="s">
        <v>3466</v>
      </c>
      <c r="Q1355" s="8" t="s">
        <v>3473</v>
      </c>
    </row>
    <row r="1356" spans="1:17" ht="13.9" customHeight="1">
      <c r="A1356" s="2" t="s">
        <v>7783</v>
      </c>
      <c r="B1356" s="5" t="s">
        <v>13</v>
      </c>
      <c r="C1356" s="3" t="s">
        <v>14</v>
      </c>
      <c r="D1356" s="8" t="s">
        <v>1504</v>
      </c>
      <c r="E1356" s="8" t="s">
        <v>1502</v>
      </c>
      <c r="F1356" s="8" t="s">
        <v>3479</v>
      </c>
      <c r="G1356" s="8" t="s">
        <v>15</v>
      </c>
      <c r="H1356" s="3" t="s">
        <v>3518</v>
      </c>
      <c r="I1356" s="3" t="s">
        <v>16</v>
      </c>
      <c r="J1356" s="35">
        <v>42.56</v>
      </c>
      <c r="K1356" s="32">
        <v>0.12</v>
      </c>
      <c r="L1356" s="14">
        <v>0.1875</v>
      </c>
      <c r="M1356" s="7">
        <v>41687</v>
      </c>
      <c r="N1356" s="93" t="s">
        <v>3960</v>
      </c>
      <c r="O1356" s="8" t="s">
        <v>233</v>
      </c>
      <c r="P1356" s="8" t="s">
        <v>3466</v>
      </c>
      <c r="Q1356" s="8" t="s">
        <v>3473</v>
      </c>
    </row>
    <row r="1357" spans="1:17" ht="13.9" customHeight="1">
      <c r="A1357" s="2" t="s">
        <v>7784</v>
      </c>
      <c r="B1357" s="5" t="s">
        <v>13</v>
      </c>
      <c r="C1357" s="3" t="s">
        <v>14</v>
      </c>
      <c r="D1357" s="8" t="s">
        <v>1505</v>
      </c>
      <c r="E1357" s="3" t="s">
        <v>955</v>
      </c>
      <c r="F1357" s="8" t="s">
        <v>3477</v>
      </c>
      <c r="G1357" s="8" t="s">
        <v>15</v>
      </c>
      <c r="H1357" s="3" t="s">
        <v>3510</v>
      </c>
      <c r="I1357" s="3" t="s">
        <v>16</v>
      </c>
      <c r="J1357" s="35">
        <v>20.51</v>
      </c>
      <c r="K1357" s="32">
        <v>3.3333300000000001</v>
      </c>
      <c r="L1357" s="14">
        <v>0.1875</v>
      </c>
      <c r="M1357" s="12">
        <v>41705</v>
      </c>
      <c r="N1357" s="93" t="s">
        <v>3961</v>
      </c>
      <c r="O1357" s="8" t="s">
        <v>112</v>
      </c>
      <c r="P1357" s="8" t="s">
        <v>3466</v>
      </c>
      <c r="Q1357" s="8" t="s">
        <v>3473</v>
      </c>
    </row>
    <row r="1358" spans="1:17" ht="13.9" customHeight="1">
      <c r="A1358" s="23" t="s">
        <v>7785</v>
      </c>
      <c r="B1358" s="5" t="s">
        <v>13</v>
      </c>
      <c r="C1358" s="3" t="s">
        <v>14</v>
      </c>
      <c r="D1358" s="8" t="s">
        <v>1506</v>
      </c>
      <c r="E1358" s="3" t="s">
        <v>723</v>
      </c>
      <c r="F1358" s="8" t="s">
        <v>3479</v>
      </c>
      <c r="G1358" s="8" t="s">
        <v>15</v>
      </c>
      <c r="H1358" s="3" t="s">
        <v>3524</v>
      </c>
      <c r="I1358" s="3" t="s">
        <v>16</v>
      </c>
      <c r="J1358" s="35">
        <v>81.64</v>
      </c>
      <c r="K1358" s="32">
        <v>8.5</v>
      </c>
      <c r="L1358" s="14">
        <v>0.1875</v>
      </c>
      <c r="M1358" s="12">
        <v>41740</v>
      </c>
      <c r="N1358" s="93" t="s">
        <v>5627</v>
      </c>
      <c r="O1358" s="8" t="s">
        <v>216</v>
      </c>
      <c r="P1358" s="8" t="s">
        <v>3466</v>
      </c>
      <c r="Q1358" s="8" t="s">
        <v>3472</v>
      </c>
    </row>
    <row r="1359" spans="1:17" ht="13.9" customHeight="1">
      <c r="A1359" s="2" t="s">
        <v>7786</v>
      </c>
      <c r="B1359" s="3" t="s">
        <v>13</v>
      </c>
      <c r="C1359" s="3" t="s">
        <v>14</v>
      </c>
      <c r="D1359" s="8" t="s">
        <v>1507</v>
      </c>
      <c r="E1359" s="3" t="s">
        <v>506</v>
      </c>
      <c r="F1359" s="8" t="s">
        <v>3479</v>
      </c>
      <c r="G1359" s="8" t="s">
        <v>15</v>
      </c>
      <c r="H1359" s="3" t="s">
        <v>3518</v>
      </c>
      <c r="I1359" s="3" t="s">
        <v>16</v>
      </c>
      <c r="J1359" s="35">
        <v>44.23</v>
      </c>
      <c r="K1359" s="32">
        <v>13.333333</v>
      </c>
      <c r="L1359" s="14">
        <v>0.2</v>
      </c>
      <c r="M1359" s="12">
        <v>42189</v>
      </c>
      <c r="N1359" s="93" t="s">
        <v>5628</v>
      </c>
      <c r="O1359" s="8" t="s">
        <v>233</v>
      </c>
      <c r="P1359" s="8" t="s">
        <v>3466</v>
      </c>
      <c r="Q1359" s="8" t="s">
        <v>3473</v>
      </c>
    </row>
    <row r="1360" spans="1:17" ht="13.9" customHeight="1">
      <c r="A1360" s="2" t="s">
        <v>7787</v>
      </c>
      <c r="B1360" s="3" t="s">
        <v>13</v>
      </c>
      <c r="C1360" s="3" t="s">
        <v>14</v>
      </c>
      <c r="D1360" s="8" t="s">
        <v>118</v>
      </c>
      <c r="E1360" s="3" t="s">
        <v>766</v>
      </c>
      <c r="F1360" s="8" t="s">
        <v>3479</v>
      </c>
      <c r="G1360" s="8" t="s">
        <v>15</v>
      </c>
      <c r="H1360" s="8" t="s">
        <v>3518</v>
      </c>
      <c r="I1360" s="3" t="s">
        <v>16</v>
      </c>
      <c r="J1360" s="35">
        <v>57.94</v>
      </c>
      <c r="K1360" s="32">
        <v>1.25</v>
      </c>
      <c r="L1360" s="6">
        <v>0.1875</v>
      </c>
      <c r="M1360" s="7">
        <v>41724</v>
      </c>
      <c r="N1360" s="97" t="s">
        <v>5629</v>
      </c>
      <c r="O1360" s="8" t="s">
        <v>233</v>
      </c>
      <c r="P1360" s="8" t="s">
        <v>3466</v>
      </c>
      <c r="Q1360" s="8" t="s">
        <v>3473</v>
      </c>
    </row>
    <row r="1361" spans="1:17" ht="13.9" customHeight="1">
      <c r="A1361" s="23" t="s">
        <v>7788</v>
      </c>
      <c r="B1361" s="8" t="s">
        <v>13</v>
      </c>
      <c r="C1361" s="3" t="s">
        <v>14</v>
      </c>
      <c r="D1361" s="8" t="s">
        <v>1508</v>
      </c>
      <c r="E1361" s="3" t="s">
        <v>215</v>
      </c>
      <c r="F1361" s="8" t="s">
        <v>3477</v>
      </c>
      <c r="G1361" s="8" t="s">
        <v>15</v>
      </c>
      <c r="H1361" s="8" t="s">
        <v>3514</v>
      </c>
      <c r="I1361" s="3" t="s">
        <v>16</v>
      </c>
      <c r="J1361" s="35">
        <v>2.09</v>
      </c>
      <c r="K1361" s="32">
        <v>0.25</v>
      </c>
      <c r="L1361" s="14">
        <v>0.25</v>
      </c>
      <c r="M1361" s="12">
        <v>41557</v>
      </c>
      <c r="N1361" s="93" t="s">
        <v>3962</v>
      </c>
      <c r="O1361" s="8" t="s">
        <v>218</v>
      </c>
      <c r="P1361" s="8" t="s">
        <v>3466</v>
      </c>
      <c r="Q1361" s="8" t="s">
        <v>3473</v>
      </c>
    </row>
    <row r="1362" spans="1:17" ht="13.9" customHeight="1">
      <c r="A1362" s="2" t="s">
        <v>7789</v>
      </c>
      <c r="B1362" s="8" t="s">
        <v>13</v>
      </c>
      <c r="C1362" s="3" t="s">
        <v>14</v>
      </c>
      <c r="D1362" s="8" t="s">
        <v>1509</v>
      </c>
      <c r="E1362" s="8" t="s">
        <v>2864</v>
      </c>
      <c r="F1362" s="8" t="s">
        <v>3477</v>
      </c>
      <c r="G1362" s="8" t="s">
        <v>15</v>
      </c>
      <c r="H1362" s="8" t="s">
        <v>3525</v>
      </c>
      <c r="I1362" s="3" t="s">
        <v>16</v>
      </c>
      <c r="J1362" s="35">
        <v>160.09</v>
      </c>
      <c r="K1362" s="32">
        <v>80</v>
      </c>
      <c r="L1362" s="14">
        <v>0.1875</v>
      </c>
      <c r="M1362" s="12">
        <v>41798</v>
      </c>
      <c r="N1362" s="93" t="s">
        <v>4647</v>
      </c>
      <c r="O1362" s="8" t="s">
        <v>368</v>
      </c>
      <c r="P1362" s="8" t="s">
        <v>3466</v>
      </c>
      <c r="Q1362" s="8" t="s">
        <v>3473</v>
      </c>
    </row>
    <row r="1363" spans="1:17" ht="13.9" customHeight="1">
      <c r="A1363" s="2" t="s">
        <v>7790</v>
      </c>
      <c r="B1363" s="3" t="s">
        <v>13</v>
      </c>
      <c r="C1363" s="3" t="s">
        <v>14</v>
      </c>
      <c r="D1363" s="8" t="s">
        <v>1510</v>
      </c>
      <c r="E1363" s="8" t="s">
        <v>1502</v>
      </c>
      <c r="F1363" s="8" t="s">
        <v>3477</v>
      </c>
      <c r="G1363" s="8" t="s">
        <v>15</v>
      </c>
      <c r="H1363" s="3" t="s">
        <v>3525</v>
      </c>
      <c r="I1363" s="3" t="s">
        <v>16</v>
      </c>
      <c r="J1363" s="35">
        <v>161.78</v>
      </c>
      <c r="K1363" s="32">
        <v>80</v>
      </c>
      <c r="L1363" s="14">
        <v>0.1875</v>
      </c>
      <c r="M1363" s="12">
        <v>42268</v>
      </c>
      <c r="N1363" s="93" t="s">
        <v>4648</v>
      </c>
      <c r="O1363" s="8" t="s">
        <v>368</v>
      </c>
      <c r="P1363" s="8" t="s">
        <v>3466</v>
      </c>
      <c r="Q1363" s="8" t="s">
        <v>3473</v>
      </c>
    </row>
    <row r="1364" spans="1:17" ht="13.9" customHeight="1">
      <c r="A1364" s="23" t="s">
        <v>7791</v>
      </c>
      <c r="B1364" s="3" t="s">
        <v>13</v>
      </c>
      <c r="C1364" s="3" t="s">
        <v>14</v>
      </c>
      <c r="D1364" s="8" t="s">
        <v>1511</v>
      </c>
      <c r="E1364" s="3" t="s">
        <v>1051</v>
      </c>
      <c r="F1364" s="8" t="s">
        <v>3479</v>
      </c>
      <c r="G1364" s="8" t="s">
        <v>15</v>
      </c>
      <c r="H1364" s="3" t="s">
        <v>3524</v>
      </c>
      <c r="I1364" s="3" t="s">
        <v>16</v>
      </c>
      <c r="J1364" s="35">
        <v>85.92</v>
      </c>
      <c r="K1364" s="32">
        <v>0.30952000000000002</v>
      </c>
      <c r="L1364" s="14">
        <v>0.1875</v>
      </c>
      <c r="M1364" s="7">
        <v>41799</v>
      </c>
      <c r="N1364" s="93" t="s">
        <v>4649</v>
      </c>
      <c r="O1364" s="8" t="s">
        <v>216</v>
      </c>
      <c r="P1364" s="8" t="s">
        <v>3466</v>
      </c>
      <c r="Q1364" s="8" t="s">
        <v>3472</v>
      </c>
    </row>
    <row r="1365" spans="1:17" ht="13.9" customHeight="1">
      <c r="A1365" s="2" t="s">
        <v>7792</v>
      </c>
      <c r="B1365" s="3" t="s">
        <v>13</v>
      </c>
      <c r="C1365" s="3" t="s">
        <v>14</v>
      </c>
      <c r="D1365" s="8" t="s">
        <v>1512</v>
      </c>
      <c r="E1365" s="3" t="s">
        <v>955</v>
      </c>
      <c r="F1365" s="8" t="s">
        <v>3479</v>
      </c>
      <c r="G1365" s="8" t="s">
        <v>15</v>
      </c>
      <c r="H1365" s="3" t="s">
        <v>3524</v>
      </c>
      <c r="I1365" s="3" t="s">
        <v>16</v>
      </c>
      <c r="J1365" s="35">
        <v>81.84</v>
      </c>
      <c r="K1365" s="32">
        <v>7.5</v>
      </c>
      <c r="L1365" s="14">
        <v>0.2</v>
      </c>
      <c r="M1365" s="12">
        <v>41791</v>
      </c>
      <c r="N1365" s="93" t="s">
        <v>5630</v>
      </c>
      <c r="O1365" s="8" t="s">
        <v>216</v>
      </c>
      <c r="P1365" s="8" t="s">
        <v>3466</v>
      </c>
      <c r="Q1365" s="8" t="s">
        <v>3472</v>
      </c>
    </row>
    <row r="1366" spans="1:17" ht="13.9" customHeight="1">
      <c r="A1366" s="2" t="s">
        <v>7793</v>
      </c>
      <c r="B1366" s="3" t="s">
        <v>13</v>
      </c>
      <c r="C1366" s="3" t="s">
        <v>14</v>
      </c>
      <c r="D1366" s="8" t="s">
        <v>1513</v>
      </c>
      <c r="E1366" s="3" t="s">
        <v>616</v>
      </c>
      <c r="F1366" s="8" t="s">
        <v>3479</v>
      </c>
      <c r="G1366" s="8" t="s">
        <v>15</v>
      </c>
      <c r="H1366" s="3" t="s">
        <v>3524</v>
      </c>
      <c r="I1366" s="3" t="s">
        <v>16</v>
      </c>
      <c r="J1366" s="35">
        <v>81.96</v>
      </c>
      <c r="K1366" s="32">
        <v>0.30952000000000002</v>
      </c>
      <c r="L1366" s="14">
        <v>0.1875</v>
      </c>
      <c r="M1366" s="12">
        <v>41809</v>
      </c>
      <c r="N1366" s="93" t="s">
        <v>4650</v>
      </c>
      <c r="O1366" s="8" t="s">
        <v>216</v>
      </c>
      <c r="P1366" s="8" t="s">
        <v>3466</v>
      </c>
      <c r="Q1366" s="8" t="s">
        <v>3472</v>
      </c>
    </row>
    <row r="1367" spans="1:17" ht="13.9" customHeight="1">
      <c r="A1367" s="23" t="s">
        <v>7794</v>
      </c>
      <c r="B1367" s="8" t="s">
        <v>13</v>
      </c>
      <c r="C1367" s="3" t="s">
        <v>14</v>
      </c>
      <c r="D1367" s="11" t="s">
        <v>1514</v>
      </c>
      <c r="E1367" s="3" t="s">
        <v>1396</v>
      </c>
      <c r="F1367" s="8" t="s">
        <v>3479</v>
      </c>
      <c r="G1367" s="11" t="s">
        <v>15</v>
      </c>
      <c r="H1367" s="8" t="s">
        <v>3518</v>
      </c>
      <c r="I1367" s="3" t="s">
        <v>16</v>
      </c>
      <c r="J1367" s="35">
        <v>42.05</v>
      </c>
      <c r="K1367" s="32">
        <v>0.1</v>
      </c>
      <c r="L1367" s="26">
        <v>0.1875</v>
      </c>
      <c r="M1367" s="27">
        <v>42237</v>
      </c>
      <c r="N1367" s="93" t="s">
        <v>3588</v>
      </c>
      <c r="O1367" s="11" t="s">
        <v>233</v>
      </c>
      <c r="P1367" s="11" t="s">
        <v>3466</v>
      </c>
      <c r="Q1367" s="11" t="s">
        <v>3473</v>
      </c>
    </row>
    <row r="1368" spans="1:17" ht="13.9" customHeight="1">
      <c r="A1368" s="2" t="s">
        <v>7795</v>
      </c>
      <c r="B1368" s="8" t="s">
        <v>13</v>
      </c>
      <c r="C1368" s="3" t="s">
        <v>14</v>
      </c>
      <c r="D1368" s="8" t="s">
        <v>1515</v>
      </c>
      <c r="E1368" s="3" t="s">
        <v>774</v>
      </c>
      <c r="F1368" s="8" t="s">
        <v>3477</v>
      </c>
      <c r="G1368" s="8" t="s">
        <v>15</v>
      </c>
      <c r="H1368" s="8" t="s">
        <v>3525</v>
      </c>
      <c r="I1368" s="3" t="s">
        <v>16</v>
      </c>
      <c r="J1368" s="35">
        <v>156.72</v>
      </c>
      <c r="K1368" s="32">
        <v>15</v>
      </c>
      <c r="L1368" s="14">
        <v>0.1875</v>
      </c>
      <c r="M1368" s="7">
        <v>41809</v>
      </c>
      <c r="N1368" s="93" t="s">
        <v>5631</v>
      </c>
      <c r="O1368" s="8" t="s">
        <v>368</v>
      </c>
      <c r="P1368" s="8" t="s">
        <v>3466</v>
      </c>
      <c r="Q1368" s="8" t="s">
        <v>3473</v>
      </c>
    </row>
    <row r="1369" spans="1:17" ht="13.9" customHeight="1">
      <c r="A1369" s="2" t="s">
        <v>7796</v>
      </c>
      <c r="B1369" s="3" t="s">
        <v>13</v>
      </c>
      <c r="C1369" s="3" t="s">
        <v>14</v>
      </c>
      <c r="D1369" s="8" t="s">
        <v>1516</v>
      </c>
      <c r="E1369" s="3" t="s">
        <v>774</v>
      </c>
      <c r="F1369" s="8" t="s">
        <v>3477</v>
      </c>
      <c r="G1369" s="8" t="s">
        <v>15</v>
      </c>
      <c r="H1369" s="3" t="s">
        <v>3525</v>
      </c>
      <c r="I1369" s="3" t="s">
        <v>16</v>
      </c>
      <c r="J1369" s="35">
        <v>152.93</v>
      </c>
      <c r="K1369" s="32">
        <v>45</v>
      </c>
      <c r="L1369" s="14">
        <v>0.1875</v>
      </c>
      <c r="M1369" s="12">
        <v>41805</v>
      </c>
      <c r="N1369" s="93" t="s">
        <v>5632</v>
      </c>
      <c r="O1369" s="8" t="s">
        <v>368</v>
      </c>
      <c r="P1369" s="8" t="s">
        <v>3466</v>
      </c>
      <c r="Q1369" s="8" t="s">
        <v>3473</v>
      </c>
    </row>
    <row r="1370" spans="1:17" ht="13.9" customHeight="1">
      <c r="A1370" s="23" t="s">
        <v>7797</v>
      </c>
      <c r="B1370" s="3" t="s">
        <v>13</v>
      </c>
      <c r="C1370" s="3" t="s">
        <v>14</v>
      </c>
      <c r="D1370" s="8" t="s">
        <v>1517</v>
      </c>
      <c r="E1370" s="8" t="s">
        <v>2276</v>
      </c>
      <c r="F1370" s="8" t="s">
        <v>3479</v>
      </c>
      <c r="G1370" s="8" t="s">
        <v>15</v>
      </c>
      <c r="H1370" s="3" t="s">
        <v>3524</v>
      </c>
      <c r="I1370" s="3" t="s">
        <v>16</v>
      </c>
      <c r="J1370" s="35">
        <v>75.650000000000006</v>
      </c>
      <c r="K1370" s="32">
        <v>0.83333299999999999</v>
      </c>
      <c r="L1370" s="14">
        <v>0.2</v>
      </c>
      <c r="M1370" s="12">
        <v>41823</v>
      </c>
      <c r="N1370" s="93" t="s">
        <v>3589</v>
      </c>
      <c r="O1370" s="8" t="s">
        <v>216</v>
      </c>
      <c r="P1370" s="8" t="s">
        <v>3466</v>
      </c>
      <c r="Q1370" s="8" t="s">
        <v>3472</v>
      </c>
    </row>
    <row r="1371" spans="1:17" ht="13.9" customHeight="1">
      <c r="A1371" s="2" t="s">
        <v>7798</v>
      </c>
      <c r="B1371" s="8" t="s">
        <v>13</v>
      </c>
      <c r="C1371" s="3" t="s">
        <v>14</v>
      </c>
      <c r="D1371" s="8" t="s">
        <v>1518</v>
      </c>
      <c r="E1371" s="8" t="s">
        <v>1502</v>
      </c>
      <c r="F1371" s="8" t="s">
        <v>3479</v>
      </c>
      <c r="G1371" s="8" t="s">
        <v>15</v>
      </c>
      <c r="H1371" s="3" t="s">
        <v>3524</v>
      </c>
      <c r="I1371" s="3" t="s">
        <v>16</v>
      </c>
      <c r="J1371" s="35">
        <v>71.97</v>
      </c>
      <c r="K1371" s="32">
        <v>0.83333299999999999</v>
      </c>
      <c r="L1371" s="14">
        <v>0.1875</v>
      </c>
      <c r="M1371" s="12">
        <v>42293</v>
      </c>
      <c r="N1371" s="93" t="s">
        <v>3590</v>
      </c>
      <c r="O1371" s="8" t="s">
        <v>216</v>
      </c>
      <c r="P1371" s="8" t="s">
        <v>3466</v>
      </c>
      <c r="Q1371" s="8" t="s">
        <v>3472</v>
      </c>
    </row>
    <row r="1372" spans="1:17" ht="13.9" customHeight="1">
      <c r="A1372" s="2" t="s">
        <v>7799</v>
      </c>
      <c r="B1372" s="8" t="s">
        <v>13</v>
      </c>
      <c r="C1372" s="3" t="s">
        <v>14</v>
      </c>
      <c r="D1372" s="8" t="s">
        <v>1519</v>
      </c>
      <c r="E1372" s="8" t="s">
        <v>2864</v>
      </c>
      <c r="F1372" s="8" t="s">
        <v>3477</v>
      </c>
      <c r="G1372" s="8" t="s">
        <v>15</v>
      </c>
      <c r="H1372" s="8" t="s">
        <v>3523</v>
      </c>
      <c r="I1372" s="3" t="s">
        <v>16</v>
      </c>
      <c r="J1372" s="35">
        <v>88.02</v>
      </c>
      <c r="K1372" s="32">
        <v>0.71450000000000002</v>
      </c>
      <c r="L1372" s="14">
        <v>0.125</v>
      </c>
      <c r="M1372" s="7">
        <v>41806</v>
      </c>
      <c r="N1372" s="93" t="s">
        <v>4651</v>
      </c>
      <c r="O1372" s="8" t="s">
        <v>280</v>
      </c>
      <c r="P1372" s="8" t="s">
        <v>3466</v>
      </c>
      <c r="Q1372" s="8" t="s">
        <v>3473</v>
      </c>
    </row>
    <row r="1373" spans="1:17" ht="13.9" customHeight="1">
      <c r="A1373" s="23" t="s">
        <v>7800</v>
      </c>
      <c r="B1373" s="8" t="s">
        <v>13</v>
      </c>
      <c r="C1373" s="3" t="s">
        <v>14</v>
      </c>
      <c r="D1373" s="8" t="s">
        <v>1520</v>
      </c>
      <c r="E1373" s="8" t="s">
        <v>1589</v>
      </c>
      <c r="F1373" s="8" t="s">
        <v>3477</v>
      </c>
      <c r="G1373" s="8" t="s">
        <v>15</v>
      </c>
      <c r="H1373" s="8" t="s">
        <v>3525</v>
      </c>
      <c r="I1373" s="3" t="s">
        <v>16</v>
      </c>
      <c r="J1373" s="35">
        <v>150.83000000000001</v>
      </c>
      <c r="K1373" s="32">
        <v>15</v>
      </c>
      <c r="L1373" s="14">
        <v>0.1875</v>
      </c>
      <c r="M1373" s="12">
        <v>41805</v>
      </c>
      <c r="N1373" s="93" t="s">
        <v>4652</v>
      </c>
      <c r="O1373" s="8" t="s">
        <v>368</v>
      </c>
      <c r="P1373" s="8" t="s">
        <v>3466</v>
      </c>
      <c r="Q1373" s="8" t="s">
        <v>3473</v>
      </c>
    </row>
    <row r="1374" spans="1:17" ht="13.9" customHeight="1">
      <c r="A1374" s="2" t="s">
        <v>7801</v>
      </c>
      <c r="B1374" s="8" t="s">
        <v>13</v>
      </c>
      <c r="C1374" s="3" t="s">
        <v>14</v>
      </c>
      <c r="D1374" s="8" t="s">
        <v>1521</v>
      </c>
      <c r="E1374" s="8" t="s">
        <v>2692</v>
      </c>
      <c r="F1374" s="8" t="s">
        <v>3477</v>
      </c>
      <c r="G1374" s="8" t="s">
        <v>15</v>
      </c>
      <c r="H1374" s="8" t="s">
        <v>3525</v>
      </c>
      <c r="I1374" s="3" t="s">
        <v>16</v>
      </c>
      <c r="J1374" s="35">
        <v>118.4</v>
      </c>
      <c r="K1374" s="32">
        <v>2.5</v>
      </c>
      <c r="L1374" s="14">
        <v>0.1875</v>
      </c>
      <c r="M1374" s="12">
        <v>41824</v>
      </c>
      <c r="N1374" s="93" t="s">
        <v>4653</v>
      </c>
      <c r="O1374" s="8" t="s">
        <v>368</v>
      </c>
      <c r="P1374" s="8" t="s">
        <v>3466</v>
      </c>
      <c r="Q1374" s="8" t="s">
        <v>3473</v>
      </c>
    </row>
    <row r="1375" spans="1:17" ht="13.9" customHeight="1">
      <c r="A1375" s="2" t="s">
        <v>7802</v>
      </c>
      <c r="B1375" s="8" t="s">
        <v>13</v>
      </c>
      <c r="C1375" s="3" t="s">
        <v>14</v>
      </c>
      <c r="D1375" s="8" t="s">
        <v>1522</v>
      </c>
      <c r="E1375" s="8" t="s">
        <v>3188</v>
      </c>
      <c r="F1375" s="8" t="s">
        <v>3477</v>
      </c>
      <c r="G1375" s="8" t="s">
        <v>15</v>
      </c>
      <c r="H1375" s="8" t="s">
        <v>3525</v>
      </c>
      <c r="I1375" s="3" t="s">
        <v>16</v>
      </c>
      <c r="J1375" s="35">
        <v>157.41999999999999</v>
      </c>
      <c r="K1375" s="32">
        <v>15</v>
      </c>
      <c r="L1375" s="14">
        <v>0.1875</v>
      </c>
      <c r="M1375" s="12">
        <v>42289</v>
      </c>
      <c r="N1375" s="93" t="s">
        <v>4654</v>
      </c>
      <c r="O1375" s="8" t="s">
        <v>368</v>
      </c>
      <c r="P1375" s="8" t="s">
        <v>3466</v>
      </c>
      <c r="Q1375" s="8" t="s">
        <v>3473</v>
      </c>
    </row>
    <row r="1376" spans="1:17" ht="13.9" customHeight="1">
      <c r="A1376" s="23" t="s">
        <v>7803</v>
      </c>
      <c r="B1376" s="8" t="s">
        <v>13</v>
      </c>
      <c r="C1376" s="3" t="s">
        <v>14</v>
      </c>
      <c r="D1376" s="8" t="s">
        <v>1523</v>
      </c>
      <c r="E1376" s="8" t="s">
        <v>2207</v>
      </c>
      <c r="F1376" s="8" t="s">
        <v>3477</v>
      </c>
      <c r="G1376" s="8" t="s">
        <v>15</v>
      </c>
      <c r="H1376" s="3" t="s">
        <v>3480</v>
      </c>
      <c r="I1376" s="3" t="s">
        <v>16</v>
      </c>
      <c r="J1376" s="35">
        <v>30.39</v>
      </c>
      <c r="K1376" s="32">
        <v>1</v>
      </c>
      <c r="L1376" s="14">
        <v>0.1875</v>
      </c>
      <c r="M1376" s="7">
        <v>41807</v>
      </c>
      <c r="N1376" s="93" t="s">
        <v>4655</v>
      </c>
      <c r="O1376" s="8" t="s">
        <v>956</v>
      </c>
      <c r="P1376" s="8" t="s">
        <v>3466</v>
      </c>
      <c r="Q1376" s="8" t="s">
        <v>3471</v>
      </c>
    </row>
    <row r="1377" spans="1:17" ht="13.9" customHeight="1">
      <c r="A1377" s="2" t="s">
        <v>7804</v>
      </c>
      <c r="B1377" s="8" t="s">
        <v>13</v>
      </c>
      <c r="C1377" s="3" t="s">
        <v>14</v>
      </c>
      <c r="D1377" s="8" t="s">
        <v>1524</v>
      </c>
      <c r="E1377" s="3" t="s">
        <v>1177</v>
      </c>
      <c r="F1377" s="8" t="s">
        <v>3477</v>
      </c>
      <c r="G1377" s="8" t="s">
        <v>15</v>
      </c>
      <c r="H1377" s="8" t="s">
        <v>3525</v>
      </c>
      <c r="I1377" s="3" t="s">
        <v>16</v>
      </c>
      <c r="J1377" s="35">
        <v>83.07</v>
      </c>
      <c r="K1377" s="32">
        <v>10</v>
      </c>
      <c r="L1377" s="14">
        <v>0.1875</v>
      </c>
      <c r="M1377" s="12">
        <v>41798</v>
      </c>
      <c r="N1377" s="93" t="s">
        <v>4656</v>
      </c>
      <c r="O1377" s="8" t="s">
        <v>368</v>
      </c>
      <c r="P1377" s="8" t="s">
        <v>3466</v>
      </c>
      <c r="Q1377" s="8" t="s">
        <v>3473</v>
      </c>
    </row>
    <row r="1378" spans="1:17" ht="13.9" customHeight="1">
      <c r="A1378" s="2" t="s">
        <v>7805</v>
      </c>
      <c r="B1378" s="8" t="s">
        <v>13</v>
      </c>
      <c r="C1378" s="3" t="s">
        <v>14</v>
      </c>
      <c r="D1378" s="8" t="s">
        <v>1525</v>
      </c>
      <c r="E1378" s="3" t="s">
        <v>955</v>
      </c>
      <c r="F1378" s="8" t="s">
        <v>3477</v>
      </c>
      <c r="G1378" s="8" t="s">
        <v>15</v>
      </c>
      <c r="H1378" s="8" t="s">
        <v>3525</v>
      </c>
      <c r="I1378" s="3" t="s">
        <v>16</v>
      </c>
      <c r="J1378" s="35">
        <v>83.25</v>
      </c>
      <c r="K1378" s="32">
        <v>10</v>
      </c>
      <c r="L1378" s="14">
        <v>0.1875</v>
      </c>
      <c r="M1378" s="12">
        <v>41812</v>
      </c>
      <c r="N1378" s="93" t="s">
        <v>4657</v>
      </c>
      <c r="O1378" s="8" t="s">
        <v>368</v>
      </c>
      <c r="P1378" s="8" t="s">
        <v>3466</v>
      </c>
      <c r="Q1378" s="8" t="s">
        <v>3473</v>
      </c>
    </row>
    <row r="1379" spans="1:17" ht="13.9" customHeight="1">
      <c r="A1379" s="23" t="s">
        <v>7806</v>
      </c>
      <c r="B1379" s="3" t="s">
        <v>13</v>
      </c>
      <c r="C1379" s="3" t="s">
        <v>14</v>
      </c>
      <c r="D1379" s="8" t="s">
        <v>1526</v>
      </c>
      <c r="E1379" s="8" t="s">
        <v>1502</v>
      </c>
      <c r="F1379" s="8" t="s">
        <v>3477</v>
      </c>
      <c r="G1379" s="8" t="s">
        <v>15</v>
      </c>
      <c r="H1379" s="3" t="s">
        <v>3525</v>
      </c>
      <c r="I1379" s="3" t="s">
        <v>16</v>
      </c>
      <c r="J1379" s="35">
        <v>116.23</v>
      </c>
      <c r="K1379" s="32">
        <v>1.25</v>
      </c>
      <c r="L1379" s="14">
        <v>0.1875</v>
      </c>
      <c r="M1379" s="12">
        <v>42294</v>
      </c>
      <c r="N1379" s="93" t="s">
        <v>4658</v>
      </c>
      <c r="O1379" s="8" t="s">
        <v>368</v>
      </c>
      <c r="P1379" s="8" t="s">
        <v>3466</v>
      </c>
      <c r="Q1379" s="8" t="s">
        <v>3473</v>
      </c>
    </row>
    <row r="1380" spans="1:17" ht="13.9" customHeight="1">
      <c r="A1380" s="2" t="s">
        <v>7807</v>
      </c>
      <c r="B1380" s="8" t="s">
        <v>13</v>
      </c>
      <c r="C1380" s="3" t="s">
        <v>14</v>
      </c>
      <c r="D1380" s="8" t="s">
        <v>1527</v>
      </c>
      <c r="E1380" s="8" t="s">
        <v>1274</v>
      </c>
      <c r="F1380" s="8" t="s">
        <v>3479</v>
      </c>
      <c r="G1380" s="8" t="s">
        <v>15</v>
      </c>
      <c r="H1380" s="8" t="s">
        <v>3524</v>
      </c>
      <c r="I1380" s="3" t="s">
        <v>16</v>
      </c>
      <c r="J1380" s="35">
        <v>79.150000000000006</v>
      </c>
      <c r="K1380" s="32">
        <v>0.155</v>
      </c>
      <c r="L1380" s="14">
        <v>0.1875</v>
      </c>
      <c r="M1380" s="7">
        <v>41836</v>
      </c>
      <c r="N1380" s="93" t="s">
        <v>4659</v>
      </c>
      <c r="O1380" s="8" t="s">
        <v>216</v>
      </c>
      <c r="P1380" s="8" t="s">
        <v>3466</v>
      </c>
      <c r="Q1380" s="8" t="s">
        <v>3472</v>
      </c>
    </row>
    <row r="1381" spans="1:17" ht="13.9" customHeight="1">
      <c r="A1381" s="2" t="s">
        <v>7808</v>
      </c>
      <c r="B1381" s="8" t="s">
        <v>13</v>
      </c>
      <c r="C1381" s="3" t="s">
        <v>14</v>
      </c>
      <c r="D1381" s="8" t="s">
        <v>1528</v>
      </c>
      <c r="E1381" s="8" t="s">
        <v>2552</v>
      </c>
      <c r="F1381" s="8" t="s">
        <v>3477</v>
      </c>
      <c r="G1381" s="8" t="s">
        <v>15</v>
      </c>
      <c r="H1381" s="8" t="s">
        <v>3525</v>
      </c>
      <c r="I1381" s="3" t="s">
        <v>16</v>
      </c>
      <c r="J1381" s="35">
        <v>80.94</v>
      </c>
      <c r="K1381" s="32">
        <v>3.3333333000000001</v>
      </c>
      <c r="L1381" s="14">
        <v>0.1875</v>
      </c>
      <c r="M1381" s="12">
        <v>41826</v>
      </c>
      <c r="N1381" s="93" t="s">
        <v>4660</v>
      </c>
      <c r="O1381" s="8" t="s">
        <v>368</v>
      </c>
      <c r="P1381" s="8" t="s">
        <v>3466</v>
      </c>
      <c r="Q1381" s="8" t="s">
        <v>3473</v>
      </c>
    </row>
    <row r="1382" spans="1:17" ht="13.9" customHeight="1">
      <c r="A1382" s="23" t="s">
        <v>7809</v>
      </c>
      <c r="B1382" s="8" t="s">
        <v>13</v>
      </c>
      <c r="C1382" s="3" t="s">
        <v>14</v>
      </c>
      <c r="D1382" s="8" t="s">
        <v>1529</v>
      </c>
      <c r="E1382" s="8" t="s">
        <v>2692</v>
      </c>
      <c r="F1382" s="8" t="s">
        <v>3477</v>
      </c>
      <c r="G1382" s="8" t="s">
        <v>15</v>
      </c>
      <c r="H1382" s="8" t="s">
        <v>3525</v>
      </c>
      <c r="I1382" s="3" t="s">
        <v>16</v>
      </c>
      <c r="J1382" s="35">
        <v>78.819999999999993</v>
      </c>
      <c r="K1382" s="32">
        <v>3.3333333000000001</v>
      </c>
      <c r="L1382" s="14">
        <v>0.1875</v>
      </c>
      <c r="M1382" s="12">
        <v>41840</v>
      </c>
      <c r="N1382" s="93" t="s">
        <v>4661</v>
      </c>
      <c r="O1382" s="8" t="s">
        <v>368</v>
      </c>
      <c r="P1382" s="8" t="s">
        <v>3466</v>
      </c>
      <c r="Q1382" s="8" t="s">
        <v>3473</v>
      </c>
    </row>
    <row r="1383" spans="1:17" ht="13.9" customHeight="1">
      <c r="A1383" s="2" t="s">
        <v>7810</v>
      </c>
      <c r="B1383" s="8" t="s">
        <v>13</v>
      </c>
      <c r="C1383" s="3" t="s">
        <v>14</v>
      </c>
      <c r="D1383" s="8" t="s">
        <v>1530</v>
      </c>
      <c r="E1383" s="3" t="s">
        <v>1177</v>
      </c>
      <c r="F1383" s="8" t="s">
        <v>3477</v>
      </c>
      <c r="G1383" s="8" t="s">
        <v>15</v>
      </c>
      <c r="H1383" s="8" t="s">
        <v>3525</v>
      </c>
      <c r="I1383" s="3" t="s">
        <v>16</v>
      </c>
      <c r="J1383" s="35">
        <v>86.23</v>
      </c>
      <c r="K1383" s="32">
        <v>3.3333333000000001</v>
      </c>
      <c r="L1383" s="14">
        <v>0.1875</v>
      </c>
      <c r="M1383" s="12">
        <v>42310</v>
      </c>
      <c r="N1383" s="93" t="s">
        <v>4662</v>
      </c>
      <c r="O1383" s="8" t="s">
        <v>368</v>
      </c>
      <c r="P1383" s="8" t="s">
        <v>3466</v>
      </c>
      <c r="Q1383" s="8" t="s">
        <v>3473</v>
      </c>
    </row>
    <row r="1384" spans="1:17" ht="13.9" customHeight="1">
      <c r="A1384" s="2" t="s">
        <v>7811</v>
      </c>
      <c r="B1384" s="3" t="s">
        <v>13</v>
      </c>
      <c r="C1384" s="3" t="s">
        <v>14</v>
      </c>
      <c r="D1384" s="8" t="s">
        <v>1531</v>
      </c>
      <c r="E1384" s="8" t="s">
        <v>2276</v>
      </c>
      <c r="F1384" s="8" t="s">
        <v>3477</v>
      </c>
      <c r="G1384" s="8" t="s">
        <v>15</v>
      </c>
      <c r="H1384" s="3" t="s">
        <v>3525</v>
      </c>
      <c r="I1384" s="3" t="s">
        <v>16</v>
      </c>
      <c r="J1384" s="35">
        <v>122.66</v>
      </c>
      <c r="K1384" s="32">
        <v>5</v>
      </c>
      <c r="L1384" s="14">
        <v>0.1875</v>
      </c>
      <c r="M1384" s="7">
        <v>41829</v>
      </c>
      <c r="N1384" s="93" t="s">
        <v>4663</v>
      </c>
      <c r="O1384" s="8" t="s">
        <v>368</v>
      </c>
      <c r="P1384" s="8" t="s">
        <v>3466</v>
      </c>
      <c r="Q1384" s="8" t="s">
        <v>3473</v>
      </c>
    </row>
    <row r="1385" spans="1:17" ht="13.9" customHeight="1">
      <c r="A1385" s="23" t="s">
        <v>7812</v>
      </c>
      <c r="B1385" s="8" t="s">
        <v>13</v>
      </c>
      <c r="C1385" s="3" t="s">
        <v>14</v>
      </c>
      <c r="D1385" s="8" t="s">
        <v>1532</v>
      </c>
      <c r="E1385" s="8" t="s">
        <v>201</v>
      </c>
      <c r="F1385" s="8" t="s">
        <v>3479</v>
      </c>
      <c r="G1385" s="8" t="s">
        <v>15</v>
      </c>
      <c r="H1385" s="3" t="s">
        <v>3524</v>
      </c>
      <c r="I1385" s="3" t="s">
        <v>16</v>
      </c>
      <c r="J1385" s="35">
        <v>82.75</v>
      </c>
      <c r="K1385" s="32">
        <v>3.875E-2</v>
      </c>
      <c r="L1385" s="14">
        <v>0.1875</v>
      </c>
      <c r="M1385" s="12">
        <v>41813</v>
      </c>
      <c r="N1385" s="93" t="s">
        <v>4664</v>
      </c>
      <c r="O1385" s="8" t="s">
        <v>216</v>
      </c>
      <c r="P1385" s="8" t="s">
        <v>3466</v>
      </c>
      <c r="Q1385" s="8" t="s">
        <v>3472</v>
      </c>
    </row>
    <row r="1386" spans="1:17" ht="13.9" customHeight="1">
      <c r="A1386" s="2" t="s">
        <v>7813</v>
      </c>
      <c r="B1386" s="8" t="s">
        <v>13</v>
      </c>
      <c r="C1386" s="3" t="s">
        <v>14</v>
      </c>
      <c r="D1386" s="8" t="s">
        <v>1533</v>
      </c>
      <c r="E1386" s="8" t="s">
        <v>2207</v>
      </c>
      <c r="F1386" s="8" t="s">
        <v>3477</v>
      </c>
      <c r="G1386" s="8" t="s">
        <v>15</v>
      </c>
      <c r="H1386" s="8" t="s">
        <v>3523</v>
      </c>
      <c r="I1386" s="3" t="s">
        <v>16</v>
      </c>
      <c r="J1386" s="35">
        <v>82.46</v>
      </c>
      <c r="K1386" s="32">
        <v>0.71450000000000002</v>
      </c>
      <c r="L1386" s="14">
        <v>0.125</v>
      </c>
      <c r="M1386" s="12">
        <v>41816</v>
      </c>
      <c r="N1386" s="93" t="s">
        <v>4665</v>
      </c>
      <c r="O1386" s="8" t="s">
        <v>280</v>
      </c>
      <c r="P1386" s="8" t="s">
        <v>3466</v>
      </c>
      <c r="Q1386" s="8" t="s">
        <v>3473</v>
      </c>
    </row>
    <row r="1387" spans="1:17" ht="13.9" customHeight="1">
      <c r="A1387" s="2" t="s">
        <v>7814</v>
      </c>
      <c r="B1387" s="8" t="s">
        <v>13</v>
      </c>
      <c r="C1387" s="3" t="s">
        <v>14</v>
      </c>
      <c r="D1387" s="8" t="s">
        <v>1534</v>
      </c>
      <c r="E1387" s="8" t="s">
        <v>2799</v>
      </c>
      <c r="F1387" s="8" t="s">
        <v>3477</v>
      </c>
      <c r="G1387" s="8" t="s">
        <v>15</v>
      </c>
      <c r="H1387" s="8" t="s">
        <v>3525</v>
      </c>
      <c r="I1387" s="3" t="s">
        <v>16</v>
      </c>
      <c r="J1387" s="35">
        <v>126.75</v>
      </c>
      <c r="K1387" s="32">
        <v>5</v>
      </c>
      <c r="L1387" s="14">
        <v>0.1875</v>
      </c>
      <c r="M1387" s="12">
        <v>42295</v>
      </c>
      <c r="N1387" s="93" t="s">
        <v>4666</v>
      </c>
      <c r="O1387" s="8" t="s">
        <v>368</v>
      </c>
      <c r="P1387" s="8" t="s">
        <v>3466</v>
      </c>
      <c r="Q1387" s="8" t="s">
        <v>3473</v>
      </c>
    </row>
    <row r="1388" spans="1:17" ht="13.9" customHeight="1">
      <c r="A1388" s="23" t="s">
        <v>7815</v>
      </c>
      <c r="B1388" s="13" t="s">
        <v>13</v>
      </c>
      <c r="C1388" s="3" t="s">
        <v>14</v>
      </c>
      <c r="D1388" s="8" t="s">
        <v>1535</v>
      </c>
      <c r="E1388" s="3" t="s">
        <v>116</v>
      </c>
      <c r="F1388" s="8" t="s">
        <v>3477</v>
      </c>
      <c r="G1388" s="8" t="s">
        <v>15</v>
      </c>
      <c r="H1388" s="13" t="s">
        <v>3525</v>
      </c>
      <c r="I1388" s="3" t="s">
        <v>16</v>
      </c>
      <c r="J1388" s="35">
        <v>120.81</v>
      </c>
      <c r="K1388" s="32">
        <v>1.25</v>
      </c>
      <c r="L1388" s="14">
        <v>0.1875</v>
      </c>
      <c r="M1388" s="7">
        <v>41807</v>
      </c>
      <c r="N1388" s="93" t="s">
        <v>4667</v>
      </c>
      <c r="O1388" s="8" t="s">
        <v>368</v>
      </c>
      <c r="P1388" s="8" t="s">
        <v>3466</v>
      </c>
      <c r="Q1388" s="8" t="s">
        <v>3473</v>
      </c>
    </row>
    <row r="1389" spans="1:17" ht="13.9" customHeight="1">
      <c r="A1389" s="2" t="s">
        <v>7816</v>
      </c>
      <c r="B1389" s="5" t="s">
        <v>13</v>
      </c>
      <c r="C1389" s="3" t="s">
        <v>14</v>
      </c>
      <c r="D1389" s="8" t="s">
        <v>1536</v>
      </c>
      <c r="E1389" s="8" t="s">
        <v>1777</v>
      </c>
      <c r="F1389" s="8" t="s">
        <v>3477</v>
      </c>
      <c r="G1389" s="8" t="s">
        <v>15</v>
      </c>
      <c r="H1389" s="3" t="s">
        <v>3503</v>
      </c>
      <c r="I1389" s="3" t="s">
        <v>16</v>
      </c>
      <c r="J1389" s="35">
        <v>37.32</v>
      </c>
      <c r="K1389" s="32">
        <v>11.33305</v>
      </c>
      <c r="L1389" s="14">
        <v>0.2</v>
      </c>
      <c r="M1389" s="12">
        <v>41833</v>
      </c>
      <c r="N1389" s="93" t="s">
        <v>4668</v>
      </c>
      <c r="O1389" s="8" t="s">
        <v>112</v>
      </c>
      <c r="P1389" s="8" t="s">
        <v>3465</v>
      </c>
      <c r="Q1389" s="8" t="s">
        <v>3472</v>
      </c>
    </row>
    <row r="1390" spans="1:17" ht="13.9" customHeight="1">
      <c r="A1390" s="2" t="s">
        <v>7817</v>
      </c>
      <c r="B1390" s="11" t="s">
        <v>13</v>
      </c>
      <c r="C1390" s="3" t="s">
        <v>14</v>
      </c>
      <c r="D1390" s="8" t="s">
        <v>1537</v>
      </c>
      <c r="E1390" s="3" t="s">
        <v>506</v>
      </c>
      <c r="F1390" s="8" t="s">
        <v>3479</v>
      </c>
      <c r="G1390" s="8" t="s">
        <v>15</v>
      </c>
      <c r="H1390" s="8" t="s">
        <v>3524</v>
      </c>
      <c r="I1390" s="3" t="s">
        <v>16</v>
      </c>
      <c r="J1390" s="35">
        <v>81.41</v>
      </c>
      <c r="K1390" s="32">
        <v>0.83333000000000002</v>
      </c>
      <c r="L1390" s="14">
        <v>0.2</v>
      </c>
      <c r="M1390" s="12">
        <v>41844</v>
      </c>
      <c r="N1390" s="93" t="s">
        <v>5633</v>
      </c>
      <c r="O1390" s="8" t="s">
        <v>216</v>
      </c>
      <c r="P1390" s="8" t="s">
        <v>3466</v>
      </c>
      <c r="Q1390" s="8" t="s">
        <v>3472</v>
      </c>
    </row>
    <row r="1391" spans="1:17" ht="13.9" customHeight="1">
      <c r="A1391" s="23" t="s">
        <v>7818</v>
      </c>
      <c r="B1391" s="15" t="s">
        <v>13</v>
      </c>
      <c r="C1391" s="3" t="s">
        <v>14</v>
      </c>
      <c r="D1391" s="8" t="s">
        <v>449</v>
      </c>
      <c r="E1391" s="8" t="s">
        <v>1502</v>
      </c>
      <c r="F1391" s="8" t="s">
        <v>3477</v>
      </c>
      <c r="G1391" s="8" t="s">
        <v>15</v>
      </c>
      <c r="H1391" s="13" t="s">
        <v>3525</v>
      </c>
      <c r="I1391" s="3" t="s">
        <v>16</v>
      </c>
      <c r="J1391" s="35">
        <v>77.22</v>
      </c>
      <c r="K1391" s="32">
        <v>10</v>
      </c>
      <c r="L1391" s="14">
        <v>0.1875</v>
      </c>
      <c r="M1391" s="12">
        <v>42310</v>
      </c>
      <c r="N1391" s="93" t="s">
        <v>5634</v>
      </c>
      <c r="O1391" s="8" t="s">
        <v>368</v>
      </c>
      <c r="P1391" s="8" t="s">
        <v>3466</v>
      </c>
      <c r="Q1391" s="8" t="s">
        <v>3473</v>
      </c>
    </row>
    <row r="1392" spans="1:17" ht="13.9" customHeight="1">
      <c r="A1392" s="2" t="s">
        <v>7819</v>
      </c>
      <c r="B1392" s="13" t="s">
        <v>13</v>
      </c>
      <c r="C1392" s="3" t="s">
        <v>14</v>
      </c>
      <c r="D1392" s="8" t="s">
        <v>1538</v>
      </c>
      <c r="E1392" s="8" t="s">
        <v>2552</v>
      </c>
      <c r="F1392" s="8" t="s">
        <v>3477</v>
      </c>
      <c r="G1392" s="8" t="s">
        <v>15</v>
      </c>
      <c r="H1392" s="13" t="s">
        <v>3503</v>
      </c>
      <c r="I1392" s="3" t="s">
        <v>16</v>
      </c>
      <c r="J1392" s="35">
        <v>77.709999999999994</v>
      </c>
      <c r="K1392" s="32">
        <v>17</v>
      </c>
      <c r="L1392" s="14">
        <v>0.2</v>
      </c>
      <c r="M1392" s="7">
        <v>41828</v>
      </c>
      <c r="N1392" s="93" t="s">
        <v>5635</v>
      </c>
      <c r="O1392" s="8" t="s">
        <v>112</v>
      </c>
      <c r="P1392" s="8" t="s">
        <v>3465</v>
      </c>
      <c r="Q1392" s="8" t="s">
        <v>3472</v>
      </c>
    </row>
    <row r="1393" spans="1:17" ht="13.9" customHeight="1">
      <c r="A1393" s="2" t="s">
        <v>7820</v>
      </c>
      <c r="B1393" s="8" t="s">
        <v>13</v>
      </c>
      <c r="C1393" s="3" t="s">
        <v>14</v>
      </c>
      <c r="D1393" s="8" t="s">
        <v>1539</v>
      </c>
      <c r="E1393" s="3" t="s">
        <v>616</v>
      </c>
      <c r="F1393" s="8" t="s">
        <v>3477</v>
      </c>
      <c r="G1393" s="8" t="s">
        <v>15</v>
      </c>
      <c r="H1393" s="8" t="s">
        <v>3503</v>
      </c>
      <c r="I1393" s="3" t="s">
        <v>16</v>
      </c>
      <c r="J1393" s="35">
        <v>82.16</v>
      </c>
      <c r="K1393" s="32">
        <v>17</v>
      </c>
      <c r="L1393" s="14">
        <v>0.2</v>
      </c>
      <c r="M1393" s="12">
        <v>41824</v>
      </c>
      <c r="N1393" s="93" t="s">
        <v>5636</v>
      </c>
      <c r="O1393" s="8" t="s">
        <v>112</v>
      </c>
      <c r="P1393" s="8" t="s">
        <v>3465</v>
      </c>
      <c r="Q1393" s="8" t="s">
        <v>3472</v>
      </c>
    </row>
    <row r="1394" spans="1:17" ht="13.9" customHeight="1">
      <c r="A1394" s="23" t="s">
        <v>7821</v>
      </c>
      <c r="B1394" s="8" t="s">
        <v>13</v>
      </c>
      <c r="C1394" s="3" t="s">
        <v>14</v>
      </c>
      <c r="D1394" s="8" t="s">
        <v>1540</v>
      </c>
      <c r="E1394" s="3" t="s">
        <v>955</v>
      </c>
      <c r="F1394" s="8" t="s">
        <v>3477</v>
      </c>
      <c r="G1394" s="8" t="s">
        <v>15</v>
      </c>
      <c r="H1394" s="8" t="s">
        <v>3525</v>
      </c>
      <c r="I1394" s="3" t="s">
        <v>16</v>
      </c>
      <c r="J1394" s="35">
        <v>127.14</v>
      </c>
      <c r="K1394" s="32">
        <v>3.5</v>
      </c>
      <c r="L1394" s="14">
        <v>0.1875</v>
      </c>
      <c r="M1394" s="12">
        <v>41837</v>
      </c>
      <c r="N1394" s="93" t="s">
        <v>4669</v>
      </c>
      <c r="O1394" s="8" t="s">
        <v>368</v>
      </c>
      <c r="P1394" s="8" t="s">
        <v>3466</v>
      </c>
      <c r="Q1394" s="8" t="s">
        <v>3473</v>
      </c>
    </row>
    <row r="1395" spans="1:17" ht="13.9" customHeight="1">
      <c r="A1395" s="2" t="s">
        <v>7822</v>
      </c>
      <c r="B1395" s="11" t="s">
        <v>13</v>
      </c>
      <c r="C1395" s="3" t="s">
        <v>14</v>
      </c>
      <c r="D1395" s="8" t="s">
        <v>1541</v>
      </c>
      <c r="E1395" s="8" t="s">
        <v>1777</v>
      </c>
      <c r="F1395" s="8" t="s">
        <v>3477</v>
      </c>
      <c r="G1395" s="8" t="s">
        <v>15</v>
      </c>
      <c r="H1395" s="8" t="s">
        <v>3525</v>
      </c>
      <c r="I1395" s="3" t="s">
        <v>16</v>
      </c>
      <c r="J1395" s="35">
        <v>119.85</v>
      </c>
      <c r="K1395" s="32">
        <v>3.5</v>
      </c>
      <c r="L1395" s="14">
        <v>0.1875</v>
      </c>
      <c r="M1395" s="12">
        <v>42307</v>
      </c>
      <c r="N1395" s="93" t="s">
        <v>5637</v>
      </c>
      <c r="O1395" s="8" t="s">
        <v>368</v>
      </c>
      <c r="P1395" s="8" t="s">
        <v>3466</v>
      </c>
      <c r="Q1395" s="8" t="s">
        <v>3473</v>
      </c>
    </row>
    <row r="1396" spans="1:17" ht="13.9" customHeight="1">
      <c r="A1396" s="2" t="s">
        <v>7823</v>
      </c>
      <c r="B1396" s="5" t="s">
        <v>13</v>
      </c>
      <c r="C1396" s="3" t="s">
        <v>14</v>
      </c>
      <c r="D1396" s="3" t="s">
        <v>1542</v>
      </c>
      <c r="E1396" s="3" t="s">
        <v>1100</v>
      </c>
      <c r="F1396" s="3" t="s">
        <v>3477</v>
      </c>
      <c r="G1396" s="3" t="s">
        <v>15</v>
      </c>
      <c r="H1396" s="3" t="s">
        <v>3525</v>
      </c>
      <c r="I1396" s="3" t="s">
        <v>16</v>
      </c>
      <c r="J1396" s="35">
        <v>121.57</v>
      </c>
      <c r="K1396" s="32">
        <v>13</v>
      </c>
      <c r="L1396" s="14">
        <v>0.1875</v>
      </c>
      <c r="M1396" s="7">
        <v>41827</v>
      </c>
      <c r="N1396" s="97" t="s">
        <v>5638</v>
      </c>
      <c r="O1396" s="8" t="s">
        <v>368</v>
      </c>
      <c r="P1396" s="8" t="s">
        <v>3466</v>
      </c>
      <c r="Q1396" s="8" t="s">
        <v>3473</v>
      </c>
    </row>
    <row r="1397" spans="1:17" s="9" customFormat="1" ht="14.45" customHeight="1">
      <c r="A1397" s="23" t="s">
        <v>7824</v>
      </c>
      <c r="B1397" s="3" t="s">
        <v>13</v>
      </c>
      <c r="C1397" s="3" t="s">
        <v>14</v>
      </c>
      <c r="D1397" s="3" t="s">
        <v>1543</v>
      </c>
      <c r="E1397" s="8" t="s">
        <v>2692</v>
      </c>
      <c r="F1397" s="3" t="s">
        <v>3479</v>
      </c>
      <c r="G1397" s="3" t="s">
        <v>15</v>
      </c>
      <c r="H1397" s="3" t="s">
        <v>3524</v>
      </c>
      <c r="I1397" s="3" t="s">
        <v>16</v>
      </c>
      <c r="J1397" s="35">
        <v>43.3</v>
      </c>
      <c r="K1397" s="32">
        <v>10</v>
      </c>
      <c r="L1397" s="14">
        <v>0.2</v>
      </c>
      <c r="M1397" s="12">
        <v>41469</v>
      </c>
      <c r="N1397" s="97" t="s">
        <v>3963</v>
      </c>
      <c r="O1397" s="8" t="s">
        <v>216</v>
      </c>
      <c r="P1397" s="8" t="s">
        <v>3466</v>
      </c>
      <c r="Q1397" s="8" t="s">
        <v>3472</v>
      </c>
    </row>
    <row r="1398" spans="1:17" s="9" customFormat="1" ht="14.45" customHeight="1">
      <c r="A1398" s="2" t="s">
        <v>7825</v>
      </c>
      <c r="B1398" s="3" t="s">
        <v>13</v>
      </c>
      <c r="C1398" s="3" t="s">
        <v>14</v>
      </c>
      <c r="D1398" s="8" t="s">
        <v>1544</v>
      </c>
      <c r="E1398" s="8" t="s">
        <v>1777</v>
      </c>
      <c r="F1398" s="8" t="s">
        <v>3479</v>
      </c>
      <c r="G1398" s="8" t="s">
        <v>15</v>
      </c>
      <c r="H1398" s="3" t="s">
        <v>3524</v>
      </c>
      <c r="I1398" s="3" t="s">
        <v>16</v>
      </c>
      <c r="J1398" s="36">
        <v>40.39</v>
      </c>
      <c r="K1398" s="32">
        <v>5</v>
      </c>
      <c r="L1398" s="14">
        <v>0.2</v>
      </c>
      <c r="M1398" s="12">
        <v>41483</v>
      </c>
      <c r="N1398" s="93" t="s">
        <v>3964</v>
      </c>
      <c r="O1398" s="8" t="s">
        <v>216</v>
      </c>
      <c r="P1398" s="8" t="s">
        <v>3466</v>
      </c>
      <c r="Q1398" s="8" t="s">
        <v>3472</v>
      </c>
    </row>
    <row r="1399" spans="1:17" s="9" customFormat="1" ht="14.45" customHeight="1">
      <c r="A1399" s="2" t="s">
        <v>7826</v>
      </c>
      <c r="B1399" s="3" t="s">
        <v>13</v>
      </c>
      <c r="C1399" s="3" t="s">
        <v>14</v>
      </c>
      <c r="D1399" s="8" t="s">
        <v>1545</v>
      </c>
      <c r="E1399" s="8" t="s">
        <v>2276</v>
      </c>
      <c r="F1399" s="8" t="s">
        <v>3479</v>
      </c>
      <c r="G1399" s="8" t="s">
        <v>15</v>
      </c>
      <c r="H1399" s="3" t="s">
        <v>3518</v>
      </c>
      <c r="I1399" s="3" t="s">
        <v>16</v>
      </c>
      <c r="J1399" s="36">
        <v>135.30000000000001</v>
      </c>
      <c r="K1399" s="32">
        <v>0.5</v>
      </c>
      <c r="L1399" s="14">
        <v>0.2</v>
      </c>
      <c r="M1399" s="12">
        <v>42318</v>
      </c>
      <c r="N1399" s="93" t="s">
        <v>5639</v>
      </c>
      <c r="O1399" s="8" t="s">
        <v>233</v>
      </c>
      <c r="P1399" s="8" t="s">
        <v>3466</v>
      </c>
      <c r="Q1399" s="8" t="s">
        <v>3473</v>
      </c>
    </row>
    <row r="1400" spans="1:17" ht="13.9" customHeight="1">
      <c r="A1400" s="23" t="s">
        <v>7827</v>
      </c>
      <c r="B1400" s="3" t="s">
        <v>13</v>
      </c>
      <c r="C1400" s="3" t="s">
        <v>14</v>
      </c>
      <c r="D1400" s="8" t="s">
        <v>1386</v>
      </c>
      <c r="E1400" s="8" t="s">
        <v>2692</v>
      </c>
      <c r="F1400" s="8" t="s">
        <v>3479</v>
      </c>
      <c r="G1400" s="8" t="s">
        <v>15</v>
      </c>
      <c r="H1400" s="3" t="s">
        <v>3518</v>
      </c>
      <c r="I1400" s="3" t="s">
        <v>16</v>
      </c>
      <c r="J1400" s="36">
        <v>41.04</v>
      </c>
      <c r="K1400" s="32">
        <v>1.6666000000000001</v>
      </c>
      <c r="L1400" s="14">
        <v>0.2</v>
      </c>
      <c r="M1400" s="7">
        <v>41850</v>
      </c>
      <c r="N1400" s="93" t="s">
        <v>5640</v>
      </c>
      <c r="O1400" s="8" t="s">
        <v>233</v>
      </c>
      <c r="P1400" s="8" t="s">
        <v>3466</v>
      </c>
      <c r="Q1400" s="8" t="s">
        <v>3473</v>
      </c>
    </row>
    <row r="1401" spans="1:17" ht="13.9" customHeight="1">
      <c r="A1401" s="2" t="s">
        <v>7828</v>
      </c>
      <c r="B1401" s="5" t="s">
        <v>13</v>
      </c>
      <c r="C1401" s="3" t="s">
        <v>14</v>
      </c>
      <c r="D1401" s="8" t="s">
        <v>1546</v>
      </c>
      <c r="E1401" s="8" t="s">
        <v>1589</v>
      </c>
      <c r="F1401" s="8" t="s">
        <v>3479</v>
      </c>
      <c r="G1401" s="8" t="s">
        <v>15</v>
      </c>
      <c r="H1401" s="3" t="s">
        <v>3518</v>
      </c>
      <c r="I1401" s="3" t="s">
        <v>16</v>
      </c>
      <c r="J1401" s="36">
        <v>36.39</v>
      </c>
      <c r="K1401" s="32">
        <v>0.41665999999999997</v>
      </c>
      <c r="L1401" s="14">
        <v>0.2</v>
      </c>
      <c r="M1401" s="12">
        <v>41846</v>
      </c>
      <c r="N1401" s="93" t="s">
        <v>5641</v>
      </c>
      <c r="O1401" s="8" t="s">
        <v>233</v>
      </c>
      <c r="P1401" s="8" t="s">
        <v>3466</v>
      </c>
      <c r="Q1401" s="8" t="s">
        <v>3473</v>
      </c>
    </row>
    <row r="1402" spans="1:17" ht="13.9" customHeight="1">
      <c r="A1402" s="2" t="s">
        <v>7829</v>
      </c>
      <c r="B1402" s="8" t="s">
        <v>13</v>
      </c>
      <c r="C1402" s="3" t="s">
        <v>14</v>
      </c>
      <c r="D1402" s="8" t="s">
        <v>1547</v>
      </c>
      <c r="E1402" s="3" t="s">
        <v>1327</v>
      </c>
      <c r="F1402" s="8" t="s">
        <v>3479</v>
      </c>
      <c r="G1402" s="8" t="s">
        <v>15</v>
      </c>
      <c r="H1402" s="13" t="s">
        <v>3518</v>
      </c>
      <c r="I1402" s="3" t="s">
        <v>16</v>
      </c>
      <c r="J1402" s="36">
        <v>124.23</v>
      </c>
      <c r="K1402" s="32">
        <v>0.5</v>
      </c>
      <c r="L1402" s="14">
        <v>0.2</v>
      </c>
      <c r="M1402" s="12">
        <v>41848</v>
      </c>
      <c r="N1402" s="93" t="s">
        <v>5642</v>
      </c>
      <c r="O1402" s="8" t="s">
        <v>233</v>
      </c>
      <c r="P1402" s="8" t="s">
        <v>3466</v>
      </c>
      <c r="Q1402" s="8" t="s">
        <v>3473</v>
      </c>
    </row>
    <row r="1403" spans="1:17" ht="13.9" customHeight="1">
      <c r="A1403" s="23" t="s">
        <v>7830</v>
      </c>
      <c r="B1403" s="11" t="s">
        <v>13</v>
      </c>
      <c r="C1403" s="3" t="s">
        <v>14</v>
      </c>
      <c r="D1403" s="8" t="s">
        <v>1548</v>
      </c>
      <c r="E1403" s="3" t="s">
        <v>616</v>
      </c>
      <c r="F1403" s="8" t="s">
        <v>3477</v>
      </c>
      <c r="G1403" s="8" t="s">
        <v>15</v>
      </c>
      <c r="H1403" s="13" t="s">
        <v>3519</v>
      </c>
      <c r="I1403" s="3" t="s">
        <v>16</v>
      </c>
      <c r="J1403" s="36">
        <v>164.25</v>
      </c>
      <c r="K1403" s="32">
        <v>0.41509380000000001</v>
      </c>
      <c r="L1403" s="14">
        <v>0.1875</v>
      </c>
      <c r="M1403" s="12">
        <v>42414</v>
      </c>
      <c r="N1403" s="93" t="s">
        <v>5643</v>
      </c>
      <c r="O1403" s="8" t="s">
        <v>151</v>
      </c>
      <c r="P1403" s="8" t="s">
        <v>3465</v>
      </c>
      <c r="Q1403" s="8" t="s">
        <v>3472</v>
      </c>
    </row>
    <row r="1404" spans="1:17" ht="13.9" customHeight="1">
      <c r="A1404" s="2" t="s">
        <v>7831</v>
      </c>
      <c r="B1404" s="5" t="s">
        <v>13</v>
      </c>
      <c r="C1404" s="3" t="s">
        <v>14</v>
      </c>
      <c r="D1404" s="8" t="s">
        <v>1549</v>
      </c>
      <c r="E1404" s="8" t="s">
        <v>2404</v>
      </c>
      <c r="F1404" s="8" t="s">
        <v>3477</v>
      </c>
      <c r="G1404" s="8" t="s">
        <v>15</v>
      </c>
      <c r="H1404" s="3" t="s">
        <v>3519</v>
      </c>
      <c r="I1404" s="3" t="s">
        <v>16</v>
      </c>
      <c r="J1404" s="36">
        <v>171.57</v>
      </c>
      <c r="K1404" s="32">
        <v>0.77083330000000005</v>
      </c>
      <c r="L1404" s="14">
        <v>0.1875</v>
      </c>
      <c r="M1404" s="7">
        <v>41932</v>
      </c>
      <c r="N1404" s="93" t="s">
        <v>5644</v>
      </c>
      <c r="O1404" s="8" t="s">
        <v>151</v>
      </c>
      <c r="P1404" s="8" t="s">
        <v>3465</v>
      </c>
      <c r="Q1404" s="8" t="s">
        <v>3472</v>
      </c>
    </row>
    <row r="1405" spans="1:17" ht="13.9" customHeight="1">
      <c r="A1405" s="2" t="s">
        <v>7832</v>
      </c>
      <c r="B1405" s="3" t="s">
        <v>13</v>
      </c>
      <c r="C1405" s="3" t="s">
        <v>14</v>
      </c>
      <c r="D1405" s="8" t="s">
        <v>1550</v>
      </c>
      <c r="E1405" s="8" t="s">
        <v>1502</v>
      </c>
      <c r="F1405" s="8" t="s">
        <v>3479</v>
      </c>
      <c r="G1405" s="8" t="s">
        <v>15</v>
      </c>
      <c r="H1405" s="3" t="s">
        <v>3524</v>
      </c>
      <c r="I1405" s="3" t="s">
        <v>16</v>
      </c>
      <c r="J1405" s="36">
        <v>299.07</v>
      </c>
      <c r="K1405" s="32">
        <v>0.48065999999999998</v>
      </c>
      <c r="L1405" s="14">
        <v>0.1875</v>
      </c>
      <c r="M1405" s="12">
        <v>41819</v>
      </c>
      <c r="N1405" s="93" t="s">
        <v>4670</v>
      </c>
      <c r="O1405" s="8" t="s">
        <v>216</v>
      </c>
      <c r="P1405" s="8" t="s">
        <v>3466</v>
      </c>
      <c r="Q1405" s="8" t="s">
        <v>3472</v>
      </c>
    </row>
    <row r="1406" spans="1:17" ht="13.9" customHeight="1">
      <c r="A1406" s="23" t="s">
        <v>7833</v>
      </c>
      <c r="B1406" s="3" t="s">
        <v>13</v>
      </c>
      <c r="C1406" s="3" t="s">
        <v>14</v>
      </c>
      <c r="D1406" s="8" t="s">
        <v>1551</v>
      </c>
      <c r="E1406" s="8" t="s">
        <v>2276</v>
      </c>
      <c r="F1406" s="8" t="s">
        <v>3479</v>
      </c>
      <c r="G1406" s="8" t="s">
        <v>15</v>
      </c>
      <c r="H1406" s="3" t="s">
        <v>3524</v>
      </c>
      <c r="I1406" s="3" t="s">
        <v>16</v>
      </c>
      <c r="J1406" s="36">
        <v>287.33</v>
      </c>
      <c r="K1406" s="32">
        <v>5.8206300000000004</v>
      </c>
      <c r="L1406" s="14">
        <v>0.1875</v>
      </c>
      <c r="M1406" s="12">
        <v>41833</v>
      </c>
      <c r="N1406" s="93" t="s">
        <v>4671</v>
      </c>
      <c r="O1406" s="8" t="s">
        <v>216</v>
      </c>
      <c r="P1406" s="8" t="s">
        <v>3466</v>
      </c>
      <c r="Q1406" s="8" t="s">
        <v>3472</v>
      </c>
    </row>
    <row r="1407" spans="1:17" ht="13.9" customHeight="1">
      <c r="A1407" s="2" t="s">
        <v>7834</v>
      </c>
      <c r="B1407" s="3" t="s">
        <v>13</v>
      </c>
      <c r="C1407" s="3" t="s">
        <v>14</v>
      </c>
      <c r="D1407" s="8" t="s">
        <v>1552</v>
      </c>
      <c r="E1407" s="3" t="s">
        <v>1177</v>
      </c>
      <c r="F1407" s="8" t="s">
        <v>3479</v>
      </c>
      <c r="G1407" s="8" t="s">
        <v>15</v>
      </c>
      <c r="H1407" s="3" t="s">
        <v>3524</v>
      </c>
      <c r="I1407" s="3" t="s">
        <v>16</v>
      </c>
      <c r="J1407" s="36">
        <v>271.62</v>
      </c>
      <c r="K1407" s="32">
        <v>5.8206300000000004</v>
      </c>
      <c r="L1407" s="14">
        <v>0.1875</v>
      </c>
      <c r="M1407" s="12">
        <v>42281</v>
      </c>
      <c r="N1407" s="93" t="s">
        <v>3965</v>
      </c>
      <c r="O1407" s="8" t="s">
        <v>216</v>
      </c>
      <c r="P1407" s="8" t="s">
        <v>3466</v>
      </c>
      <c r="Q1407" s="8" t="s">
        <v>3472</v>
      </c>
    </row>
    <row r="1408" spans="1:17" ht="13.9" customHeight="1">
      <c r="A1408" s="2" t="s">
        <v>7835</v>
      </c>
      <c r="B1408" s="3" t="s">
        <v>13</v>
      </c>
      <c r="C1408" s="3" t="s">
        <v>14</v>
      </c>
      <c r="D1408" s="8" t="s">
        <v>1553</v>
      </c>
      <c r="E1408" s="3" t="s">
        <v>1177</v>
      </c>
      <c r="F1408" s="8" t="s">
        <v>3479</v>
      </c>
      <c r="G1408" s="8" t="s">
        <v>15</v>
      </c>
      <c r="H1408" s="3" t="s">
        <v>3524</v>
      </c>
      <c r="I1408" s="3" t="s">
        <v>16</v>
      </c>
      <c r="J1408" s="36">
        <v>286.31</v>
      </c>
      <c r="K1408" s="32">
        <v>0.48065999999999998</v>
      </c>
      <c r="L1408" s="14">
        <v>0.1875</v>
      </c>
      <c r="M1408" s="7">
        <v>41809</v>
      </c>
      <c r="N1408" s="96" t="s">
        <v>5645</v>
      </c>
      <c r="O1408" s="8" t="s">
        <v>216</v>
      </c>
      <c r="P1408" s="8" t="s">
        <v>3466</v>
      </c>
      <c r="Q1408" s="8" t="s">
        <v>3472</v>
      </c>
    </row>
    <row r="1409" spans="1:17" ht="13.9" customHeight="1">
      <c r="A1409" s="23" t="s">
        <v>7836</v>
      </c>
      <c r="B1409" s="3" t="s">
        <v>13</v>
      </c>
      <c r="C1409" s="3" t="s">
        <v>14</v>
      </c>
      <c r="D1409" s="8" t="s">
        <v>1554</v>
      </c>
      <c r="E1409" s="8" t="s">
        <v>1777</v>
      </c>
      <c r="F1409" s="8" t="s">
        <v>3479</v>
      </c>
      <c r="G1409" s="8" t="s">
        <v>15</v>
      </c>
      <c r="H1409" s="3" t="s">
        <v>3524</v>
      </c>
      <c r="I1409" s="3" t="s">
        <v>16</v>
      </c>
      <c r="J1409" s="36">
        <v>277.02999999999997</v>
      </c>
      <c r="K1409" s="32">
        <v>17.461880000000001</v>
      </c>
      <c r="L1409" s="14">
        <v>0.1875</v>
      </c>
      <c r="M1409" s="12">
        <v>41788</v>
      </c>
      <c r="N1409" s="96" t="s">
        <v>3966</v>
      </c>
      <c r="O1409" s="8" t="s">
        <v>216</v>
      </c>
      <c r="P1409" s="8" t="s">
        <v>3466</v>
      </c>
      <c r="Q1409" s="8" t="s">
        <v>3472</v>
      </c>
    </row>
    <row r="1410" spans="1:17" ht="13.9" customHeight="1">
      <c r="A1410" s="2" t="s">
        <v>7837</v>
      </c>
      <c r="B1410" s="5" t="s">
        <v>13</v>
      </c>
      <c r="C1410" s="3" t="s">
        <v>14</v>
      </c>
      <c r="D1410" s="8" t="s">
        <v>1555</v>
      </c>
      <c r="E1410" s="8" t="s">
        <v>3188</v>
      </c>
      <c r="F1410" s="8" t="s">
        <v>3479</v>
      </c>
      <c r="G1410" s="8" t="s">
        <v>15</v>
      </c>
      <c r="H1410" s="3" t="s">
        <v>3524</v>
      </c>
      <c r="I1410" s="3" t="s">
        <v>16</v>
      </c>
      <c r="J1410" s="36">
        <v>280.93</v>
      </c>
      <c r="K1410" s="32">
        <v>5.8206300000000004</v>
      </c>
      <c r="L1410" s="14">
        <v>0.1875</v>
      </c>
      <c r="M1410" s="12">
        <v>41816</v>
      </c>
      <c r="N1410" s="93" t="s">
        <v>3965</v>
      </c>
      <c r="O1410" s="8" t="s">
        <v>216</v>
      </c>
      <c r="P1410" s="8" t="s">
        <v>3466</v>
      </c>
      <c r="Q1410" s="8" t="s">
        <v>3472</v>
      </c>
    </row>
    <row r="1411" spans="1:17" ht="13.9" customHeight="1">
      <c r="A1411" s="2" t="s">
        <v>7838</v>
      </c>
      <c r="B1411" s="3" t="s">
        <v>13</v>
      </c>
      <c r="C1411" s="3" t="s">
        <v>14</v>
      </c>
      <c r="D1411" s="8" t="s">
        <v>1556</v>
      </c>
      <c r="E1411" s="8" t="s">
        <v>201</v>
      </c>
      <c r="F1411" s="8" t="s">
        <v>3479</v>
      </c>
      <c r="G1411" s="8" t="s">
        <v>15</v>
      </c>
      <c r="H1411" s="3" t="s">
        <v>3524</v>
      </c>
      <c r="I1411" s="3" t="s">
        <v>16</v>
      </c>
      <c r="J1411" s="36">
        <v>297.85000000000002</v>
      </c>
      <c r="K1411" s="32">
        <v>17.461880000000001</v>
      </c>
      <c r="L1411" s="14">
        <v>0.1875</v>
      </c>
      <c r="M1411" s="12">
        <v>42290</v>
      </c>
      <c r="N1411" s="93" t="s">
        <v>3967</v>
      </c>
      <c r="O1411" s="8" t="s">
        <v>216</v>
      </c>
      <c r="P1411" s="8" t="s">
        <v>3466</v>
      </c>
      <c r="Q1411" s="8" t="s">
        <v>3472</v>
      </c>
    </row>
    <row r="1412" spans="1:17" ht="13.9" customHeight="1">
      <c r="A1412" s="23" t="s">
        <v>7839</v>
      </c>
      <c r="B1412" s="3" t="s">
        <v>13</v>
      </c>
      <c r="C1412" s="3" t="s">
        <v>14</v>
      </c>
      <c r="D1412" s="8" t="s">
        <v>1557</v>
      </c>
      <c r="E1412" s="3" t="s">
        <v>766</v>
      </c>
      <c r="F1412" s="8" t="s">
        <v>3479</v>
      </c>
      <c r="G1412" s="8" t="s">
        <v>15</v>
      </c>
      <c r="H1412" s="3" t="s">
        <v>3524</v>
      </c>
      <c r="I1412" s="3" t="s">
        <v>16</v>
      </c>
      <c r="J1412" s="36">
        <v>313.49</v>
      </c>
      <c r="K1412" s="32">
        <v>3.8452999999999999</v>
      </c>
      <c r="L1412" s="14">
        <v>0.1875</v>
      </c>
      <c r="M1412" s="7">
        <v>41806</v>
      </c>
      <c r="N1412" s="93" t="s">
        <v>4672</v>
      </c>
      <c r="O1412" s="8" t="s">
        <v>216</v>
      </c>
      <c r="P1412" s="8" t="s">
        <v>3466</v>
      </c>
      <c r="Q1412" s="8" t="s">
        <v>3472</v>
      </c>
    </row>
    <row r="1413" spans="1:17" ht="13.9" customHeight="1">
      <c r="A1413" s="2" t="s">
        <v>7840</v>
      </c>
      <c r="B1413" s="3" t="s">
        <v>13</v>
      </c>
      <c r="C1413" s="3" t="s">
        <v>14</v>
      </c>
      <c r="D1413" s="8" t="s">
        <v>607</v>
      </c>
      <c r="E1413" s="8" t="s">
        <v>2276</v>
      </c>
      <c r="F1413" s="8" t="s">
        <v>3479</v>
      </c>
      <c r="G1413" s="8" t="s">
        <v>15</v>
      </c>
      <c r="H1413" s="3" t="s">
        <v>3524</v>
      </c>
      <c r="I1413" s="3" t="s">
        <v>16</v>
      </c>
      <c r="J1413" s="36">
        <v>295.04000000000002</v>
      </c>
      <c r="K1413" s="32">
        <v>5.8206300000000004</v>
      </c>
      <c r="L1413" s="14">
        <v>0.1875</v>
      </c>
      <c r="M1413" s="12">
        <v>41797</v>
      </c>
      <c r="N1413" s="93" t="s">
        <v>5646</v>
      </c>
      <c r="O1413" s="8" t="s">
        <v>216</v>
      </c>
      <c r="P1413" s="8" t="s">
        <v>3466</v>
      </c>
      <c r="Q1413" s="8" t="s">
        <v>3472</v>
      </c>
    </row>
    <row r="1414" spans="1:17" ht="13.9" customHeight="1">
      <c r="A1414" s="2" t="s">
        <v>7841</v>
      </c>
      <c r="B1414" s="3" t="s">
        <v>13</v>
      </c>
      <c r="C1414" s="3" t="s">
        <v>14</v>
      </c>
      <c r="D1414" s="8" t="s">
        <v>1558</v>
      </c>
      <c r="E1414" s="3" t="s">
        <v>1100</v>
      </c>
      <c r="F1414" s="8" t="s">
        <v>3479</v>
      </c>
      <c r="G1414" s="8" t="s">
        <v>15</v>
      </c>
      <c r="H1414" s="3" t="s">
        <v>3524</v>
      </c>
      <c r="I1414" s="3" t="s">
        <v>16</v>
      </c>
      <c r="J1414" s="36">
        <v>272.02999999999997</v>
      </c>
      <c r="K1414" s="32">
        <v>0.48065999999999998</v>
      </c>
      <c r="L1414" s="14">
        <v>0.1875</v>
      </c>
      <c r="M1414" s="12">
        <v>41819</v>
      </c>
      <c r="N1414" s="93" t="s">
        <v>4673</v>
      </c>
      <c r="O1414" s="8" t="s">
        <v>216</v>
      </c>
      <c r="P1414" s="8" t="s">
        <v>3466</v>
      </c>
      <c r="Q1414" s="8" t="s">
        <v>3472</v>
      </c>
    </row>
    <row r="1415" spans="1:17" ht="13.9" customHeight="1">
      <c r="A1415" s="23" t="s">
        <v>7842</v>
      </c>
      <c r="B1415" s="3" t="s">
        <v>13</v>
      </c>
      <c r="C1415" s="3" t="s">
        <v>14</v>
      </c>
      <c r="D1415" s="8" t="s">
        <v>1559</v>
      </c>
      <c r="E1415" s="3" t="s">
        <v>354</v>
      </c>
      <c r="F1415" s="8" t="s">
        <v>3479</v>
      </c>
      <c r="G1415" s="8" t="s">
        <v>15</v>
      </c>
      <c r="H1415" s="3" t="s">
        <v>3524</v>
      </c>
      <c r="I1415" s="3" t="s">
        <v>16</v>
      </c>
      <c r="J1415" s="36">
        <v>295.77</v>
      </c>
      <c r="K1415" s="32">
        <v>5.8206300000000004</v>
      </c>
      <c r="L1415" s="14">
        <v>0.1875</v>
      </c>
      <c r="M1415" s="12">
        <v>42286</v>
      </c>
      <c r="N1415" s="93" t="s">
        <v>3968</v>
      </c>
      <c r="O1415" s="8" t="s">
        <v>216</v>
      </c>
      <c r="P1415" s="8" t="s">
        <v>3466</v>
      </c>
      <c r="Q1415" s="8" t="s">
        <v>3472</v>
      </c>
    </row>
    <row r="1416" spans="1:17" ht="13.9" customHeight="1">
      <c r="A1416" s="2" t="s">
        <v>7843</v>
      </c>
      <c r="B1416" s="8" t="s">
        <v>13</v>
      </c>
      <c r="C1416" s="3" t="s">
        <v>14</v>
      </c>
      <c r="D1416" s="8" t="s">
        <v>1560</v>
      </c>
      <c r="E1416" s="8" t="s">
        <v>2404</v>
      </c>
      <c r="F1416" s="8" t="s">
        <v>3479</v>
      </c>
      <c r="G1416" s="8" t="s">
        <v>15</v>
      </c>
      <c r="H1416" s="13" t="s">
        <v>3524</v>
      </c>
      <c r="I1416" s="3" t="s">
        <v>16</v>
      </c>
      <c r="J1416" s="36">
        <v>306.64</v>
      </c>
      <c r="K1416" s="32">
        <v>5.8206300000000004</v>
      </c>
      <c r="L1416" s="14">
        <v>0.1875</v>
      </c>
      <c r="M1416" s="7">
        <v>41808</v>
      </c>
      <c r="N1416" s="93" t="s">
        <v>3967</v>
      </c>
      <c r="O1416" s="8" t="s">
        <v>216</v>
      </c>
      <c r="P1416" s="8" t="s">
        <v>3466</v>
      </c>
      <c r="Q1416" s="8" t="s">
        <v>3472</v>
      </c>
    </row>
    <row r="1417" spans="1:17" ht="13.9" customHeight="1">
      <c r="A1417" s="2" t="s">
        <v>7844</v>
      </c>
      <c r="B1417" s="8" t="s">
        <v>13</v>
      </c>
      <c r="C1417" s="3" t="s">
        <v>14</v>
      </c>
      <c r="D1417" s="8" t="s">
        <v>1561</v>
      </c>
      <c r="E1417" s="8" t="s">
        <v>1502</v>
      </c>
      <c r="F1417" s="8" t="s">
        <v>3477</v>
      </c>
      <c r="G1417" s="8" t="s">
        <v>15</v>
      </c>
      <c r="H1417" s="13" t="s">
        <v>3519</v>
      </c>
      <c r="I1417" s="3" t="s">
        <v>16</v>
      </c>
      <c r="J1417" s="36">
        <v>156.26</v>
      </c>
      <c r="K1417" s="32">
        <v>0.77083299999999999</v>
      </c>
      <c r="L1417" s="14">
        <v>0.1875</v>
      </c>
      <c r="M1417" s="12">
        <v>41930</v>
      </c>
      <c r="N1417" s="93" t="s">
        <v>5647</v>
      </c>
      <c r="O1417" s="8" t="s">
        <v>151</v>
      </c>
      <c r="P1417" s="8" t="s">
        <v>3465</v>
      </c>
      <c r="Q1417" s="8" t="s">
        <v>3472</v>
      </c>
    </row>
    <row r="1418" spans="1:17" ht="13.9" customHeight="1">
      <c r="A1418" s="23" t="s">
        <v>7845</v>
      </c>
      <c r="B1418" s="3" t="s">
        <v>13</v>
      </c>
      <c r="C1418" s="3" t="s">
        <v>14</v>
      </c>
      <c r="D1418" s="8" t="s">
        <v>1562</v>
      </c>
      <c r="E1418" s="3" t="s">
        <v>215</v>
      </c>
      <c r="F1418" s="8" t="s">
        <v>3477</v>
      </c>
      <c r="G1418" s="8" t="s">
        <v>15</v>
      </c>
      <c r="H1418" s="3" t="s">
        <v>3519</v>
      </c>
      <c r="I1418" s="3" t="s">
        <v>16</v>
      </c>
      <c r="J1418" s="36">
        <v>9.91</v>
      </c>
      <c r="K1418" s="32">
        <v>0.11562500000000001</v>
      </c>
      <c r="L1418" s="14">
        <v>0.1875</v>
      </c>
      <c r="M1418" s="12">
        <v>41950</v>
      </c>
      <c r="N1418" s="93" t="s">
        <v>4674</v>
      </c>
      <c r="O1418" s="8" t="s">
        <v>151</v>
      </c>
      <c r="P1418" s="8" t="s">
        <v>3465</v>
      </c>
      <c r="Q1418" s="8" t="s">
        <v>3472</v>
      </c>
    </row>
    <row r="1419" spans="1:17" ht="13.9" customHeight="1">
      <c r="A1419" s="2" t="s">
        <v>7846</v>
      </c>
      <c r="B1419" s="11" t="s">
        <v>13</v>
      </c>
      <c r="C1419" s="3" t="s">
        <v>14</v>
      </c>
      <c r="D1419" s="8" t="s">
        <v>1563</v>
      </c>
      <c r="E1419" s="8" t="s">
        <v>1502</v>
      </c>
      <c r="F1419" s="8" t="s">
        <v>3479</v>
      </c>
      <c r="G1419" s="8" t="s">
        <v>15</v>
      </c>
      <c r="H1419" s="8" t="s">
        <v>3518</v>
      </c>
      <c r="I1419" s="3" t="s">
        <v>16</v>
      </c>
      <c r="J1419" s="36">
        <v>39.94</v>
      </c>
      <c r="K1419" s="32">
        <v>0.41666599999999998</v>
      </c>
      <c r="L1419" s="14">
        <v>0.2</v>
      </c>
      <c r="M1419" s="12">
        <v>42330</v>
      </c>
      <c r="N1419" s="93" t="s">
        <v>3969</v>
      </c>
      <c r="O1419" s="8" t="s">
        <v>233</v>
      </c>
      <c r="P1419" s="8" t="s">
        <v>3466</v>
      </c>
      <c r="Q1419" s="8" t="s">
        <v>3473</v>
      </c>
    </row>
    <row r="1420" spans="1:17" ht="13.9" customHeight="1">
      <c r="A1420" s="2" t="s">
        <v>7847</v>
      </c>
      <c r="B1420" s="5" t="s">
        <v>13</v>
      </c>
      <c r="C1420" s="3" t="s">
        <v>14</v>
      </c>
      <c r="D1420" s="8" t="s">
        <v>1564</v>
      </c>
      <c r="E1420" s="3" t="s">
        <v>174</v>
      </c>
      <c r="F1420" s="8" t="s">
        <v>3477</v>
      </c>
      <c r="G1420" s="8" t="s">
        <v>15</v>
      </c>
      <c r="H1420" s="3" t="s">
        <v>3525</v>
      </c>
      <c r="I1420" s="3" t="s">
        <v>16</v>
      </c>
      <c r="J1420" s="36">
        <v>115.03</v>
      </c>
      <c r="K1420" s="32">
        <v>1.25</v>
      </c>
      <c r="L1420" s="14">
        <v>0.1875</v>
      </c>
      <c r="M1420" s="7">
        <v>41885</v>
      </c>
      <c r="N1420" s="93" t="s">
        <v>5648</v>
      </c>
      <c r="O1420" s="8" t="s">
        <v>368</v>
      </c>
      <c r="P1420" s="8" t="s">
        <v>3466</v>
      </c>
      <c r="Q1420" s="8" t="s">
        <v>3473</v>
      </c>
    </row>
    <row r="1421" spans="1:17" ht="13.9" customHeight="1">
      <c r="A1421" s="23" t="s">
        <v>7848</v>
      </c>
      <c r="B1421" s="3" t="s">
        <v>13</v>
      </c>
      <c r="C1421" s="3" t="s">
        <v>14</v>
      </c>
      <c r="D1421" s="8" t="s">
        <v>1565</v>
      </c>
      <c r="E1421" s="3" t="s">
        <v>122</v>
      </c>
      <c r="F1421" s="8" t="s">
        <v>3479</v>
      </c>
      <c r="G1421" s="8" t="s">
        <v>15</v>
      </c>
      <c r="H1421" s="3" t="s">
        <v>3524</v>
      </c>
      <c r="I1421" s="3" t="s">
        <v>16</v>
      </c>
      <c r="J1421" s="36">
        <v>298.70999999999998</v>
      </c>
      <c r="K1421" s="32">
        <v>0.48065999999999998</v>
      </c>
      <c r="L1421" s="14">
        <v>0.1875</v>
      </c>
      <c r="M1421" s="12">
        <v>41868</v>
      </c>
      <c r="N1421" s="93" t="s">
        <v>4675</v>
      </c>
      <c r="O1421" s="8" t="s">
        <v>216</v>
      </c>
      <c r="P1421" s="8" t="s">
        <v>3466</v>
      </c>
      <c r="Q1421" s="8" t="s">
        <v>3472</v>
      </c>
    </row>
    <row r="1422" spans="1:17" ht="13.9" customHeight="1">
      <c r="A1422" s="2" t="s">
        <v>7849</v>
      </c>
      <c r="B1422" s="11" t="s">
        <v>13</v>
      </c>
      <c r="C1422" s="3" t="s">
        <v>14</v>
      </c>
      <c r="D1422" s="8" t="s">
        <v>1566</v>
      </c>
      <c r="E1422" s="3" t="s">
        <v>1177</v>
      </c>
      <c r="F1422" s="8" t="s">
        <v>3479</v>
      </c>
      <c r="G1422" s="8" t="s">
        <v>15</v>
      </c>
      <c r="H1422" s="8" t="s">
        <v>3524</v>
      </c>
      <c r="I1422" s="3" t="s">
        <v>16</v>
      </c>
      <c r="J1422" s="36">
        <v>79.33</v>
      </c>
      <c r="K1422" s="32">
        <v>0.46428000000000003</v>
      </c>
      <c r="L1422" s="14">
        <v>0.1875</v>
      </c>
      <c r="M1422" s="12">
        <v>41921</v>
      </c>
      <c r="N1422" s="93" t="s">
        <v>3970</v>
      </c>
      <c r="O1422" s="8" t="s">
        <v>216</v>
      </c>
      <c r="P1422" s="8" t="s">
        <v>3466</v>
      </c>
      <c r="Q1422" s="8" t="s">
        <v>3472</v>
      </c>
    </row>
    <row r="1423" spans="1:17" ht="13.9" customHeight="1">
      <c r="A1423" s="2" t="s">
        <v>7850</v>
      </c>
      <c r="B1423" s="5" t="s">
        <v>13</v>
      </c>
      <c r="C1423" s="3" t="s">
        <v>14</v>
      </c>
      <c r="D1423" s="8" t="s">
        <v>1567</v>
      </c>
      <c r="E1423" s="8" t="s">
        <v>201</v>
      </c>
      <c r="F1423" s="8" t="s">
        <v>3477</v>
      </c>
      <c r="G1423" s="8" t="s">
        <v>15</v>
      </c>
      <c r="H1423" s="3" t="s">
        <v>3525</v>
      </c>
      <c r="I1423" s="3" t="s">
        <v>16</v>
      </c>
      <c r="J1423" s="36">
        <v>122.24</v>
      </c>
      <c r="K1423" s="32">
        <v>1.25</v>
      </c>
      <c r="L1423" s="14">
        <v>0.1875</v>
      </c>
      <c r="M1423" s="12">
        <v>42365</v>
      </c>
      <c r="N1423" s="93" t="s">
        <v>5649</v>
      </c>
      <c r="O1423" s="8" t="s">
        <v>368</v>
      </c>
      <c r="P1423" s="8" t="s">
        <v>3466</v>
      </c>
      <c r="Q1423" s="8" t="s">
        <v>3473</v>
      </c>
    </row>
    <row r="1424" spans="1:17" ht="13.9" customHeight="1">
      <c r="A1424" s="23" t="s">
        <v>7851</v>
      </c>
      <c r="B1424" s="8" t="s">
        <v>13</v>
      </c>
      <c r="C1424" s="3" t="s">
        <v>14</v>
      </c>
      <c r="D1424" s="8" t="s">
        <v>1568</v>
      </c>
      <c r="E1424" s="3" t="s">
        <v>1471</v>
      </c>
      <c r="F1424" s="8" t="s">
        <v>3479</v>
      </c>
      <c r="G1424" s="8" t="s">
        <v>15</v>
      </c>
      <c r="H1424" s="13" t="s">
        <v>3524</v>
      </c>
      <c r="I1424" s="3" t="s">
        <v>16</v>
      </c>
      <c r="J1424" s="36">
        <v>76.27</v>
      </c>
      <c r="K1424" s="32">
        <v>0.46428000000000003</v>
      </c>
      <c r="L1424" s="14">
        <v>0.1875</v>
      </c>
      <c r="M1424" s="7">
        <v>41911</v>
      </c>
      <c r="N1424" s="97" t="s">
        <v>3971</v>
      </c>
      <c r="O1424" s="8" t="s">
        <v>216</v>
      </c>
      <c r="P1424" s="8" t="s">
        <v>3466</v>
      </c>
      <c r="Q1424" s="8" t="s">
        <v>3472</v>
      </c>
    </row>
    <row r="1425" spans="1:17" ht="13.9" customHeight="1">
      <c r="A1425" s="2" t="s">
        <v>7852</v>
      </c>
      <c r="B1425" s="8" t="s">
        <v>13</v>
      </c>
      <c r="C1425" s="3" t="s">
        <v>14</v>
      </c>
      <c r="D1425" s="8" t="s">
        <v>1569</v>
      </c>
      <c r="E1425" s="8" t="s">
        <v>3126</v>
      </c>
      <c r="F1425" s="8" t="s">
        <v>3477</v>
      </c>
      <c r="G1425" s="8" t="s">
        <v>15</v>
      </c>
      <c r="H1425" s="13" t="s">
        <v>3519</v>
      </c>
      <c r="I1425" s="3" t="s">
        <v>16</v>
      </c>
      <c r="J1425" s="36">
        <v>157.65</v>
      </c>
      <c r="K1425" s="32">
        <v>11.741742</v>
      </c>
      <c r="L1425" s="14">
        <v>0.1875</v>
      </c>
      <c r="M1425" s="12">
        <v>41970</v>
      </c>
      <c r="N1425" s="93" t="s">
        <v>4676</v>
      </c>
      <c r="O1425" s="8" t="s">
        <v>151</v>
      </c>
      <c r="P1425" s="8" t="s">
        <v>3465</v>
      </c>
      <c r="Q1425" s="8" t="s">
        <v>3472</v>
      </c>
    </row>
    <row r="1426" spans="1:17" ht="13.9" customHeight="1">
      <c r="A1426" s="2" t="s">
        <v>7853</v>
      </c>
      <c r="B1426" s="8" t="s">
        <v>13</v>
      </c>
      <c r="C1426" s="3" t="s">
        <v>14</v>
      </c>
      <c r="D1426" s="8" t="s">
        <v>1570</v>
      </c>
      <c r="E1426" s="3" t="s">
        <v>995</v>
      </c>
      <c r="F1426" s="8" t="s">
        <v>3477</v>
      </c>
      <c r="G1426" s="8" t="s">
        <v>15</v>
      </c>
      <c r="H1426" s="13" t="s">
        <v>3526</v>
      </c>
      <c r="I1426" s="3" t="s">
        <v>16</v>
      </c>
      <c r="J1426" s="36">
        <v>284.27999999999997</v>
      </c>
      <c r="K1426" s="32">
        <v>1.8593325000000001</v>
      </c>
      <c r="L1426" s="14">
        <v>0.1875</v>
      </c>
      <c r="M1426" s="12">
        <v>41970</v>
      </c>
      <c r="N1426" s="93" t="s">
        <v>5650</v>
      </c>
      <c r="O1426" s="8" t="s">
        <v>1571</v>
      </c>
      <c r="P1426" s="8" t="s">
        <v>3469</v>
      </c>
      <c r="Q1426" s="8" t="s">
        <v>3473</v>
      </c>
    </row>
    <row r="1427" spans="1:17" ht="13.9" customHeight="1">
      <c r="A1427" s="23" t="s">
        <v>7854</v>
      </c>
      <c r="B1427" s="11" t="s">
        <v>13</v>
      </c>
      <c r="C1427" s="3" t="s">
        <v>14</v>
      </c>
      <c r="D1427" s="8" t="s">
        <v>306</v>
      </c>
      <c r="E1427" s="8" t="s">
        <v>2276</v>
      </c>
      <c r="F1427" s="8" t="s">
        <v>3477</v>
      </c>
      <c r="G1427" s="8" t="s">
        <v>15</v>
      </c>
      <c r="H1427" s="13" t="s">
        <v>3526</v>
      </c>
      <c r="I1427" s="3" t="s">
        <v>16</v>
      </c>
      <c r="J1427" s="36">
        <v>269.25</v>
      </c>
      <c r="K1427" s="32">
        <v>1.1332454999999999</v>
      </c>
      <c r="L1427" s="14">
        <v>0.2</v>
      </c>
      <c r="M1427" s="12">
        <v>42444</v>
      </c>
      <c r="N1427" s="93" t="s">
        <v>4677</v>
      </c>
      <c r="O1427" s="8" t="s">
        <v>1571</v>
      </c>
      <c r="P1427" s="8" t="s">
        <v>3469</v>
      </c>
      <c r="Q1427" s="8" t="s">
        <v>3473</v>
      </c>
    </row>
    <row r="1428" spans="1:17" ht="13.9" customHeight="1">
      <c r="A1428" s="2" t="s">
        <v>7855</v>
      </c>
      <c r="B1428" s="8" t="s">
        <v>13</v>
      </c>
      <c r="C1428" s="3" t="s">
        <v>14</v>
      </c>
      <c r="D1428" s="8" t="s">
        <v>1572</v>
      </c>
      <c r="E1428" s="8" t="s">
        <v>2692</v>
      </c>
      <c r="F1428" s="8" t="s">
        <v>3477</v>
      </c>
      <c r="G1428" s="8" t="s">
        <v>15</v>
      </c>
      <c r="H1428" s="8" t="s">
        <v>3526</v>
      </c>
      <c r="I1428" s="3" t="s">
        <v>16</v>
      </c>
      <c r="J1428" s="36">
        <v>298.06</v>
      </c>
      <c r="K1428" s="32">
        <v>3.71875</v>
      </c>
      <c r="L1428" s="14">
        <v>0.1875</v>
      </c>
      <c r="M1428" s="7">
        <v>41974</v>
      </c>
      <c r="N1428" s="93" t="s">
        <v>5651</v>
      </c>
      <c r="O1428" s="8" t="s">
        <v>1571</v>
      </c>
      <c r="P1428" s="8" t="s">
        <v>3469</v>
      </c>
      <c r="Q1428" s="8" t="s">
        <v>3473</v>
      </c>
    </row>
    <row r="1429" spans="1:17" ht="13.9" customHeight="1">
      <c r="A1429" s="2" t="s">
        <v>7856</v>
      </c>
      <c r="B1429" s="8" t="s">
        <v>13</v>
      </c>
      <c r="C1429" s="3" t="s">
        <v>14</v>
      </c>
      <c r="D1429" s="8" t="s">
        <v>1573</v>
      </c>
      <c r="E1429" s="3" t="s">
        <v>955</v>
      </c>
      <c r="F1429" s="8" t="s">
        <v>3479</v>
      </c>
      <c r="G1429" s="8" t="s">
        <v>15</v>
      </c>
      <c r="H1429" s="3" t="s">
        <v>3480</v>
      </c>
      <c r="I1429" s="3" t="s">
        <v>16</v>
      </c>
      <c r="J1429" s="36">
        <v>37.35</v>
      </c>
      <c r="K1429" s="32">
        <v>0.321633</v>
      </c>
      <c r="L1429" s="14">
        <v>0.1875</v>
      </c>
      <c r="M1429" s="12">
        <v>21531</v>
      </c>
      <c r="N1429" s="93" t="s">
        <v>5652</v>
      </c>
      <c r="O1429" s="8" t="s">
        <v>115</v>
      </c>
      <c r="P1429" s="8" t="s">
        <v>3465</v>
      </c>
      <c r="Q1429" s="8" t="s">
        <v>3473</v>
      </c>
    </row>
    <row r="1430" spans="1:17" ht="13.9" customHeight="1">
      <c r="A1430" s="23" t="s">
        <v>7857</v>
      </c>
      <c r="B1430" s="11" t="s">
        <v>13</v>
      </c>
      <c r="C1430" s="3" t="s">
        <v>14</v>
      </c>
      <c r="D1430" s="8" t="s">
        <v>1574</v>
      </c>
      <c r="E1430" s="8" t="s">
        <v>2864</v>
      </c>
      <c r="F1430" s="8" t="s">
        <v>3479</v>
      </c>
      <c r="G1430" s="8" t="s">
        <v>15</v>
      </c>
      <c r="H1430" s="3" t="s">
        <v>3480</v>
      </c>
      <c r="I1430" s="3" t="s">
        <v>16</v>
      </c>
      <c r="J1430" s="36">
        <v>38.6</v>
      </c>
      <c r="K1430" s="32">
        <v>1.072111</v>
      </c>
      <c r="L1430" s="14">
        <v>0.1875</v>
      </c>
      <c r="M1430" s="12">
        <v>21570</v>
      </c>
      <c r="N1430" s="93" t="s">
        <v>5653</v>
      </c>
      <c r="O1430" s="8" t="s">
        <v>115</v>
      </c>
      <c r="P1430" s="8" t="s">
        <v>3465</v>
      </c>
      <c r="Q1430" s="8" t="s">
        <v>3473</v>
      </c>
    </row>
    <row r="1431" spans="1:17" ht="13.9" customHeight="1">
      <c r="A1431" s="2" t="s">
        <v>7858</v>
      </c>
      <c r="B1431" s="8" t="s">
        <v>13</v>
      </c>
      <c r="C1431" s="3" t="s">
        <v>14</v>
      </c>
      <c r="D1431" s="8" t="s">
        <v>1575</v>
      </c>
      <c r="E1431" s="8" t="s">
        <v>2404</v>
      </c>
      <c r="F1431" s="8" t="s">
        <v>3479</v>
      </c>
      <c r="G1431" s="8" t="s">
        <v>15</v>
      </c>
      <c r="H1431" s="3" t="s">
        <v>3480</v>
      </c>
      <c r="I1431" s="3" t="s">
        <v>16</v>
      </c>
      <c r="J1431" s="36">
        <v>39.89</v>
      </c>
      <c r="K1431" s="32">
        <v>0.96489999999999998</v>
      </c>
      <c r="L1431" s="14">
        <v>0.1875</v>
      </c>
      <c r="M1431" s="12">
        <v>21986</v>
      </c>
      <c r="N1431" s="93" t="s">
        <v>5654</v>
      </c>
      <c r="O1431" s="8" t="s">
        <v>115</v>
      </c>
      <c r="P1431" s="8" t="s">
        <v>3465</v>
      </c>
      <c r="Q1431" s="8" t="s">
        <v>3473</v>
      </c>
    </row>
    <row r="1432" spans="1:17" ht="13.9" customHeight="1">
      <c r="A1432" s="2" t="s">
        <v>7859</v>
      </c>
      <c r="B1432" s="8" t="s">
        <v>13</v>
      </c>
      <c r="C1432" s="3" t="s">
        <v>14</v>
      </c>
      <c r="D1432" s="8" t="s">
        <v>1576</v>
      </c>
      <c r="E1432" s="8" t="s">
        <v>2552</v>
      </c>
      <c r="F1432" s="8" t="s">
        <v>3479</v>
      </c>
      <c r="G1432" s="8" t="s">
        <v>15</v>
      </c>
      <c r="H1432" s="3" t="s">
        <v>3480</v>
      </c>
      <c r="I1432" s="3" t="s">
        <v>16</v>
      </c>
      <c r="J1432" s="36">
        <v>35.65</v>
      </c>
      <c r="K1432" s="32">
        <v>11.87349</v>
      </c>
      <c r="L1432" s="14">
        <v>0.1875</v>
      </c>
      <c r="M1432" s="12">
        <v>24475</v>
      </c>
      <c r="N1432" s="93" t="s">
        <v>5655</v>
      </c>
      <c r="O1432" s="8" t="s">
        <v>115</v>
      </c>
      <c r="P1432" s="8" t="s">
        <v>3465</v>
      </c>
      <c r="Q1432" s="8" t="s">
        <v>3473</v>
      </c>
    </row>
    <row r="1433" spans="1:17" ht="13.9" customHeight="1">
      <c r="A1433" s="23" t="s">
        <v>7860</v>
      </c>
      <c r="B1433" s="8" t="s">
        <v>13</v>
      </c>
      <c r="C1433" s="3" t="s">
        <v>14</v>
      </c>
      <c r="D1433" s="8" t="s">
        <v>1577</v>
      </c>
      <c r="E1433" s="3" t="s">
        <v>354</v>
      </c>
      <c r="F1433" s="8" t="s">
        <v>3479</v>
      </c>
      <c r="G1433" s="8" t="s">
        <v>15</v>
      </c>
      <c r="H1433" s="3" t="s">
        <v>3480</v>
      </c>
      <c r="I1433" s="3" t="s">
        <v>16</v>
      </c>
      <c r="J1433" s="36">
        <v>34.76</v>
      </c>
      <c r="K1433" s="32">
        <v>2.358644</v>
      </c>
      <c r="L1433" s="14">
        <v>0.1875</v>
      </c>
      <c r="M1433" s="12">
        <v>21502</v>
      </c>
      <c r="N1433" s="93" t="s">
        <v>5656</v>
      </c>
      <c r="O1433" s="8" t="s">
        <v>115</v>
      </c>
      <c r="P1433" s="8" t="s">
        <v>3465</v>
      </c>
      <c r="Q1433" s="8" t="s">
        <v>3473</v>
      </c>
    </row>
    <row r="1434" spans="1:17" ht="13.9" customHeight="1">
      <c r="A1434" s="2" t="s">
        <v>7861</v>
      </c>
      <c r="B1434" s="8" t="s">
        <v>13</v>
      </c>
      <c r="C1434" s="3" t="s">
        <v>14</v>
      </c>
      <c r="D1434" s="8" t="s">
        <v>1578</v>
      </c>
      <c r="E1434" s="3" t="s">
        <v>1396</v>
      </c>
      <c r="F1434" s="8" t="s">
        <v>3479</v>
      </c>
      <c r="G1434" s="8" t="s">
        <v>15</v>
      </c>
      <c r="H1434" s="3" t="s">
        <v>3480</v>
      </c>
      <c r="I1434" s="3" t="s">
        <v>16</v>
      </c>
      <c r="J1434" s="36">
        <v>36.86</v>
      </c>
      <c r="K1434" s="32">
        <v>9.8791360000000008</v>
      </c>
      <c r="L1434" s="14">
        <v>0.1875</v>
      </c>
      <c r="M1434" s="12">
        <v>21485</v>
      </c>
      <c r="N1434" s="93" t="s">
        <v>5657</v>
      </c>
      <c r="O1434" s="8" t="s">
        <v>115</v>
      </c>
      <c r="P1434" s="8" t="s">
        <v>3465</v>
      </c>
      <c r="Q1434" s="8" t="s">
        <v>3473</v>
      </c>
    </row>
    <row r="1435" spans="1:17" ht="13.9" customHeight="1">
      <c r="A1435" s="2" t="s">
        <v>7862</v>
      </c>
      <c r="B1435" s="8" t="s">
        <v>13</v>
      </c>
      <c r="C1435" s="3" t="s">
        <v>14</v>
      </c>
      <c r="D1435" s="8" t="s">
        <v>1579</v>
      </c>
      <c r="E1435" s="3" t="s">
        <v>1051</v>
      </c>
      <c r="F1435" s="8" t="s">
        <v>3479</v>
      </c>
      <c r="G1435" s="8" t="s">
        <v>15</v>
      </c>
      <c r="H1435" s="3" t="s">
        <v>3480</v>
      </c>
      <c r="I1435" s="3" t="s">
        <v>16</v>
      </c>
      <c r="J1435" s="36">
        <v>40.79</v>
      </c>
      <c r="K1435" s="32">
        <v>7.1240920000000001</v>
      </c>
      <c r="L1435" s="14">
        <v>0.1875</v>
      </c>
      <c r="M1435" s="12">
        <v>21981</v>
      </c>
      <c r="N1435" s="93" t="s">
        <v>5658</v>
      </c>
      <c r="O1435" s="8" t="s">
        <v>115</v>
      </c>
      <c r="P1435" s="8" t="s">
        <v>3465</v>
      </c>
      <c r="Q1435" s="8" t="s">
        <v>3473</v>
      </c>
    </row>
    <row r="1436" spans="1:17" ht="13.9" customHeight="1">
      <c r="A1436" s="23" t="s">
        <v>7863</v>
      </c>
      <c r="B1436" s="8" t="s">
        <v>13</v>
      </c>
      <c r="C1436" s="3" t="s">
        <v>14</v>
      </c>
      <c r="D1436" s="8" t="s">
        <v>1580</v>
      </c>
      <c r="E1436" s="3" t="s">
        <v>1327</v>
      </c>
      <c r="F1436" s="8" t="s">
        <v>3479</v>
      </c>
      <c r="G1436" s="8" t="s">
        <v>15</v>
      </c>
      <c r="H1436" s="3" t="s">
        <v>3480</v>
      </c>
      <c r="I1436" s="3" t="s">
        <v>16</v>
      </c>
      <c r="J1436" s="36">
        <v>38.81</v>
      </c>
      <c r="K1436" s="32">
        <v>9.8791360000000008</v>
      </c>
      <c r="L1436" s="14">
        <v>0.1875</v>
      </c>
      <c r="M1436" s="12">
        <v>24487</v>
      </c>
      <c r="N1436" s="93" t="s">
        <v>5659</v>
      </c>
      <c r="O1436" s="8" t="s">
        <v>115</v>
      </c>
      <c r="P1436" s="8" t="s">
        <v>3465</v>
      </c>
      <c r="Q1436" s="8" t="s">
        <v>3473</v>
      </c>
    </row>
    <row r="1437" spans="1:17" ht="13.9" customHeight="1">
      <c r="A1437" s="2" t="s">
        <v>7864</v>
      </c>
      <c r="B1437" s="8" t="s">
        <v>13</v>
      </c>
      <c r="C1437" s="3" t="s">
        <v>14</v>
      </c>
      <c r="D1437" s="8" t="s">
        <v>1581</v>
      </c>
      <c r="E1437" s="3" t="s">
        <v>616</v>
      </c>
      <c r="F1437" s="8" t="s">
        <v>3479</v>
      </c>
      <c r="G1437" s="8" t="s">
        <v>15</v>
      </c>
      <c r="H1437" s="3" t="s">
        <v>3480</v>
      </c>
      <c r="I1437" s="3" t="s">
        <v>16</v>
      </c>
      <c r="J1437" s="36">
        <v>42.99</v>
      </c>
      <c r="K1437" s="32">
        <v>14.151859999999999</v>
      </c>
      <c r="L1437" s="14">
        <v>0.1875</v>
      </c>
      <c r="M1437" s="12">
        <v>21467</v>
      </c>
      <c r="N1437" s="93" t="s">
        <v>5660</v>
      </c>
      <c r="O1437" s="8" t="s">
        <v>115</v>
      </c>
      <c r="P1437" s="8" t="s">
        <v>3465</v>
      </c>
      <c r="Q1437" s="8" t="s">
        <v>3473</v>
      </c>
    </row>
    <row r="1438" spans="1:17" ht="13.9" customHeight="1">
      <c r="A1438" s="2" t="s">
        <v>7865</v>
      </c>
      <c r="B1438" s="8" t="s">
        <v>13</v>
      </c>
      <c r="C1438" s="3" t="s">
        <v>14</v>
      </c>
      <c r="D1438" s="8" t="s">
        <v>1582</v>
      </c>
      <c r="E1438" s="3" t="s">
        <v>215</v>
      </c>
      <c r="F1438" s="8" t="s">
        <v>3477</v>
      </c>
      <c r="G1438" s="8" t="s">
        <v>15</v>
      </c>
      <c r="H1438" s="8" t="s">
        <v>3513</v>
      </c>
      <c r="I1438" s="3" t="s">
        <v>16</v>
      </c>
      <c r="J1438" s="36">
        <v>164.82</v>
      </c>
      <c r="K1438" s="32">
        <v>18.9375</v>
      </c>
      <c r="L1438" s="14">
        <v>0.1875</v>
      </c>
      <c r="M1438" s="12">
        <v>42035</v>
      </c>
      <c r="N1438" s="93" t="s">
        <v>3972</v>
      </c>
      <c r="O1438" s="8" t="s">
        <v>683</v>
      </c>
      <c r="P1438" s="8" t="s">
        <v>3465</v>
      </c>
      <c r="Q1438" s="8" t="s">
        <v>3471</v>
      </c>
    </row>
    <row r="1439" spans="1:17" ht="13.9" customHeight="1">
      <c r="A1439" s="23" t="s">
        <v>7866</v>
      </c>
      <c r="B1439" s="8" t="s">
        <v>13</v>
      </c>
      <c r="C1439" s="3" t="s">
        <v>14</v>
      </c>
      <c r="D1439" s="8" t="s">
        <v>1583</v>
      </c>
      <c r="E1439" s="3" t="s">
        <v>174</v>
      </c>
      <c r="F1439" s="8" t="s">
        <v>3477</v>
      </c>
      <c r="G1439" s="8" t="s">
        <v>15</v>
      </c>
      <c r="H1439" s="8" t="s">
        <v>3513</v>
      </c>
      <c r="I1439" s="3" t="s">
        <v>16</v>
      </c>
      <c r="J1439" s="36">
        <v>140.97</v>
      </c>
      <c r="K1439" s="32">
        <v>2.5</v>
      </c>
      <c r="L1439" s="14">
        <v>0.1875</v>
      </c>
      <c r="M1439" s="12">
        <v>42504</v>
      </c>
      <c r="N1439" s="93" t="s">
        <v>3973</v>
      </c>
      <c r="O1439" s="8" t="s">
        <v>683</v>
      </c>
      <c r="P1439" s="8" t="s">
        <v>3465</v>
      </c>
      <c r="Q1439" s="8" t="s">
        <v>3471</v>
      </c>
    </row>
    <row r="1440" spans="1:17" ht="13.9" customHeight="1">
      <c r="A1440" s="2" t="s">
        <v>7867</v>
      </c>
      <c r="B1440" s="11" t="s">
        <v>13</v>
      </c>
      <c r="C1440" s="3" t="s">
        <v>14</v>
      </c>
      <c r="D1440" s="8" t="s">
        <v>1584</v>
      </c>
      <c r="E1440" s="8" t="s">
        <v>2404</v>
      </c>
      <c r="F1440" s="8" t="s">
        <v>3477</v>
      </c>
      <c r="G1440" s="8" t="s">
        <v>15</v>
      </c>
      <c r="H1440" s="8" t="s">
        <v>3527</v>
      </c>
      <c r="I1440" s="3" t="s">
        <v>16</v>
      </c>
      <c r="J1440" s="36">
        <v>171.94</v>
      </c>
      <c r="K1440" s="32">
        <v>3.8094999999999999</v>
      </c>
      <c r="L1440" s="14">
        <v>0.125</v>
      </c>
      <c r="M1440" s="7">
        <v>42021</v>
      </c>
      <c r="N1440" s="93" t="s">
        <v>3974</v>
      </c>
      <c r="O1440" s="8" t="s">
        <v>177</v>
      </c>
      <c r="P1440" s="8" t="s">
        <v>3465</v>
      </c>
      <c r="Q1440" s="8" t="s">
        <v>3471</v>
      </c>
    </row>
    <row r="1441" spans="1:17" ht="13.9" customHeight="1">
      <c r="A1441" s="2" t="s">
        <v>7868</v>
      </c>
      <c r="B1441" s="11" t="s">
        <v>13</v>
      </c>
      <c r="C1441" s="3" t="s">
        <v>14</v>
      </c>
      <c r="D1441" s="8" t="s">
        <v>1585</v>
      </c>
      <c r="E1441" s="8" t="s">
        <v>2552</v>
      </c>
      <c r="F1441" s="8" t="s">
        <v>3477</v>
      </c>
      <c r="G1441" s="8" t="s">
        <v>15</v>
      </c>
      <c r="H1441" s="8" t="s">
        <v>3527</v>
      </c>
      <c r="I1441" s="3" t="s">
        <v>16</v>
      </c>
      <c r="J1441" s="36">
        <v>175.64</v>
      </c>
      <c r="K1441" s="32">
        <v>3.8094999999999999</v>
      </c>
      <c r="L1441" s="14">
        <v>0.125</v>
      </c>
      <c r="M1441" s="12">
        <v>42017</v>
      </c>
      <c r="N1441" s="93" t="s">
        <v>3975</v>
      </c>
      <c r="O1441" s="8" t="s">
        <v>177</v>
      </c>
      <c r="P1441" s="8" t="s">
        <v>3465</v>
      </c>
      <c r="Q1441" s="8" t="s">
        <v>3471</v>
      </c>
    </row>
    <row r="1442" spans="1:17" ht="13.9" customHeight="1">
      <c r="A1442" s="23" t="s">
        <v>7869</v>
      </c>
      <c r="B1442" s="8" t="s">
        <v>13</v>
      </c>
      <c r="C1442" s="3" t="s">
        <v>14</v>
      </c>
      <c r="D1442" s="8" t="s">
        <v>1586</v>
      </c>
      <c r="E1442" s="3" t="s">
        <v>354</v>
      </c>
      <c r="F1442" s="8" t="s">
        <v>3477</v>
      </c>
      <c r="G1442" s="8" t="s">
        <v>15</v>
      </c>
      <c r="H1442" s="8" t="s">
        <v>3527</v>
      </c>
      <c r="I1442" s="3" t="s">
        <v>16</v>
      </c>
      <c r="J1442" s="36">
        <v>176.09</v>
      </c>
      <c r="K1442" s="32">
        <v>2.2222</v>
      </c>
      <c r="L1442" s="14">
        <v>0.1875</v>
      </c>
      <c r="M1442" s="12">
        <v>42040</v>
      </c>
      <c r="N1442" s="93" t="s">
        <v>3976</v>
      </c>
      <c r="O1442" s="8" t="s">
        <v>177</v>
      </c>
      <c r="P1442" s="8" t="s">
        <v>3465</v>
      </c>
      <c r="Q1442" s="8" t="s">
        <v>3471</v>
      </c>
    </row>
    <row r="1443" spans="1:17" ht="13.9" customHeight="1">
      <c r="A1443" s="2" t="s">
        <v>7870</v>
      </c>
      <c r="B1443" s="8" t="s">
        <v>13</v>
      </c>
      <c r="C1443" s="3" t="s">
        <v>14</v>
      </c>
      <c r="D1443" s="8" t="s">
        <v>1587</v>
      </c>
      <c r="E1443" s="3" t="s">
        <v>215</v>
      </c>
      <c r="F1443" s="8" t="s">
        <v>3477</v>
      </c>
      <c r="G1443" s="8" t="s">
        <v>15</v>
      </c>
      <c r="H1443" s="8" t="s">
        <v>3527</v>
      </c>
      <c r="I1443" s="3" t="s">
        <v>16</v>
      </c>
      <c r="J1443" s="36">
        <v>178.72</v>
      </c>
      <c r="K1443" s="32">
        <v>34.57743</v>
      </c>
      <c r="L1443" s="14">
        <v>0.125</v>
      </c>
      <c r="M1443" s="12">
        <v>42501</v>
      </c>
      <c r="N1443" s="93" t="s">
        <v>3977</v>
      </c>
      <c r="O1443" s="8" t="s">
        <v>233</v>
      </c>
      <c r="P1443" s="8" t="s">
        <v>3465</v>
      </c>
      <c r="Q1443" s="8" t="s">
        <v>3471</v>
      </c>
    </row>
    <row r="1444" spans="1:17" ht="13.9" customHeight="1">
      <c r="A1444" s="2" t="s">
        <v>7871</v>
      </c>
      <c r="B1444" s="11" t="s">
        <v>13</v>
      </c>
      <c r="C1444" s="3" t="s">
        <v>14</v>
      </c>
      <c r="D1444" s="8" t="s">
        <v>1588</v>
      </c>
      <c r="E1444" s="8" t="s">
        <v>2276</v>
      </c>
      <c r="F1444" s="8" t="s">
        <v>3477</v>
      </c>
      <c r="G1444" s="8" t="s">
        <v>15</v>
      </c>
      <c r="H1444" s="8" t="s">
        <v>3527</v>
      </c>
      <c r="I1444" s="3" t="s">
        <v>16</v>
      </c>
      <c r="J1444" s="36">
        <v>83.9</v>
      </c>
      <c r="K1444" s="32">
        <v>1.3095000000000001</v>
      </c>
      <c r="L1444" s="14">
        <v>0.1875</v>
      </c>
      <c r="M1444" s="7">
        <v>42021</v>
      </c>
      <c r="N1444" s="93" t="s">
        <v>3978</v>
      </c>
      <c r="O1444" s="8" t="s">
        <v>233</v>
      </c>
      <c r="P1444" s="8" t="s">
        <v>3465</v>
      </c>
      <c r="Q1444" s="8" t="s">
        <v>3471</v>
      </c>
    </row>
    <row r="1445" spans="1:17" ht="13.9" customHeight="1">
      <c r="A1445" s="23" t="s">
        <v>7872</v>
      </c>
      <c r="B1445" s="11" t="s">
        <v>13</v>
      </c>
      <c r="C1445" s="3" t="s">
        <v>14</v>
      </c>
      <c r="D1445" s="8" t="s">
        <v>1590</v>
      </c>
      <c r="E1445" s="3" t="s">
        <v>616</v>
      </c>
      <c r="F1445" s="8" t="s">
        <v>3477</v>
      </c>
      <c r="G1445" s="8" t="s">
        <v>15</v>
      </c>
      <c r="H1445" s="8" t="s">
        <v>3527</v>
      </c>
      <c r="I1445" s="3" t="s">
        <v>16</v>
      </c>
      <c r="J1445" s="36">
        <v>82.18</v>
      </c>
      <c r="K1445" s="32">
        <v>1.30952</v>
      </c>
      <c r="L1445" s="14">
        <v>0.125</v>
      </c>
      <c r="M1445" s="12">
        <v>42017</v>
      </c>
      <c r="N1445" s="93" t="s">
        <v>3979</v>
      </c>
      <c r="O1445" s="8" t="s">
        <v>233</v>
      </c>
      <c r="P1445" s="8" t="s">
        <v>3465</v>
      </c>
      <c r="Q1445" s="8" t="s">
        <v>3471</v>
      </c>
    </row>
    <row r="1446" spans="1:17" ht="13.9" customHeight="1">
      <c r="A1446" s="2" t="s">
        <v>7873</v>
      </c>
      <c r="B1446" s="11" t="s">
        <v>13</v>
      </c>
      <c r="C1446" s="3" t="s">
        <v>14</v>
      </c>
      <c r="D1446" s="8" t="s">
        <v>1591</v>
      </c>
      <c r="E1446" s="8" t="s">
        <v>2404</v>
      </c>
      <c r="F1446" s="8" t="s">
        <v>3479</v>
      </c>
      <c r="G1446" s="8" t="s">
        <v>15</v>
      </c>
      <c r="H1446" s="8" t="s">
        <v>3524</v>
      </c>
      <c r="I1446" s="3" t="s">
        <v>16</v>
      </c>
      <c r="J1446" s="36">
        <v>82.92</v>
      </c>
      <c r="K1446" s="32">
        <v>3.75</v>
      </c>
      <c r="L1446" s="14">
        <v>0.2</v>
      </c>
      <c r="M1446" s="12">
        <v>41932</v>
      </c>
      <c r="N1446" s="93" t="s">
        <v>3980</v>
      </c>
      <c r="O1446" s="8" t="s">
        <v>216</v>
      </c>
      <c r="P1446" s="8" t="s">
        <v>3466</v>
      </c>
      <c r="Q1446" s="8" t="s">
        <v>3472</v>
      </c>
    </row>
    <row r="1447" spans="1:17" ht="13.9" customHeight="1">
      <c r="A1447" s="2" t="s">
        <v>7874</v>
      </c>
      <c r="B1447" s="11" t="s">
        <v>13</v>
      </c>
      <c r="C1447" s="3" t="s">
        <v>14</v>
      </c>
      <c r="D1447" s="8" t="s">
        <v>1592</v>
      </c>
      <c r="E1447" s="3" t="s">
        <v>1471</v>
      </c>
      <c r="F1447" s="8" t="s">
        <v>3479</v>
      </c>
      <c r="G1447" s="8" t="s">
        <v>15</v>
      </c>
      <c r="H1447" s="8" t="s">
        <v>3524</v>
      </c>
      <c r="I1447" s="3" t="s">
        <v>16</v>
      </c>
      <c r="J1447" s="36">
        <v>77.62</v>
      </c>
      <c r="K1447" s="32">
        <v>1.875</v>
      </c>
      <c r="L1447" s="14">
        <v>0.2</v>
      </c>
      <c r="M1447" s="12">
        <v>42402</v>
      </c>
      <c r="N1447" s="93" t="s">
        <v>3981</v>
      </c>
      <c r="O1447" s="8" t="s">
        <v>216</v>
      </c>
      <c r="P1447" s="8" t="s">
        <v>3466</v>
      </c>
      <c r="Q1447" s="8" t="s">
        <v>3472</v>
      </c>
    </row>
    <row r="1448" spans="1:17" ht="13.9" customHeight="1">
      <c r="A1448" s="23" t="s">
        <v>7875</v>
      </c>
      <c r="B1448" s="8" t="s">
        <v>13</v>
      </c>
      <c r="C1448" s="3" t="s">
        <v>14</v>
      </c>
      <c r="D1448" s="8" t="s">
        <v>1593</v>
      </c>
      <c r="E1448" s="8" t="s">
        <v>1589</v>
      </c>
      <c r="F1448" s="8" t="s">
        <v>3477</v>
      </c>
      <c r="G1448" s="8" t="s">
        <v>15</v>
      </c>
      <c r="H1448" s="8" t="s">
        <v>3527</v>
      </c>
      <c r="I1448" s="3" t="s">
        <v>16</v>
      </c>
      <c r="J1448" s="36">
        <v>38.28</v>
      </c>
      <c r="K1448" s="32">
        <v>9.6</v>
      </c>
      <c r="L1448" s="14">
        <v>0.1875</v>
      </c>
      <c r="M1448" s="7">
        <v>42017</v>
      </c>
      <c r="N1448" s="93" t="s">
        <v>3982</v>
      </c>
      <c r="O1448" s="8" t="s">
        <v>177</v>
      </c>
      <c r="P1448" s="8" t="s">
        <v>3465</v>
      </c>
      <c r="Q1448" s="8" t="s">
        <v>3471</v>
      </c>
    </row>
    <row r="1449" spans="1:17" ht="13.9" customHeight="1">
      <c r="A1449" s="2" t="s">
        <v>7876</v>
      </c>
      <c r="B1449" s="8" t="s">
        <v>13</v>
      </c>
      <c r="C1449" s="3" t="s">
        <v>14</v>
      </c>
      <c r="D1449" s="8" t="s">
        <v>1594</v>
      </c>
      <c r="E1449" s="3" t="s">
        <v>774</v>
      </c>
      <c r="F1449" s="8" t="s">
        <v>3477</v>
      </c>
      <c r="G1449" s="11" t="s">
        <v>15</v>
      </c>
      <c r="H1449" s="8" t="s">
        <v>3527</v>
      </c>
      <c r="I1449" s="3" t="s">
        <v>16</v>
      </c>
      <c r="J1449" s="36">
        <v>159.61000000000001</v>
      </c>
      <c r="K1449" s="32">
        <v>6.6666670000000003</v>
      </c>
      <c r="L1449" s="14">
        <v>0.1875</v>
      </c>
      <c r="M1449" s="12">
        <v>42026</v>
      </c>
      <c r="N1449" s="93" t="s">
        <v>3983</v>
      </c>
      <c r="O1449" s="8" t="s">
        <v>177</v>
      </c>
      <c r="P1449" s="8" t="s">
        <v>3465</v>
      </c>
      <c r="Q1449" s="8" t="s">
        <v>3471</v>
      </c>
    </row>
    <row r="1450" spans="1:17" ht="13.9" customHeight="1">
      <c r="A1450" s="2" t="s">
        <v>7877</v>
      </c>
      <c r="B1450" s="8" t="s">
        <v>13</v>
      </c>
      <c r="C1450" s="3" t="s">
        <v>14</v>
      </c>
      <c r="D1450" s="8" t="s">
        <v>1595</v>
      </c>
      <c r="E1450" s="8" t="s">
        <v>1274</v>
      </c>
      <c r="F1450" s="8" t="s">
        <v>3477</v>
      </c>
      <c r="G1450" s="11" t="s">
        <v>15</v>
      </c>
      <c r="H1450" s="13" t="s">
        <v>3527</v>
      </c>
      <c r="I1450" s="3" t="s">
        <v>16</v>
      </c>
      <c r="J1450" s="36">
        <v>79.14</v>
      </c>
      <c r="K1450" s="32">
        <v>1.30952</v>
      </c>
      <c r="L1450" s="14">
        <v>0.1875</v>
      </c>
      <c r="M1450" s="12">
        <v>42046</v>
      </c>
      <c r="N1450" s="93" t="s">
        <v>4678</v>
      </c>
      <c r="O1450" s="8" t="s">
        <v>233</v>
      </c>
      <c r="P1450" s="8" t="s">
        <v>3465</v>
      </c>
      <c r="Q1450" s="8" t="s">
        <v>3471</v>
      </c>
    </row>
    <row r="1451" spans="1:17" ht="13.9" customHeight="1">
      <c r="A1451" s="23" t="s">
        <v>7878</v>
      </c>
      <c r="B1451" s="5" t="s">
        <v>13</v>
      </c>
      <c r="C1451" s="3" t="s">
        <v>14</v>
      </c>
      <c r="D1451" s="8" t="s">
        <v>1596</v>
      </c>
      <c r="E1451" s="3" t="s">
        <v>1100</v>
      </c>
      <c r="F1451" s="8" t="s">
        <v>3477</v>
      </c>
      <c r="G1451" s="11" t="s">
        <v>15</v>
      </c>
      <c r="H1451" s="3" t="s">
        <v>3526</v>
      </c>
      <c r="I1451" s="3" t="s">
        <v>16</v>
      </c>
      <c r="J1451" s="36">
        <v>78.010000000000005</v>
      </c>
      <c r="K1451" s="32">
        <v>5.6666949999999998</v>
      </c>
      <c r="L1451" s="14">
        <v>0.1875</v>
      </c>
      <c r="M1451" s="12">
        <v>42456</v>
      </c>
      <c r="N1451" s="93" t="s">
        <v>3984</v>
      </c>
      <c r="O1451" s="8" t="s">
        <v>1571</v>
      </c>
      <c r="P1451" s="8" t="s">
        <v>3469</v>
      </c>
      <c r="Q1451" s="8" t="s">
        <v>3473</v>
      </c>
    </row>
    <row r="1452" spans="1:17" ht="13.9" customHeight="1">
      <c r="A1452" s="2" t="s">
        <v>7879</v>
      </c>
      <c r="B1452" s="5" t="s">
        <v>13</v>
      </c>
      <c r="C1452" s="3" t="s">
        <v>14</v>
      </c>
      <c r="D1452" s="8" t="s">
        <v>1597</v>
      </c>
      <c r="E1452" s="8" t="s">
        <v>2404</v>
      </c>
      <c r="F1452" s="8" t="s">
        <v>3477</v>
      </c>
      <c r="G1452" s="11" t="s">
        <v>15</v>
      </c>
      <c r="H1452" s="3" t="s">
        <v>3528</v>
      </c>
      <c r="I1452" s="3" t="s">
        <v>16</v>
      </c>
      <c r="J1452" s="36">
        <v>82.6</v>
      </c>
      <c r="K1452" s="32">
        <v>13.333299999999999</v>
      </c>
      <c r="L1452" s="14">
        <v>0.1875</v>
      </c>
      <c r="M1452" s="7">
        <v>42013</v>
      </c>
      <c r="N1452" s="93" t="s">
        <v>3985</v>
      </c>
      <c r="O1452" s="8" t="s">
        <v>242</v>
      </c>
      <c r="P1452" s="8" t="s">
        <v>3466</v>
      </c>
      <c r="Q1452" s="8" t="s">
        <v>3473</v>
      </c>
    </row>
    <row r="1453" spans="1:17" ht="13.9" customHeight="1">
      <c r="A1453" s="2" t="s">
        <v>7880</v>
      </c>
      <c r="B1453" s="8" t="s">
        <v>13</v>
      </c>
      <c r="C1453" s="3" t="s">
        <v>14</v>
      </c>
      <c r="D1453" s="8" t="s">
        <v>1598</v>
      </c>
      <c r="E1453" s="3" t="s">
        <v>995</v>
      </c>
      <c r="F1453" s="8" t="s">
        <v>3477</v>
      </c>
      <c r="G1453" s="11" t="s">
        <v>15</v>
      </c>
      <c r="H1453" s="8" t="s">
        <v>3528</v>
      </c>
      <c r="I1453" s="3" t="s">
        <v>16</v>
      </c>
      <c r="J1453" s="36">
        <v>167.26</v>
      </c>
      <c r="K1453" s="32">
        <v>3.9268999999999998</v>
      </c>
      <c r="L1453" s="14">
        <v>0.1875</v>
      </c>
      <c r="M1453" s="12">
        <v>42006</v>
      </c>
      <c r="N1453" s="93" t="s">
        <v>3986</v>
      </c>
      <c r="O1453" s="8" t="s">
        <v>242</v>
      </c>
      <c r="P1453" s="8" t="s">
        <v>3466</v>
      </c>
      <c r="Q1453" s="8" t="s">
        <v>3473</v>
      </c>
    </row>
    <row r="1454" spans="1:17" ht="13.9" customHeight="1">
      <c r="A1454" s="23" t="s">
        <v>7881</v>
      </c>
      <c r="B1454" s="8" t="s">
        <v>13</v>
      </c>
      <c r="C1454" s="3" t="s">
        <v>14</v>
      </c>
      <c r="D1454" s="8" t="s">
        <v>1599</v>
      </c>
      <c r="E1454" s="8" t="s">
        <v>3188</v>
      </c>
      <c r="F1454" s="8" t="s">
        <v>3477</v>
      </c>
      <c r="G1454" s="11" t="s">
        <v>15</v>
      </c>
      <c r="H1454" s="8" t="s">
        <v>3513</v>
      </c>
      <c r="I1454" s="3" t="s">
        <v>16</v>
      </c>
      <c r="J1454" s="36">
        <v>170.36</v>
      </c>
      <c r="K1454" s="32">
        <v>18.9375</v>
      </c>
      <c r="L1454" s="14">
        <v>0.1875</v>
      </c>
      <c r="M1454" s="12">
        <v>42042</v>
      </c>
      <c r="N1454" s="93" t="s">
        <v>3987</v>
      </c>
      <c r="O1454" s="8" t="s">
        <v>683</v>
      </c>
      <c r="P1454" s="8" t="s">
        <v>3465</v>
      </c>
      <c r="Q1454" s="8" t="s">
        <v>3471</v>
      </c>
    </row>
    <row r="1455" spans="1:17" ht="13.9" customHeight="1">
      <c r="A1455" s="2" t="s">
        <v>7882</v>
      </c>
      <c r="B1455" s="8" t="s">
        <v>13</v>
      </c>
      <c r="C1455" s="3" t="s">
        <v>14</v>
      </c>
      <c r="D1455" s="8" t="s">
        <v>1600</v>
      </c>
      <c r="E1455" s="3" t="s">
        <v>116</v>
      </c>
      <c r="F1455" s="8" t="s">
        <v>3477</v>
      </c>
      <c r="G1455" s="8" t="s">
        <v>15</v>
      </c>
      <c r="H1455" s="8" t="s">
        <v>3513</v>
      </c>
      <c r="I1455" s="3" t="s">
        <v>16</v>
      </c>
      <c r="J1455" s="36">
        <v>182.14</v>
      </c>
      <c r="K1455" s="32">
        <v>18.9375</v>
      </c>
      <c r="L1455" s="14">
        <v>0.1875</v>
      </c>
      <c r="M1455" s="12">
        <v>42512</v>
      </c>
      <c r="N1455" s="93" t="s">
        <v>3988</v>
      </c>
      <c r="O1455" s="8" t="s">
        <v>683</v>
      </c>
      <c r="P1455" s="8" t="s">
        <v>3465</v>
      </c>
      <c r="Q1455" s="8" t="s">
        <v>3471</v>
      </c>
    </row>
    <row r="1456" spans="1:17" ht="13.9" customHeight="1">
      <c r="A1456" s="2" t="s">
        <v>7883</v>
      </c>
      <c r="B1456" s="8" t="s">
        <v>13</v>
      </c>
      <c r="C1456" s="3" t="s">
        <v>14</v>
      </c>
      <c r="D1456" s="8" t="s">
        <v>1601</v>
      </c>
      <c r="E1456" s="8" t="s">
        <v>1589</v>
      </c>
      <c r="F1456" s="8" t="s">
        <v>3477</v>
      </c>
      <c r="G1456" s="8" t="s">
        <v>15</v>
      </c>
      <c r="H1456" s="8" t="s">
        <v>3527</v>
      </c>
      <c r="I1456" s="3" t="s">
        <v>16</v>
      </c>
      <c r="J1456" s="36">
        <v>177.86</v>
      </c>
      <c r="K1456" s="32">
        <v>101.795</v>
      </c>
      <c r="L1456" s="14">
        <v>0.1875</v>
      </c>
      <c r="M1456" s="7">
        <v>42029</v>
      </c>
      <c r="N1456" s="93" t="s">
        <v>4679</v>
      </c>
      <c r="O1456" s="8" t="s">
        <v>233</v>
      </c>
      <c r="P1456" s="8" t="s">
        <v>3465</v>
      </c>
      <c r="Q1456" s="8" t="s">
        <v>3471</v>
      </c>
    </row>
    <row r="1457" spans="1:17" ht="13.9" customHeight="1">
      <c r="A1457" s="23" t="s">
        <v>7884</v>
      </c>
      <c r="B1457" s="3" t="s">
        <v>13</v>
      </c>
      <c r="C1457" s="3" t="s">
        <v>14</v>
      </c>
      <c r="D1457" s="8" t="s">
        <v>1602</v>
      </c>
      <c r="E1457" s="3" t="s">
        <v>1100</v>
      </c>
      <c r="F1457" s="8" t="s">
        <v>3477</v>
      </c>
      <c r="G1457" s="8" t="s">
        <v>15</v>
      </c>
      <c r="H1457" s="3" t="s">
        <v>3527</v>
      </c>
      <c r="I1457" s="3" t="s">
        <v>16</v>
      </c>
      <c r="J1457" s="36">
        <v>109.05</v>
      </c>
      <c r="K1457" s="32">
        <v>1.7244999999999999</v>
      </c>
      <c r="L1457" s="14">
        <v>0.125</v>
      </c>
      <c r="M1457" s="12">
        <v>42011</v>
      </c>
      <c r="N1457" s="96" t="s">
        <v>3989</v>
      </c>
      <c r="O1457" s="8" t="s">
        <v>177</v>
      </c>
      <c r="P1457" s="8" t="s">
        <v>3465</v>
      </c>
      <c r="Q1457" s="8" t="s">
        <v>3471</v>
      </c>
    </row>
    <row r="1458" spans="1:17" ht="13.9" customHeight="1">
      <c r="A1458" s="2" t="s">
        <v>7885</v>
      </c>
      <c r="B1458" s="5" t="s">
        <v>13</v>
      </c>
      <c r="C1458" s="3" t="s">
        <v>14</v>
      </c>
      <c r="D1458" s="8" t="s">
        <v>1603</v>
      </c>
      <c r="E1458" s="3" t="s">
        <v>1100</v>
      </c>
      <c r="F1458" s="8" t="s">
        <v>3477</v>
      </c>
      <c r="G1458" s="8" t="s">
        <v>15</v>
      </c>
      <c r="H1458" s="3" t="s">
        <v>3528</v>
      </c>
      <c r="I1458" s="3" t="s">
        <v>16</v>
      </c>
      <c r="J1458" s="36">
        <v>76.959999999999994</v>
      </c>
      <c r="K1458" s="32">
        <v>13.333299999999999</v>
      </c>
      <c r="L1458" s="14">
        <v>0.1875</v>
      </c>
      <c r="M1458" s="12">
        <v>42023</v>
      </c>
      <c r="N1458" s="96" t="s">
        <v>5661</v>
      </c>
      <c r="O1458" s="8" t="s">
        <v>242</v>
      </c>
      <c r="P1458" s="8" t="s">
        <v>3466</v>
      </c>
      <c r="Q1458" s="8" t="s">
        <v>3473</v>
      </c>
    </row>
    <row r="1459" spans="1:17" ht="13.9" customHeight="1">
      <c r="A1459" s="2" t="s">
        <v>7886</v>
      </c>
      <c r="B1459" s="11" t="s">
        <v>13</v>
      </c>
      <c r="C1459" s="3" t="s">
        <v>14</v>
      </c>
      <c r="D1459" s="8" t="s">
        <v>1604</v>
      </c>
      <c r="E1459" s="3" t="s">
        <v>616</v>
      </c>
      <c r="F1459" s="8" t="s">
        <v>3477</v>
      </c>
      <c r="G1459" s="8" t="s">
        <v>15</v>
      </c>
      <c r="H1459" s="8" t="s">
        <v>3528</v>
      </c>
      <c r="I1459" s="3" t="s">
        <v>16</v>
      </c>
      <c r="J1459" s="36">
        <v>72.37</v>
      </c>
      <c r="K1459" s="32">
        <v>13.333299999999999</v>
      </c>
      <c r="L1459" s="14">
        <v>0.1875</v>
      </c>
      <c r="M1459" s="12">
        <v>42493</v>
      </c>
      <c r="N1459" s="96" t="s">
        <v>3990</v>
      </c>
      <c r="O1459" s="8" t="s">
        <v>242</v>
      </c>
      <c r="P1459" s="8" t="s">
        <v>3466</v>
      </c>
      <c r="Q1459" s="8" t="s">
        <v>3473</v>
      </c>
    </row>
    <row r="1460" spans="1:17" ht="13.9" customHeight="1">
      <c r="A1460" s="23" t="s">
        <v>7887</v>
      </c>
      <c r="B1460" s="8" t="s">
        <v>13</v>
      </c>
      <c r="C1460" s="3" t="s">
        <v>14</v>
      </c>
      <c r="D1460" s="8" t="s">
        <v>1605</v>
      </c>
      <c r="E1460" s="3" t="s">
        <v>616</v>
      </c>
      <c r="F1460" s="8" t="s">
        <v>3477</v>
      </c>
      <c r="G1460" s="8" t="s">
        <v>15</v>
      </c>
      <c r="H1460" s="8" t="s">
        <v>3527</v>
      </c>
      <c r="I1460" s="3" t="s">
        <v>16</v>
      </c>
      <c r="J1460" s="36">
        <v>79.489999999999995</v>
      </c>
      <c r="K1460" s="32">
        <v>2.6190500000000001</v>
      </c>
      <c r="L1460" s="14">
        <v>0.1875</v>
      </c>
      <c r="M1460" s="7">
        <v>42037</v>
      </c>
      <c r="N1460" s="96" t="s">
        <v>5662</v>
      </c>
      <c r="O1460" s="8" t="s">
        <v>233</v>
      </c>
      <c r="P1460" s="8" t="s">
        <v>3465</v>
      </c>
      <c r="Q1460" s="8" t="s">
        <v>3471</v>
      </c>
    </row>
    <row r="1461" spans="1:17" ht="13.9" customHeight="1">
      <c r="A1461" s="2" t="s">
        <v>7888</v>
      </c>
      <c r="B1461" s="8" t="s">
        <v>13</v>
      </c>
      <c r="C1461" s="3" t="s">
        <v>14</v>
      </c>
      <c r="D1461" s="8" t="s">
        <v>1606</v>
      </c>
      <c r="E1461" s="3" t="s">
        <v>1327</v>
      </c>
      <c r="F1461" s="8" t="s">
        <v>3477</v>
      </c>
      <c r="G1461" s="8" t="s">
        <v>15</v>
      </c>
      <c r="H1461" s="8" t="s">
        <v>3527</v>
      </c>
      <c r="I1461" s="3" t="s">
        <v>16</v>
      </c>
      <c r="J1461" s="36">
        <v>158.66</v>
      </c>
      <c r="K1461" s="32">
        <v>11.25</v>
      </c>
      <c r="L1461" s="14">
        <v>0.1875</v>
      </c>
      <c r="M1461" s="12">
        <v>42052</v>
      </c>
      <c r="N1461" s="93" t="s">
        <v>5663</v>
      </c>
      <c r="O1461" s="8" t="s">
        <v>233</v>
      </c>
      <c r="P1461" s="8" t="s">
        <v>3465</v>
      </c>
      <c r="Q1461" s="8" t="s">
        <v>3471</v>
      </c>
    </row>
    <row r="1462" spans="1:17" ht="13.9" customHeight="1">
      <c r="A1462" s="2" t="s">
        <v>7889</v>
      </c>
      <c r="B1462" s="8" t="s">
        <v>13</v>
      </c>
      <c r="C1462" s="3" t="s">
        <v>14</v>
      </c>
      <c r="D1462" s="8" t="s">
        <v>1607</v>
      </c>
      <c r="E1462" s="3" t="s">
        <v>616</v>
      </c>
      <c r="F1462" s="8" t="s">
        <v>3477</v>
      </c>
      <c r="G1462" s="8" t="s">
        <v>15</v>
      </c>
      <c r="H1462" s="8" t="s">
        <v>3527</v>
      </c>
      <c r="I1462" s="3" t="s">
        <v>16</v>
      </c>
      <c r="J1462" s="36">
        <v>85.86</v>
      </c>
      <c r="K1462" s="32">
        <v>2.6190500000000001</v>
      </c>
      <c r="L1462" s="14">
        <v>0.1875</v>
      </c>
      <c r="M1462" s="12">
        <v>42034</v>
      </c>
      <c r="N1462" s="93" t="s">
        <v>4680</v>
      </c>
      <c r="O1462" s="8" t="s">
        <v>233</v>
      </c>
      <c r="P1462" s="8" t="s">
        <v>3465</v>
      </c>
      <c r="Q1462" s="8" t="s">
        <v>3471</v>
      </c>
    </row>
    <row r="1463" spans="1:17" ht="13.9" customHeight="1">
      <c r="A1463" s="23" t="s">
        <v>7890</v>
      </c>
      <c r="B1463" s="11" t="s">
        <v>13</v>
      </c>
      <c r="C1463" s="3" t="s">
        <v>14</v>
      </c>
      <c r="D1463" s="8" t="s">
        <v>1608</v>
      </c>
      <c r="E1463" s="8" t="s">
        <v>2276</v>
      </c>
      <c r="F1463" s="8" t="s">
        <v>3477</v>
      </c>
      <c r="G1463" s="8" t="s">
        <v>15</v>
      </c>
      <c r="H1463" s="3" t="s">
        <v>3513</v>
      </c>
      <c r="I1463" s="3" t="s">
        <v>16</v>
      </c>
      <c r="J1463" s="36">
        <v>51.46</v>
      </c>
      <c r="K1463" s="32">
        <v>7.8100000000000003E-2</v>
      </c>
      <c r="L1463" s="14">
        <v>0.2</v>
      </c>
      <c r="M1463" s="12">
        <v>42517</v>
      </c>
      <c r="N1463" s="93" t="s">
        <v>5664</v>
      </c>
      <c r="O1463" s="8" t="s">
        <v>683</v>
      </c>
      <c r="P1463" s="8" t="s">
        <v>3465</v>
      </c>
      <c r="Q1463" s="8" t="s">
        <v>3471</v>
      </c>
    </row>
    <row r="1464" spans="1:17" ht="13.9" customHeight="1">
      <c r="A1464" s="2" t="s">
        <v>7891</v>
      </c>
      <c r="B1464" s="11" t="s">
        <v>13</v>
      </c>
      <c r="C1464" s="3" t="s">
        <v>14</v>
      </c>
      <c r="D1464" s="8" t="s">
        <v>1609</v>
      </c>
      <c r="E1464" s="3" t="s">
        <v>1177</v>
      </c>
      <c r="F1464" s="8" t="s">
        <v>3477</v>
      </c>
      <c r="G1464" s="8" t="s">
        <v>15</v>
      </c>
      <c r="H1464" s="13" t="s">
        <v>3528</v>
      </c>
      <c r="I1464" s="3" t="s">
        <v>16</v>
      </c>
      <c r="J1464" s="36">
        <v>75.73</v>
      </c>
      <c r="K1464" s="32">
        <v>5</v>
      </c>
      <c r="L1464" s="14">
        <v>0.1875</v>
      </c>
      <c r="M1464" s="7">
        <v>42013</v>
      </c>
      <c r="N1464" s="93" t="s">
        <v>3991</v>
      </c>
      <c r="O1464" s="8" t="s">
        <v>242</v>
      </c>
      <c r="P1464" s="8" t="s">
        <v>3466</v>
      </c>
      <c r="Q1464" s="8" t="s">
        <v>3473</v>
      </c>
    </row>
    <row r="1465" spans="1:17" ht="13.9" customHeight="1">
      <c r="A1465" s="2" t="s">
        <v>7892</v>
      </c>
      <c r="B1465" s="11" t="s">
        <v>13</v>
      </c>
      <c r="C1465" s="3" t="s">
        <v>14</v>
      </c>
      <c r="D1465" s="8" t="s">
        <v>1610</v>
      </c>
      <c r="E1465" s="3" t="s">
        <v>354</v>
      </c>
      <c r="F1465" s="8" t="s">
        <v>3477</v>
      </c>
      <c r="G1465" s="8" t="s">
        <v>15</v>
      </c>
      <c r="H1465" s="8" t="s">
        <v>3526</v>
      </c>
      <c r="I1465" s="3" t="s">
        <v>16</v>
      </c>
      <c r="J1465" s="36">
        <v>299.8</v>
      </c>
      <c r="K1465" s="32">
        <v>7.4375</v>
      </c>
      <c r="L1465" s="14">
        <v>0.1875</v>
      </c>
      <c r="M1465" s="12">
        <v>42016</v>
      </c>
      <c r="N1465" s="93" t="s">
        <v>5665</v>
      </c>
      <c r="O1465" s="8" t="s">
        <v>1571</v>
      </c>
      <c r="P1465" s="8" t="s">
        <v>3469</v>
      </c>
      <c r="Q1465" s="8" t="s">
        <v>3473</v>
      </c>
    </row>
    <row r="1466" spans="1:17" ht="13.9" customHeight="1">
      <c r="A1466" s="23" t="s">
        <v>7893</v>
      </c>
      <c r="B1466" s="11" t="s">
        <v>13</v>
      </c>
      <c r="C1466" s="3" t="s">
        <v>14</v>
      </c>
      <c r="D1466" s="8" t="s">
        <v>1611</v>
      </c>
      <c r="E1466" s="8" t="s">
        <v>2404</v>
      </c>
      <c r="F1466" s="8" t="s">
        <v>3477</v>
      </c>
      <c r="G1466" s="8" t="s">
        <v>15</v>
      </c>
      <c r="H1466" s="8" t="s">
        <v>3527</v>
      </c>
      <c r="I1466" s="3" t="s">
        <v>16</v>
      </c>
      <c r="J1466" s="36">
        <v>63.52</v>
      </c>
      <c r="K1466" s="32">
        <v>25</v>
      </c>
      <c r="L1466" s="14">
        <v>0.125</v>
      </c>
      <c r="M1466" s="12">
        <v>42053</v>
      </c>
      <c r="N1466" s="96" t="s">
        <v>5666</v>
      </c>
      <c r="O1466" s="8" t="s">
        <v>233</v>
      </c>
      <c r="P1466" s="8" t="s">
        <v>3465</v>
      </c>
      <c r="Q1466" s="8" t="s">
        <v>3471</v>
      </c>
    </row>
    <row r="1467" spans="1:17" ht="13.9" customHeight="1">
      <c r="A1467" s="2" t="s">
        <v>7894</v>
      </c>
      <c r="B1467" s="11" t="s">
        <v>13</v>
      </c>
      <c r="C1467" s="3" t="s">
        <v>14</v>
      </c>
      <c r="D1467" s="8" t="s">
        <v>1612</v>
      </c>
      <c r="E1467" s="8" t="s">
        <v>2404</v>
      </c>
      <c r="F1467" s="8" t="s">
        <v>3477</v>
      </c>
      <c r="G1467" s="8" t="s">
        <v>15</v>
      </c>
      <c r="H1467" s="8" t="s">
        <v>3513</v>
      </c>
      <c r="I1467" s="3" t="s">
        <v>16</v>
      </c>
      <c r="J1467" s="36">
        <v>184.81</v>
      </c>
      <c r="K1467" s="32">
        <v>10.0001</v>
      </c>
      <c r="L1467" s="14">
        <v>0.2</v>
      </c>
      <c r="M1467" s="12">
        <v>42516</v>
      </c>
      <c r="N1467" s="96" t="s">
        <v>5667</v>
      </c>
      <c r="O1467" s="8" t="s">
        <v>683</v>
      </c>
      <c r="P1467" s="8" t="s">
        <v>3465</v>
      </c>
      <c r="Q1467" s="8" t="s">
        <v>3471</v>
      </c>
    </row>
    <row r="1468" spans="1:17" ht="13.9" customHeight="1">
      <c r="A1468" s="2" t="s">
        <v>7895</v>
      </c>
      <c r="B1468" s="11" t="s">
        <v>13</v>
      </c>
      <c r="C1468" s="3" t="s">
        <v>14</v>
      </c>
      <c r="D1468" s="8" t="s">
        <v>1613</v>
      </c>
      <c r="E1468" s="8" t="s">
        <v>2692</v>
      </c>
      <c r="F1468" s="8" t="s">
        <v>3477</v>
      </c>
      <c r="G1468" s="8" t="s">
        <v>15</v>
      </c>
      <c r="H1468" s="8" t="s">
        <v>3513</v>
      </c>
      <c r="I1468" s="3" t="s">
        <v>16</v>
      </c>
      <c r="J1468" s="36">
        <v>177.55</v>
      </c>
      <c r="K1468" s="32">
        <v>10.0001</v>
      </c>
      <c r="L1468" s="14">
        <v>0.2</v>
      </c>
      <c r="M1468" s="7">
        <v>42036</v>
      </c>
      <c r="N1468" s="93" t="s">
        <v>5668</v>
      </c>
      <c r="O1468" s="8" t="s">
        <v>683</v>
      </c>
      <c r="P1468" s="8" t="s">
        <v>3465</v>
      </c>
      <c r="Q1468" s="8" t="s">
        <v>3471</v>
      </c>
    </row>
    <row r="1469" spans="1:17" ht="13.9" customHeight="1">
      <c r="A1469" s="23" t="s">
        <v>7896</v>
      </c>
      <c r="B1469" s="11" t="s">
        <v>13</v>
      </c>
      <c r="C1469" s="3" t="s">
        <v>14</v>
      </c>
      <c r="D1469" s="8" t="s">
        <v>1614</v>
      </c>
      <c r="E1469" s="8" t="s">
        <v>2552</v>
      </c>
      <c r="F1469" s="8" t="s">
        <v>3477</v>
      </c>
      <c r="G1469" s="8" t="s">
        <v>15</v>
      </c>
      <c r="H1469" s="3" t="s">
        <v>3513</v>
      </c>
      <c r="I1469" s="3" t="s">
        <v>16</v>
      </c>
      <c r="J1469" s="36">
        <v>170.97</v>
      </c>
      <c r="K1469" s="32">
        <v>10.0001</v>
      </c>
      <c r="L1469" s="14">
        <v>0.2</v>
      </c>
      <c r="M1469" s="12">
        <v>42032</v>
      </c>
      <c r="N1469" s="93" t="s">
        <v>5669</v>
      </c>
      <c r="O1469" s="8" t="s">
        <v>683</v>
      </c>
      <c r="P1469" s="8" t="s">
        <v>3465</v>
      </c>
      <c r="Q1469" s="8" t="s">
        <v>3471</v>
      </c>
    </row>
    <row r="1470" spans="1:17" ht="13.9" customHeight="1">
      <c r="A1470" s="2" t="s">
        <v>7897</v>
      </c>
      <c r="B1470" s="11" t="s">
        <v>13</v>
      </c>
      <c r="C1470" s="3" t="s">
        <v>14</v>
      </c>
      <c r="D1470" s="8" t="s">
        <v>1615</v>
      </c>
      <c r="E1470" s="3" t="s">
        <v>111</v>
      </c>
      <c r="F1470" s="8" t="s">
        <v>3477</v>
      </c>
      <c r="G1470" s="8" t="s">
        <v>15</v>
      </c>
      <c r="H1470" s="13" t="s">
        <v>3528</v>
      </c>
      <c r="I1470" s="3" t="s">
        <v>16</v>
      </c>
      <c r="J1470" s="36">
        <v>78.33</v>
      </c>
      <c r="K1470" s="32">
        <v>5</v>
      </c>
      <c r="L1470" s="14">
        <v>0.1875</v>
      </c>
      <c r="M1470" s="12">
        <v>42023</v>
      </c>
      <c r="N1470" s="93" t="s">
        <v>3991</v>
      </c>
      <c r="O1470" s="8" t="s">
        <v>242</v>
      </c>
      <c r="P1470" s="8" t="s">
        <v>3466</v>
      </c>
      <c r="Q1470" s="8" t="s">
        <v>3473</v>
      </c>
    </row>
    <row r="1471" spans="1:17" ht="13.9" customHeight="1">
      <c r="A1471" s="2" t="s">
        <v>7898</v>
      </c>
      <c r="B1471" s="11" t="s">
        <v>13</v>
      </c>
      <c r="C1471" s="3" t="s">
        <v>14</v>
      </c>
      <c r="D1471" s="8" t="s">
        <v>1616</v>
      </c>
      <c r="E1471" s="3" t="s">
        <v>1051</v>
      </c>
      <c r="F1471" s="8" t="s">
        <v>3477</v>
      </c>
      <c r="G1471" s="8" t="s">
        <v>15</v>
      </c>
      <c r="H1471" s="3" t="s">
        <v>3526</v>
      </c>
      <c r="I1471" s="3" t="s">
        <v>16</v>
      </c>
      <c r="J1471" s="36">
        <v>47.34</v>
      </c>
      <c r="K1471" s="32">
        <v>6.375</v>
      </c>
      <c r="L1471" s="14">
        <v>0.1875</v>
      </c>
      <c r="M1471" s="12">
        <v>42520</v>
      </c>
      <c r="N1471" s="93" t="s">
        <v>5670</v>
      </c>
      <c r="O1471" s="8" t="s">
        <v>1571</v>
      </c>
      <c r="P1471" s="8" t="s">
        <v>3469</v>
      </c>
      <c r="Q1471" s="8" t="s">
        <v>3473</v>
      </c>
    </row>
    <row r="1472" spans="1:17" ht="13.9" customHeight="1">
      <c r="A1472" s="23" t="s">
        <v>7899</v>
      </c>
      <c r="B1472" s="11" t="s">
        <v>13</v>
      </c>
      <c r="C1472" s="3" t="s">
        <v>14</v>
      </c>
      <c r="D1472" s="8" t="s">
        <v>1392</v>
      </c>
      <c r="E1472" s="3" t="s">
        <v>766</v>
      </c>
      <c r="F1472" s="8" t="s">
        <v>3477</v>
      </c>
      <c r="G1472" s="8" t="s">
        <v>15</v>
      </c>
      <c r="H1472" s="8" t="s">
        <v>3528</v>
      </c>
      <c r="I1472" s="3" t="s">
        <v>16</v>
      </c>
      <c r="J1472" s="36">
        <v>174.67</v>
      </c>
      <c r="K1472" s="32">
        <v>0.10416599999999999</v>
      </c>
      <c r="L1472" s="14">
        <v>0.2</v>
      </c>
      <c r="M1472" s="7">
        <v>42051</v>
      </c>
      <c r="N1472" s="93" t="s">
        <v>5671</v>
      </c>
      <c r="O1472" s="8" t="s">
        <v>242</v>
      </c>
      <c r="P1472" s="8" t="s">
        <v>3466</v>
      </c>
      <c r="Q1472" s="8" t="s">
        <v>3473</v>
      </c>
    </row>
    <row r="1473" spans="1:17" ht="13.9" customHeight="1">
      <c r="A1473" s="2" t="s">
        <v>7900</v>
      </c>
      <c r="B1473" s="11" t="s">
        <v>13</v>
      </c>
      <c r="C1473" s="3" t="s">
        <v>14</v>
      </c>
      <c r="D1473" s="8" t="s">
        <v>1617</v>
      </c>
      <c r="E1473" s="3" t="s">
        <v>616</v>
      </c>
      <c r="F1473" s="8" t="s">
        <v>3477</v>
      </c>
      <c r="G1473" s="8" t="s">
        <v>15</v>
      </c>
      <c r="H1473" s="8" t="s">
        <v>3528</v>
      </c>
      <c r="I1473" s="3" t="s">
        <v>16</v>
      </c>
      <c r="J1473" s="36">
        <v>171.95</v>
      </c>
      <c r="K1473" s="32">
        <v>19.941400000000002</v>
      </c>
      <c r="L1473" s="14">
        <v>0.1875</v>
      </c>
      <c r="M1473" s="12">
        <v>42097</v>
      </c>
      <c r="N1473" s="93" t="s">
        <v>4681</v>
      </c>
      <c r="O1473" s="8" t="s">
        <v>242</v>
      </c>
      <c r="P1473" s="8" t="s">
        <v>3466</v>
      </c>
      <c r="Q1473" s="8" t="s">
        <v>3473</v>
      </c>
    </row>
    <row r="1474" spans="1:17" ht="13.9" customHeight="1">
      <c r="A1474" s="2" t="s">
        <v>7901</v>
      </c>
      <c r="B1474" s="11" t="s">
        <v>13</v>
      </c>
      <c r="C1474" s="3" t="s">
        <v>14</v>
      </c>
      <c r="D1474" s="8" t="s">
        <v>1618</v>
      </c>
      <c r="E1474" s="8" t="s">
        <v>3188</v>
      </c>
      <c r="F1474" s="8" t="s">
        <v>3477</v>
      </c>
      <c r="G1474" s="8" t="s">
        <v>15</v>
      </c>
      <c r="H1474" s="8" t="s">
        <v>3528</v>
      </c>
      <c r="I1474" s="3" t="s">
        <v>16</v>
      </c>
      <c r="J1474" s="36">
        <v>155.72999999999999</v>
      </c>
      <c r="K1474" s="32">
        <v>3.3088000000000002</v>
      </c>
      <c r="L1474" s="14">
        <v>0.1875</v>
      </c>
      <c r="M1474" s="12">
        <v>42111</v>
      </c>
      <c r="N1474" s="93" t="s">
        <v>5672</v>
      </c>
      <c r="O1474" s="8" t="s">
        <v>242</v>
      </c>
      <c r="P1474" s="8" t="s">
        <v>3466</v>
      </c>
      <c r="Q1474" s="8" t="s">
        <v>3473</v>
      </c>
    </row>
    <row r="1475" spans="1:17" ht="13.9" customHeight="1">
      <c r="A1475" s="23" t="s">
        <v>7902</v>
      </c>
      <c r="B1475" s="11" t="s">
        <v>13</v>
      </c>
      <c r="C1475" s="3" t="s">
        <v>14</v>
      </c>
      <c r="D1475" s="8" t="s">
        <v>1619</v>
      </c>
      <c r="E1475" s="8" t="s">
        <v>1777</v>
      </c>
      <c r="F1475" s="8" t="s">
        <v>3477</v>
      </c>
      <c r="G1475" s="8" t="s">
        <v>15</v>
      </c>
      <c r="H1475" s="8" t="s">
        <v>3528</v>
      </c>
      <c r="I1475" s="3" t="s">
        <v>16</v>
      </c>
      <c r="J1475" s="36">
        <v>150.69999999999999</v>
      </c>
      <c r="K1475" s="32">
        <v>2.7071999999999998</v>
      </c>
      <c r="L1475" s="14">
        <v>0.1875</v>
      </c>
      <c r="M1475" s="12">
        <v>42581</v>
      </c>
      <c r="N1475" s="93" t="s">
        <v>5673</v>
      </c>
      <c r="O1475" s="8" t="s">
        <v>242</v>
      </c>
      <c r="P1475" s="8" t="s">
        <v>3466</v>
      </c>
      <c r="Q1475" s="8" t="s">
        <v>3473</v>
      </c>
    </row>
    <row r="1476" spans="1:17" ht="13.9" customHeight="1">
      <c r="A1476" s="2" t="s">
        <v>7903</v>
      </c>
      <c r="B1476" s="11" t="s">
        <v>13</v>
      </c>
      <c r="C1476" s="3" t="s">
        <v>14</v>
      </c>
      <c r="D1476" s="8" t="s">
        <v>1620</v>
      </c>
      <c r="E1476" s="8" t="s">
        <v>3188</v>
      </c>
      <c r="F1476" s="8" t="s">
        <v>3477</v>
      </c>
      <c r="G1476" s="8" t="s">
        <v>15</v>
      </c>
      <c r="H1476" s="8" t="s">
        <v>3509</v>
      </c>
      <c r="I1476" s="3" t="s">
        <v>16</v>
      </c>
      <c r="J1476" s="36">
        <v>80.38</v>
      </c>
      <c r="K1476" s="32">
        <v>10</v>
      </c>
      <c r="L1476" s="14">
        <v>0.1875</v>
      </c>
      <c r="M1476" s="7">
        <v>41393</v>
      </c>
      <c r="N1476" s="93" t="s">
        <v>3992</v>
      </c>
      <c r="O1476" s="8" t="s">
        <v>242</v>
      </c>
      <c r="P1476" s="8" t="s">
        <v>3466</v>
      </c>
      <c r="Q1476" s="8" t="s">
        <v>3473</v>
      </c>
    </row>
    <row r="1477" spans="1:17" ht="13.9" customHeight="1">
      <c r="A1477" s="2" t="s">
        <v>7904</v>
      </c>
      <c r="B1477" s="8" t="s">
        <v>13</v>
      </c>
      <c r="C1477" s="3" t="s">
        <v>14</v>
      </c>
      <c r="D1477" s="8" t="s">
        <v>1621</v>
      </c>
      <c r="E1477" s="3" t="s">
        <v>354</v>
      </c>
      <c r="F1477" s="8" t="s">
        <v>3477</v>
      </c>
      <c r="G1477" s="8" t="s">
        <v>15</v>
      </c>
      <c r="H1477" s="8" t="s">
        <v>3528</v>
      </c>
      <c r="I1477" s="3" t="s">
        <v>16</v>
      </c>
      <c r="J1477" s="36">
        <v>72.760000000000005</v>
      </c>
      <c r="K1477" s="32">
        <v>80</v>
      </c>
      <c r="L1477" s="14">
        <v>0.2</v>
      </c>
      <c r="M1477" s="12">
        <v>32874</v>
      </c>
      <c r="N1477" s="93" t="s">
        <v>3993</v>
      </c>
      <c r="O1477" s="8" t="s">
        <v>242</v>
      </c>
      <c r="P1477" s="8" t="s">
        <v>3466</v>
      </c>
      <c r="Q1477" s="8" t="s">
        <v>3473</v>
      </c>
    </row>
    <row r="1478" spans="1:17" ht="13.9" customHeight="1">
      <c r="A1478" s="23" t="s">
        <v>7905</v>
      </c>
      <c r="B1478" s="8" t="s">
        <v>13</v>
      </c>
      <c r="C1478" s="3" t="s">
        <v>14</v>
      </c>
      <c r="D1478" s="8" t="s">
        <v>1622</v>
      </c>
      <c r="E1478" s="3" t="s">
        <v>1471</v>
      </c>
      <c r="F1478" s="8" t="s">
        <v>3477</v>
      </c>
      <c r="G1478" s="8" t="s">
        <v>15</v>
      </c>
      <c r="H1478" s="8" t="s">
        <v>3491</v>
      </c>
      <c r="I1478" s="3" t="s">
        <v>16</v>
      </c>
      <c r="J1478" s="36">
        <v>81.11</v>
      </c>
      <c r="K1478" s="32">
        <v>0</v>
      </c>
      <c r="L1478" s="14">
        <v>0.1875</v>
      </c>
      <c r="M1478" s="12">
        <v>38099</v>
      </c>
      <c r="N1478" s="93" t="s">
        <v>3994</v>
      </c>
      <c r="O1478" s="8" t="s">
        <v>280</v>
      </c>
      <c r="P1478" s="8" t="s">
        <v>3465</v>
      </c>
      <c r="Q1478" s="8" t="s">
        <v>3471</v>
      </c>
    </row>
    <row r="1479" spans="1:17" ht="13.9" customHeight="1">
      <c r="A1479" s="2" t="s">
        <v>7906</v>
      </c>
      <c r="B1479" s="11" t="s">
        <v>13</v>
      </c>
      <c r="C1479" s="3" t="s">
        <v>14</v>
      </c>
      <c r="D1479" s="8" t="s">
        <v>1623</v>
      </c>
      <c r="E1479" s="8" t="s">
        <v>2552</v>
      </c>
      <c r="F1479" s="8" t="s">
        <v>3477</v>
      </c>
      <c r="G1479" s="8" t="s">
        <v>15</v>
      </c>
      <c r="H1479" s="8" t="s">
        <v>3491</v>
      </c>
      <c r="I1479" s="3" t="s">
        <v>16</v>
      </c>
      <c r="J1479" s="36">
        <v>79.23</v>
      </c>
      <c r="K1479" s="32">
        <v>0</v>
      </c>
      <c r="L1479" s="14">
        <v>0.1875</v>
      </c>
      <c r="M1479" s="12">
        <v>38569</v>
      </c>
      <c r="N1479" s="93" t="s">
        <v>3995</v>
      </c>
      <c r="O1479" s="8" t="s">
        <v>280</v>
      </c>
      <c r="P1479" s="8" t="s">
        <v>3465</v>
      </c>
      <c r="Q1479" s="8" t="s">
        <v>3471</v>
      </c>
    </row>
    <row r="1480" spans="1:17" ht="13.9" customHeight="1">
      <c r="A1480" s="2" t="s">
        <v>7907</v>
      </c>
      <c r="B1480" s="11" t="s">
        <v>13</v>
      </c>
      <c r="C1480" s="3" t="s">
        <v>14</v>
      </c>
      <c r="D1480" s="8" t="s">
        <v>1624</v>
      </c>
      <c r="E1480" s="8" t="s">
        <v>3188</v>
      </c>
      <c r="F1480" s="8" t="s">
        <v>3477</v>
      </c>
      <c r="G1480" s="8" t="s">
        <v>15</v>
      </c>
      <c r="H1480" s="8" t="s">
        <v>3491</v>
      </c>
      <c r="I1480" s="3" t="s">
        <v>16</v>
      </c>
      <c r="J1480" s="36">
        <v>77.959999999999994</v>
      </c>
      <c r="K1480" s="32">
        <v>0</v>
      </c>
      <c r="L1480" s="14">
        <v>0.1875</v>
      </c>
      <c r="M1480" s="12">
        <v>41187</v>
      </c>
      <c r="N1480" s="93" t="s">
        <v>3996</v>
      </c>
      <c r="O1480" s="8" t="s">
        <v>280</v>
      </c>
      <c r="P1480" s="8" t="s">
        <v>3465</v>
      </c>
      <c r="Q1480" s="8" t="s">
        <v>3471</v>
      </c>
    </row>
    <row r="1481" spans="1:17" ht="13.9" customHeight="1">
      <c r="A1481" s="23" t="s">
        <v>7908</v>
      </c>
      <c r="B1481" s="11" t="s">
        <v>13</v>
      </c>
      <c r="C1481" s="3" t="s">
        <v>14</v>
      </c>
      <c r="D1481" s="8" t="s">
        <v>1625</v>
      </c>
      <c r="E1481" s="3" t="s">
        <v>1177</v>
      </c>
      <c r="F1481" s="8" t="s">
        <v>3477</v>
      </c>
      <c r="G1481" s="8" t="s">
        <v>15</v>
      </c>
      <c r="H1481" s="8" t="s">
        <v>3491</v>
      </c>
      <c r="I1481" s="3" t="s">
        <v>16</v>
      </c>
      <c r="J1481" s="36">
        <v>73.45</v>
      </c>
      <c r="K1481" s="32">
        <v>0</v>
      </c>
      <c r="L1481" s="14">
        <v>0.1875</v>
      </c>
      <c r="M1481" s="12">
        <v>38083</v>
      </c>
      <c r="N1481" s="93" t="s">
        <v>3997</v>
      </c>
      <c r="O1481" s="8" t="s">
        <v>280</v>
      </c>
      <c r="P1481" s="8" t="s">
        <v>3465</v>
      </c>
      <c r="Q1481" s="8" t="s">
        <v>3471</v>
      </c>
    </row>
    <row r="1482" spans="1:17" ht="13.9" customHeight="1">
      <c r="A1482" s="2" t="s">
        <v>7909</v>
      </c>
      <c r="B1482" s="8" t="s">
        <v>13</v>
      </c>
      <c r="C1482" s="3" t="s">
        <v>14</v>
      </c>
      <c r="D1482" s="8" t="s">
        <v>1626</v>
      </c>
      <c r="E1482" s="8" t="s">
        <v>1502</v>
      </c>
      <c r="F1482" s="8" t="s">
        <v>3477</v>
      </c>
      <c r="G1482" s="8" t="s">
        <v>15</v>
      </c>
      <c r="H1482" s="8" t="s">
        <v>3491</v>
      </c>
      <c r="I1482" s="3" t="s">
        <v>16</v>
      </c>
      <c r="J1482" s="36">
        <v>81.87</v>
      </c>
      <c r="K1482" s="32">
        <v>0</v>
      </c>
      <c r="L1482" s="14">
        <v>0.1875</v>
      </c>
      <c r="M1482" s="12">
        <v>38097</v>
      </c>
      <c r="N1482" s="93" t="s">
        <v>3998</v>
      </c>
      <c r="O1482" s="8" t="s">
        <v>280</v>
      </c>
      <c r="P1482" s="8" t="s">
        <v>3465</v>
      </c>
      <c r="Q1482" s="8" t="s">
        <v>3471</v>
      </c>
    </row>
    <row r="1483" spans="1:17" ht="13.9" customHeight="1">
      <c r="A1483" s="2" t="s">
        <v>7910</v>
      </c>
      <c r="B1483" s="8" t="s">
        <v>13</v>
      </c>
      <c r="C1483" s="3" t="s">
        <v>14</v>
      </c>
      <c r="D1483" s="8" t="s">
        <v>1627</v>
      </c>
      <c r="E1483" s="3" t="s">
        <v>1177</v>
      </c>
      <c r="F1483" s="8" t="s">
        <v>3477</v>
      </c>
      <c r="G1483" s="8" t="s">
        <v>15</v>
      </c>
      <c r="H1483" s="8" t="s">
        <v>3491</v>
      </c>
      <c r="I1483" s="3" t="s">
        <v>16</v>
      </c>
      <c r="J1483" s="36">
        <v>77.69</v>
      </c>
      <c r="K1483" s="32">
        <v>0</v>
      </c>
      <c r="L1483" s="14">
        <v>0.1875</v>
      </c>
      <c r="M1483" s="12">
        <v>38569</v>
      </c>
      <c r="N1483" s="93" t="s">
        <v>3999</v>
      </c>
      <c r="O1483" s="8" t="s">
        <v>280</v>
      </c>
      <c r="P1483" s="8" t="s">
        <v>3465</v>
      </c>
      <c r="Q1483" s="8" t="s">
        <v>3471</v>
      </c>
    </row>
    <row r="1484" spans="1:17" ht="13.9" customHeight="1">
      <c r="A1484" s="23" t="s">
        <v>7911</v>
      </c>
      <c r="B1484" s="8" t="s">
        <v>13</v>
      </c>
      <c r="C1484" s="3" t="s">
        <v>14</v>
      </c>
      <c r="D1484" s="8" t="s">
        <v>1243</v>
      </c>
      <c r="E1484" s="8" t="s">
        <v>2864</v>
      </c>
      <c r="F1484" s="8" t="s">
        <v>3477</v>
      </c>
      <c r="G1484" s="8" t="s">
        <v>15</v>
      </c>
      <c r="H1484" s="8" t="s">
        <v>3491</v>
      </c>
      <c r="I1484" s="3" t="s">
        <v>16</v>
      </c>
      <c r="J1484" s="36">
        <v>75.150000000000006</v>
      </c>
      <c r="K1484" s="32">
        <v>0</v>
      </c>
      <c r="L1484" s="14">
        <v>0.1875</v>
      </c>
      <c r="M1484" s="12">
        <v>41847</v>
      </c>
      <c r="N1484" s="93" t="s">
        <v>4682</v>
      </c>
      <c r="O1484" s="8" t="s">
        <v>280</v>
      </c>
      <c r="P1484" s="8" t="s">
        <v>3465</v>
      </c>
      <c r="Q1484" s="8" t="s">
        <v>3471</v>
      </c>
    </row>
    <row r="1485" spans="1:17" ht="13.9" customHeight="1">
      <c r="A1485" s="2" t="s">
        <v>7912</v>
      </c>
      <c r="B1485" s="8" t="s">
        <v>13</v>
      </c>
      <c r="C1485" s="3" t="s">
        <v>14</v>
      </c>
      <c r="D1485" s="8" t="s">
        <v>1628</v>
      </c>
      <c r="E1485" s="8" t="s">
        <v>1274</v>
      </c>
      <c r="F1485" s="8" t="s">
        <v>3477</v>
      </c>
      <c r="G1485" s="8" t="s">
        <v>15</v>
      </c>
      <c r="H1485" s="8" t="s">
        <v>3491</v>
      </c>
      <c r="I1485" s="3" t="s">
        <v>16</v>
      </c>
      <c r="J1485" s="36">
        <v>68.349999999999994</v>
      </c>
      <c r="K1485" s="32">
        <v>0</v>
      </c>
      <c r="L1485" s="14">
        <v>0.23</v>
      </c>
      <c r="M1485" s="12">
        <v>31310</v>
      </c>
      <c r="N1485" s="93" t="s">
        <v>5674</v>
      </c>
      <c r="O1485" s="8" t="s">
        <v>280</v>
      </c>
      <c r="P1485" s="8" t="s">
        <v>3465</v>
      </c>
      <c r="Q1485" s="8" t="s">
        <v>3471</v>
      </c>
    </row>
    <row r="1486" spans="1:17" ht="13.9" customHeight="1">
      <c r="A1486" s="2" t="s">
        <v>7913</v>
      </c>
      <c r="B1486" s="11" t="s">
        <v>13</v>
      </c>
      <c r="C1486" s="3" t="s">
        <v>14</v>
      </c>
      <c r="D1486" s="8" t="s">
        <v>1629</v>
      </c>
      <c r="E1486" s="8" t="s">
        <v>3188</v>
      </c>
      <c r="F1486" s="8" t="s">
        <v>3477</v>
      </c>
      <c r="G1486" s="8" t="s">
        <v>15</v>
      </c>
      <c r="H1486" s="8" t="s">
        <v>3491</v>
      </c>
      <c r="I1486" s="3" t="s">
        <v>16</v>
      </c>
      <c r="J1486" s="36">
        <v>159.41</v>
      </c>
      <c r="K1486" s="32">
        <v>0</v>
      </c>
      <c r="L1486" s="14">
        <v>0.23</v>
      </c>
      <c r="M1486" s="12">
        <v>31614</v>
      </c>
      <c r="N1486" s="93" t="s">
        <v>5675</v>
      </c>
      <c r="O1486" s="8" t="s">
        <v>280</v>
      </c>
      <c r="P1486" s="8" t="s">
        <v>3465</v>
      </c>
      <c r="Q1486" s="8" t="s">
        <v>3471</v>
      </c>
    </row>
    <row r="1487" spans="1:17" ht="13.9" customHeight="1">
      <c r="A1487" s="23" t="s">
        <v>7914</v>
      </c>
      <c r="B1487" s="11" t="s">
        <v>13</v>
      </c>
      <c r="C1487" s="3" t="s">
        <v>14</v>
      </c>
      <c r="D1487" s="8" t="s">
        <v>1630</v>
      </c>
      <c r="E1487" s="8" t="s">
        <v>3063</v>
      </c>
      <c r="F1487" s="8" t="s">
        <v>3477</v>
      </c>
      <c r="G1487" s="8" t="s">
        <v>15</v>
      </c>
      <c r="H1487" s="8" t="s">
        <v>3491</v>
      </c>
      <c r="I1487" s="3" t="s">
        <v>16</v>
      </c>
      <c r="J1487" s="36">
        <v>86.89</v>
      </c>
      <c r="K1487" s="32">
        <v>0</v>
      </c>
      <c r="L1487" s="14">
        <v>0.23</v>
      </c>
      <c r="M1487" s="12">
        <v>32119</v>
      </c>
      <c r="N1487" s="93" t="s">
        <v>4000</v>
      </c>
      <c r="O1487" s="8" t="s">
        <v>280</v>
      </c>
      <c r="P1487" s="8" t="s">
        <v>3465</v>
      </c>
      <c r="Q1487" s="8" t="s">
        <v>3471</v>
      </c>
    </row>
    <row r="1488" spans="1:17" ht="13.9" customHeight="1">
      <c r="A1488" s="2" t="s">
        <v>7915</v>
      </c>
      <c r="B1488" s="11" t="s">
        <v>13</v>
      </c>
      <c r="C1488" s="3" t="s">
        <v>14</v>
      </c>
      <c r="D1488" s="8" t="s">
        <v>1631</v>
      </c>
      <c r="E1488" s="3" t="s">
        <v>553</v>
      </c>
      <c r="F1488" s="8" t="s">
        <v>3477</v>
      </c>
      <c r="G1488" s="8" t="s">
        <v>15</v>
      </c>
      <c r="H1488" s="8" t="s">
        <v>3491</v>
      </c>
      <c r="I1488" s="3" t="s">
        <v>16</v>
      </c>
      <c r="J1488" s="36">
        <v>172.89</v>
      </c>
      <c r="K1488" s="32">
        <v>0</v>
      </c>
      <c r="L1488" s="14">
        <v>0.23</v>
      </c>
      <c r="M1488" s="12">
        <v>34604</v>
      </c>
      <c r="N1488" s="93" t="s">
        <v>38</v>
      </c>
      <c r="O1488" s="8" t="s">
        <v>280</v>
      </c>
      <c r="P1488" s="8" t="s">
        <v>3465</v>
      </c>
      <c r="Q1488" s="8" t="s">
        <v>3471</v>
      </c>
    </row>
    <row r="1489" spans="1:17" ht="13.9" customHeight="1">
      <c r="A1489" s="2" t="s">
        <v>7916</v>
      </c>
      <c r="B1489" s="11" t="s">
        <v>13</v>
      </c>
      <c r="C1489" s="3" t="s">
        <v>14</v>
      </c>
      <c r="D1489" s="8" t="s">
        <v>1632</v>
      </c>
      <c r="E1489" s="8" t="s">
        <v>1502</v>
      </c>
      <c r="F1489" s="8" t="s">
        <v>3477</v>
      </c>
      <c r="G1489" s="8" t="s">
        <v>15</v>
      </c>
      <c r="H1489" s="8" t="s">
        <v>3491</v>
      </c>
      <c r="I1489" s="3" t="s">
        <v>16</v>
      </c>
      <c r="J1489" s="36">
        <v>77.989999999999995</v>
      </c>
      <c r="K1489" s="32">
        <v>0</v>
      </c>
      <c r="L1489" s="14">
        <v>0.23</v>
      </c>
      <c r="M1489" s="12">
        <v>31659</v>
      </c>
      <c r="N1489" s="93" t="s">
        <v>3591</v>
      </c>
      <c r="O1489" s="8" t="s">
        <v>280</v>
      </c>
      <c r="P1489" s="8" t="s">
        <v>3465</v>
      </c>
      <c r="Q1489" s="8" t="s">
        <v>3471</v>
      </c>
    </row>
    <row r="1490" spans="1:17" ht="13.9" customHeight="1">
      <c r="A1490" s="23" t="s">
        <v>7917</v>
      </c>
      <c r="B1490" s="11" t="s">
        <v>13</v>
      </c>
      <c r="C1490" s="3" t="s">
        <v>14</v>
      </c>
      <c r="D1490" s="8" t="s">
        <v>1633</v>
      </c>
      <c r="E1490" s="8" t="s">
        <v>3188</v>
      </c>
      <c r="F1490" s="8" t="s">
        <v>3477</v>
      </c>
      <c r="G1490" s="8" t="s">
        <v>15</v>
      </c>
      <c r="H1490" s="8" t="s">
        <v>3491</v>
      </c>
      <c r="I1490" s="3" t="s">
        <v>16</v>
      </c>
      <c r="J1490" s="36">
        <v>77.41</v>
      </c>
      <c r="K1490" s="32">
        <v>0</v>
      </c>
      <c r="L1490" s="14">
        <v>0.23</v>
      </c>
      <c r="M1490" s="12">
        <v>31673</v>
      </c>
      <c r="N1490" s="93" t="s">
        <v>3592</v>
      </c>
      <c r="O1490" s="8" t="s">
        <v>280</v>
      </c>
      <c r="P1490" s="8" t="s">
        <v>3465</v>
      </c>
      <c r="Q1490" s="8" t="s">
        <v>3471</v>
      </c>
    </row>
    <row r="1491" spans="1:17" ht="13.9" customHeight="1">
      <c r="A1491" s="2" t="s">
        <v>7918</v>
      </c>
      <c r="B1491" s="11" t="s">
        <v>13</v>
      </c>
      <c r="C1491" s="3" t="s">
        <v>14</v>
      </c>
      <c r="D1491" s="8" t="s">
        <v>1634</v>
      </c>
      <c r="E1491" s="8" t="s">
        <v>3126</v>
      </c>
      <c r="F1491" s="8" t="s">
        <v>3477</v>
      </c>
      <c r="G1491" s="8" t="s">
        <v>15</v>
      </c>
      <c r="H1491" s="8" t="s">
        <v>3491</v>
      </c>
      <c r="I1491" s="3" t="s">
        <v>16</v>
      </c>
      <c r="J1491" s="36">
        <v>81.69</v>
      </c>
      <c r="K1491" s="32">
        <v>0</v>
      </c>
      <c r="L1491" s="14">
        <v>0.23</v>
      </c>
      <c r="M1491" s="12">
        <v>32143</v>
      </c>
      <c r="N1491" s="93" t="s">
        <v>3593</v>
      </c>
      <c r="O1491" s="8" t="s">
        <v>280</v>
      </c>
      <c r="P1491" s="8" t="s">
        <v>3465</v>
      </c>
      <c r="Q1491" s="8" t="s">
        <v>3471</v>
      </c>
    </row>
    <row r="1492" spans="1:17" ht="13.9" customHeight="1">
      <c r="A1492" s="2" t="s">
        <v>7919</v>
      </c>
      <c r="B1492" s="8" t="s">
        <v>13</v>
      </c>
      <c r="C1492" s="3" t="s">
        <v>14</v>
      </c>
      <c r="D1492" s="8" t="s">
        <v>1635</v>
      </c>
      <c r="E1492" s="3" t="s">
        <v>898</v>
      </c>
      <c r="F1492" s="8" t="s">
        <v>3477</v>
      </c>
      <c r="G1492" s="8" t="s">
        <v>15</v>
      </c>
      <c r="H1492" s="8" t="s">
        <v>3491</v>
      </c>
      <c r="I1492" s="3" t="s">
        <v>16</v>
      </c>
      <c r="J1492" s="36">
        <v>75.83</v>
      </c>
      <c r="K1492" s="32">
        <v>0</v>
      </c>
      <c r="L1492" s="14">
        <v>0.23</v>
      </c>
      <c r="M1492" s="12">
        <v>34663</v>
      </c>
      <c r="N1492" s="93" t="s">
        <v>3594</v>
      </c>
      <c r="O1492" s="8" t="s">
        <v>280</v>
      </c>
      <c r="P1492" s="8" t="s">
        <v>3465</v>
      </c>
      <c r="Q1492" s="8" t="s">
        <v>3471</v>
      </c>
    </row>
    <row r="1493" spans="1:17" ht="13.9" customHeight="1">
      <c r="A1493" s="23" t="s">
        <v>7920</v>
      </c>
      <c r="B1493" s="8" t="s">
        <v>13</v>
      </c>
      <c r="C1493" s="3" t="s">
        <v>14</v>
      </c>
      <c r="D1493" s="8" t="s">
        <v>1636</v>
      </c>
      <c r="E1493" s="8" t="s">
        <v>2207</v>
      </c>
      <c r="F1493" s="8" t="s">
        <v>3477</v>
      </c>
      <c r="G1493" s="8" t="s">
        <v>15</v>
      </c>
      <c r="H1493" s="8" t="s">
        <v>3491</v>
      </c>
      <c r="I1493" s="3" t="s">
        <v>16</v>
      </c>
      <c r="J1493" s="36">
        <v>81.02</v>
      </c>
      <c r="K1493" s="32">
        <v>0</v>
      </c>
      <c r="L1493" s="14">
        <v>0.23</v>
      </c>
      <c r="M1493" s="12">
        <v>31659</v>
      </c>
      <c r="N1493" s="93" t="s">
        <v>3595</v>
      </c>
      <c r="O1493" s="8" t="s">
        <v>280</v>
      </c>
      <c r="P1493" s="8" t="s">
        <v>3465</v>
      </c>
      <c r="Q1493" s="8" t="s">
        <v>3471</v>
      </c>
    </row>
    <row r="1494" spans="1:17" ht="13.9" customHeight="1">
      <c r="A1494" s="2" t="s">
        <v>7921</v>
      </c>
      <c r="B1494" s="11" t="s">
        <v>13</v>
      </c>
      <c r="C1494" s="3" t="s">
        <v>14</v>
      </c>
      <c r="D1494" s="8" t="s">
        <v>1637</v>
      </c>
      <c r="E1494" s="3" t="s">
        <v>174</v>
      </c>
      <c r="F1494" s="8" t="s">
        <v>3477</v>
      </c>
      <c r="G1494" s="8" t="s">
        <v>15</v>
      </c>
      <c r="H1494" s="8" t="s">
        <v>3491</v>
      </c>
      <c r="I1494" s="3" t="s">
        <v>16</v>
      </c>
      <c r="J1494" s="36">
        <v>82.87</v>
      </c>
      <c r="K1494" s="32">
        <v>0</v>
      </c>
      <c r="L1494" s="14">
        <v>0.23</v>
      </c>
      <c r="M1494" s="12">
        <v>31673</v>
      </c>
      <c r="N1494" s="93" t="s">
        <v>3596</v>
      </c>
      <c r="O1494" s="8" t="s">
        <v>280</v>
      </c>
      <c r="P1494" s="8" t="s">
        <v>3465</v>
      </c>
      <c r="Q1494" s="8" t="s">
        <v>3471</v>
      </c>
    </row>
    <row r="1495" spans="1:17" ht="13.9" customHeight="1">
      <c r="A1495" s="2" t="s">
        <v>7922</v>
      </c>
      <c r="B1495" s="11" t="s">
        <v>13</v>
      </c>
      <c r="C1495" s="3" t="s">
        <v>14</v>
      </c>
      <c r="D1495" s="8" t="s">
        <v>1638</v>
      </c>
      <c r="E1495" s="8" t="s">
        <v>3126</v>
      </c>
      <c r="F1495" s="8" t="s">
        <v>3477</v>
      </c>
      <c r="G1495" s="8" t="s">
        <v>15</v>
      </c>
      <c r="H1495" s="8" t="s">
        <v>3491</v>
      </c>
      <c r="I1495" s="3" t="s">
        <v>16</v>
      </c>
      <c r="J1495" s="36">
        <v>84.71</v>
      </c>
      <c r="K1495" s="32">
        <v>0</v>
      </c>
      <c r="L1495" s="14">
        <v>0.23</v>
      </c>
      <c r="M1495" s="12">
        <v>32143</v>
      </c>
      <c r="N1495" s="93" t="s">
        <v>3597</v>
      </c>
      <c r="O1495" s="8" t="s">
        <v>280</v>
      </c>
      <c r="P1495" s="8" t="s">
        <v>3465</v>
      </c>
      <c r="Q1495" s="8" t="s">
        <v>3471</v>
      </c>
    </row>
    <row r="1496" spans="1:17" ht="13.9" customHeight="1">
      <c r="A1496" s="23" t="s">
        <v>7923</v>
      </c>
      <c r="B1496" s="11" t="s">
        <v>13</v>
      </c>
      <c r="C1496" s="3" t="s">
        <v>14</v>
      </c>
      <c r="D1496" s="8" t="s">
        <v>1639</v>
      </c>
      <c r="E1496" s="3" t="s">
        <v>354</v>
      </c>
      <c r="F1496" s="8" t="s">
        <v>3477</v>
      </c>
      <c r="G1496" s="8" t="s">
        <v>15</v>
      </c>
      <c r="H1496" s="8" t="s">
        <v>3491</v>
      </c>
      <c r="I1496" s="3" t="s">
        <v>16</v>
      </c>
      <c r="J1496" s="36">
        <v>79.42</v>
      </c>
      <c r="K1496" s="32">
        <v>0</v>
      </c>
      <c r="L1496" s="14">
        <v>0.23</v>
      </c>
      <c r="M1496" s="12">
        <v>34663</v>
      </c>
      <c r="N1496" s="93" t="s">
        <v>5676</v>
      </c>
      <c r="O1496" s="8" t="s">
        <v>280</v>
      </c>
      <c r="P1496" s="8" t="s">
        <v>3465</v>
      </c>
      <c r="Q1496" s="8" t="s">
        <v>3471</v>
      </c>
    </row>
    <row r="1497" spans="1:17" ht="13.9" customHeight="1">
      <c r="A1497" s="2" t="s">
        <v>7924</v>
      </c>
      <c r="B1497" s="11" t="s">
        <v>13</v>
      </c>
      <c r="C1497" s="3" t="s">
        <v>14</v>
      </c>
      <c r="D1497" s="8" t="s">
        <v>1640</v>
      </c>
      <c r="E1497" s="3" t="s">
        <v>955</v>
      </c>
      <c r="F1497" s="8" t="s">
        <v>3477</v>
      </c>
      <c r="G1497" s="8" t="s">
        <v>15</v>
      </c>
      <c r="H1497" s="8" t="s">
        <v>3491</v>
      </c>
      <c r="I1497" s="3" t="s">
        <v>16</v>
      </c>
      <c r="J1497" s="36">
        <v>158.01</v>
      </c>
      <c r="K1497" s="32">
        <v>0</v>
      </c>
      <c r="L1497" s="14">
        <v>0.23</v>
      </c>
      <c r="M1497" s="12">
        <v>31842</v>
      </c>
      <c r="N1497" s="93" t="s">
        <v>4001</v>
      </c>
      <c r="O1497" s="8" t="s">
        <v>280</v>
      </c>
      <c r="P1497" s="8" t="s">
        <v>3465</v>
      </c>
      <c r="Q1497" s="8" t="s">
        <v>3471</v>
      </c>
    </row>
    <row r="1498" spans="1:17" ht="13.9" customHeight="1">
      <c r="A1498" s="2" t="s">
        <v>7925</v>
      </c>
      <c r="B1498" s="11" t="s">
        <v>13</v>
      </c>
      <c r="C1498" s="3" t="s">
        <v>14</v>
      </c>
      <c r="D1498" s="8" t="s">
        <v>1641</v>
      </c>
      <c r="E1498" s="8" t="s">
        <v>2207</v>
      </c>
      <c r="F1498" s="8" t="s">
        <v>3477</v>
      </c>
      <c r="G1498" s="8" t="s">
        <v>15</v>
      </c>
      <c r="H1498" s="8" t="s">
        <v>3491</v>
      </c>
      <c r="I1498" s="3" t="s">
        <v>16</v>
      </c>
      <c r="J1498" s="36">
        <v>152.62</v>
      </c>
      <c r="K1498" s="32">
        <v>0</v>
      </c>
      <c r="L1498" s="14">
        <v>0.23</v>
      </c>
      <c r="M1498" s="12">
        <v>31851</v>
      </c>
      <c r="N1498" s="93" t="s">
        <v>5677</v>
      </c>
      <c r="O1498" s="8" t="s">
        <v>280</v>
      </c>
      <c r="P1498" s="8" t="s">
        <v>3465</v>
      </c>
      <c r="Q1498" s="8" t="s">
        <v>3471</v>
      </c>
    </row>
    <row r="1499" spans="1:17" ht="13.9" customHeight="1">
      <c r="A1499" s="23" t="s">
        <v>7926</v>
      </c>
      <c r="B1499" s="11" t="s">
        <v>13</v>
      </c>
      <c r="C1499" s="3" t="s">
        <v>14</v>
      </c>
      <c r="D1499" s="8" t="s">
        <v>1642</v>
      </c>
      <c r="E1499" s="8" t="s">
        <v>1702</v>
      </c>
      <c r="F1499" s="8" t="s">
        <v>3477</v>
      </c>
      <c r="G1499" s="8" t="s">
        <v>15</v>
      </c>
      <c r="H1499" s="8" t="s">
        <v>3491</v>
      </c>
      <c r="I1499" s="3" t="s">
        <v>16</v>
      </c>
      <c r="J1499" s="36">
        <v>153.03</v>
      </c>
      <c r="K1499" s="32">
        <v>0</v>
      </c>
      <c r="L1499" s="14">
        <v>0.23</v>
      </c>
      <c r="M1499" s="12">
        <v>32321</v>
      </c>
      <c r="N1499" s="93" t="s">
        <v>4001</v>
      </c>
      <c r="O1499" s="8" t="s">
        <v>280</v>
      </c>
      <c r="P1499" s="8" t="s">
        <v>3465</v>
      </c>
      <c r="Q1499" s="8" t="s">
        <v>3471</v>
      </c>
    </row>
    <row r="1500" spans="1:17" ht="13.9" customHeight="1">
      <c r="A1500" s="2" t="s">
        <v>7927</v>
      </c>
      <c r="B1500" s="11" t="s">
        <v>13</v>
      </c>
      <c r="C1500" s="3" t="s">
        <v>14</v>
      </c>
      <c r="D1500" s="8" t="s">
        <v>1643</v>
      </c>
      <c r="E1500" s="8" t="s">
        <v>2404</v>
      </c>
      <c r="F1500" s="8" t="s">
        <v>3477</v>
      </c>
      <c r="G1500" s="8" t="s">
        <v>15</v>
      </c>
      <c r="H1500" s="8" t="s">
        <v>3491</v>
      </c>
      <c r="I1500" s="3" t="s">
        <v>16</v>
      </c>
      <c r="J1500" s="36">
        <v>78.91</v>
      </c>
      <c r="K1500" s="32">
        <v>0</v>
      </c>
      <c r="L1500" s="14">
        <v>0.23</v>
      </c>
      <c r="M1500" s="12">
        <v>35370</v>
      </c>
      <c r="N1500" s="93" t="s">
        <v>39</v>
      </c>
      <c r="O1500" s="8" t="s">
        <v>280</v>
      </c>
      <c r="P1500" s="8" t="s">
        <v>3465</v>
      </c>
      <c r="Q1500" s="8" t="s">
        <v>3471</v>
      </c>
    </row>
    <row r="1501" spans="1:17" ht="13.9" customHeight="1">
      <c r="A1501" s="2" t="s">
        <v>7928</v>
      </c>
      <c r="B1501" s="5" t="s">
        <v>13</v>
      </c>
      <c r="C1501" s="3" t="s">
        <v>14</v>
      </c>
      <c r="D1501" s="3" t="s">
        <v>1644</v>
      </c>
      <c r="E1501" s="8" t="s">
        <v>2864</v>
      </c>
      <c r="F1501" s="3" t="s">
        <v>3477</v>
      </c>
      <c r="G1501" s="3" t="s">
        <v>15</v>
      </c>
      <c r="H1501" s="3" t="s">
        <v>3491</v>
      </c>
      <c r="I1501" s="3" t="s">
        <v>16</v>
      </c>
      <c r="J1501" s="35">
        <v>162.56</v>
      </c>
      <c r="K1501" s="32">
        <v>0</v>
      </c>
      <c r="L1501" s="6">
        <v>0.23</v>
      </c>
      <c r="M1501" s="7">
        <v>32131</v>
      </c>
      <c r="N1501" s="93" t="s">
        <v>5678</v>
      </c>
      <c r="O1501" s="3" t="s">
        <v>280</v>
      </c>
      <c r="P1501" s="3" t="s">
        <v>3465</v>
      </c>
      <c r="Q1501" s="3" t="s">
        <v>3471</v>
      </c>
    </row>
    <row r="1502" spans="1:17" ht="13.9" customHeight="1">
      <c r="A1502" s="23" t="s">
        <v>7929</v>
      </c>
      <c r="B1502" s="3" t="s">
        <v>13</v>
      </c>
      <c r="C1502" s="3" t="s">
        <v>14</v>
      </c>
      <c r="D1502" s="3" t="s">
        <v>1645</v>
      </c>
      <c r="E1502" s="8" t="s">
        <v>2692</v>
      </c>
      <c r="F1502" s="3" t="s">
        <v>3477</v>
      </c>
      <c r="G1502" s="3" t="s">
        <v>15</v>
      </c>
      <c r="H1502" s="3" t="s">
        <v>3491</v>
      </c>
      <c r="I1502" s="3" t="s">
        <v>16</v>
      </c>
      <c r="J1502" s="36">
        <v>0</v>
      </c>
      <c r="K1502" s="32">
        <v>23.845171000000001</v>
      </c>
      <c r="L1502" s="6">
        <v>0.25</v>
      </c>
      <c r="M1502" s="7">
        <v>40318</v>
      </c>
      <c r="N1502" s="93" t="s">
        <v>5679</v>
      </c>
      <c r="O1502" s="3" t="s">
        <v>280</v>
      </c>
      <c r="P1502" s="3" t="s">
        <v>3465</v>
      </c>
      <c r="Q1502" s="3" t="s">
        <v>3471</v>
      </c>
    </row>
    <row r="1503" spans="1:17" ht="13.9" customHeight="1">
      <c r="A1503" s="2" t="s">
        <v>7930</v>
      </c>
      <c r="B1503" s="3" t="s">
        <v>13</v>
      </c>
      <c r="C1503" s="3" t="s">
        <v>14</v>
      </c>
      <c r="D1503" s="3" t="s">
        <v>1646</v>
      </c>
      <c r="E1503" s="3" t="s">
        <v>766</v>
      </c>
      <c r="F1503" s="3" t="s">
        <v>3479</v>
      </c>
      <c r="G1503" s="3" t="s">
        <v>15</v>
      </c>
      <c r="H1503" s="3" t="s">
        <v>3514</v>
      </c>
      <c r="I1503" s="3" t="s">
        <v>16</v>
      </c>
      <c r="J1503" s="36">
        <v>38.31</v>
      </c>
      <c r="K1503" s="32">
        <v>3.8250000000000002</v>
      </c>
      <c r="L1503" s="6">
        <v>0.2</v>
      </c>
      <c r="M1503" s="7">
        <v>41917</v>
      </c>
      <c r="N1503" s="96" t="s">
        <v>4002</v>
      </c>
      <c r="O1503" s="3" t="s">
        <v>218</v>
      </c>
      <c r="P1503" s="3" t="s">
        <v>3466</v>
      </c>
      <c r="Q1503" s="3" t="s">
        <v>3473</v>
      </c>
    </row>
    <row r="1504" spans="1:17" ht="13.9" customHeight="1">
      <c r="A1504" s="2" t="s">
        <v>7931</v>
      </c>
      <c r="B1504" s="3" t="s">
        <v>13</v>
      </c>
      <c r="C1504" s="3" t="s">
        <v>14</v>
      </c>
      <c r="D1504" s="3" t="s">
        <v>1647</v>
      </c>
      <c r="E1504" s="8" t="s">
        <v>201</v>
      </c>
      <c r="F1504" s="3" t="s">
        <v>3479</v>
      </c>
      <c r="G1504" s="3" t="s">
        <v>15</v>
      </c>
      <c r="H1504" s="3" t="s">
        <v>3518</v>
      </c>
      <c r="I1504" s="3" t="s">
        <v>16</v>
      </c>
      <c r="J1504" s="36">
        <v>42.89</v>
      </c>
      <c r="K1504" s="32">
        <v>1.6667000000000001</v>
      </c>
      <c r="L1504" s="6">
        <v>0.1875</v>
      </c>
      <c r="M1504" s="7">
        <v>41186</v>
      </c>
      <c r="N1504" s="96" t="s">
        <v>5680</v>
      </c>
      <c r="O1504" s="3" t="s">
        <v>233</v>
      </c>
      <c r="P1504" s="3" t="s">
        <v>3466</v>
      </c>
      <c r="Q1504" s="3" t="s">
        <v>3473</v>
      </c>
    </row>
    <row r="1505" spans="1:17" ht="13.9" customHeight="1">
      <c r="A1505" s="23" t="s">
        <v>7932</v>
      </c>
      <c r="B1505" s="3" t="s">
        <v>13</v>
      </c>
      <c r="C1505" s="3" t="s">
        <v>14</v>
      </c>
      <c r="D1505" s="3" t="s">
        <v>1648</v>
      </c>
      <c r="E1505" s="8" t="s">
        <v>201</v>
      </c>
      <c r="F1505" s="3" t="s">
        <v>3479</v>
      </c>
      <c r="G1505" s="3" t="s">
        <v>15</v>
      </c>
      <c r="H1505" s="3" t="s">
        <v>3518</v>
      </c>
      <c r="I1505" s="3" t="s">
        <v>16</v>
      </c>
      <c r="J1505" s="36">
        <v>19.68</v>
      </c>
      <c r="K1505" s="32">
        <v>2.5</v>
      </c>
      <c r="L1505" s="6">
        <v>0.1875</v>
      </c>
      <c r="M1505" s="7">
        <v>41186</v>
      </c>
      <c r="N1505" s="96" t="s">
        <v>5385</v>
      </c>
      <c r="O1505" s="3" t="s">
        <v>233</v>
      </c>
      <c r="P1505" s="3" t="s">
        <v>3466</v>
      </c>
      <c r="Q1505" s="3" t="s">
        <v>3473</v>
      </c>
    </row>
    <row r="1506" spans="1:17" ht="13.9" customHeight="1">
      <c r="A1506" s="2" t="s">
        <v>7933</v>
      </c>
      <c r="B1506" s="3" t="s">
        <v>13</v>
      </c>
      <c r="C1506" s="3" t="s">
        <v>14</v>
      </c>
      <c r="D1506" s="8" t="s">
        <v>1649</v>
      </c>
      <c r="E1506" s="3" t="s">
        <v>1396</v>
      </c>
      <c r="F1506" s="8" t="s">
        <v>3479</v>
      </c>
      <c r="G1506" s="8" t="s">
        <v>15</v>
      </c>
      <c r="H1506" s="8" t="s">
        <v>3518</v>
      </c>
      <c r="I1506" s="3" t="s">
        <v>16</v>
      </c>
      <c r="J1506" s="36">
        <v>19.93</v>
      </c>
      <c r="K1506" s="32">
        <v>2.5</v>
      </c>
      <c r="L1506" s="14">
        <v>0.1875</v>
      </c>
      <c r="M1506" s="12">
        <v>41200</v>
      </c>
      <c r="N1506" s="96" t="s">
        <v>5385</v>
      </c>
      <c r="O1506" s="8" t="s">
        <v>233</v>
      </c>
      <c r="P1506" s="8" t="s">
        <v>3466</v>
      </c>
      <c r="Q1506" s="8" t="s">
        <v>3473</v>
      </c>
    </row>
    <row r="1507" spans="1:17" ht="13.9" customHeight="1">
      <c r="A1507" s="2" t="s">
        <v>7934</v>
      </c>
      <c r="B1507" s="8" t="s">
        <v>13</v>
      </c>
      <c r="C1507" s="3" t="s">
        <v>14</v>
      </c>
      <c r="D1507" s="8" t="s">
        <v>1650</v>
      </c>
      <c r="E1507" s="8" t="s">
        <v>2207</v>
      </c>
      <c r="F1507" s="8" t="s">
        <v>3479</v>
      </c>
      <c r="G1507" s="8" t="s">
        <v>15</v>
      </c>
      <c r="H1507" s="8" t="s">
        <v>3515</v>
      </c>
      <c r="I1507" s="3" t="s">
        <v>16</v>
      </c>
      <c r="J1507" s="36">
        <v>22.93</v>
      </c>
      <c r="K1507" s="32">
        <v>23.88</v>
      </c>
      <c r="L1507" s="14">
        <v>0.1875</v>
      </c>
      <c r="M1507" s="12">
        <v>41880</v>
      </c>
      <c r="N1507" s="96" t="s">
        <v>5681</v>
      </c>
      <c r="O1507" s="8" t="s">
        <v>140</v>
      </c>
      <c r="P1507" s="8" t="s">
        <v>3466</v>
      </c>
      <c r="Q1507" s="8" t="s">
        <v>3473</v>
      </c>
    </row>
    <row r="1508" spans="1:17" ht="13.9" customHeight="1">
      <c r="A1508" s="23" t="s">
        <v>7935</v>
      </c>
      <c r="B1508" s="13" t="s">
        <v>13</v>
      </c>
      <c r="C1508" s="3" t="s">
        <v>14</v>
      </c>
      <c r="D1508" s="8" t="s">
        <v>1651</v>
      </c>
      <c r="E1508" s="3" t="s">
        <v>1327</v>
      </c>
      <c r="F1508" s="8" t="s">
        <v>3477</v>
      </c>
      <c r="G1508" s="8" t="s">
        <v>15</v>
      </c>
      <c r="H1508" s="13" t="s">
        <v>3528</v>
      </c>
      <c r="I1508" s="3" t="s">
        <v>16</v>
      </c>
      <c r="J1508" s="36">
        <v>140.28</v>
      </c>
      <c r="K1508" s="32">
        <v>2.1465000000000001</v>
      </c>
      <c r="L1508" s="14">
        <v>0.1875</v>
      </c>
      <c r="M1508" s="7">
        <v>42157</v>
      </c>
      <c r="N1508" s="96" t="s">
        <v>4003</v>
      </c>
      <c r="O1508" s="8" t="s">
        <v>242</v>
      </c>
      <c r="P1508" s="8" t="s">
        <v>3466</v>
      </c>
      <c r="Q1508" s="8" t="s">
        <v>3473</v>
      </c>
    </row>
    <row r="1509" spans="1:17" ht="13.9" customHeight="1">
      <c r="A1509" s="2" t="s">
        <v>7936</v>
      </c>
      <c r="B1509" s="13" t="s">
        <v>13</v>
      </c>
      <c r="C1509" s="3" t="s">
        <v>14</v>
      </c>
      <c r="D1509" s="8" t="s">
        <v>1652</v>
      </c>
      <c r="E1509" s="8" t="s">
        <v>2692</v>
      </c>
      <c r="F1509" s="8" t="s">
        <v>3477</v>
      </c>
      <c r="G1509" s="8" t="s">
        <v>15</v>
      </c>
      <c r="H1509" s="13" t="s">
        <v>3503</v>
      </c>
      <c r="I1509" s="3" t="s">
        <v>16</v>
      </c>
      <c r="J1509" s="36">
        <v>62.51</v>
      </c>
      <c r="K1509" s="32">
        <v>8.5</v>
      </c>
      <c r="L1509" s="14">
        <v>0.1875</v>
      </c>
      <c r="M1509" s="12">
        <v>42166</v>
      </c>
      <c r="N1509" s="96" t="s">
        <v>4683</v>
      </c>
      <c r="O1509" s="8" t="s">
        <v>112</v>
      </c>
      <c r="P1509" s="8" t="s">
        <v>3465</v>
      </c>
      <c r="Q1509" s="8" t="s">
        <v>3472</v>
      </c>
    </row>
    <row r="1510" spans="1:17" ht="13.9" customHeight="1">
      <c r="A1510" s="2" t="s">
        <v>7937</v>
      </c>
      <c r="B1510" s="8" t="s">
        <v>13</v>
      </c>
      <c r="C1510" s="3" t="s">
        <v>14</v>
      </c>
      <c r="D1510" s="8" t="s">
        <v>1653</v>
      </c>
      <c r="E1510" s="8" t="s">
        <v>1502</v>
      </c>
      <c r="F1510" s="8" t="s">
        <v>3477</v>
      </c>
      <c r="G1510" s="8" t="s">
        <v>15</v>
      </c>
      <c r="H1510" s="13" t="s">
        <v>3503</v>
      </c>
      <c r="I1510" s="3" t="s">
        <v>16</v>
      </c>
      <c r="J1510" s="36">
        <v>62.07</v>
      </c>
      <c r="K1510" s="32">
        <v>8.5</v>
      </c>
      <c r="L1510" s="14">
        <v>0.1875</v>
      </c>
      <c r="M1510" s="12">
        <v>42180</v>
      </c>
      <c r="N1510" s="96" t="s">
        <v>4684</v>
      </c>
      <c r="O1510" s="8" t="s">
        <v>112</v>
      </c>
      <c r="P1510" s="8" t="s">
        <v>3465</v>
      </c>
      <c r="Q1510" s="8" t="s">
        <v>3472</v>
      </c>
    </row>
    <row r="1511" spans="1:17" ht="13.9" customHeight="1">
      <c r="A1511" s="23" t="s">
        <v>7938</v>
      </c>
      <c r="B1511" s="15" t="s">
        <v>13</v>
      </c>
      <c r="C1511" s="3" t="s">
        <v>14</v>
      </c>
      <c r="D1511" s="8" t="s">
        <v>1654</v>
      </c>
      <c r="E1511" s="3" t="s">
        <v>616</v>
      </c>
      <c r="F1511" s="8" t="s">
        <v>3477</v>
      </c>
      <c r="G1511" s="8" t="s">
        <v>15</v>
      </c>
      <c r="H1511" s="13" t="s">
        <v>3519</v>
      </c>
      <c r="I1511" s="3" t="s">
        <v>16</v>
      </c>
      <c r="J1511" s="36">
        <v>158.91</v>
      </c>
      <c r="K1511" s="32">
        <v>0.70047479999999995</v>
      </c>
      <c r="L1511" s="14">
        <v>0.2</v>
      </c>
      <c r="M1511" s="12">
        <v>42431</v>
      </c>
      <c r="N1511" s="94" t="s">
        <v>4004</v>
      </c>
      <c r="O1511" s="8" t="s">
        <v>151</v>
      </c>
      <c r="P1511" s="8" t="s">
        <v>3465</v>
      </c>
      <c r="Q1511" s="8" t="s">
        <v>3472</v>
      </c>
    </row>
    <row r="1512" spans="1:17" ht="13.9" customHeight="1">
      <c r="A1512" s="2" t="s">
        <v>7939</v>
      </c>
      <c r="B1512" s="15" t="s">
        <v>13</v>
      </c>
      <c r="C1512" s="3" t="s">
        <v>14</v>
      </c>
      <c r="D1512" s="8" t="s">
        <v>1655</v>
      </c>
      <c r="E1512" s="3" t="s">
        <v>766</v>
      </c>
      <c r="F1512" s="8" t="s">
        <v>3477</v>
      </c>
      <c r="G1512" s="8" t="s">
        <v>15</v>
      </c>
      <c r="H1512" s="13" t="s">
        <v>3503</v>
      </c>
      <c r="I1512" s="3" t="s">
        <v>16</v>
      </c>
      <c r="J1512" s="36">
        <v>80.08</v>
      </c>
      <c r="K1512" s="32">
        <v>44.2</v>
      </c>
      <c r="L1512" s="14">
        <v>0.1875</v>
      </c>
      <c r="M1512" s="7">
        <v>42209</v>
      </c>
      <c r="N1512" s="94" t="s">
        <v>4005</v>
      </c>
      <c r="O1512" s="8" t="s">
        <v>112</v>
      </c>
      <c r="P1512" s="8" t="s">
        <v>3465</v>
      </c>
      <c r="Q1512" s="8" t="s">
        <v>3472</v>
      </c>
    </row>
    <row r="1513" spans="1:17" ht="13.9" customHeight="1">
      <c r="A1513" s="2" t="s">
        <v>7940</v>
      </c>
      <c r="B1513" s="13" t="s">
        <v>13</v>
      </c>
      <c r="C1513" s="3" t="s">
        <v>14</v>
      </c>
      <c r="D1513" s="8" t="s">
        <v>1656</v>
      </c>
      <c r="E1513" s="3" t="s">
        <v>215</v>
      </c>
      <c r="F1513" s="8" t="s">
        <v>3477</v>
      </c>
      <c r="G1513" s="8" t="s">
        <v>15</v>
      </c>
      <c r="H1513" s="13" t="s">
        <v>3503</v>
      </c>
      <c r="I1513" s="3" t="s">
        <v>16</v>
      </c>
      <c r="J1513" s="36">
        <v>81.88</v>
      </c>
      <c r="K1513" s="32">
        <v>11.9</v>
      </c>
      <c r="L1513" s="14">
        <v>0.1875</v>
      </c>
      <c r="M1513" s="12">
        <v>42205</v>
      </c>
      <c r="N1513" s="94" t="s">
        <v>4685</v>
      </c>
      <c r="O1513" s="8" t="s">
        <v>112</v>
      </c>
      <c r="P1513" s="8" t="s">
        <v>3465</v>
      </c>
      <c r="Q1513" s="8" t="s">
        <v>3472</v>
      </c>
    </row>
    <row r="1514" spans="1:17" ht="13.9" customHeight="1">
      <c r="A1514" s="23" t="s">
        <v>7941</v>
      </c>
      <c r="B1514" s="13" t="s">
        <v>13</v>
      </c>
      <c r="C1514" s="3" t="s">
        <v>14</v>
      </c>
      <c r="D1514" s="8" t="s">
        <v>1657</v>
      </c>
      <c r="E1514" s="8" t="s">
        <v>2404</v>
      </c>
      <c r="F1514" s="8" t="s">
        <v>3477</v>
      </c>
      <c r="G1514" s="8" t="s">
        <v>15</v>
      </c>
      <c r="H1514" s="8" t="s">
        <v>3503</v>
      </c>
      <c r="I1514" s="3" t="s">
        <v>16</v>
      </c>
      <c r="J1514" s="36">
        <v>73.58</v>
      </c>
      <c r="K1514" s="32">
        <v>11.9</v>
      </c>
      <c r="L1514" s="14">
        <v>0.1875</v>
      </c>
      <c r="M1514" s="12">
        <v>42219</v>
      </c>
      <c r="N1514" s="96" t="s">
        <v>4006</v>
      </c>
      <c r="O1514" s="8" t="s">
        <v>112</v>
      </c>
      <c r="P1514" s="8" t="s">
        <v>3465</v>
      </c>
      <c r="Q1514" s="8" t="s">
        <v>3472</v>
      </c>
    </row>
    <row r="1515" spans="1:17" ht="13.9" customHeight="1">
      <c r="A1515" s="2" t="s">
        <v>7942</v>
      </c>
      <c r="B1515" s="8" t="s">
        <v>13</v>
      </c>
      <c r="C1515" s="3" t="s">
        <v>14</v>
      </c>
      <c r="D1515" s="8" t="s">
        <v>1658</v>
      </c>
      <c r="E1515" s="3" t="s">
        <v>1051</v>
      </c>
      <c r="F1515" s="8" t="s">
        <v>3477</v>
      </c>
      <c r="G1515" s="8" t="s">
        <v>15</v>
      </c>
      <c r="H1515" s="3" t="s">
        <v>3480</v>
      </c>
      <c r="I1515" s="3" t="s">
        <v>16</v>
      </c>
      <c r="J1515" s="36">
        <v>0</v>
      </c>
      <c r="K1515" s="32">
        <v>1</v>
      </c>
      <c r="L1515" s="14">
        <v>0.2</v>
      </c>
      <c r="M1515" s="12">
        <v>42695</v>
      </c>
      <c r="N1515" s="96" t="s">
        <v>4007</v>
      </c>
      <c r="O1515" s="8" t="s">
        <v>494</v>
      </c>
      <c r="P1515" s="8" t="s">
        <v>3465</v>
      </c>
      <c r="Q1515" s="8" t="s">
        <v>3471</v>
      </c>
    </row>
    <row r="1516" spans="1:17" ht="13.9" customHeight="1">
      <c r="A1516" s="2" t="s">
        <v>7943</v>
      </c>
      <c r="B1516" s="8" t="s">
        <v>13</v>
      </c>
      <c r="C1516" s="3" t="s">
        <v>14</v>
      </c>
      <c r="D1516" s="8" t="s">
        <v>1659</v>
      </c>
      <c r="E1516" s="8" t="s">
        <v>2692</v>
      </c>
      <c r="F1516" s="8" t="s">
        <v>3477</v>
      </c>
      <c r="G1516" s="8" t="s">
        <v>15</v>
      </c>
      <c r="H1516" s="8" t="s">
        <v>3528</v>
      </c>
      <c r="I1516" s="3" t="s">
        <v>16</v>
      </c>
      <c r="J1516" s="36">
        <v>165.97</v>
      </c>
      <c r="K1516" s="32">
        <v>7.5</v>
      </c>
      <c r="L1516" s="14">
        <v>0.1875</v>
      </c>
      <c r="M1516" s="7">
        <v>42193</v>
      </c>
      <c r="N1516" s="96" t="s">
        <v>4008</v>
      </c>
      <c r="O1516" s="8" t="s">
        <v>242</v>
      </c>
      <c r="P1516" s="8" t="s">
        <v>3466</v>
      </c>
      <c r="Q1516" s="8" t="s">
        <v>3473</v>
      </c>
    </row>
    <row r="1517" spans="1:17" ht="13.9" customHeight="1">
      <c r="A1517" s="23" t="s">
        <v>7944</v>
      </c>
      <c r="B1517" s="8" t="s">
        <v>13</v>
      </c>
      <c r="C1517" s="3" t="s">
        <v>14</v>
      </c>
      <c r="D1517" s="8" t="s">
        <v>1660</v>
      </c>
      <c r="E1517" s="8" t="s">
        <v>2864</v>
      </c>
      <c r="F1517" s="8" t="s">
        <v>3477</v>
      </c>
      <c r="G1517" s="8" t="s">
        <v>15</v>
      </c>
      <c r="H1517" s="8" t="s">
        <v>3528</v>
      </c>
      <c r="I1517" s="3" t="s">
        <v>16</v>
      </c>
      <c r="J1517" s="36">
        <v>149.62</v>
      </c>
      <c r="K1517" s="32">
        <v>7.5</v>
      </c>
      <c r="L1517" s="14">
        <v>0.1875</v>
      </c>
      <c r="M1517" s="12">
        <v>42189</v>
      </c>
      <c r="N1517" s="96" t="s">
        <v>4009</v>
      </c>
      <c r="O1517" s="8" t="s">
        <v>242</v>
      </c>
      <c r="P1517" s="8" t="s">
        <v>3466</v>
      </c>
      <c r="Q1517" s="8" t="s">
        <v>3473</v>
      </c>
    </row>
    <row r="1518" spans="1:17" ht="13.9" customHeight="1">
      <c r="A1518" s="2" t="s">
        <v>7945</v>
      </c>
      <c r="B1518" s="8" t="s">
        <v>13</v>
      </c>
      <c r="C1518" s="3" t="s">
        <v>14</v>
      </c>
      <c r="D1518" s="8" t="s">
        <v>1661</v>
      </c>
      <c r="E1518" s="8" t="s">
        <v>2692</v>
      </c>
      <c r="F1518" s="8" t="s">
        <v>3479</v>
      </c>
      <c r="G1518" s="8" t="s">
        <v>15</v>
      </c>
      <c r="H1518" s="8" t="s">
        <v>3529</v>
      </c>
      <c r="I1518" s="3" t="s">
        <v>16</v>
      </c>
      <c r="J1518" s="36">
        <v>80.989999999999995</v>
      </c>
      <c r="K1518" s="32">
        <v>5.4395899999999999</v>
      </c>
      <c r="L1518" s="14">
        <v>0.2</v>
      </c>
      <c r="M1518" s="12">
        <v>28077</v>
      </c>
      <c r="N1518" s="96" t="s">
        <v>5682</v>
      </c>
      <c r="O1518" s="8" t="s">
        <v>683</v>
      </c>
      <c r="P1518" s="8" t="s">
        <v>3466</v>
      </c>
      <c r="Q1518" s="8" t="s">
        <v>3473</v>
      </c>
    </row>
    <row r="1519" spans="1:17" ht="13.9" customHeight="1">
      <c r="A1519" s="2" t="s">
        <v>7946</v>
      </c>
      <c r="B1519" s="8" t="s">
        <v>13</v>
      </c>
      <c r="C1519" s="3" t="s">
        <v>14</v>
      </c>
      <c r="D1519" s="8" t="s">
        <v>1662</v>
      </c>
      <c r="E1519" s="8" t="s">
        <v>1502</v>
      </c>
      <c r="F1519" s="8" t="s">
        <v>3479</v>
      </c>
      <c r="G1519" s="8" t="s">
        <v>15</v>
      </c>
      <c r="H1519" s="8" t="s">
        <v>3529</v>
      </c>
      <c r="I1519" s="3" t="s">
        <v>16</v>
      </c>
      <c r="J1519" s="36">
        <v>74.400000000000006</v>
      </c>
      <c r="K1519" s="32">
        <v>1</v>
      </c>
      <c r="L1519" s="14">
        <v>0.2</v>
      </c>
      <c r="M1519" s="12">
        <v>28560</v>
      </c>
      <c r="N1519" s="96" t="s">
        <v>5683</v>
      </c>
      <c r="O1519" s="8" t="s">
        <v>683</v>
      </c>
      <c r="P1519" s="8" t="s">
        <v>3466</v>
      </c>
      <c r="Q1519" s="8" t="s">
        <v>3473</v>
      </c>
    </row>
    <row r="1520" spans="1:17" ht="13.9" customHeight="1">
      <c r="A1520" s="23" t="s">
        <v>7947</v>
      </c>
      <c r="B1520" s="8" t="s">
        <v>13</v>
      </c>
      <c r="C1520" s="3" t="s">
        <v>14</v>
      </c>
      <c r="D1520" s="8" t="s">
        <v>1663</v>
      </c>
      <c r="E1520" s="8" t="s">
        <v>2552</v>
      </c>
      <c r="F1520" s="8" t="s">
        <v>3479</v>
      </c>
      <c r="G1520" s="8" t="s">
        <v>15</v>
      </c>
      <c r="H1520" s="8" t="s">
        <v>3529</v>
      </c>
      <c r="I1520" s="3" t="s">
        <v>16</v>
      </c>
      <c r="J1520" s="36">
        <v>20.420000000000002</v>
      </c>
      <c r="K1520" s="32">
        <v>0.5</v>
      </c>
      <c r="L1520" s="14">
        <v>0.2</v>
      </c>
      <c r="M1520" s="12">
        <v>36392</v>
      </c>
      <c r="N1520" s="96" t="s">
        <v>4010</v>
      </c>
      <c r="O1520" s="8" t="s">
        <v>683</v>
      </c>
      <c r="P1520" s="8" t="s">
        <v>3466</v>
      </c>
      <c r="Q1520" s="8" t="s">
        <v>3473</v>
      </c>
    </row>
    <row r="1521" spans="1:17" ht="13.9" customHeight="1">
      <c r="A1521" s="2" t="s">
        <v>7948</v>
      </c>
      <c r="B1521" s="8" t="s">
        <v>13</v>
      </c>
      <c r="C1521" s="3" t="s">
        <v>14</v>
      </c>
      <c r="D1521" s="8" t="s">
        <v>1664</v>
      </c>
      <c r="E1521" s="3" t="s">
        <v>955</v>
      </c>
      <c r="F1521" s="8" t="s">
        <v>3479</v>
      </c>
      <c r="G1521" s="8" t="s">
        <v>15</v>
      </c>
      <c r="H1521" s="8" t="s">
        <v>3529</v>
      </c>
      <c r="I1521" s="3" t="s">
        <v>16</v>
      </c>
      <c r="J1521" s="36">
        <v>55.42</v>
      </c>
      <c r="K1521" s="32">
        <v>3.2906300000000002</v>
      </c>
      <c r="L1521" s="14">
        <v>0.2</v>
      </c>
      <c r="M1521" s="12">
        <v>33556</v>
      </c>
      <c r="N1521" s="96" t="s">
        <v>5684</v>
      </c>
      <c r="O1521" s="8" t="s">
        <v>683</v>
      </c>
      <c r="P1521" s="8" t="s">
        <v>3466</v>
      </c>
      <c r="Q1521" s="8" t="s">
        <v>3473</v>
      </c>
    </row>
    <row r="1522" spans="1:17" ht="13.9" customHeight="1">
      <c r="A1522" s="2" t="s">
        <v>7949</v>
      </c>
      <c r="B1522" s="8" t="s">
        <v>13</v>
      </c>
      <c r="C1522" s="3" t="s">
        <v>14</v>
      </c>
      <c r="D1522" s="8" t="s">
        <v>1665</v>
      </c>
      <c r="E1522" s="3" t="s">
        <v>616</v>
      </c>
      <c r="F1522" s="8" t="s">
        <v>3479</v>
      </c>
      <c r="G1522" s="8" t="s">
        <v>15</v>
      </c>
      <c r="H1522" s="8" t="s">
        <v>3529</v>
      </c>
      <c r="I1522" s="3" t="s">
        <v>16</v>
      </c>
      <c r="J1522" s="36">
        <v>33.85</v>
      </c>
      <c r="K1522" s="32">
        <v>2.3086700000000002</v>
      </c>
      <c r="L1522" s="14">
        <v>0.2</v>
      </c>
      <c r="M1522" s="12">
        <v>33647</v>
      </c>
      <c r="N1522" s="96" t="s">
        <v>4686</v>
      </c>
      <c r="O1522" s="8" t="s">
        <v>683</v>
      </c>
      <c r="P1522" s="8" t="s">
        <v>3466</v>
      </c>
      <c r="Q1522" s="8" t="s">
        <v>3473</v>
      </c>
    </row>
    <row r="1523" spans="1:17" ht="13.9" customHeight="1">
      <c r="A1523" s="23" t="s">
        <v>7950</v>
      </c>
      <c r="B1523" s="8" t="s">
        <v>13</v>
      </c>
      <c r="C1523" s="3" t="s">
        <v>14</v>
      </c>
      <c r="D1523" s="8" t="s">
        <v>1666</v>
      </c>
      <c r="E1523" s="8" t="s">
        <v>1777</v>
      </c>
      <c r="F1523" s="8" t="s">
        <v>3479</v>
      </c>
      <c r="G1523" s="8" t="s">
        <v>15</v>
      </c>
      <c r="H1523" s="8" t="s">
        <v>3529</v>
      </c>
      <c r="I1523" s="3" t="s">
        <v>16</v>
      </c>
      <c r="J1523" s="36">
        <v>84.46</v>
      </c>
      <c r="K1523" s="32">
        <v>4.63889</v>
      </c>
      <c r="L1523" s="14">
        <v>0.2</v>
      </c>
      <c r="M1523" s="12">
        <v>28559</v>
      </c>
      <c r="N1523" s="96" t="s">
        <v>5685</v>
      </c>
      <c r="O1523" s="8" t="s">
        <v>683</v>
      </c>
      <c r="P1523" s="8" t="s">
        <v>3466</v>
      </c>
      <c r="Q1523" s="8" t="s">
        <v>3473</v>
      </c>
    </row>
    <row r="1524" spans="1:17" ht="13.9" customHeight="1">
      <c r="A1524" s="2" t="s">
        <v>7951</v>
      </c>
      <c r="B1524" s="8" t="s">
        <v>13</v>
      </c>
      <c r="C1524" s="3" t="s">
        <v>14</v>
      </c>
      <c r="D1524" s="8" t="s">
        <v>1667</v>
      </c>
      <c r="E1524" s="8" t="s">
        <v>3188</v>
      </c>
      <c r="F1524" s="8" t="s">
        <v>3479</v>
      </c>
      <c r="G1524" s="8" t="s">
        <v>15</v>
      </c>
      <c r="H1524" s="8" t="s">
        <v>3529</v>
      </c>
      <c r="I1524" s="3" t="s">
        <v>16</v>
      </c>
      <c r="J1524" s="36">
        <v>34.26</v>
      </c>
      <c r="K1524" s="32">
        <v>2.0570000000000001E-2</v>
      </c>
      <c r="L1524" s="14">
        <v>0.2</v>
      </c>
      <c r="M1524" s="12">
        <v>36392</v>
      </c>
      <c r="N1524" s="96" t="s">
        <v>4011</v>
      </c>
      <c r="O1524" s="8" t="s">
        <v>683</v>
      </c>
      <c r="P1524" s="8" t="s">
        <v>3466</v>
      </c>
      <c r="Q1524" s="8" t="s">
        <v>3473</v>
      </c>
    </row>
    <row r="1525" spans="1:17" ht="13.9" customHeight="1">
      <c r="A1525" s="2" t="s">
        <v>7952</v>
      </c>
      <c r="B1525" s="8" t="s">
        <v>13</v>
      </c>
      <c r="C1525" s="3" t="s">
        <v>14</v>
      </c>
      <c r="D1525" s="8" t="s">
        <v>1668</v>
      </c>
      <c r="E1525" s="3" t="s">
        <v>774</v>
      </c>
      <c r="F1525" s="8" t="s">
        <v>3479</v>
      </c>
      <c r="G1525" s="8" t="s">
        <v>15</v>
      </c>
      <c r="H1525" s="8" t="s">
        <v>3529</v>
      </c>
      <c r="I1525" s="3" t="s">
        <v>16</v>
      </c>
      <c r="J1525" s="36">
        <v>38.29</v>
      </c>
      <c r="K1525" s="32">
        <v>5</v>
      </c>
      <c r="L1525" s="14">
        <v>0.2</v>
      </c>
      <c r="M1525" s="12">
        <v>33430</v>
      </c>
      <c r="N1525" s="96" t="s">
        <v>4012</v>
      </c>
      <c r="O1525" s="8" t="s">
        <v>683</v>
      </c>
      <c r="P1525" s="8" t="s">
        <v>3466</v>
      </c>
      <c r="Q1525" s="8" t="s">
        <v>3473</v>
      </c>
    </row>
    <row r="1526" spans="1:17" ht="13.9" customHeight="1">
      <c r="A1526" s="23" t="s">
        <v>7953</v>
      </c>
      <c r="B1526" s="8" t="s">
        <v>13</v>
      </c>
      <c r="C1526" s="3" t="s">
        <v>14</v>
      </c>
      <c r="D1526" s="8" t="s">
        <v>1669</v>
      </c>
      <c r="E1526" s="3" t="s">
        <v>774</v>
      </c>
      <c r="F1526" s="8" t="s">
        <v>3479</v>
      </c>
      <c r="G1526" s="8" t="s">
        <v>15</v>
      </c>
      <c r="H1526" s="8" t="s">
        <v>3529</v>
      </c>
      <c r="I1526" s="3" t="s">
        <v>16</v>
      </c>
      <c r="J1526" s="36">
        <v>40.31</v>
      </c>
      <c r="K1526" s="32">
        <v>1</v>
      </c>
      <c r="L1526" s="14">
        <v>0.2</v>
      </c>
      <c r="M1526" s="12">
        <v>33544</v>
      </c>
      <c r="N1526" s="96" t="s">
        <v>4013</v>
      </c>
      <c r="O1526" s="8" t="s">
        <v>683</v>
      </c>
      <c r="P1526" s="8" t="s">
        <v>3466</v>
      </c>
      <c r="Q1526" s="8" t="s">
        <v>3473</v>
      </c>
    </row>
    <row r="1527" spans="1:17" ht="13.9" customHeight="1">
      <c r="A1527" s="2" t="s">
        <v>7954</v>
      </c>
      <c r="B1527" s="8" t="s">
        <v>13</v>
      </c>
      <c r="C1527" s="3" t="s">
        <v>14</v>
      </c>
      <c r="D1527" s="8" t="s">
        <v>1670</v>
      </c>
      <c r="E1527" s="3" t="s">
        <v>1177</v>
      </c>
      <c r="F1527" s="8" t="s">
        <v>3479</v>
      </c>
      <c r="G1527" s="8" t="s">
        <v>15</v>
      </c>
      <c r="H1527" s="8" t="s">
        <v>3529</v>
      </c>
      <c r="I1527" s="3" t="s">
        <v>16</v>
      </c>
      <c r="J1527" s="36">
        <v>84.4</v>
      </c>
      <c r="K1527" s="32">
        <v>13.333333</v>
      </c>
      <c r="L1527" s="14">
        <v>0.2</v>
      </c>
      <c r="M1527" s="12">
        <v>28728</v>
      </c>
      <c r="N1527" s="96" t="s">
        <v>4014</v>
      </c>
      <c r="O1527" s="8" t="s">
        <v>683</v>
      </c>
      <c r="P1527" s="8" t="s">
        <v>3466</v>
      </c>
      <c r="Q1527" s="8" t="s">
        <v>3473</v>
      </c>
    </row>
    <row r="1528" spans="1:17" ht="13.9" customHeight="1">
      <c r="A1528" s="2" t="s">
        <v>7955</v>
      </c>
      <c r="B1528" s="8" t="s">
        <v>13</v>
      </c>
      <c r="C1528" s="3" t="s">
        <v>14</v>
      </c>
      <c r="D1528" s="8" t="s">
        <v>1671</v>
      </c>
      <c r="E1528" s="8" t="s">
        <v>3188</v>
      </c>
      <c r="F1528" s="8" t="s">
        <v>3479</v>
      </c>
      <c r="G1528" s="8" t="s">
        <v>15</v>
      </c>
      <c r="H1528" s="8" t="s">
        <v>3529</v>
      </c>
      <c r="I1528" s="3" t="s">
        <v>16</v>
      </c>
      <c r="J1528" s="36">
        <v>75.760000000000005</v>
      </c>
      <c r="K1528" s="32">
        <v>4.63889</v>
      </c>
      <c r="L1528" s="14">
        <v>0.2</v>
      </c>
      <c r="M1528" s="12">
        <v>31079</v>
      </c>
      <c r="N1528" s="96" t="s">
        <v>5686</v>
      </c>
      <c r="O1528" s="8" t="s">
        <v>683</v>
      </c>
      <c r="P1528" s="8" t="s">
        <v>3466</v>
      </c>
      <c r="Q1528" s="8" t="s">
        <v>3473</v>
      </c>
    </row>
    <row r="1529" spans="1:17" ht="13.9" customHeight="1">
      <c r="A1529" s="23" t="s">
        <v>7956</v>
      </c>
      <c r="B1529" s="8" t="s">
        <v>13</v>
      </c>
      <c r="C1529" s="3" t="s">
        <v>14</v>
      </c>
      <c r="D1529" s="8" t="s">
        <v>1672</v>
      </c>
      <c r="E1529" s="8" t="s">
        <v>2404</v>
      </c>
      <c r="F1529" s="8" t="s">
        <v>3479</v>
      </c>
      <c r="G1529" s="8" t="s">
        <v>15</v>
      </c>
      <c r="H1529" s="8" t="s">
        <v>3529</v>
      </c>
      <c r="I1529" s="3" t="s">
        <v>16</v>
      </c>
      <c r="J1529" s="36">
        <v>55.69</v>
      </c>
      <c r="K1529" s="32">
        <v>2.0570000000000001E-2</v>
      </c>
      <c r="L1529" s="14">
        <v>0.2</v>
      </c>
      <c r="M1529" s="12">
        <v>33514</v>
      </c>
      <c r="N1529" s="96" t="s">
        <v>4015</v>
      </c>
      <c r="O1529" s="8" t="s">
        <v>683</v>
      </c>
      <c r="P1529" s="8" t="s">
        <v>3466</v>
      </c>
      <c r="Q1529" s="8" t="s">
        <v>3473</v>
      </c>
    </row>
    <row r="1530" spans="1:17" ht="13.9" customHeight="1">
      <c r="A1530" s="2" t="s">
        <v>7957</v>
      </c>
      <c r="B1530" s="8" t="s">
        <v>13</v>
      </c>
      <c r="C1530" s="3" t="s">
        <v>14</v>
      </c>
      <c r="D1530" s="8" t="s">
        <v>1673</v>
      </c>
      <c r="E1530" s="8" t="s">
        <v>1274</v>
      </c>
      <c r="F1530" s="8" t="s">
        <v>3479</v>
      </c>
      <c r="G1530" s="8" t="s">
        <v>15</v>
      </c>
      <c r="H1530" s="8" t="s">
        <v>3529</v>
      </c>
      <c r="I1530" s="3" t="s">
        <v>16</v>
      </c>
      <c r="J1530" s="36">
        <v>81.53</v>
      </c>
      <c r="K1530" s="32">
        <v>0.50834000000000001</v>
      </c>
      <c r="L1530" s="14">
        <v>0.2</v>
      </c>
      <c r="M1530" s="12">
        <v>28092</v>
      </c>
      <c r="N1530" s="96" t="s">
        <v>5685</v>
      </c>
      <c r="O1530" s="8" t="s">
        <v>683</v>
      </c>
      <c r="P1530" s="8" t="s">
        <v>3466</v>
      </c>
      <c r="Q1530" s="8" t="s">
        <v>3473</v>
      </c>
    </row>
    <row r="1531" spans="1:17" ht="13.9" customHeight="1">
      <c r="A1531" s="2" t="s">
        <v>7958</v>
      </c>
      <c r="B1531" s="8" t="s">
        <v>13</v>
      </c>
      <c r="C1531" s="3" t="s">
        <v>14</v>
      </c>
      <c r="D1531" s="8" t="s">
        <v>1674</v>
      </c>
      <c r="E1531" s="3" t="s">
        <v>1177</v>
      </c>
      <c r="F1531" s="8" t="s">
        <v>3479</v>
      </c>
      <c r="G1531" s="8" t="s">
        <v>15</v>
      </c>
      <c r="H1531" s="8" t="s">
        <v>3529</v>
      </c>
      <c r="I1531" s="3" t="s">
        <v>16</v>
      </c>
      <c r="J1531" s="36">
        <v>82.58</v>
      </c>
      <c r="K1531" s="32">
        <v>0.50834000000000001</v>
      </c>
      <c r="L1531" s="14">
        <v>0.2</v>
      </c>
      <c r="M1531" s="12">
        <v>28553</v>
      </c>
      <c r="N1531" s="96" t="s">
        <v>5687</v>
      </c>
      <c r="O1531" s="8" t="s">
        <v>683</v>
      </c>
      <c r="P1531" s="8" t="s">
        <v>3466</v>
      </c>
      <c r="Q1531" s="8" t="s">
        <v>3473</v>
      </c>
    </row>
    <row r="1532" spans="1:17" ht="13.9" customHeight="1">
      <c r="A1532" s="23" t="s">
        <v>7959</v>
      </c>
      <c r="B1532" s="8" t="s">
        <v>13</v>
      </c>
      <c r="C1532" s="3" t="s">
        <v>14</v>
      </c>
      <c r="D1532" s="8" t="s">
        <v>1675</v>
      </c>
      <c r="E1532" s="8" t="s">
        <v>2276</v>
      </c>
      <c r="F1532" s="8" t="s">
        <v>3479</v>
      </c>
      <c r="G1532" s="8" t="s">
        <v>15</v>
      </c>
      <c r="H1532" s="8" t="s">
        <v>3529</v>
      </c>
      <c r="I1532" s="3" t="s">
        <v>16</v>
      </c>
      <c r="J1532" s="36">
        <v>80.52</v>
      </c>
      <c r="K1532" s="32">
        <v>0.50834000000000001</v>
      </c>
      <c r="L1532" s="14">
        <v>0.2</v>
      </c>
      <c r="M1532" s="12">
        <v>31073</v>
      </c>
      <c r="N1532" s="96" t="s">
        <v>5688</v>
      </c>
      <c r="O1532" s="8" t="s">
        <v>683</v>
      </c>
      <c r="P1532" s="8" t="s">
        <v>3466</v>
      </c>
      <c r="Q1532" s="8" t="s">
        <v>3473</v>
      </c>
    </row>
    <row r="1533" spans="1:17" ht="13.9" customHeight="1">
      <c r="A1533" s="2" t="s">
        <v>7960</v>
      </c>
      <c r="B1533" s="8" t="s">
        <v>13</v>
      </c>
      <c r="C1533" s="3" t="s">
        <v>14</v>
      </c>
      <c r="D1533" s="8" t="s">
        <v>1676</v>
      </c>
      <c r="E1533" s="3" t="s">
        <v>1051</v>
      </c>
      <c r="F1533" s="8" t="s">
        <v>3479</v>
      </c>
      <c r="G1533" s="8" t="s">
        <v>15</v>
      </c>
      <c r="H1533" s="8" t="s">
        <v>3529</v>
      </c>
      <c r="I1533" s="3" t="s">
        <v>16</v>
      </c>
      <c r="J1533" s="36">
        <v>39.18</v>
      </c>
      <c r="K1533" s="32">
        <v>5</v>
      </c>
      <c r="L1533" s="14">
        <v>0.2</v>
      </c>
      <c r="M1533" s="12">
        <v>33427</v>
      </c>
      <c r="N1533" s="93" t="s">
        <v>4687</v>
      </c>
      <c r="O1533" s="8" t="s">
        <v>683</v>
      </c>
      <c r="P1533" s="8" t="s">
        <v>3466</v>
      </c>
      <c r="Q1533" s="8" t="s">
        <v>3473</v>
      </c>
    </row>
    <row r="1534" spans="1:17" ht="13.9" customHeight="1">
      <c r="A1534" s="2" t="s">
        <v>7961</v>
      </c>
      <c r="B1534" s="11" t="s">
        <v>13</v>
      </c>
      <c r="C1534" s="3" t="s">
        <v>14</v>
      </c>
      <c r="D1534" s="8" t="s">
        <v>1677</v>
      </c>
      <c r="E1534" s="8" t="s">
        <v>201</v>
      </c>
      <c r="F1534" s="8" t="s">
        <v>3479</v>
      </c>
      <c r="G1534" s="8" t="s">
        <v>15</v>
      </c>
      <c r="H1534" s="8" t="s">
        <v>3529</v>
      </c>
      <c r="I1534" s="3" t="s">
        <v>16</v>
      </c>
      <c r="J1534" s="36">
        <v>53.22</v>
      </c>
      <c r="K1534" s="32">
        <v>0.82265999999999995</v>
      </c>
      <c r="L1534" s="14">
        <v>0.2</v>
      </c>
      <c r="M1534" s="12">
        <v>33528</v>
      </c>
      <c r="N1534" s="93" t="s">
        <v>4016</v>
      </c>
      <c r="O1534" s="8" t="s">
        <v>683</v>
      </c>
      <c r="P1534" s="8" t="s">
        <v>3466</v>
      </c>
      <c r="Q1534" s="8" t="s">
        <v>3473</v>
      </c>
    </row>
    <row r="1535" spans="1:17" ht="13.9" customHeight="1">
      <c r="A1535" s="23" t="s">
        <v>7962</v>
      </c>
      <c r="B1535" s="8" t="s">
        <v>13</v>
      </c>
      <c r="C1535" s="3" t="s">
        <v>14</v>
      </c>
      <c r="D1535" s="8" t="s">
        <v>1678</v>
      </c>
      <c r="E1535" s="3" t="s">
        <v>174</v>
      </c>
      <c r="F1535" s="8" t="s">
        <v>3479</v>
      </c>
      <c r="G1535" s="8" t="s">
        <v>15</v>
      </c>
      <c r="H1535" s="8" t="s">
        <v>3529</v>
      </c>
      <c r="I1535" s="3" t="s">
        <v>16</v>
      </c>
      <c r="J1535" s="36">
        <v>20.04</v>
      </c>
      <c r="K1535" s="32">
        <v>20</v>
      </c>
      <c r="L1535" s="14">
        <v>0.2</v>
      </c>
      <c r="M1535" s="12">
        <v>34099</v>
      </c>
      <c r="N1535" s="93" t="s">
        <v>5689</v>
      </c>
      <c r="O1535" s="8" t="s">
        <v>683</v>
      </c>
      <c r="P1535" s="8" t="s">
        <v>3466</v>
      </c>
      <c r="Q1535" s="8" t="s">
        <v>3473</v>
      </c>
    </row>
    <row r="1536" spans="1:17" ht="13.9" customHeight="1">
      <c r="A1536" s="2" t="s">
        <v>7963</v>
      </c>
      <c r="B1536" s="8" t="s">
        <v>13</v>
      </c>
      <c r="C1536" s="3" t="s">
        <v>14</v>
      </c>
      <c r="D1536" s="8" t="s">
        <v>1679</v>
      </c>
      <c r="E1536" s="3" t="s">
        <v>955</v>
      </c>
      <c r="F1536" s="8" t="s">
        <v>3479</v>
      </c>
      <c r="G1536" s="8" t="s">
        <v>15</v>
      </c>
      <c r="H1536" s="8" t="s">
        <v>3529</v>
      </c>
      <c r="I1536" s="3" t="s">
        <v>16</v>
      </c>
      <c r="J1536" s="36">
        <v>75.540000000000006</v>
      </c>
      <c r="K1536" s="32">
        <v>6.6665999999999999</v>
      </c>
      <c r="L1536" s="14">
        <v>0.2</v>
      </c>
      <c r="M1536" s="12">
        <v>31250</v>
      </c>
      <c r="N1536" s="93" t="s">
        <v>5690</v>
      </c>
      <c r="O1536" s="8" t="s">
        <v>683</v>
      </c>
      <c r="P1536" s="8" t="s">
        <v>3466</v>
      </c>
      <c r="Q1536" s="8" t="s">
        <v>3473</v>
      </c>
    </row>
    <row r="1537" spans="1:17" ht="13.9" customHeight="1">
      <c r="A1537" s="2" t="s">
        <v>7964</v>
      </c>
      <c r="B1537" s="11" t="s">
        <v>13</v>
      </c>
      <c r="C1537" s="3" t="s">
        <v>14</v>
      </c>
      <c r="D1537" s="8" t="s">
        <v>1680</v>
      </c>
      <c r="E1537" s="3" t="s">
        <v>1396</v>
      </c>
      <c r="F1537" s="8" t="s">
        <v>3479</v>
      </c>
      <c r="G1537" s="8" t="s">
        <v>15</v>
      </c>
      <c r="H1537" s="8" t="s">
        <v>3529</v>
      </c>
      <c r="I1537" s="3" t="s">
        <v>16</v>
      </c>
      <c r="J1537" s="36">
        <v>68.16</v>
      </c>
      <c r="K1537" s="32">
        <v>0.50834000000000001</v>
      </c>
      <c r="L1537" s="14">
        <v>0.2</v>
      </c>
      <c r="M1537" s="12">
        <v>28093</v>
      </c>
      <c r="N1537" s="93" t="s">
        <v>5691</v>
      </c>
      <c r="O1537" s="8" t="s">
        <v>683</v>
      </c>
      <c r="P1537" s="8" t="s">
        <v>3466</v>
      </c>
      <c r="Q1537" s="8" t="s">
        <v>3473</v>
      </c>
    </row>
    <row r="1538" spans="1:17" ht="13.9" customHeight="1">
      <c r="A1538" s="23" t="s">
        <v>7965</v>
      </c>
      <c r="B1538" s="8" t="s">
        <v>13</v>
      </c>
      <c r="C1538" s="3" t="s">
        <v>14</v>
      </c>
      <c r="D1538" s="8" t="s">
        <v>1681</v>
      </c>
      <c r="E1538" s="8" t="s">
        <v>3063</v>
      </c>
      <c r="F1538" s="8" t="s">
        <v>3479</v>
      </c>
      <c r="G1538" s="8" t="s">
        <v>15</v>
      </c>
      <c r="H1538" s="8" t="s">
        <v>3529</v>
      </c>
      <c r="I1538" s="3" t="s">
        <v>16</v>
      </c>
      <c r="J1538" s="36">
        <v>40.78</v>
      </c>
      <c r="K1538" s="32">
        <v>40</v>
      </c>
      <c r="L1538" s="14">
        <v>0.2</v>
      </c>
      <c r="M1538" s="12">
        <v>12955</v>
      </c>
      <c r="N1538" s="93" t="s">
        <v>5692</v>
      </c>
      <c r="O1538" s="8" t="s">
        <v>683</v>
      </c>
      <c r="P1538" s="8" t="s">
        <v>3466</v>
      </c>
      <c r="Q1538" s="8" t="s">
        <v>3473</v>
      </c>
    </row>
    <row r="1539" spans="1:17" ht="13.9" customHeight="1">
      <c r="A1539" s="2" t="s">
        <v>7966</v>
      </c>
      <c r="B1539" s="8" t="s">
        <v>13</v>
      </c>
      <c r="C1539" s="3" t="s">
        <v>14</v>
      </c>
      <c r="D1539" s="8" t="s">
        <v>1682</v>
      </c>
      <c r="E1539" s="8" t="s">
        <v>2799</v>
      </c>
      <c r="F1539" s="8" t="s">
        <v>3479</v>
      </c>
      <c r="G1539" s="8" t="s">
        <v>15</v>
      </c>
      <c r="H1539" s="8" t="s">
        <v>3529</v>
      </c>
      <c r="I1539" s="3" t="s">
        <v>16</v>
      </c>
      <c r="J1539" s="36">
        <v>41.71</v>
      </c>
      <c r="K1539" s="32">
        <v>40</v>
      </c>
      <c r="L1539" s="14">
        <v>0.2</v>
      </c>
      <c r="M1539" s="12">
        <v>28498</v>
      </c>
      <c r="N1539" s="93" t="s">
        <v>5357</v>
      </c>
      <c r="O1539" s="8" t="s">
        <v>683</v>
      </c>
      <c r="P1539" s="8" t="s">
        <v>3466</v>
      </c>
      <c r="Q1539" s="8" t="s">
        <v>3473</v>
      </c>
    </row>
    <row r="1540" spans="1:17" ht="13.9" customHeight="1">
      <c r="A1540" s="2" t="s">
        <v>7967</v>
      </c>
      <c r="B1540" s="8" t="s">
        <v>13</v>
      </c>
      <c r="C1540" s="3" t="s">
        <v>14</v>
      </c>
      <c r="D1540" s="8" t="s">
        <v>1683</v>
      </c>
      <c r="E1540" s="8" t="s">
        <v>1502</v>
      </c>
      <c r="F1540" s="8" t="s">
        <v>3479</v>
      </c>
      <c r="G1540" s="8" t="s">
        <v>15</v>
      </c>
      <c r="H1540" s="8" t="s">
        <v>3529</v>
      </c>
      <c r="I1540" s="3" t="s">
        <v>16</v>
      </c>
      <c r="J1540" s="36">
        <v>70.39</v>
      </c>
      <c r="K1540" s="32">
        <v>1</v>
      </c>
      <c r="L1540" s="14">
        <v>0.2</v>
      </c>
      <c r="M1540" s="12">
        <v>31080</v>
      </c>
      <c r="N1540" s="93" t="s">
        <v>5682</v>
      </c>
      <c r="O1540" s="8" t="s">
        <v>683</v>
      </c>
      <c r="P1540" s="8" t="s">
        <v>3466</v>
      </c>
      <c r="Q1540" s="8" t="s">
        <v>3473</v>
      </c>
    </row>
    <row r="1541" spans="1:17" ht="13.9" customHeight="1">
      <c r="A1541" s="23" t="s">
        <v>7968</v>
      </c>
      <c r="B1541" s="8" t="s">
        <v>13</v>
      </c>
      <c r="C1541" s="3" t="s">
        <v>14</v>
      </c>
      <c r="D1541" s="8" t="s">
        <v>1684</v>
      </c>
      <c r="E1541" s="3" t="s">
        <v>1177</v>
      </c>
      <c r="F1541" s="8" t="s">
        <v>3479</v>
      </c>
      <c r="G1541" s="8" t="s">
        <v>15</v>
      </c>
      <c r="H1541" s="8" t="s">
        <v>3529</v>
      </c>
      <c r="I1541" s="3" t="s">
        <v>16</v>
      </c>
      <c r="J1541" s="36">
        <v>75.790000000000006</v>
      </c>
      <c r="K1541" s="32">
        <v>1</v>
      </c>
      <c r="L1541" s="14">
        <v>0.2</v>
      </c>
      <c r="M1541" s="12">
        <v>28076</v>
      </c>
      <c r="N1541" s="93" t="s">
        <v>5693</v>
      </c>
      <c r="O1541" s="8" t="s">
        <v>683</v>
      </c>
      <c r="P1541" s="8" t="s">
        <v>3466</v>
      </c>
      <c r="Q1541" s="8" t="s">
        <v>3473</v>
      </c>
    </row>
    <row r="1542" spans="1:17" ht="13.9" customHeight="1">
      <c r="A1542" s="2" t="s">
        <v>7969</v>
      </c>
      <c r="B1542" s="8" t="s">
        <v>13</v>
      </c>
      <c r="C1542" s="3" t="s">
        <v>14</v>
      </c>
      <c r="D1542" s="8" t="s">
        <v>1685</v>
      </c>
      <c r="E1542" s="3" t="s">
        <v>153</v>
      </c>
      <c r="F1542" s="8" t="s">
        <v>3479</v>
      </c>
      <c r="G1542" s="8" t="s">
        <v>15</v>
      </c>
      <c r="H1542" s="8" t="s">
        <v>3529</v>
      </c>
      <c r="I1542" s="3" t="s">
        <v>16</v>
      </c>
      <c r="J1542" s="36">
        <v>82.29</v>
      </c>
      <c r="K1542" s="32">
        <v>4.1444000000000001</v>
      </c>
      <c r="L1542" s="14">
        <v>0.2</v>
      </c>
      <c r="M1542" s="12">
        <v>28313</v>
      </c>
      <c r="N1542" s="93" t="s">
        <v>5694</v>
      </c>
      <c r="O1542" s="8" t="s">
        <v>683</v>
      </c>
      <c r="P1542" s="8" t="s">
        <v>3466</v>
      </c>
      <c r="Q1542" s="8" t="s">
        <v>3473</v>
      </c>
    </row>
    <row r="1543" spans="1:17" ht="13.9" customHeight="1">
      <c r="A1543" s="2" t="s">
        <v>7970</v>
      </c>
      <c r="B1543" s="8" t="s">
        <v>13</v>
      </c>
      <c r="C1543" s="3" t="s">
        <v>14</v>
      </c>
      <c r="D1543" s="8" t="s">
        <v>1686</v>
      </c>
      <c r="E1543" s="3" t="s">
        <v>766</v>
      </c>
      <c r="F1543" s="8" t="s">
        <v>3479</v>
      </c>
      <c r="G1543" s="8" t="s">
        <v>15</v>
      </c>
      <c r="H1543" s="8" t="s">
        <v>3529</v>
      </c>
      <c r="I1543" s="3" t="s">
        <v>16</v>
      </c>
      <c r="J1543" s="36">
        <v>88.03</v>
      </c>
      <c r="K1543" s="32">
        <v>4.63889</v>
      </c>
      <c r="L1543" s="14">
        <v>0.2</v>
      </c>
      <c r="M1543" s="12">
        <v>28559</v>
      </c>
      <c r="N1543" s="93" t="s">
        <v>5695</v>
      </c>
      <c r="O1543" s="8" t="s">
        <v>683</v>
      </c>
      <c r="P1543" s="8" t="s">
        <v>3466</v>
      </c>
      <c r="Q1543" s="8" t="s">
        <v>3473</v>
      </c>
    </row>
    <row r="1544" spans="1:17" ht="13.9" customHeight="1">
      <c r="A1544" s="23" t="s">
        <v>7971</v>
      </c>
      <c r="B1544" s="8" t="s">
        <v>13</v>
      </c>
      <c r="C1544" s="3" t="s">
        <v>14</v>
      </c>
      <c r="D1544" s="8" t="s">
        <v>1687</v>
      </c>
      <c r="E1544" s="8" t="s">
        <v>1502</v>
      </c>
      <c r="F1544" s="8" t="s">
        <v>3479</v>
      </c>
      <c r="G1544" s="8" t="s">
        <v>15</v>
      </c>
      <c r="H1544" s="8" t="s">
        <v>3529</v>
      </c>
      <c r="I1544" s="3" t="s">
        <v>16</v>
      </c>
      <c r="J1544" s="36">
        <v>39.950000000000003</v>
      </c>
      <c r="K1544" s="32">
        <v>1</v>
      </c>
      <c r="L1544" s="14">
        <v>0.2</v>
      </c>
      <c r="M1544" s="12">
        <v>36534</v>
      </c>
      <c r="N1544" s="93" t="s">
        <v>4688</v>
      </c>
      <c r="O1544" s="8" t="s">
        <v>683</v>
      </c>
      <c r="P1544" s="8" t="s">
        <v>3466</v>
      </c>
      <c r="Q1544" s="8" t="s">
        <v>3473</v>
      </c>
    </row>
    <row r="1545" spans="1:17" ht="13.9" customHeight="1">
      <c r="A1545" s="2" t="s">
        <v>7972</v>
      </c>
      <c r="B1545" s="8" t="s">
        <v>13</v>
      </c>
      <c r="C1545" s="3" t="s">
        <v>14</v>
      </c>
      <c r="D1545" s="8" t="s">
        <v>1688</v>
      </c>
      <c r="E1545" s="3" t="s">
        <v>1177</v>
      </c>
      <c r="F1545" s="8" t="s">
        <v>3479</v>
      </c>
      <c r="G1545" s="8" t="s">
        <v>15</v>
      </c>
      <c r="H1545" s="8" t="s">
        <v>3529</v>
      </c>
      <c r="I1545" s="3" t="s">
        <v>16</v>
      </c>
      <c r="J1545" s="36">
        <v>38.46</v>
      </c>
      <c r="K1545" s="32">
        <v>1</v>
      </c>
      <c r="L1545" s="14">
        <v>0.2</v>
      </c>
      <c r="M1545" s="12">
        <v>33530</v>
      </c>
      <c r="N1545" s="93" t="s">
        <v>4017</v>
      </c>
      <c r="O1545" s="8" t="s">
        <v>683</v>
      </c>
      <c r="P1545" s="8" t="s">
        <v>3466</v>
      </c>
      <c r="Q1545" s="8" t="s">
        <v>3473</v>
      </c>
    </row>
    <row r="1546" spans="1:17" ht="13.9" customHeight="1">
      <c r="A1546" s="2" t="s">
        <v>7973</v>
      </c>
      <c r="B1546" s="8" t="s">
        <v>13</v>
      </c>
      <c r="C1546" s="3" t="s">
        <v>14</v>
      </c>
      <c r="D1546" s="8" t="s">
        <v>1689</v>
      </c>
      <c r="E1546" s="8" t="s">
        <v>1589</v>
      </c>
      <c r="F1546" s="8" t="s">
        <v>3479</v>
      </c>
      <c r="G1546" s="8" t="s">
        <v>15</v>
      </c>
      <c r="H1546" s="8" t="s">
        <v>3529</v>
      </c>
      <c r="I1546" s="3" t="s">
        <v>16</v>
      </c>
      <c r="J1546" s="36">
        <v>79.09</v>
      </c>
      <c r="K1546" s="32">
        <v>20</v>
      </c>
      <c r="L1546" s="14">
        <v>0.2</v>
      </c>
      <c r="M1546" s="12">
        <v>33426</v>
      </c>
      <c r="N1546" s="93" t="s">
        <v>4018</v>
      </c>
      <c r="O1546" s="8" t="s">
        <v>683</v>
      </c>
      <c r="P1546" s="8" t="s">
        <v>3466</v>
      </c>
      <c r="Q1546" s="8" t="s">
        <v>3473</v>
      </c>
    </row>
    <row r="1547" spans="1:17" ht="13.9" customHeight="1">
      <c r="A1547" s="23" t="s">
        <v>7974</v>
      </c>
      <c r="B1547" s="8" t="s">
        <v>13</v>
      </c>
      <c r="C1547" s="3" t="s">
        <v>14</v>
      </c>
      <c r="D1547" s="8" t="s">
        <v>1690</v>
      </c>
      <c r="E1547" s="8" t="s">
        <v>2276</v>
      </c>
      <c r="F1547" s="8" t="s">
        <v>3479</v>
      </c>
      <c r="G1547" s="8" t="s">
        <v>15</v>
      </c>
      <c r="H1547" s="8" t="s">
        <v>3529</v>
      </c>
      <c r="I1547" s="3" t="s">
        <v>16</v>
      </c>
      <c r="J1547" s="36">
        <v>42.65</v>
      </c>
      <c r="K1547" s="32">
        <v>1</v>
      </c>
      <c r="L1547" s="14">
        <v>0.2</v>
      </c>
      <c r="M1547" s="12">
        <v>34014</v>
      </c>
      <c r="N1547" s="93" t="s">
        <v>5696</v>
      </c>
      <c r="O1547" s="8" t="s">
        <v>683</v>
      </c>
      <c r="P1547" s="8" t="s">
        <v>3466</v>
      </c>
      <c r="Q1547" s="8" t="s">
        <v>3473</v>
      </c>
    </row>
    <row r="1548" spans="1:17" ht="13.9" customHeight="1">
      <c r="A1548" s="2" t="s">
        <v>7975</v>
      </c>
      <c r="B1548" s="8" t="s">
        <v>13</v>
      </c>
      <c r="C1548" s="3" t="s">
        <v>14</v>
      </c>
      <c r="D1548" s="8" t="s">
        <v>1691</v>
      </c>
      <c r="E1548" s="3" t="s">
        <v>1100</v>
      </c>
      <c r="F1548" s="8" t="s">
        <v>3479</v>
      </c>
      <c r="G1548" s="8" t="s">
        <v>15</v>
      </c>
      <c r="H1548" s="8" t="s">
        <v>3529</v>
      </c>
      <c r="I1548" s="3" t="s">
        <v>16</v>
      </c>
      <c r="J1548" s="36">
        <v>38.619999999999997</v>
      </c>
      <c r="K1548" s="32">
        <v>10</v>
      </c>
      <c r="L1548" s="14">
        <v>0.2</v>
      </c>
      <c r="M1548" s="12">
        <v>36431</v>
      </c>
      <c r="N1548" s="93" t="s">
        <v>4012</v>
      </c>
      <c r="O1548" s="8" t="s">
        <v>683</v>
      </c>
      <c r="P1548" s="8" t="s">
        <v>3466</v>
      </c>
      <c r="Q1548" s="8" t="s">
        <v>3473</v>
      </c>
    </row>
    <row r="1549" spans="1:17" ht="13.9" customHeight="1">
      <c r="A1549" s="2" t="s">
        <v>7976</v>
      </c>
      <c r="B1549" s="11" t="s">
        <v>13</v>
      </c>
      <c r="C1549" s="3" t="s">
        <v>14</v>
      </c>
      <c r="D1549" s="8" t="s">
        <v>1692</v>
      </c>
      <c r="E1549" s="8" t="s">
        <v>1274</v>
      </c>
      <c r="F1549" s="8" t="s">
        <v>3479</v>
      </c>
      <c r="G1549" s="8" t="s">
        <v>15</v>
      </c>
      <c r="H1549" s="8" t="s">
        <v>3529</v>
      </c>
      <c r="I1549" s="3" t="s">
        <v>16</v>
      </c>
      <c r="J1549" s="36">
        <v>76.63</v>
      </c>
      <c r="K1549" s="32">
        <v>5</v>
      </c>
      <c r="L1549" s="14">
        <v>0.2</v>
      </c>
      <c r="M1549" s="12">
        <v>28059</v>
      </c>
      <c r="N1549" s="93" t="s">
        <v>5697</v>
      </c>
      <c r="O1549" s="8" t="s">
        <v>683</v>
      </c>
      <c r="P1549" s="8" t="s">
        <v>3466</v>
      </c>
      <c r="Q1549" s="8" t="s">
        <v>3473</v>
      </c>
    </row>
    <row r="1550" spans="1:17" ht="13.9" customHeight="1">
      <c r="A1550" s="23" t="s">
        <v>7977</v>
      </c>
      <c r="B1550" s="8" t="s">
        <v>13</v>
      </c>
      <c r="C1550" s="3" t="s">
        <v>14</v>
      </c>
      <c r="D1550" s="8" t="s">
        <v>1693</v>
      </c>
      <c r="E1550" s="3" t="s">
        <v>1100</v>
      </c>
      <c r="F1550" s="8" t="s">
        <v>3479</v>
      </c>
      <c r="G1550" s="8" t="s">
        <v>15</v>
      </c>
      <c r="H1550" s="8" t="s">
        <v>3529</v>
      </c>
      <c r="I1550" s="3" t="s">
        <v>16</v>
      </c>
      <c r="J1550" s="36">
        <v>77.89</v>
      </c>
      <c r="K1550" s="32">
        <v>1</v>
      </c>
      <c r="L1550" s="14">
        <v>0.2</v>
      </c>
      <c r="M1550" s="12">
        <v>28090</v>
      </c>
      <c r="N1550" s="93" t="s">
        <v>5698</v>
      </c>
      <c r="O1550" s="8" t="s">
        <v>683</v>
      </c>
      <c r="P1550" s="8" t="s">
        <v>3466</v>
      </c>
      <c r="Q1550" s="8" t="s">
        <v>3473</v>
      </c>
    </row>
    <row r="1551" spans="1:17" ht="13.9" customHeight="1">
      <c r="A1551" s="2" t="s">
        <v>7978</v>
      </c>
      <c r="B1551" s="8" t="s">
        <v>13</v>
      </c>
      <c r="C1551" s="3" t="s">
        <v>14</v>
      </c>
      <c r="D1551" s="8" t="s">
        <v>1694</v>
      </c>
      <c r="E1551" s="3" t="s">
        <v>1327</v>
      </c>
      <c r="F1551" s="8" t="s">
        <v>3479</v>
      </c>
      <c r="G1551" s="8" t="s">
        <v>15</v>
      </c>
      <c r="H1551" s="8" t="s">
        <v>3529</v>
      </c>
      <c r="I1551" s="3" t="s">
        <v>16</v>
      </c>
      <c r="J1551" s="36">
        <v>76.010000000000005</v>
      </c>
      <c r="K1551" s="32">
        <v>1</v>
      </c>
      <c r="L1551" s="14">
        <v>0.2</v>
      </c>
      <c r="M1551" s="12">
        <v>28560</v>
      </c>
      <c r="N1551" s="93" t="s">
        <v>5699</v>
      </c>
      <c r="O1551" s="8" t="s">
        <v>683</v>
      </c>
      <c r="P1551" s="8" t="s">
        <v>3466</v>
      </c>
      <c r="Q1551" s="8" t="s">
        <v>3473</v>
      </c>
    </row>
    <row r="1552" spans="1:17" ht="13.9" customHeight="1">
      <c r="A1552" s="2" t="s">
        <v>7979</v>
      </c>
      <c r="B1552" s="8" t="s">
        <v>13</v>
      </c>
      <c r="C1552" s="3" t="s">
        <v>14</v>
      </c>
      <c r="D1552" s="8" t="s">
        <v>1695</v>
      </c>
      <c r="E1552" s="8" t="s">
        <v>2404</v>
      </c>
      <c r="F1552" s="8" t="s">
        <v>3479</v>
      </c>
      <c r="G1552" s="8" t="s">
        <v>15</v>
      </c>
      <c r="H1552" s="8" t="s">
        <v>3529</v>
      </c>
      <c r="I1552" s="3" t="s">
        <v>16</v>
      </c>
      <c r="J1552" s="36">
        <v>80.31</v>
      </c>
      <c r="K1552" s="32">
        <v>4.1444000000000001</v>
      </c>
      <c r="L1552" s="14">
        <v>0.2</v>
      </c>
      <c r="M1552" s="12">
        <v>31179</v>
      </c>
      <c r="N1552" s="93" t="s">
        <v>5494</v>
      </c>
      <c r="O1552" s="8" t="s">
        <v>683</v>
      </c>
      <c r="P1552" s="8" t="s">
        <v>3466</v>
      </c>
      <c r="Q1552" s="8" t="s">
        <v>3473</v>
      </c>
    </row>
    <row r="1553" spans="1:17" ht="13.9" customHeight="1">
      <c r="A1553" s="23" t="s">
        <v>7980</v>
      </c>
      <c r="B1553" s="8" t="s">
        <v>13</v>
      </c>
      <c r="C1553" s="3" t="s">
        <v>14</v>
      </c>
      <c r="D1553" s="8" t="s">
        <v>1696</v>
      </c>
      <c r="E1553" s="8" t="s">
        <v>2864</v>
      </c>
      <c r="F1553" s="8" t="s">
        <v>3479</v>
      </c>
      <c r="G1553" s="8" t="s">
        <v>15</v>
      </c>
      <c r="H1553" s="8" t="s">
        <v>3529</v>
      </c>
      <c r="I1553" s="3" t="s">
        <v>16</v>
      </c>
      <c r="J1553" s="36">
        <v>86.3</v>
      </c>
      <c r="K1553" s="32">
        <v>4.1444000000000001</v>
      </c>
      <c r="L1553" s="14">
        <v>0.2</v>
      </c>
      <c r="M1553" s="12">
        <v>28175</v>
      </c>
      <c r="N1553" s="93" t="s">
        <v>5700</v>
      </c>
      <c r="O1553" s="8" t="s">
        <v>683</v>
      </c>
      <c r="P1553" s="8" t="s">
        <v>3466</v>
      </c>
      <c r="Q1553" s="8" t="s">
        <v>3473</v>
      </c>
    </row>
    <row r="1554" spans="1:17" ht="13.9" customHeight="1">
      <c r="A1554" s="2" t="s">
        <v>7981</v>
      </c>
      <c r="B1554" s="11" t="s">
        <v>13</v>
      </c>
      <c r="C1554" s="3" t="s">
        <v>14</v>
      </c>
      <c r="D1554" s="8" t="s">
        <v>1697</v>
      </c>
      <c r="E1554" s="3" t="s">
        <v>354</v>
      </c>
      <c r="F1554" s="8" t="s">
        <v>3479</v>
      </c>
      <c r="G1554" s="8" t="s">
        <v>15</v>
      </c>
      <c r="H1554" s="8" t="s">
        <v>3529</v>
      </c>
      <c r="I1554" s="3" t="s">
        <v>16</v>
      </c>
      <c r="J1554" s="36">
        <v>20.28</v>
      </c>
      <c r="K1554" s="32">
        <v>0.25</v>
      </c>
      <c r="L1554" s="14">
        <v>0.2</v>
      </c>
      <c r="M1554" s="12">
        <v>33402</v>
      </c>
      <c r="N1554" s="93" t="s">
        <v>5701</v>
      </c>
      <c r="O1554" s="8" t="s">
        <v>683</v>
      </c>
      <c r="P1554" s="8" t="s">
        <v>3466</v>
      </c>
      <c r="Q1554" s="8" t="s">
        <v>3473</v>
      </c>
    </row>
    <row r="1555" spans="1:17" ht="13.9" customHeight="1">
      <c r="A1555" s="2" t="s">
        <v>7982</v>
      </c>
      <c r="B1555" s="11" t="s">
        <v>13</v>
      </c>
      <c r="C1555" s="3" t="s">
        <v>14</v>
      </c>
      <c r="D1555" s="8" t="s">
        <v>1698</v>
      </c>
      <c r="E1555" s="8" t="s">
        <v>2404</v>
      </c>
      <c r="F1555" s="8" t="s">
        <v>3479</v>
      </c>
      <c r="G1555" s="8" t="s">
        <v>15</v>
      </c>
      <c r="H1555" s="8" t="s">
        <v>3529</v>
      </c>
      <c r="I1555" s="3" t="s">
        <v>16</v>
      </c>
      <c r="J1555" s="36">
        <v>39.4</v>
      </c>
      <c r="K1555" s="32">
        <v>5</v>
      </c>
      <c r="L1555" s="14">
        <v>0.2</v>
      </c>
      <c r="M1555" s="12">
        <v>33942</v>
      </c>
      <c r="N1555" s="93" t="s">
        <v>4019</v>
      </c>
      <c r="O1555" s="8" t="s">
        <v>683</v>
      </c>
      <c r="P1555" s="8" t="s">
        <v>3466</v>
      </c>
      <c r="Q1555" s="8" t="s">
        <v>3473</v>
      </c>
    </row>
    <row r="1556" spans="1:17" ht="13.9" customHeight="1">
      <c r="A1556" s="23" t="s">
        <v>7983</v>
      </c>
      <c r="B1556" s="8" t="s">
        <v>13</v>
      </c>
      <c r="C1556" s="3" t="s">
        <v>14</v>
      </c>
      <c r="D1556" s="8" t="s">
        <v>1699</v>
      </c>
      <c r="E1556" s="8" t="s">
        <v>2799</v>
      </c>
      <c r="F1556" s="8" t="s">
        <v>3479</v>
      </c>
      <c r="G1556" s="8" t="s">
        <v>15</v>
      </c>
      <c r="H1556" s="8" t="s">
        <v>3529</v>
      </c>
      <c r="I1556" s="3" t="s">
        <v>16</v>
      </c>
      <c r="J1556" s="36">
        <v>54.71</v>
      </c>
      <c r="K1556" s="32">
        <v>2.0570000000000001E-2</v>
      </c>
      <c r="L1556" s="14">
        <v>0.2</v>
      </c>
      <c r="M1556" s="12">
        <v>36518</v>
      </c>
      <c r="N1556" s="93" t="s">
        <v>4020</v>
      </c>
      <c r="O1556" s="8" t="s">
        <v>683</v>
      </c>
      <c r="P1556" s="8" t="s">
        <v>3466</v>
      </c>
      <c r="Q1556" s="8" t="s">
        <v>3473</v>
      </c>
    </row>
    <row r="1557" spans="1:17" ht="13.9" customHeight="1">
      <c r="A1557" s="2" t="s">
        <v>7984</v>
      </c>
      <c r="B1557" s="8" t="s">
        <v>13</v>
      </c>
      <c r="C1557" s="3" t="s">
        <v>14</v>
      </c>
      <c r="D1557" s="8" t="s">
        <v>1700</v>
      </c>
      <c r="E1557" s="8" t="s">
        <v>3063</v>
      </c>
      <c r="F1557" s="8" t="s">
        <v>3479</v>
      </c>
      <c r="G1557" s="8" t="s">
        <v>15</v>
      </c>
      <c r="H1557" s="8" t="s">
        <v>3529</v>
      </c>
      <c r="I1557" s="3" t="s">
        <v>16</v>
      </c>
      <c r="J1557" s="36">
        <v>51.18</v>
      </c>
      <c r="K1557" s="32">
        <v>2.0570000000000001E-2</v>
      </c>
      <c r="L1557" s="14">
        <v>0.2</v>
      </c>
      <c r="M1557" s="12">
        <v>33388</v>
      </c>
      <c r="N1557" s="93" t="s">
        <v>5702</v>
      </c>
      <c r="O1557" s="8" t="s">
        <v>683</v>
      </c>
      <c r="P1557" s="8" t="s">
        <v>3466</v>
      </c>
      <c r="Q1557" s="8" t="s">
        <v>3473</v>
      </c>
    </row>
    <row r="1558" spans="1:17" ht="13.9" customHeight="1">
      <c r="A1558" s="2" t="s">
        <v>7985</v>
      </c>
      <c r="B1558" s="8" t="s">
        <v>13</v>
      </c>
      <c r="C1558" s="3" t="s">
        <v>14</v>
      </c>
      <c r="D1558" s="8" t="s">
        <v>1701</v>
      </c>
      <c r="E1558" s="3" t="s">
        <v>616</v>
      </c>
      <c r="F1558" s="8" t="s">
        <v>3479</v>
      </c>
      <c r="G1558" s="8" t="s">
        <v>15</v>
      </c>
      <c r="H1558" s="8" t="s">
        <v>3529</v>
      </c>
      <c r="I1558" s="3" t="s">
        <v>16</v>
      </c>
      <c r="J1558" s="36">
        <v>41.67</v>
      </c>
      <c r="K1558" s="32">
        <v>1</v>
      </c>
      <c r="L1558" s="14">
        <v>0.2</v>
      </c>
      <c r="M1558" s="12">
        <v>33544</v>
      </c>
      <c r="N1558" s="93" t="s">
        <v>4689</v>
      </c>
      <c r="O1558" s="8" t="s">
        <v>683</v>
      </c>
      <c r="P1558" s="8" t="s">
        <v>3466</v>
      </c>
      <c r="Q1558" s="8" t="s">
        <v>3473</v>
      </c>
    </row>
    <row r="1559" spans="1:17" ht="13.9" customHeight="1">
      <c r="A1559" s="23" t="s">
        <v>7986</v>
      </c>
      <c r="B1559" s="8" t="s">
        <v>13</v>
      </c>
      <c r="C1559" s="3" t="s">
        <v>14</v>
      </c>
      <c r="D1559" s="8" t="s">
        <v>1703</v>
      </c>
      <c r="E1559" s="3" t="s">
        <v>1177</v>
      </c>
      <c r="F1559" s="8" t="s">
        <v>3479</v>
      </c>
      <c r="G1559" s="8" t="s">
        <v>15</v>
      </c>
      <c r="H1559" s="8" t="s">
        <v>3529</v>
      </c>
      <c r="I1559" s="3" t="s">
        <v>16</v>
      </c>
      <c r="J1559" s="36">
        <v>39.75</v>
      </c>
      <c r="K1559" s="32">
        <v>2.6666699999999999</v>
      </c>
      <c r="L1559" s="14">
        <v>0.2</v>
      </c>
      <c r="M1559" s="12">
        <v>33872</v>
      </c>
      <c r="N1559" s="96" t="s">
        <v>4690</v>
      </c>
      <c r="O1559" s="8" t="s">
        <v>683</v>
      </c>
      <c r="P1559" s="8" t="s">
        <v>3466</v>
      </c>
      <c r="Q1559" s="8" t="s">
        <v>3473</v>
      </c>
    </row>
    <row r="1560" spans="1:17" ht="13.9" customHeight="1">
      <c r="A1560" s="2" t="s">
        <v>7987</v>
      </c>
      <c r="B1560" s="8" t="s">
        <v>13</v>
      </c>
      <c r="C1560" s="3" t="s">
        <v>14</v>
      </c>
      <c r="D1560" s="8" t="s">
        <v>1704</v>
      </c>
      <c r="E1560" s="8" t="s">
        <v>201</v>
      </c>
      <c r="F1560" s="8" t="s">
        <v>3479</v>
      </c>
      <c r="G1560" s="8" t="s">
        <v>15</v>
      </c>
      <c r="H1560" s="8" t="s">
        <v>3529</v>
      </c>
      <c r="I1560" s="3" t="s">
        <v>16</v>
      </c>
      <c r="J1560" s="36">
        <v>39.549999999999997</v>
      </c>
      <c r="K1560" s="32">
        <v>1.11111</v>
      </c>
      <c r="L1560" s="14">
        <v>0.2</v>
      </c>
      <c r="M1560" s="12">
        <v>36555</v>
      </c>
      <c r="N1560" s="96" t="s">
        <v>4021</v>
      </c>
      <c r="O1560" s="8" t="s">
        <v>683</v>
      </c>
      <c r="P1560" s="8" t="s">
        <v>3466</v>
      </c>
      <c r="Q1560" s="8" t="s">
        <v>3473</v>
      </c>
    </row>
    <row r="1561" spans="1:17" ht="13.9" customHeight="1">
      <c r="A1561" s="2" t="s">
        <v>7988</v>
      </c>
      <c r="B1561" s="8" t="s">
        <v>13</v>
      </c>
      <c r="C1561" s="3" t="s">
        <v>14</v>
      </c>
      <c r="D1561" s="8" t="s">
        <v>1705</v>
      </c>
      <c r="E1561" s="3" t="s">
        <v>215</v>
      </c>
      <c r="F1561" s="8" t="s">
        <v>3479</v>
      </c>
      <c r="G1561" s="8" t="s">
        <v>15</v>
      </c>
      <c r="H1561" s="8" t="s">
        <v>3529</v>
      </c>
      <c r="I1561" s="3" t="s">
        <v>16</v>
      </c>
      <c r="J1561" s="36">
        <v>92.56</v>
      </c>
      <c r="K1561" s="32">
        <v>5.77705</v>
      </c>
      <c r="L1561" s="14">
        <v>0.2</v>
      </c>
      <c r="M1561" s="12">
        <v>28076</v>
      </c>
      <c r="N1561" s="93" t="s">
        <v>3825</v>
      </c>
      <c r="O1561" s="8" t="s">
        <v>683</v>
      </c>
      <c r="P1561" s="8" t="s">
        <v>3466</v>
      </c>
      <c r="Q1561" s="8" t="s">
        <v>3473</v>
      </c>
    </row>
    <row r="1562" spans="1:17" ht="13.9" customHeight="1">
      <c r="A1562" s="23" t="s">
        <v>7989</v>
      </c>
      <c r="B1562" s="8" t="s">
        <v>13</v>
      </c>
      <c r="C1562" s="3" t="s">
        <v>14</v>
      </c>
      <c r="D1562" s="8" t="s">
        <v>1706</v>
      </c>
      <c r="E1562" s="3" t="s">
        <v>898</v>
      </c>
      <c r="F1562" s="8" t="s">
        <v>3479</v>
      </c>
      <c r="G1562" s="8" t="s">
        <v>15</v>
      </c>
      <c r="H1562" s="8" t="s">
        <v>3529</v>
      </c>
      <c r="I1562" s="3" t="s">
        <v>16</v>
      </c>
      <c r="J1562" s="36">
        <v>20.25</v>
      </c>
      <c r="K1562" s="32">
        <v>10</v>
      </c>
      <c r="L1562" s="14">
        <v>0.2</v>
      </c>
      <c r="M1562" s="12">
        <v>33502</v>
      </c>
      <c r="N1562" s="93" t="s">
        <v>4022</v>
      </c>
      <c r="O1562" s="8" t="s">
        <v>683</v>
      </c>
      <c r="P1562" s="8" t="s">
        <v>3466</v>
      </c>
      <c r="Q1562" s="8" t="s">
        <v>3473</v>
      </c>
    </row>
    <row r="1563" spans="1:17" ht="13.9" customHeight="1">
      <c r="A1563" s="2" t="s">
        <v>7990</v>
      </c>
      <c r="B1563" s="8" t="s">
        <v>13</v>
      </c>
      <c r="C1563" s="3" t="s">
        <v>14</v>
      </c>
      <c r="D1563" s="8" t="s">
        <v>1707</v>
      </c>
      <c r="E1563" s="8" t="s">
        <v>1502</v>
      </c>
      <c r="F1563" s="8" t="s">
        <v>3479</v>
      </c>
      <c r="G1563" s="8" t="s">
        <v>15</v>
      </c>
      <c r="H1563" s="8" t="s">
        <v>3529</v>
      </c>
      <c r="I1563" s="3" t="s">
        <v>16</v>
      </c>
      <c r="J1563" s="36">
        <v>19.2</v>
      </c>
      <c r="K1563" s="32">
        <v>2.5</v>
      </c>
      <c r="L1563" s="14">
        <v>0.25</v>
      </c>
      <c r="M1563" s="12">
        <v>34450</v>
      </c>
      <c r="N1563" s="93" t="s">
        <v>4023</v>
      </c>
      <c r="O1563" s="8" t="s">
        <v>683</v>
      </c>
      <c r="P1563" s="8" t="s">
        <v>3466</v>
      </c>
      <c r="Q1563" s="8" t="s">
        <v>3473</v>
      </c>
    </row>
    <row r="1564" spans="1:17" ht="13.9" customHeight="1">
      <c r="A1564" s="2" t="s">
        <v>7991</v>
      </c>
      <c r="B1564" s="8" t="s">
        <v>13</v>
      </c>
      <c r="C1564" s="3" t="s">
        <v>14</v>
      </c>
      <c r="D1564" s="8" t="s">
        <v>1708</v>
      </c>
      <c r="E1564" s="8" t="s">
        <v>201</v>
      </c>
      <c r="F1564" s="8" t="s">
        <v>3479</v>
      </c>
      <c r="G1564" s="8" t="s">
        <v>15</v>
      </c>
      <c r="H1564" s="8" t="s">
        <v>3529</v>
      </c>
      <c r="I1564" s="3" t="s">
        <v>16</v>
      </c>
      <c r="J1564" s="36">
        <v>34.81</v>
      </c>
      <c r="K1564" s="32">
        <v>0.57264999999999999</v>
      </c>
      <c r="L1564" s="14">
        <v>0.2</v>
      </c>
      <c r="M1564" s="12">
        <v>36518</v>
      </c>
      <c r="N1564" s="93" t="s">
        <v>4024</v>
      </c>
      <c r="O1564" s="8" t="s">
        <v>683</v>
      </c>
      <c r="P1564" s="8" t="s">
        <v>3466</v>
      </c>
      <c r="Q1564" s="8" t="s">
        <v>3473</v>
      </c>
    </row>
    <row r="1565" spans="1:17" ht="13.9" customHeight="1">
      <c r="A1565" s="23" t="s">
        <v>7992</v>
      </c>
      <c r="B1565" s="8" t="s">
        <v>13</v>
      </c>
      <c r="C1565" s="3" t="s">
        <v>14</v>
      </c>
      <c r="D1565" s="8" t="s">
        <v>1709</v>
      </c>
      <c r="E1565" s="3" t="s">
        <v>766</v>
      </c>
      <c r="F1565" s="8" t="s">
        <v>3479</v>
      </c>
      <c r="G1565" s="8" t="s">
        <v>15</v>
      </c>
      <c r="H1565" s="8" t="s">
        <v>3529</v>
      </c>
      <c r="I1565" s="3" t="s">
        <v>16</v>
      </c>
      <c r="J1565" s="36">
        <v>84.4</v>
      </c>
      <c r="K1565" s="32">
        <v>5</v>
      </c>
      <c r="L1565" s="14">
        <v>0.2</v>
      </c>
      <c r="M1565" s="12">
        <v>28058</v>
      </c>
      <c r="N1565" s="93" t="s">
        <v>5703</v>
      </c>
      <c r="O1565" s="8" t="s">
        <v>683</v>
      </c>
      <c r="P1565" s="8" t="s">
        <v>3466</v>
      </c>
      <c r="Q1565" s="8" t="s">
        <v>3473</v>
      </c>
    </row>
    <row r="1566" spans="1:17" ht="13.9" customHeight="1">
      <c r="A1566" s="2" t="s">
        <v>7993</v>
      </c>
      <c r="B1566" s="8" t="s">
        <v>13</v>
      </c>
      <c r="C1566" s="3" t="s">
        <v>14</v>
      </c>
      <c r="D1566" s="8" t="s">
        <v>1710</v>
      </c>
      <c r="E1566" s="3" t="s">
        <v>616</v>
      </c>
      <c r="F1566" s="8" t="s">
        <v>3479</v>
      </c>
      <c r="G1566" s="8" t="s">
        <v>15</v>
      </c>
      <c r="H1566" s="8" t="s">
        <v>3529</v>
      </c>
      <c r="I1566" s="3" t="s">
        <v>16</v>
      </c>
      <c r="J1566" s="36">
        <v>40.130000000000003</v>
      </c>
      <c r="K1566" s="32">
        <v>5</v>
      </c>
      <c r="L1566" s="14">
        <v>0.2</v>
      </c>
      <c r="M1566" s="12">
        <v>33472</v>
      </c>
      <c r="N1566" s="93" t="s">
        <v>4017</v>
      </c>
      <c r="O1566" s="8" t="s">
        <v>683</v>
      </c>
      <c r="P1566" s="8" t="s">
        <v>3466</v>
      </c>
      <c r="Q1566" s="8" t="s">
        <v>3473</v>
      </c>
    </row>
    <row r="1567" spans="1:17" ht="13.9" customHeight="1">
      <c r="A1567" s="2" t="s">
        <v>7994</v>
      </c>
      <c r="B1567" s="8" t="s">
        <v>13</v>
      </c>
      <c r="C1567" s="3" t="s">
        <v>14</v>
      </c>
      <c r="D1567" s="8" t="s">
        <v>1711</v>
      </c>
      <c r="E1567" s="3" t="s">
        <v>995</v>
      </c>
      <c r="F1567" s="8" t="s">
        <v>3479</v>
      </c>
      <c r="G1567" s="8" t="s">
        <v>15</v>
      </c>
      <c r="H1567" s="8" t="s">
        <v>3529</v>
      </c>
      <c r="I1567" s="3" t="s">
        <v>16</v>
      </c>
      <c r="J1567" s="36">
        <v>37.04</v>
      </c>
      <c r="K1567" s="32">
        <v>2.2222300000000001</v>
      </c>
      <c r="L1567" s="14">
        <v>0.2</v>
      </c>
      <c r="M1567" s="12">
        <v>33949</v>
      </c>
      <c r="N1567" s="93" t="s">
        <v>5704</v>
      </c>
      <c r="O1567" s="8" t="s">
        <v>683</v>
      </c>
      <c r="P1567" s="8" t="s">
        <v>3466</v>
      </c>
      <c r="Q1567" s="8" t="s">
        <v>3473</v>
      </c>
    </row>
    <row r="1568" spans="1:17" ht="13.9" customHeight="1">
      <c r="A1568" s="23" t="s">
        <v>7995</v>
      </c>
      <c r="B1568" s="8" t="s">
        <v>13</v>
      </c>
      <c r="C1568" s="3" t="s">
        <v>14</v>
      </c>
      <c r="D1568" s="8" t="s">
        <v>1712</v>
      </c>
      <c r="E1568" s="8" t="s">
        <v>1702</v>
      </c>
      <c r="F1568" s="8" t="s">
        <v>3479</v>
      </c>
      <c r="G1568" s="8" t="s">
        <v>15</v>
      </c>
      <c r="H1568" s="8" t="s">
        <v>3529</v>
      </c>
      <c r="I1568" s="3" t="s">
        <v>16</v>
      </c>
      <c r="J1568" s="36">
        <v>41.74</v>
      </c>
      <c r="K1568" s="32">
        <v>5.3333300000000001</v>
      </c>
      <c r="L1568" s="14">
        <v>0.2</v>
      </c>
      <c r="M1568" s="12">
        <v>36469</v>
      </c>
      <c r="N1568" s="93" t="s">
        <v>5705</v>
      </c>
      <c r="O1568" s="8" t="s">
        <v>683</v>
      </c>
      <c r="P1568" s="8" t="s">
        <v>3466</v>
      </c>
      <c r="Q1568" s="8" t="s">
        <v>3473</v>
      </c>
    </row>
    <row r="1569" spans="1:17" ht="13.9" customHeight="1">
      <c r="A1569" s="2" t="s">
        <v>7996</v>
      </c>
      <c r="B1569" s="8" t="s">
        <v>13</v>
      </c>
      <c r="C1569" s="3" t="s">
        <v>14</v>
      </c>
      <c r="D1569" s="8" t="s">
        <v>1713</v>
      </c>
      <c r="E1569" s="3" t="s">
        <v>1177</v>
      </c>
      <c r="F1569" s="8" t="s">
        <v>3479</v>
      </c>
      <c r="G1569" s="8" t="s">
        <v>15</v>
      </c>
      <c r="H1569" s="8" t="s">
        <v>3529</v>
      </c>
      <c r="I1569" s="3" t="s">
        <v>16</v>
      </c>
      <c r="J1569" s="36">
        <v>38.57</v>
      </c>
      <c r="K1569" s="32">
        <v>5</v>
      </c>
      <c r="L1569" s="14">
        <v>0.2</v>
      </c>
      <c r="M1569" s="12">
        <v>33417</v>
      </c>
      <c r="N1569" s="93" t="s">
        <v>4025</v>
      </c>
      <c r="O1569" s="8" t="s">
        <v>683</v>
      </c>
      <c r="P1569" s="8" t="s">
        <v>3466</v>
      </c>
      <c r="Q1569" s="8" t="s">
        <v>3473</v>
      </c>
    </row>
    <row r="1570" spans="1:17" ht="13.9" customHeight="1">
      <c r="A1570" s="2" t="s">
        <v>7997</v>
      </c>
      <c r="B1570" s="11" t="s">
        <v>13</v>
      </c>
      <c r="C1570" s="3" t="s">
        <v>14</v>
      </c>
      <c r="D1570" s="8" t="s">
        <v>1714</v>
      </c>
      <c r="E1570" s="8" t="s">
        <v>1589</v>
      </c>
      <c r="F1570" s="8" t="s">
        <v>3479</v>
      </c>
      <c r="G1570" s="8" t="s">
        <v>15</v>
      </c>
      <c r="H1570" s="8" t="s">
        <v>3522</v>
      </c>
      <c r="I1570" s="3" t="s">
        <v>16</v>
      </c>
      <c r="J1570" s="36">
        <v>43.65</v>
      </c>
      <c r="K1570" s="32">
        <v>4.5787500000000003</v>
      </c>
      <c r="L1570" s="14">
        <v>0.2</v>
      </c>
      <c r="M1570" s="12">
        <v>12827</v>
      </c>
      <c r="N1570" s="93" t="s">
        <v>5706</v>
      </c>
      <c r="O1570" s="8" t="s">
        <v>177</v>
      </c>
      <c r="P1570" s="8" t="s">
        <v>3466</v>
      </c>
      <c r="Q1570" s="8" t="s">
        <v>3473</v>
      </c>
    </row>
    <row r="1571" spans="1:17" ht="13.9" customHeight="1">
      <c r="A1571" s="23" t="s">
        <v>7998</v>
      </c>
      <c r="B1571" s="11" t="s">
        <v>13</v>
      </c>
      <c r="C1571" s="3" t="s">
        <v>14</v>
      </c>
      <c r="D1571" s="8" t="s">
        <v>1715</v>
      </c>
      <c r="E1571" s="8" t="s">
        <v>2552</v>
      </c>
      <c r="F1571" s="8" t="s">
        <v>3479</v>
      </c>
      <c r="G1571" s="8" t="s">
        <v>15</v>
      </c>
      <c r="H1571" s="8" t="s">
        <v>3522</v>
      </c>
      <c r="I1571" s="3" t="s">
        <v>16</v>
      </c>
      <c r="J1571" s="36">
        <v>19.37</v>
      </c>
      <c r="K1571" s="32">
        <v>4.6074999999999999</v>
      </c>
      <c r="L1571" s="14">
        <v>0.2</v>
      </c>
      <c r="M1571" s="12">
        <v>10773</v>
      </c>
      <c r="N1571" s="93" t="s">
        <v>5707</v>
      </c>
      <c r="O1571" s="8" t="s">
        <v>177</v>
      </c>
      <c r="P1571" s="8" t="s">
        <v>3466</v>
      </c>
      <c r="Q1571" s="8" t="s">
        <v>3473</v>
      </c>
    </row>
    <row r="1572" spans="1:17" ht="13.9" customHeight="1">
      <c r="A1572" s="2" t="s">
        <v>7999</v>
      </c>
      <c r="B1572" s="8" t="s">
        <v>13</v>
      </c>
      <c r="C1572" s="3" t="s">
        <v>14</v>
      </c>
      <c r="D1572" s="8" t="s">
        <v>1716</v>
      </c>
      <c r="E1572" s="8" t="s">
        <v>3126</v>
      </c>
      <c r="F1572" s="8" t="s">
        <v>3479</v>
      </c>
      <c r="G1572" s="8" t="s">
        <v>15</v>
      </c>
      <c r="H1572" s="8" t="s">
        <v>3522</v>
      </c>
      <c r="I1572" s="3" t="s">
        <v>16</v>
      </c>
      <c r="J1572" s="36">
        <v>17.98</v>
      </c>
      <c r="K1572" s="32">
        <v>4.6074999999999999</v>
      </c>
      <c r="L1572" s="14">
        <v>0.2</v>
      </c>
      <c r="M1572" s="12">
        <v>13160</v>
      </c>
      <c r="N1572" s="93" t="s">
        <v>5708</v>
      </c>
      <c r="O1572" s="8" t="s">
        <v>177</v>
      </c>
      <c r="P1572" s="8" t="s">
        <v>3466</v>
      </c>
      <c r="Q1572" s="8" t="s">
        <v>3473</v>
      </c>
    </row>
    <row r="1573" spans="1:17" ht="13.9" customHeight="1">
      <c r="A1573" s="2" t="s">
        <v>8000</v>
      </c>
      <c r="B1573" s="8" t="s">
        <v>13</v>
      </c>
      <c r="C1573" s="3" t="s">
        <v>14</v>
      </c>
      <c r="D1573" s="8" t="s">
        <v>1717</v>
      </c>
      <c r="E1573" s="3" t="s">
        <v>1396</v>
      </c>
      <c r="F1573" s="8" t="s">
        <v>3479</v>
      </c>
      <c r="G1573" s="8" t="s">
        <v>15</v>
      </c>
      <c r="H1573" s="8" t="s">
        <v>3522</v>
      </c>
      <c r="I1573" s="3" t="s">
        <v>16</v>
      </c>
      <c r="J1573" s="36">
        <v>166.75</v>
      </c>
      <c r="K1573" s="32">
        <v>11.0852</v>
      </c>
      <c r="L1573" s="14">
        <v>0.2</v>
      </c>
      <c r="M1573" s="12">
        <v>33502</v>
      </c>
      <c r="N1573" s="93" t="s">
        <v>4026</v>
      </c>
      <c r="O1573" s="8" t="s">
        <v>177</v>
      </c>
      <c r="P1573" s="8" t="s">
        <v>3466</v>
      </c>
      <c r="Q1573" s="8" t="s">
        <v>3473</v>
      </c>
    </row>
    <row r="1574" spans="1:17" ht="13.9" customHeight="1">
      <c r="A1574" s="23" t="s">
        <v>8001</v>
      </c>
      <c r="B1574" s="8" t="s">
        <v>13</v>
      </c>
      <c r="C1574" s="3" t="s">
        <v>14</v>
      </c>
      <c r="D1574" s="8" t="s">
        <v>1718</v>
      </c>
      <c r="E1574" s="8" t="s">
        <v>1274</v>
      </c>
      <c r="F1574" s="8" t="s">
        <v>3479</v>
      </c>
      <c r="G1574" s="8" t="s">
        <v>15</v>
      </c>
      <c r="H1574" s="8" t="s">
        <v>3522</v>
      </c>
      <c r="I1574" s="3" t="s">
        <v>16</v>
      </c>
      <c r="J1574" s="36">
        <v>117.2</v>
      </c>
      <c r="K1574" s="32">
        <v>22.682300000000001</v>
      </c>
      <c r="L1574" s="14">
        <v>0.2</v>
      </c>
      <c r="M1574" s="12">
        <v>34041</v>
      </c>
      <c r="N1574" s="93" t="s">
        <v>5709</v>
      </c>
      <c r="O1574" s="8" t="s">
        <v>177</v>
      </c>
      <c r="P1574" s="8" t="s">
        <v>3466</v>
      </c>
      <c r="Q1574" s="8" t="s">
        <v>3473</v>
      </c>
    </row>
    <row r="1575" spans="1:17" ht="13.9" customHeight="1">
      <c r="A1575" s="2" t="s">
        <v>8002</v>
      </c>
      <c r="B1575" s="8" t="s">
        <v>13</v>
      </c>
      <c r="C1575" s="3" t="s">
        <v>14</v>
      </c>
      <c r="D1575" s="8" t="s">
        <v>1719</v>
      </c>
      <c r="E1575" s="3" t="s">
        <v>1177</v>
      </c>
      <c r="F1575" s="8" t="s">
        <v>3479</v>
      </c>
      <c r="G1575" s="8" t="s">
        <v>15</v>
      </c>
      <c r="H1575" s="8" t="s">
        <v>3522</v>
      </c>
      <c r="I1575" s="3" t="s">
        <v>16</v>
      </c>
      <c r="J1575" s="36">
        <v>41.61</v>
      </c>
      <c r="K1575" s="32">
        <v>18.315000000000001</v>
      </c>
      <c r="L1575" s="14">
        <v>0.2</v>
      </c>
      <c r="M1575" s="12">
        <v>13297</v>
      </c>
      <c r="N1575" s="93" t="s">
        <v>5710</v>
      </c>
      <c r="O1575" s="8" t="s">
        <v>177</v>
      </c>
      <c r="P1575" s="8" t="s">
        <v>3466</v>
      </c>
      <c r="Q1575" s="8" t="s">
        <v>3473</v>
      </c>
    </row>
    <row r="1576" spans="1:17" ht="13.9" customHeight="1">
      <c r="A1576" s="2" t="s">
        <v>8003</v>
      </c>
      <c r="B1576" s="8" t="s">
        <v>13</v>
      </c>
      <c r="C1576" s="3" t="s">
        <v>14</v>
      </c>
      <c r="D1576" s="8" t="s">
        <v>1720</v>
      </c>
      <c r="E1576" s="3" t="s">
        <v>955</v>
      </c>
      <c r="F1576" s="8" t="s">
        <v>3479</v>
      </c>
      <c r="G1576" s="8" t="s">
        <v>15</v>
      </c>
      <c r="H1576" s="8" t="s">
        <v>3522</v>
      </c>
      <c r="I1576" s="3" t="s">
        <v>16</v>
      </c>
      <c r="J1576" s="36">
        <v>40.880000000000003</v>
      </c>
      <c r="K1576" s="32">
        <v>9.1575000000000006</v>
      </c>
      <c r="L1576" s="14">
        <v>0.2</v>
      </c>
      <c r="M1576" s="12">
        <v>15816</v>
      </c>
      <c r="N1576" s="93" t="s">
        <v>5711</v>
      </c>
      <c r="O1576" s="8" t="s">
        <v>177</v>
      </c>
      <c r="P1576" s="8" t="s">
        <v>3466</v>
      </c>
      <c r="Q1576" s="8" t="s">
        <v>3473</v>
      </c>
    </row>
    <row r="1577" spans="1:17" ht="13.9" customHeight="1">
      <c r="A1577" s="23" t="s">
        <v>8004</v>
      </c>
      <c r="B1577" s="8" t="s">
        <v>13</v>
      </c>
      <c r="C1577" s="3" t="s">
        <v>14</v>
      </c>
      <c r="D1577" s="8" t="s">
        <v>1721</v>
      </c>
      <c r="E1577" s="8" t="s">
        <v>2276</v>
      </c>
      <c r="F1577" s="8" t="s">
        <v>3479</v>
      </c>
      <c r="G1577" s="8" t="s">
        <v>15</v>
      </c>
      <c r="H1577" s="8" t="s">
        <v>3522</v>
      </c>
      <c r="I1577" s="3" t="s">
        <v>16</v>
      </c>
      <c r="J1577" s="36">
        <v>38.22</v>
      </c>
      <c r="K1577" s="32">
        <v>4.5787500000000003</v>
      </c>
      <c r="L1577" s="14">
        <v>0.2</v>
      </c>
      <c r="M1577" s="12">
        <v>12812</v>
      </c>
      <c r="N1577" s="93" t="s">
        <v>5712</v>
      </c>
      <c r="O1577" s="8" t="s">
        <v>177</v>
      </c>
      <c r="P1577" s="8" t="s">
        <v>3466</v>
      </c>
      <c r="Q1577" s="8" t="s">
        <v>3473</v>
      </c>
    </row>
    <row r="1578" spans="1:17" ht="13.9" customHeight="1">
      <c r="A1578" s="2" t="s">
        <v>8005</v>
      </c>
      <c r="B1578" s="8" t="s">
        <v>13</v>
      </c>
      <c r="C1578" s="3" t="s">
        <v>14</v>
      </c>
      <c r="D1578" s="8" t="s">
        <v>1722</v>
      </c>
      <c r="E1578" s="8" t="s">
        <v>2864</v>
      </c>
      <c r="F1578" s="8" t="s">
        <v>3477</v>
      </c>
      <c r="G1578" s="8" t="s">
        <v>15</v>
      </c>
      <c r="H1578" s="13" t="s">
        <v>3525</v>
      </c>
      <c r="I1578" s="3" t="s">
        <v>16</v>
      </c>
      <c r="J1578" s="36">
        <v>115.87</v>
      </c>
      <c r="K1578" s="32">
        <v>5</v>
      </c>
      <c r="L1578" s="14">
        <v>0.1875</v>
      </c>
      <c r="M1578" s="12">
        <v>42279</v>
      </c>
      <c r="N1578" s="93" t="s">
        <v>5713</v>
      </c>
      <c r="O1578" s="8" t="s">
        <v>368</v>
      </c>
      <c r="P1578" s="8" t="s">
        <v>3466</v>
      </c>
      <c r="Q1578" s="8" t="s">
        <v>3473</v>
      </c>
    </row>
    <row r="1579" spans="1:17" ht="13.9" customHeight="1">
      <c r="A1579" s="2" t="s">
        <v>8006</v>
      </c>
      <c r="B1579" s="13" t="s">
        <v>13</v>
      </c>
      <c r="C1579" s="3" t="s">
        <v>14</v>
      </c>
      <c r="D1579" s="8" t="s">
        <v>1723</v>
      </c>
      <c r="E1579" s="3" t="s">
        <v>995</v>
      </c>
      <c r="F1579" s="8" t="s">
        <v>3477</v>
      </c>
      <c r="G1579" s="8" t="s">
        <v>15</v>
      </c>
      <c r="H1579" s="13" t="s">
        <v>3526</v>
      </c>
      <c r="I1579" s="3" t="s">
        <v>16</v>
      </c>
      <c r="J1579" s="36">
        <v>83.93</v>
      </c>
      <c r="K1579" s="32">
        <v>5.6666670000000003</v>
      </c>
      <c r="L1579" s="14">
        <v>0.1875</v>
      </c>
      <c r="M1579" s="12">
        <v>42779</v>
      </c>
      <c r="N1579" s="97" t="s">
        <v>4691</v>
      </c>
      <c r="O1579" s="8" t="s">
        <v>1571</v>
      </c>
      <c r="P1579" s="8" t="s">
        <v>3469</v>
      </c>
      <c r="Q1579" s="8" t="s">
        <v>3473</v>
      </c>
    </row>
    <row r="1580" spans="1:17" ht="13.9" customHeight="1">
      <c r="A1580" s="23" t="s">
        <v>8007</v>
      </c>
      <c r="B1580" s="13" t="s">
        <v>13</v>
      </c>
      <c r="C1580" s="3" t="s">
        <v>14</v>
      </c>
      <c r="D1580" s="8" t="s">
        <v>1724</v>
      </c>
      <c r="E1580" s="3" t="s">
        <v>111</v>
      </c>
      <c r="F1580" s="8" t="s">
        <v>3477</v>
      </c>
      <c r="G1580" s="8" t="s">
        <v>15</v>
      </c>
      <c r="H1580" s="13" t="s">
        <v>3503</v>
      </c>
      <c r="I1580" s="3" t="s">
        <v>16</v>
      </c>
      <c r="J1580" s="36">
        <v>88.29</v>
      </c>
      <c r="K1580" s="32">
        <v>19.125</v>
      </c>
      <c r="L1580" s="14">
        <v>0.1875</v>
      </c>
      <c r="M1580" s="7">
        <v>42299</v>
      </c>
      <c r="N1580" s="97" t="s">
        <v>5714</v>
      </c>
      <c r="O1580" s="8" t="s">
        <v>112</v>
      </c>
      <c r="P1580" s="8" t="s">
        <v>3465</v>
      </c>
      <c r="Q1580" s="8" t="s">
        <v>3472</v>
      </c>
    </row>
    <row r="1581" spans="1:17" ht="13.9" customHeight="1">
      <c r="A1581" s="2" t="s">
        <v>8008</v>
      </c>
      <c r="B1581" s="13" t="s">
        <v>13</v>
      </c>
      <c r="C1581" s="3" t="s">
        <v>14</v>
      </c>
      <c r="D1581" s="8" t="s">
        <v>1725</v>
      </c>
      <c r="E1581" s="3" t="s">
        <v>116</v>
      </c>
      <c r="F1581" s="8" t="s">
        <v>3477</v>
      </c>
      <c r="G1581" s="8" t="s">
        <v>15</v>
      </c>
      <c r="H1581" s="13" t="s">
        <v>3503</v>
      </c>
      <c r="I1581" s="3" t="s">
        <v>16</v>
      </c>
      <c r="J1581" s="36">
        <v>87.98</v>
      </c>
      <c r="K1581" s="32">
        <v>19.125</v>
      </c>
      <c r="L1581" s="14">
        <v>0.1875</v>
      </c>
      <c r="M1581" s="12">
        <v>42295</v>
      </c>
      <c r="N1581" s="97" t="s">
        <v>5715</v>
      </c>
      <c r="O1581" s="8" t="s">
        <v>112</v>
      </c>
      <c r="P1581" s="8" t="s">
        <v>3465</v>
      </c>
      <c r="Q1581" s="8" t="s">
        <v>3472</v>
      </c>
    </row>
    <row r="1582" spans="1:17" ht="13.9" customHeight="1">
      <c r="A1582" s="2" t="s">
        <v>8009</v>
      </c>
      <c r="B1582" s="3" t="s">
        <v>13</v>
      </c>
      <c r="C1582" s="3" t="s">
        <v>14</v>
      </c>
      <c r="D1582" s="8" t="s">
        <v>1726</v>
      </c>
      <c r="E1582" s="8" t="s">
        <v>2147</v>
      </c>
      <c r="F1582" s="8" t="s">
        <v>3477</v>
      </c>
      <c r="G1582" s="8" t="s">
        <v>15</v>
      </c>
      <c r="H1582" s="13" t="s">
        <v>3503</v>
      </c>
      <c r="I1582" s="3" t="s">
        <v>16</v>
      </c>
      <c r="J1582" s="36">
        <v>85.5</v>
      </c>
      <c r="K1582" s="32">
        <v>0</v>
      </c>
      <c r="L1582" s="14">
        <v>0.2</v>
      </c>
      <c r="M1582" s="12">
        <v>42337</v>
      </c>
      <c r="N1582" s="97" t="s">
        <v>4027</v>
      </c>
      <c r="O1582" s="8" t="s">
        <v>112</v>
      </c>
      <c r="P1582" s="8" t="s">
        <v>3465</v>
      </c>
      <c r="Q1582" s="8" t="s">
        <v>3472</v>
      </c>
    </row>
    <row r="1583" spans="1:17" ht="13.9" customHeight="1">
      <c r="A1583" s="23" t="s">
        <v>8010</v>
      </c>
      <c r="B1583" s="13" t="s">
        <v>13</v>
      </c>
      <c r="C1583" s="3" t="s">
        <v>14</v>
      </c>
      <c r="D1583" s="8" t="s">
        <v>1727</v>
      </c>
      <c r="E1583" s="8" t="s">
        <v>3188</v>
      </c>
      <c r="F1583" s="8" t="s">
        <v>3477</v>
      </c>
      <c r="G1583" s="8" t="s">
        <v>15</v>
      </c>
      <c r="H1583" s="13" t="s">
        <v>3505</v>
      </c>
      <c r="I1583" s="3" t="s">
        <v>16</v>
      </c>
      <c r="J1583" s="36">
        <v>295.45999999999998</v>
      </c>
      <c r="K1583" s="32">
        <v>6.6111113000000001</v>
      </c>
      <c r="L1583" s="14">
        <v>0.2</v>
      </c>
      <c r="M1583" s="12">
        <v>42807</v>
      </c>
      <c r="N1583" s="93" t="s">
        <v>4692</v>
      </c>
      <c r="O1583" s="8" t="s">
        <v>242</v>
      </c>
      <c r="P1583" s="8" t="s">
        <v>3465</v>
      </c>
      <c r="Q1583" s="8" t="s">
        <v>3472</v>
      </c>
    </row>
    <row r="1584" spans="1:17" ht="13.9" customHeight="1">
      <c r="A1584" s="2" t="s">
        <v>8011</v>
      </c>
      <c r="B1584" s="5" t="s">
        <v>13</v>
      </c>
      <c r="C1584" s="3" t="s">
        <v>14</v>
      </c>
      <c r="D1584" s="8" t="s">
        <v>1728</v>
      </c>
      <c r="E1584" s="3" t="s">
        <v>723</v>
      </c>
      <c r="F1584" s="8" t="s">
        <v>3477</v>
      </c>
      <c r="G1584" s="8" t="s">
        <v>15</v>
      </c>
      <c r="H1584" s="13" t="s">
        <v>3503</v>
      </c>
      <c r="I1584" s="3" t="s">
        <v>16</v>
      </c>
      <c r="J1584" s="36">
        <v>99.05</v>
      </c>
      <c r="K1584" s="32">
        <v>19.125</v>
      </c>
      <c r="L1584" s="14">
        <v>0.2</v>
      </c>
      <c r="M1584" s="7">
        <v>42327</v>
      </c>
      <c r="N1584" s="97" t="s">
        <v>4028</v>
      </c>
      <c r="O1584" s="8" t="s">
        <v>112</v>
      </c>
      <c r="P1584" s="8" t="s">
        <v>3465</v>
      </c>
      <c r="Q1584" s="8" t="s">
        <v>3472</v>
      </c>
    </row>
    <row r="1585" spans="1:17" ht="13.9" customHeight="1">
      <c r="A1585" s="2" t="s">
        <v>8012</v>
      </c>
      <c r="B1585" s="5" t="s">
        <v>13</v>
      </c>
      <c r="C1585" s="3" t="s">
        <v>14</v>
      </c>
      <c r="D1585" s="8" t="s">
        <v>1729</v>
      </c>
      <c r="E1585" s="8" t="s">
        <v>2692</v>
      </c>
      <c r="F1585" s="8" t="s">
        <v>3477</v>
      </c>
      <c r="G1585" s="8" t="s">
        <v>15</v>
      </c>
      <c r="H1585" s="13" t="s">
        <v>3505</v>
      </c>
      <c r="I1585" s="3" t="s">
        <v>16</v>
      </c>
      <c r="J1585" s="36">
        <v>273.89</v>
      </c>
      <c r="K1585" s="32">
        <v>34.236139000000001</v>
      </c>
      <c r="L1585" s="14">
        <v>0.2</v>
      </c>
      <c r="M1585" s="12">
        <v>42323</v>
      </c>
      <c r="N1585" s="97" t="s">
        <v>4029</v>
      </c>
      <c r="O1585" s="8" t="s">
        <v>242</v>
      </c>
      <c r="P1585" s="8" t="s">
        <v>3465</v>
      </c>
      <c r="Q1585" s="8" t="s">
        <v>3472</v>
      </c>
    </row>
    <row r="1586" spans="1:17" ht="13.9" customHeight="1">
      <c r="A1586" s="23" t="s">
        <v>8013</v>
      </c>
      <c r="B1586" s="11" t="s">
        <v>13</v>
      </c>
      <c r="C1586" s="3" t="s">
        <v>14</v>
      </c>
      <c r="D1586" s="8" t="s">
        <v>1730</v>
      </c>
      <c r="E1586" s="8" t="s">
        <v>1274</v>
      </c>
      <c r="F1586" s="8" t="s">
        <v>3477</v>
      </c>
      <c r="G1586" s="8" t="s">
        <v>15</v>
      </c>
      <c r="H1586" s="8" t="s">
        <v>3505</v>
      </c>
      <c r="I1586" s="3" t="s">
        <v>16</v>
      </c>
      <c r="J1586" s="36">
        <v>329.64</v>
      </c>
      <c r="K1586" s="32">
        <v>82.166584999999998</v>
      </c>
      <c r="L1586" s="14">
        <v>0.2</v>
      </c>
      <c r="M1586" s="12">
        <v>42337</v>
      </c>
      <c r="N1586" s="93" t="s">
        <v>4030</v>
      </c>
      <c r="O1586" s="8" t="s">
        <v>242</v>
      </c>
      <c r="P1586" s="8" t="s">
        <v>3465</v>
      </c>
      <c r="Q1586" s="8" t="s">
        <v>3472</v>
      </c>
    </row>
    <row r="1587" spans="1:17" ht="13.9" customHeight="1">
      <c r="A1587" s="2" t="s">
        <v>8014</v>
      </c>
      <c r="B1587" s="13" t="s">
        <v>13</v>
      </c>
      <c r="C1587" s="3" t="s">
        <v>14</v>
      </c>
      <c r="D1587" s="8" t="s">
        <v>1731</v>
      </c>
      <c r="E1587" s="3" t="s">
        <v>1327</v>
      </c>
      <c r="F1587" s="8" t="s">
        <v>3477</v>
      </c>
      <c r="G1587" s="8" t="s">
        <v>15</v>
      </c>
      <c r="H1587" s="13" t="s">
        <v>3525</v>
      </c>
      <c r="I1587" s="3" t="s">
        <v>16</v>
      </c>
      <c r="J1587" s="36">
        <v>128.18</v>
      </c>
      <c r="K1587" s="32">
        <v>5</v>
      </c>
      <c r="L1587" s="14">
        <v>0.1875</v>
      </c>
      <c r="M1587" s="12">
        <v>42828</v>
      </c>
      <c r="N1587" s="93" t="s">
        <v>4031</v>
      </c>
      <c r="O1587" s="8" t="s">
        <v>368</v>
      </c>
      <c r="P1587" s="8" t="s">
        <v>3466</v>
      </c>
      <c r="Q1587" s="8" t="s">
        <v>3473</v>
      </c>
    </row>
    <row r="1588" spans="1:17" ht="13.9" customHeight="1">
      <c r="A1588" s="2" t="s">
        <v>8015</v>
      </c>
      <c r="B1588" s="13" t="s">
        <v>13</v>
      </c>
      <c r="C1588" s="3" t="s">
        <v>14</v>
      </c>
      <c r="D1588" s="8" t="s">
        <v>1732</v>
      </c>
      <c r="E1588" s="8" t="s">
        <v>2552</v>
      </c>
      <c r="F1588" s="8" t="s">
        <v>3477</v>
      </c>
      <c r="G1588" s="8" t="s">
        <v>15</v>
      </c>
      <c r="H1588" s="13" t="s">
        <v>3511</v>
      </c>
      <c r="I1588" s="3" t="s">
        <v>16</v>
      </c>
      <c r="J1588" s="36">
        <v>79.5</v>
      </c>
      <c r="K1588" s="32">
        <v>3.777774</v>
      </c>
      <c r="L1588" s="14">
        <v>0.1875</v>
      </c>
      <c r="M1588" s="7">
        <v>42585</v>
      </c>
      <c r="N1588" s="93" t="s">
        <v>5716</v>
      </c>
      <c r="O1588" s="8" t="s">
        <v>265</v>
      </c>
      <c r="P1588" s="8" t="s">
        <v>3466</v>
      </c>
      <c r="Q1588" s="8" t="s">
        <v>3473</v>
      </c>
    </row>
    <row r="1589" spans="1:17" ht="13.9" customHeight="1">
      <c r="A1589" s="23" t="s">
        <v>8016</v>
      </c>
      <c r="B1589" s="13" t="s">
        <v>13</v>
      </c>
      <c r="C1589" s="3" t="s">
        <v>14</v>
      </c>
      <c r="D1589" s="8" t="s">
        <v>1733</v>
      </c>
      <c r="E1589" s="3" t="s">
        <v>215</v>
      </c>
      <c r="F1589" s="8" t="s">
        <v>3477</v>
      </c>
      <c r="G1589" s="8" t="s">
        <v>15</v>
      </c>
      <c r="H1589" s="13" t="s">
        <v>3511</v>
      </c>
      <c r="I1589" s="3" t="s">
        <v>16</v>
      </c>
      <c r="J1589" s="36">
        <v>204.05</v>
      </c>
      <c r="K1589" s="32">
        <v>4.6218750000000002</v>
      </c>
      <c r="L1589" s="14">
        <v>0.1875</v>
      </c>
      <c r="M1589" s="12">
        <v>42581</v>
      </c>
      <c r="N1589" s="93" t="s">
        <v>5717</v>
      </c>
      <c r="O1589" s="8" t="s">
        <v>265</v>
      </c>
      <c r="P1589" s="8" t="s">
        <v>3466</v>
      </c>
      <c r="Q1589" s="8" t="s">
        <v>3473</v>
      </c>
    </row>
    <row r="1590" spans="1:17" ht="13.9" customHeight="1">
      <c r="A1590" s="2" t="s">
        <v>8017</v>
      </c>
      <c r="B1590" s="13" t="s">
        <v>13</v>
      </c>
      <c r="C1590" s="3" t="s">
        <v>14</v>
      </c>
      <c r="D1590" s="8" t="s">
        <v>1734</v>
      </c>
      <c r="E1590" s="8" t="s">
        <v>1502</v>
      </c>
      <c r="F1590" s="8" t="s">
        <v>3477</v>
      </c>
      <c r="G1590" s="8" t="s">
        <v>15</v>
      </c>
      <c r="H1590" s="13" t="s">
        <v>3511</v>
      </c>
      <c r="I1590" s="3" t="s">
        <v>16</v>
      </c>
      <c r="J1590" s="36">
        <v>188.94</v>
      </c>
      <c r="K1590" s="32">
        <v>4.6218750000000002</v>
      </c>
      <c r="L1590" s="14">
        <v>0.2</v>
      </c>
      <c r="M1590" s="12">
        <v>42595</v>
      </c>
      <c r="N1590" s="93" t="s">
        <v>5718</v>
      </c>
      <c r="O1590" s="8" t="s">
        <v>265</v>
      </c>
      <c r="P1590" s="8" t="s">
        <v>3466</v>
      </c>
      <c r="Q1590" s="8" t="s">
        <v>3473</v>
      </c>
    </row>
    <row r="1591" spans="1:17" ht="13.9" customHeight="1">
      <c r="A1591" s="2" t="s">
        <v>8018</v>
      </c>
      <c r="B1591" s="13" t="s">
        <v>13</v>
      </c>
      <c r="C1591" s="3" t="s">
        <v>14</v>
      </c>
      <c r="D1591" s="8" t="s">
        <v>1735</v>
      </c>
      <c r="E1591" s="3" t="s">
        <v>506</v>
      </c>
      <c r="F1591" s="8" t="s">
        <v>3477</v>
      </c>
      <c r="G1591" s="8" t="s">
        <v>15</v>
      </c>
      <c r="H1591" s="13" t="s">
        <v>3511</v>
      </c>
      <c r="I1591" s="3" t="s">
        <v>16</v>
      </c>
      <c r="J1591" s="36">
        <v>203.81</v>
      </c>
      <c r="K1591" s="32">
        <v>4.6218750000000002</v>
      </c>
      <c r="L1591" s="14">
        <v>0.1875</v>
      </c>
      <c r="M1591" s="12">
        <v>43065</v>
      </c>
      <c r="N1591" s="93" t="s">
        <v>5719</v>
      </c>
      <c r="O1591" s="8" t="s">
        <v>265</v>
      </c>
      <c r="P1591" s="8" t="s">
        <v>3466</v>
      </c>
      <c r="Q1591" s="8" t="s">
        <v>3473</v>
      </c>
    </row>
    <row r="1592" spans="1:17" ht="13.9" customHeight="1">
      <c r="A1592" s="23" t="s">
        <v>8019</v>
      </c>
      <c r="B1592" s="13" t="s">
        <v>13</v>
      </c>
      <c r="C1592" s="3" t="s">
        <v>14</v>
      </c>
      <c r="D1592" s="8" t="s">
        <v>1736</v>
      </c>
      <c r="E1592" s="3" t="s">
        <v>774</v>
      </c>
      <c r="F1592" s="8" t="s">
        <v>3477</v>
      </c>
      <c r="G1592" s="8" t="s">
        <v>15</v>
      </c>
      <c r="H1592" s="13" t="s">
        <v>3511</v>
      </c>
      <c r="I1592" s="3" t="s">
        <v>16</v>
      </c>
      <c r="J1592" s="36">
        <v>197.67</v>
      </c>
      <c r="K1592" s="32">
        <v>4.6218750000000002</v>
      </c>
      <c r="L1592" s="14">
        <v>0.1875</v>
      </c>
      <c r="M1592" s="7">
        <v>42585</v>
      </c>
      <c r="N1592" s="93" t="s">
        <v>5720</v>
      </c>
      <c r="O1592" s="8" t="s">
        <v>265</v>
      </c>
      <c r="P1592" s="8" t="s">
        <v>3466</v>
      </c>
      <c r="Q1592" s="8" t="s">
        <v>3473</v>
      </c>
    </row>
    <row r="1593" spans="1:17" ht="13.9" customHeight="1">
      <c r="A1593" s="2" t="s">
        <v>8020</v>
      </c>
      <c r="B1593" s="13" t="s">
        <v>13</v>
      </c>
      <c r="C1593" s="3" t="s">
        <v>14</v>
      </c>
      <c r="D1593" s="8" t="s">
        <v>1737</v>
      </c>
      <c r="E1593" s="3" t="s">
        <v>723</v>
      </c>
      <c r="F1593" s="8" t="s">
        <v>3477</v>
      </c>
      <c r="G1593" s="8" t="s">
        <v>15</v>
      </c>
      <c r="H1593" s="13" t="s">
        <v>3511</v>
      </c>
      <c r="I1593" s="3" t="s">
        <v>16</v>
      </c>
      <c r="J1593" s="36">
        <v>209.37</v>
      </c>
      <c r="K1593" s="32">
        <v>4.6218750000000002</v>
      </c>
      <c r="L1593" s="14">
        <v>0.1875</v>
      </c>
      <c r="M1593" s="12">
        <v>42581</v>
      </c>
      <c r="N1593" s="93" t="s">
        <v>5721</v>
      </c>
      <c r="O1593" s="8" t="s">
        <v>265</v>
      </c>
      <c r="P1593" s="8" t="s">
        <v>3466</v>
      </c>
      <c r="Q1593" s="8" t="s">
        <v>3473</v>
      </c>
    </row>
    <row r="1594" spans="1:17" ht="13.9" customHeight="1">
      <c r="A1594" s="2" t="s">
        <v>8021</v>
      </c>
      <c r="B1594" s="13" t="s">
        <v>13</v>
      </c>
      <c r="C1594" s="3" t="s">
        <v>14</v>
      </c>
      <c r="D1594" s="8" t="s">
        <v>1738</v>
      </c>
      <c r="E1594" s="8" t="s">
        <v>1502</v>
      </c>
      <c r="F1594" s="8" t="s">
        <v>3477</v>
      </c>
      <c r="G1594" s="8" t="s">
        <v>15</v>
      </c>
      <c r="H1594" s="13" t="s">
        <v>3511</v>
      </c>
      <c r="I1594" s="3" t="s">
        <v>16</v>
      </c>
      <c r="J1594" s="36">
        <v>84.55</v>
      </c>
      <c r="K1594" s="32">
        <v>3.7777774000000002</v>
      </c>
      <c r="L1594" s="14">
        <v>0.1875</v>
      </c>
      <c r="M1594" s="12">
        <v>42610</v>
      </c>
      <c r="N1594" s="93" t="s">
        <v>5722</v>
      </c>
      <c r="O1594" s="8" t="s">
        <v>265</v>
      </c>
      <c r="P1594" s="8" t="s">
        <v>3466</v>
      </c>
      <c r="Q1594" s="8" t="s">
        <v>3473</v>
      </c>
    </row>
    <row r="1595" spans="1:17" ht="13.9" customHeight="1">
      <c r="A1595" s="23" t="s">
        <v>8022</v>
      </c>
      <c r="B1595" s="15" t="s">
        <v>13</v>
      </c>
      <c r="C1595" s="3" t="s">
        <v>14</v>
      </c>
      <c r="D1595" s="8" t="s">
        <v>1739</v>
      </c>
      <c r="E1595" s="8" t="s">
        <v>2692</v>
      </c>
      <c r="F1595" s="8" t="s">
        <v>3477</v>
      </c>
      <c r="G1595" s="8" t="s">
        <v>15</v>
      </c>
      <c r="H1595" s="13" t="s">
        <v>3511</v>
      </c>
      <c r="I1595" s="3" t="s">
        <v>16</v>
      </c>
      <c r="J1595" s="36">
        <v>225.38</v>
      </c>
      <c r="K1595" s="32">
        <v>4.6218750000000002</v>
      </c>
      <c r="L1595" s="14">
        <v>0.1875</v>
      </c>
      <c r="M1595" s="12">
        <v>43065</v>
      </c>
      <c r="N1595" s="93" t="s">
        <v>5723</v>
      </c>
      <c r="O1595" s="8" t="s">
        <v>265</v>
      </c>
      <c r="P1595" s="8" t="s">
        <v>3466</v>
      </c>
      <c r="Q1595" s="8" t="s">
        <v>3473</v>
      </c>
    </row>
    <row r="1596" spans="1:17" ht="13.9" customHeight="1">
      <c r="A1596" s="2" t="s">
        <v>8023</v>
      </c>
      <c r="B1596" s="15" t="s">
        <v>13</v>
      </c>
      <c r="C1596" s="3" t="s">
        <v>14</v>
      </c>
      <c r="D1596" s="8" t="s">
        <v>1740</v>
      </c>
      <c r="E1596" s="8" t="s">
        <v>2207</v>
      </c>
      <c r="F1596" s="8" t="s">
        <v>3477</v>
      </c>
      <c r="G1596" s="8" t="s">
        <v>15</v>
      </c>
      <c r="H1596" s="13" t="s">
        <v>3511</v>
      </c>
      <c r="I1596" s="3" t="s">
        <v>16</v>
      </c>
      <c r="J1596" s="36">
        <v>82.13</v>
      </c>
      <c r="K1596" s="32">
        <v>2.125</v>
      </c>
      <c r="L1596" s="14">
        <v>0.2</v>
      </c>
      <c r="M1596" s="7">
        <v>42613</v>
      </c>
      <c r="N1596" s="93" t="s">
        <v>5724</v>
      </c>
      <c r="O1596" s="8" t="s">
        <v>265</v>
      </c>
      <c r="P1596" s="8" t="s">
        <v>3466</v>
      </c>
      <c r="Q1596" s="8" t="s">
        <v>3473</v>
      </c>
    </row>
    <row r="1597" spans="1:17" ht="13.9" customHeight="1">
      <c r="A1597" s="2" t="s">
        <v>8024</v>
      </c>
      <c r="B1597" s="13" t="s">
        <v>13</v>
      </c>
      <c r="C1597" s="3" t="s">
        <v>14</v>
      </c>
      <c r="D1597" s="8" t="s">
        <v>1741</v>
      </c>
      <c r="E1597" s="8" t="s">
        <v>1274</v>
      </c>
      <c r="F1597" s="8" t="s">
        <v>3477</v>
      </c>
      <c r="G1597" s="8" t="s">
        <v>15</v>
      </c>
      <c r="H1597" s="13" t="s">
        <v>3511</v>
      </c>
      <c r="I1597" s="3" t="s">
        <v>16</v>
      </c>
      <c r="J1597" s="36">
        <v>202.79</v>
      </c>
      <c r="K1597" s="32">
        <v>4.6218750000000002</v>
      </c>
      <c r="L1597" s="14">
        <v>0.1875</v>
      </c>
      <c r="M1597" s="12">
        <v>42581</v>
      </c>
      <c r="N1597" s="97" t="s">
        <v>5725</v>
      </c>
      <c r="O1597" s="8" t="s">
        <v>265</v>
      </c>
      <c r="P1597" s="8" t="s">
        <v>3466</v>
      </c>
      <c r="Q1597" s="8" t="s">
        <v>3473</v>
      </c>
    </row>
    <row r="1598" spans="1:17" ht="13.9" customHeight="1">
      <c r="A1598" s="23" t="s">
        <v>8025</v>
      </c>
      <c r="B1598" s="15" t="s">
        <v>13</v>
      </c>
      <c r="C1598" s="3" t="s">
        <v>14</v>
      </c>
      <c r="D1598" s="8" t="s">
        <v>1742</v>
      </c>
      <c r="E1598" s="3" t="s">
        <v>122</v>
      </c>
      <c r="F1598" s="8" t="s">
        <v>3477</v>
      </c>
      <c r="G1598" s="8" t="s">
        <v>15</v>
      </c>
      <c r="H1598" s="13" t="s">
        <v>3511</v>
      </c>
      <c r="I1598" s="3" t="s">
        <v>16</v>
      </c>
      <c r="J1598" s="36">
        <v>161.18</v>
      </c>
      <c r="K1598" s="32">
        <v>17</v>
      </c>
      <c r="L1598" s="14">
        <v>0.2</v>
      </c>
      <c r="M1598" s="12">
        <v>42624</v>
      </c>
      <c r="N1598" s="97" t="s">
        <v>5726</v>
      </c>
      <c r="O1598" s="8" t="s">
        <v>265</v>
      </c>
      <c r="P1598" s="8" t="s">
        <v>3466</v>
      </c>
      <c r="Q1598" s="8" t="s">
        <v>3473</v>
      </c>
    </row>
    <row r="1599" spans="1:17" ht="13.9" customHeight="1">
      <c r="A1599" s="2" t="s">
        <v>8026</v>
      </c>
      <c r="B1599" s="13" t="s">
        <v>13</v>
      </c>
      <c r="C1599" s="3" t="s">
        <v>14</v>
      </c>
      <c r="D1599" s="8" t="s">
        <v>1743</v>
      </c>
      <c r="E1599" s="3" t="s">
        <v>766</v>
      </c>
      <c r="F1599" s="8" t="s">
        <v>3477</v>
      </c>
      <c r="G1599" s="8" t="s">
        <v>15</v>
      </c>
      <c r="H1599" s="13" t="s">
        <v>3511</v>
      </c>
      <c r="I1599" s="3" t="s">
        <v>16</v>
      </c>
      <c r="J1599" s="36">
        <v>156.81</v>
      </c>
      <c r="K1599" s="32">
        <v>17</v>
      </c>
      <c r="L1599" s="14">
        <v>0.2</v>
      </c>
      <c r="M1599" s="12">
        <v>43094</v>
      </c>
      <c r="N1599" s="93" t="s">
        <v>5727</v>
      </c>
      <c r="O1599" s="8" t="s">
        <v>265</v>
      </c>
      <c r="P1599" s="8" t="s">
        <v>3466</v>
      </c>
      <c r="Q1599" s="8" t="s">
        <v>3473</v>
      </c>
    </row>
    <row r="1600" spans="1:17" ht="13.9" customHeight="1">
      <c r="A1600" s="2" t="s">
        <v>8027</v>
      </c>
      <c r="B1600" s="15" t="s">
        <v>13</v>
      </c>
      <c r="C1600" s="3" t="s">
        <v>14</v>
      </c>
      <c r="D1600" s="8" t="s">
        <v>1744</v>
      </c>
      <c r="E1600" s="3" t="s">
        <v>1471</v>
      </c>
      <c r="F1600" s="8" t="s">
        <v>3477</v>
      </c>
      <c r="G1600" s="8" t="s">
        <v>15</v>
      </c>
      <c r="H1600" s="13" t="s">
        <v>3503</v>
      </c>
      <c r="I1600" s="3" t="s">
        <v>16</v>
      </c>
      <c r="J1600" s="36">
        <v>40.58</v>
      </c>
      <c r="K1600" s="32">
        <v>11.333304999999999</v>
      </c>
      <c r="L1600" s="14">
        <v>0.1875</v>
      </c>
      <c r="M1600" s="7">
        <v>42635</v>
      </c>
      <c r="N1600" s="97" t="s">
        <v>4032</v>
      </c>
      <c r="O1600" s="8" t="s">
        <v>112</v>
      </c>
      <c r="P1600" s="8" t="s">
        <v>3465</v>
      </c>
      <c r="Q1600" s="8" t="s">
        <v>3472</v>
      </c>
    </row>
    <row r="1601" spans="1:17" ht="13.9" customHeight="1">
      <c r="A1601" s="23" t="s">
        <v>8028</v>
      </c>
      <c r="B1601" s="15" t="s">
        <v>13</v>
      </c>
      <c r="C1601" s="3" t="s">
        <v>14</v>
      </c>
      <c r="D1601" s="8" t="s">
        <v>1745</v>
      </c>
      <c r="E1601" s="8" t="s">
        <v>1589</v>
      </c>
      <c r="F1601" s="8" t="s">
        <v>3477</v>
      </c>
      <c r="G1601" s="8" t="s">
        <v>15</v>
      </c>
      <c r="H1601" s="13" t="s">
        <v>3503</v>
      </c>
      <c r="I1601" s="3" t="s">
        <v>16</v>
      </c>
      <c r="J1601" s="36">
        <v>137.62</v>
      </c>
      <c r="K1601" s="32">
        <v>0.30599999999999999</v>
      </c>
      <c r="L1601" s="14">
        <v>0.1875</v>
      </c>
      <c r="M1601" s="12">
        <v>42631</v>
      </c>
      <c r="N1601" s="97" t="s">
        <v>4693</v>
      </c>
      <c r="O1601" s="8" t="s">
        <v>112</v>
      </c>
      <c r="P1601" s="8" t="s">
        <v>3465</v>
      </c>
      <c r="Q1601" s="8" t="s">
        <v>3472</v>
      </c>
    </row>
    <row r="1602" spans="1:17" ht="13.9" customHeight="1">
      <c r="A1602" s="2" t="s">
        <v>8029</v>
      </c>
      <c r="B1602" s="15" t="s">
        <v>13</v>
      </c>
      <c r="C1602" s="3" t="s">
        <v>14</v>
      </c>
      <c r="D1602" s="8" t="s">
        <v>1746</v>
      </c>
      <c r="E1602" s="8" t="s">
        <v>1589</v>
      </c>
      <c r="F1602" s="8" t="s">
        <v>3477</v>
      </c>
      <c r="G1602" s="8" t="s">
        <v>15</v>
      </c>
      <c r="H1602" s="13" t="s">
        <v>3503</v>
      </c>
      <c r="I1602" s="3" t="s">
        <v>16</v>
      </c>
      <c r="J1602" s="36">
        <v>30.18</v>
      </c>
      <c r="K1602" s="32">
        <v>0.30599999999999999</v>
      </c>
      <c r="L1602" s="14">
        <v>0.1875</v>
      </c>
      <c r="M1602" s="12">
        <v>42645</v>
      </c>
      <c r="N1602" s="93" t="s">
        <v>5728</v>
      </c>
      <c r="O1602" s="8" t="s">
        <v>112</v>
      </c>
      <c r="P1602" s="8" t="s">
        <v>3465</v>
      </c>
      <c r="Q1602" s="8" t="s">
        <v>3472</v>
      </c>
    </row>
    <row r="1603" spans="1:17" ht="13.9" customHeight="1">
      <c r="A1603" s="2" t="s">
        <v>8030</v>
      </c>
      <c r="B1603" s="13" t="s">
        <v>13</v>
      </c>
      <c r="C1603" s="3" t="s">
        <v>14</v>
      </c>
      <c r="D1603" s="8" t="s">
        <v>1747</v>
      </c>
      <c r="E1603" s="8" t="s">
        <v>2276</v>
      </c>
      <c r="F1603" s="8" t="s">
        <v>3477</v>
      </c>
      <c r="G1603" s="8" t="s">
        <v>15</v>
      </c>
      <c r="H1603" s="13" t="s">
        <v>3511</v>
      </c>
      <c r="I1603" s="3" t="s">
        <v>16</v>
      </c>
      <c r="J1603" s="36">
        <v>85.07</v>
      </c>
      <c r="K1603" s="32">
        <v>0.28333330000000001</v>
      </c>
      <c r="L1603" s="14">
        <v>0.2</v>
      </c>
      <c r="M1603" s="12">
        <v>43129</v>
      </c>
      <c r="N1603" s="93" t="s">
        <v>4033</v>
      </c>
      <c r="O1603" s="8" t="s">
        <v>265</v>
      </c>
      <c r="P1603" s="8" t="s">
        <v>3466</v>
      </c>
      <c r="Q1603" s="8" t="s">
        <v>3473</v>
      </c>
    </row>
    <row r="1604" spans="1:17" ht="13.9" customHeight="1">
      <c r="A1604" s="23" t="s">
        <v>8031</v>
      </c>
      <c r="B1604" s="13" t="s">
        <v>13</v>
      </c>
      <c r="C1604" s="3" t="s">
        <v>14</v>
      </c>
      <c r="D1604" s="8" t="s">
        <v>1748</v>
      </c>
      <c r="E1604" s="3" t="s">
        <v>616</v>
      </c>
      <c r="F1604" s="8" t="s">
        <v>3477</v>
      </c>
      <c r="G1604" s="8" t="s">
        <v>15</v>
      </c>
      <c r="H1604" s="13" t="s">
        <v>3511</v>
      </c>
      <c r="I1604" s="3" t="s">
        <v>16</v>
      </c>
      <c r="J1604" s="36">
        <v>37.9</v>
      </c>
      <c r="K1604" s="32">
        <v>1.7</v>
      </c>
      <c r="L1604" s="14">
        <v>0.1875</v>
      </c>
      <c r="M1604" s="7">
        <v>42649</v>
      </c>
      <c r="N1604" s="93" t="s">
        <v>4034</v>
      </c>
      <c r="O1604" s="8" t="s">
        <v>265</v>
      </c>
      <c r="P1604" s="8" t="s">
        <v>3466</v>
      </c>
      <c r="Q1604" s="8" t="s">
        <v>3473</v>
      </c>
    </row>
    <row r="1605" spans="1:17" ht="13.9" customHeight="1">
      <c r="A1605" s="2" t="s">
        <v>8032</v>
      </c>
      <c r="B1605" s="13" t="s">
        <v>13</v>
      </c>
      <c r="C1605" s="3" t="s">
        <v>14</v>
      </c>
      <c r="D1605" s="8" t="s">
        <v>1749</v>
      </c>
      <c r="E1605" s="3" t="s">
        <v>1471</v>
      </c>
      <c r="F1605" s="8" t="s">
        <v>3477</v>
      </c>
      <c r="G1605" s="8" t="s">
        <v>15</v>
      </c>
      <c r="H1605" s="13" t="s">
        <v>3511</v>
      </c>
      <c r="I1605" s="3" t="s">
        <v>16</v>
      </c>
      <c r="J1605" s="36">
        <v>84.37</v>
      </c>
      <c r="K1605" s="32">
        <v>5.6666695000000002</v>
      </c>
      <c r="L1605" s="14">
        <v>0.1875</v>
      </c>
      <c r="M1605" s="12">
        <v>42642</v>
      </c>
      <c r="N1605" s="93" t="s">
        <v>4035</v>
      </c>
      <c r="O1605" s="8" t="s">
        <v>265</v>
      </c>
      <c r="P1605" s="8" t="s">
        <v>3466</v>
      </c>
      <c r="Q1605" s="8" t="s">
        <v>3473</v>
      </c>
    </row>
    <row r="1606" spans="1:17" ht="13.9" customHeight="1">
      <c r="A1606" s="2" t="s">
        <v>8033</v>
      </c>
      <c r="B1606" s="15" t="s">
        <v>13</v>
      </c>
      <c r="C1606" s="3" t="s">
        <v>14</v>
      </c>
      <c r="D1606" s="8" t="s">
        <v>1750</v>
      </c>
      <c r="E1606" s="3" t="s">
        <v>1327</v>
      </c>
      <c r="F1606" s="8" t="s">
        <v>3477</v>
      </c>
      <c r="G1606" s="8" t="s">
        <v>15</v>
      </c>
      <c r="H1606" s="13" t="s">
        <v>3511</v>
      </c>
      <c r="I1606" s="3" t="s">
        <v>16</v>
      </c>
      <c r="J1606" s="36">
        <v>85.07</v>
      </c>
      <c r="K1606" s="32">
        <v>5.6666695000000002</v>
      </c>
      <c r="L1606" s="14">
        <v>0.1875</v>
      </c>
      <c r="M1606" s="12">
        <v>42656</v>
      </c>
      <c r="N1606" s="93" t="s">
        <v>5729</v>
      </c>
      <c r="O1606" s="8" t="s">
        <v>265</v>
      </c>
      <c r="P1606" s="8" t="s">
        <v>3466</v>
      </c>
      <c r="Q1606" s="8" t="s">
        <v>3473</v>
      </c>
    </row>
    <row r="1607" spans="1:17" ht="13.9" customHeight="1">
      <c r="A1607" s="23" t="s">
        <v>8034</v>
      </c>
      <c r="B1607" s="15" t="s">
        <v>13</v>
      </c>
      <c r="C1607" s="3" t="s">
        <v>14</v>
      </c>
      <c r="D1607" s="8" t="s">
        <v>1751</v>
      </c>
      <c r="E1607" s="3" t="s">
        <v>215</v>
      </c>
      <c r="F1607" s="8" t="s">
        <v>3477</v>
      </c>
      <c r="G1607" s="8" t="s">
        <v>15</v>
      </c>
      <c r="H1607" s="13" t="s">
        <v>3511</v>
      </c>
      <c r="I1607" s="3" t="s">
        <v>16</v>
      </c>
      <c r="J1607" s="36">
        <v>39.67</v>
      </c>
      <c r="K1607" s="32">
        <v>0.62962960000000001</v>
      </c>
      <c r="L1607" s="14">
        <v>0.125</v>
      </c>
      <c r="M1607" s="12">
        <v>43133</v>
      </c>
      <c r="N1607" s="93" t="s">
        <v>4036</v>
      </c>
      <c r="O1607" s="8" t="s">
        <v>265</v>
      </c>
      <c r="P1607" s="8" t="s">
        <v>3466</v>
      </c>
      <c r="Q1607" s="8" t="s">
        <v>3473</v>
      </c>
    </row>
    <row r="1608" spans="1:17" ht="13.9" customHeight="1">
      <c r="A1608" s="2" t="s">
        <v>8035</v>
      </c>
      <c r="B1608" s="13" t="s">
        <v>13</v>
      </c>
      <c r="C1608" s="3" t="s">
        <v>14</v>
      </c>
      <c r="D1608" s="8" t="s">
        <v>1752</v>
      </c>
      <c r="E1608" s="3" t="s">
        <v>1471</v>
      </c>
      <c r="F1608" s="8" t="s">
        <v>3477</v>
      </c>
      <c r="G1608" s="8" t="s">
        <v>15</v>
      </c>
      <c r="H1608" s="13" t="s">
        <v>3511</v>
      </c>
      <c r="I1608" s="3" t="s">
        <v>16</v>
      </c>
      <c r="J1608" s="36">
        <v>35.67</v>
      </c>
      <c r="K1608" s="32">
        <v>1.7</v>
      </c>
      <c r="L1608" s="14">
        <v>0.1875</v>
      </c>
      <c r="M1608" s="7">
        <v>42649</v>
      </c>
      <c r="N1608" s="93" t="s">
        <v>4694</v>
      </c>
      <c r="O1608" s="8" t="s">
        <v>265</v>
      </c>
      <c r="P1608" s="8" t="s">
        <v>3466</v>
      </c>
      <c r="Q1608" s="8" t="s">
        <v>3473</v>
      </c>
    </row>
    <row r="1609" spans="1:17" ht="13.9" customHeight="1">
      <c r="A1609" s="2" t="s">
        <v>8036</v>
      </c>
      <c r="B1609" s="15" t="s">
        <v>13</v>
      </c>
      <c r="C1609" s="3" t="s">
        <v>14</v>
      </c>
      <c r="D1609" s="8" t="s">
        <v>1753</v>
      </c>
      <c r="E1609" s="8" t="s">
        <v>2552</v>
      </c>
      <c r="F1609" s="8" t="s">
        <v>3477</v>
      </c>
      <c r="G1609" s="8" t="s">
        <v>15</v>
      </c>
      <c r="H1609" s="13" t="s">
        <v>3511</v>
      </c>
      <c r="I1609" s="3" t="s">
        <v>16</v>
      </c>
      <c r="J1609" s="36">
        <v>38.700000000000003</v>
      </c>
      <c r="K1609" s="32">
        <v>0.42499999999999999</v>
      </c>
      <c r="L1609" s="14">
        <v>0.2</v>
      </c>
      <c r="M1609" s="12">
        <v>42658</v>
      </c>
      <c r="N1609" s="93" t="s">
        <v>5730</v>
      </c>
      <c r="O1609" s="8" t="s">
        <v>265</v>
      </c>
      <c r="P1609" s="8" t="s">
        <v>3466</v>
      </c>
      <c r="Q1609" s="8" t="s">
        <v>3473</v>
      </c>
    </row>
    <row r="1610" spans="1:17" ht="13.9" customHeight="1">
      <c r="A1610" s="23" t="s">
        <v>8037</v>
      </c>
      <c r="B1610" s="11" t="s">
        <v>13</v>
      </c>
      <c r="C1610" s="3" t="s">
        <v>14</v>
      </c>
      <c r="D1610" s="8" t="s">
        <v>1754</v>
      </c>
      <c r="E1610" s="3" t="s">
        <v>1327</v>
      </c>
      <c r="F1610" s="8" t="s">
        <v>3477</v>
      </c>
      <c r="G1610" s="8" t="s">
        <v>15</v>
      </c>
      <c r="H1610" s="8" t="s">
        <v>3511</v>
      </c>
      <c r="I1610" s="3" t="s">
        <v>16</v>
      </c>
      <c r="J1610" s="36">
        <v>42.5</v>
      </c>
      <c r="K1610" s="32">
        <v>0.18364169999999999</v>
      </c>
      <c r="L1610" s="14">
        <v>0.1875</v>
      </c>
      <c r="M1610" s="12">
        <v>42663</v>
      </c>
      <c r="N1610" s="93" t="s">
        <v>5731</v>
      </c>
      <c r="O1610" s="8" t="s">
        <v>265</v>
      </c>
      <c r="P1610" s="8" t="s">
        <v>3466</v>
      </c>
      <c r="Q1610" s="8" t="s">
        <v>3473</v>
      </c>
    </row>
    <row r="1611" spans="1:17" ht="13.9" customHeight="1">
      <c r="A1611" s="2" t="s">
        <v>8038</v>
      </c>
      <c r="B1611" s="11" t="s">
        <v>13</v>
      </c>
      <c r="C1611" s="3" t="s">
        <v>14</v>
      </c>
      <c r="D1611" s="8" t="s">
        <v>1755</v>
      </c>
      <c r="E1611" s="8" t="s">
        <v>1589</v>
      </c>
      <c r="F1611" s="8" t="s">
        <v>3477</v>
      </c>
      <c r="G1611" s="8" t="s">
        <v>15</v>
      </c>
      <c r="H1611" s="8" t="s">
        <v>3513</v>
      </c>
      <c r="I1611" s="3" t="s">
        <v>16</v>
      </c>
      <c r="J1611" s="36">
        <v>249.14</v>
      </c>
      <c r="K1611" s="32">
        <v>81.150000000000006</v>
      </c>
      <c r="L1611" s="14">
        <v>0.1875</v>
      </c>
      <c r="M1611" s="12">
        <v>43171</v>
      </c>
      <c r="N1611" s="93" t="s">
        <v>5732</v>
      </c>
      <c r="O1611" s="8" t="s">
        <v>683</v>
      </c>
      <c r="P1611" s="8" t="s">
        <v>3465</v>
      </c>
      <c r="Q1611" s="8" t="s">
        <v>3471</v>
      </c>
    </row>
    <row r="1612" spans="1:17" ht="13.9" customHeight="1">
      <c r="A1612" s="2" t="s">
        <v>8039</v>
      </c>
      <c r="B1612" s="15" t="s">
        <v>13</v>
      </c>
      <c r="C1612" s="3" t="s">
        <v>14</v>
      </c>
      <c r="D1612" s="8" t="s">
        <v>1756</v>
      </c>
      <c r="E1612" s="3" t="s">
        <v>898</v>
      </c>
      <c r="F1612" s="8" t="s">
        <v>3477</v>
      </c>
      <c r="G1612" s="8" t="s">
        <v>15</v>
      </c>
      <c r="H1612" s="13" t="s">
        <v>3513</v>
      </c>
      <c r="I1612" s="3" t="s">
        <v>16</v>
      </c>
      <c r="J1612" s="36">
        <v>132.69999999999999</v>
      </c>
      <c r="K1612" s="32">
        <v>17.500011000000001</v>
      </c>
      <c r="L1612" s="14">
        <v>0.1875</v>
      </c>
      <c r="M1612" s="7">
        <v>42691</v>
      </c>
      <c r="N1612" s="93" t="s">
        <v>5733</v>
      </c>
      <c r="O1612" s="8" t="s">
        <v>683</v>
      </c>
      <c r="P1612" s="8" t="s">
        <v>3465</v>
      </c>
      <c r="Q1612" s="8" t="s">
        <v>3471</v>
      </c>
    </row>
    <row r="1613" spans="1:17" ht="13.9" customHeight="1">
      <c r="A1613" s="23" t="s">
        <v>8040</v>
      </c>
      <c r="B1613" s="11" t="s">
        <v>13</v>
      </c>
      <c r="C1613" s="3" t="s">
        <v>14</v>
      </c>
      <c r="D1613" s="8" t="s">
        <v>1757</v>
      </c>
      <c r="E1613" s="8" t="s">
        <v>2276</v>
      </c>
      <c r="F1613" s="8" t="s">
        <v>3477</v>
      </c>
      <c r="G1613" s="8" t="s">
        <v>15</v>
      </c>
      <c r="H1613" s="8" t="s">
        <v>3511</v>
      </c>
      <c r="I1613" s="3" t="s">
        <v>16</v>
      </c>
      <c r="J1613" s="36">
        <v>77.8</v>
      </c>
      <c r="K1613" s="32">
        <v>1.7</v>
      </c>
      <c r="L1613" s="14">
        <v>0.1875</v>
      </c>
      <c r="M1613" s="12">
        <v>42684</v>
      </c>
      <c r="N1613" s="96" t="s">
        <v>5734</v>
      </c>
      <c r="O1613" s="8" t="s">
        <v>265</v>
      </c>
      <c r="P1613" s="8" t="s">
        <v>3466</v>
      </c>
      <c r="Q1613" s="8" t="s">
        <v>3473</v>
      </c>
    </row>
    <row r="1614" spans="1:17" ht="13.9" customHeight="1">
      <c r="A1614" s="2" t="s">
        <v>8041</v>
      </c>
      <c r="B1614" s="11" t="s">
        <v>13</v>
      </c>
      <c r="C1614" s="3" t="s">
        <v>14</v>
      </c>
      <c r="D1614" s="8" t="s">
        <v>1758</v>
      </c>
      <c r="E1614" s="8" t="s">
        <v>2147</v>
      </c>
      <c r="F1614" s="8" t="s">
        <v>3477</v>
      </c>
      <c r="G1614" s="8" t="s">
        <v>15</v>
      </c>
      <c r="H1614" s="8" t="s">
        <v>3513</v>
      </c>
      <c r="I1614" s="3" t="s">
        <v>16</v>
      </c>
      <c r="J1614" s="36">
        <v>83.17</v>
      </c>
      <c r="K1614" s="32">
        <v>1.6666666999999999</v>
      </c>
      <c r="L1614" s="14">
        <v>0.1875</v>
      </c>
      <c r="M1614" s="12">
        <v>42705</v>
      </c>
      <c r="N1614" s="93" t="s">
        <v>4037</v>
      </c>
      <c r="O1614" s="8" t="s">
        <v>683</v>
      </c>
      <c r="P1614" s="8" t="s">
        <v>3465</v>
      </c>
      <c r="Q1614" s="8" t="s">
        <v>3471</v>
      </c>
    </row>
    <row r="1615" spans="1:17" ht="13.9" customHeight="1">
      <c r="A1615" s="2" t="s">
        <v>8042</v>
      </c>
      <c r="B1615" s="11" t="s">
        <v>13</v>
      </c>
      <c r="C1615" s="3" t="s">
        <v>14</v>
      </c>
      <c r="D1615" s="8" t="s">
        <v>918</v>
      </c>
      <c r="E1615" s="3" t="s">
        <v>774</v>
      </c>
      <c r="F1615" s="8" t="s">
        <v>3477</v>
      </c>
      <c r="G1615" s="8" t="s">
        <v>15</v>
      </c>
      <c r="H1615" s="13" t="s">
        <v>3513</v>
      </c>
      <c r="I1615" s="3" t="s">
        <v>16</v>
      </c>
      <c r="J1615" s="36">
        <v>82</v>
      </c>
      <c r="K1615" s="32">
        <v>1.6666666999999999</v>
      </c>
      <c r="L1615" s="14">
        <v>0.1875</v>
      </c>
      <c r="M1615" s="12">
        <v>43175</v>
      </c>
      <c r="N1615" s="93" t="s">
        <v>4038</v>
      </c>
      <c r="O1615" s="8" t="s">
        <v>683</v>
      </c>
      <c r="P1615" s="8" t="s">
        <v>3465</v>
      </c>
      <c r="Q1615" s="8" t="s">
        <v>3471</v>
      </c>
    </row>
    <row r="1616" spans="1:17" ht="13.9" customHeight="1">
      <c r="A1616" s="23" t="s">
        <v>8043</v>
      </c>
      <c r="B1616" s="15" t="s">
        <v>13</v>
      </c>
      <c r="C1616" s="3" t="s">
        <v>14</v>
      </c>
      <c r="D1616" s="8" t="s">
        <v>1759</v>
      </c>
      <c r="E1616" s="8" t="s">
        <v>201</v>
      </c>
      <c r="F1616" s="8" t="s">
        <v>3477</v>
      </c>
      <c r="G1616" s="8" t="s">
        <v>15</v>
      </c>
      <c r="H1616" s="13" t="s">
        <v>3519</v>
      </c>
      <c r="I1616" s="3" t="s">
        <v>16</v>
      </c>
      <c r="J1616" s="36">
        <v>159.25</v>
      </c>
      <c r="K1616" s="32">
        <v>11.741719</v>
      </c>
      <c r="L1616" s="14">
        <v>0.2</v>
      </c>
      <c r="M1616" s="7">
        <v>42681</v>
      </c>
      <c r="N1616" s="93" t="s">
        <v>4039</v>
      </c>
      <c r="O1616" s="8" t="s">
        <v>151</v>
      </c>
      <c r="P1616" s="8" t="s">
        <v>3465</v>
      </c>
      <c r="Q1616" s="8" t="s">
        <v>3472</v>
      </c>
    </row>
    <row r="1617" spans="1:17" ht="13.9" customHeight="1">
      <c r="A1617" s="2" t="s">
        <v>8044</v>
      </c>
      <c r="B1617" s="11" t="s">
        <v>13</v>
      </c>
      <c r="C1617" s="3" t="s">
        <v>14</v>
      </c>
      <c r="D1617" s="8" t="s">
        <v>1760</v>
      </c>
      <c r="E1617" s="8" t="s">
        <v>1777</v>
      </c>
      <c r="F1617" s="8" t="s">
        <v>3477</v>
      </c>
      <c r="G1617" s="8" t="s">
        <v>15</v>
      </c>
      <c r="H1617" s="13" t="s">
        <v>3511</v>
      </c>
      <c r="I1617" s="3" t="s">
        <v>16</v>
      </c>
      <c r="J1617" s="36">
        <v>195.88</v>
      </c>
      <c r="K1617" s="32">
        <v>18.487500000000001</v>
      </c>
      <c r="L1617" s="14">
        <v>0.1875</v>
      </c>
      <c r="M1617" s="12">
        <v>42688</v>
      </c>
      <c r="N1617" s="93" t="s">
        <v>4695</v>
      </c>
      <c r="O1617" s="8" t="s">
        <v>265</v>
      </c>
      <c r="P1617" s="8" t="s">
        <v>3466</v>
      </c>
      <c r="Q1617" s="8" t="s">
        <v>3473</v>
      </c>
    </row>
    <row r="1618" spans="1:17" ht="13.9" customHeight="1">
      <c r="A1618" s="2" t="s">
        <v>8045</v>
      </c>
      <c r="B1618" s="15" t="s">
        <v>13</v>
      </c>
      <c r="C1618" s="3" t="s">
        <v>14</v>
      </c>
      <c r="D1618" s="8" t="s">
        <v>1761</v>
      </c>
      <c r="E1618" s="8" t="s">
        <v>2207</v>
      </c>
      <c r="F1618" s="8" t="s">
        <v>3477</v>
      </c>
      <c r="G1618" s="8" t="s">
        <v>15</v>
      </c>
      <c r="H1618" s="13" t="s">
        <v>3519</v>
      </c>
      <c r="I1618" s="3" t="s">
        <v>16</v>
      </c>
      <c r="J1618" s="36">
        <v>9.7799999999999994</v>
      </c>
      <c r="K1618" s="32">
        <v>0.11562500000000001</v>
      </c>
      <c r="L1618" s="14">
        <v>0.2</v>
      </c>
      <c r="M1618" s="12">
        <v>42698</v>
      </c>
      <c r="N1618" s="93" t="s">
        <v>5735</v>
      </c>
      <c r="O1618" s="8" t="s">
        <v>151</v>
      </c>
      <c r="P1618" s="8" t="s">
        <v>3465</v>
      </c>
      <c r="Q1618" s="8" t="s">
        <v>3472</v>
      </c>
    </row>
    <row r="1619" spans="1:17" ht="13.9" customHeight="1">
      <c r="A1619" s="23" t="s">
        <v>8046</v>
      </c>
      <c r="B1619" s="15" t="s">
        <v>13</v>
      </c>
      <c r="C1619" s="3" t="s">
        <v>14</v>
      </c>
      <c r="D1619" s="8" t="s">
        <v>1762</v>
      </c>
      <c r="E1619" s="8" t="s">
        <v>1274</v>
      </c>
      <c r="F1619" s="8" t="s">
        <v>3477</v>
      </c>
      <c r="G1619" s="8" t="s">
        <v>15</v>
      </c>
      <c r="H1619" s="13" t="s">
        <v>3511</v>
      </c>
      <c r="I1619" s="3" t="s">
        <v>16</v>
      </c>
      <c r="J1619" s="36">
        <v>190.34</v>
      </c>
      <c r="K1619" s="32">
        <v>4.6219013999999996</v>
      </c>
      <c r="L1619" s="14">
        <v>0.125</v>
      </c>
      <c r="M1619" s="12">
        <v>43161</v>
      </c>
      <c r="N1619" s="93" t="s">
        <v>4040</v>
      </c>
      <c r="O1619" s="8" t="s">
        <v>265</v>
      </c>
      <c r="P1619" s="8" t="s">
        <v>3466</v>
      </c>
      <c r="Q1619" s="8" t="s">
        <v>3473</v>
      </c>
    </row>
    <row r="1620" spans="1:17" ht="13.9" customHeight="1">
      <c r="A1620" s="2" t="s">
        <v>8047</v>
      </c>
      <c r="B1620" s="15" t="s">
        <v>13</v>
      </c>
      <c r="C1620" s="3" t="s">
        <v>14</v>
      </c>
      <c r="D1620" s="8" t="s">
        <v>1763</v>
      </c>
      <c r="E1620" s="3" t="s">
        <v>1471</v>
      </c>
      <c r="F1620" s="8" t="s">
        <v>3477</v>
      </c>
      <c r="G1620" s="8" t="s">
        <v>15</v>
      </c>
      <c r="H1620" s="13" t="s">
        <v>3511</v>
      </c>
      <c r="I1620" s="3" t="s">
        <v>16</v>
      </c>
      <c r="J1620" s="36">
        <v>43.13</v>
      </c>
      <c r="K1620" s="32">
        <v>0.62962989999999996</v>
      </c>
      <c r="L1620" s="14">
        <v>0.125</v>
      </c>
      <c r="M1620" s="7">
        <v>42703</v>
      </c>
      <c r="N1620" s="93" t="s">
        <v>4041</v>
      </c>
      <c r="O1620" s="8" t="s">
        <v>265</v>
      </c>
      <c r="P1620" s="8" t="s">
        <v>3466</v>
      </c>
      <c r="Q1620" s="8" t="s">
        <v>3473</v>
      </c>
    </row>
    <row r="1621" spans="1:17" ht="13.9" customHeight="1">
      <c r="A1621" s="2" t="s">
        <v>8048</v>
      </c>
      <c r="B1621" s="11" t="s">
        <v>13</v>
      </c>
      <c r="C1621" s="3" t="s">
        <v>14</v>
      </c>
      <c r="D1621" s="8" t="s">
        <v>1764</v>
      </c>
      <c r="E1621" s="8" t="s">
        <v>3063</v>
      </c>
      <c r="F1621" s="8" t="s">
        <v>3477</v>
      </c>
      <c r="G1621" s="8" t="s">
        <v>15</v>
      </c>
      <c r="H1621" s="8" t="s">
        <v>3511</v>
      </c>
      <c r="I1621" s="3" t="s">
        <v>16</v>
      </c>
      <c r="J1621" s="36">
        <v>39.26</v>
      </c>
      <c r="K1621" s="32">
        <v>0.62962989999999996</v>
      </c>
      <c r="L1621" s="14">
        <v>0.125</v>
      </c>
      <c r="M1621" s="12">
        <v>42699</v>
      </c>
      <c r="N1621" s="96" t="s">
        <v>4696</v>
      </c>
      <c r="O1621" s="8" t="s">
        <v>265</v>
      </c>
      <c r="P1621" s="8" t="s">
        <v>3466</v>
      </c>
      <c r="Q1621" s="8" t="s">
        <v>3473</v>
      </c>
    </row>
    <row r="1622" spans="1:17" ht="13.9" customHeight="1">
      <c r="A1622" s="23" t="s">
        <v>8049</v>
      </c>
      <c r="B1622" s="11" t="s">
        <v>13</v>
      </c>
      <c r="C1622" s="3" t="s">
        <v>14</v>
      </c>
      <c r="D1622" s="8" t="s">
        <v>1765</v>
      </c>
      <c r="E1622" s="3" t="s">
        <v>1396</v>
      </c>
      <c r="F1622" s="8" t="s">
        <v>3477</v>
      </c>
      <c r="G1622" s="8" t="s">
        <v>15</v>
      </c>
      <c r="H1622" s="8" t="s">
        <v>3513</v>
      </c>
      <c r="I1622" s="3" t="s">
        <v>16</v>
      </c>
      <c r="J1622" s="36">
        <v>122.6</v>
      </c>
      <c r="K1622" s="32">
        <v>41.323813000000001</v>
      </c>
      <c r="L1622" s="14">
        <v>0.1875</v>
      </c>
      <c r="M1622" s="12">
        <v>42721</v>
      </c>
      <c r="N1622" s="93" t="s">
        <v>4697</v>
      </c>
      <c r="O1622" s="8" t="s">
        <v>115</v>
      </c>
      <c r="P1622" s="8" t="s">
        <v>3465</v>
      </c>
      <c r="Q1622" s="8" t="s">
        <v>3471</v>
      </c>
    </row>
    <row r="1623" spans="1:17" ht="13.9" customHeight="1">
      <c r="A1623" s="2" t="s">
        <v>8050</v>
      </c>
      <c r="B1623" s="11" t="s">
        <v>13</v>
      </c>
      <c r="C1623" s="3" t="s">
        <v>14</v>
      </c>
      <c r="D1623" s="8" t="s">
        <v>1766</v>
      </c>
      <c r="E1623" s="8" t="s">
        <v>3063</v>
      </c>
      <c r="F1623" s="8" t="s">
        <v>3477</v>
      </c>
      <c r="G1623" s="8" t="s">
        <v>15</v>
      </c>
      <c r="H1623" s="8" t="s">
        <v>3513</v>
      </c>
      <c r="I1623" s="3" t="s">
        <v>16</v>
      </c>
      <c r="J1623" s="36">
        <v>85.89</v>
      </c>
      <c r="K1623" s="32">
        <v>40</v>
      </c>
      <c r="L1623" s="14">
        <v>0.1875</v>
      </c>
      <c r="M1623" s="12">
        <v>43191</v>
      </c>
      <c r="N1623" s="93" t="s">
        <v>4042</v>
      </c>
      <c r="O1623" s="8" t="s">
        <v>683</v>
      </c>
      <c r="P1623" s="8" t="s">
        <v>3465</v>
      </c>
      <c r="Q1623" s="8" t="s">
        <v>3471</v>
      </c>
    </row>
    <row r="1624" spans="1:17" ht="13.9" customHeight="1">
      <c r="A1624" s="2" t="s">
        <v>8051</v>
      </c>
      <c r="B1624" s="15" t="s">
        <v>13</v>
      </c>
      <c r="C1624" s="3" t="s">
        <v>14</v>
      </c>
      <c r="D1624" s="8" t="s">
        <v>1767</v>
      </c>
      <c r="E1624" s="3" t="s">
        <v>1396</v>
      </c>
      <c r="F1624" s="8" t="s">
        <v>3477</v>
      </c>
      <c r="G1624" s="8" t="s">
        <v>15</v>
      </c>
      <c r="H1624" s="13" t="s">
        <v>3513</v>
      </c>
      <c r="I1624" s="3" t="s">
        <v>16</v>
      </c>
      <c r="J1624" s="36">
        <v>128.83000000000001</v>
      </c>
      <c r="K1624" s="32">
        <v>81.887500000000003</v>
      </c>
      <c r="L1624" s="14">
        <v>0.1875</v>
      </c>
      <c r="M1624" s="7">
        <v>42711</v>
      </c>
      <c r="N1624" s="93" t="s">
        <v>4042</v>
      </c>
      <c r="O1624" s="8" t="s">
        <v>683</v>
      </c>
      <c r="P1624" s="8" t="s">
        <v>3465</v>
      </c>
      <c r="Q1624" s="8" t="s">
        <v>3471</v>
      </c>
    </row>
    <row r="1625" spans="1:17" ht="13.9" customHeight="1">
      <c r="A1625" s="23" t="s">
        <v>8052</v>
      </c>
      <c r="B1625" s="11" t="s">
        <v>13</v>
      </c>
      <c r="C1625" s="3" t="s">
        <v>14</v>
      </c>
      <c r="D1625" s="8" t="s">
        <v>1768</v>
      </c>
      <c r="E1625" s="3" t="s">
        <v>1396</v>
      </c>
      <c r="F1625" s="8" t="s">
        <v>3477</v>
      </c>
      <c r="G1625" s="8" t="s">
        <v>15</v>
      </c>
      <c r="H1625" s="8" t="s">
        <v>3511</v>
      </c>
      <c r="I1625" s="3" t="s">
        <v>16</v>
      </c>
      <c r="J1625" s="36">
        <v>39.049999999999997</v>
      </c>
      <c r="K1625" s="32">
        <v>0.20983950000000001</v>
      </c>
      <c r="L1625" s="14">
        <v>0.125</v>
      </c>
      <c r="M1625" s="12">
        <v>42698</v>
      </c>
      <c r="N1625" s="93" t="s">
        <v>5736</v>
      </c>
      <c r="O1625" s="8" t="s">
        <v>265</v>
      </c>
      <c r="P1625" s="8" t="s">
        <v>3466</v>
      </c>
      <c r="Q1625" s="8" t="s">
        <v>3473</v>
      </c>
    </row>
    <row r="1626" spans="1:17" ht="13.9" customHeight="1">
      <c r="A1626" s="2" t="s">
        <v>8053</v>
      </c>
      <c r="B1626" s="11" t="s">
        <v>13</v>
      </c>
      <c r="C1626" s="3" t="s">
        <v>14</v>
      </c>
      <c r="D1626" s="8" t="s">
        <v>1769</v>
      </c>
      <c r="E1626" s="3" t="s">
        <v>1396</v>
      </c>
      <c r="F1626" s="8" t="s">
        <v>3477</v>
      </c>
      <c r="G1626" s="8" t="s">
        <v>15</v>
      </c>
      <c r="H1626" s="8" t="s">
        <v>3513</v>
      </c>
      <c r="I1626" s="3" t="s">
        <v>16</v>
      </c>
      <c r="J1626" s="36">
        <v>40.71</v>
      </c>
      <c r="K1626" s="32">
        <v>5.5555560000000002</v>
      </c>
      <c r="L1626" s="14">
        <v>0.1875</v>
      </c>
      <c r="M1626" s="12">
        <v>42705</v>
      </c>
      <c r="N1626" s="93" t="s">
        <v>4043</v>
      </c>
      <c r="O1626" s="8" t="s">
        <v>683</v>
      </c>
      <c r="P1626" s="8" t="s">
        <v>3465</v>
      </c>
      <c r="Q1626" s="8" t="s">
        <v>3471</v>
      </c>
    </row>
    <row r="1627" spans="1:17" ht="13.9" customHeight="1">
      <c r="A1627" s="2" t="s">
        <v>8054</v>
      </c>
      <c r="B1627" s="11" t="s">
        <v>13</v>
      </c>
      <c r="C1627" s="3" t="s">
        <v>14</v>
      </c>
      <c r="D1627" s="8" t="s">
        <v>1770</v>
      </c>
      <c r="E1627" s="8" t="s">
        <v>2147</v>
      </c>
      <c r="F1627" s="8" t="s">
        <v>3477</v>
      </c>
      <c r="G1627" s="8" t="s">
        <v>15</v>
      </c>
      <c r="H1627" s="13" t="s">
        <v>3513</v>
      </c>
      <c r="I1627" s="3" t="s">
        <v>16</v>
      </c>
      <c r="J1627" s="36">
        <v>79.72</v>
      </c>
      <c r="K1627" s="32">
        <v>1.6666700000000001</v>
      </c>
      <c r="L1627" s="14">
        <v>0.1875</v>
      </c>
      <c r="M1627" s="12">
        <v>43175</v>
      </c>
      <c r="N1627" s="93" t="s">
        <v>4044</v>
      </c>
      <c r="O1627" s="8" t="s">
        <v>683</v>
      </c>
      <c r="P1627" s="8" t="s">
        <v>3465</v>
      </c>
      <c r="Q1627" s="8" t="s">
        <v>3471</v>
      </c>
    </row>
    <row r="1628" spans="1:17" ht="13.9" customHeight="1">
      <c r="A1628" s="23" t="s">
        <v>8055</v>
      </c>
      <c r="B1628" s="15" t="s">
        <v>13</v>
      </c>
      <c r="C1628" s="3" t="s">
        <v>14</v>
      </c>
      <c r="D1628" s="8" t="s">
        <v>1771</v>
      </c>
      <c r="E1628" s="8" t="s">
        <v>1702</v>
      </c>
      <c r="F1628" s="8" t="s">
        <v>3477</v>
      </c>
      <c r="G1628" s="8" t="s">
        <v>15</v>
      </c>
      <c r="H1628" s="13" t="s">
        <v>3519</v>
      </c>
      <c r="I1628" s="3" t="s">
        <v>16</v>
      </c>
      <c r="J1628" s="36">
        <v>153.9</v>
      </c>
      <c r="K1628" s="32">
        <v>1.5566252</v>
      </c>
      <c r="L1628" s="14">
        <v>0.1875</v>
      </c>
      <c r="M1628" s="7">
        <v>42688</v>
      </c>
      <c r="N1628" s="93" t="s">
        <v>4045</v>
      </c>
      <c r="O1628" s="8" t="s">
        <v>151</v>
      </c>
      <c r="P1628" s="8" t="s">
        <v>3465</v>
      </c>
      <c r="Q1628" s="8" t="s">
        <v>3472</v>
      </c>
    </row>
    <row r="1629" spans="1:17" ht="13.9" customHeight="1">
      <c r="A1629" s="2" t="s">
        <v>8056</v>
      </c>
      <c r="B1629" s="11" t="s">
        <v>13</v>
      </c>
      <c r="C1629" s="3" t="s">
        <v>14</v>
      </c>
      <c r="D1629" s="8" t="s">
        <v>1772</v>
      </c>
      <c r="E1629" s="8" t="s">
        <v>1502</v>
      </c>
      <c r="F1629" s="8" t="s">
        <v>3477</v>
      </c>
      <c r="G1629" s="8" t="s">
        <v>15</v>
      </c>
      <c r="H1629" s="13" t="s">
        <v>3511</v>
      </c>
      <c r="I1629" s="3" t="s">
        <v>16</v>
      </c>
      <c r="J1629" s="36">
        <v>40.56</v>
      </c>
      <c r="K1629" s="32">
        <v>1.7489600000000001E-2</v>
      </c>
      <c r="L1629" s="14">
        <v>0.125</v>
      </c>
      <c r="M1629" s="12">
        <v>42699</v>
      </c>
      <c r="N1629" s="93" t="s">
        <v>4046</v>
      </c>
      <c r="O1629" s="8" t="s">
        <v>265</v>
      </c>
      <c r="P1629" s="8" t="s">
        <v>3466</v>
      </c>
      <c r="Q1629" s="8" t="s">
        <v>3473</v>
      </c>
    </row>
    <row r="1630" spans="1:17" ht="13.9" customHeight="1">
      <c r="A1630" s="2" t="s">
        <v>8057</v>
      </c>
      <c r="B1630" s="15" t="s">
        <v>13</v>
      </c>
      <c r="C1630" s="3" t="s">
        <v>14</v>
      </c>
      <c r="D1630" s="8" t="s">
        <v>1773</v>
      </c>
      <c r="E1630" s="8" t="s">
        <v>3126</v>
      </c>
      <c r="F1630" s="8" t="s">
        <v>3477</v>
      </c>
      <c r="G1630" s="8" t="s">
        <v>15</v>
      </c>
      <c r="H1630" s="13" t="s">
        <v>3519</v>
      </c>
      <c r="I1630" s="3" t="s">
        <v>16</v>
      </c>
      <c r="J1630" s="36">
        <v>151.68</v>
      </c>
      <c r="K1630" s="32">
        <v>1.5416669999999999</v>
      </c>
      <c r="L1630" s="14">
        <v>0.2</v>
      </c>
      <c r="M1630" s="12">
        <v>42726</v>
      </c>
      <c r="N1630" s="93" t="s">
        <v>4047</v>
      </c>
      <c r="O1630" s="8" t="s">
        <v>151</v>
      </c>
      <c r="P1630" s="8" t="s">
        <v>3465</v>
      </c>
      <c r="Q1630" s="8" t="s">
        <v>3472</v>
      </c>
    </row>
    <row r="1631" spans="1:17" ht="13.9" customHeight="1">
      <c r="A1631" s="23" t="s">
        <v>8058</v>
      </c>
      <c r="B1631" s="11" t="s">
        <v>13</v>
      </c>
      <c r="C1631" s="3" t="s">
        <v>14</v>
      </c>
      <c r="D1631" s="8" t="s">
        <v>1774</v>
      </c>
      <c r="E1631" s="8" t="s">
        <v>1274</v>
      </c>
      <c r="F1631" s="8" t="s">
        <v>3477</v>
      </c>
      <c r="G1631" s="8" t="s">
        <v>15</v>
      </c>
      <c r="H1631" s="8" t="s">
        <v>3511</v>
      </c>
      <c r="I1631" s="3" t="s">
        <v>16</v>
      </c>
      <c r="J1631" s="36">
        <v>169.11</v>
      </c>
      <c r="K1631" s="32">
        <v>68</v>
      </c>
      <c r="L1631" s="14">
        <v>0.1875</v>
      </c>
      <c r="M1631" s="12">
        <v>43204</v>
      </c>
      <c r="N1631" s="93" t="s">
        <v>4227</v>
      </c>
      <c r="O1631" s="8" t="s">
        <v>265</v>
      </c>
      <c r="P1631" s="8" t="s">
        <v>3466</v>
      </c>
      <c r="Q1631" s="8" t="s">
        <v>3473</v>
      </c>
    </row>
    <row r="1632" spans="1:17" ht="13.9" customHeight="1">
      <c r="A1632" s="2" t="s">
        <v>8059</v>
      </c>
      <c r="B1632" s="11" t="s">
        <v>13</v>
      </c>
      <c r="C1632" s="3" t="s">
        <v>14</v>
      </c>
      <c r="D1632" s="8" t="s">
        <v>1775</v>
      </c>
      <c r="E1632" s="8" t="s">
        <v>3126</v>
      </c>
      <c r="F1632" s="8" t="s">
        <v>3477</v>
      </c>
      <c r="G1632" s="8" t="s">
        <v>15</v>
      </c>
      <c r="H1632" s="8" t="s">
        <v>3513</v>
      </c>
      <c r="I1632" s="3" t="s">
        <v>16</v>
      </c>
      <c r="J1632" s="36">
        <v>29.24</v>
      </c>
      <c r="K1632" s="32">
        <v>2.125</v>
      </c>
      <c r="L1632" s="14">
        <v>0.1875</v>
      </c>
      <c r="M1632" s="7">
        <v>42724</v>
      </c>
      <c r="N1632" s="93" t="s">
        <v>5737</v>
      </c>
      <c r="O1632" s="8" t="s">
        <v>115</v>
      </c>
      <c r="P1632" s="8" t="s">
        <v>3465</v>
      </c>
      <c r="Q1632" s="8" t="s">
        <v>3471</v>
      </c>
    </row>
    <row r="1633" spans="1:17" ht="13.9" customHeight="1">
      <c r="A1633" s="2" t="s">
        <v>8060</v>
      </c>
      <c r="B1633" s="11" t="s">
        <v>13</v>
      </c>
      <c r="C1633" s="3" t="s">
        <v>14</v>
      </c>
      <c r="D1633" s="8" t="s">
        <v>1776</v>
      </c>
      <c r="E1633" s="8" t="s">
        <v>3188</v>
      </c>
      <c r="F1633" s="8" t="s">
        <v>3477</v>
      </c>
      <c r="G1633" s="8" t="s">
        <v>15</v>
      </c>
      <c r="H1633" s="8" t="s">
        <v>3513</v>
      </c>
      <c r="I1633" s="3" t="s">
        <v>16</v>
      </c>
      <c r="J1633" s="36">
        <v>30.23</v>
      </c>
      <c r="K1633" s="32">
        <v>8.5</v>
      </c>
      <c r="L1633" s="14">
        <v>0.1875</v>
      </c>
      <c r="M1633" s="12">
        <v>42720</v>
      </c>
      <c r="N1633" s="93" t="s">
        <v>4698</v>
      </c>
      <c r="O1633" s="8" t="s">
        <v>115</v>
      </c>
      <c r="P1633" s="8" t="s">
        <v>3465</v>
      </c>
      <c r="Q1633" s="8" t="s">
        <v>3471</v>
      </c>
    </row>
    <row r="1634" spans="1:17" ht="13.9" customHeight="1">
      <c r="A1634" s="23" t="s">
        <v>8061</v>
      </c>
      <c r="B1634" s="11" t="s">
        <v>13</v>
      </c>
      <c r="C1634" s="3" t="s">
        <v>14</v>
      </c>
      <c r="D1634" s="8" t="s">
        <v>1778</v>
      </c>
      <c r="E1634" s="8" t="s">
        <v>2207</v>
      </c>
      <c r="F1634" s="8" t="s">
        <v>3477</v>
      </c>
      <c r="G1634" s="8" t="s">
        <v>15</v>
      </c>
      <c r="H1634" s="8" t="s">
        <v>3513</v>
      </c>
      <c r="I1634" s="3" t="s">
        <v>16</v>
      </c>
      <c r="J1634" s="36">
        <v>30.35</v>
      </c>
      <c r="K1634" s="32">
        <v>2.125</v>
      </c>
      <c r="L1634" s="14">
        <v>0.1875</v>
      </c>
      <c r="M1634" s="12">
        <v>42734</v>
      </c>
      <c r="N1634" s="93" t="s">
        <v>4699</v>
      </c>
      <c r="O1634" s="8" t="s">
        <v>115</v>
      </c>
      <c r="P1634" s="8" t="s">
        <v>3465</v>
      </c>
      <c r="Q1634" s="8" t="s">
        <v>3471</v>
      </c>
    </row>
    <row r="1635" spans="1:17" ht="13.9" customHeight="1">
      <c r="A1635" s="2" t="s">
        <v>8062</v>
      </c>
      <c r="B1635" s="15" t="s">
        <v>13</v>
      </c>
      <c r="C1635" s="3" t="s">
        <v>14</v>
      </c>
      <c r="D1635" s="8" t="s">
        <v>1779</v>
      </c>
      <c r="E1635" s="8" t="s">
        <v>1777</v>
      </c>
      <c r="F1635" s="8" t="s">
        <v>3477</v>
      </c>
      <c r="G1635" s="8" t="s">
        <v>15</v>
      </c>
      <c r="H1635" s="8" t="s">
        <v>3513</v>
      </c>
      <c r="I1635" s="3" t="s">
        <v>16</v>
      </c>
      <c r="J1635" s="36">
        <v>29.54</v>
      </c>
      <c r="K1635" s="32">
        <v>2.125</v>
      </c>
      <c r="L1635" s="14">
        <v>0.1875</v>
      </c>
      <c r="M1635" s="12">
        <v>43204</v>
      </c>
      <c r="N1635" s="93" t="s">
        <v>4700</v>
      </c>
      <c r="O1635" s="8" t="s">
        <v>115</v>
      </c>
      <c r="P1635" s="8" t="s">
        <v>3465</v>
      </c>
      <c r="Q1635" s="8" t="s">
        <v>3471</v>
      </c>
    </row>
    <row r="1636" spans="1:17" ht="13.9" customHeight="1">
      <c r="A1636" s="2" t="s">
        <v>8063</v>
      </c>
      <c r="B1636" s="11" t="s">
        <v>13</v>
      </c>
      <c r="C1636" s="3" t="s">
        <v>14</v>
      </c>
      <c r="D1636" s="8" t="s">
        <v>1780</v>
      </c>
      <c r="E1636" s="8" t="s">
        <v>2552</v>
      </c>
      <c r="F1636" s="8" t="s">
        <v>3477</v>
      </c>
      <c r="G1636" s="8" t="s">
        <v>15</v>
      </c>
      <c r="H1636" s="3" t="s">
        <v>3480</v>
      </c>
      <c r="I1636" s="3" t="s">
        <v>3463</v>
      </c>
      <c r="J1636" s="36">
        <v>492.61</v>
      </c>
      <c r="K1636" s="32">
        <v>243.33500000000001</v>
      </c>
      <c r="L1636" s="14">
        <v>0.1875</v>
      </c>
      <c r="M1636" s="7">
        <v>42756</v>
      </c>
      <c r="N1636" s="93" t="s">
        <v>4701</v>
      </c>
      <c r="O1636" s="8" t="s">
        <v>114</v>
      </c>
      <c r="P1636" s="8" t="s">
        <v>3466</v>
      </c>
      <c r="Q1636" s="8" t="s">
        <v>3471</v>
      </c>
    </row>
    <row r="1637" spans="1:17" ht="13.9" customHeight="1">
      <c r="A1637" s="23" t="s">
        <v>8064</v>
      </c>
      <c r="B1637" s="11" t="s">
        <v>13</v>
      </c>
      <c r="C1637" s="3" t="s">
        <v>14</v>
      </c>
      <c r="D1637" s="8" t="s">
        <v>1781</v>
      </c>
      <c r="E1637" s="8" t="s">
        <v>1777</v>
      </c>
      <c r="F1637" s="8" t="s">
        <v>3477</v>
      </c>
      <c r="G1637" s="8" t="s">
        <v>15</v>
      </c>
      <c r="H1637" s="8" t="s">
        <v>3512</v>
      </c>
      <c r="I1637" s="3" t="s">
        <v>16</v>
      </c>
      <c r="J1637" s="36">
        <v>38.96</v>
      </c>
      <c r="K1637" s="32">
        <v>20</v>
      </c>
      <c r="L1637" s="14">
        <v>0.2</v>
      </c>
      <c r="M1637" s="12">
        <v>42729</v>
      </c>
      <c r="N1637" s="93" t="s">
        <v>4048</v>
      </c>
      <c r="O1637" s="8" t="s">
        <v>683</v>
      </c>
      <c r="P1637" s="8" t="s">
        <v>3466</v>
      </c>
      <c r="Q1637" s="8" t="s">
        <v>3471</v>
      </c>
    </row>
    <row r="1638" spans="1:17" ht="13.9" customHeight="1">
      <c r="A1638" s="2" t="s">
        <v>8065</v>
      </c>
      <c r="B1638" s="11" t="s">
        <v>13</v>
      </c>
      <c r="C1638" s="3" t="s">
        <v>14</v>
      </c>
      <c r="D1638" s="8" t="s">
        <v>1782</v>
      </c>
      <c r="E1638" s="3" t="s">
        <v>955</v>
      </c>
      <c r="F1638" s="8" t="s">
        <v>3477</v>
      </c>
      <c r="G1638" s="8" t="s">
        <v>15</v>
      </c>
      <c r="H1638" s="8" t="s">
        <v>3513</v>
      </c>
      <c r="I1638" s="3" t="s">
        <v>16</v>
      </c>
      <c r="J1638" s="36">
        <v>249.55</v>
      </c>
      <c r="K1638" s="32">
        <v>61.127499999999998</v>
      </c>
      <c r="L1638" s="14">
        <v>0.1875</v>
      </c>
      <c r="M1638" s="12">
        <v>42749</v>
      </c>
      <c r="N1638" s="93" t="s">
        <v>5738</v>
      </c>
      <c r="O1638" s="8" t="s">
        <v>115</v>
      </c>
      <c r="P1638" s="8" t="s">
        <v>3465</v>
      </c>
      <c r="Q1638" s="8" t="s">
        <v>3471</v>
      </c>
    </row>
    <row r="1639" spans="1:17" ht="13.9" customHeight="1">
      <c r="A1639" s="2" t="s">
        <v>8066</v>
      </c>
      <c r="B1639" s="8" t="s">
        <v>13</v>
      </c>
      <c r="C1639" s="3" t="s">
        <v>14</v>
      </c>
      <c r="D1639" s="8" t="s">
        <v>1783</v>
      </c>
      <c r="E1639" s="8" t="s">
        <v>3126</v>
      </c>
      <c r="F1639" s="8" t="s">
        <v>3477</v>
      </c>
      <c r="G1639" s="8" t="s">
        <v>15</v>
      </c>
      <c r="H1639" s="3" t="s">
        <v>3480</v>
      </c>
      <c r="I1639" s="3" t="s">
        <v>3463</v>
      </c>
      <c r="J1639" s="36">
        <v>37.22</v>
      </c>
      <c r="K1639" s="32">
        <v>8</v>
      </c>
      <c r="L1639" s="14">
        <v>0.1875</v>
      </c>
      <c r="M1639" s="12">
        <v>43219</v>
      </c>
      <c r="N1639" s="93" t="s">
        <v>5739</v>
      </c>
      <c r="O1639" s="8" t="s">
        <v>135</v>
      </c>
      <c r="P1639" s="8" t="s">
        <v>3466</v>
      </c>
      <c r="Q1639" s="8" t="s">
        <v>3471</v>
      </c>
    </row>
    <row r="1640" spans="1:17" ht="13.9" customHeight="1">
      <c r="A1640" s="23" t="s">
        <v>8067</v>
      </c>
      <c r="B1640" s="8" t="s">
        <v>13</v>
      </c>
      <c r="C1640" s="3" t="s">
        <v>14</v>
      </c>
      <c r="D1640" s="8" t="s">
        <v>1784</v>
      </c>
      <c r="E1640" s="3" t="s">
        <v>995</v>
      </c>
      <c r="F1640" s="8" t="s">
        <v>3477</v>
      </c>
      <c r="G1640" s="8" t="s">
        <v>15</v>
      </c>
      <c r="H1640" s="3" t="s">
        <v>3480</v>
      </c>
      <c r="I1640" s="3" t="s">
        <v>3463</v>
      </c>
      <c r="J1640" s="36">
        <v>160.63999999999999</v>
      </c>
      <c r="K1640" s="32">
        <v>2.5</v>
      </c>
      <c r="L1640" s="14">
        <v>0.1875</v>
      </c>
      <c r="M1640" s="7">
        <v>42739</v>
      </c>
      <c r="N1640" s="96" t="s">
        <v>5739</v>
      </c>
      <c r="O1640" s="8" t="s">
        <v>218</v>
      </c>
      <c r="P1640" s="8" t="s">
        <v>3466</v>
      </c>
      <c r="Q1640" s="8" t="s">
        <v>3471</v>
      </c>
    </row>
    <row r="1641" spans="1:17" ht="13.9" customHeight="1">
      <c r="A1641" s="2" t="s">
        <v>8068</v>
      </c>
      <c r="B1641" s="8" t="s">
        <v>13</v>
      </c>
      <c r="C1641" s="3" t="s">
        <v>14</v>
      </c>
      <c r="D1641" s="8" t="s">
        <v>1785</v>
      </c>
      <c r="E1641" s="8" t="s">
        <v>3126</v>
      </c>
      <c r="F1641" s="8" t="s">
        <v>3477</v>
      </c>
      <c r="G1641" s="8" t="s">
        <v>15</v>
      </c>
      <c r="H1641" s="8" t="s">
        <v>3519</v>
      </c>
      <c r="I1641" s="3" t="s">
        <v>16</v>
      </c>
      <c r="J1641" s="36">
        <v>176.8</v>
      </c>
      <c r="K1641" s="32">
        <v>1.5416666999999999</v>
      </c>
      <c r="L1641" s="14">
        <v>0.2</v>
      </c>
      <c r="M1641" s="12">
        <v>42719</v>
      </c>
      <c r="N1641" s="97" t="s">
        <v>5740</v>
      </c>
      <c r="O1641" s="8" t="s">
        <v>151</v>
      </c>
      <c r="P1641" s="8" t="s">
        <v>3465</v>
      </c>
      <c r="Q1641" s="8" t="s">
        <v>3472</v>
      </c>
    </row>
    <row r="1642" spans="1:17" ht="13.9" customHeight="1">
      <c r="A1642" s="2" t="s">
        <v>8069</v>
      </c>
      <c r="B1642" s="13" t="s">
        <v>13</v>
      </c>
      <c r="C1642" s="3" t="s">
        <v>14</v>
      </c>
      <c r="D1642" s="8" t="s">
        <v>1786</v>
      </c>
      <c r="E1642" s="8" t="s">
        <v>2207</v>
      </c>
      <c r="F1642" s="8" t="s">
        <v>3477</v>
      </c>
      <c r="G1642" s="8" t="s">
        <v>15</v>
      </c>
      <c r="H1642" s="13" t="s">
        <v>3513</v>
      </c>
      <c r="I1642" s="3" t="s">
        <v>16</v>
      </c>
      <c r="J1642" s="36">
        <v>47.39</v>
      </c>
      <c r="K1642" s="32">
        <v>0.1953</v>
      </c>
      <c r="L1642" s="14">
        <v>0.1875</v>
      </c>
      <c r="M1642" s="12">
        <v>42705</v>
      </c>
      <c r="N1642" s="93" t="s">
        <v>5741</v>
      </c>
      <c r="O1642" s="8" t="s">
        <v>683</v>
      </c>
      <c r="P1642" s="8" t="s">
        <v>3465</v>
      </c>
      <c r="Q1642" s="8" t="s">
        <v>3471</v>
      </c>
    </row>
    <row r="1643" spans="1:17" ht="13.9" customHeight="1">
      <c r="A1643" s="23" t="s">
        <v>8070</v>
      </c>
      <c r="B1643" s="13" t="s">
        <v>13</v>
      </c>
      <c r="C1643" s="3" t="s">
        <v>14</v>
      </c>
      <c r="D1643" s="8" t="s">
        <v>1787</v>
      </c>
      <c r="E1643" s="8" t="s">
        <v>2207</v>
      </c>
      <c r="F1643" s="8" t="s">
        <v>3477</v>
      </c>
      <c r="G1643" s="8" t="s">
        <v>15</v>
      </c>
      <c r="H1643" s="13" t="s">
        <v>3511</v>
      </c>
      <c r="I1643" s="3" t="s">
        <v>16</v>
      </c>
      <c r="J1643" s="36">
        <v>77.11</v>
      </c>
      <c r="K1643" s="32">
        <v>0.24285609999999999</v>
      </c>
      <c r="L1643" s="14">
        <v>0.1875</v>
      </c>
      <c r="M1643" s="12">
        <v>43212</v>
      </c>
      <c r="N1643" s="93" t="s">
        <v>5742</v>
      </c>
      <c r="O1643" s="8" t="s">
        <v>265</v>
      </c>
      <c r="P1643" s="8" t="s">
        <v>3466</v>
      </c>
      <c r="Q1643" s="8" t="s">
        <v>3473</v>
      </c>
    </row>
    <row r="1644" spans="1:17" ht="13.9" customHeight="1">
      <c r="A1644" s="2" t="s">
        <v>8071</v>
      </c>
      <c r="B1644" s="8" t="s">
        <v>13</v>
      </c>
      <c r="C1644" s="3" t="s">
        <v>14</v>
      </c>
      <c r="D1644" s="8" t="s">
        <v>1788</v>
      </c>
      <c r="E1644" s="3" t="s">
        <v>774</v>
      </c>
      <c r="F1644" s="8" t="s">
        <v>3477</v>
      </c>
      <c r="G1644" s="8" t="s">
        <v>15</v>
      </c>
      <c r="H1644" s="13" t="s">
        <v>3511</v>
      </c>
      <c r="I1644" s="3" t="s">
        <v>16</v>
      </c>
      <c r="J1644" s="36">
        <v>81.87</v>
      </c>
      <c r="K1644" s="32">
        <v>0.24285609999999999</v>
      </c>
      <c r="L1644" s="14">
        <v>0.1875</v>
      </c>
      <c r="M1644" s="7">
        <v>42723</v>
      </c>
      <c r="N1644" s="93" t="s">
        <v>4049</v>
      </c>
      <c r="O1644" s="8" t="s">
        <v>265</v>
      </c>
      <c r="P1644" s="8" t="s">
        <v>3466</v>
      </c>
      <c r="Q1644" s="8" t="s">
        <v>3473</v>
      </c>
    </row>
    <row r="1645" spans="1:17" ht="13.9" customHeight="1">
      <c r="A1645" s="2" t="s">
        <v>8072</v>
      </c>
      <c r="B1645" s="11" t="s">
        <v>13</v>
      </c>
      <c r="C1645" s="3" t="s">
        <v>14</v>
      </c>
      <c r="D1645" s="8" t="s">
        <v>1789</v>
      </c>
      <c r="E1645" s="3" t="s">
        <v>354</v>
      </c>
      <c r="F1645" s="8" t="s">
        <v>3477</v>
      </c>
      <c r="G1645" s="8" t="s">
        <v>15</v>
      </c>
      <c r="H1645" s="13" t="s">
        <v>3519</v>
      </c>
      <c r="I1645" s="3" t="s">
        <v>16</v>
      </c>
      <c r="J1645" s="36">
        <v>162.63</v>
      </c>
      <c r="K1645" s="32">
        <v>0.77083330000000005</v>
      </c>
      <c r="L1645" s="14">
        <v>0.1875</v>
      </c>
      <c r="M1645" s="12">
        <v>42761</v>
      </c>
      <c r="N1645" s="93" t="s">
        <v>4050</v>
      </c>
      <c r="O1645" s="8" t="s">
        <v>151</v>
      </c>
      <c r="P1645" s="8" t="s">
        <v>3465</v>
      </c>
      <c r="Q1645" s="8" t="s">
        <v>3472</v>
      </c>
    </row>
    <row r="1646" spans="1:17" ht="13.9" customHeight="1">
      <c r="A1646" s="23" t="s">
        <v>8073</v>
      </c>
      <c r="B1646" s="11" t="s">
        <v>13</v>
      </c>
      <c r="C1646" s="3" t="s">
        <v>14</v>
      </c>
      <c r="D1646" s="8" t="s">
        <v>1790</v>
      </c>
      <c r="E1646" s="3" t="s">
        <v>1327</v>
      </c>
      <c r="F1646" s="8" t="s">
        <v>3477</v>
      </c>
      <c r="G1646" s="8" t="s">
        <v>15</v>
      </c>
      <c r="H1646" s="13" t="s">
        <v>3519</v>
      </c>
      <c r="I1646" s="3" t="s">
        <v>16</v>
      </c>
      <c r="J1646" s="36">
        <v>164</v>
      </c>
      <c r="K1646" s="32">
        <v>0.77083330000000005</v>
      </c>
      <c r="L1646" s="14">
        <v>0.1875</v>
      </c>
      <c r="M1646" s="12">
        <v>42775</v>
      </c>
      <c r="N1646" s="93" t="s">
        <v>5743</v>
      </c>
      <c r="O1646" s="8" t="s">
        <v>151</v>
      </c>
      <c r="P1646" s="8" t="s">
        <v>3465</v>
      </c>
      <c r="Q1646" s="8" t="s">
        <v>3472</v>
      </c>
    </row>
    <row r="1647" spans="1:17" ht="13.9" customHeight="1">
      <c r="A1647" s="2" t="s">
        <v>8074</v>
      </c>
      <c r="B1647" s="11" t="s">
        <v>13</v>
      </c>
      <c r="C1647" s="3" t="s">
        <v>14</v>
      </c>
      <c r="D1647" s="8" t="s">
        <v>1791</v>
      </c>
      <c r="E1647" s="8" t="s">
        <v>3126</v>
      </c>
      <c r="F1647" s="8" t="s">
        <v>3477</v>
      </c>
      <c r="G1647" s="8" t="s">
        <v>15</v>
      </c>
      <c r="H1647" s="8" t="s">
        <v>3517</v>
      </c>
      <c r="I1647" s="3" t="s">
        <v>16</v>
      </c>
      <c r="J1647" s="36">
        <v>122.65</v>
      </c>
      <c r="K1647" s="32">
        <v>13.875</v>
      </c>
      <c r="L1647" s="14">
        <v>0.1875</v>
      </c>
      <c r="M1647" s="12">
        <v>43220</v>
      </c>
      <c r="N1647" s="93" t="s">
        <v>4051</v>
      </c>
      <c r="O1647" s="8" t="s">
        <v>284</v>
      </c>
      <c r="P1647" s="8" t="s">
        <v>3465</v>
      </c>
      <c r="Q1647" s="8" t="s">
        <v>3472</v>
      </c>
    </row>
    <row r="1648" spans="1:17" ht="13.9" customHeight="1">
      <c r="A1648" s="2" t="s">
        <v>8075</v>
      </c>
      <c r="B1648" s="11" t="s">
        <v>13</v>
      </c>
      <c r="C1648" s="3" t="s">
        <v>14</v>
      </c>
      <c r="D1648" s="8" t="s">
        <v>1792</v>
      </c>
      <c r="E1648" s="3" t="s">
        <v>766</v>
      </c>
      <c r="F1648" s="8" t="s">
        <v>3477</v>
      </c>
      <c r="G1648" s="8" t="s">
        <v>15</v>
      </c>
      <c r="H1648" s="13" t="s">
        <v>3513</v>
      </c>
      <c r="I1648" s="3" t="s">
        <v>16</v>
      </c>
      <c r="J1648" s="36">
        <v>41.17</v>
      </c>
      <c r="K1648" s="32">
        <v>5.5555555999999999</v>
      </c>
      <c r="L1648" s="14">
        <v>0.1875</v>
      </c>
      <c r="M1648" s="7">
        <v>42695</v>
      </c>
      <c r="N1648" s="93" t="s">
        <v>4052</v>
      </c>
      <c r="O1648" s="8" t="s">
        <v>683</v>
      </c>
      <c r="P1648" s="8" t="s">
        <v>3465</v>
      </c>
      <c r="Q1648" s="8" t="s">
        <v>3471</v>
      </c>
    </row>
    <row r="1649" spans="1:17" ht="13.9" customHeight="1">
      <c r="A1649" s="23" t="s">
        <v>8076</v>
      </c>
      <c r="B1649" s="11" t="s">
        <v>13</v>
      </c>
      <c r="C1649" s="3" t="s">
        <v>14</v>
      </c>
      <c r="D1649" s="8" t="s">
        <v>340</v>
      </c>
      <c r="E1649" s="3" t="s">
        <v>1100</v>
      </c>
      <c r="F1649" s="8" t="s">
        <v>3477</v>
      </c>
      <c r="G1649" s="8" t="s">
        <v>15</v>
      </c>
      <c r="H1649" s="8" t="s">
        <v>3519</v>
      </c>
      <c r="I1649" s="3" t="s">
        <v>16</v>
      </c>
      <c r="J1649" s="36">
        <v>170.07</v>
      </c>
      <c r="K1649" s="32">
        <v>0.3854167</v>
      </c>
      <c r="L1649" s="14">
        <v>0.2</v>
      </c>
      <c r="M1649" s="12">
        <v>42754</v>
      </c>
      <c r="N1649" s="93" t="s">
        <v>4702</v>
      </c>
      <c r="O1649" s="8" t="s">
        <v>151</v>
      </c>
      <c r="P1649" s="8" t="s">
        <v>3465</v>
      </c>
      <c r="Q1649" s="8" t="s">
        <v>3472</v>
      </c>
    </row>
    <row r="1650" spans="1:17" ht="13.9" customHeight="1">
      <c r="A1650" s="2" t="s">
        <v>8077</v>
      </c>
      <c r="B1650" s="11" t="s">
        <v>13</v>
      </c>
      <c r="C1650" s="3" t="s">
        <v>14</v>
      </c>
      <c r="D1650" s="8" t="s">
        <v>1793</v>
      </c>
      <c r="E1650" s="3" t="s">
        <v>354</v>
      </c>
      <c r="F1650" s="8" t="s">
        <v>3477</v>
      </c>
      <c r="G1650" s="8" t="s">
        <v>15</v>
      </c>
      <c r="H1650" s="13" t="s">
        <v>3513</v>
      </c>
      <c r="I1650" s="3" t="s">
        <v>16</v>
      </c>
      <c r="J1650" s="35">
        <v>30.54</v>
      </c>
      <c r="K1650" s="32">
        <v>2.125</v>
      </c>
      <c r="L1650" s="14">
        <v>0.1875</v>
      </c>
      <c r="M1650" s="12">
        <v>42755</v>
      </c>
      <c r="N1650" s="96" t="s">
        <v>4050</v>
      </c>
      <c r="O1650" s="8" t="s">
        <v>115</v>
      </c>
      <c r="P1650" s="8" t="s">
        <v>3465</v>
      </c>
      <c r="Q1650" s="8" t="s">
        <v>3471</v>
      </c>
    </row>
    <row r="1651" spans="1:17" ht="13.9" customHeight="1">
      <c r="A1651" s="2" t="s">
        <v>8078</v>
      </c>
      <c r="B1651" s="8" t="s">
        <v>13</v>
      </c>
      <c r="C1651" s="3" t="s">
        <v>14</v>
      </c>
      <c r="D1651" s="11" t="s">
        <v>1794</v>
      </c>
      <c r="E1651" s="3" t="s">
        <v>174</v>
      </c>
      <c r="F1651" s="8" t="s">
        <v>3477</v>
      </c>
      <c r="G1651" s="11" t="s">
        <v>15</v>
      </c>
      <c r="H1651" s="13" t="s">
        <v>3517</v>
      </c>
      <c r="I1651" s="3" t="s">
        <v>16</v>
      </c>
      <c r="J1651" s="36">
        <v>0</v>
      </c>
      <c r="K1651" s="32">
        <v>0</v>
      </c>
      <c r="L1651" s="14">
        <v>0.1875</v>
      </c>
      <c r="M1651" s="12">
        <v>43245</v>
      </c>
      <c r="N1651" s="96" t="s">
        <v>4053</v>
      </c>
      <c r="O1651" s="8" t="s">
        <v>284</v>
      </c>
      <c r="P1651" s="8" t="s">
        <v>3465</v>
      </c>
      <c r="Q1651" s="8" t="s">
        <v>3472</v>
      </c>
    </row>
    <row r="1652" spans="1:17" ht="13.9" customHeight="1">
      <c r="A1652" s="23" t="s">
        <v>8079</v>
      </c>
      <c r="B1652" s="8" t="s">
        <v>13</v>
      </c>
      <c r="C1652" s="3" t="s">
        <v>14</v>
      </c>
      <c r="D1652" s="11" t="s">
        <v>1795</v>
      </c>
      <c r="E1652" s="3" t="s">
        <v>215</v>
      </c>
      <c r="F1652" s="8" t="s">
        <v>3477</v>
      </c>
      <c r="G1652" s="11" t="s">
        <v>15</v>
      </c>
      <c r="H1652" s="13" t="s">
        <v>3517</v>
      </c>
      <c r="I1652" s="3" t="s">
        <v>16</v>
      </c>
      <c r="J1652" s="36">
        <v>123.75</v>
      </c>
      <c r="K1652" s="32">
        <v>1.3027082999999999</v>
      </c>
      <c r="L1652" s="14">
        <v>0.1875</v>
      </c>
      <c r="M1652" s="7">
        <v>42765</v>
      </c>
      <c r="N1652" s="96" t="s">
        <v>5744</v>
      </c>
      <c r="O1652" s="8" t="s">
        <v>284</v>
      </c>
      <c r="P1652" s="8" t="s">
        <v>3465</v>
      </c>
      <c r="Q1652" s="8" t="s">
        <v>3472</v>
      </c>
    </row>
    <row r="1653" spans="1:17" ht="13.9" customHeight="1">
      <c r="A1653" s="2" t="s">
        <v>8080</v>
      </c>
      <c r="B1653" s="8" t="s">
        <v>13</v>
      </c>
      <c r="C1653" s="3" t="s">
        <v>14</v>
      </c>
      <c r="D1653" s="11" t="s">
        <v>1796</v>
      </c>
      <c r="E1653" s="3" t="s">
        <v>616</v>
      </c>
      <c r="F1653" s="8" t="s">
        <v>3477</v>
      </c>
      <c r="G1653" s="11" t="s">
        <v>15</v>
      </c>
      <c r="H1653" s="13" t="s">
        <v>3517</v>
      </c>
      <c r="I1653" s="3" t="s">
        <v>16</v>
      </c>
      <c r="J1653" s="36">
        <v>43.7</v>
      </c>
      <c r="K1653" s="32">
        <v>0.66071429999999998</v>
      </c>
      <c r="L1653" s="14">
        <v>0.1875</v>
      </c>
      <c r="M1653" s="12">
        <v>42761</v>
      </c>
      <c r="N1653" s="93" t="s">
        <v>3598</v>
      </c>
      <c r="O1653" s="8" t="s">
        <v>284</v>
      </c>
      <c r="P1653" s="8" t="s">
        <v>3465</v>
      </c>
      <c r="Q1653" s="8" t="s">
        <v>3472</v>
      </c>
    </row>
    <row r="1654" spans="1:17" ht="13.9" customHeight="1">
      <c r="A1654" s="2" t="s">
        <v>8081</v>
      </c>
      <c r="B1654" s="8" t="s">
        <v>13</v>
      </c>
      <c r="C1654" s="3" t="s">
        <v>14</v>
      </c>
      <c r="D1654" s="11" t="s">
        <v>1797</v>
      </c>
      <c r="E1654" s="3" t="s">
        <v>215</v>
      </c>
      <c r="F1654" s="8" t="s">
        <v>3477</v>
      </c>
      <c r="G1654" s="11" t="s">
        <v>15</v>
      </c>
      <c r="H1654" s="13" t="s">
        <v>3517</v>
      </c>
      <c r="I1654" s="3" t="s">
        <v>16</v>
      </c>
      <c r="J1654" s="36">
        <v>39.64</v>
      </c>
      <c r="K1654" s="32">
        <v>9.5371468999999998</v>
      </c>
      <c r="L1654" s="14">
        <v>0.1875</v>
      </c>
      <c r="M1654" s="12">
        <v>42775</v>
      </c>
      <c r="N1654" s="93" t="s">
        <v>3599</v>
      </c>
      <c r="O1654" s="8" t="s">
        <v>284</v>
      </c>
      <c r="P1654" s="8" t="s">
        <v>3465</v>
      </c>
      <c r="Q1654" s="8" t="s">
        <v>3472</v>
      </c>
    </row>
    <row r="1655" spans="1:17" ht="13.9" customHeight="1">
      <c r="A1655" s="23" t="s">
        <v>8082</v>
      </c>
      <c r="B1655" s="8" t="s">
        <v>13</v>
      </c>
      <c r="C1655" s="3" t="s">
        <v>14</v>
      </c>
      <c r="D1655" s="11" t="s">
        <v>1798</v>
      </c>
      <c r="E1655" s="8" t="s">
        <v>1502</v>
      </c>
      <c r="F1655" s="8" t="s">
        <v>3477</v>
      </c>
      <c r="G1655" s="11" t="s">
        <v>15</v>
      </c>
      <c r="H1655" s="13" t="s">
        <v>3517</v>
      </c>
      <c r="I1655" s="3" t="s">
        <v>16</v>
      </c>
      <c r="J1655" s="36">
        <v>37.96</v>
      </c>
      <c r="K1655" s="32">
        <v>0.66071429999999998</v>
      </c>
      <c r="L1655" s="14">
        <v>0.1875</v>
      </c>
      <c r="M1655" s="12">
        <v>43245</v>
      </c>
      <c r="N1655" s="93" t="s">
        <v>4054</v>
      </c>
      <c r="O1655" s="8" t="s">
        <v>284</v>
      </c>
      <c r="P1655" s="8" t="s">
        <v>3465</v>
      </c>
      <c r="Q1655" s="8" t="s">
        <v>3472</v>
      </c>
    </row>
    <row r="1656" spans="1:17" ht="13.9" customHeight="1">
      <c r="A1656" s="2" t="s">
        <v>8083</v>
      </c>
      <c r="B1656" s="8" t="s">
        <v>13</v>
      </c>
      <c r="C1656" s="3" t="s">
        <v>14</v>
      </c>
      <c r="D1656" s="11" t="s">
        <v>1799</v>
      </c>
      <c r="E1656" s="3" t="s">
        <v>766</v>
      </c>
      <c r="F1656" s="8" t="s">
        <v>3477</v>
      </c>
      <c r="G1656" s="11" t="s">
        <v>15</v>
      </c>
      <c r="H1656" s="13" t="s">
        <v>3517</v>
      </c>
      <c r="I1656" s="3" t="s">
        <v>16</v>
      </c>
      <c r="J1656" s="36">
        <v>126.35</v>
      </c>
      <c r="K1656" s="32">
        <v>10.020833</v>
      </c>
      <c r="L1656" s="14">
        <v>0.1875</v>
      </c>
      <c r="M1656" s="7">
        <v>42765</v>
      </c>
      <c r="N1656" s="93" t="s">
        <v>4055</v>
      </c>
      <c r="O1656" s="8" t="s">
        <v>284</v>
      </c>
      <c r="P1656" s="8" t="s">
        <v>3465</v>
      </c>
      <c r="Q1656" s="8" t="s">
        <v>3472</v>
      </c>
    </row>
    <row r="1657" spans="1:17" ht="13.9" customHeight="1">
      <c r="A1657" s="2" t="s">
        <v>8084</v>
      </c>
      <c r="B1657" s="8" t="s">
        <v>13</v>
      </c>
      <c r="C1657" s="3" t="s">
        <v>14</v>
      </c>
      <c r="D1657" s="11" t="s">
        <v>1800</v>
      </c>
      <c r="E1657" s="3" t="s">
        <v>174</v>
      </c>
      <c r="F1657" s="8" t="s">
        <v>3477</v>
      </c>
      <c r="G1657" s="11" t="s">
        <v>15</v>
      </c>
      <c r="H1657" s="13" t="s">
        <v>3517</v>
      </c>
      <c r="I1657" s="3" t="s">
        <v>16</v>
      </c>
      <c r="J1657" s="36">
        <v>39.67</v>
      </c>
      <c r="K1657" s="32">
        <v>0.66071429999999998</v>
      </c>
      <c r="L1657" s="14">
        <v>0.1875</v>
      </c>
      <c r="M1657" s="12">
        <v>42761</v>
      </c>
      <c r="N1657" s="93" t="s">
        <v>3600</v>
      </c>
      <c r="O1657" s="8" t="s">
        <v>284</v>
      </c>
      <c r="P1657" s="8" t="s">
        <v>3465</v>
      </c>
      <c r="Q1657" s="8" t="s">
        <v>3472</v>
      </c>
    </row>
    <row r="1658" spans="1:17" ht="13.9" customHeight="1">
      <c r="A1658" s="23" t="s">
        <v>8085</v>
      </c>
      <c r="B1658" s="8" t="s">
        <v>13</v>
      </c>
      <c r="C1658" s="3" t="s">
        <v>14</v>
      </c>
      <c r="D1658" s="11" t="s">
        <v>1801</v>
      </c>
      <c r="E1658" s="8" t="s">
        <v>3188</v>
      </c>
      <c r="F1658" s="8" t="s">
        <v>3477</v>
      </c>
      <c r="G1658" s="11" t="s">
        <v>15</v>
      </c>
      <c r="H1658" s="13" t="s">
        <v>3517</v>
      </c>
      <c r="I1658" s="3" t="s">
        <v>16</v>
      </c>
      <c r="J1658" s="36">
        <v>35.57</v>
      </c>
      <c r="K1658" s="32">
        <v>0.66071429999999998</v>
      </c>
      <c r="L1658" s="14">
        <v>0.1875</v>
      </c>
      <c r="M1658" s="12">
        <v>42775</v>
      </c>
      <c r="N1658" s="93" t="s">
        <v>4056</v>
      </c>
      <c r="O1658" s="8" t="s">
        <v>284</v>
      </c>
      <c r="P1658" s="8" t="s">
        <v>3465</v>
      </c>
      <c r="Q1658" s="8" t="s">
        <v>3472</v>
      </c>
    </row>
    <row r="1659" spans="1:17" ht="13.9" customHeight="1">
      <c r="A1659" s="2" t="s">
        <v>8086</v>
      </c>
      <c r="B1659" s="8" t="s">
        <v>13</v>
      </c>
      <c r="C1659" s="3" t="s">
        <v>14</v>
      </c>
      <c r="D1659" s="11" t="s">
        <v>1802</v>
      </c>
      <c r="E1659" s="8" t="s">
        <v>3188</v>
      </c>
      <c r="F1659" s="8" t="s">
        <v>3477</v>
      </c>
      <c r="G1659" s="11" t="s">
        <v>15</v>
      </c>
      <c r="H1659" s="13" t="s">
        <v>3517</v>
      </c>
      <c r="I1659" s="3" t="s">
        <v>16</v>
      </c>
      <c r="J1659" s="36">
        <v>41.6</v>
      </c>
      <c r="K1659" s="32">
        <v>0.66071429999999998</v>
      </c>
      <c r="L1659" s="14">
        <v>0.1875</v>
      </c>
      <c r="M1659" s="12">
        <v>43245</v>
      </c>
      <c r="N1659" s="93" t="s">
        <v>4057</v>
      </c>
      <c r="O1659" s="8" t="s">
        <v>284</v>
      </c>
      <c r="P1659" s="8" t="s">
        <v>3465</v>
      </c>
      <c r="Q1659" s="8" t="s">
        <v>3472</v>
      </c>
    </row>
    <row r="1660" spans="1:17" ht="13.9" customHeight="1">
      <c r="A1660" s="2" t="s">
        <v>8087</v>
      </c>
      <c r="B1660" s="8" t="s">
        <v>13</v>
      </c>
      <c r="C1660" s="3" t="s">
        <v>14</v>
      </c>
      <c r="D1660" s="11" t="s">
        <v>1803</v>
      </c>
      <c r="E1660" s="8" t="s">
        <v>201</v>
      </c>
      <c r="F1660" s="8" t="s">
        <v>3477</v>
      </c>
      <c r="G1660" s="11" t="s">
        <v>15</v>
      </c>
      <c r="H1660" s="13" t="s">
        <v>3517</v>
      </c>
      <c r="I1660" s="3" t="s">
        <v>16</v>
      </c>
      <c r="J1660" s="36">
        <v>38.840000000000003</v>
      </c>
      <c r="K1660" s="32">
        <v>0.37578129999999998</v>
      </c>
      <c r="L1660" s="14">
        <v>0.1875</v>
      </c>
      <c r="M1660" s="7">
        <v>42765</v>
      </c>
      <c r="N1660" s="93" t="s">
        <v>3711</v>
      </c>
      <c r="O1660" s="8" t="s">
        <v>284</v>
      </c>
      <c r="P1660" s="8" t="s">
        <v>3465</v>
      </c>
      <c r="Q1660" s="8" t="s">
        <v>3472</v>
      </c>
    </row>
    <row r="1661" spans="1:17" ht="13.9" customHeight="1">
      <c r="A1661" s="23" t="s">
        <v>8088</v>
      </c>
      <c r="B1661" s="8" t="s">
        <v>13</v>
      </c>
      <c r="C1661" s="3" t="s">
        <v>14</v>
      </c>
      <c r="D1661" s="11" t="s">
        <v>1804</v>
      </c>
      <c r="E1661" s="8" t="s">
        <v>2552</v>
      </c>
      <c r="F1661" s="8" t="s">
        <v>3477</v>
      </c>
      <c r="G1661" s="11" t="s">
        <v>15</v>
      </c>
      <c r="H1661" s="13" t="s">
        <v>3517</v>
      </c>
      <c r="I1661" s="3" t="s">
        <v>16</v>
      </c>
      <c r="J1661" s="36">
        <v>39.729999999999997</v>
      </c>
      <c r="K1661" s="32">
        <v>3.8849999999999998</v>
      </c>
      <c r="L1661" s="14">
        <v>0.1875</v>
      </c>
      <c r="M1661" s="12">
        <v>42761</v>
      </c>
      <c r="N1661" s="93" t="s">
        <v>3601</v>
      </c>
      <c r="O1661" s="8" t="s">
        <v>284</v>
      </c>
      <c r="P1661" s="8" t="s">
        <v>3465</v>
      </c>
      <c r="Q1661" s="8" t="s">
        <v>3472</v>
      </c>
    </row>
    <row r="1662" spans="1:17" ht="13.9" customHeight="1">
      <c r="A1662" s="2" t="s">
        <v>8089</v>
      </c>
      <c r="B1662" s="8" t="s">
        <v>13</v>
      </c>
      <c r="C1662" s="3" t="s">
        <v>14</v>
      </c>
      <c r="D1662" s="11" t="s">
        <v>1805</v>
      </c>
      <c r="E1662" s="8" t="s">
        <v>201</v>
      </c>
      <c r="F1662" s="8" t="s">
        <v>3477</v>
      </c>
      <c r="G1662" s="11" t="s">
        <v>15</v>
      </c>
      <c r="H1662" s="13" t="s">
        <v>3517</v>
      </c>
      <c r="I1662" s="3" t="s">
        <v>16</v>
      </c>
      <c r="J1662" s="36">
        <v>40.57</v>
      </c>
      <c r="K1662" s="32">
        <v>0.66071429999999998</v>
      </c>
      <c r="L1662" s="14">
        <v>0.1875</v>
      </c>
      <c r="M1662" s="12">
        <v>42775</v>
      </c>
      <c r="N1662" s="93" t="s">
        <v>4058</v>
      </c>
      <c r="O1662" s="8" t="s">
        <v>284</v>
      </c>
      <c r="P1662" s="8" t="s">
        <v>3465</v>
      </c>
      <c r="Q1662" s="8" t="s">
        <v>3472</v>
      </c>
    </row>
    <row r="1663" spans="1:17" ht="13.9" customHeight="1">
      <c r="A1663" s="2" t="s">
        <v>8090</v>
      </c>
      <c r="B1663" s="8" t="s">
        <v>13</v>
      </c>
      <c r="C1663" s="3" t="s">
        <v>14</v>
      </c>
      <c r="D1663" s="11" t="s">
        <v>1806</v>
      </c>
      <c r="E1663" s="3" t="s">
        <v>774</v>
      </c>
      <c r="F1663" s="8" t="s">
        <v>3477</v>
      </c>
      <c r="G1663" s="11" t="s">
        <v>15</v>
      </c>
      <c r="H1663" s="8" t="s">
        <v>3519</v>
      </c>
      <c r="I1663" s="3" t="s">
        <v>16</v>
      </c>
      <c r="J1663" s="36">
        <v>162.71</v>
      </c>
      <c r="K1663" s="32">
        <v>0.3854167</v>
      </c>
      <c r="L1663" s="14">
        <v>0.1875</v>
      </c>
      <c r="M1663" s="12">
        <v>43242</v>
      </c>
      <c r="N1663" s="93" t="s">
        <v>4059</v>
      </c>
      <c r="O1663" s="8" t="s">
        <v>151</v>
      </c>
      <c r="P1663" s="8" t="s">
        <v>3465</v>
      </c>
      <c r="Q1663" s="8" t="s">
        <v>3472</v>
      </c>
    </row>
    <row r="1664" spans="1:17" ht="13.9" customHeight="1">
      <c r="A1664" s="23" t="s">
        <v>8091</v>
      </c>
      <c r="B1664" s="13" t="s">
        <v>13</v>
      </c>
      <c r="C1664" s="3" t="s">
        <v>14</v>
      </c>
      <c r="D1664" s="11" t="s">
        <v>1807</v>
      </c>
      <c r="E1664" s="8" t="s">
        <v>1589</v>
      </c>
      <c r="F1664" s="8" t="s">
        <v>3477</v>
      </c>
      <c r="G1664" s="11" t="s">
        <v>15</v>
      </c>
      <c r="H1664" s="13" t="s">
        <v>3513</v>
      </c>
      <c r="I1664" s="3" t="s">
        <v>16</v>
      </c>
      <c r="J1664" s="36">
        <v>175.63</v>
      </c>
      <c r="K1664" s="32">
        <v>18.9375</v>
      </c>
      <c r="L1664" s="14">
        <v>0.1875</v>
      </c>
      <c r="M1664" s="7">
        <v>42767</v>
      </c>
      <c r="N1664" s="93" t="s">
        <v>4060</v>
      </c>
      <c r="O1664" s="8" t="s">
        <v>683</v>
      </c>
      <c r="P1664" s="8" t="s">
        <v>3465</v>
      </c>
      <c r="Q1664" s="8" t="s">
        <v>3471</v>
      </c>
    </row>
    <row r="1665" spans="1:17" ht="13.9" customHeight="1">
      <c r="A1665" s="2" t="s">
        <v>8092</v>
      </c>
      <c r="B1665" s="13" t="s">
        <v>13</v>
      </c>
      <c r="C1665" s="3" t="s">
        <v>14</v>
      </c>
      <c r="D1665" s="11" t="s">
        <v>1808</v>
      </c>
      <c r="E1665" s="8" t="s">
        <v>1589</v>
      </c>
      <c r="F1665" s="8" t="s">
        <v>3477</v>
      </c>
      <c r="G1665" s="11" t="s">
        <v>15</v>
      </c>
      <c r="H1665" s="8" t="s">
        <v>3511</v>
      </c>
      <c r="I1665" s="3" t="s">
        <v>16</v>
      </c>
      <c r="J1665" s="36">
        <v>39.04</v>
      </c>
      <c r="K1665" s="32">
        <v>34</v>
      </c>
      <c r="L1665" s="14">
        <v>0.2</v>
      </c>
      <c r="M1665" s="12">
        <v>42771</v>
      </c>
      <c r="N1665" s="93" t="s">
        <v>5745</v>
      </c>
      <c r="O1665" s="8" t="s">
        <v>265</v>
      </c>
      <c r="P1665" s="8" t="s">
        <v>3466</v>
      </c>
      <c r="Q1665" s="8" t="s">
        <v>3473</v>
      </c>
    </row>
    <row r="1666" spans="1:17" ht="13.9" customHeight="1">
      <c r="A1666" s="2" t="s">
        <v>8093</v>
      </c>
      <c r="B1666" s="8" t="s">
        <v>13</v>
      </c>
      <c r="C1666" s="3" t="s">
        <v>14</v>
      </c>
      <c r="D1666" s="8" t="s">
        <v>1810</v>
      </c>
      <c r="E1666" s="8" t="s">
        <v>1777</v>
      </c>
      <c r="F1666" s="8" t="s">
        <v>3477</v>
      </c>
      <c r="G1666" s="8" t="s">
        <v>15</v>
      </c>
      <c r="H1666" s="3" t="s">
        <v>3480</v>
      </c>
      <c r="I1666" s="3" t="s">
        <v>3463</v>
      </c>
      <c r="J1666" s="36">
        <v>40.93</v>
      </c>
      <c r="K1666" s="32">
        <v>2</v>
      </c>
      <c r="L1666" s="14">
        <v>0.1875</v>
      </c>
      <c r="M1666" s="12">
        <v>42785</v>
      </c>
      <c r="N1666" s="93" t="s">
        <v>5746</v>
      </c>
      <c r="O1666" s="8" t="s">
        <v>135</v>
      </c>
      <c r="P1666" s="8" t="s">
        <v>3466</v>
      </c>
      <c r="Q1666" s="8" t="s">
        <v>3471</v>
      </c>
    </row>
    <row r="1667" spans="1:17" ht="13.9" customHeight="1">
      <c r="A1667" s="23" t="s">
        <v>8094</v>
      </c>
      <c r="B1667" s="8" t="s">
        <v>13</v>
      </c>
      <c r="C1667" s="3" t="s">
        <v>14</v>
      </c>
      <c r="D1667" s="8" t="s">
        <v>1811</v>
      </c>
      <c r="E1667" s="3" t="s">
        <v>354</v>
      </c>
      <c r="F1667" s="8" t="s">
        <v>3477</v>
      </c>
      <c r="G1667" s="8" t="s">
        <v>15</v>
      </c>
      <c r="H1667" s="3" t="s">
        <v>3480</v>
      </c>
      <c r="I1667" s="3" t="s">
        <v>3463</v>
      </c>
      <c r="J1667" s="36">
        <v>39.39</v>
      </c>
      <c r="K1667" s="32">
        <v>2</v>
      </c>
      <c r="L1667" s="14">
        <v>0.1875</v>
      </c>
      <c r="M1667" s="12">
        <v>43255</v>
      </c>
      <c r="N1667" s="93" t="s">
        <v>4061</v>
      </c>
      <c r="O1667" s="8" t="s">
        <v>135</v>
      </c>
      <c r="P1667" s="8" t="s">
        <v>3466</v>
      </c>
      <c r="Q1667" s="8" t="s">
        <v>3471</v>
      </c>
    </row>
    <row r="1668" spans="1:17" ht="13.9" customHeight="1">
      <c r="A1668" s="2" t="s">
        <v>8095</v>
      </c>
      <c r="B1668" s="8" t="s">
        <v>13</v>
      </c>
      <c r="C1668" s="3" t="s">
        <v>14</v>
      </c>
      <c r="D1668" s="8" t="s">
        <v>1812</v>
      </c>
      <c r="E1668" s="3" t="s">
        <v>1177</v>
      </c>
      <c r="F1668" s="8" t="s">
        <v>3477</v>
      </c>
      <c r="G1668" s="8" t="s">
        <v>15</v>
      </c>
      <c r="H1668" s="3" t="s">
        <v>3480</v>
      </c>
      <c r="I1668" s="3" t="s">
        <v>3463</v>
      </c>
      <c r="J1668" s="36">
        <v>41.38</v>
      </c>
      <c r="K1668" s="32">
        <v>2</v>
      </c>
      <c r="L1668" s="14">
        <v>0.1875</v>
      </c>
      <c r="M1668" s="7">
        <v>42775</v>
      </c>
      <c r="N1668" s="97" t="s">
        <v>4062</v>
      </c>
      <c r="O1668" s="8" t="s">
        <v>135</v>
      </c>
      <c r="P1668" s="8" t="s">
        <v>3466</v>
      </c>
      <c r="Q1668" s="8" t="s">
        <v>3471</v>
      </c>
    </row>
    <row r="1669" spans="1:17" ht="13.9" customHeight="1">
      <c r="A1669" s="2" t="s">
        <v>8096</v>
      </c>
      <c r="B1669" s="15" t="s">
        <v>13</v>
      </c>
      <c r="C1669" s="3" t="s">
        <v>14</v>
      </c>
      <c r="D1669" s="8" t="s">
        <v>1813</v>
      </c>
      <c r="E1669" s="8" t="s">
        <v>3188</v>
      </c>
      <c r="F1669" s="8" t="s">
        <v>3477</v>
      </c>
      <c r="G1669" s="8" t="s">
        <v>15</v>
      </c>
      <c r="H1669" s="8" t="s">
        <v>3513</v>
      </c>
      <c r="I1669" s="3" t="s">
        <v>16</v>
      </c>
      <c r="J1669" s="36">
        <v>10.28</v>
      </c>
      <c r="K1669" s="32">
        <v>0.5</v>
      </c>
      <c r="L1669" s="14">
        <v>0.2</v>
      </c>
      <c r="M1669" s="12">
        <v>42779</v>
      </c>
      <c r="N1669" s="93" t="s">
        <v>4063</v>
      </c>
      <c r="O1669" s="8" t="s">
        <v>683</v>
      </c>
      <c r="P1669" s="8" t="s">
        <v>3465</v>
      </c>
      <c r="Q1669" s="8" t="s">
        <v>3471</v>
      </c>
    </row>
    <row r="1670" spans="1:17" ht="13.9" customHeight="1">
      <c r="A1670" s="23" t="s">
        <v>8097</v>
      </c>
      <c r="B1670" s="13" t="s">
        <v>13</v>
      </c>
      <c r="C1670" s="3" t="s">
        <v>14</v>
      </c>
      <c r="D1670" s="8" t="s">
        <v>1814</v>
      </c>
      <c r="E1670" s="8" t="s">
        <v>2404</v>
      </c>
      <c r="F1670" s="8" t="s">
        <v>3477</v>
      </c>
      <c r="G1670" s="8" t="s">
        <v>15</v>
      </c>
      <c r="H1670" s="3" t="s">
        <v>3480</v>
      </c>
      <c r="I1670" s="3" t="s">
        <v>3463</v>
      </c>
      <c r="J1670" s="36">
        <v>114.12</v>
      </c>
      <c r="K1670" s="32">
        <v>0.35714000000000001</v>
      </c>
      <c r="L1670" s="14">
        <v>0.1875</v>
      </c>
      <c r="M1670" s="12">
        <v>42803</v>
      </c>
      <c r="N1670" s="93" t="s">
        <v>4073</v>
      </c>
      <c r="O1670" s="8" t="s">
        <v>242</v>
      </c>
      <c r="P1670" s="8" t="s">
        <v>3466</v>
      </c>
      <c r="Q1670" s="8" t="s">
        <v>3471</v>
      </c>
    </row>
    <row r="1671" spans="1:17" ht="13.9" customHeight="1">
      <c r="A1671" s="2" t="s">
        <v>8098</v>
      </c>
      <c r="B1671" s="15" t="s">
        <v>13</v>
      </c>
      <c r="C1671" s="3" t="s">
        <v>14</v>
      </c>
      <c r="D1671" s="8" t="s">
        <v>1815</v>
      </c>
      <c r="E1671" s="3" t="s">
        <v>1177</v>
      </c>
      <c r="F1671" s="8" t="s">
        <v>3477</v>
      </c>
      <c r="G1671" s="8" t="s">
        <v>15</v>
      </c>
      <c r="H1671" s="13" t="s">
        <v>3511</v>
      </c>
      <c r="I1671" s="3" t="s">
        <v>16</v>
      </c>
      <c r="J1671" s="36">
        <v>84.15</v>
      </c>
      <c r="K1671" s="32">
        <v>0.121431</v>
      </c>
      <c r="L1671" s="14">
        <v>0.1875</v>
      </c>
      <c r="M1671" s="12">
        <v>43255</v>
      </c>
      <c r="N1671" s="93" t="s">
        <v>4064</v>
      </c>
      <c r="O1671" s="8" t="s">
        <v>265</v>
      </c>
      <c r="P1671" s="8" t="s">
        <v>3466</v>
      </c>
      <c r="Q1671" s="8" t="s">
        <v>3473</v>
      </c>
    </row>
    <row r="1672" spans="1:17" ht="13.9" customHeight="1">
      <c r="A1672" s="2" t="s">
        <v>8099</v>
      </c>
      <c r="B1672" s="15" t="s">
        <v>13</v>
      </c>
      <c r="C1672" s="3" t="s">
        <v>14</v>
      </c>
      <c r="D1672" s="8" t="s">
        <v>1816</v>
      </c>
      <c r="E1672" s="3" t="s">
        <v>774</v>
      </c>
      <c r="F1672" s="8" t="s">
        <v>3477</v>
      </c>
      <c r="G1672" s="8" t="s">
        <v>15</v>
      </c>
      <c r="H1672" s="13" t="s">
        <v>3511</v>
      </c>
      <c r="I1672" s="3" t="s">
        <v>16</v>
      </c>
      <c r="J1672" s="36">
        <v>77.680000000000007</v>
      </c>
      <c r="K1672" s="32">
        <v>0.68809200000000004</v>
      </c>
      <c r="L1672" s="14">
        <v>0.1875</v>
      </c>
      <c r="M1672" s="7">
        <v>42775</v>
      </c>
      <c r="N1672" s="93" t="s">
        <v>5747</v>
      </c>
      <c r="O1672" s="8" t="s">
        <v>265</v>
      </c>
      <c r="P1672" s="8" t="s">
        <v>3466</v>
      </c>
      <c r="Q1672" s="8" t="s">
        <v>3473</v>
      </c>
    </row>
    <row r="1673" spans="1:17" ht="13.9" customHeight="1">
      <c r="A1673" s="23" t="s">
        <v>8100</v>
      </c>
      <c r="B1673" s="15" t="s">
        <v>13</v>
      </c>
      <c r="C1673" s="3" t="s">
        <v>14</v>
      </c>
      <c r="D1673" s="8" t="s">
        <v>1817</v>
      </c>
      <c r="E1673" s="3" t="s">
        <v>616</v>
      </c>
      <c r="F1673" s="8" t="s">
        <v>3477</v>
      </c>
      <c r="G1673" s="8" t="s">
        <v>15</v>
      </c>
      <c r="H1673" s="13" t="s">
        <v>3511</v>
      </c>
      <c r="I1673" s="3" t="s">
        <v>16</v>
      </c>
      <c r="J1673" s="36">
        <v>83.04</v>
      </c>
      <c r="K1673" s="32">
        <v>1.7</v>
      </c>
      <c r="L1673" s="14">
        <v>0.1875</v>
      </c>
      <c r="M1673" s="12">
        <v>42771</v>
      </c>
      <c r="N1673" s="93" t="s">
        <v>4065</v>
      </c>
      <c r="O1673" s="8" t="s">
        <v>265</v>
      </c>
      <c r="P1673" s="8" t="s">
        <v>3466</v>
      </c>
      <c r="Q1673" s="8" t="s">
        <v>3473</v>
      </c>
    </row>
    <row r="1674" spans="1:17" ht="13.9" customHeight="1">
      <c r="A1674" s="2" t="s">
        <v>8101</v>
      </c>
      <c r="B1674" s="15" t="s">
        <v>13</v>
      </c>
      <c r="C1674" s="3" t="s">
        <v>14</v>
      </c>
      <c r="D1674" s="8" t="s">
        <v>1818</v>
      </c>
      <c r="E1674" s="3" t="s">
        <v>354</v>
      </c>
      <c r="F1674" s="8" t="s">
        <v>3477</v>
      </c>
      <c r="G1674" s="8" t="s">
        <v>15</v>
      </c>
      <c r="H1674" s="13" t="s">
        <v>3511</v>
      </c>
      <c r="I1674" s="3" t="s">
        <v>16</v>
      </c>
      <c r="J1674" s="36">
        <v>81.28</v>
      </c>
      <c r="K1674" s="32">
        <v>0.1214276</v>
      </c>
      <c r="L1674" s="14">
        <v>0.1875</v>
      </c>
      <c r="M1674" s="12">
        <v>42785</v>
      </c>
      <c r="N1674" s="93" t="s">
        <v>4066</v>
      </c>
      <c r="O1674" s="8" t="s">
        <v>265</v>
      </c>
      <c r="P1674" s="8" t="s">
        <v>3466</v>
      </c>
      <c r="Q1674" s="8" t="s">
        <v>3473</v>
      </c>
    </row>
    <row r="1675" spans="1:17" ht="13.9" customHeight="1">
      <c r="A1675" s="2" t="s">
        <v>8102</v>
      </c>
      <c r="B1675" s="15" t="s">
        <v>13</v>
      </c>
      <c r="C1675" s="3" t="s">
        <v>14</v>
      </c>
      <c r="D1675" s="8" t="s">
        <v>1819</v>
      </c>
      <c r="E1675" s="8" t="s">
        <v>1274</v>
      </c>
      <c r="F1675" s="8" t="s">
        <v>3477</v>
      </c>
      <c r="G1675" s="8" t="s">
        <v>15</v>
      </c>
      <c r="H1675" s="13" t="s">
        <v>3511</v>
      </c>
      <c r="I1675" s="3" t="s">
        <v>16</v>
      </c>
      <c r="J1675" s="36">
        <v>87.15</v>
      </c>
      <c r="K1675" s="32">
        <v>0.2428535</v>
      </c>
      <c r="L1675" s="14">
        <v>0.1875</v>
      </c>
      <c r="M1675" s="12">
        <v>43255</v>
      </c>
      <c r="N1675" s="93" t="s">
        <v>5748</v>
      </c>
      <c r="O1675" s="8" t="s">
        <v>265</v>
      </c>
      <c r="P1675" s="8" t="s">
        <v>3466</v>
      </c>
      <c r="Q1675" s="8" t="s">
        <v>3473</v>
      </c>
    </row>
    <row r="1676" spans="1:17" ht="13.9" customHeight="1">
      <c r="A1676" s="23" t="s">
        <v>8103</v>
      </c>
      <c r="B1676" s="15" t="s">
        <v>13</v>
      </c>
      <c r="C1676" s="3" t="s">
        <v>14</v>
      </c>
      <c r="D1676" s="8" t="s">
        <v>1820</v>
      </c>
      <c r="E1676" s="8" t="s">
        <v>1777</v>
      </c>
      <c r="F1676" s="8" t="s">
        <v>3477</v>
      </c>
      <c r="G1676" s="8" t="s">
        <v>15</v>
      </c>
      <c r="H1676" s="13" t="s">
        <v>3511</v>
      </c>
      <c r="I1676" s="3" t="s">
        <v>16</v>
      </c>
      <c r="J1676" s="36">
        <v>78.92</v>
      </c>
      <c r="K1676" s="32">
        <v>0.2428535</v>
      </c>
      <c r="L1676" s="14">
        <v>0.1875</v>
      </c>
      <c r="M1676" s="7">
        <v>42775</v>
      </c>
      <c r="N1676" s="93" t="s">
        <v>4067</v>
      </c>
      <c r="O1676" s="8" t="s">
        <v>265</v>
      </c>
      <c r="P1676" s="8" t="s">
        <v>3466</v>
      </c>
      <c r="Q1676" s="8" t="s">
        <v>3473</v>
      </c>
    </row>
    <row r="1677" spans="1:17" ht="13.9" customHeight="1">
      <c r="A1677" s="2" t="s">
        <v>8104</v>
      </c>
      <c r="B1677" s="15" t="s">
        <v>13</v>
      </c>
      <c r="C1677" s="3" t="s">
        <v>14</v>
      </c>
      <c r="D1677" s="8" t="s">
        <v>1821</v>
      </c>
      <c r="E1677" s="3" t="s">
        <v>1051</v>
      </c>
      <c r="F1677" s="8" t="s">
        <v>3477</v>
      </c>
      <c r="G1677" s="8" t="s">
        <v>15</v>
      </c>
      <c r="H1677" s="13" t="s">
        <v>3511</v>
      </c>
      <c r="I1677" s="3" t="s">
        <v>16</v>
      </c>
      <c r="J1677" s="36">
        <v>78.42</v>
      </c>
      <c r="K1677" s="32">
        <v>0.2428535</v>
      </c>
      <c r="L1677" s="14">
        <v>0.1875</v>
      </c>
      <c r="M1677" s="12">
        <v>42771</v>
      </c>
      <c r="N1677" s="93" t="s">
        <v>4068</v>
      </c>
      <c r="O1677" s="8" t="s">
        <v>265</v>
      </c>
      <c r="P1677" s="8" t="s">
        <v>3466</v>
      </c>
      <c r="Q1677" s="8" t="s">
        <v>3473</v>
      </c>
    </row>
    <row r="1678" spans="1:17" ht="13.9" customHeight="1">
      <c r="A1678" s="2" t="s">
        <v>8105</v>
      </c>
      <c r="B1678" s="15" t="s">
        <v>13</v>
      </c>
      <c r="C1678" s="3" t="s">
        <v>14</v>
      </c>
      <c r="D1678" s="8" t="s">
        <v>1822</v>
      </c>
      <c r="E1678" s="8" t="s">
        <v>201</v>
      </c>
      <c r="F1678" s="8" t="s">
        <v>3477</v>
      </c>
      <c r="G1678" s="8" t="s">
        <v>15</v>
      </c>
      <c r="H1678" s="8" t="s">
        <v>3511</v>
      </c>
      <c r="I1678" s="3" t="s">
        <v>16</v>
      </c>
      <c r="J1678" s="36">
        <v>79.739999999999995</v>
      </c>
      <c r="K1678" s="32">
        <v>0.2428535</v>
      </c>
      <c r="L1678" s="14">
        <v>0.1875</v>
      </c>
      <c r="M1678" s="12">
        <v>42785</v>
      </c>
      <c r="N1678" s="93" t="s">
        <v>4069</v>
      </c>
      <c r="O1678" s="8" t="s">
        <v>265</v>
      </c>
      <c r="P1678" s="8" t="s">
        <v>3466</v>
      </c>
      <c r="Q1678" s="8" t="s">
        <v>3473</v>
      </c>
    </row>
    <row r="1679" spans="1:17" ht="13.9" customHeight="1">
      <c r="A1679" s="23" t="s">
        <v>8106</v>
      </c>
      <c r="B1679" s="11" t="s">
        <v>13</v>
      </c>
      <c r="C1679" s="3" t="s">
        <v>14</v>
      </c>
      <c r="D1679" s="8" t="s">
        <v>1823</v>
      </c>
      <c r="E1679" s="8" t="s">
        <v>1589</v>
      </c>
      <c r="F1679" s="8" t="s">
        <v>3477</v>
      </c>
      <c r="G1679" s="8" t="s">
        <v>15</v>
      </c>
      <c r="H1679" s="3" t="s">
        <v>3480</v>
      </c>
      <c r="I1679" s="3" t="s">
        <v>3463</v>
      </c>
      <c r="J1679" s="36">
        <v>39.299999999999997</v>
      </c>
      <c r="K1679" s="32">
        <v>6</v>
      </c>
      <c r="L1679" s="14">
        <v>0.1875</v>
      </c>
      <c r="M1679" s="12">
        <v>43255</v>
      </c>
      <c r="N1679" s="93" t="s">
        <v>4070</v>
      </c>
      <c r="O1679" s="8" t="s">
        <v>135</v>
      </c>
      <c r="P1679" s="8" t="s">
        <v>3466</v>
      </c>
      <c r="Q1679" s="8" t="s">
        <v>3471</v>
      </c>
    </row>
    <row r="1680" spans="1:17" ht="13.9" customHeight="1">
      <c r="A1680" s="2" t="s">
        <v>8107</v>
      </c>
      <c r="B1680" s="11" t="s">
        <v>13</v>
      </c>
      <c r="C1680" s="3" t="s">
        <v>14</v>
      </c>
      <c r="D1680" s="8" t="s">
        <v>1824</v>
      </c>
      <c r="E1680" s="8" t="s">
        <v>2864</v>
      </c>
      <c r="F1680" s="8" t="s">
        <v>3477</v>
      </c>
      <c r="G1680" s="8" t="s">
        <v>15</v>
      </c>
      <c r="H1680" s="3" t="s">
        <v>3480</v>
      </c>
      <c r="I1680" s="3" t="s">
        <v>3463</v>
      </c>
      <c r="J1680" s="36">
        <v>41.5</v>
      </c>
      <c r="K1680" s="32">
        <v>0.28571429999999998</v>
      </c>
      <c r="L1680" s="14">
        <v>0.2</v>
      </c>
      <c r="M1680" s="7">
        <v>42797</v>
      </c>
      <c r="N1680" s="93" t="s">
        <v>4071</v>
      </c>
      <c r="O1680" s="8" t="s">
        <v>218</v>
      </c>
      <c r="P1680" s="8" t="s">
        <v>3466</v>
      </c>
      <c r="Q1680" s="8" t="s">
        <v>3471</v>
      </c>
    </row>
    <row r="1681" spans="1:17" ht="13.9" customHeight="1">
      <c r="A1681" s="2" t="s">
        <v>8108</v>
      </c>
      <c r="B1681" s="11" t="s">
        <v>13</v>
      </c>
      <c r="C1681" s="3" t="s">
        <v>14</v>
      </c>
      <c r="D1681" s="8" t="s">
        <v>1825</v>
      </c>
      <c r="E1681" s="8" t="s">
        <v>1777</v>
      </c>
      <c r="F1681" s="8" t="s">
        <v>3477</v>
      </c>
      <c r="G1681" s="8" t="s">
        <v>15</v>
      </c>
      <c r="H1681" s="3" t="s">
        <v>3480</v>
      </c>
      <c r="I1681" s="3" t="s">
        <v>3463</v>
      </c>
      <c r="J1681" s="36">
        <v>61.44</v>
      </c>
      <c r="K1681" s="32">
        <v>2.09375</v>
      </c>
      <c r="L1681" s="14">
        <v>0.1875</v>
      </c>
      <c r="M1681" s="12">
        <v>42796</v>
      </c>
      <c r="N1681" s="93" t="s">
        <v>4072</v>
      </c>
      <c r="O1681" s="8" t="s">
        <v>114</v>
      </c>
      <c r="P1681" s="8" t="s">
        <v>3466</v>
      </c>
      <c r="Q1681" s="8" t="s">
        <v>3471</v>
      </c>
    </row>
    <row r="1682" spans="1:17" ht="13.9" customHeight="1">
      <c r="A1682" s="23" t="s">
        <v>8109</v>
      </c>
      <c r="B1682" s="11" t="s">
        <v>13</v>
      </c>
      <c r="C1682" s="3" t="s">
        <v>14</v>
      </c>
      <c r="D1682" s="8" t="s">
        <v>1826</v>
      </c>
      <c r="E1682" s="3" t="s">
        <v>1177</v>
      </c>
      <c r="F1682" s="8" t="s">
        <v>3477</v>
      </c>
      <c r="G1682" s="8" t="s">
        <v>15</v>
      </c>
      <c r="H1682" s="3" t="s">
        <v>3480</v>
      </c>
      <c r="I1682" s="3" t="s">
        <v>3463</v>
      </c>
      <c r="J1682" s="36">
        <v>63.32</v>
      </c>
      <c r="K1682" s="32">
        <v>1.046875</v>
      </c>
      <c r="L1682" s="14">
        <v>0.1875</v>
      </c>
      <c r="M1682" s="12">
        <v>42810</v>
      </c>
      <c r="N1682" s="93" t="s">
        <v>4073</v>
      </c>
      <c r="O1682" s="8" t="s">
        <v>114</v>
      </c>
      <c r="P1682" s="8" t="s">
        <v>3466</v>
      </c>
      <c r="Q1682" s="8" t="s">
        <v>3471</v>
      </c>
    </row>
    <row r="1683" spans="1:17" ht="13.9" customHeight="1">
      <c r="A1683" s="2" t="s">
        <v>8110</v>
      </c>
      <c r="B1683" s="11" t="s">
        <v>13</v>
      </c>
      <c r="C1683" s="3" t="s">
        <v>14</v>
      </c>
      <c r="D1683" s="8" t="s">
        <v>1827</v>
      </c>
      <c r="E1683" s="8" t="s">
        <v>2552</v>
      </c>
      <c r="F1683" s="8" t="s">
        <v>3477</v>
      </c>
      <c r="G1683" s="8" t="s">
        <v>15</v>
      </c>
      <c r="H1683" s="3" t="s">
        <v>3480</v>
      </c>
      <c r="I1683" s="3" t="s">
        <v>3463</v>
      </c>
      <c r="J1683" s="36">
        <v>66.11</v>
      </c>
      <c r="K1683" s="32">
        <v>9.3333340000000007</v>
      </c>
      <c r="L1683" s="14">
        <v>0.2</v>
      </c>
      <c r="M1683" s="12">
        <v>43276</v>
      </c>
      <c r="N1683" s="93" t="s">
        <v>4074</v>
      </c>
      <c r="O1683" s="8" t="s">
        <v>112</v>
      </c>
      <c r="P1683" s="8" t="s">
        <v>3466</v>
      </c>
      <c r="Q1683" s="8" t="s">
        <v>3471</v>
      </c>
    </row>
    <row r="1684" spans="1:17" ht="13.9" customHeight="1">
      <c r="A1684" s="2" t="s">
        <v>8111</v>
      </c>
      <c r="B1684" s="11" t="s">
        <v>13</v>
      </c>
      <c r="C1684" s="3" t="s">
        <v>14</v>
      </c>
      <c r="D1684" s="8" t="s">
        <v>1828</v>
      </c>
      <c r="E1684" s="3" t="s">
        <v>215</v>
      </c>
      <c r="F1684" s="8" t="s">
        <v>3477</v>
      </c>
      <c r="G1684" s="8" t="s">
        <v>15</v>
      </c>
      <c r="H1684" s="3" t="s">
        <v>3480</v>
      </c>
      <c r="I1684" s="3" t="s">
        <v>3463</v>
      </c>
      <c r="J1684" s="36">
        <v>41.8</v>
      </c>
      <c r="K1684" s="32">
        <v>9.5238000000000003E-2</v>
      </c>
      <c r="L1684" s="14">
        <v>0.2</v>
      </c>
      <c r="M1684" s="7">
        <v>42802</v>
      </c>
      <c r="N1684" s="93" t="s">
        <v>4075</v>
      </c>
      <c r="O1684" s="8" t="s">
        <v>218</v>
      </c>
      <c r="P1684" s="8" t="s">
        <v>3466</v>
      </c>
      <c r="Q1684" s="8" t="s">
        <v>3471</v>
      </c>
    </row>
    <row r="1685" spans="1:17" ht="13.9" customHeight="1">
      <c r="A1685" s="23" t="s">
        <v>8112</v>
      </c>
      <c r="B1685" s="11" t="s">
        <v>13</v>
      </c>
      <c r="C1685" s="3" t="s">
        <v>14</v>
      </c>
      <c r="D1685" s="8" t="s">
        <v>1829</v>
      </c>
      <c r="E1685" s="8" t="s">
        <v>1274</v>
      </c>
      <c r="F1685" s="8" t="s">
        <v>3477</v>
      </c>
      <c r="G1685" s="8" t="s">
        <v>15</v>
      </c>
      <c r="H1685" s="8" t="s">
        <v>3517</v>
      </c>
      <c r="I1685" s="3" t="s">
        <v>16</v>
      </c>
      <c r="J1685" s="36">
        <v>43.32</v>
      </c>
      <c r="K1685" s="32">
        <v>0.46250000000000002</v>
      </c>
      <c r="L1685" s="14">
        <v>0.1875</v>
      </c>
      <c r="M1685" s="12">
        <v>42772</v>
      </c>
      <c r="N1685" s="93" t="s">
        <v>4076</v>
      </c>
      <c r="O1685" s="8" t="s">
        <v>284</v>
      </c>
      <c r="P1685" s="8" t="s">
        <v>3465</v>
      </c>
      <c r="Q1685" s="8" t="s">
        <v>3472</v>
      </c>
    </row>
    <row r="1686" spans="1:17" ht="13.9" customHeight="1">
      <c r="A1686" s="2" t="s">
        <v>8113</v>
      </c>
      <c r="B1686" s="11" t="s">
        <v>13</v>
      </c>
      <c r="C1686" s="3" t="s">
        <v>14</v>
      </c>
      <c r="D1686" s="8" t="s">
        <v>1830</v>
      </c>
      <c r="E1686" s="8" t="s">
        <v>1274</v>
      </c>
      <c r="F1686" s="8" t="s">
        <v>3477</v>
      </c>
      <c r="G1686" s="8" t="s">
        <v>15</v>
      </c>
      <c r="H1686" s="3" t="s">
        <v>3480</v>
      </c>
      <c r="I1686" s="3" t="s">
        <v>3463</v>
      </c>
      <c r="J1686" s="36">
        <v>66.5</v>
      </c>
      <c r="K1686" s="32">
        <v>2.09375</v>
      </c>
      <c r="L1686" s="14">
        <v>0.1875</v>
      </c>
      <c r="M1686" s="12">
        <v>42810</v>
      </c>
      <c r="N1686" s="93" t="s">
        <v>5749</v>
      </c>
      <c r="O1686" s="8" t="s">
        <v>114</v>
      </c>
      <c r="P1686" s="8" t="s">
        <v>3466</v>
      </c>
      <c r="Q1686" s="8" t="s">
        <v>3471</v>
      </c>
    </row>
    <row r="1687" spans="1:17" ht="13.9" customHeight="1">
      <c r="A1687" s="2" t="s">
        <v>8114</v>
      </c>
      <c r="B1687" s="11" t="s">
        <v>13</v>
      </c>
      <c r="C1687" s="3" t="s">
        <v>14</v>
      </c>
      <c r="D1687" s="8" t="s">
        <v>1831</v>
      </c>
      <c r="E1687" s="8" t="s">
        <v>1502</v>
      </c>
      <c r="F1687" s="8" t="s">
        <v>3477</v>
      </c>
      <c r="G1687" s="8" t="s">
        <v>15</v>
      </c>
      <c r="H1687" s="3" t="s">
        <v>3480</v>
      </c>
      <c r="I1687" s="3" t="s">
        <v>3463</v>
      </c>
      <c r="J1687" s="36">
        <v>66.28</v>
      </c>
      <c r="K1687" s="32">
        <v>2.09375</v>
      </c>
      <c r="L1687" s="14">
        <v>0.1875</v>
      </c>
      <c r="M1687" s="12">
        <v>43289</v>
      </c>
      <c r="N1687" s="93" t="s">
        <v>4077</v>
      </c>
      <c r="O1687" s="8" t="s">
        <v>114</v>
      </c>
      <c r="P1687" s="8" t="s">
        <v>3466</v>
      </c>
      <c r="Q1687" s="8" t="s">
        <v>3471</v>
      </c>
    </row>
    <row r="1688" spans="1:17" ht="13.9" customHeight="1">
      <c r="A1688" s="23" t="s">
        <v>8115</v>
      </c>
      <c r="B1688" s="11" t="s">
        <v>13</v>
      </c>
      <c r="C1688" s="3" t="s">
        <v>14</v>
      </c>
      <c r="D1688" s="8" t="s">
        <v>1832</v>
      </c>
      <c r="E1688" s="3" t="s">
        <v>898</v>
      </c>
      <c r="F1688" s="8" t="s">
        <v>3477</v>
      </c>
      <c r="G1688" s="8" t="s">
        <v>15</v>
      </c>
      <c r="H1688" s="3" t="s">
        <v>3480</v>
      </c>
      <c r="I1688" s="3" t="s">
        <v>3463</v>
      </c>
      <c r="J1688" s="36">
        <v>40.049999999999997</v>
      </c>
      <c r="K1688" s="32">
        <v>40</v>
      </c>
      <c r="L1688" s="14">
        <v>0.2</v>
      </c>
      <c r="M1688" s="7">
        <v>42817</v>
      </c>
      <c r="N1688" s="93" t="s">
        <v>5750</v>
      </c>
      <c r="O1688" s="8" t="s">
        <v>135</v>
      </c>
      <c r="P1688" s="8" t="s">
        <v>3466</v>
      </c>
      <c r="Q1688" s="8" t="s">
        <v>3471</v>
      </c>
    </row>
    <row r="1689" spans="1:17" ht="13.9" customHeight="1">
      <c r="A1689" s="2" t="s">
        <v>8116</v>
      </c>
      <c r="B1689" s="11" t="s">
        <v>13</v>
      </c>
      <c r="C1689" s="3" t="s">
        <v>14</v>
      </c>
      <c r="D1689" s="8" t="s">
        <v>1833</v>
      </c>
      <c r="E1689" s="3" t="s">
        <v>766</v>
      </c>
      <c r="F1689" s="8" t="s">
        <v>3477</v>
      </c>
      <c r="G1689" s="8" t="s">
        <v>15</v>
      </c>
      <c r="H1689" s="3" t="s">
        <v>3480</v>
      </c>
      <c r="I1689" s="3" t="s">
        <v>3463</v>
      </c>
      <c r="J1689" s="36">
        <v>126.68</v>
      </c>
      <c r="K1689" s="32">
        <v>12</v>
      </c>
      <c r="L1689" s="14">
        <v>0.1875</v>
      </c>
      <c r="M1689" s="12">
        <v>42815</v>
      </c>
      <c r="N1689" s="93" t="s">
        <v>5751</v>
      </c>
      <c r="O1689" s="8" t="s">
        <v>140</v>
      </c>
      <c r="P1689" s="8" t="s">
        <v>3466</v>
      </c>
      <c r="Q1689" s="8" t="s">
        <v>3471</v>
      </c>
    </row>
    <row r="1690" spans="1:17" ht="13.9" customHeight="1">
      <c r="A1690" s="2" t="s">
        <v>8117</v>
      </c>
      <c r="B1690" s="11" t="s">
        <v>13</v>
      </c>
      <c r="C1690" s="3" t="s">
        <v>14</v>
      </c>
      <c r="D1690" s="8" t="s">
        <v>1834</v>
      </c>
      <c r="E1690" s="8" t="s">
        <v>2207</v>
      </c>
      <c r="F1690" s="8" t="s">
        <v>3477</v>
      </c>
      <c r="G1690" s="8" t="s">
        <v>15</v>
      </c>
      <c r="H1690" s="3" t="s">
        <v>3480</v>
      </c>
      <c r="I1690" s="3" t="s">
        <v>3463</v>
      </c>
      <c r="J1690" s="36">
        <v>38.06</v>
      </c>
      <c r="K1690" s="32">
        <v>9.5238000000000003E-2</v>
      </c>
      <c r="L1690" s="14">
        <v>0.1875</v>
      </c>
      <c r="M1690" s="12">
        <v>42813</v>
      </c>
      <c r="N1690" s="93" t="s">
        <v>5752</v>
      </c>
      <c r="O1690" s="8" t="s">
        <v>218</v>
      </c>
      <c r="P1690" s="8" t="s">
        <v>3466</v>
      </c>
      <c r="Q1690" s="8" t="s">
        <v>3471</v>
      </c>
    </row>
    <row r="1691" spans="1:17" ht="13.9" customHeight="1">
      <c r="A1691" s="23" t="s">
        <v>8118</v>
      </c>
      <c r="B1691" s="11" t="s">
        <v>13</v>
      </c>
      <c r="C1691" s="3" t="s">
        <v>14</v>
      </c>
      <c r="D1691" s="8" t="s">
        <v>1835</v>
      </c>
      <c r="E1691" s="3" t="s">
        <v>1396</v>
      </c>
      <c r="F1691" s="8" t="s">
        <v>3477</v>
      </c>
      <c r="G1691" s="8" t="s">
        <v>15</v>
      </c>
      <c r="H1691" s="3" t="s">
        <v>3480</v>
      </c>
      <c r="I1691" s="3" t="s">
        <v>3463</v>
      </c>
      <c r="J1691" s="36">
        <v>40.380000000000003</v>
      </c>
      <c r="K1691" s="32">
        <v>0.14285700000000001</v>
      </c>
      <c r="L1691" s="14">
        <v>0.1875</v>
      </c>
      <c r="M1691" s="12">
        <v>43280</v>
      </c>
      <c r="N1691" s="93" t="s">
        <v>4078</v>
      </c>
      <c r="O1691" s="8" t="s">
        <v>218</v>
      </c>
      <c r="P1691" s="8" t="s">
        <v>3466</v>
      </c>
      <c r="Q1691" s="8" t="s">
        <v>3471</v>
      </c>
    </row>
    <row r="1692" spans="1:17" ht="13.9" customHeight="1">
      <c r="A1692" s="2" t="s">
        <v>8119</v>
      </c>
      <c r="B1692" s="11" t="s">
        <v>13</v>
      </c>
      <c r="C1692" s="3" t="s">
        <v>14</v>
      </c>
      <c r="D1692" s="8" t="s">
        <v>1836</v>
      </c>
      <c r="E1692" s="3" t="s">
        <v>1396</v>
      </c>
      <c r="F1692" s="8" t="s">
        <v>3477</v>
      </c>
      <c r="G1692" s="8" t="s">
        <v>15</v>
      </c>
      <c r="H1692" s="3" t="s">
        <v>3480</v>
      </c>
      <c r="I1692" s="3" t="s">
        <v>3463</v>
      </c>
      <c r="J1692" s="36">
        <v>41.85</v>
      </c>
      <c r="K1692" s="32">
        <v>9.5238000000000003E-2</v>
      </c>
      <c r="L1692" s="14">
        <v>0.2</v>
      </c>
      <c r="M1692" s="7">
        <v>42802</v>
      </c>
      <c r="N1692" s="93" t="s">
        <v>4079</v>
      </c>
      <c r="O1692" s="8" t="s">
        <v>218</v>
      </c>
      <c r="P1692" s="8" t="s">
        <v>3466</v>
      </c>
      <c r="Q1692" s="8" t="s">
        <v>3471</v>
      </c>
    </row>
    <row r="1693" spans="1:17" ht="13.9" customHeight="1">
      <c r="A1693" s="2" t="s">
        <v>8120</v>
      </c>
      <c r="B1693" s="11" t="s">
        <v>13</v>
      </c>
      <c r="C1693" s="3" t="s">
        <v>14</v>
      </c>
      <c r="D1693" s="8" t="s">
        <v>1837</v>
      </c>
      <c r="E1693" s="8" t="s">
        <v>2692</v>
      </c>
      <c r="F1693" s="8" t="s">
        <v>3477</v>
      </c>
      <c r="G1693" s="8" t="s">
        <v>15</v>
      </c>
      <c r="H1693" s="3" t="s">
        <v>3480</v>
      </c>
      <c r="I1693" s="3" t="s">
        <v>3463</v>
      </c>
      <c r="J1693" s="36">
        <v>40.909999999999997</v>
      </c>
      <c r="K1693" s="32">
        <v>1.3333333000000001</v>
      </c>
      <c r="L1693" s="14">
        <v>0.2</v>
      </c>
      <c r="M1693" s="12">
        <v>42803</v>
      </c>
      <c r="N1693" s="93" t="s">
        <v>5753</v>
      </c>
      <c r="O1693" s="8" t="s">
        <v>218</v>
      </c>
      <c r="P1693" s="8" t="s">
        <v>3466</v>
      </c>
      <c r="Q1693" s="8" t="s">
        <v>3471</v>
      </c>
    </row>
    <row r="1694" spans="1:17" ht="13.9" customHeight="1">
      <c r="A1694" s="23" t="s">
        <v>8121</v>
      </c>
      <c r="B1694" s="11" t="s">
        <v>13</v>
      </c>
      <c r="C1694" s="3" t="s">
        <v>14</v>
      </c>
      <c r="D1694" s="8" t="s">
        <v>1838</v>
      </c>
      <c r="E1694" s="8" t="s">
        <v>3188</v>
      </c>
      <c r="F1694" s="8" t="s">
        <v>3477</v>
      </c>
      <c r="G1694" s="8" t="s">
        <v>15</v>
      </c>
      <c r="H1694" s="13" t="s">
        <v>3517</v>
      </c>
      <c r="I1694" s="3" t="s">
        <v>16</v>
      </c>
      <c r="J1694" s="36">
        <v>40.29</v>
      </c>
      <c r="K1694" s="32">
        <v>0.11562500000000001</v>
      </c>
      <c r="L1694" s="14">
        <v>0.1875</v>
      </c>
      <c r="M1694" s="12">
        <v>42786</v>
      </c>
      <c r="N1694" s="93" t="s">
        <v>5754</v>
      </c>
      <c r="O1694" s="8" t="s">
        <v>284</v>
      </c>
      <c r="P1694" s="8" t="s">
        <v>3465</v>
      </c>
      <c r="Q1694" s="8" t="s">
        <v>3472</v>
      </c>
    </row>
    <row r="1695" spans="1:17" ht="13.9" customHeight="1">
      <c r="A1695" s="2" t="s">
        <v>8122</v>
      </c>
      <c r="B1695" s="11" t="s">
        <v>13</v>
      </c>
      <c r="C1695" s="3" t="s">
        <v>14</v>
      </c>
      <c r="D1695" s="8" t="s">
        <v>1839</v>
      </c>
      <c r="E1695" s="3" t="s">
        <v>1396</v>
      </c>
      <c r="F1695" s="8" t="s">
        <v>3477</v>
      </c>
      <c r="G1695" s="8" t="s">
        <v>15</v>
      </c>
      <c r="H1695" s="13" t="s">
        <v>3517</v>
      </c>
      <c r="I1695" s="3" t="s">
        <v>16</v>
      </c>
      <c r="J1695" s="36">
        <v>41.91</v>
      </c>
      <c r="K1695" s="32">
        <v>0.11562500000000001</v>
      </c>
      <c r="L1695" s="14">
        <v>0.1875</v>
      </c>
      <c r="M1695" s="12">
        <v>43256</v>
      </c>
      <c r="N1695" s="93" t="s">
        <v>5755</v>
      </c>
      <c r="O1695" s="8" t="s">
        <v>284</v>
      </c>
      <c r="P1695" s="8" t="s">
        <v>3465</v>
      </c>
      <c r="Q1695" s="8" t="s">
        <v>3472</v>
      </c>
    </row>
    <row r="1696" spans="1:17" ht="13.9" customHeight="1">
      <c r="A1696" s="2" t="s">
        <v>8123</v>
      </c>
      <c r="B1696" s="15" t="s">
        <v>13</v>
      </c>
      <c r="C1696" s="3" t="s">
        <v>14</v>
      </c>
      <c r="D1696" s="8" t="s">
        <v>1840</v>
      </c>
      <c r="E1696" s="3" t="s">
        <v>215</v>
      </c>
      <c r="F1696" s="8" t="s">
        <v>3477</v>
      </c>
      <c r="G1696" s="8" t="s">
        <v>15</v>
      </c>
      <c r="H1696" s="13" t="s">
        <v>3517</v>
      </c>
      <c r="I1696" s="3" t="s">
        <v>16</v>
      </c>
      <c r="J1696" s="36">
        <v>34.51</v>
      </c>
      <c r="K1696" s="32">
        <v>0.23125000000000001</v>
      </c>
      <c r="L1696" s="14">
        <v>0.1875</v>
      </c>
      <c r="M1696" s="7">
        <v>42776</v>
      </c>
      <c r="N1696" s="93" t="s">
        <v>5756</v>
      </c>
      <c r="O1696" s="8" t="s">
        <v>284</v>
      </c>
      <c r="P1696" s="8" t="s">
        <v>3465</v>
      </c>
      <c r="Q1696" s="8" t="s">
        <v>3472</v>
      </c>
    </row>
    <row r="1697" spans="1:17" ht="13.9" customHeight="1">
      <c r="A1697" s="23" t="s">
        <v>8124</v>
      </c>
      <c r="B1697" s="11" t="s">
        <v>13</v>
      </c>
      <c r="C1697" s="3" t="s">
        <v>14</v>
      </c>
      <c r="D1697" s="8" t="s">
        <v>1841</v>
      </c>
      <c r="E1697" s="8" t="s">
        <v>2207</v>
      </c>
      <c r="F1697" s="8" t="s">
        <v>3477</v>
      </c>
      <c r="G1697" s="8" t="s">
        <v>15</v>
      </c>
      <c r="H1697" s="8" t="s">
        <v>3511</v>
      </c>
      <c r="I1697" s="3" t="s">
        <v>16</v>
      </c>
      <c r="J1697" s="36">
        <v>41.26</v>
      </c>
      <c r="K1697" s="32">
        <v>3.4</v>
      </c>
      <c r="L1697" s="14">
        <v>0.2</v>
      </c>
      <c r="M1697" s="12">
        <v>42799</v>
      </c>
      <c r="N1697" s="93" t="s">
        <v>5757</v>
      </c>
      <c r="O1697" s="8" t="s">
        <v>265</v>
      </c>
      <c r="P1697" s="8" t="s">
        <v>3466</v>
      </c>
      <c r="Q1697" s="8" t="s">
        <v>3473</v>
      </c>
    </row>
    <row r="1698" spans="1:17" ht="13.9" customHeight="1">
      <c r="A1698" s="2" t="s">
        <v>8125</v>
      </c>
      <c r="B1698" s="11" t="s">
        <v>13</v>
      </c>
      <c r="C1698" s="3" t="s">
        <v>14</v>
      </c>
      <c r="D1698" s="8" t="s">
        <v>1842</v>
      </c>
      <c r="E1698" s="8" t="s">
        <v>1777</v>
      </c>
      <c r="F1698" s="8" t="s">
        <v>3477</v>
      </c>
      <c r="G1698" s="8" t="s">
        <v>15</v>
      </c>
      <c r="H1698" s="8" t="s">
        <v>3512</v>
      </c>
      <c r="I1698" s="3" t="s">
        <v>16</v>
      </c>
      <c r="J1698" s="36">
        <v>77.34</v>
      </c>
      <c r="K1698" s="32">
        <v>10.0175</v>
      </c>
      <c r="L1698" s="14">
        <v>0.1875</v>
      </c>
      <c r="M1698" s="12">
        <v>42826</v>
      </c>
      <c r="N1698" s="93" t="s">
        <v>4080</v>
      </c>
      <c r="O1698" s="8" t="s">
        <v>683</v>
      </c>
      <c r="P1698" s="8" t="s">
        <v>3466</v>
      </c>
      <c r="Q1698" s="8" t="s">
        <v>3471</v>
      </c>
    </row>
    <row r="1699" spans="1:17" ht="13.9" customHeight="1">
      <c r="A1699" s="2" t="s">
        <v>8126</v>
      </c>
      <c r="B1699" s="11" t="s">
        <v>13</v>
      </c>
      <c r="C1699" s="3" t="s">
        <v>14</v>
      </c>
      <c r="D1699" s="8" t="s">
        <v>1843</v>
      </c>
      <c r="E1699" s="8" t="s">
        <v>2147</v>
      </c>
      <c r="F1699" s="8" t="s">
        <v>3477</v>
      </c>
      <c r="G1699" s="8" t="s">
        <v>15</v>
      </c>
      <c r="H1699" s="3" t="s">
        <v>3480</v>
      </c>
      <c r="I1699" s="3" t="s">
        <v>3463</v>
      </c>
      <c r="J1699" s="36">
        <v>36.26</v>
      </c>
      <c r="K1699" s="32">
        <v>0.14285709999999999</v>
      </c>
      <c r="L1699" s="14">
        <v>0.125</v>
      </c>
      <c r="M1699" s="12">
        <v>43290</v>
      </c>
      <c r="N1699" s="93" t="s">
        <v>5758</v>
      </c>
      <c r="O1699" s="8" t="s">
        <v>218</v>
      </c>
      <c r="P1699" s="8" t="s">
        <v>3466</v>
      </c>
      <c r="Q1699" s="8" t="s">
        <v>3471</v>
      </c>
    </row>
    <row r="1700" spans="1:17" ht="13.9" customHeight="1">
      <c r="A1700" s="23" t="s">
        <v>8127</v>
      </c>
      <c r="B1700" s="11" t="s">
        <v>13</v>
      </c>
      <c r="C1700" s="3" t="s">
        <v>14</v>
      </c>
      <c r="D1700" s="8" t="s">
        <v>1844</v>
      </c>
      <c r="E1700" s="3" t="s">
        <v>354</v>
      </c>
      <c r="F1700" s="8" t="s">
        <v>3477</v>
      </c>
      <c r="G1700" s="8" t="s">
        <v>15</v>
      </c>
      <c r="H1700" s="8" t="s">
        <v>3513</v>
      </c>
      <c r="I1700" s="3" t="s">
        <v>16</v>
      </c>
      <c r="J1700" s="36">
        <v>184.18</v>
      </c>
      <c r="K1700" s="32">
        <v>7.5000999999999998</v>
      </c>
      <c r="L1700" s="14">
        <v>0.1875</v>
      </c>
      <c r="M1700" s="7">
        <v>42828</v>
      </c>
      <c r="N1700" s="93" t="s">
        <v>4081</v>
      </c>
      <c r="O1700" s="8" t="s">
        <v>683</v>
      </c>
      <c r="P1700" s="8" t="s">
        <v>3465</v>
      </c>
      <c r="Q1700" s="8" t="s">
        <v>3471</v>
      </c>
    </row>
    <row r="1701" spans="1:17" ht="13.9" customHeight="1">
      <c r="A1701" s="2" t="s">
        <v>8128</v>
      </c>
      <c r="B1701" s="11" t="s">
        <v>13</v>
      </c>
      <c r="C1701" s="3" t="s">
        <v>14</v>
      </c>
      <c r="D1701" s="8" t="s">
        <v>1845</v>
      </c>
      <c r="E1701" s="8" t="s">
        <v>2404</v>
      </c>
      <c r="F1701" s="8" t="s">
        <v>3477</v>
      </c>
      <c r="G1701" s="8" t="s">
        <v>15</v>
      </c>
      <c r="H1701" s="8" t="s">
        <v>3513</v>
      </c>
      <c r="I1701" s="3" t="s">
        <v>16</v>
      </c>
      <c r="J1701" s="36">
        <v>255.55</v>
      </c>
      <c r="K1701" s="32">
        <v>61.127499999999998</v>
      </c>
      <c r="L1701" s="14">
        <v>0.25</v>
      </c>
      <c r="M1701" s="12">
        <v>42822</v>
      </c>
      <c r="N1701" s="93" t="s">
        <v>4082</v>
      </c>
      <c r="O1701" s="8" t="s">
        <v>115</v>
      </c>
      <c r="P1701" s="8" t="s">
        <v>3465</v>
      </c>
      <c r="Q1701" s="8" t="s">
        <v>3471</v>
      </c>
    </row>
    <row r="1702" spans="1:17" ht="13.9" customHeight="1">
      <c r="A1702" s="2" t="s">
        <v>8129</v>
      </c>
      <c r="B1702" s="11" t="s">
        <v>13</v>
      </c>
      <c r="C1702" s="3" t="s">
        <v>14</v>
      </c>
      <c r="D1702" s="8" t="s">
        <v>1846</v>
      </c>
      <c r="E1702" s="8" t="s">
        <v>2799</v>
      </c>
      <c r="F1702" s="8" t="s">
        <v>3477</v>
      </c>
      <c r="G1702" s="8" t="s">
        <v>15</v>
      </c>
      <c r="H1702" s="8" t="s">
        <v>3513</v>
      </c>
      <c r="I1702" s="3" t="s">
        <v>16</v>
      </c>
      <c r="J1702" s="36">
        <v>19.82</v>
      </c>
      <c r="K1702" s="32">
        <v>5</v>
      </c>
      <c r="L1702" s="14">
        <v>0.25</v>
      </c>
      <c r="M1702" s="12">
        <v>42836</v>
      </c>
      <c r="N1702" s="93" t="s">
        <v>4083</v>
      </c>
      <c r="O1702" s="8" t="s">
        <v>683</v>
      </c>
      <c r="P1702" s="8" t="s">
        <v>3465</v>
      </c>
      <c r="Q1702" s="8" t="s">
        <v>3471</v>
      </c>
    </row>
    <row r="1703" spans="1:17" ht="13.9" customHeight="1">
      <c r="A1703" s="23" t="s">
        <v>8130</v>
      </c>
      <c r="B1703" s="11" t="s">
        <v>13</v>
      </c>
      <c r="C1703" s="3" t="s">
        <v>14</v>
      </c>
      <c r="D1703" s="8" t="s">
        <v>1847</v>
      </c>
      <c r="E1703" s="3" t="s">
        <v>1177</v>
      </c>
      <c r="F1703" s="8" t="s">
        <v>3477</v>
      </c>
      <c r="G1703" s="8" t="s">
        <v>15</v>
      </c>
      <c r="H1703" s="3" t="s">
        <v>3480</v>
      </c>
      <c r="I1703" s="3" t="s">
        <v>3463</v>
      </c>
      <c r="J1703" s="36">
        <v>41.81</v>
      </c>
      <c r="K1703" s="32">
        <v>13.333333</v>
      </c>
      <c r="L1703" s="14">
        <v>0.25</v>
      </c>
      <c r="M1703" s="12">
        <v>43306</v>
      </c>
      <c r="N1703" s="97" t="s">
        <v>4084</v>
      </c>
      <c r="O1703" s="8" t="s">
        <v>135</v>
      </c>
      <c r="P1703" s="8" t="s">
        <v>3466</v>
      </c>
      <c r="Q1703" s="8" t="s">
        <v>3471</v>
      </c>
    </row>
    <row r="1704" spans="1:17" ht="13.9" customHeight="1">
      <c r="A1704" s="2" t="s">
        <v>8131</v>
      </c>
      <c r="B1704" s="11" t="s">
        <v>13</v>
      </c>
      <c r="C1704" s="3" t="s">
        <v>14</v>
      </c>
      <c r="D1704" s="8" t="s">
        <v>1848</v>
      </c>
      <c r="E1704" s="3" t="s">
        <v>766</v>
      </c>
      <c r="F1704" s="8" t="s">
        <v>3477</v>
      </c>
      <c r="G1704" s="8" t="s">
        <v>15</v>
      </c>
      <c r="H1704" s="13" t="s">
        <v>3517</v>
      </c>
      <c r="I1704" s="3" t="s">
        <v>16</v>
      </c>
      <c r="J1704" s="36">
        <v>43.13</v>
      </c>
      <c r="K1704" s="32">
        <v>1.6187499999999999</v>
      </c>
      <c r="L1704" s="14">
        <v>0.2</v>
      </c>
      <c r="M1704" s="7">
        <v>42824</v>
      </c>
      <c r="N1704" s="97" t="s">
        <v>4085</v>
      </c>
      <c r="O1704" s="8" t="s">
        <v>284</v>
      </c>
      <c r="P1704" s="8" t="s">
        <v>3465</v>
      </c>
      <c r="Q1704" s="8" t="s">
        <v>3472</v>
      </c>
    </row>
    <row r="1705" spans="1:17" ht="13.9" customHeight="1">
      <c r="A1705" s="2" t="s">
        <v>8132</v>
      </c>
      <c r="B1705" s="11" t="s">
        <v>13</v>
      </c>
      <c r="C1705" s="3" t="s">
        <v>14</v>
      </c>
      <c r="D1705" s="8" t="s">
        <v>1849</v>
      </c>
      <c r="E1705" s="3" t="s">
        <v>1051</v>
      </c>
      <c r="F1705" s="8" t="s">
        <v>3477</v>
      </c>
      <c r="G1705" s="8" t="s">
        <v>15</v>
      </c>
      <c r="H1705" s="13" t="s">
        <v>3517</v>
      </c>
      <c r="I1705" s="3" t="s">
        <v>16</v>
      </c>
      <c r="J1705" s="36">
        <v>42.53</v>
      </c>
      <c r="K1705" s="32">
        <v>1.6187499999999999</v>
      </c>
      <c r="L1705" s="14">
        <v>0.2</v>
      </c>
      <c r="M1705" s="12">
        <v>42820</v>
      </c>
      <c r="N1705" s="97" t="s">
        <v>4703</v>
      </c>
      <c r="O1705" s="8" t="s">
        <v>284</v>
      </c>
      <c r="P1705" s="8" t="s">
        <v>3465</v>
      </c>
      <c r="Q1705" s="8" t="s">
        <v>3472</v>
      </c>
    </row>
    <row r="1706" spans="1:17" ht="13.9" customHeight="1">
      <c r="A1706" s="23" t="s">
        <v>8133</v>
      </c>
      <c r="B1706" s="11" t="s">
        <v>13</v>
      </c>
      <c r="C1706" s="3" t="s">
        <v>14</v>
      </c>
      <c r="D1706" s="8" t="s">
        <v>1850</v>
      </c>
      <c r="E1706" s="8" t="s">
        <v>2207</v>
      </c>
      <c r="F1706" s="8" t="s">
        <v>3477</v>
      </c>
      <c r="G1706" s="8" t="s">
        <v>15</v>
      </c>
      <c r="H1706" s="8" t="s">
        <v>3517</v>
      </c>
      <c r="I1706" s="3" t="s">
        <v>16</v>
      </c>
      <c r="J1706" s="36">
        <v>43.18</v>
      </c>
      <c r="K1706" s="32">
        <v>6.0125000000000002</v>
      </c>
      <c r="L1706" s="14">
        <v>0.2</v>
      </c>
      <c r="M1706" s="12">
        <v>42834</v>
      </c>
      <c r="N1706" s="93" t="s">
        <v>4086</v>
      </c>
      <c r="O1706" s="8" t="s">
        <v>284</v>
      </c>
      <c r="P1706" s="8" t="s">
        <v>3465</v>
      </c>
      <c r="Q1706" s="8" t="s">
        <v>3472</v>
      </c>
    </row>
    <row r="1707" spans="1:17" ht="13.9" customHeight="1">
      <c r="A1707" s="2" t="s">
        <v>8134</v>
      </c>
      <c r="B1707" s="11" t="s">
        <v>13</v>
      </c>
      <c r="C1707" s="3" t="s">
        <v>14</v>
      </c>
      <c r="D1707" s="8" t="s">
        <v>1851</v>
      </c>
      <c r="E1707" s="8" t="s">
        <v>1589</v>
      </c>
      <c r="F1707" s="8" t="s">
        <v>3477</v>
      </c>
      <c r="G1707" s="8" t="s">
        <v>15</v>
      </c>
      <c r="H1707" s="3" t="s">
        <v>3480</v>
      </c>
      <c r="I1707" s="3" t="s">
        <v>3463</v>
      </c>
      <c r="J1707" s="36">
        <v>175.9</v>
      </c>
      <c r="K1707" s="32">
        <v>82.5</v>
      </c>
      <c r="L1707" s="14">
        <v>0.1875</v>
      </c>
      <c r="M1707" s="12">
        <v>43303</v>
      </c>
      <c r="N1707" s="93" t="s">
        <v>4704</v>
      </c>
      <c r="O1707" s="8" t="s">
        <v>284</v>
      </c>
      <c r="P1707" s="8" t="s">
        <v>3466</v>
      </c>
      <c r="Q1707" s="8" t="s">
        <v>3471</v>
      </c>
    </row>
    <row r="1708" spans="1:17" ht="13.9" customHeight="1">
      <c r="A1708" s="2" t="s">
        <v>8135</v>
      </c>
      <c r="B1708" s="11" t="s">
        <v>13</v>
      </c>
      <c r="C1708" s="3" t="s">
        <v>14</v>
      </c>
      <c r="D1708" s="8" t="s">
        <v>1852</v>
      </c>
      <c r="E1708" s="3" t="s">
        <v>116</v>
      </c>
      <c r="F1708" s="8" t="s">
        <v>3477</v>
      </c>
      <c r="G1708" s="8" t="s">
        <v>15</v>
      </c>
      <c r="H1708" s="3" t="s">
        <v>3480</v>
      </c>
      <c r="I1708" s="3" t="s">
        <v>3463</v>
      </c>
      <c r="J1708" s="36">
        <v>203.17</v>
      </c>
      <c r="K1708" s="32">
        <v>50.717500000000001</v>
      </c>
      <c r="L1708" s="14">
        <v>0.1875</v>
      </c>
      <c r="M1708" s="7">
        <v>42823</v>
      </c>
      <c r="N1708" s="93" t="s">
        <v>4091</v>
      </c>
      <c r="O1708" s="8" t="s">
        <v>112</v>
      </c>
      <c r="P1708" s="8" t="s">
        <v>3466</v>
      </c>
      <c r="Q1708" s="8" t="s">
        <v>3471</v>
      </c>
    </row>
    <row r="1709" spans="1:17" ht="13.9" customHeight="1">
      <c r="A1709" s="23" t="s">
        <v>8136</v>
      </c>
      <c r="B1709" s="11" t="s">
        <v>13</v>
      </c>
      <c r="C1709" s="3" t="s">
        <v>14</v>
      </c>
      <c r="D1709" s="8" t="s">
        <v>1853</v>
      </c>
      <c r="E1709" s="8" t="s">
        <v>1589</v>
      </c>
      <c r="F1709" s="8" t="s">
        <v>3477</v>
      </c>
      <c r="G1709" s="8" t="s">
        <v>15</v>
      </c>
      <c r="H1709" s="13" t="s">
        <v>3519</v>
      </c>
      <c r="I1709" s="3" t="s">
        <v>16</v>
      </c>
      <c r="J1709" s="36">
        <v>45.89</v>
      </c>
      <c r="K1709" s="32">
        <v>7.2458333000000001</v>
      </c>
      <c r="L1709" s="14">
        <v>0.2</v>
      </c>
      <c r="M1709" s="12">
        <v>42833</v>
      </c>
      <c r="N1709" s="93" t="s">
        <v>5759</v>
      </c>
      <c r="O1709" s="8" t="s">
        <v>151</v>
      </c>
      <c r="P1709" s="8" t="s">
        <v>3465</v>
      </c>
      <c r="Q1709" s="8" t="s">
        <v>3472</v>
      </c>
    </row>
    <row r="1710" spans="1:17" ht="13.9" customHeight="1">
      <c r="A1710" s="2" t="s">
        <v>8137</v>
      </c>
      <c r="B1710" s="11" t="s">
        <v>13</v>
      </c>
      <c r="C1710" s="3" t="s">
        <v>14</v>
      </c>
      <c r="D1710" s="8" t="s">
        <v>1854</v>
      </c>
      <c r="E1710" s="3" t="s">
        <v>766</v>
      </c>
      <c r="F1710" s="8" t="s">
        <v>3477</v>
      </c>
      <c r="G1710" s="8" t="s">
        <v>15</v>
      </c>
      <c r="H1710" s="8" t="s">
        <v>3517</v>
      </c>
      <c r="I1710" s="3" t="s">
        <v>16</v>
      </c>
      <c r="J1710" s="36">
        <v>39.42</v>
      </c>
      <c r="K1710" s="32">
        <v>2.3125</v>
      </c>
      <c r="L1710" s="14">
        <v>0.2</v>
      </c>
      <c r="M1710" s="12">
        <v>42847</v>
      </c>
      <c r="N1710" s="93" t="s">
        <v>5760</v>
      </c>
      <c r="O1710" s="8" t="s">
        <v>284</v>
      </c>
      <c r="P1710" s="8" t="s">
        <v>3465</v>
      </c>
      <c r="Q1710" s="8" t="s">
        <v>3472</v>
      </c>
    </row>
    <row r="1711" spans="1:17" ht="13.9" customHeight="1">
      <c r="A1711" s="2" t="s">
        <v>8138</v>
      </c>
      <c r="B1711" s="11" t="s">
        <v>13</v>
      </c>
      <c r="C1711" s="3" t="s">
        <v>14</v>
      </c>
      <c r="D1711" s="8" t="s">
        <v>1855</v>
      </c>
      <c r="E1711" s="8" t="s">
        <v>1274</v>
      </c>
      <c r="F1711" s="8" t="s">
        <v>3477</v>
      </c>
      <c r="G1711" s="8" t="s">
        <v>15</v>
      </c>
      <c r="H1711" s="3" t="s">
        <v>3480</v>
      </c>
      <c r="I1711" s="3" t="s">
        <v>3463</v>
      </c>
      <c r="J1711" s="36">
        <v>134.12</v>
      </c>
      <c r="K1711" s="32">
        <v>12.692461</v>
      </c>
      <c r="L1711" s="14">
        <v>0.1875</v>
      </c>
      <c r="M1711" s="12">
        <v>43308</v>
      </c>
      <c r="N1711" s="93" t="s">
        <v>4087</v>
      </c>
      <c r="O1711" s="8" t="s">
        <v>284</v>
      </c>
      <c r="P1711" s="8" t="s">
        <v>3466</v>
      </c>
      <c r="Q1711" s="8" t="s">
        <v>3471</v>
      </c>
    </row>
    <row r="1712" spans="1:17" ht="13.9" customHeight="1">
      <c r="A1712" s="23" t="s">
        <v>8139</v>
      </c>
      <c r="B1712" s="11" t="s">
        <v>13</v>
      </c>
      <c r="C1712" s="3" t="s">
        <v>14</v>
      </c>
      <c r="D1712" s="8" t="s">
        <v>1856</v>
      </c>
      <c r="E1712" s="8" t="s">
        <v>2276</v>
      </c>
      <c r="F1712" s="8" t="s">
        <v>3477</v>
      </c>
      <c r="G1712" s="8" t="s">
        <v>15</v>
      </c>
      <c r="H1712" s="3" t="s">
        <v>3480</v>
      </c>
      <c r="I1712" s="3" t="s">
        <v>3463</v>
      </c>
      <c r="J1712" s="36">
        <v>122.6</v>
      </c>
      <c r="K1712" s="32">
        <v>1.4976560000000001</v>
      </c>
      <c r="L1712" s="14">
        <v>0.1875</v>
      </c>
      <c r="M1712" s="7">
        <v>42829</v>
      </c>
      <c r="N1712" s="93" t="s">
        <v>5761</v>
      </c>
      <c r="O1712" s="8" t="s">
        <v>112</v>
      </c>
      <c r="P1712" s="8" t="s">
        <v>3466</v>
      </c>
      <c r="Q1712" s="8" t="s">
        <v>3471</v>
      </c>
    </row>
    <row r="1713" spans="1:17" ht="13.9" customHeight="1">
      <c r="A1713" s="2" t="s">
        <v>8140</v>
      </c>
      <c r="B1713" s="11" t="s">
        <v>13</v>
      </c>
      <c r="C1713" s="3" t="s">
        <v>14</v>
      </c>
      <c r="D1713" s="8" t="s">
        <v>1857</v>
      </c>
      <c r="E1713" s="3" t="s">
        <v>354</v>
      </c>
      <c r="F1713" s="8" t="s">
        <v>3477</v>
      </c>
      <c r="G1713" s="8" t="s">
        <v>15</v>
      </c>
      <c r="H1713" s="3" t="s">
        <v>3480</v>
      </c>
      <c r="I1713" s="3" t="s">
        <v>3463</v>
      </c>
      <c r="J1713" s="36">
        <v>39.56</v>
      </c>
      <c r="K1713" s="32">
        <v>5.9524000000000001E-2</v>
      </c>
      <c r="L1713" s="14">
        <v>0.15</v>
      </c>
      <c r="M1713" s="12">
        <v>42825</v>
      </c>
      <c r="N1713" s="93" t="s">
        <v>4091</v>
      </c>
      <c r="O1713" s="8" t="s">
        <v>112</v>
      </c>
      <c r="P1713" s="8" t="s">
        <v>3466</v>
      </c>
      <c r="Q1713" s="8" t="s">
        <v>3471</v>
      </c>
    </row>
    <row r="1714" spans="1:17" ht="13.9" customHeight="1">
      <c r="A1714" s="2" t="s">
        <v>8141</v>
      </c>
      <c r="B1714" s="11" t="s">
        <v>13</v>
      </c>
      <c r="C1714" s="3" t="s">
        <v>14</v>
      </c>
      <c r="D1714" s="8" t="s">
        <v>1858</v>
      </c>
      <c r="E1714" s="8" t="s">
        <v>2207</v>
      </c>
      <c r="F1714" s="8" t="s">
        <v>3477</v>
      </c>
      <c r="G1714" s="8" t="s">
        <v>15</v>
      </c>
      <c r="H1714" s="3" t="s">
        <v>3480</v>
      </c>
      <c r="I1714" s="3" t="s">
        <v>3463</v>
      </c>
      <c r="J1714" s="36">
        <v>111.28</v>
      </c>
      <c r="K1714" s="32">
        <v>1.4976560000000001</v>
      </c>
      <c r="L1714" s="14">
        <v>0.1875</v>
      </c>
      <c r="M1714" s="12">
        <v>42839</v>
      </c>
      <c r="N1714" s="93" t="s">
        <v>4088</v>
      </c>
      <c r="O1714" s="8" t="s">
        <v>112</v>
      </c>
      <c r="P1714" s="8" t="s">
        <v>3466</v>
      </c>
      <c r="Q1714" s="8" t="s">
        <v>3471</v>
      </c>
    </row>
    <row r="1715" spans="1:17" ht="13.9" customHeight="1">
      <c r="A1715" s="23" t="s">
        <v>8142</v>
      </c>
      <c r="B1715" s="11" t="s">
        <v>13</v>
      </c>
      <c r="C1715" s="3" t="s">
        <v>14</v>
      </c>
      <c r="D1715" s="8" t="s">
        <v>1859</v>
      </c>
      <c r="E1715" s="8" t="s">
        <v>2552</v>
      </c>
      <c r="F1715" s="8" t="s">
        <v>3477</v>
      </c>
      <c r="G1715" s="8" t="s">
        <v>15</v>
      </c>
      <c r="H1715" s="3" t="s">
        <v>3480</v>
      </c>
      <c r="I1715" s="3" t="s">
        <v>3463</v>
      </c>
      <c r="J1715" s="36">
        <v>44.3</v>
      </c>
      <c r="K1715" s="32">
        <v>2.7006250000000001</v>
      </c>
      <c r="L1715" s="14">
        <v>0.1875</v>
      </c>
      <c r="M1715" s="12">
        <v>43304</v>
      </c>
      <c r="N1715" s="93" t="s">
        <v>4089</v>
      </c>
      <c r="O1715" s="8" t="s">
        <v>284</v>
      </c>
      <c r="P1715" s="8" t="s">
        <v>3466</v>
      </c>
      <c r="Q1715" s="8" t="s">
        <v>3471</v>
      </c>
    </row>
    <row r="1716" spans="1:17" ht="13.9" customHeight="1">
      <c r="A1716" s="2" t="s">
        <v>8143</v>
      </c>
      <c r="B1716" s="11" t="s">
        <v>13</v>
      </c>
      <c r="C1716" s="3" t="s">
        <v>14</v>
      </c>
      <c r="D1716" s="8" t="s">
        <v>1860</v>
      </c>
      <c r="E1716" s="8" t="s">
        <v>2276</v>
      </c>
      <c r="F1716" s="8" t="s">
        <v>3477</v>
      </c>
      <c r="G1716" s="8" t="s">
        <v>15</v>
      </c>
      <c r="H1716" s="3" t="s">
        <v>3480</v>
      </c>
      <c r="I1716" s="3" t="s">
        <v>3463</v>
      </c>
      <c r="J1716" s="36">
        <v>140.33000000000001</v>
      </c>
      <c r="K1716" s="32">
        <v>12.144218</v>
      </c>
      <c r="L1716" s="14">
        <v>0.1875</v>
      </c>
      <c r="M1716" s="7">
        <v>42824</v>
      </c>
      <c r="N1716" s="93" t="s">
        <v>5762</v>
      </c>
      <c r="O1716" s="8" t="s">
        <v>284</v>
      </c>
      <c r="P1716" s="8" t="s">
        <v>3466</v>
      </c>
      <c r="Q1716" s="8" t="s">
        <v>3471</v>
      </c>
    </row>
    <row r="1717" spans="1:17" ht="13.9" customHeight="1">
      <c r="A1717" s="2" t="s">
        <v>8144</v>
      </c>
      <c r="B1717" s="11" t="s">
        <v>13</v>
      </c>
      <c r="C1717" s="3" t="s">
        <v>14</v>
      </c>
      <c r="D1717" s="8" t="s">
        <v>1861</v>
      </c>
      <c r="E1717" s="3" t="s">
        <v>616</v>
      </c>
      <c r="F1717" s="8" t="s">
        <v>3477</v>
      </c>
      <c r="G1717" s="8" t="s">
        <v>15</v>
      </c>
      <c r="H1717" s="3" t="s">
        <v>3480</v>
      </c>
      <c r="I1717" s="3" t="s">
        <v>3463</v>
      </c>
      <c r="J1717" s="36">
        <v>151.88999999999999</v>
      </c>
      <c r="K1717" s="32">
        <v>20.746876</v>
      </c>
      <c r="L1717" s="14">
        <v>0.1875</v>
      </c>
      <c r="M1717" s="12">
        <v>42820</v>
      </c>
      <c r="N1717" s="93" t="s">
        <v>4087</v>
      </c>
      <c r="O1717" s="8" t="s">
        <v>284</v>
      </c>
      <c r="P1717" s="8" t="s">
        <v>3466</v>
      </c>
      <c r="Q1717" s="8" t="s">
        <v>3471</v>
      </c>
    </row>
    <row r="1718" spans="1:17" ht="13.9" customHeight="1">
      <c r="A1718" s="23" t="s">
        <v>8145</v>
      </c>
      <c r="B1718" s="11" t="s">
        <v>13</v>
      </c>
      <c r="C1718" s="3" t="s">
        <v>14</v>
      </c>
      <c r="D1718" s="8" t="s">
        <v>1862</v>
      </c>
      <c r="E1718" s="3" t="s">
        <v>553</v>
      </c>
      <c r="F1718" s="8" t="s">
        <v>3477</v>
      </c>
      <c r="G1718" s="8" t="s">
        <v>15</v>
      </c>
      <c r="H1718" s="3" t="s">
        <v>3480</v>
      </c>
      <c r="I1718" s="3" t="s">
        <v>3463</v>
      </c>
      <c r="J1718" s="36">
        <v>38.67</v>
      </c>
      <c r="K1718" s="32">
        <v>0.28571429999999998</v>
      </c>
      <c r="L1718" s="14">
        <v>0.1875</v>
      </c>
      <c r="M1718" s="12">
        <v>42824</v>
      </c>
      <c r="N1718" s="96" t="s">
        <v>4088</v>
      </c>
      <c r="O1718" s="8" t="s">
        <v>218</v>
      </c>
      <c r="P1718" s="8" t="s">
        <v>3466</v>
      </c>
      <c r="Q1718" s="8" t="s">
        <v>3471</v>
      </c>
    </row>
    <row r="1719" spans="1:17" ht="13.9" customHeight="1">
      <c r="A1719" s="2" t="s">
        <v>8146</v>
      </c>
      <c r="B1719" s="11" t="s">
        <v>13</v>
      </c>
      <c r="C1719" s="3" t="s">
        <v>14</v>
      </c>
      <c r="D1719" s="8" t="s">
        <v>1863</v>
      </c>
      <c r="E1719" s="8" t="s">
        <v>2207</v>
      </c>
      <c r="F1719" s="8" t="s">
        <v>3477</v>
      </c>
      <c r="G1719" s="8" t="s">
        <v>15</v>
      </c>
      <c r="H1719" s="3" t="s">
        <v>3480</v>
      </c>
      <c r="I1719" s="3" t="s">
        <v>3463</v>
      </c>
      <c r="J1719" s="36">
        <v>40.299999999999997</v>
      </c>
      <c r="K1719" s="32">
        <v>1.3333333000000001</v>
      </c>
      <c r="L1719" s="14">
        <v>0.2</v>
      </c>
      <c r="M1719" s="12">
        <v>43302</v>
      </c>
      <c r="N1719" s="96" t="s">
        <v>4090</v>
      </c>
      <c r="O1719" s="8" t="s">
        <v>218</v>
      </c>
      <c r="P1719" s="8" t="s">
        <v>3466</v>
      </c>
      <c r="Q1719" s="8" t="s">
        <v>3471</v>
      </c>
    </row>
    <row r="1720" spans="1:17" ht="13.9" customHeight="1">
      <c r="A1720" s="2" t="s">
        <v>8147</v>
      </c>
      <c r="B1720" s="11" t="s">
        <v>13</v>
      </c>
      <c r="C1720" s="3" t="s">
        <v>14</v>
      </c>
      <c r="D1720" s="8" t="s">
        <v>1864</v>
      </c>
      <c r="E1720" s="8" t="s">
        <v>2799</v>
      </c>
      <c r="F1720" s="8" t="s">
        <v>3477</v>
      </c>
      <c r="G1720" s="8" t="s">
        <v>15</v>
      </c>
      <c r="H1720" s="8" t="s">
        <v>3513</v>
      </c>
      <c r="I1720" s="3" t="s">
        <v>16</v>
      </c>
      <c r="J1720" s="36">
        <v>134.49</v>
      </c>
      <c r="K1720" s="32">
        <v>17.500011000000001</v>
      </c>
      <c r="L1720" s="14">
        <v>0.1875</v>
      </c>
      <c r="M1720" s="7">
        <v>42691</v>
      </c>
      <c r="N1720" s="96" t="s">
        <v>4091</v>
      </c>
      <c r="O1720" s="8" t="s">
        <v>683</v>
      </c>
      <c r="P1720" s="8" t="s">
        <v>3465</v>
      </c>
      <c r="Q1720" s="8" t="s">
        <v>3471</v>
      </c>
    </row>
    <row r="1721" spans="1:17" ht="13.9" customHeight="1">
      <c r="A1721" s="23" t="s">
        <v>8148</v>
      </c>
      <c r="B1721" s="11" t="s">
        <v>13</v>
      </c>
      <c r="C1721" s="3" t="s">
        <v>14</v>
      </c>
      <c r="D1721" s="8" t="s">
        <v>1865</v>
      </c>
      <c r="E1721" s="3" t="s">
        <v>1471</v>
      </c>
      <c r="F1721" s="8" t="s">
        <v>3477</v>
      </c>
      <c r="G1721" s="8" t="s">
        <v>15</v>
      </c>
      <c r="H1721" s="8" t="s">
        <v>3513</v>
      </c>
      <c r="I1721" s="3" t="s">
        <v>16</v>
      </c>
      <c r="J1721" s="36">
        <v>167.73</v>
      </c>
      <c r="K1721" s="32">
        <v>7.5</v>
      </c>
      <c r="L1721" s="14">
        <v>0.1875</v>
      </c>
      <c r="M1721" s="12">
        <v>42824</v>
      </c>
      <c r="N1721" s="96" t="s">
        <v>5763</v>
      </c>
      <c r="O1721" s="8" t="s">
        <v>683</v>
      </c>
      <c r="P1721" s="8" t="s">
        <v>3465</v>
      </c>
      <c r="Q1721" s="8" t="s">
        <v>3471</v>
      </c>
    </row>
    <row r="1722" spans="1:17" ht="13.9" customHeight="1">
      <c r="A1722" s="2" t="s">
        <v>8149</v>
      </c>
      <c r="B1722" s="11" t="s">
        <v>13</v>
      </c>
      <c r="C1722" s="3" t="s">
        <v>14</v>
      </c>
      <c r="D1722" s="8" t="s">
        <v>1866</v>
      </c>
      <c r="E1722" s="3" t="s">
        <v>616</v>
      </c>
      <c r="F1722" s="8" t="s">
        <v>3477</v>
      </c>
      <c r="G1722" s="8" t="s">
        <v>15</v>
      </c>
      <c r="H1722" s="8" t="s">
        <v>3513</v>
      </c>
      <c r="I1722" s="3" t="s">
        <v>16</v>
      </c>
      <c r="J1722" s="36">
        <v>135.41</v>
      </c>
      <c r="K1722" s="32">
        <v>15</v>
      </c>
      <c r="L1722" s="14">
        <v>0.1875</v>
      </c>
      <c r="M1722" s="12">
        <v>42838</v>
      </c>
      <c r="N1722" s="96" t="s">
        <v>5763</v>
      </c>
      <c r="O1722" s="8" t="s">
        <v>683</v>
      </c>
      <c r="P1722" s="8" t="s">
        <v>3465</v>
      </c>
      <c r="Q1722" s="8" t="s">
        <v>3471</v>
      </c>
    </row>
    <row r="1723" spans="1:17" ht="13.9" customHeight="1">
      <c r="A1723" s="2" t="s">
        <v>8150</v>
      </c>
      <c r="B1723" s="11" t="s">
        <v>13</v>
      </c>
      <c r="C1723" s="3" t="s">
        <v>14</v>
      </c>
      <c r="D1723" s="8" t="s">
        <v>1867</v>
      </c>
      <c r="E1723" s="3" t="s">
        <v>116</v>
      </c>
      <c r="F1723" s="8" t="s">
        <v>3477</v>
      </c>
      <c r="G1723" s="8" t="s">
        <v>15</v>
      </c>
      <c r="H1723" s="3" t="s">
        <v>3480</v>
      </c>
      <c r="I1723" s="3" t="s">
        <v>3463</v>
      </c>
      <c r="J1723" s="36">
        <v>120.14</v>
      </c>
      <c r="K1723" s="32">
        <v>0.157083</v>
      </c>
      <c r="L1723" s="14">
        <v>0.1875</v>
      </c>
      <c r="M1723" s="12">
        <v>43312</v>
      </c>
      <c r="N1723" s="96" t="s">
        <v>4092</v>
      </c>
      <c r="O1723" s="8" t="s">
        <v>494</v>
      </c>
      <c r="P1723" s="8" t="s">
        <v>3466</v>
      </c>
      <c r="Q1723" s="8" t="s">
        <v>3471</v>
      </c>
    </row>
    <row r="1724" spans="1:17" ht="13.9" customHeight="1">
      <c r="A1724" s="23" t="s">
        <v>8151</v>
      </c>
      <c r="B1724" s="11" t="s">
        <v>13</v>
      </c>
      <c r="C1724" s="3" t="s">
        <v>14</v>
      </c>
      <c r="D1724" s="8" t="s">
        <v>1868</v>
      </c>
      <c r="E1724" s="8" t="s">
        <v>1702</v>
      </c>
      <c r="F1724" s="8" t="s">
        <v>3477</v>
      </c>
      <c r="G1724" s="8" t="s">
        <v>15</v>
      </c>
      <c r="H1724" s="3" t="s">
        <v>3480</v>
      </c>
      <c r="I1724" s="3" t="s">
        <v>3463</v>
      </c>
      <c r="J1724" s="36">
        <v>117.15</v>
      </c>
      <c r="K1724" s="32">
        <v>0.17857100000000001</v>
      </c>
      <c r="L1724" s="14">
        <v>0.1875</v>
      </c>
      <c r="M1724" s="7">
        <v>42832</v>
      </c>
      <c r="N1724" s="96" t="s">
        <v>4093</v>
      </c>
      <c r="O1724" s="8" t="s">
        <v>494</v>
      </c>
      <c r="P1724" s="8" t="s">
        <v>3466</v>
      </c>
      <c r="Q1724" s="8" t="s">
        <v>3471</v>
      </c>
    </row>
    <row r="1725" spans="1:17" ht="13.9" customHeight="1">
      <c r="A1725" s="2" t="s">
        <v>8152</v>
      </c>
      <c r="B1725" s="11" t="s">
        <v>13</v>
      </c>
      <c r="C1725" s="3" t="s">
        <v>14</v>
      </c>
      <c r="D1725" s="8" t="s">
        <v>1869</v>
      </c>
      <c r="E1725" s="8" t="s">
        <v>201</v>
      </c>
      <c r="F1725" s="8" t="s">
        <v>3477</v>
      </c>
      <c r="G1725" s="8" t="s">
        <v>15</v>
      </c>
      <c r="H1725" s="3" t="s">
        <v>3480</v>
      </c>
      <c r="I1725" s="3" t="s">
        <v>3463</v>
      </c>
      <c r="J1725" s="36">
        <v>115.58</v>
      </c>
      <c r="K1725" s="32">
        <v>0.26785799999999998</v>
      </c>
      <c r="L1725" s="14">
        <v>0.1875</v>
      </c>
      <c r="M1725" s="12">
        <v>42828</v>
      </c>
      <c r="N1725" s="96" t="s">
        <v>4094</v>
      </c>
      <c r="O1725" s="8" t="s">
        <v>494</v>
      </c>
      <c r="P1725" s="8" t="s">
        <v>3466</v>
      </c>
      <c r="Q1725" s="8" t="s">
        <v>3471</v>
      </c>
    </row>
    <row r="1726" spans="1:17" ht="13.9" customHeight="1">
      <c r="A1726" s="2" t="s">
        <v>8153</v>
      </c>
      <c r="B1726" s="11" t="s">
        <v>13</v>
      </c>
      <c r="C1726" s="3" t="s">
        <v>14</v>
      </c>
      <c r="D1726" s="8" t="s">
        <v>1870</v>
      </c>
      <c r="E1726" s="3" t="s">
        <v>766</v>
      </c>
      <c r="F1726" s="8" t="s">
        <v>3477</v>
      </c>
      <c r="G1726" s="8" t="s">
        <v>15</v>
      </c>
      <c r="H1726" s="3" t="s">
        <v>3480</v>
      </c>
      <c r="I1726" s="3" t="s">
        <v>3463</v>
      </c>
      <c r="J1726" s="36">
        <v>111.31</v>
      </c>
      <c r="K1726" s="32">
        <v>0.17857100000000001</v>
      </c>
      <c r="L1726" s="14">
        <v>0.1875</v>
      </c>
      <c r="M1726" s="12">
        <v>42842</v>
      </c>
      <c r="N1726" s="96" t="s">
        <v>4095</v>
      </c>
      <c r="O1726" s="8" t="s">
        <v>494</v>
      </c>
      <c r="P1726" s="8" t="s">
        <v>3466</v>
      </c>
      <c r="Q1726" s="8" t="s">
        <v>3471</v>
      </c>
    </row>
    <row r="1727" spans="1:17" ht="13.9" customHeight="1">
      <c r="A1727" s="23" t="s">
        <v>8154</v>
      </c>
      <c r="B1727" s="11" t="s">
        <v>13</v>
      </c>
      <c r="C1727" s="3" t="s">
        <v>14</v>
      </c>
      <c r="D1727" s="8" t="s">
        <v>1871</v>
      </c>
      <c r="E1727" s="8" t="s">
        <v>201</v>
      </c>
      <c r="F1727" s="8" t="s">
        <v>3477</v>
      </c>
      <c r="G1727" s="8" t="s">
        <v>15</v>
      </c>
      <c r="H1727" s="8" t="s">
        <v>3512</v>
      </c>
      <c r="I1727" s="3" t="s">
        <v>16</v>
      </c>
      <c r="J1727" s="36">
        <v>36.4</v>
      </c>
      <c r="K1727" s="32">
        <v>1.2459259</v>
      </c>
      <c r="L1727" s="14">
        <v>0.125</v>
      </c>
      <c r="M1727" s="12">
        <v>43312</v>
      </c>
      <c r="N1727" s="96" t="s">
        <v>4096</v>
      </c>
      <c r="O1727" s="8" t="s">
        <v>683</v>
      </c>
      <c r="P1727" s="8" t="s">
        <v>3466</v>
      </c>
      <c r="Q1727" s="8" t="s">
        <v>3471</v>
      </c>
    </row>
    <row r="1728" spans="1:17" ht="13.9" customHeight="1">
      <c r="A1728" s="2" t="s">
        <v>8155</v>
      </c>
      <c r="B1728" s="11" t="s">
        <v>13</v>
      </c>
      <c r="C1728" s="3" t="s">
        <v>14</v>
      </c>
      <c r="D1728" s="8" t="s">
        <v>1872</v>
      </c>
      <c r="E1728" s="8" t="s">
        <v>1502</v>
      </c>
      <c r="F1728" s="8" t="s">
        <v>3477</v>
      </c>
      <c r="G1728" s="8" t="s">
        <v>15</v>
      </c>
      <c r="H1728" s="8" t="s">
        <v>3512</v>
      </c>
      <c r="I1728" s="3" t="s">
        <v>16</v>
      </c>
      <c r="J1728" s="36">
        <v>33.81</v>
      </c>
      <c r="K1728" s="32">
        <v>1.2459259</v>
      </c>
      <c r="L1728" s="14">
        <v>0.2</v>
      </c>
      <c r="M1728" s="7">
        <v>42832</v>
      </c>
      <c r="N1728" s="96" t="s">
        <v>4097</v>
      </c>
      <c r="O1728" s="8" t="s">
        <v>683</v>
      </c>
      <c r="P1728" s="8" t="s">
        <v>3466</v>
      </c>
      <c r="Q1728" s="8" t="s">
        <v>3471</v>
      </c>
    </row>
    <row r="1729" spans="1:17" ht="13.9" customHeight="1">
      <c r="A1729" s="2" t="s">
        <v>8156</v>
      </c>
      <c r="B1729" s="11" t="s">
        <v>13</v>
      </c>
      <c r="C1729" s="3" t="s">
        <v>14</v>
      </c>
      <c r="D1729" s="8" t="s">
        <v>1873</v>
      </c>
      <c r="E1729" s="3" t="s">
        <v>174</v>
      </c>
      <c r="F1729" s="8" t="s">
        <v>3477</v>
      </c>
      <c r="G1729" s="8" t="s">
        <v>15</v>
      </c>
      <c r="H1729" s="8" t="s">
        <v>3512</v>
      </c>
      <c r="I1729" s="3" t="s">
        <v>16</v>
      </c>
      <c r="J1729" s="36">
        <v>37.94</v>
      </c>
      <c r="K1729" s="32">
        <v>1.2459259</v>
      </c>
      <c r="L1729" s="14">
        <v>0.2</v>
      </c>
      <c r="M1729" s="12">
        <v>42828</v>
      </c>
      <c r="N1729" s="96" t="s">
        <v>4098</v>
      </c>
      <c r="O1729" s="8" t="s">
        <v>683</v>
      </c>
      <c r="P1729" s="8" t="s">
        <v>3466</v>
      </c>
      <c r="Q1729" s="8" t="s">
        <v>3471</v>
      </c>
    </row>
    <row r="1730" spans="1:17" ht="13.9" customHeight="1">
      <c r="A1730" s="23" t="s">
        <v>8157</v>
      </c>
      <c r="B1730" s="11" t="s">
        <v>13</v>
      </c>
      <c r="C1730" s="3" t="s">
        <v>14</v>
      </c>
      <c r="D1730" s="8" t="s">
        <v>1874</v>
      </c>
      <c r="E1730" s="8" t="s">
        <v>1702</v>
      </c>
      <c r="F1730" s="8" t="s">
        <v>3477</v>
      </c>
      <c r="G1730" s="8" t="s">
        <v>15</v>
      </c>
      <c r="H1730" s="3" t="s">
        <v>3480</v>
      </c>
      <c r="I1730" s="3" t="s">
        <v>3463</v>
      </c>
      <c r="J1730" s="36">
        <v>40.07</v>
      </c>
      <c r="K1730" s="32">
        <v>8.9286000000000004E-2</v>
      </c>
      <c r="L1730" s="14">
        <v>0.1875</v>
      </c>
      <c r="M1730" s="12">
        <v>42842</v>
      </c>
      <c r="N1730" s="93" t="s">
        <v>4099</v>
      </c>
      <c r="O1730" s="8" t="s">
        <v>112</v>
      </c>
      <c r="P1730" s="8" t="s">
        <v>3466</v>
      </c>
      <c r="Q1730" s="8" t="s">
        <v>3471</v>
      </c>
    </row>
    <row r="1731" spans="1:17" ht="13.9" customHeight="1">
      <c r="A1731" s="2" t="s">
        <v>8158</v>
      </c>
      <c r="B1731" s="11" t="s">
        <v>13</v>
      </c>
      <c r="C1731" s="3" t="s">
        <v>14</v>
      </c>
      <c r="D1731" s="8" t="s">
        <v>1875</v>
      </c>
      <c r="E1731" s="8" t="s">
        <v>3126</v>
      </c>
      <c r="F1731" s="8" t="s">
        <v>3477</v>
      </c>
      <c r="G1731" s="8" t="s">
        <v>15</v>
      </c>
      <c r="H1731" s="3" t="s">
        <v>3480</v>
      </c>
      <c r="I1731" s="3" t="s">
        <v>3463</v>
      </c>
      <c r="J1731" s="36">
        <v>91.25</v>
      </c>
      <c r="K1731" s="32">
        <v>1.5414063</v>
      </c>
      <c r="L1731" s="14">
        <v>0.1875</v>
      </c>
      <c r="M1731" s="12">
        <v>43316</v>
      </c>
      <c r="N1731" s="96" t="s">
        <v>4100</v>
      </c>
      <c r="O1731" s="8" t="s">
        <v>110</v>
      </c>
      <c r="P1731" s="8" t="s">
        <v>3466</v>
      </c>
      <c r="Q1731" s="8" t="s">
        <v>3471</v>
      </c>
    </row>
    <row r="1732" spans="1:17" ht="13.9" customHeight="1">
      <c r="A1732" s="2" t="s">
        <v>8159</v>
      </c>
      <c r="B1732" s="11" t="s">
        <v>13</v>
      </c>
      <c r="C1732" s="3" t="s">
        <v>14</v>
      </c>
      <c r="D1732" s="8" t="s">
        <v>1876</v>
      </c>
      <c r="E1732" s="3" t="s">
        <v>1177</v>
      </c>
      <c r="F1732" s="8" t="s">
        <v>3477</v>
      </c>
      <c r="G1732" s="8" t="s">
        <v>15</v>
      </c>
      <c r="H1732" s="3" t="s">
        <v>3480</v>
      </c>
      <c r="I1732" s="3" t="s">
        <v>3463</v>
      </c>
      <c r="J1732" s="36">
        <v>39.29</v>
      </c>
      <c r="K1732" s="32">
        <v>4</v>
      </c>
      <c r="L1732" s="14">
        <v>0.2</v>
      </c>
      <c r="M1732" s="7">
        <v>42828</v>
      </c>
      <c r="N1732" s="96" t="s">
        <v>4101</v>
      </c>
      <c r="O1732" s="8" t="s">
        <v>218</v>
      </c>
      <c r="P1732" s="8" t="s">
        <v>3466</v>
      </c>
      <c r="Q1732" s="8" t="s">
        <v>3471</v>
      </c>
    </row>
    <row r="1733" spans="1:17" ht="13.9" customHeight="1">
      <c r="A1733" s="23" t="s">
        <v>8160</v>
      </c>
      <c r="B1733" s="11" t="s">
        <v>13</v>
      </c>
      <c r="C1733" s="3" t="s">
        <v>14</v>
      </c>
      <c r="D1733" s="8" t="s">
        <v>1877</v>
      </c>
      <c r="E1733" s="3" t="s">
        <v>1396</v>
      </c>
      <c r="F1733" s="8" t="s">
        <v>3477</v>
      </c>
      <c r="G1733" s="8" t="s">
        <v>15</v>
      </c>
      <c r="H1733" s="8" t="s">
        <v>3513</v>
      </c>
      <c r="I1733" s="3" t="s">
        <v>16</v>
      </c>
      <c r="J1733" s="36">
        <v>76.81</v>
      </c>
      <c r="K1733" s="32">
        <v>2.5</v>
      </c>
      <c r="L1733" s="14">
        <v>0.1875</v>
      </c>
      <c r="M1733" s="12">
        <v>42834</v>
      </c>
      <c r="N1733" s="96" t="s">
        <v>4705</v>
      </c>
      <c r="O1733" s="8" t="s">
        <v>115</v>
      </c>
      <c r="P1733" s="8" t="s">
        <v>3465</v>
      </c>
      <c r="Q1733" s="8" t="s">
        <v>3471</v>
      </c>
    </row>
    <row r="1734" spans="1:17" ht="13.9" customHeight="1">
      <c r="A1734" s="2" t="s">
        <v>8161</v>
      </c>
      <c r="B1734" s="11" t="s">
        <v>13</v>
      </c>
      <c r="C1734" s="3" t="s">
        <v>14</v>
      </c>
      <c r="D1734" s="8" t="s">
        <v>1878</v>
      </c>
      <c r="E1734" s="8" t="s">
        <v>2692</v>
      </c>
      <c r="F1734" s="8" t="s">
        <v>3477</v>
      </c>
      <c r="G1734" s="8" t="s">
        <v>15</v>
      </c>
      <c r="H1734" s="8" t="s">
        <v>3513</v>
      </c>
      <c r="I1734" s="3" t="s">
        <v>16</v>
      </c>
      <c r="J1734" s="36">
        <v>200.94</v>
      </c>
      <c r="K1734" s="32">
        <v>0.3726312</v>
      </c>
      <c r="L1734" s="14">
        <v>0.1875</v>
      </c>
      <c r="M1734" s="12">
        <v>42848</v>
      </c>
      <c r="N1734" s="96" t="s">
        <v>4706</v>
      </c>
      <c r="O1734" s="8" t="s">
        <v>115</v>
      </c>
      <c r="P1734" s="8" t="s">
        <v>3465</v>
      </c>
      <c r="Q1734" s="8" t="s">
        <v>3471</v>
      </c>
    </row>
    <row r="1735" spans="1:17" ht="13.9" customHeight="1">
      <c r="A1735" s="2" t="s">
        <v>8162</v>
      </c>
      <c r="B1735" s="11" t="s">
        <v>13</v>
      </c>
      <c r="C1735" s="3" t="s">
        <v>14</v>
      </c>
      <c r="D1735" s="8" t="s">
        <v>1879</v>
      </c>
      <c r="E1735" s="3" t="s">
        <v>1396</v>
      </c>
      <c r="F1735" s="8" t="s">
        <v>3477</v>
      </c>
      <c r="G1735" s="8" t="s">
        <v>15</v>
      </c>
      <c r="H1735" s="8" t="s">
        <v>3513</v>
      </c>
      <c r="I1735" s="3" t="s">
        <v>16</v>
      </c>
      <c r="J1735" s="36">
        <v>171.29</v>
      </c>
      <c r="K1735" s="32">
        <v>6.2230499999999997</v>
      </c>
      <c r="L1735" s="14">
        <v>0.1875</v>
      </c>
      <c r="M1735" s="12">
        <v>43318</v>
      </c>
      <c r="N1735" s="96" t="s">
        <v>4707</v>
      </c>
      <c r="O1735" s="8" t="s">
        <v>115</v>
      </c>
      <c r="P1735" s="8" t="s">
        <v>3465</v>
      </c>
      <c r="Q1735" s="8" t="s">
        <v>3471</v>
      </c>
    </row>
    <row r="1736" spans="1:17" ht="13.9" customHeight="1">
      <c r="A1736" s="23" t="s">
        <v>8163</v>
      </c>
      <c r="B1736" s="11" t="s">
        <v>13</v>
      </c>
      <c r="C1736" s="3" t="s">
        <v>14</v>
      </c>
      <c r="D1736" s="8" t="s">
        <v>1880</v>
      </c>
      <c r="E1736" s="8" t="s">
        <v>2552</v>
      </c>
      <c r="F1736" s="8" t="s">
        <v>3477</v>
      </c>
      <c r="G1736" s="8" t="s">
        <v>15</v>
      </c>
      <c r="H1736" s="3" t="s">
        <v>3480</v>
      </c>
      <c r="I1736" s="3" t="s">
        <v>3463</v>
      </c>
      <c r="J1736" s="36">
        <v>108.5</v>
      </c>
      <c r="K1736" s="32">
        <v>0.17857200000000001</v>
      </c>
      <c r="L1736" s="14">
        <v>0.1875</v>
      </c>
      <c r="M1736" s="7">
        <v>42832</v>
      </c>
      <c r="N1736" s="96" t="s">
        <v>4708</v>
      </c>
      <c r="O1736" s="8" t="s">
        <v>494</v>
      </c>
      <c r="P1736" s="8" t="s">
        <v>3466</v>
      </c>
      <c r="Q1736" s="8" t="s">
        <v>3471</v>
      </c>
    </row>
    <row r="1737" spans="1:17" ht="13.9" customHeight="1">
      <c r="A1737" s="2" t="s">
        <v>8164</v>
      </c>
      <c r="B1737" s="11" t="s">
        <v>13</v>
      </c>
      <c r="C1737" s="3" t="s">
        <v>14</v>
      </c>
      <c r="D1737" s="8" t="s">
        <v>1881</v>
      </c>
      <c r="E1737" s="8" t="s">
        <v>1777</v>
      </c>
      <c r="F1737" s="8" t="s">
        <v>3477</v>
      </c>
      <c r="G1737" s="8" t="s">
        <v>15</v>
      </c>
      <c r="H1737" s="3" t="s">
        <v>3480</v>
      </c>
      <c r="I1737" s="3" t="s">
        <v>3463</v>
      </c>
      <c r="J1737" s="36">
        <v>120.41</v>
      </c>
      <c r="K1737" s="32">
        <v>0.9375</v>
      </c>
      <c r="L1737" s="14">
        <v>0.1875</v>
      </c>
      <c r="M1737" s="12">
        <v>42828</v>
      </c>
      <c r="N1737" s="93" t="s">
        <v>4709</v>
      </c>
      <c r="O1737" s="8" t="s">
        <v>494</v>
      </c>
      <c r="P1737" s="8" t="s">
        <v>3466</v>
      </c>
      <c r="Q1737" s="8" t="s">
        <v>3471</v>
      </c>
    </row>
    <row r="1738" spans="1:17" ht="13.9" customHeight="1">
      <c r="A1738" s="2" t="s">
        <v>8165</v>
      </c>
      <c r="B1738" s="11" t="s">
        <v>13</v>
      </c>
      <c r="C1738" s="3" t="s">
        <v>14</v>
      </c>
      <c r="D1738" s="8" t="s">
        <v>1882</v>
      </c>
      <c r="E1738" s="3" t="s">
        <v>553</v>
      </c>
      <c r="F1738" s="8" t="s">
        <v>3477</v>
      </c>
      <c r="G1738" s="8" t="s">
        <v>15</v>
      </c>
      <c r="H1738" s="3" t="s">
        <v>3480</v>
      </c>
      <c r="I1738" s="3" t="s">
        <v>3463</v>
      </c>
      <c r="J1738" s="36">
        <v>119.4</v>
      </c>
      <c r="K1738" s="32">
        <v>0.9425</v>
      </c>
      <c r="L1738" s="14">
        <v>0.1875</v>
      </c>
      <c r="M1738" s="12">
        <v>42847</v>
      </c>
      <c r="N1738" s="93" t="s">
        <v>5764</v>
      </c>
      <c r="O1738" s="8" t="s">
        <v>494</v>
      </c>
      <c r="P1738" s="8" t="s">
        <v>3466</v>
      </c>
      <c r="Q1738" s="8" t="s">
        <v>3471</v>
      </c>
    </row>
    <row r="1739" spans="1:17" ht="13.9" customHeight="1">
      <c r="A1739" s="23" t="s">
        <v>8166</v>
      </c>
      <c r="B1739" s="11" t="s">
        <v>13</v>
      </c>
      <c r="C1739" s="3" t="s">
        <v>14</v>
      </c>
      <c r="D1739" s="8" t="s">
        <v>1883</v>
      </c>
      <c r="E1739" s="3" t="s">
        <v>1177</v>
      </c>
      <c r="F1739" s="8" t="s">
        <v>3477</v>
      </c>
      <c r="G1739" s="8" t="s">
        <v>15</v>
      </c>
      <c r="H1739" s="3" t="s">
        <v>3480</v>
      </c>
      <c r="I1739" s="3" t="s">
        <v>3463</v>
      </c>
      <c r="J1739" s="36">
        <v>123.74</v>
      </c>
      <c r="K1739" s="32">
        <v>0.53571299999999999</v>
      </c>
      <c r="L1739" s="14">
        <v>0.1875</v>
      </c>
      <c r="M1739" s="12">
        <v>43312</v>
      </c>
      <c r="N1739" s="93" t="s">
        <v>4708</v>
      </c>
      <c r="O1739" s="8" t="s">
        <v>494</v>
      </c>
      <c r="P1739" s="8" t="s">
        <v>3466</v>
      </c>
      <c r="Q1739" s="8" t="s">
        <v>3471</v>
      </c>
    </row>
    <row r="1740" spans="1:17" ht="13.9" customHeight="1">
      <c r="A1740" s="2" t="s">
        <v>8167</v>
      </c>
      <c r="B1740" s="11" t="s">
        <v>13</v>
      </c>
      <c r="C1740" s="3" t="s">
        <v>14</v>
      </c>
      <c r="D1740" s="8" t="s">
        <v>1884</v>
      </c>
      <c r="E1740" s="3" t="s">
        <v>354</v>
      </c>
      <c r="F1740" s="8" t="s">
        <v>3477</v>
      </c>
      <c r="G1740" s="8" t="s">
        <v>15</v>
      </c>
      <c r="H1740" s="3" t="s">
        <v>3480</v>
      </c>
      <c r="I1740" s="3" t="s">
        <v>3463</v>
      </c>
      <c r="J1740" s="36">
        <v>50.92</v>
      </c>
      <c r="K1740" s="32">
        <v>1.870374</v>
      </c>
      <c r="L1740" s="14">
        <v>0.15</v>
      </c>
      <c r="M1740" s="7">
        <v>42832</v>
      </c>
      <c r="N1740" s="93" t="s">
        <v>4710</v>
      </c>
      <c r="O1740" s="8" t="s">
        <v>112</v>
      </c>
      <c r="P1740" s="8" t="s">
        <v>3466</v>
      </c>
      <c r="Q1740" s="8" t="s">
        <v>3471</v>
      </c>
    </row>
    <row r="1741" spans="1:17" ht="13.9" customHeight="1">
      <c r="A1741" s="2" t="s">
        <v>8168</v>
      </c>
      <c r="B1741" s="11" t="s">
        <v>13</v>
      </c>
      <c r="C1741" s="3" t="s">
        <v>14</v>
      </c>
      <c r="D1741" s="8" t="s">
        <v>1885</v>
      </c>
      <c r="E1741" s="3" t="s">
        <v>1051</v>
      </c>
      <c r="F1741" s="8" t="s">
        <v>3477</v>
      </c>
      <c r="G1741" s="8" t="s">
        <v>15</v>
      </c>
      <c r="H1741" s="3" t="s">
        <v>3480</v>
      </c>
      <c r="I1741" s="3" t="s">
        <v>3463</v>
      </c>
      <c r="J1741" s="36">
        <v>38.409999999999997</v>
      </c>
      <c r="K1741" s="32">
        <v>1.1905000000000001E-2</v>
      </c>
      <c r="L1741" s="14">
        <v>0.2</v>
      </c>
      <c r="M1741" s="12">
        <v>42826</v>
      </c>
      <c r="N1741" s="93" t="s">
        <v>4711</v>
      </c>
      <c r="O1741" s="8" t="s">
        <v>112</v>
      </c>
      <c r="P1741" s="8" t="s">
        <v>3466</v>
      </c>
      <c r="Q1741" s="8" t="s">
        <v>3471</v>
      </c>
    </row>
    <row r="1742" spans="1:17" ht="13.9" customHeight="1">
      <c r="A1742" s="23" t="s">
        <v>8169</v>
      </c>
      <c r="B1742" s="11" t="s">
        <v>13</v>
      </c>
      <c r="C1742" s="3" t="s">
        <v>14</v>
      </c>
      <c r="D1742" s="8" t="s">
        <v>1886</v>
      </c>
      <c r="E1742" s="3" t="s">
        <v>1100</v>
      </c>
      <c r="F1742" s="8" t="s">
        <v>3477</v>
      </c>
      <c r="G1742" s="8" t="s">
        <v>15</v>
      </c>
      <c r="H1742" s="3" t="s">
        <v>3480</v>
      </c>
      <c r="I1742" s="3" t="s">
        <v>3463</v>
      </c>
      <c r="J1742" s="36">
        <v>69.56</v>
      </c>
      <c r="K1742" s="32">
        <v>1.1073200000000001</v>
      </c>
      <c r="L1742" s="14">
        <v>0.1875</v>
      </c>
      <c r="M1742" s="12">
        <v>42846</v>
      </c>
      <c r="N1742" s="93" t="s">
        <v>5765</v>
      </c>
      <c r="O1742" s="8" t="s">
        <v>112</v>
      </c>
      <c r="P1742" s="8" t="s">
        <v>3466</v>
      </c>
      <c r="Q1742" s="8" t="s">
        <v>3471</v>
      </c>
    </row>
    <row r="1743" spans="1:17" ht="13.9" customHeight="1">
      <c r="A1743" s="2" t="s">
        <v>8170</v>
      </c>
      <c r="B1743" s="11" t="s">
        <v>13</v>
      </c>
      <c r="C1743" s="3" t="s">
        <v>14</v>
      </c>
      <c r="D1743" s="8" t="s">
        <v>1887</v>
      </c>
      <c r="E1743" s="3" t="s">
        <v>1177</v>
      </c>
      <c r="F1743" s="8" t="s">
        <v>3477</v>
      </c>
      <c r="G1743" s="8" t="s">
        <v>15</v>
      </c>
      <c r="H1743" s="3" t="s">
        <v>3480</v>
      </c>
      <c r="I1743" s="3" t="s">
        <v>3463</v>
      </c>
      <c r="J1743" s="36">
        <v>48.38</v>
      </c>
      <c r="K1743" s="32">
        <v>1.870374</v>
      </c>
      <c r="L1743" s="14">
        <v>0.2</v>
      </c>
      <c r="M1743" s="12">
        <v>43312</v>
      </c>
      <c r="N1743" s="93" t="s">
        <v>5766</v>
      </c>
      <c r="O1743" s="8" t="s">
        <v>112</v>
      </c>
      <c r="P1743" s="8" t="s">
        <v>3466</v>
      </c>
      <c r="Q1743" s="8" t="s">
        <v>3471</v>
      </c>
    </row>
    <row r="1744" spans="1:17" ht="13.9" customHeight="1">
      <c r="A1744" s="2" t="s">
        <v>8171</v>
      </c>
      <c r="B1744" s="11" t="s">
        <v>13</v>
      </c>
      <c r="C1744" s="3" t="s">
        <v>14</v>
      </c>
      <c r="D1744" s="8" t="s">
        <v>1888</v>
      </c>
      <c r="E1744" s="8" t="s">
        <v>3126</v>
      </c>
      <c r="F1744" s="8" t="s">
        <v>3477</v>
      </c>
      <c r="G1744" s="8" t="s">
        <v>15</v>
      </c>
      <c r="H1744" s="3" t="s">
        <v>3480</v>
      </c>
      <c r="I1744" s="3" t="s">
        <v>3463</v>
      </c>
      <c r="J1744" s="36">
        <v>42.06</v>
      </c>
      <c r="K1744" s="32">
        <v>0.3125</v>
      </c>
      <c r="L1744" s="14">
        <v>0.1875</v>
      </c>
      <c r="M1744" s="7">
        <v>42830</v>
      </c>
      <c r="N1744" s="93" t="s">
        <v>4721</v>
      </c>
      <c r="O1744" s="8" t="s">
        <v>112</v>
      </c>
      <c r="P1744" s="8" t="s">
        <v>3466</v>
      </c>
      <c r="Q1744" s="8" t="s">
        <v>3471</v>
      </c>
    </row>
    <row r="1745" spans="1:17" ht="13.9" customHeight="1">
      <c r="A1745" s="23" t="s">
        <v>8172</v>
      </c>
      <c r="B1745" s="11" t="s">
        <v>13</v>
      </c>
      <c r="C1745" s="3" t="s">
        <v>14</v>
      </c>
      <c r="D1745" s="8" t="s">
        <v>1889</v>
      </c>
      <c r="E1745" s="3" t="s">
        <v>553</v>
      </c>
      <c r="F1745" s="8" t="s">
        <v>3477</v>
      </c>
      <c r="G1745" s="8" t="s">
        <v>15</v>
      </c>
      <c r="H1745" s="3" t="s">
        <v>3480</v>
      </c>
      <c r="I1745" s="3" t="s">
        <v>3463</v>
      </c>
      <c r="J1745" s="36">
        <v>39.950000000000003</v>
      </c>
      <c r="K1745" s="32">
        <v>5.9524000000000001E-2</v>
      </c>
      <c r="L1745" s="14">
        <v>0.1875</v>
      </c>
      <c r="M1745" s="12">
        <v>42831</v>
      </c>
      <c r="N1745" s="93" t="s">
        <v>4710</v>
      </c>
      <c r="O1745" s="8" t="s">
        <v>112</v>
      </c>
      <c r="P1745" s="8" t="s">
        <v>3466</v>
      </c>
      <c r="Q1745" s="8" t="s">
        <v>3471</v>
      </c>
    </row>
    <row r="1746" spans="1:17" ht="13.9" customHeight="1">
      <c r="A1746" s="2" t="s">
        <v>8173</v>
      </c>
      <c r="B1746" s="11" t="s">
        <v>13</v>
      </c>
      <c r="C1746" s="3" t="s">
        <v>14</v>
      </c>
      <c r="D1746" s="8" t="s">
        <v>1890</v>
      </c>
      <c r="E1746" s="3" t="s">
        <v>1177</v>
      </c>
      <c r="F1746" s="8" t="s">
        <v>3477</v>
      </c>
      <c r="G1746" s="8" t="s">
        <v>15</v>
      </c>
      <c r="H1746" s="3" t="s">
        <v>3480</v>
      </c>
      <c r="I1746" s="3" t="s">
        <v>3463</v>
      </c>
      <c r="J1746" s="36">
        <v>87.4</v>
      </c>
      <c r="K1746" s="32">
        <v>40</v>
      </c>
      <c r="L1746" s="14">
        <v>0.1875</v>
      </c>
      <c r="M1746" s="12">
        <v>42847</v>
      </c>
      <c r="N1746" s="93" t="s">
        <v>4712</v>
      </c>
      <c r="O1746" s="8" t="s">
        <v>280</v>
      </c>
      <c r="P1746" s="8" t="s">
        <v>3466</v>
      </c>
      <c r="Q1746" s="8" t="s">
        <v>3471</v>
      </c>
    </row>
    <row r="1747" spans="1:17" ht="13.9" customHeight="1">
      <c r="A1747" s="2" t="s">
        <v>8174</v>
      </c>
      <c r="B1747" s="11" t="s">
        <v>13</v>
      </c>
      <c r="C1747" s="3" t="s">
        <v>14</v>
      </c>
      <c r="D1747" s="8" t="s">
        <v>1891</v>
      </c>
      <c r="E1747" s="3" t="s">
        <v>354</v>
      </c>
      <c r="F1747" s="8" t="s">
        <v>3477</v>
      </c>
      <c r="G1747" s="8" t="s">
        <v>15</v>
      </c>
      <c r="H1747" s="3" t="s">
        <v>3480</v>
      </c>
      <c r="I1747" s="3" t="s">
        <v>3463</v>
      </c>
      <c r="J1747" s="36">
        <v>198.93</v>
      </c>
      <c r="K1747" s="32">
        <v>7.5</v>
      </c>
      <c r="L1747" s="14">
        <v>0.1875</v>
      </c>
      <c r="M1747" s="12">
        <v>43304</v>
      </c>
      <c r="N1747" s="93" t="s">
        <v>4713</v>
      </c>
      <c r="O1747" s="8" t="s">
        <v>284</v>
      </c>
      <c r="P1747" s="8" t="s">
        <v>3466</v>
      </c>
      <c r="Q1747" s="8" t="s">
        <v>3471</v>
      </c>
    </row>
    <row r="1748" spans="1:17" ht="13.9" customHeight="1">
      <c r="A1748" s="23" t="s">
        <v>8175</v>
      </c>
      <c r="B1748" s="11" t="s">
        <v>13</v>
      </c>
      <c r="C1748" s="3" t="s">
        <v>14</v>
      </c>
      <c r="D1748" s="8" t="s">
        <v>1892</v>
      </c>
      <c r="E1748" s="3" t="s">
        <v>354</v>
      </c>
      <c r="F1748" s="8" t="s">
        <v>3477</v>
      </c>
      <c r="G1748" s="8" t="s">
        <v>15</v>
      </c>
      <c r="H1748" s="8" t="s">
        <v>3513</v>
      </c>
      <c r="I1748" s="3" t="s">
        <v>16</v>
      </c>
      <c r="J1748" s="36">
        <v>190.78</v>
      </c>
      <c r="K1748" s="32">
        <v>1.6768430000000001</v>
      </c>
      <c r="L1748" s="14">
        <v>0.1875</v>
      </c>
      <c r="M1748" s="7">
        <v>42838</v>
      </c>
      <c r="N1748" s="96" t="s">
        <v>4714</v>
      </c>
      <c r="O1748" s="8" t="s">
        <v>115</v>
      </c>
      <c r="P1748" s="8" t="s">
        <v>3465</v>
      </c>
      <c r="Q1748" s="8" t="s">
        <v>3471</v>
      </c>
    </row>
    <row r="1749" spans="1:17" ht="13.9" customHeight="1">
      <c r="A1749" s="2" t="s">
        <v>8176</v>
      </c>
      <c r="B1749" s="11" t="s">
        <v>13</v>
      </c>
      <c r="C1749" s="3" t="s">
        <v>14</v>
      </c>
      <c r="D1749" s="8" t="s">
        <v>1893</v>
      </c>
      <c r="E1749" s="8" t="s">
        <v>2207</v>
      </c>
      <c r="F1749" s="8" t="s">
        <v>3477</v>
      </c>
      <c r="G1749" s="8" t="s">
        <v>15</v>
      </c>
      <c r="H1749" s="8" t="s">
        <v>3513</v>
      </c>
      <c r="I1749" s="3" t="s">
        <v>16</v>
      </c>
      <c r="J1749" s="36">
        <v>73.78</v>
      </c>
      <c r="K1749" s="32">
        <v>2.5</v>
      </c>
      <c r="L1749" s="14">
        <v>0.1875</v>
      </c>
      <c r="M1749" s="12">
        <v>42846</v>
      </c>
      <c r="N1749" s="96" t="s">
        <v>4715</v>
      </c>
      <c r="O1749" s="8" t="s">
        <v>115</v>
      </c>
      <c r="P1749" s="8" t="s">
        <v>3465</v>
      </c>
      <c r="Q1749" s="8" t="s">
        <v>3471</v>
      </c>
    </row>
    <row r="1750" spans="1:17" ht="13.9" customHeight="1">
      <c r="A1750" s="2" t="s">
        <v>8177</v>
      </c>
      <c r="B1750" s="11" t="s">
        <v>13</v>
      </c>
      <c r="C1750" s="3" t="s">
        <v>14</v>
      </c>
      <c r="D1750" s="8" t="s">
        <v>1894</v>
      </c>
      <c r="E1750" s="8" t="s">
        <v>2147</v>
      </c>
      <c r="F1750" s="8" t="s">
        <v>3477</v>
      </c>
      <c r="G1750" s="8" t="s">
        <v>15</v>
      </c>
      <c r="H1750" s="8" t="s">
        <v>3513</v>
      </c>
      <c r="I1750" s="3" t="s">
        <v>16</v>
      </c>
      <c r="J1750" s="36">
        <v>179.95</v>
      </c>
      <c r="K1750" s="32">
        <v>2.2357909999999999</v>
      </c>
      <c r="L1750" s="14">
        <v>0.1875</v>
      </c>
      <c r="M1750" s="12">
        <v>42848</v>
      </c>
      <c r="N1750" s="93" t="s">
        <v>4716</v>
      </c>
      <c r="O1750" s="8" t="s">
        <v>115</v>
      </c>
      <c r="P1750" s="8" t="s">
        <v>3465</v>
      </c>
      <c r="Q1750" s="8" t="s">
        <v>3471</v>
      </c>
    </row>
    <row r="1751" spans="1:17" ht="13.9" customHeight="1">
      <c r="A1751" s="23" t="s">
        <v>8178</v>
      </c>
      <c r="B1751" s="11" t="s">
        <v>13</v>
      </c>
      <c r="C1751" s="3" t="s">
        <v>14</v>
      </c>
      <c r="D1751" s="8" t="s">
        <v>1218</v>
      </c>
      <c r="E1751" s="8" t="s">
        <v>3188</v>
      </c>
      <c r="F1751" s="8" t="s">
        <v>3477</v>
      </c>
      <c r="G1751" s="8" t="s">
        <v>15</v>
      </c>
      <c r="H1751" s="3" t="s">
        <v>3480</v>
      </c>
      <c r="I1751" s="3" t="s">
        <v>3463</v>
      </c>
      <c r="J1751" s="36">
        <v>110.24</v>
      </c>
      <c r="K1751" s="32">
        <v>1.875</v>
      </c>
      <c r="L1751" s="14">
        <v>0.1875</v>
      </c>
      <c r="M1751" s="12">
        <v>43312</v>
      </c>
      <c r="N1751" s="96" t="s">
        <v>4717</v>
      </c>
      <c r="O1751" s="8" t="s">
        <v>494</v>
      </c>
      <c r="P1751" s="8" t="s">
        <v>3466</v>
      </c>
      <c r="Q1751" s="8" t="s">
        <v>3471</v>
      </c>
    </row>
    <row r="1752" spans="1:17" ht="13.9" customHeight="1">
      <c r="A1752" s="2" t="s">
        <v>8179</v>
      </c>
      <c r="B1752" s="11" t="s">
        <v>13</v>
      </c>
      <c r="C1752" s="3" t="s">
        <v>14</v>
      </c>
      <c r="D1752" s="8" t="s">
        <v>1895</v>
      </c>
      <c r="E1752" s="8" t="s">
        <v>1777</v>
      </c>
      <c r="F1752" s="8" t="s">
        <v>3477</v>
      </c>
      <c r="G1752" s="8" t="s">
        <v>15</v>
      </c>
      <c r="H1752" s="8" t="s">
        <v>3512</v>
      </c>
      <c r="I1752" s="3" t="s">
        <v>16</v>
      </c>
      <c r="J1752" s="36">
        <v>37.04</v>
      </c>
      <c r="K1752" s="32">
        <v>0.80334300000000003</v>
      </c>
      <c r="L1752" s="14">
        <v>0.2</v>
      </c>
      <c r="M1752" s="7">
        <v>42835</v>
      </c>
      <c r="N1752" s="96" t="s">
        <v>4718</v>
      </c>
      <c r="O1752" s="8" t="s">
        <v>683</v>
      </c>
      <c r="P1752" s="8" t="s">
        <v>3466</v>
      </c>
      <c r="Q1752" s="8" t="s">
        <v>3471</v>
      </c>
    </row>
    <row r="1753" spans="1:17" ht="13.9" customHeight="1">
      <c r="A1753" s="2" t="s">
        <v>8180</v>
      </c>
      <c r="B1753" s="11" t="s">
        <v>13</v>
      </c>
      <c r="C1753" s="3" t="s">
        <v>14</v>
      </c>
      <c r="D1753" s="8" t="s">
        <v>1896</v>
      </c>
      <c r="E1753" s="8" t="s">
        <v>1702</v>
      </c>
      <c r="F1753" s="8" t="s">
        <v>3477</v>
      </c>
      <c r="G1753" s="8" t="s">
        <v>15</v>
      </c>
      <c r="H1753" s="8" t="s">
        <v>3512</v>
      </c>
      <c r="I1753" s="3" t="s">
        <v>16</v>
      </c>
      <c r="J1753" s="36">
        <v>37.49</v>
      </c>
      <c r="K1753" s="32">
        <v>0.80334300000000003</v>
      </c>
      <c r="L1753" s="14">
        <v>0.2</v>
      </c>
      <c r="M1753" s="12">
        <v>42831</v>
      </c>
      <c r="N1753" s="96" t="s">
        <v>4719</v>
      </c>
      <c r="O1753" s="8" t="s">
        <v>683</v>
      </c>
      <c r="P1753" s="8" t="s">
        <v>3466</v>
      </c>
      <c r="Q1753" s="8" t="s">
        <v>3471</v>
      </c>
    </row>
    <row r="1754" spans="1:17" ht="13.9" customHeight="1">
      <c r="A1754" s="23" t="s">
        <v>8181</v>
      </c>
      <c r="B1754" s="11" t="s">
        <v>13</v>
      </c>
      <c r="C1754" s="3" t="s">
        <v>14</v>
      </c>
      <c r="D1754" s="8" t="s">
        <v>1897</v>
      </c>
      <c r="E1754" s="3" t="s">
        <v>616</v>
      </c>
      <c r="F1754" s="8" t="s">
        <v>3477</v>
      </c>
      <c r="G1754" s="8" t="s">
        <v>15</v>
      </c>
      <c r="H1754" s="8" t="s">
        <v>3512</v>
      </c>
      <c r="I1754" s="3" t="s">
        <v>16</v>
      </c>
      <c r="J1754" s="36">
        <v>33.67</v>
      </c>
      <c r="K1754" s="32">
        <v>0.93444450000000001</v>
      </c>
      <c r="L1754" s="14">
        <v>0.1875</v>
      </c>
      <c r="M1754" s="12">
        <v>42845</v>
      </c>
      <c r="N1754" s="96" t="s">
        <v>4720</v>
      </c>
      <c r="O1754" s="8" t="s">
        <v>683</v>
      </c>
      <c r="P1754" s="8" t="s">
        <v>3466</v>
      </c>
      <c r="Q1754" s="8" t="s">
        <v>3471</v>
      </c>
    </row>
    <row r="1755" spans="1:17" ht="13.9" customHeight="1">
      <c r="A1755" s="2" t="s">
        <v>8182</v>
      </c>
      <c r="B1755" s="11" t="s">
        <v>13</v>
      </c>
      <c r="C1755" s="3" t="s">
        <v>14</v>
      </c>
      <c r="D1755" s="8" t="s">
        <v>298</v>
      </c>
      <c r="E1755" s="8" t="s">
        <v>1502</v>
      </c>
      <c r="F1755" s="8" t="s">
        <v>3477</v>
      </c>
      <c r="G1755" s="8" t="s">
        <v>15</v>
      </c>
      <c r="H1755" s="8" t="s">
        <v>3512</v>
      </c>
      <c r="I1755" s="3" t="s">
        <v>16</v>
      </c>
      <c r="J1755" s="36">
        <v>38.19</v>
      </c>
      <c r="K1755" s="32">
        <v>0.80334300000000003</v>
      </c>
      <c r="L1755" s="14">
        <v>0.2</v>
      </c>
      <c r="M1755" s="12">
        <v>43315</v>
      </c>
      <c r="N1755" s="96" t="s">
        <v>4721</v>
      </c>
      <c r="O1755" s="8" t="s">
        <v>683</v>
      </c>
      <c r="P1755" s="8" t="s">
        <v>3466</v>
      </c>
      <c r="Q1755" s="8" t="s">
        <v>3471</v>
      </c>
    </row>
    <row r="1756" spans="1:17" ht="13.9" customHeight="1">
      <c r="A1756" s="2" t="s">
        <v>8183</v>
      </c>
      <c r="B1756" s="11" t="s">
        <v>13</v>
      </c>
      <c r="C1756" s="3" t="s">
        <v>14</v>
      </c>
      <c r="D1756" s="8" t="s">
        <v>1898</v>
      </c>
      <c r="E1756" s="8" t="s">
        <v>2692</v>
      </c>
      <c r="F1756" s="8" t="s">
        <v>3477</v>
      </c>
      <c r="G1756" s="8" t="s">
        <v>15</v>
      </c>
      <c r="H1756" s="3" t="s">
        <v>3480</v>
      </c>
      <c r="I1756" s="3" t="s">
        <v>3463</v>
      </c>
      <c r="J1756" s="36">
        <v>49.17</v>
      </c>
      <c r="K1756" s="32">
        <v>0.31172800000000001</v>
      </c>
      <c r="L1756" s="14">
        <v>0.1875</v>
      </c>
      <c r="M1756" s="7">
        <v>42835</v>
      </c>
      <c r="N1756" s="96" t="s">
        <v>4722</v>
      </c>
      <c r="O1756" s="8" t="s">
        <v>112</v>
      </c>
      <c r="P1756" s="8" t="s">
        <v>3466</v>
      </c>
      <c r="Q1756" s="8" t="s">
        <v>3471</v>
      </c>
    </row>
    <row r="1757" spans="1:17" ht="13.9" customHeight="1">
      <c r="A1757" s="23" t="s">
        <v>8184</v>
      </c>
      <c r="B1757" s="11" t="s">
        <v>13</v>
      </c>
      <c r="C1757" s="3" t="s">
        <v>14</v>
      </c>
      <c r="D1757" s="8" t="s">
        <v>1899</v>
      </c>
      <c r="E1757" s="3" t="s">
        <v>506</v>
      </c>
      <c r="F1757" s="8" t="s">
        <v>3477</v>
      </c>
      <c r="G1757" s="8" t="s">
        <v>15</v>
      </c>
      <c r="H1757" s="3" t="s">
        <v>3480</v>
      </c>
      <c r="I1757" s="3" t="s">
        <v>3463</v>
      </c>
      <c r="J1757" s="36">
        <v>40.200000000000003</v>
      </c>
      <c r="K1757" s="32">
        <v>5.9524000000000001E-2</v>
      </c>
      <c r="L1757" s="14">
        <v>0.2</v>
      </c>
      <c r="M1757" s="12">
        <v>42833</v>
      </c>
      <c r="N1757" s="96" t="s">
        <v>4723</v>
      </c>
      <c r="O1757" s="8" t="s">
        <v>112</v>
      </c>
      <c r="P1757" s="8" t="s">
        <v>3466</v>
      </c>
      <c r="Q1757" s="8" t="s">
        <v>3471</v>
      </c>
    </row>
    <row r="1758" spans="1:17" ht="13.9" customHeight="1">
      <c r="A1758" s="2" t="s">
        <v>8185</v>
      </c>
      <c r="B1758" s="11" t="s">
        <v>13</v>
      </c>
      <c r="C1758" s="3" t="s">
        <v>14</v>
      </c>
      <c r="D1758" s="8" t="s">
        <v>1900</v>
      </c>
      <c r="E1758" s="3" t="s">
        <v>1396</v>
      </c>
      <c r="F1758" s="8" t="s">
        <v>3477</v>
      </c>
      <c r="G1758" s="8" t="s">
        <v>15</v>
      </c>
      <c r="H1758" s="3" t="s">
        <v>3480</v>
      </c>
      <c r="I1758" s="3" t="s">
        <v>3463</v>
      </c>
      <c r="J1758" s="36">
        <v>119.51</v>
      </c>
      <c r="K1758" s="32">
        <v>1.888282</v>
      </c>
      <c r="L1758" s="14">
        <v>0.1875</v>
      </c>
      <c r="M1758" s="12">
        <v>42849</v>
      </c>
      <c r="N1758" s="96" t="s">
        <v>4724</v>
      </c>
      <c r="O1758" s="8" t="s">
        <v>112</v>
      </c>
      <c r="P1758" s="8" t="s">
        <v>3466</v>
      </c>
      <c r="Q1758" s="8" t="s">
        <v>3471</v>
      </c>
    </row>
    <row r="1759" spans="1:17" ht="13.9" customHeight="1">
      <c r="A1759" s="2" t="s">
        <v>8186</v>
      </c>
      <c r="B1759" s="11" t="s">
        <v>13</v>
      </c>
      <c r="C1759" s="3" t="s">
        <v>14</v>
      </c>
      <c r="D1759" s="8" t="s">
        <v>1901</v>
      </c>
      <c r="E1759" s="3" t="s">
        <v>1051</v>
      </c>
      <c r="F1759" s="8" t="s">
        <v>3477</v>
      </c>
      <c r="G1759" s="8" t="s">
        <v>15</v>
      </c>
      <c r="H1759" s="3" t="s">
        <v>3480</v>
      </c>
      <c r="I1759" s="3" t="s">
        <v>3463</v>
      </c>
      <c r="J1759" s="36">
        <v>72.97</v>
      </c>
      <c r="K1759" s="32">
        <v>0.64814499999999997</v>
      </c>
      <c r="L1759" s="14">
        <v>0.1875</v>
      </c>
      <c r="M1759" s="12">
        <v>43315</v>
      </c>
      <c r="N1759" s="96" t="s">
        <v>4720</v>
      </c>
      <c r="O1759" s="8" t="s">
        <v>112</v>
      </c>
      <c r="P1759" s="8" t="s">
        <v>3466</v>
      </c>
      <c r="Q1759" s="8" t="s">
        <v>3471</v>
      </c>
    </row>
    <row r="1760" spans="1:17" ht="13.9" customHeight="1">
      <c r="A1760" s="23" t="s">
        <v>8187</v>
      </c>
      <c r="B1760" s="11" t="s">
        <v>13</v>
      </c>
      <c r="C1760" s="3" t="s">
        <v>14</v>
      </c>
      <c r="D1760" s="8" t="s">
        <v>1902</v>
      </c>
      <c r="E1760" s="3" t="s">
        <v>1177</v>
      </c>
      <c r="F1760" s="8" t="s">
        <v>3477</v>
      </c>
      <c r="G1760" s="8" t="s">
        <v>15</v>
      </c>
      <c r="H1760" s="3" t="s">
        <v>3480</v>
      </c>
      <c r="I1760" s="3" t="s">
        <v>3463</v>
      </c>
      <c r="J1760" s="36">
        <v>39.369999999999997</v>
      </c>
      <c r="K1760" s="32">
        <v>5.9524000000000001E-2</v>
      </c>
      <c r="L1760" s="14">
        <v>0.2</v>
      </c>
      <c r="M1760" s="7">
        <v>42844</v>
      </c>
      <c r="N1760" s="96" t="s">
        <v>4725</v>
      </c>
      <c r="O1760" s="8" t="s">
        <v>112</v>
      </c>
      <c r="P1760" s="8" t="s">
        <v>3466</v>
      </c>
      <c r="Q1760" s="8" t="s">
        <v>3471</v>
      </c>
    </row>
    <row r="1761" spans="1:17" ht="13.9" customHeight="1">
      <c r="A1761" s="2" t="s">
        <v>8188</v>
      </c>
      <c r="B1761" s="11" t="s">
        <v>13</v>
      </c>
      <c r="C1761" s="3" t="s">
        <v>14</v>
      </c>
      <c r="D1761" s="8" t="s">
        <v>1903</v>
      </c>
      <c r="E1761" s="8" t="s">
        <v>2864</v>
      </c>
      <c r="F1761" s="8" t="s">
        <v>3477</v>
      </c>
      <c r="G1761" s="8" t="s">
        <v>15</v>
      </c>
      <c r="H1761" s="3" t="s">
        <v>3480</v>
      </c>
      <c r="I1761" s="3" t="s">
        <v>3463</v>
      </c>
      <c r="J1761" s="36">
        <v>48.14</v>
      </c>
      <c r="K1761" s="32">
        <v>0.31172800000000001</v>
      </c>
      <c r="L1761" s="14">
        <v>0.1875</v>
      </c>
      <c r="M1761" s="12">
        <v>42828</v>
      </c>
      <c r="N1761" s="96" t="s">
        <v>4713</v>
      </c>
      <c r="O1761" s="8" t="s">
        <v>112</v>
      </c>
      <c r="P1761" s="8" t="s">
        <v>3466</v>
      </c>
      <c r="Q1761" s="8" t="s">
        <v>3471</v>
      </c>
    </row>
    <row r="1762" spans="1:17" ht="13.9" customHeight="1">
      <c r="A1762" s="2" t="s">
        <v>8189</v>
      </c>
      <c r="B1762" s="11" t="s">
        <v>13</v>
      </c>
      <c r="C1762" s="3" t="s">
        <v>14</v>
      </c>
      <c r="D1762" s="8" t="s">
        <v>121</v>
      </c>
      <c r="E1762" s="8" t="s">
        <v>1274</v>
      </c>
      <c r="F1762" s="8" t="s">
        <v>3477</v>
      </c>
      <c r="G1762" s="8" t="s">
        <v>15</v>
      </c>
      <c r="H1762" s="3" t="s">
        <v>3480</v>
      </c>
      <c r="I1762" s="3" t="s">
        <v>3463</v>
      </c>
      <c r="J1762" s="36">
        <v>44.96</v>
      </c>
      <c r="K1762" s="32">
        <v>0.31172800000000001</v>
      </c>
      <c r="L1762" s="14">
        <v>0.1875</v>
      </c>
      <c r="M1762" s="12">
        <v>42842</v>
      </c>
      <c r="N1762" s="96" t="s">
        <v>4726</v>
      </c>
      <c r="O1762" s="8" t="s">
        <v>112</v>
      </c>
      <c r="P1762" s="8" t="s">
        <v>3466</v>
      </c>
      <c r="Q1762" s="8" t="s">
        <v>3471</v>
      </c>
    </row>
    <row r="1763" spans="1:17" ht="13.9" customHeight="1">
      <c r="A1763" s="23" t="s">
        <v>8190</v>
      </c>
      <c r="B1763" s="11" t="s">
        <v>13</v>
      </c>
      <c r="C1763" s="3" t="s">
        <v>14</v>
      </c>
      <c r="D1763" s="8" t="s">
        <v>1904</v>
      </c>
      <c r="E1763" s="8" t="s">
        <v>3126</v>
      </c>
      <c r="F1763" s="8" t="s">
        <v>3477</v>
      </c>
      <c r="G1763" s="8" t="s">
        <v>15</v>
      </c>
      <c r="H1763" s="3" t="s">
        <v>3480</v>
      </c>
      <c r="I1763" s="3" t="s">
        <v>3463</v>
      </c>
      <c r="J1763" s="36">
        <v>38.47</v>
      </c>
      <c r="K1763" s="32">
        <v>5.9524000000000001E-2</v>
      </c>
      <c r="L1763" s="14">
        <v>0.1875</v>
      </c>
      <c r="M1763" s="12">
        <v>43310</v>
      </c>
      <c r="N1763" s="96" t="s">
        <v>4718</v>
      </c>
      <c r="O1763" s="8" t="s">
        <v>112</v>
      </c>
      <c r="P1763" s="8" t="s">
        <v>3466</v>
      </c>
      <c r="Q1763" s="8" t="s">
        <v>3471</v>
      </c>
    </row>
    <row r="1764" spans="1:17" ht="13.9" customHeight="1">
      <c r="A1764" s="2" t="s">
        <v>8191</v>
      </c>
      <c r="B1764" s="11" t="s">
        <v>13</v>
      </c>
      <c r="C1764" s="3" t="s">
        <v>14</v>
      </c>
      <c r="D1764" s="8" t="s">
        <v>1905</v>
      </c>
      <c r="E1764" s="8" t="s">
        <v>2404</v>
      </c>
      <c r="F1764" s="8" t="s">
        <v>3477</v>
      </c>
      <c r="G1764" s="8" t="s">
        <v>15</v>
      </c>
      <c r="H1764" s="3" t="s">
        <v>3480</v>
      </c>
      <c r="I1764" s="3" t="s">
        <v>3463</v>
      </c>
      <c r="J1764" s="36">
        <v>69.099999999999994</v>
      </c>
      <c r="K1764" s="32">
        <v>1.94445</v>
      </c>
      <c r="L1764" s="14">
        <v>0.1875</v>
      </c>
      <c r="M1764" s="7">
        <v>42841</v>
      </c>
      <c r="N1764" s="96" t="s">
        <v>4727</v>
      </c>
      <c r="O1764" s="8" t="s">
        <v>112</v>
      </c>
      <c r="P1764" s="8" t="s">
        <v>3466</v>
      </c>
      <c r="Q1764" s="8" t="s">
        <v>3471</v>
      </c>
    </row>
    <row r="1765" spans="1:17" ht="13.9" customHeight="1">
      <c r="A1765" s="2" t="s">
        <v>8192</v>
      </c>
      <c r="B1765" s="11" t="s">
        <v>13</v>
      </c>
      <c r="C1765" s="3" t="s">
        <v>14</v>
      </c>
      <c r="D1765" s="8" t="s">
        <v>1906</v>
      </c>
      <c r="E1765" s="8" t="s">
        <v>2207</v>
      </c>
      <c r="F1765" s="8" t="s">
        <v>3477</v>
      </c>
      <c r="G1765" s="8" t="s">
        <v>15</v>
      </c>
      <c r="H1765" s="3" t="s">
        <v>3480</v>
      </c>
      <c r="I1765" s="3" t="s">
        <v>3463</v>
      </c>
      <c r="J1765" s="36">
        <v>37.94</v>
      </c>
      <c r="K1765" s="32">
        <v>0.17857100000000001</v>
      </c>
      <c r="L1765" s="14">
        <v>0.2</v>
      </c>
      <c r="M1765" s="12">
        <v>42833</v>
      </c>
      <c r="N1765" s="96" t="s">
        <v>4728</v>
      </c>
      <c r="O1765" s="8" t="s">
        <v>112</v>
      </c>
      <c r="P1765" s="8" t="s">
        <v>3466</v>
      </c>
      <c r="Q1765" s="8" t="s">
        <v>3471</v>
      </c>
    </row>
    <row r="1766" spans="1:17" ht="13.9" customHeight="1">
      <c r="A1766" s="23" t="s">
        <v>8193</v>
      </c>
      <c r="B1766" s="11" t="s">
        <v>13</v>
      </c>
      <c r="C1766" s="3" t="s">
        <v>14</v>
      </c>
      <c r="D1766" s="8" t="s">
        <v>1907</v>
      </c>
      <c r="E1766" s="3" t="s">
        <v>898</v>
      </c>
      <c r="F1766" s="8" t="s">
        <v>3477</v>
      </c>
      <c r="G1766" s="8" t="s">
        <v>15</v>
      </c>
      <c r="H1766" s="3" t="s">
        <v>3480</v>
      </c>
      <c r="I1766" s="3" t="s">
        <v>3463</v>
      </c>
      <c r="J1766" s="36">
        <v>39.65</v>
      </c>
      <c r="K1766" s="32">
        <v>0.3125</v>
      </c>
      <c r="L1766" s="14">
        <v>0.15</v>
      </c>
      <c r="M1766" s="12">
        <v>42846</v>
      </c>
      <c r="N1766" s="96" t="s">
        <v>5767</v>
      </c>
      <c r="O1766" s="8" t="s">
        <v>112</v>
      </c>
      <c r="P1766" s="8" t="s">
        <v>3466</v>
      </c>
      <c r="Q1766" s="8" t="s">
        <v>3471</v>
      </c>
    </row>
    <row r="1767" spans="1:17" ht="13.9" customHeight="1">
      <c r="A1767" s="2" t="s">
        <v>8194</v>
      </c>
      <c r="B1767" s="11" t="s">
        <v>13</v>
      </c>
      <c r="C1767" s="3" t="s">
        <v>14</v>
      </c>
      <c r="D1767" s="8" t="s">
        <v>554</v>
      </c>
      <c r="E1767" s="8" t="s">
        <v>2864</v>
      </c>
      <c r="F1767" s="8" t="s">
        <v>3477</v>
      </c>
      <c r="G1767" s="8" t="s">
        <v>15</v>
      </c>
      <c r="H1767" s="3" t="s">
        <v>3480</v>
      </c>
      <c r="I1767" s="3" t="s">
        <v>3463</v>
      </c>
      <c r="J1767" s="36">
        <v>40.06</v>
      </c>
      <c r="K1767" s="32">
        <v>0.625</v>
      </c>
      <c r="L1767" s="14">
        <v>0.1875</v>
      </c>
      <c r="M1767" s="12">
        <v>43309</v>
      </c>
      <c r="N1767" s="93" t="s">
        <v>5765</v>
      </c>
      <c r="O1767" s="8" t="s">
        <v>112</v>
      </c>
      <c r="P1767" s="8" t="s">
        <v>3466</v>
      </c>
      <c r="Q1767" s="8" t="s">
        <v>3471</v>
      </c>
    </row>
    <row r="1768" spans="1:17" ht="13.9" customHeight="1">
      <c r="A1768" s="2" t="s">
        <v>8195</v>
      </c>
      <c r="B1768" s="11" t="s">
        <v>13</v>
      </c>
      <c r="C1768" s="3" t="s">
        <v>14</v>
      </c>
      <c r="D1768" s="8" t="s">
        <v>1908</v>
      </c>
      <c r="E1768" s="8" t="s">
        <v>201</v>
      </c>
      <c r="F1768" s="8" t="s">
        <v>3477</v>
      </c>
      <c r="G1768" s="8" t="s">
        <v>15</v>
      </c>
      <c r="H1768" s="3" t="s">
        <v>3480</v>
      </c>
      <c r="I1768" s="3" t="s">
        <v>3463</v>
      </c>
      <c r="J1768" s="36">
        <v>67.22</v>
      </c>
      <c r="K1768" s="32">
        <v>1.642719</v>
      </c>
      <c r="L1768" s="14">
        <v>0.1875</v>
      </c>
      <c r="M1768" s="7">
        <v>42836</v>
      </c>
      <c r="N1768" s="93" t="s">
        <v>4729</v>
      </c>
      <c r="O1768" s="8" t="s">
        <v>110</v>
      </c>
      <c r="P1768" s="8" t="s">
        <v>3466</v>
      </c>
      <c r="Q1768" s="8" t="s">
        <v>3471</v>
      </c>
    </row>
    <row r="1769" spans="1:17" ht="13.9" customHeight="1">
      <c r="A1769" s="23" t="s">
        <v>8196</v>
      </c>
      <c r="B1769" s="11" t="s">
        <v>13</v>
      </c>
      <c r="C1769" s="3" t="s">
        <v>14</v>
      </c>
      <c r="D1769" s="8" t="s">
        <v>1909</v>
      </c>
      <c r="E1769" s="8" t="s">
        <v>201</v>
      </c>
      <c r="F1769" s="8" t="s">
        <v>3477</v>
      </c>
      <c r="G1769" s="8" t="s">
        <v>15</v>
      </c>
      <c r="H1769" s="3" t="s">
        <v>3480</v>
      </c>
      <c r="I1769" s="3" t="s">
        <v>3463</v>
      </c>
      <c r="J1769" s="36">
        <v>154.44</v>
      </c>
      <c r="K1769" s="32">
        <v>3.8596490000000001</v>
      </c>
      <c r="L1769" s="14">
        <v>0.1875</v>
      </c>
      <c r="M1769" s="12">
        <v>42833</v>
      </c>
      <c r="N1769" s="93" t="s">
        <v>4730</v>
      </c>
      <c r="O1769" s="8" t="s">
        <v>280</v>
      </c>
      <c r="P1769" s="8" t="s">
        <v>3466</v>
      </c>
      <c r="Q1769" s="8" t="s">
        <v>3471</v>
      </c>
    </row>
    <row r="1770" spans="1:17" ht="13.9" customHeight="1">
      <c r="A1770" s="2" t="s">
        <v>8197</v>
      </c>
      <c r="B1770" s="15" t="s">
        <v>13</v>
      </c>
      <c r="C1770" s="3" t="s">
        <v>14</v>
      </c>
      <c r="D1770" s="8" t="s">
        <v>1910</v>
      </c>
      <c r="E1770" s="8" t="s">
        <v>1502</v>
      </c>
      <c r="F1770" s="8" t="s">
        <v>3477</v>
      </c>
      <c r="G1770" s="8" t="s">
        <v>15</v>
      </c>
      <c r="H1770" s="3" t="s">
        <v>3480</v>
      </c>
      <c r="I1770" s="3" t="s">
        <v>3463</v>
      </c>
      <c r="J1770" s="36">
        <v>80.489999999999995</v>
      </c>
      <c r="K1770" s="32">
        <v>1.2380960000000001</v>
      </c>
      <c r="L1770" s="14">
        <v>0.1875</v>
      </c>
      <c r="M1770" s="12">
        <v>42862</v>
      </c>
      <c r="N1770" s="93" t="s">
        <v>5768</v>
      </c>
      <c r="O1770" s="8" t="s">
        <v>280</v>
      </c>
      <c r="P1770" s="8" t="s">
        <v>3469</v>
      </c>
      <c r="Q1770" s="8" t="s">
        <v>3471</v>
      </c>
    </row>
    <row r="1771" spans="1:17" ht="13.9" customHeight="1">
      <c r="A1771" s="2" t="s">
        <v>8198</v>
      </c>
      <c r="B1771" s="15" t="s">
        <v>13</v>
      </c>
      <c r="C1771" s="3" t="s">
        <v>14</v>
      </c>
      <c r="D1771" s="8" t="s">
        <v>1911</v>
      </c>
      <c r="E1771" s="3" t="s">
        <v>616</v>
      </c>
      <c r="F1771" s="8" t="s">
        <v>3477</v>
      </c>
      <c r="G1771" s="8" t="s">
        <v>15</v>
      </c>
      <c r="H1771" s="8" t="s">
        <v>3511</v>
      </c>
      <c r="I1771" s="3" t="s">
        <v>16</v>
      </c>
      <c r="J1771" s="36">
        <v>81.58</v>
      </c>
      <c r="K1771" s="32">
        <v>1.2749999999999999</v>
      </c>
      <c r="L1771" s="14">
        <v>0.1875</v>
      </c>
      <c r="M1771" s="12">
        <v>43289</v>
      </c>
      <c r="N1771" s="93" t="s">
        <v>4731</v>
      </c>
      <c r="O1771" s="8" t="s">
        <v>265</v>
      </c>
      <c r="P1771" s="8" t="s">
        <v>3466</v>
      </c>
      <c r="Q1771" s="8" t="s">
        <v>3473</v>
      </c>
    </row>
    <row r="1772" spans="1:17" ht="13.9" customHeight="1">
      <c r="A1772" s="23" t="s">
        <v>8199</v>
      </c>
      <c r="B1772" s="15" t="s">
        <v>13</v>
      </c>
      <c r="C1772" s="3" t="s">
        <v>14</v>
      </c>
      <c r="D1772" s="8" t="s">
        <v>1912</v>
      </c>
      <c r="E1772" s="8" t="s">
        <v>3188</v>
      </c>
      <c r="F1772" s="8" t="s">
        <v>3477</v>
      </c>
      <c r="G1772" s="8" t="s">
        <v>15</v>
      </c>
      <c r="H1772" s="3" t="s">
        <v>3480</v>
      </c>
      <c r="I1772" s="3" t="s">
        <v>3463</v>
      </c>
      <c r="J1772" s="36">
        <v>132.38999999999999</v>
      </c>
      <c r="K1772" s="32">
        <v>12.692461</v>
      </c>
      <c r="L1772" s="14">
        <v>0.1875</v>
      </c>
      <c r="M1772" s="7">
        <v>42824</v>
      </c>
      <c r="N1772" s="93" t="s">
        <v>4732</v>
      </c>
      <c r="O1772" s="8" t="s">
        <v>284</v>
      </c>
      <c r="P1772" s="8" t="s">
        <v>3466</v>
      </c>
      <c r="Q1772" s="8" t="s">
        <v>3471</v>
      </c>
    </row>
    <row r="1773" spans="1:17" ht="13.9" customHeight="1">
      <c r="A1773" s="2" t="s">
        <v>8200</v>
      </c>
      <c r="B1773" s="15" t="s">
        <v>13</v>
      </c>
      <c r="C1773" s="3" t="s">
        <v>14</v>
      </c>
      <c r="D1773" s="8" t="s">
        <v>1913</v>
      </c>
      <c r="E1773" s="8" t="s">
        <v>201</v>
      </c>
      <c r="F1773" s="8" t="s">
        <v>3477</v>
      </c>
      <c r="G1773" s="8" t="s">
        <v>15</v>
      </c>
      <c r="H1773" s="13" t="s">
        <v>3511</v>
      </c>
      <c r="I1773" s="3" t="s">
        <v>16</v>
      </c>
      <c r="J1773" s="36">
        <v>42.72</v>
      </c>
      <c r="K1773" s="32">
        <v>1.434375</v>
      </c>
      <c r="L1773" s="14">
        <v>0.2</v>
      </c>
      <c r="M1773" s="12">
        <v>42859</v>
      </c>
      <c r="N1773" s="93" t="s">
        <v>4102</v>
      </c>
      <c r="O1773" s="8" t="s">
        <v>265</v>
      </c>
      <c r="P1773" s="8" t="s">
        <v>3466</v>
      </c>
      <c r="Q1773" s="8" t="s">
        <v>3473</v>
      </c>
    </row>
    <row r="1774" spans="1:17" ht="13.9" customHeight="1">
      <c r="A1774" s="2" t="s">
        <v>8201</v>
      </c>
      <c r="B1774" s="15" t="s">
        <v>13</v>
      </c>
      <c r="C1774" s="3" t="s">
        <v>14</v>
      </c>
      <c r="D1774" s="8" t="s">
        <v>1914</v>
      </c>
      <c r="E1774" s="3" t="s">
        <v>1100</v>
      </c>
      <c r="F1774" s="8" t="s">
        <v>3477</v>
      </c>
      <c r="G1774" s="8" t="s">
        <v>15</v>
      </c>
      <c r="H1774" s="8" t="s">
        <v>3511</v>
      </c>
      <c r="I1774" s="3" t="s">
        <v>16</v>
      </c>
      <c r="J1774" s="36">
        <v>39.71</v>
      </c>
      <c r="K1774" s="32">
        <v>1.434375</v>
      </c>
      <c r="L1774" s="14">
        <v>0.2</v>
      </c>
      <c r="M1774" s="12">
        <v>42873</v>
      </c>
      <c r="N1774" s="97" t="s">
        <v>5769</v>
      </c>
      <c r="O1774" s="8" t="s">
        <v>265</v>
      </c>
      <c r="P1774" s="8" t="s">
        <v>3466</v>
      </c>
      <c r="Q1774" s="8" t="s">
        <v>3473</v>
      </c>
    </row>
    <row r="1775" spans="1:17" ht="13.9" customHeight="1">
      <c r="A1775" s="23" t="s">
        <v>8202</v>
      </c>
      <c r="B1775" s="8" t="s">
        <v>13</v>
      </c>
      <c r="C1775" s="3" t="s">
        <v>14</v>
      </c>
      <c r="D1775" s="8" t="s">
        <v>1915</v>
      </c>
      <c r="E1775" s="8" t="s">
        <v>2799</v>
      </c>
      <c r="F1775" s="8" t="s">
        <v>3477</v>
      </c>
      <c r="G1775" s="8" t="s">
        <v>15</v>
      </c>
      <c r="H1775" s="3" t="s">
        <v>3480</v>
      </c>
      <c r="I1775" s="3" t="s">
        <v>3463</v>
      </c>
      <c r="J1775" s="36">
        <v>59.92</v>
      </c>
      <c r="K1775" s="32">
        <v>40.9375</v>
      </c>
      <c r="L1775" s="14">
        <v>0.2</v>
      </c>
      <c r="M1775" s="12">
        <v>43337</v>
      </c>
      <c r="N1775" s="93" t="s">
        <v>4733</v>
      </c>
      <c r="O1775" s="8" t="s">
        <v>135</v>
      </c>
      <c r="P1775" s="8" t="s">
        <v>3466</v>
      </c>
      <c r="Q1775" s="8" t="s">
        <v>3471</v>
      </c>
    </row>
    <row r="1776" spans="1:17" ht="13.9" customHeight="1">
      <c r="A1776" s="2" t="s">
        <v>8203</v>
      </c>
      <c r="B1776" s="11" t="s">
        <v>13</v>
      </c>
      <c r="C1776" s="3" t="s">
        <v>14</v>
      </c>
      <c r="D1776" s="8" t="s">
        <v>1916</v>
      </c>
      <c r="E1776" s="8" t="s">
        <v>2692</v>
      </c>
      <c r="F1776" s="8" t="s">
        <v>3477</v>
      </c>
      <c r="G1776" s="8" t="s">
        <v>15</v>
      </c>
      <c r="H1776" s="13" t="s">
        <v>3519</v>
      </c>
      <c r="I1776" s="3" t="s">
        <v>16</v>
      </c>
      <c r="J1776" s="36">
        <v>166.89</v>
      </c>
      <c r="K1776" s="32">
        <v>2.3125092999999999</v>
      </c>
      <c r="L1776" s="14">
        <v>0.1875</v>
      </c>
      <c r="M1776" s="7">
        <v>42844</v>
      </c>
      <c r="N1776" s="93" t="s">
        <v>5770</v>
      </c>
      <c r="O1776" s="8" t="s">
        <v>151</v>
      </c>
      <c r="P1776" s="8" t="s">
        <v>3465</v>
      </c>
      <c r="Q1776" s="8" t="s">
        <v>3472</v>
      </c>
    </row>
    <row r="1777" spans="1:17" ht="13.9" customHeight="1">
      <c r="A1777" s="2" t="s">
        <v>8204</v>
      </c>
      <c r="B1777" s="11" t="s">
        <v>13</v>
      </c>
      <c r="C1777" s="3" t="s">
        <v>14</v>
      </c>
      <c r="D1777" s="8" t="s">
        <v>203</v>
      </c>
      <c r="E1777" s="3" t="s">
        <v>1327</v>
      </c>
      <c r="F1777" s="8" t="s">
        <v>3477</v>
      </c>
      <c r="G1777" s="8" t="s">
        <v>15</v>
      </c>
      <c r="H1777" s="8" t="s">
        <v>3519</v>
      </c>
      <c r="I1777" s="3" t="s">
        <v>16</v>
      </c>
      <c r="J1777" s="36">
        <v>163.06</v>
      </c>
      <c r="K1777" s="32">
        <v>1.15625</v>
      </c>
      <c r="L1777" s="14">
        <v>0.1875</v>
      </c>
      <c r="M1777" s="12">
        <v>42840</v>
      </c>
      <c r="N1777" s="93" t="s">
        <v>5771</v>
      </c>
      <c r="O1777" s="8" t="s">
        <v>151</v>
      </c>
      <c r="P1777" s="8" t="s">
        <v>3465</v>
      </c>
      <c r="Q1777" s="8" t="s">
        <v>3472</v>
      </c>
    </row>
    <row r="1778" spans="1:17" ht="13.9" customHeight="1">
      <c r="A1778" s="23" t="s">
        <v>8205</v>
      </c>
      <c r="B1778" s="11" t="s">
        <v>13</v>
      </c>
      <c r="C1778" s="3" t="s">
        <v>14</v>
      </c>
      <c r="D1778" s="8" t="s">
        <v>1917</v>
      </c>
      <c r="E1778" s="3" t="s">
        <v>553</v>
      </c>
      <c r="F1778" s="8" t="s">
        <v>3477</v>
      </c>
      <c r="G1778" s="8" t="s">
        <v>15</v>
      </c>
      <c r="H1778" s="8" t="s">
        <v>3513</v>
      </c>
      <c r="I1778" s="3" t="s">
        <v>16</v>
      </c>
      <c r="J1778" s="36">
        <v>83.62</v>
      </c>
      <c r="K1778" s="32">
        <v>2.5</v>
      </c>
      <c r="L1778" s="14">
        <v>0.1875</v>
      </c>
      <c r="M1778" s="12">
        <v>42860</v>
      </c>
      <c r="N1778" s="93" t="s">
        <v>4734</v>
      </c>
      <c r="O1778" s="8" t="s">
        <v>115</v>
      </c>
      <c r="P1778" s="8" t="s">
        <v>3465</v>
      </c>
      <c r="Q1778" s="8" t="s">
        <v>3471</v>
      </c>
    </row>
    <row r="1779" spans="1:17" ht="13.9" customHeight="1">
      <c r="A1779" s="2" t="s">
        <v>8206</v>
      </c>
      <c r="B1779" s="11" t="s">
        <v>13</v>
      </c>
      <c r="C1779" s="3" t="s">
        <v>14</v>
      </c>
      <c r="D1779" s="8" t="s">
        <v>1918</v>
      </c>
      <c r="E1779" s="3" t="s">
        <v>354</v>
      </c>
      <c r="F1779" s="8" t="s">
        <v>3477</v>
      </c>
      <c r="G1779" s="8" t="s">
        <v>15</v>
      </c>
      <c r="H1779" s="3" t="s">
        <v>3480</v>
      </c>
      <c r="I1779" s="3" t="s">
        <v>3463</v>
      </c>
      <c r="J1779" s="36">
        <v>40.479999999999997</v>
      </c>
      <c r="K1779" s="32">
        <v>0.3125</v>
      </c>
      <c r="L1779" s="14">
        <v>0.15</v>
      </c>
      <c r="M1779" s="12">
        <v>43331</v>
      </c>
      <c r="N1779" s="93" t="s">
        <v>4735</v>
      </c>
      <c r="O1779" s="8" t="s">
        <v>112</v>
      </c>
      <c r="P1779" s="8" t="s">
        <v>3466</v>
      </c>
      <c r="Q1779" s="8" t="s">
        <v>3471</v>
      </c>
    </row>
    <row r="1780" spans="1:17" ht="13.9" customHeight="1">
      <c r="A1780" s="2" t="s">
        <v>8207</v>
      </c>
      <c r="B1780" s="8" t="s">
        <v>13</v>
      </c>
      <c r="C1780" s="3" t="s">
        <v>14</v>
      </c>
      <c r="D1780" s="8" t="s">
        <v>1919</v>
      </c>
      <c r="E1780" s="8" t="s">
        <v>1502</v>
      </c>
      <c r="F1780" s="8" t="s">
        <v>3477</v>
      </c>
      <c r="G1780" s="8" t="s">
        <v>15</v>
      </c>
      <c r="H1780" s="3" t="s">
        <v>3480</v>
      </c>
      <c r="I1780" s="3" t="s">
        <v>3463</v>
      </c>
      <c r="J1780" s="36">
        <v>95.41</v>
      </c>
      <c r="K1780" s="32">
        <v>1.5414060000000001</v>
      </c>
      <c r="L1780" s="14">
        <v>0.1875</v>
      </c>
      <c r="M1780" s="7">
        <v>42836</v>
      </c>
      <c r="N1780" s="93" t="s">
        <v>4736</v>
      </c>
      <c r="O1780" s="8" t="s">
        <v>110</v>
      </c>
      <c r="P1780" s="8" t="s">
        <v>3466</v>
      </c>
      <c r="Q1780" s="8" t="s">
        <v>3471</v>
      </c>
    </row>
    <row r="1781" spans="1:17" ht="13.9" customHeight="1">
      <c r="A1781" s="23" t="s">
        <v>8208</v>
      </c>
      <c r="B1781" s="11" t="s">
        <v>13</v>
      </c>
      <c r="C1781" s="3" t="s">
        <v>14</v>
      </c>
      <c r="D1781" s="8" t="s">
        <v>1920</v>
      </c>
      <c r="E1781" s="3" t="s">
        <v>774</v>
      </c>
      <c r="F1781" s="8" t="s">
        <v>3477</v>
      </c>
      <c r="G1781" s="8" t="s">
        <v>15</v>
      </c>
      <c r="H1781" s="3" t="s">
        <v>3480</v>
      </c>
      <c r="I1781" s="3" t="s">
        <v>3463</v>
      </c>
      <c r="J1781" s="36">
        <v>204.16</v>
      </c>
      <c r="K1781" s="32">
        <v>2.0937510000000001</v>
      </c>
      <c r="L1781" s="14">
        <v>0.1875</v>
      </c>
      <c r="M1781" s="12">
        <v>42845</v>
      </c>
      <c r="N1781" s="93" t="s">
        <v>4737</v>
      </c>
      <c r="O1781" s="8" t="s">
        <v>280</v>
      </c>
      <c r="P1781" s="8" t="s">
        <v>3466</v>
      </c>
      <c r="Q1781" s="8" t="s">
        <v>3471</v>
      </c>
    </row>
    <row r="1782" spans="1:17" ht="13.9" customHeight="1">
      <c r="A1782" s="2" t="s">
        <v>8209</v>
      </c>
      <c r="B1782" s="13" t="s">
        <v>13</v>
      </c>
      <c r="C1782" s="3" t="s">
        <v>14</v>
      </c>
      <c r="D1782" s="8" t="s">
        <v>1921</v>
      </c>
      <c r="E1782" s="8" t="s">
        <v>1274</v>
      </c>
      <c r="F1782" s="8" t="s">
        <v>3477</v>
      </c>
      <c r="G1782" s="8" t="s">
        <v>15</v>
      </c>
      <c r="H1782" s="3" t="s">
        <v>3480</v>
      </c>
      <c r="I1782" s="3" t="s">
        <v>3463</v>
      </c>
      <c r="J1782" s="36">
        <v>75.25</v>
      </c>
      <c r="K1782" s="32">
        <v>0.41269800000000001</v>
      </c>
      <c r="L1782" s="14">
        <v>0.1875</v>
      </c>
      <c r="M1782" s="12">
        <v>42862</v>
      </c>
      <c r="N1782" s="93" t="s">
        <v>5772</v>
      </c>
      <c r="O1782" s="8" t="s">
        <v>280</v>
      </c>
      <c r="P1782" s="8" t="s">
        <v>3469</v>
      </c>
      <c r="Q1782" s="8" t="s">
        <v>3471</v>
      </c>
    </row>
    <row r="1783" spans="1:17" ht="13.9" customHeight="1">
      <c r="A1783" s="2" t="s">
        <v>8210</v>
      </c>
      <c r="B1783" s="13" t="s">
        <v>13</v>
      </c>
      <c r="C1783" s="3" t="s">
        <v>14</v>
      </c>
      <c r="D1783" s="8" t="s">
        <v>1922</v>
      </c>
      <c r="E1783" s="8" t="s">
        <v>1589</v>
      </c>
      <c r="F1783" s="8" t="s">
        <v>3477</v>
      </c>
      <c r="G1783" s="8" t="s">
        <v>15</v>
      </c>
      <c r="H1783" s="3" t="s">
        <v>3480</v>
      </c>
      <c r="I1783" s="3" t="s">
        <v>3463</v>
      </c>
      <c r="J1783" s="36">
        <v>43.34</v>
      </c>
      <c r="K1783" s="32">
        <v>2.7006250000000001</v>
      </c>
      <c r="L1783" s="14">
        <v>0.1875</v>
      </c>
      <c r="M1783" s="12">
        <v>43304</v>
      </c>
      <c r="N1783" s="93" t="s">
        <v>4722</v>
      </c>
      <c r="O1783" s="8" t="s">
        <v>284</v>
      </c>
      <c r="P1783" s="8" t="s">
        <v>3466</v>
      </c>
      <c r="Q1783" s="8" t="s">
        <v>3471</v>
      </c>
    </row>
    <row r="1784" spans="1:17" ht="13.9" customHeight="1">
      <c r="A1784" s="23" t="s">
        <v>8211</v>
      </c>
      <c r="B1784" s="11" t="s">
        <v>13</v>
      </c>
      <c r="C1784" s="3" t="s">
        <v>14</v>
      </c>
      <c r="D1784" s="8" t="s">
        <v>1923</v>
      </c>
      <c r="E1784" s="3" t="s">
        <v>1051</v>
      </c>
      <c r="F1784" s="8" t="s">
        <v>3477</v>
      </c>
      <c r="G1784" s="8" t="s">
        <v>15</v>
      </c>
      <c r="H1784" s="3" t="s">
        <v>3480</v>
      </c>
      <c r="I1784" s="3" t="s">
        <v>3463</v>
      </c>
      <c r="J1784" s="36">
        <v>43.04</v>
      </c>
      <c r="K1784" s="32">
        <v>2.7006250000000001</v>
      </c>
      <c r="L1784" s="14">
        <v>0.1875</v>
      </c>
      <c r="M1784" s="7">
        <v>42824</v>
      </c>
      <c r="N1784" s="93" t="s">
        <v>4738</v>
      </c>
      <c r="O1784" s="8" t="s">
        <v>284</v>
      </c>
      <c r="P1784" s="8" t="s">
        <v>3466</v>
      </c>
      <c r="Q1784" s="8" t="s">
        <v>3471</v>
      </c>
    </row>
    <row r="1785" spans="1:17" ht="13.9" customHeight="1">
      <c r="A1785" s="2" t="s">
        <v>8212</v>
      </c>
      <c r="B1785" s="11" t="s">
        <v>13</v>
      </c>
      <c r="C1785" s="3" t="s">
        <v>14</v>
      </c>
      <c r="D1785" s="8" t="s">
        <v>1924</v>
      </c>
      <c r="E1785" s="8" t="s">
        <v>1777</v>
      </c>
      <c r="F1785" s="8" t="s">
        <v>3477</v>
      </c>
      <c r="G1785" s="8" t="s">
        <v>15</v>
      </c>
      <c r="H1785" s="13" t="s">
        <v>3517</v>
      </c>
      <c r="I1785" s="3" t="s">
        <v>16</v>
      </c>
      <c r="J1785" s="36">
        <v>39.49</v>
      </c>
      <c r="K1785" s="32">
        <v>0.30833329999999998</v>
      </c>
      <c r="L1785" s="14">
        <v>0.2</v>
      </c>
      <c r="M1785" s="12">
        <v>42853</v>
      </c>
      <c r="N1785" s="93" t="s">
        <v>4739</v>
      </c>
      <c r="O1785" s="8" t="s">
        <v>284</v>
      </c>
      <c r="P1785" s="8" t="s">
        <v>3465</v>
      </c>
      <c r="Q1785" s="8" t="s">
        <v>3472</v>
      </c>
    </row>
    <row r="1786" spans="1:17" ht="13.9" customHeight="1">
      <c r="A1786" s="2" t="s">
        <v>8213</v>
      </c>
      <c r="B1786" s="11" t="s">
        <v>13</v>
      </c>
      <c r="C1786" s="3" t="s">
        <v>14</v>
      </c>
      <c r="D1786" s="8" t="s">
        <v>1925</v>
      </c>
      <c r="E1786" s="8" t="s">
        <v>2207</v>
      </c>
      <c r="F1786" s="8" t="s">
        <v>3477</v>
      </c>
      <c r="G1786" s="8" t="s">
        <v>15</v>
      </c>
      <c r="H1786" s="8" t="s">
        <v>3517</v>
      </c>
      <c r="I1786" s="3" t="s">
        <v>16</v>
      </c>
      <c r="J1786" s="36">
        <v>39.65</v>
      </c>
      <c r="K1786" s="32">
        <v>0.43166670000000001</v>
      </c>
      <c r="L1786" s="14">
        <v>0.1875</v>
      </c>
      <c r="M1786" s="12">
        <v>42866</v>
      </c>
      <c r="N1786" s="93" t="s">
        <v>4740</v>
      </c>
      <c r="O1786" s="8" t="s">
        <v>284</v>
      </c>
      <c r="P1786" s="8" t="s">
        <v>3465</v>
      </c>
      <c r="Q1786" s="8" t="s">
        <v>3472</v>
      </c>
    </row>
    <row r="1787" spans="1:17" ht="13.9" customHeight="1">
      <c r="A1787" s="23" t="s">
        <v>8214</v>
      </c>
      <c r="B1787" s="11" t="s">
        <v>3475</v>
      </c>
      <c r="C1787" s="3" t="s">
        <v>14</v>
      </c>
      <c r="D1787" s="8" t="s">
        <v>1926</v>
      </c>
      <c r="E1787" s="8" t="s">
        <v>3126</v>
      </c>
      <c r="F1787" s="8" t="s">
        <v>3477</v>
      </c>
      <c r="G1787" s="8" t="s">
        <v>15</v>
      </c>
      <c r="H1787" s="8" t="s">
        <v>3527</v>
      </c>
      <c r="I1787" s="3" t="s">
        <v>16</v>
      </c>
      <c r="J1787" s="36">
        <v>147.99</v>
      </c>
      <c r="K1787" s="32">
        <v>3.5</v>
      </c>
      <c r="L1787" s="14"/>
      <c r="M1787" s="12">
        <v>43346</v>
      </c>
      <c r="N1787" s="93" t="s">
        <v>4741</v>
      </c>
      <c r="O1787" s="8" t="s">
        <v>177</v>
      </c>
      <c r="P1787" s="8" t="s">
        <v>3465</v>
      </c>
      <c r="Q1787" s="8" t="s">
        <v>3471</v>
      </c>
    </row>
    <row r="1788" spans="1:17" ht="13.9" customHeight="1">
      <c r="A1788" s="2" t="s">
        <v>8215</v>
      </c>
      <c r="B1788" s="11" t="s">
        <v>13</v>
      </c>
      <c r="C1788" s="3" t="s">
        <v>14</v>
      </c>
      <c r="D1788" s="8" t="s">
        <v>1927</v>
      </c>
      <c r="E1788" s="8" t="s">
        <v>3126</v>
      </c>
      <c r="F1788" s="8" t="s">
        <v>3477</v>
      </c>
      <c r="G1788" s="8" t="s">
        <v>15</v>
      </c>
      <c r="H1788" s="3" t="s">
        <v>3480</v>
      </c>
      <c r="I1788" s="3" t="s">
        <v>3463</v>
      </c>
      <c r="J1788" s="36">
        <v>116.44</v>
      </c>
      <c r="K1788" s="32">
        <v>0.75</v>
      </c>
      <c r="L1788" s="14">
        <v>0.2</v>
      </c>
      <c r="M1788" s="7">
        <v>42858</v>
      </c>
      <c r="N1788" s="93" t="s">
        <v>4742</v>
      </c>
      <c r="O1788" s="8" t="s">
        <v>494</v>
      </c>
      <c r="P1788" s="8" t="s">
        <v>3466</v>
      </c>
      <c r="Q1788" s="8" t="s">
        <v>3471</v>
      </c>
    </row>
    <row r="1789" spans="1:17" ht="13.9" customHeight="1">
      <c r="A1789" s="2" t="s">
        <v>8216</v>
      </c>
      <c r="B1789" s="11" t="s">
        <v>13</v>
      </c>
      <c r="C1789" s="3" t="s">
        <v>14</v>
      </c>
      <c r="D1789" s="8" t="s">
        <v>1928</v>
      </c>
      <c r="E1789" s="3" t="s">
        <v>1051</v>
      </c>
      <c r="F1789" s="8" t="s">
        <v>3477</v>
      </c>
      <c r="G1789" s="8" t="s">
        <v>15</v>
      </c>
      <c r="H1789" s="3" t="s">
        <v>3480</v>
      </c>
      <c r="I1789" s="3" t="s">
        <v>3463</v>
      </c>
      <c r="J1789" s="36">
        <v>40.090000000000003</v>
      </c>
      <c r="K1789" s="32">
        <v>0.25</v>
      </c>
      <c r="L1789" s="14">
        <v>0.2</v>
      </c>
      <c r="M1789" s="12">
        <v>42854</v>
      </c>
      <c r="N1789" s="93" t="s">
        <v>4743</v>
      </c>
      <c r="O1789" s="8" t="s">
        <v>112</v>
      </c>
      <c r="P1789" s="8" t="s">
        <v>3466</v>
      </c>
      <c r="Q1789" s="8" t="s">
        <v>3471</v>
      </c>
    </row>
    <row r="1790" spans="1:17" ht="13.9" customHeight="1">
      <c r="A1790" s="23" t="s">
        <v>8217</v>
      </c>
      <c r="B1790" s="11" t="s">
        <v>13</v>
      </c>
      <c r="C1790" s="3" t="s">
        <v>14</v>
      </c>
      <c r="D1790" s="8" t="s">
        <v>1929</v>
      </c>
      <c r="E1790" s="3" t="s">
        <v>723</v>
      </c>
      <c r="F1790" s="8" t="s">
        <v>3477</v>
      </c>
      <c r="G1790" s="8" t="s">
        <v>15</v>
      </c>
      <c r="H1790" s="3" t="s">
        <v>3480</v>
      </c>
      <c r="I1790" s="3" t="s">
        <v>3463</v>
      </c>
      <c r="J1790" s="36">
        <v>80.45</v>
      </c>
      <c r="K1790" s="32">
        <v>13.333333</v>
      </c>
      <c r="L1790" s="14">
        <v>0.2</v>
      </c>
      <c r="M1790" s="12">
        <v>42873</v>
      </c>
      <c r="N1790" s="93" t="s">
        <v>4744</v>
      </c>
      <c r="O1790" s="8" t="s">
        <v>1930</v>
      </c>
      <c r="P1790" s="8" t="s">
        <v>3469</v>
      </c>
      <c r="Q1790" s="8" t="s">
        <v>3471</v>
      </c>
    </row>
    <row r="1791" spans="1:17" ht="13.9" customHeight="1">
      <c r="A1791" s="2" t="s">
        <v>8218</v>
      </c>
      <c r="B1791" s="11" t="s">
        <v>13</v>
      </c>
      <c r="C1791" s="3" t="s">
        <v>14</v>
      </c>
      <c r="D1791" s="8" t="s">
        <v>1931</v>
      </c>
      <c r="E1791" s="3" t="s">
        <v>153</v>
      </c>
      <c r="F1791" s="8" t="s">
        <v>3477</v>
      </c>
      <c r="G1791" s="8" t="s">
        <v>15</v>
      </c>
      <c r="H1791" s="3" t="s">
        <v>3480</v>
      </c>
      <c r="I1791" s="3" t="s">
        <v>3463</v>
      </c>
      <c r="J1791" s="36">
        <v>75.709999999999994</v>
      </c>
      <c r="K1791" s="32">
        <v>2.2222222</v>
      </c>
      <c r="L1791" s="14">
        <v>0.1875</v>
      </c>
      <c r="M1791" s="12">
        <v>43336</v>
      </c>
      <c r="N1791" s="93" t="s">
        <v>4745</v>
      </c>
      <c r="O1791" s="8" t="s">
        <v>1930</v>
      </c>
      <c r="P1791" s="8" t="s">
        <v>3469</v>
      </c>
      <c r="Q1791" s="8" t="s">
        <v>3471</v>
      </c>
    </row>
    <row r="1792" spans="1:17" ht="13.9" customHeight="1">
      <c r="A1792" s="2" t="s">
        <v>8219</v>
      </c>
      <c r="B1792" s="11" t="s">
        <v>13</v>
      </c>
      <c r="C1792" s="3" t="s">
        <v>14</v>
      </c>
      <c r="D1792" s="8" t="s">
        <v>1932</v>
      </c>
      <c r="E1792" s="8" t="s">
        <v>1589</v>
      </c>
      <c r="F1792" s="8" t="s">
        <v>3477</v>
      </c>
      <c r="G1792" s="8" t="s">
        <v>15</v>
      </c>
      <c r="H1792" s="3" t="s">
        <v>3480</v>
      </c>
      <c r="I1792" s="3" t="s">
        <v>3463</v>
      </c>
      <c r="J1792" s="36">
        <v>169.73</v>
      </c>
      <c r="K1792" s="32">
        <v>1</v>
      </c>
      <c r="L1792" s="14">
        <v>0.2</v>
      </c>
      <c r="M1792" s="7">
        <v>42876</v>
      </c>
      <c r="N1792" s="93" t="s">
        <v>4746</v>
      </c>
      <c r="O1792" s="8" t="s">
        <v>1933</v>
      </c>
      <c r="P1792" s="8" t="s">
        <v>3469</v>
      </c>
      <c r="Q1792" s="8" t="s">
        <v>3471</v>
      </c>
    </row>
    <row r="1793" spans="1:17" ht="13.9" customHeight="1">
      <c r="A1793" s="23" t="s">
        <v>8220</v>
      </c>
      <c r="B1793" s="8" t="s">
        <v>13</v>
      </c>
      <c r="C1793" s="3" t="s">
        <v>14</v>
      </c>
      <c r="D1793" s="8" t="s">
        <v>1934</v>
      </c>
      <c r="E1793" s="8" t="s">
        <v>2692</v>
      </c>
      <c r="F1793" s="8" t="s">
        <v>3477</v>
      </c>
      <c r="G1793" s="8" t="s">
        <v>15</v>
      </c>
      <c r="H1793" s="8" t="s">
        <v>3519</v>
      </c>
      <c r="I1793" s="3" t="s">
        <v>16</v>
      </c>
      <c r="J1793" s="36">
        <v>154.19999999999999</v>
      </c>
      <c r="K1793" s="32">
        <v>1.8669600000000001E-2</v>
      </c>
      <c r="L1793" s="14">
        <v>0.2</v>
      </c>
      <c r="M1793" s="12">
        <v>42845</v>
      </c>
      <c r="N1793" s="93" t="s">
        <v>4747</v>
      </c>
      <c r="O1793" s="8" t="s">
        <v>151</v>
      </c>
      <c r="P1793" s="8" t="s">
        <v>3465</v>
      </c>
      <c r="Q1793" s="8" t="s">
        <v>3472</v>
      </c>
    </row>
    <row r="1794" spans="1:17" ht="13.9" customHeight="1">
      <c r="A1794" s="2" t="s">
        <v>8221</v>
      </c>
      <c r="B1794" s="11" t="s">
        <v>13</v>
      </c>
      <c r="C1794" s="3" t="s">
        <v>14</v>
      </c>
      <c r="D1794" s="8" t="s">
        <v>1935</v>
      </c>
      <c r="E1794" s="8" t="s">
        <v>2799</v>
      </c>
      <c r="F1794" s="8" t="s">
        <v>3477</v>
      </c>
      <c r="G1794" s="8" t="s">
        <v>15</v>
      </c>
      <c r="H1794" s="8" t="s">
        <v>3513</v>
      </c>
      <c r="I1794" s="3" t="s">
        <v>16</v>
      </c>
      <c r="J1794" s="36">
        <v>83.68</v>
      </c>
      <c r="K1794" s="32">
        <v>2.5</v>
      </c>
      <c r="L1794" s="14">
        <v>0.1875</v>
      </c>
      <c r="M1794" s="12">
        <v>42860</v>
      </c>
      <c r="N1794" s="93" t="s">
        <v>4748</v>
      </c>
      <c r="O1794" s="8" t="s">
        <v>115</v>
      </c>
      <c r="P1794" s="8" t="s">
        <v>3465</v>
      </c>
      <c r="Q1794" s="8" t="s">
        <v>3471</v>
      </c>
    </row>
    <row r="1795" spans="1:17" ht="13.9" customHeight="1">
      <c r="A1795" s="2" t="s">
        <v>8222</v>
      </c>
      <c r="B1795" s="11" t="s">
        <v>13</v>
      </c>
      <c r="C1795" s="3" t="s">
        <v>14</v>
      </c>
      <c r="D1795" s="8" t="s">
        <v>1936</v>
      </c>
      <c r="E1795" s="3" t="s">
        <v>723</v>
      </c>
      <c r="F1795" s="8" t="s">
        <v>3477</v>
      </c>
      <c r="G1795" s="8" t="s">
        <v>15</v>
      </c>
      <c r="H1795" s="3" t="s">
        <v>3480</v>
      </c>
      <c r="I1795" s="3" t="s">
        <v>3463</v>
      </c>
      <c r="J1795" s="36">
        <v>81.680000000000007</v>
      </c>
      <c r="K1795" s="32">
        <v>3.34</v>
      </c>
      <c r="L1795" s="14">
        <v>0.1875</v>
      </c>
      <c r="M1795" s="12">
        <v>43312</v>
      </c>
      <c r="N1795" s="93" t="s">
        <v>4743</v>
      </c>
      <c r="O1795" s="8" t="s">
        <v>494</v>
      </c>
      <c r="P1795" s="8" t="s">
        <v>3466</v>
      </c>
      <c r="Q1795" s="8" t="s">
        <v>3471</v>
      </c>
    </row>
    <row r="1796" spans="1:17" ht="13.9" customHeight="1">
      <c r="A1796" s="23" t="s">
        <v>8223</v>
      </c>
      <c r="B1796" s="8" t="s">
        <v>13</v>
      </c>
      <c r="C1796" s="3" t="s">
        <v>14</v>
      </c>
      <c r="D1796" s="8" t="s">
        <v>1937</v>
      </c>
      <c r="E1796" s="3" t="s">
        <v>1051</v>
      </c>
      <c r="F1796" s="8" t="s">
        <v>3477</v>
      </c>
      <c r="G1796" s="8" t="s">
        <v>15</v>
      </c>
      <c r="H1796" s="3" t="s">
        <v>3480</v>
      </c>
      <c r="I1796" s="3" t="s">
        <v>3463</v>
      </c>
      <c r="J1796" s="36">
        <v>38.619999999999997</v>
      </c>
      <c r="K1796" s="32">
        <v>0.97222330000000001</v>
      </c>
      <c r="L1796" s="14">
        <v>0.1875</v>
      </c>
      <c r="M1796" s="7">
        <v>42829</v>
      </c>
      <c r="N1796" s="93" t="s">
        <v>5773</v>
      </c>
      <c r="O1796" s="8" t="s">
        <v>284</v>
      </c>
      <c r="P1796" s="8" t="s">
        <v>3466</v>
      </c>
      <c r="Q1796" s="8" t="s">
        <v>3471</v>
      </c>
    </row>
    <row r="1797" spans="1:17" ht="13.9" customHeight="1">
      <c r="A1797" s="2" t="s">
        <v>8224</v>
      </c>
      <c r="B1797" s="8" t="s">
        <v>13</v>
      </c>
      <c r="C1797" s="3" t="s">
        <v>14</v>
      </c>
      <c r="D1797" s="8" t="s">
        <v>1938</v>
      </c>
      <c r="E1797" s="8" t="s">
        <v>1777</v>
      </c>
      <c r="F1797" s="8" t="s">
        <v>3477</v>
      </c>
      <c r="G1797" s="8" t="s">
        <v>15</v>
      </c>
      <c r="H1797" s="3" t="s">
        <v>3480</v>
      </c>
      <c r="I1797" s="3" t="s">
        <v>3463</v>
      </c>
      <c r="J1797" s="36">
        <v>43.45</v>
      </c>
      <c r="K1797" s="32">
        <v>0.17857100000000001</v>
      </c>
      <c r="L1797" s="14">
        <v>0.1875</v>
      </c>
      <c r="M1797" s="12">
        <v>42826</v>
      </c>
      <c r="N1797" s="93" t="s">
        <v>5774</v>
      </c>
      <c r="O1797" s="8" t="s">
        <v>112</v>
      </c>
      <c r="P1797" s="8" t="s">
        <v>3466</v>
      </c>
      <c r="Q1797" s="8" t="s">
        <v>3471</v>
      </c>
    </row>
    <row r="1798" spans="1:17" ht="13.9" customHeight="1">
      <c r="A1798" s="2" t="s">
        <v>8225</v>
      </c>
      <c r="B1798" s="8" t="s">
        <v>13</v>
      </c>
      <c r="C1798" s="3" t="s">
        <v>14</v>
      </c>
      <c r="D1798" s="8" t="s">
        <v>1939</v>
      </c>
      <c r="E1798" s="3" t="s">
        <v>354</v>
      </c>
      <c r="F1798" s="8" t="s">
        <v>3477</v>
      </c>
      <c r="G1798" s="8" t="s">
        <v>15</v>
      </c>
      <c r="H1798" s="3" t="s">
        <v>3480</v>
      </c>
      <c r="I1798" s="3" t="s">
        <v>3463</v>
      </c>
      <c r="J1798" s="36">
        <v>75.05</v>
      </c>
      <c r="K1798" s="32">
        <v>3.6111111</v>
      </c>
      <c r="L1798" s="14">
        <v>0.1875</v>
      </c>
      <c r="M1798" s="12">
        <v>42859</v>
      </c>
      <c r="N1798" s="93" t="s">
        <v>5775</v>
      </c>
      <c r="O1798" s="8" t="s">
        <v>280</v>
      </c>
      <c r="P1798" s="8" t="s">
        <v>3466</v>
      </c>
      <c r="Q1798" s="8" t="s">
        <v>3471</v>
      </c>
    </row>
    <row r="1799" spans="1:17" ht="13.9" customHeight="1">
      <c r="A1799" s="23" t="s">
        <v>8226</v>
      </c>
      <c r="B1799" s="8" t="s">
        <v>13</v>
      </c>
      <c r="C1799" s="3" t="s">
        <v>14</v>
      </c>
      <c r="D1799" s="8" t="s">
        <v>1940</v>
      </c>
      <c r="E1799" s="8" t="s">
        <v>1589</v>
      </c>
      <c r="F1799" s="8" t="s">
        <v>3477</v>
      </c>
      <c r="G1799" s="8" t="s">
        <v>15</v>
      </c>
      <c r="H1799" s="3" t="s">
        <v>3480</v>
      </c>
      <c r="I1799" s="3" t="s">
        <v>3463</v>
      </c>
      <c r="J1799" s="36">
        <v>209.75</v>
      </c>
      <c r="K1799" s="32">
        <v>2.0937510000000001</v>
      </c>
      <c r="L1799" s="14">
        <v>0.1875</v>
      </c>
      <c r="M1799" s="12">
        <v>43329</v>
      </c>
      <c r="N1799" s="93" t="s">
        <v>5776</v>
      </c>
      <c r="O1799" s="8" t="s">
        <v>280</v>
      </c>
      <c r="P1799" s="8" t="s">
        <v>3466</v>
      </c>
      <c r="Q1799" s="8" t="s">
        <v>3471</v>
      </c>
    </row>
    <row r="1800" spans="1:17" ht="13.9" customHeight="1">
      <c r="A1800" s="2" t="s">
        <v>8227</v>
      </c>
      <c r="B1800" s="11" t="s">
        <v>13</v>
      </c>
      <c r="C1800" s="3" t="s">
        <v>14</v>
      </c>
      <c r="D1800" s="8" t="s">
        <v>1941</v>
      </c>
      <c r="E1800" s="8" t="s">
        <v>3188</v>
      </c>
      <c r="F1800" s="8" t="s">
        <v>3477</v>
      </c>
      <c r="G1800" s="8" t="s">
        <v>15</v>
      </c>
      <c r="H1800" s="3" t="s">
        <v>3480</v>
      </c>
      <c r="I1800" s="3" t="s">
        <v>3463</v>
      </c>
      <c r="J1800" s="36">
        <v>210.57</v>
      </c>
      <c r="K1800" s="32">
        <v>2.0937510000000001</v>
      </c>
      <c r="L1800" s="14">
        <v>0.1875</v>
      </c>
      <c r="M1800" s="7">
        <v>42849</v>
      </c>
      <c r="N1800" s="93" t="s">
        <v>5777</v>
      </c>
      <c r="O1800" s="8" t="s">
        <v>280</v>
      </c>
      <c r="P1800" s="8" t="s">
        <v>3466</v>
      </c>
      <c r="Q1800" s="8" t="s">
        <v>3471</v>
      </c>
    </row>
    <row r="1801" spans="1:17" ht="13.9" customHeight="1">
      <c r="A1801" s="2" t="s">
        <v>8228</v>
      </c>
      <c r="B1801" s="11" t="s">
        <v>13</v>
      </c>
      <c r="C1801" s="3" t="s">
        <v>14</v>
      </c>
      <c r="D1801" s="8" t="s">
        <v>1942</v>
      </c>
      <c r="E1801" s="3" t="s">
        <v>616</v>
      </c>
      <c r="F1801" s="8" t="s">
        <v>3477</v>
      </c>
      <c r="G1801" s="8" t="s">
        <v>15</v>
      </c>
      <c r="H1801" s="3" t="s">
        <v>3480</v>
      </c>
      <c r="I1801" s="3" t="s">
        <v>3463</v>
      </c>
      <c r="J1801" s="36">
        <v>193.81</v>
      </c>
      <c r="K1801" s="32">
        <v>6.28125</v>
      </c>
      <c r="L1801" s="14">
        <v>0.1875</v>
      </c>
      <c r="M1801" s="12">
        <v>42845</v>
      </c>
      <c r="N1801" s="93" t="s">
        <v>5778</v>
      </c>
      <c r="O1801" s="8" t="s">
        <v>280</v>
      </c>
      <c r="P1801" s="8" t="s">
        <v>3466</v>
      </c>
      <c r="Q1801" s="8" t="s">
        <v>3471</v>
      </c>
    </row>
    <row r="1802" spans="1:17" ht="13.9" customHeight="1">
      <c r="A1802" s="23" t="s">
        <v>8229</v>
      </c>
      <c r="B1802" s="11" t="s">
        <v>13</v>
      </c>
      <c r="C1802" s="3" t="s">
        <v>14</v>
      </c>
      <c r="D1802" s="8" t="s">
        <v>1943</v>
      </c>
      <c r="E1802" s="8" t="s">
        <v>2552</v>
      </c>
      <c r="F1802" s="8" t="s">
        <v>3477</v>
      </c>
      <c r="G1802" s="8" t="s">
        <v>15</v>
      </c>
      <c r="H1802" s="3" t="s">
        <v>3480</v>
      </c>
      <c r="I1802" s="3" t="s">
        <v>3463</v>
      </c>
      <c r="J1802" s="36">
        <v>85.37</v>
      </c>
      <c r="K1802" s="32">
        <v>1.2381</v>
      </c>
      <c r="L1802" s="14">
        <v>0.1875</v>
      </c>
      <c r="M1802" s="12">
        <v>42862</v>
      </c>
      <c r="N1802" s="93" t="s">
        <v>5778</v>
      </c>
      <c r="O1802" s="8" t="s">
        <v>280</v>
      </c>
      <c r="P1802" s="8" t="s">
        <v>3469</v>
      </c>
      <c r="Q1802" s="8" t="s">
        <v>3471</v>
      </c>
    </row>
    <row r="1803" spans="1:17" ht="13.9" customHeight="1">
      <c r="A1803" s="2" t="s">
        <v>8230</v>
      </c>
      <c r="B1803" s="11" t="s">
        <v>13</v>
      </c>
      <c r="C1803" s="3" t="s">
        <v>14</v>
      </c>
      <c r="D1803" s="8" t="s">
        <v>1944</v>
      </c>
      <c r="E1803" s="8" t="s">
        <v>1777</v>
      </c>
      <c r="F1803" s="8" t="s">
        <v>3477</v>
      </c>
      <c r="G1803" s="8" t="s">
        <v>15</v>
      </c>
      <c r="H1803" s="3" t="s">
        <v>3480</v>
      </c>
      <c r="I1803" s="3" t="s">
        <v>3463</v>
      </c>
      <c r="J1803" s="36">
        <v>78.819999999999993</v>
      </c>
      <c r="K1803" s="32">
        <v>0.30952400000000002</v>
      </c>
      <c r="L1803" s="14">
        <v>0.1875</v>
      </c>
      <c r="M1803" s="12">
        <v>43332</v>
      </c>
      <c r="N1803" s="93" t="s">
        <v>4103</v>
      </c>
      <c r="O1803" s="8" t="s">
        <v>280</v>
      </c>
      <c r="P1803" s="8" t="s">
        <v>3469</v>
      </c>
      <c r="Q1803" s="8" t="s">
        <v>3471</v>
      </c>
    </row>
    <row r="1804" spans="1:17" ht="13.9" customHeight="1">
      <c r="A1804" s="2" t="s">
        <v>8231</v>
      </c>
      <c r="B1804" s="8" t="s">
        <v>13</v>
      </c>
      <c r="C1804" s="3" t="s">
        <v>14</v>
      </c>
      <c r="D1804" s="8" t="s">
        <v>1945</v>
      </c>
      <c r="E1804" s="8" t="s">
        <v>1777</v>
      </c>
      <c r="F1804" s="8" t="s">
        <v>3477</v>
      </c>
      <c r="G1804" s="8" t="s">
        <v>15</v>
      </c>
      <c r="H1804" s="3" t="s">
        <v>3480</v>
      </c>
      <c r="I1804" s="3" t="s">
        <v>3463</v>
      </c>
      <c r="J1804" s="36">
        <v>80.97</v>
      </c>
      <c r="K1804" s="32">
        <v>0.41269800000000001</v>
      </c>
      <c r="L1804" s="14">
        <v>0.1875</v>
      </c>
      <c r="M1804" s="7">
        <v>42852</v>
      </c>
      <c r="N1804" s="93" t="s">
        <v>4745</v>
      </c>
      <c r="O1804" s="8" t="s">
        <v>280</v>
      </c>
      <c r="P1804" s="8" t="s">
        <v>3469</v>
      </c>
      <c r="Q1804" s="8" t="s">
        <v>3471</v>
      </c>
    </row>
    <row r="1805" spans="1:17" ht="13.9" customHeight="1">
      <c r="A1805" s="23" t="s">
        <v>8232</v>
      </c>
      <c r="B1805" s="8" t="s">
        <v>13</v>
      </c>
      <c r="C1805" s="3" t="s">
        <v>14</v>
      </c>
      <c r="D1805" s="8" t="s">
        <v>1946</v>
      </c>
      <c r="E1805" s="3" t="s">
        <v>116</v>
      </c>
      <c r="F1805" s="8" t="s">
        <v>3477</v>
      </c>
      <c r="G1805" s="8" t="s">
        <v>15</v>
      </c>
      <c r="H1805" s="3" t="s">
        <v>3480</v>
      </c>
      <c r="I1805" s="3" t="s">
        <v>3463</v>
      </c>
      <c r="J1805" s="36">
        <v>80.849999999999994</v>
      </c>
      <c r="K1805" s="32">
        <v>0.625</v>
      </c>
      <c r="L1805" s="14">
        <v>0.1875</v>
      </c>
      <c r="M1805" s="12">
        <v>42848</v>
      </c>
      <c r="N1805" s="93" t="s">
        <v>4749</v>
      </c>
      <c r="O1805" s="8" t="s">
        <v>280</v>
      </c>
      <c r="P1805" s="8" t="s">
        <v>3469</v>
      </c>
      <c r="Q1805" s="8" t="s">
        <v>3471</v>
      </c>
    </row>
    <row r="1806" spans="1:17" ht="13.9" customHeight="1">
      <c r="A1806" s="2" t="s">
        <v>8233</v>
      </c>
      <c r="B1806" s="8" t="s">
        <v>13</v>
      </c>
      <c r="C1806" s="3" t="s">
        <v>14</v>
      </c>
      <c r="D1806" s="8" t="s">
        <v>1947</v>
      </c>
      <c r="E1806" s="8" t="s">
        <v>1274</v>
      </c>
      <c r="F1806" s="8" t="s">
        <v>3477</v>
      </c>
      <c r="G1806" s="8" t="s">
        <v>15</v>
      </c>
      <c r="H1806" s="3" t="s">
        <v>3480</v>
      </c>
      <c r="I1806" s="3" t="s">
        <v>3463</v>
      </c>
      <c r="J1806" s="36">
        <v>79.28</v>
      </c>
      <c r="K1806" s="32">
        <v>6.25E-2</v>
      </c>
      <c r="L1806" s="14">
        <v>0.1875</v>
      </c>
      <c r="M1806" s="12">
        <v>42862</v>
      </c>
      <c r="N1806" s="96" t="s">
        <v>4750</v>
      </c>
      <c r="O1806" s="8" t="s">
        <v>280</v>
      </c>
      <c r="P1806" s="8" t="s">
        <v>3469</v>
      </c>
      <c r="Q1806" s="8" t="s">
        <v>3471</v>
      </c>
    </row>
    <row r="1807" spans="1:17" ht="13.9" customHeight="1">
      <c r="A1807" s="2" t="s">
        <v>8234</v>
      </c>
      <c r="B1807" s="11" t="s">
        <v>13</v>
      </c>
      <c r="C1807" s="3" t="s">
        <v>14</v>
      </c>
      <c r="D1807" s="8" t="s">
        <v>1948</v>
      </c>
      <c r="E1807" s="8" t="s">
        <v>3063</v>
      </c>
      <c r="F1807" s="8" t="s">
        <v>3477</v>
      </c>
      <c r="G1807" s="8" t="s">
        <v>15</v>
      </c>
      <c r="H1807" s="3" t="s">
        <v>3480</v>
      </c>
      <c r="I1807" s="3" t="s">
        <v>3463</v>
      </c>
      <c r="J1807" s="36">
        <v>83.05</v>
      </c>
      <c r="K1807" s="32">
        <v>0.3125</v>
      </c>
      <c r="L1807" s="14">
        <v>0.1875</v>
      </c>
      <c r="M1807" s="12">
        <v>43332</v>
      </c>
      <c r="N1807" s="96" t="s">
        <v>4750</v>
      </c>
      <c r="O1807" s="8" t="s">
        <v>280</v>
      </c>
      <c r="P1807" s="8" t="s">
        <v>3469</v>
      </c>
      <c r="Q1807" s="8" t="s">
        <v>3471</v>
      </c>
    </row>
    <row r="1808" spans="1:17" ht="13.9" customHeight="1">
      <c r="A1808" s="23" t="s">
        <v>8235</v>
      </c>
      <c r="B1808" s="11" t="s">
        <v>13</v>
      </c>
      <c r="C1808" s="3" t="s">
        <v>14</v>
      </c>
      <c r="D1808" s="8" t="s">
        <v>1949</v>
      </c>
      <c r="E1808" s="8" t="s">
        <v>201</v>
      </c>
      <c r="F1808" s="8" t="s">
        <v>3477</v>
      </c>
      <c r="G1808" s="8" t="s">
        <v>15</v>
      </c>
      <c r="H1808" s="3" t="s">
        <v>3480</v>
      </c>
      <c r="I1808" s="3" t="s">
        <v>3463</v>
      </c>
      <c r="J1808" s="36">
        <v>82.98</v>
      </c>
      <c r="K1808" s="32">
        <v>0.41269800000000001</v>
      </c>
      <c r="L1808" s="14">
        <v>0.1875</v>
      </c>
      <c r="M1808" s="7">
        <v>42849</v>
      </c>
      <c r="N1808" s="93" t="s">
        <v>4751</v>
      </c>
      <c r="O1808" s="8" t="s">
        <v>280</v>
      </c>
      <c r="P1808" s="8" t="s">
        <v>3469</v>
      </c>
      <c r="Q1808" s="8" t="s">
        <v>3471</v>
      </c>
    </row>
    <row r="1809" spans="1:17" ht="13.9" customHeight="1">
      <c r="A1809" s="2" t="s">
        <v>8236</v>
      </c>
      <c r="B1809" s="8" t="s">
        <v>13</v>
      </c>
      <c r="C1809" s="3" t="s">
        <v>14</v>
      </c>
      <c r="D1809" s="8" t="s">
        <v>1950</v>
      </c>
      <c r="E1809" s="8" t="s">
        <v>2207</v>
      </c>
      <c r="F1809" s="8" t="s">
        <v>3477</v>
      </c>
      <c r="G1809" s="8" t="s">
        <v>15</v>
      </c>
      <c r="H1809" s="8" t="s">
        <v>3517</v>
      </c>
      <c r="I1809" s="3" t="s">
        <v>16</v>
      </c>
      <c r="J1809" s="36">
        <v>36.42</v>
      </c>
      <c r="K1809" s="32">
        <v>0.25694440000000002</v>
      </c>
      <c r="L1809" s="14">
        <v>0.2</v>
      </c>
      <c r="M1809" s="12">
        <v>42852</v>
      </c>
      <c r="N1809" s="93" t="s">
        <v>5779</v>
      </c>
      <c r="O1809" s="8" t="s">
        <v>284</v>
      </c>
      <c r="P1809" s="8" t="s">
        <v>3465</v>
      </c>
      <c r="Q1809" s="8" t="s">
        <v>3472</v>
      </c>
    </row>
    <row r="1810" spans="1:17" ht="13.9" customHeight="1">
      <c r="A1810" s="2" t="s">
        <v>8237</v>
      </c>
      <c r="B1810" s="8" t="s">
        <v>13</v>
      </c>
      <c r="C1810" s="3" t="s">
        <v>14</v>
      </c>
      <c r="D1810" s="8" t="s">
        <v>1951</v>
      </c>
      <c r="E1810" s="3" t="s">
        <v>1100</v>
      </c>
      <c r="F1810" s="8" t="s">
        <v>3477</v>
      </c>
      <c r="G1810" s="8" t="s">
        <v>15</v>
      </c>
      <c r="H1810" s="8" t="s">
        <v>3513</v>
      </c>
      <c r="I1810" s="3" t="s">
        <v>16</v>
      </c>
      <c r="J1810" s="36">
        <v>42.51</v>
      </c>
      <c r="K1810" s="32">
        <v>5.5555555999999999</v>
      </c>
      <c r="L1810" s="14">
        <v>0.2</v>
      </c>
      <c r="M1810" s="12">
        <v>42876</v>
      </c>
      <c r="N1810" s="93" t="s">
        <v>5780</v>
      </c>
      <c r="O1810" s="8" t="s">
        <v>683</v>
      </c>
      <c r="P1810" s="8" t="s">
        <v>3465</v>
      </c>
      <c r="Q1810" s="8" t="s">
        <v>3471</v>
      </c>
    </row>
    <row r="1811" spans="1:17" ht="13.9" customHeight="1">
      <c r="A1811" s="23" t="s">
        <v>8238</v>
      </c>
      <c r="B1811" s="8" t="s">
        <v>13</v>
      </c>
      <c r="C1811" s="3" t="s">
        <v>14</v>
      </c>
      <c r="D1811" s="8" t="s">
        <v>1952</v>
      </c>
      <c r="E1811" s="8" t="s">
        <v>3063</v>
      </c>
      <c r="F1811" s="8" t="s">
        <v>3477</v>
      </c>
      <c r="G1811" s="8" t="s">
        <v>15</v>
      </c>
      <c r="H1811" s="8" t="s">
        <v>3527</v>
      </c>
      <c r="I1811" s="3" t="s">
        <v>16</v>
      </c>
      <c r="J1811" s="36">
        <v>186.92</v>
      </c>
      <c r="K1811" s="32">
        <v>0.83340000000000003</v>
      </c>
      <c r="L1811" s="14">
        <v>0.2</v>
      </c>
      <c r="M1811" s="12">
        <v>43346</v>
      </c>
      <c r="N1811" s="93" t="s">
        <v>5781</v>
      </c>
      <c r="O1811" s="8" t="s">
        <v>177</v>
      </c>
      <c r="P1811" s="8" t="s">
        <v>3465</v>
      </c>
      <c r="Q1811" s="8" t="s">
        <v>3471</v>
      </c>
    </row>
    <row r="1812" spans="1:17" ht="13.9" customHeight="1">
      <c r="A1812" s="2" t="s">
        <v>8239</v>
      </c>
      <c r="B1812" s="8" t="s">
        <v>13</v>
      </c>
      <c r="C1812" s="3" t="s">
        <v>14</v>
      </c>
      <c r="D1812" s="8" t="s">
        <v>1953</v>
      </c>
      <c r="E1812" s="3" t="s">
        <v>1327</v>
      </c>
      <c r="F1812" s="8" t="s">
        <v>3477</v>
      </c>
      <c r="G1812" s="8" t="s">
        <v>15</v>
      </c>
      <c r="H1812" s="8" t="s">
        <v>3527</v>
      </c>
      <c r="I1812" s="3" t="s">
        <v>16</v>
      </c>
      <c r="J1812" s="36">
        <v>140.33000000000001</v>
      </c>
      <c r="K1812" s="32">
        <v>3.6968754000000001</v>
      </c>
      <c r="L1812" s="14">
        <v>0.1875</v>
      </c>
      <c r="M1812" s="7">
        <v>42870</v>
      </c>
      <c r="N1812" s="93" t="s">
        <v>5782</v>
      </c>
      <c r="O1812" s="8" t="s">
        <v>177</v>
      </c>
      <c r="P1812" s="8" t="s">
        <v>3465</v>
      </c>
      <c r="Q1812" s="8" t="s">
        <v>3471</v>
      </c>
    </row>
    <row r="1813" spans="1:17" ht="13.9" customHeight="1">
      <c r="A1813" s="2" t="s">
        <v>8240</v>
      </c>
      <c r="B1813" s="8" t="s">
        <v>13</v>
      </c>
      <c r="C1813" s="3" t="s">
        <v>14</v>
      </c>
      <c r="D1813" s="8" t="s">
        <v>1954</v>
      </c>
      <c r="E1813" s="3" t="s">
        <v>354</v>
      </c>
      <c r="F1813" s="8" t="s">
        <v>3477</v>
      </c>
      <c r="G1813" s="8" t="s">
        <v>15</v>
      </c>
      <c r="H1813" s="8" t="s">
        <v>3527</v>
      </c>
      <c r="I1813" s="3" t="s">
        <v>16</v>
      </c>
      <c r="J1813" s="36">
        <v>297.79000000000002</v>
      </c>
      <c r="K1813" s="32">
        <v>90.278329999999997</v>
      </c>
      <c r="L1813" s="14">
        <v>0.2</v>
      </c>
      <c r="M1813" s="12">
        <v>42869</v>
      </c>
      <c r="N1813" s="93" t="s">
        <v>5783</v>
      </c>
      <c r="O1813" s="8" t="s">
        <v>177</v>
      </c>
      <c r="P1813" s="8" t="s">
        <v>3465</v>
      </c>
      <c r="Q1813" s="8" t="s">
        <v>3471</v>
      </c>
    </row>
    <row r="1814" spans="1:17" ht="13.9" customHeight="1">
      <c r="A1814" s="23" t="s">
        <v>8241</v>
      </c>
      <c r="B1814" s="11" t="s">
        <v>13</v>
      </c>
      <c r="C1814" s="3" t="s">
        <v>14</v>
      </c>
      <c r="D1814" s="8" t="s">
        <v>1955</v>
      </c>
      <c r="E1814" s="8" t="s">
        <v>2864</v>
      </c>
      <c r="F1814" s="8" t="s">
        <v>3477</v>
      </c>
      <c r="G1814" s="8" t="s">
        <v>15</v>
      </c>
      <c r="H1814" s="3" t="s">
        <v>3480</v>
      </c>
      <c r="I1814" s="3" t="s">
        <v>3463</v>
      </c>
      <c r="J1814" s="36">
        <v>113.19</v>
      </c>
      <c r="K1814" s="32">
        <v>0.26785799999999998</v>
      </c>
      <c r="L1814" s="14">
        <v>0.2</v>
      </c>
      <c r="M1814" s="12">
        <v>42866</v>
      </c>
      <c r="N1814" s="93" t="s">
        <v>5784</v>
      </c>
      <c r="O1814" s="8" t="s">
        <v>494</v>
      </c>
      <c r="P1814" s="8" t="s">
        <v>3466</v>
      </c>
      <c r="Q1814" s="8" t="s">
        <v>3471</v>
      </c>
    </row>
    <row r="1815" spans="1:17" ht="13.9" customHeight="1">
      <c r="A1815" s="2" t="s">
        <v>8242</v>
      </c>
      <c r="B1815" s="11" t="s">
        <v>13</v>
      </c>
      <c r="C1815" s="3" t="s">
        <v>14</v>
      </c>
      <c r="D1815" s="8" t="s">
        <v>1956</v>
      </c>
      <c r="E1815" s="8" t="s">
        <v>3126</v>
      </c>
      <c r="F1815" s="8" t="s">
        <v>3477</v>
      </c>
      <c r="G1815" s="8" t="s">
        <v>15</v>
      </c>
      <c r="H1815" s="3" t="s">
        <v>3480</v>
      </c>
      <c r="I1815" s="3" t="s">
        <v>3463</v>
      </c>
      <c r="J1815" s="36">
        <v>117.26</v>
      </c>
      <c r="K1815" s="32">
        <v>0.26040000000000002</v>
      </c>
      <c r="L1815" s="14">
        <v>0.2</v>
      </c>
      <c r="M1815" s="12">
        <v>43340</v>
      </c>
      <c r="N1815" s="93" t="s">
        <v>5785</v>
      </c>
      <c r="O1815" s="8" t="s">
        <v>494</v>
      </c>
      <c r="P1815" s="8" t="s">
        <v>3466</v>
      </c>
      <c r="Q1815" s="8" t="s">
        <v>3471</v>
      </c>
    </row>
    <row r="1816" spans="1:17" ht="13.9" customHeight="1">
      <c r="A1816" s="2" t="s">
        <v>8243</v>
      </c>
      <c r="B1816" s="11" t="s">
        <v>13</v>
      </c>
      <c r="C1816" s="3" t="s">
        <v>14</v>
      </c>
      <c r="D1816" s="8" t="s">
        <v>1957</v>
      </c>
      <c r="E1816" s="8" t="s">
        <v>2404</v>
      </c>
      <c r="F1816" s="8" t="s">
        <v>3477</v>
      </c>
      <c r="G1816" s="8" t="s">
        <v>15</v>
      </c>
      <c r="H1816" s="3" t="s">
        <v>3480</v>
      </c>
      <c r="I1816" s="3" t="s">
        <v>3463</v>
      </c>
      <c r="J1816" s="36">
        <v>146.46</v>
      </c>
      <c r="K1816" s="32">
        <v>5</v>
      </c>
      <c r="L1816" s="14">
        <v>0.2</v>
      </c>
      <c r="M1816" s="7">
        <v>42858</v>
      </c>
      <c r="N1816" s="93" t="s">
        <v>5786</v>
      </c>
      <c r="O1816" s="8" t="s">
        <v>151</v>
      </c>
      <c r="P1816" s="8" t="s">
        <v>3466</v>
      </c>
      <c r="Q1816" s="8" t="s">
        <v>3471</v>
      </c>
    </row>
    <row r="1817" spans="1:17" ht="13.9" customHeight="1">
      <c r="A1817" s="23" t="s">
        <v>8244</v>
      </c>
      <c r="B1817" s="8" t="s">
        <v>13</v>
      </c>
      <c r="C1817" s="3" t="s">
        <v>14</v>
      </c>
      <c r="D1817" s="8" t="s">
        <v>1958</v>
      </c>
      <c r="E1817" s="3" t="s">
        <v>215</v>
      </c>
      <c r="F1817" s="8" t="s">
        <v>3477</v>
      </c>
      <c r="G1817" s="8" t="s">
        <v>15</v>
      </c>
      <c r="H1817" s="3" t="s">
        <v>3480</v>
      </c>
      <c r="I1817" s="3" t="s">
        <v>3463</v>
      </c>
      <c r="J1817" s="36">
        <v>153.37</v>
      </c>
      <c r="K1817" s="32">
        <v>1.25</v>
      </c>
      <c r="L1817" s="14">
        <v>0.2</v>
      </c>
      <c r="M1817" s="12">
        <v>42854</v>
      </c>
      <c r="N1817" s="93" t="s">
        <v>5787</v>
      </c>
      <c r="O1817" s="8" t="s">
        <v>151</v>
      </c>
      <c r="P1817" s="8" t="s">
        <v>3466</v>
      </c>
      <c r="Q1817" s="8" t="s">
        <v>3471</v>
      </c>
    </row>
    <row r="1818" spans="1:17" ht="13.9" customHeight="1">
      <c r="A1818" s="2" t="s">
        <v>8245</v>
      </c>
      <c r="B1818" s="11" t="s">
        <v>13</v>
      </c>
      <c r="C1818" s="3" t="s">
        <v>14</v>
      </c>
      <c r="D1818" s="8" t="s">
        <v>1959</v>
      </c>
      <c r="E1818" s="3" t="s">
        <v>723</v>
      </c>
      <c r="F1818" s="8" t="s">
        <v>3477</v>
      </c>
      <c r="G1818" s="8" t="s">
        <v>15</v>
      </c>
      <c r="H1818" s="3" t="s">
        <v>3480</v>
      </c>
      <c r="I1818" s="3" t="s">
        <v>3463</v>
      </c>
      <c r="J1818" s="36">
        <v>152.63999999999999</v>
      </c>
      <c r="K1818" s="32">
        <v>1.25</v>
      </c>
      <c r="L1818" s="14">
        <v>0.2</v>
      </c>
      <c r="M1818" s="12">
        <v>42868</v>
      </c>
      <c r="N1818" s="93" t="s">
        <v>5788</v>
      </c>
      <c r="O1818" s="8" t="s">
        <v>151</v>
      </c>
      <c r="P1818" s="8" t="s">
        <v>3466</v>
      </c>
      <c r="Q1818" s="8" t="s">
        <v>3471</v>
      </c>
    </row>
    <row r="1819" spans="1:17" ht="13.9" customHeight="1">
      <c r="A1819" s="2" t="s">
        <v>8246</v>
      </c>
      <c r="B1819" s="11" t="s">
        <v>13</v>
      </c>
      <c r="C1819" s="3" t="s">
        <v>14</v>
      </c>
      <c r="D1819" s="8" t="s">
        <v>1960</v>
      </c>
      <c r="E1819" s="8" t="s">
        <v>3188</v>
      </c>
      <c r="F1819" s="8" t="s">
        <v>3477</v>
      </c>
      <c r="G1819" s="8" t="s">
        <v>15</v>
      </c>
      <c r="H1819" s="3" t="s">
        <v>3480</v>
      </c>
      <c r="I1819" s="3" t="s">
        <v>3463</v>
      </c>
      <c r="J1819" s="36">
        <v>161.08000000000001</v>
      </c>
      <c r="K1819" s="32">
        <v>1.25</v>
      </c>
      <c r="L1819" s="14">
        <v>0.2</v>
      </c>
      <c r="M1819" s="12">
        <v>43338</v>
      </c>
      <c r="N1819" s="93" t="s">
        <v>5789</v>
      </c>
      <c r="O1819" s="8" t="s">
        <v>151</v>
      </c>
      <c r="P1819" s="8" t="s">
        <v>3466</v>
      </c>
      <c r="Q1819" s="8" t="s">
        <v>3471</v>
      </c>
    </row>
    <row r="1820" spans="1:17" ht="13.9" customHeight="1">
      <c r="A1820" s="23" t="s">
        <v>8247</v>
      </c>
      <c r="B1820" s="11" t="s">
        <v>13</v>
      </c>
      <c r="C1820" s="3" t="s">
        <v>14</v>
      </c>
      <c r="D1820" s="8" t="s">
        <v>1961</v>
      </c>
      <c r="E1820" s="3" t="s">
        <v>553</v>
      </c>
      <c r="F1820" s="8" t="s">
        <v>3477</v>
      </c>
      <c r="G1820" s="8" t="s">
        <v>15</v>
      </c>
      <c r="H1820" s="3" t="s">
        <v>3480</v>
      </c>
      <c r="I1820" s="3" t="s">
        <v>3463</v>
      </c>
      <c r="J1820" s="36">
        <v>71.23</v>
      </c>
      <c r="K1820" s="32">
        <v>2.09375</v>
      </c>
      <c r="L1820" s="14">
        <v>0.2</v>
      </c>
      <c r="M1820" s="7">
        <v>42858</v>
      </c>
      <c r="N1820" s="93" t="s">
        <v>5790</v>
      </c>
      <c r="O1820" s="8" t="s">
        <v>114</v>
      </c>
      <c r="P1820" s="8" t="s">
        <v>3466</v>
      </c>
      <c r="Q1820" s="8" t="s">
        <v>3471</v>
      </c>
    </row>
    <row r="1821" spans="1:17" ht="13.9" customHeight="1">
      <c r="A1821" s="2" t="s">
        <v>8248</v>
      </c>
      <c r="B1821" s="8" t="s">
        <v>13</v>
      </c>
      <c r="C1821" s="3" t="s">
        <v>14</v>
      </c>
      <c r="D1821" s="8" t="s">
        <v>1962</v>
      </c>
      <c r="E1821" s="8" t="s">
        <v>201</v>
      </c>
      <c r="F1821" s="8" t="s">
        <v>3477</v>
      </c>
      <c r="G1821" s="8" t="s">
        <v>15</v>
      </c>
      <c r="H1821" s="3" t="s">
        <v>3480</v>
      </c>
      <c r="I1821" s="3" t="s">
        <v>3463</v>
      </c>
      <c r="J1821" s="36">
        <v>71.510000000000005</v>
      </c>
      <c r="K1821" s="32">
        <v>0.52343799999999996</v>
      </c>
      <c r="L1821" s="14">
        <v>0.2</v>
      </c>
      <c r="M1821" s="12">
        <v>42854</v>
      </c>
      <c r="N1821" s="93" t="s">
        <v>5791</v>
      </c>
      <c r="O1821" s="8" t="s">
        <v>114</v>
      </c>
      <c r="P1821" s="8" t="s">
        <v>3466</v>
      </c>
      <c r="Q1821" s="8" t="s">
        <v>3471</v>
      </c>
    </row>
    <row r="1822" spans="1:17" ht="13.9" customHeight="1">
      <c r="A1822" s="2" t="s">
        <v>8249</v>
      </c>
      <c r="B1822" s="11" t="s">
        <v>13</v>
      </c>
      <c r="C1822" s="3" t="s">
        <v>14</v>
      </c>
      <c r="D1822" s="8" t="s">
        <v>1963</v>
      </c>
      <c r="E1822" s="3" t="s">
        <v>995</v>
      </c>
      <c r="F1822" s="8" t="s">
        <v>3477</v>
      </c>
      <c r="G1822" s="8" t="s">
        <v>15</v>
      </c>
      <c r="H1822" s="3" t="s">
        <v>3480</v>
      </c>
      <c r="I1822" s="3" t="s">
        <v>3463</v>
      </c>
      <c r="J1822" s="36">
        <v>64.97</v>
      </c>
      <c r="K1822" s="32">
        <v>0.52343799999999996</v>
      </c>
      <c r="L1822" s="14">
        <v>0.2</v>
      </c>
      <c r="M1822" s="12">
        <v>42868</v>
      </c>
      <c r="N1822" s="93" t="s">
        <v>5792</v>
      </c>
      <c r="O1822" s="8" t="s">
        <v>114</v>
      </c>
      <c r="P1822" s="8" t="s">
        <v>3466</v>
      </c>
      <c r="Q1822" s="8" t="s">
        <v>3471</v>
      </c>
    </row>
    <row r="1823" spans="1:17" ht="13.9" customHeight="1">
      <c r="A1823" s="23" t="s">
        <v>8250</v>
      </c>
      <c r="B1823" s="11" t="s">
        <v>13</v>
      </c>
      <c r="C1823" s="3" t="s">
        <v>14</v>
      </c>
      <c r="D1823" s="8" t="s">
        <v>1964</v>
      </c>
      <c r="E1823" s="8" t="s">
        <v>2276</v>
      </c>
      <c r="F1823" s="8" t="s">
        <v>3477</v>
      </c>
      <c r="G1823" s="8" t="s">
        <v>15</v>
      </c>
      <c r="H1823" s="3" t="s">
        <v>3480</v>
      </c>
      <c r="I1823" s="3" t="s">
        <v>3463</v>
      </c>
      <c r="J1823" s="36">
        <v>66.150000000000006</v>
      </c>
      <c r="K1823" s="32">
        <v>0.52343799999999996</v>
      </c>
      <c r="L1823" s="14">
        <v>0.2</v>
      </c>
      <c r="M1823" s="12">
        <v>43338</v>
      </c>
      <c r="N1823" s="93" t="s">
        <v>5793</v>
      </c>
      <c r="O1823" s="8" t="s">
        <v>114</v>
      </c>
      <c r="P1823" s="8" t="s">
        <v>3466</v>
      </c>
      <c r="Q1823" s="8" t="s">
        <v>3471</v>
      </c>
    </row>
    <row r="1824" spans="1:17" ht="13.9" customHeight="1">
      <c r="A1824" s="2" t="s">
        <v>8251</v>
      </c>
      <c r="B1824" s="11" t="s">
        <v>13</v>
      </c>
      <c r="C1824" s="3" t="s">
        <v>14</v>
      </c>
      <c r="D1824" s="8" t="s">
        <v>1965</v>
      </c>
      <c r="E1824" s="8" t="s">
        <v>2864</v>
      </c>
      <c r="F1824" s="8" t="s">
        <v>3477</v>
      </c>
      <c r="G1824" s="8" t="s">
        <v>15</v>
      </c>
      <c r="H1824" s="3" t="s">
        <v>3480</v>
      </c>
      <c r="I1824" s="3" t="s">
        <v>3463</v>
      </c>
      <c r="J1824" s="36">
        <v>182.74</v>
      </c>
      <c r="K1824" s="32">
        <v>1.875</v>
      </c>
      <c r="L1824" s="14">
        <v>0.2</v>
      </c>
      <c r="M1824" s="7">
        <v>42858</v>
      </c>
      <c r="N1824" s="93" t="s">
        <v>5794</v>
      </c>
      <c r="O1824" s="8" t="s">
        <v>284</v>
      </c>
      <c r="P1824" s="8" t="s">
        <v>3466</v>
      </c>
      <c r="Q1824" s="8" t="s">
        <v>3471</v>
      </c>
    </row>
    <row r="1825" spans="1:17" ht="13.9" customHeight="1">
      <c r="A1825" s="2" t="s">
        <v>8252</v>
      </c>
      <c r="B1825" s="11" t="s">
        <v>13</v>
      </c>
      <c r="C1825" s="3" t="s">
        <v>14</v>
      </c>
      <c r="D1825" s="8" t="s">
        <v>1966</v>
      </c>
      <c r="E1825" s="8" t="s">
        <v>2692</v>
      </c>
      <c r="F1825" s="8" t="s">
        <v>3477</v>
      </c>
      <c r="G1825" s="8" t="s">
        <v>15</v>
      </c>
      <c r="H1825" s="3" t="s">
        <v>3480</v>
      </c>
      <c r="I1825" s="3" t="s">
        <v>3463</v>
      </c>
      <c r="J1825" s="36">
        <v>48.35</v>
      </c>
      <c r="K1825" s="32">
        <v>5.6111120000000003</v>
      </c>
      <c r="L1825" s="14">
        <v>0.1875</v>
      </c>
      <c r="M1825" s="12">
        <v>42852</v>
      </c>
      <c r="N1825" s="93" t="s">
        <v>4752</v>
      </c>
      <c r="O1825" s="8" t="s">
        <v>112</v>
      </c>
      <c r="P1825" s="8" t="s">
        <v>3466</v>
      </c>
      <c r="Q1825" s="8" t="s">
        <v>3471</v>
      </c>
    </row>
    <row r="1826" spans="1:17" ht="13.9" customHeight="1">
      <c r="A1826" s="23" t="s">
        <v>8253</v>
      </c>
      <c r="B1826" s="11" t="s">
        <v>13</v>
      </c>
      <c r="C1826" s="3" t="s">
        <v>14</v>
      </c>
      <c r="D1826" s="8" t="s">
        <v>1967</v>
      </c>
      <c r="E1826" s="3" t="s">
        <v>111</v>
      </c>
      <c r="F1826" s="8" t="s">
        <v>3477</v>
      </c>
      <c r="G1826" s="8" t="s">
        <v>15</v>
      </c>
      <c r="H1826" s="3" t="s">
        <v>3480</v>
      </c>
      <c r="I1826" s="3" t="s">
        <v>3463</v>
      </c>
      <c r="J1826" s="36">
        <v>41.83</v>
      </c>
      <c r="K1826" s="32">
        <v>0.25</v>
      </c>
      <c r="L1826" s="14">
        <v>0.15</v>
      </c>
      <c r="M1826" s="12">
        <v>42873</v>
      </c>
      <c r="N1826" s="93" t="s">
        <v>4753</v>
      </c>
      <c r="O1826" s="8" t="s">
        <v>112</v>
      </c>
      <c r="P1826" s="8" t="s">
        <v>3466</v>
      </c>
      <c r="Q1826" s="8" t="s">
        <v>3471</v>
      </c>
    </row>
    <row r="1827" spans="1:17" ht="13.9" customHeight="1">
      <c r="A1827" s="2" t="s">
        <v>8254</v>
      </c>
      <c r="B1827" s="11" t="s">
        <v>13</v>
      </c>
      <c r="C1827" s="3" t="s">
        <v>14</v>
      </c>
      <c r="D1827" s="8" t="s">
        <v>1968</v>
      </c>
      <c r="E1827" s="3" t="s">
        <v>553</v>
      </c>
      <c r="F1827" s="8" t="s">
        <v>3477</v>
      </c>
      <c r="G1827" s="8" t="s">
        <v>15</v>
      </c>
      <c r="H1827" s="3" t="s">
        <v>3480</v>
      </c>
      <c r="I1827" s="3" t="s">
        <v>3463</v>
      </c>
      <c r="J1827" s="36">
        <v>75.48</v>
      </c>
      <c r="K1827" s="32">
        <v>0.72916669999999995</v>
      </c>
      <c r="L1827" s="14">
        <v>0.2</v>
      </c>
      <c r="M1827" s="12">
        <v>43337</v>
      </c>
      <c r="N1827" s="93" t="s">
        <v>4754</v>
      </c>
      <c r="O1827" s="8" t="s">
        <v>112</v>
      </c>
      <c r="P1827" s="8" t="s">
        <v>3466</v>
      </c>
      <c r="Q1827" s="8" t="s">
        <v>3471</v>
      </c>
    </row>
    <row r="1828" spans="1:17" ht="13.9" customHeight="1">
      <c r="A1828" s="2" t="s">
        <v>8255</v>
      </c>
      <c r="B1828" s="11" t="s">
        <v>13</v>
      </c>
      <c r="C1828" s="3" t="s">
        <v>14</v>
      </c>
      <c r="D1828" s="8" t="s">
        <v>1969</v>
      </c>
      <c r="E1828" s="8" t="s">
        <v>2552</v>
      </c>
      <c r="F1828" s="8" t="s">
        <v>3477</v>
      </c>
      <c r="G1828" s="8" t="s">
        <v>15</v>
      </c>
      <c r="H1828" s="3" t="s">
        <v>3480</v>
      </c>
      <c r="I1828" s="3" t="s">
        <v>3463</v>
      </c>
      <c r="J1828" s="36">
        <v>37.450000000000003</v>
      </c>
      <c r="K1828" s="32">
        <v>8.9286000000000004E-2</v>
      </c>
      <c r="L1828" s="14">
        <v>0.2</v>
      </c>
      <c r="M1828" s="7">
        <v>42856</v>
      </c>
      <c r="N1828" s="93" t="s">
        <v>4755</v>
      </c>
      <c r="O1828" s="8" t="s">
        <v>112</v>
      </c>
      <c r="P1828" s="8" t="s">
        <v>3466</v>
      </c>
      <c r="Q1828" s="8" t="s">
        <v>3471</v>
      </c>
    </row>
    <row r="1829" spans="1:17" ht="13.9" customHeight="1">
      <c r="A1829" s="23" t="s">
        <v>8256</v>
      </c>
      <c r="B1829" s="11" t="s">
        <v>13</v>
      </c>
      <c r="C1829" s="3" t="s">
        <v>14</v>
      </c>
      <c r="D1829" s="8" t="s">
        <v>1970</v>
      </c>
      <c r="E1829" s="8" t="s">
        <v>1777</v>
      </c>
      <c r="F1829" s="8" t="s">
        <v>3477</v>
      </c>
      <c r="G1829" s="8" t="s">
        <v>15</v>
      </c>
      <c r="H1829" s="3" t="s">
        <v>3480</v>
      </c>
      <c r="I1829" s="3" t="s">
        <v>3463</v>
      </c>
      <c r="J1829" s="36">
        <v>77.45</v>
      </c>
      <c r="K1829" s="32">
        <v>7.9559199999999999</v>
      </c>
      <c r="L1829" s="14">
        <v>0.2</v>
      </c>
      <c r="M1829" s="12">
        <v>42862</v>
      </c>
      <c r="N1829" s="93" t="s">
        <v>5795</v>
      </c>
      <c r="O1829" s="8" t="s">
        <v>494</v>
      </c>
      <c r="P1829" s="8" t="s">
        <v>3466</v>
      </c>
      <c r="Q1829" s="8" t="s">
        <v>3471</v>
      </c>
    </row>
    <row r="1830" spans="1:17" ht="13.9" customHeight="1">
      <c r="A1830" s="2" t="s">
        <v>8257</v>
      </c>
      <c r="B1830" s="11" t="s">
        <v>13</v>
      </c>
      <c r="C1830" s="3" t="s">
        <v>14</v>
      </c>
      <c r="D1830" s="8" t="s">
        <v>1971</v>
      </c>
      <c r="E1830" s="3" t="s">
        <v>774</v>
      </c>
      <c r="F1830" s="8" t="s">
        <v>3477</v>
      </c>
      <c r="G1830" s="8" t="s">
        <v>15</v>
      </c>
      <c r="H1830" s="8" t="s">
        <v>3530</v>
      </c>
      <c r="I1830" s="3" t="s">
        <v>16</v>
      </c>
      <c r="J1830" s="36">
        <v>39.86</v>
      </c>
      <c r="K1830" s="32">
        <v>6.875</v>
      </c>
      <c r="L1830" s="14">
        <v>0.17499999999999999</v>
      </c>
      <c r="M1830" s="12">
        <v>20288</v>
      </c>
      <c r="N1830" s="93" t="s">
        <v>5796</v>
      </c>
      <c r="O1830" s="8" t="s">
        <v>113</v>
      </c>
      <c r="P1830" s="8" t="s">
        <v>3466</v>
      </c>
      <c r="Q1830" s="8" t="s">
        <v>3473</v>
      </c>
    </row>
    <row r="1831" spans="1:17" ht="13.9" customHeight="1">
      <c r="A1831" s="2" t="s">
        <v>8258</v>
      </c>
      <c r="B1831" s="11" t="s">
        <v>13</v>
      </c>
      <c r="C1831" s="3" t="s">
        <v>14</v>
      </c>
      <c r="D1831" s="8" t="s">
        <v>1972</v>
      </c>
      <c r="E1831" s="8" t="s">
        <v>2552</v>
      </c>
      <c r="F1831" s="8" t="s">
        <v>3477</v>
      </c>
      <c r="G1831" s="8" t="s">
        <v>15</v>
      </c>
      <c r="H1831" s="8" t="s">
        <v>3530</v>
      </c>
      <c r="I1831" s="3" t="s">
        <v>16</v>
      </c>
      <c r="J1831" s="36">
        <v>40.47</v>
      </c>
      <c r="K1831" s="32">
        <v>30.623332999999999</v>
      </c>
      <c r="L1831" s="14">
        <v>0.17499999999999999</v>
      </c>
      <c r="M1831" s="12">
        <v>20131</v>
      </c>
      <c r="N1831" s="93" t="s">
        <v>4104</v>
      </c>
      <c r="O1831" s="8" t="s">
        <v>113</v>
      </c>
      <c r="P1831" s="8" t="s">
        <v>3466</v>
      </c>
      <c r="Q1831" s="8" t="s">
        <v>3473</v>
      </c>
    </row>
    <row r="1832" spans="1:17" ht="13.9" customHeight="1">
      <c r="A1832" s="23" t="s">
        <v>8259</v>
      </c>
      <c r="B1832" s="11" t="s">
        <v>13</v>
      </c>
      <c r="C1832" s="3" t="s">
        <v>14</v>
      </c>
      <c r="D1832" s="8" t="s">
        <v>1973</v>
      </c>
      <c r="E1832" s="3" t="s">
        <v>116</v>
      </c>
      <c r="F1832" s="8" t="s">
        <v>3477</v>
      </c>
      <c r="G1832" s="8" t="s">
        <v>15</v>
      </c>
      <c r="H1832" s="8" t="s">
        <v>3530</v>
      </c>
      <c r="I1832" s="3" t="s">
        <v>16</v>
      </c>
      <c r="J1832" s="36">
        <v>28.72</v>
      </c>
      <c r="K1832" s="32">
        <v>25.272727</v>
      </c>
      <c r="L1832" s="14">
        <v>0.17499999999999999</v>
      </c>
      <c r="M1832" s="12">
        <v>22651</v>
      </c>
      <c r="N1832" s="93" t="s">
        <v>4105</v>
      </c>
      <c r="O1832" s="8" t="s">
        <v>113</v>
      </c>
      <c r="P1832" s="8" t="s">
        <v>3466</v>
      </c>
      <c r="Q1832" s="8" t="s">
        <v>3473</v>
      </c>
    </row>
    <row r="1833" spans="1:17" ht="13.9" customHeight="1">
      <c r="A1833" s="2" t="s">
        <v>8260</v>
      </c>
      <c r="B1833" s="11" t="s">
        <v>13</v>
      </c>
      <c r="C1833" s="3" t="s">
        <v>14</v>
      </c>
      <c r="D1833" s="8" t="s">
        <v>1974</v>
      </c>
      <c r="E1833" s="8" t="s">
        <v>1777</v>
      </c>
      <c r="F1833" s="8" t="s">
        <v>3477</v>
      </c>
      <c r="G1833" s="8" t="s">
        <v>15</v>
      </c>
      <c r="H1833" s="8" t="s">
        <v>3530</v>
      </c>
      <c r="I1833" s="3" t="s">
        <v>16</v>
      </c>
      <c r="J1833" s="36">
        <v>20.38</v>
      </c>
      <c r="K1833" s="32">
        <v>12</v>
      </c>
      <c r="L1833" s="14">
        <v>0.17499999999999999</v>
      </c>
      <c r="M1833" s="12">
        <v>19768</v>
      </c>
      <c r="N1833" s="93" t="s">
        <v>4106</v>
      </c>
      <c r="O1833" s="8" t="s">
        <v>113</v>
      </c>
      <c r="P1833" s="8" t="s">
        <v>3466</v>
      </c>
      <c r="Q1833" s="8" t="s">
        <v>3473</v>
      </c>
    </row>
    <row r="1834" spans="1:17" ht="13.9" customHeight="1">
      <c r="A1834" s="2" t="s">
        <v>8261</v>
      </c>
      <c r="B1834" s="11" t="s">
        <v>13</v>
      </c>
      <c r="C1834" s="3" t="s">
        <v>14</v>
      </c>
      <c r="D1834" s="8" t="s">
        <v>1975</v>
      </c>
      <c r="E1834" s="8" t="s">
        <v>2552</v>
      </c>
      <c r="F1834" s="8" t="s">
        <v>3477</v>
      </c>
      <c r="G1834" s="8" t="s">
        <v>15</v>
      </c>
      <c r="H1834" s="8" t="s">
        <v>3530</v>
      </c>
      <c r="I1834" s="3" t="s">
        <v>16</v>
      </c>
      <c r="J1834" s="36">
        <v>19.48</v>
      </c>
      <c r="K1834" s="32">
        <v>8</v>
      </c>
      <c r="L1834" s="14">
        <v>0.17499999999999999</v>
      </c>
      <c r="M1834" s="12">
        <v>19782</v>
      </c>
      <c r="N1834" s="96" t="s">
        <v>4107</v>
      </c>
      <c r="O1834" s="8" t="s">
        <v>113</v>
      </c>
      <c r="P1834" s="8" t="s">
        <v>3466</v>
      </c>
      <c r="Q1834" s="8" t="s">
        <v>3473</v>
      </c>
    </row>
    <row r="1835" spans="1:17" ht="13.9" customHeight="1">
      <c r="A1835" s="23" t="s">
        <v>8262</v>
      </c>
      <c r="B1835" s="11" t="s">
        <v>13</v>
      </c>
      <c r="C1835" s="3" t="s">
        <v>14</v>
      </c>
      <c r="D1835" s="8" t="s">
        <v>1976</v>
      </c>
      <c r="E1835" s="8" t="s">
        <v>1702</v>
      </c>
      <c r="F1835" s="8" t="s">
        <v>3477</v>
      </c>
      <c r="G1835" s="8" t="s">
        <v>15</v>
      </c>
      <c r="H1835" s="8" t="s">
        <v>3530</v>
      </c>
      <c r="I1835" s="3" t="s">
        <v>16</v>
      </c>
      <c r="J1835" s="36">
        <v>32.9</v>
      </c>
      <c r="K1835" s="32">
        <v>26.723333</v>
      </c>
      <c r="L1835" s="14">
        <v>0.17499999999999999</v>
      </c>
      <c r="M1835" s="12">
        <v>20302</v>
      </c>
      <c r="N1835" s="96" t="s">
        <v>4108</v>
      </c>
      <c r="O1835" s="8" t="s">
        <v>113</v>
      </c>
      <c r="P1835" s="8" t="s">
        <v>3466</v>
      </c>
      <c r="Q1835" s="8" t="s">
        <v>3473</v>
      </c>
    </row>
    <row r="1836" spans="1:17" ht="13.9" customHeight="1">
      <c r="A1836" s="2" t="s">
        <v>8263</v>
      </c>
      <c r="B1836" s="11" t="s">
        <v>13</v>
      </c>
      <c r="C1836" s="3" t="s">
        <v>14</v>
      </c>
      <c r="D1836" s="8" t="s">
        <v>1977</v>
      </c>
      <c r="E1836" s="3" t="s">
        <v>215</v>
      </c>
      <c r="F1836" s="8" t="s">
        <v>3477</v>
      </c>
      <c r="G1836" s="8" t="s">
        <v>15</v>
      </c>
      <c r="H1836" s="8" t="s">
        <v>3530</v>
      </c>
      <c r="I1836" s="3" t="s">
        <v>16</v>
      </c>
      <c r="J1836" s="36">
        <v>20.5</v>
      </c>
      <c r="K1836" s="32">
        <v>24.523333000000001</v>
      </c>
      <c r="L1836" s="14">
        <v>0.17499999999999999</v>
      </c>
      <c r="M1836" s="12">
        <v>22651</v>
      </c>
      <c r="N1836" s="96" t="s">
        <v>4109</v>
      </c>
      <c r="O1836" s="8" t="s">
        <v>113</v>
      </c>
      <c r="P1836" s="8" t="s">
        <v>3466</v>
      </c>
      <c r="Q1836" s="8" t="s">
        <v>3473</v>
      </c>
    </row>
    <row r="1837" spans="1:17" ht="13.9" customHeight="1">
      <c r="A1837" s="2" t="s">
        <v>8264</v>
      </c>
      <c r="B1837" s="11" t="s">
        <v>13</v>
      </c>
      <c r="C1837" s="3" t="s">
        <v>14</v>
      </c>
      <c r="D1837" s="8" t="s">
        <v>1978</v>
      </c>
      <c r="E1837" s="8" t="s">
        <v>3188</v>
      </c>
      <c r="F1837" s="8" t="s">
        <v>3477</v>
      </c>
      <c r="G1837" s="8" t="s">
        <v>15</v>
      </c>
      <c r="H1837" s="8" t="s">
        <v>3530</v>
      </c>
      <c r="I1837" s="3" t="s">
        <v>16</v>
      </c>
      <c r="J1837" s="36">
        <v>19.96</v>
      </c>
      <c r="K1837" s="32">
        <v>6.6666667000000004</v>
      </c>
      <c r="L1837" s="14">
        <v>0.17499999999999999</v>
      </c>
      <c r="M1837" s="12">
        <v>19839</v>
      </c>
      <c r="N1837" s="93" t="s">
        <v>4756</v>
      </c>
      <c r="O1837" s="8" t="s">
        <v>113</v>
      </c>
      <c r="P1837" s="8" t="s">
        <v>3466</v>
      </c>
      <c r="Q1837" s="8" t="s">
        <v>3473</v>
      </c>
    </row>
    <row r="1838" spans="1:17" ht="13.9" customHeight="1">
      <c r="A1838" s="23" t="s">
        <v>8265</v>
      </c>
      <c r="B1838" s="11" t="s">
        <v>13</v>
      </c>
      <c r="C1838" s="3" t="s">
        <v>14</v>
      </c>
      <c r="D1838" s="8" t="s">
        <v>1979</v>
      </c>
      <c r="E1838" s="3" t="s">
        <v>111</v>
      </c>
      <c r="F1838" s="8" t="s">
        <v>3477</v>
      </c>
      <c r="G1838" s="8" t="s">
        <v>15</v>
      </c>
      <c r="H1838" s="8" t="s">
        <v>3530</v>
      </c>
      <c r="I1838" s="3" t="s">
        <v>16</v>
      </c>
      <c r="J1838" s="36">
        <v>29.28</v>
      </c>
      <c r="K1838" s="32">
        <v>2.545455</v>
      </c>
      <c r="L1838" s="14">
        <v>0.17499999999999999</v>
      </c>
      <c r="M1838" s="12">
        <v>19846</v>
      </c>
      <c r="N1838" s="93" t="s">
        <v>4757</v>
      </c>
      <c r="O1838" s="8" t="s">
        <v>113</v>
      </c>
      <c r="P1838" s="8" t="s">
        <v>3466</v>
      </c>
      <c r="Q1838" s="8" t="s">
        <v>3473</v>
      </c>
    </row>
    <row r="1839" spans="1:17" ht="13.9" customHeight="1">
      <c r="A1839" s="2" t="s">
        <v>8266</v>
      </c>
      <c r="B1839" s="11" t="s">
        <v>13</v>
      </c>
      <c r="C1839" s="3" t="s">
        <v>14</v>
      </c>
      <c r="D1839" s="8" t="s">
        <v>1980</v>
      </c>
      <c r="E1839" s="3" t="s">
        <v>153</v>
      </c>
      <c r="F1839" s="8" t="s">
        <v>3477</v>
      </c>
      <c r="G1839" s="8" t="s">
        <v>15</v>
      </c>
      <c r="H1839" s="8" t="s">
        <v>3530</v>
      </c>
      <c r="I1839" s="3" t="s">
        <v>16</v>
      </c>
      <c r="J1839" s="36">
        <v>29.77</v>
      </c>
      <c r="K1839" s="32">
        <v>2.545455</v>
      </c>
      <c r="L1839" s="14">
        <v>0.17499999999999999</v>
      </c>
      <c r="M1839" s="12">
        <v>20316</v>
      </c>
      <c r="N1839" s="93" t="s">
        <v>4758</v>
      </c>
      <c r="O1839" s="8" t="s">
        <v>113</v>
      </c>
      <c r="P1839" s="8" t="s">
        <v>3466</v>
      </c>
      <c r="Q1839" s="8" t="s">
        <v>3473</v>
      </c>
    </row>
    <row r="1840" spans="1:17" ht="13.9" customHeight="1">
      <c r="A1840" s="2" t="s">
        <v>8267</v>
      </c>
      <c r="B1840" s="11" t="s">
        <v>13</v>
      </c>
      <c r="C1840" s="3" t="s">
        <v>14</v>
      </c>
      <c r="D1840" s="8" t="s">
        <v>1981</v>
      </c>
      <c r="E1840" s="8" t="s">
        <v>1777</v>
      </c>
      <c r="F1840" s="8" t="s">
        <v>3477</v>
      </c>
      <c r="G1840" s="8" t="s">
        <v>15</v>
      </c>
      <c r="H1840" s="8" t="s">
        <v>3530</v>
      </c>
      <c r="I1840" s="3" t="s">
        <v>16</v>
      </c>
      <c r="J1840" s="36">
        <v>29.8</v>
      </c>
      <c r="K1840" s="32">
        <v>2.545455</v>
      </c>
      <c r="L1840" s="14">
        <v>0.17499999999999999</v>
      </c>
      <c r="M1840" s="12">
        <v>22836</v>
      </c>
      <c r="N1840" s="93" t="s">
        <v>4759</v>
      </c>
      <c r="O1840" s="8" t="s">
        <v>113</v>
      </c>
      <c r="P1840" s="8" t="s">
        <v>3466</v>
      </c>
      <c r="Q1840" s="8" t="s">
        <v>3473</v>
      </c>
    </row>
    <row r="1841" spans="1:17" ht="13.9" customHeight="1">
      <c r="A1841" s="23" t="s">
        <v>8268</v>
      </c>
      <c r="B1841" s="11" t="s">
        <v>13</v>
      </c>
      <c r="C1841" s="3" t="s">
        <v>14</v>
      </c>
      <c r="D1841" s="8" t="s">
        <v>1982</v>
      </c>
      <c r="E1841" s="8" t="s">
        <v>1777</v>
      </c>
      <c r="F1841" s="8" t="s">
        <v>3477</v>
      </c>
      <c r="G1841" s="8" t="s">
        <v>15</v>
      </c>
      <c r="H1841" s="8" t="s">
        <v>3530</v>
      </c>
      <c r="I1841" s="3" t="s">
        <v>16</v>
      </c>
      <c r="J1841" s="36">
        <v>29.38</v>
      </c>
      <c r="K1841" s="32">
        <v>2.545455</v>
      </c>
      <c r="L1841" s="14">
        <v>0.17499999999999999</v>
      </c>
      <c r="M1841" s="12">
        <v>19832</v>
      </c>
      <c r="N1841" s="93" t="s">
        <v>40</v>
      </c>
      <c r="O1841" s="8" t="s">
        <v>113</v>
      </c>
      <c r="P1841" s="8" t="s">
        <v>3466</v>
      </c>
      <c r="Q1841" s="8" t="s">
        <v>3473</v>
      </c>
    </row>
    <row r="1842" spans="1:17" ht="13.9" customHeight="1">
      <c r="A1842" s="2" t="s">
        <v>8269</v>
      </c>
      <c r="B1842" s="11" t="s">
        <v>13</v>
      </c>
      <c r="C1842" s="3" t="s">
        <v>14</v>
      </c>
      <c r="D1842" s="8" t="s">
        <v>1983</v>
      </c>
      <c r="E1842" s="8" t="s">
        <v>2207</v>
      </c>
      <c r="F1842" s="8" t="s">
        <v>3477</v>
      </c>
      <c r="G1842" s="8" t="s">
        <v>15</v>
      </c>
      <c r="H1842" s="8" t="s">
        <v>3530</v>
      </c>
      <c r="I1842" s="3" t="s">
        <v>16</v>
      </c>
      <c r="J1842" s="36">
        <v>29.54</v>
      </c>
      <c r="K1842" s="32">
        <v>1.9090910000000001</v>
      </c>
      <c r="L1842" s="14">
        <v>0.17499999999999999</v>
      </c>
      <c r="M1842" s="12">
        <v>19846</v>
      </c>
      <c r="N1842" s="93" t="s">
        <v>41</v>
      </c>
      <c r="O1842" s="8" t="s">
        <v>113</v>
      </c>
      <c r="P1842" s="8" t="s">
        <v>3466</v>
      </c>
      <c r="Q1842" s="8" t="s">
        <v>3473</v>
      </c>
    </row>
    <row r="1843" spans="1:17" ht="13.9" customHeight="1">
      <c r="A1843" s="2" t="s">
        <v>8270</v>
      </c>
      <c r="B1843" s="11" t="s">
        <v>13</v>
      </c>
      <c r="C1843" s="3" t="s">
        <v>14</v>
      </c>
      <c r="D1843" s="8" t="s">
        <v>1984</v>
      </c>
      <c r="E1843" s="8" t="s">
        <v>1777</v>
      </c>
      <c r="F1843" s="8" t="s">
        <v>3477</v>
      </c>
      <c r="G1843" s="8" t="s">
        <v>15</v>
      </c>
      <c r="H1843" s="8" t="s">
        <v>3530</v>
      </c>
      <c r="I1843" s="3" t="s">
        <v>16</v>
      </c>
      <c r="J1843" s="36">
        <v>32.32</v>
      </c>
      <c r="K1843" s="32">
        <v>2.545455</v>
      </c>
      <c r="L1843" s="14">
        <v>0.17499999999999999</v>
      </c>
      <c r="M1843" s="12">
        <v>20316</v>
      </c>
      <c r="N1843" s="93" t="s">
        <v>42</v>
      </c>
      <c r="O1843" s="8" t="s">
        <v>113</v>
      </c>
      <c r="P1843" s="8" t="s">
        <v>3466</v>
      </c>
      <c r="Q1843" s="8" t="s">
        <v>3473</v>
      </c>
    </row>
    <row r="1844" spans="1:17" ht="13.9" customHeight="1">
      <c r="A1844" s="23" t="s">
        <v>8271</v>
      </c>
      <c r="B1844" s="11" t="s">
        <v>13</v>
      </c>
      <c r="C1844" s="3" t="s">
        <v>14</v>
      </c>
      <c r="D1844" s="8" t="s">
        <v>1985</v>
      </c>
      <c r="E1844" s="3" t="s">
        <v>766</v>
      </c>
      <c r="F1844" s="8" t="s">
        <v>3477</v>
      </c>
      <c r="G1844" s="8" t="s">
        <v>15</v>
      </c>
      <c r="H1844" s="8" t="s">
        <v>3530</v>
      </c>
      <c r="I1844" s="3" t="s">
        <v>16</v>
      </c>
      <c r="J1844" s="36">
        <v>20.51</v>
      </c>
      <c r="K1844" s="32">
        <v>6.6666667000000004</v>
      </c>
      <c r="L1844" s="14">
        <v>0.17499999999999999</v>
      </c>
      <c r="M1844" s="12">
        <v>23009</v>
      </c>
      <c r="N1844" s="93" t="s">
        <v>5797</v>
      </c>
      <c r="O1844" s="8" t="s">
        <v>113</v>
      </c>
      <c r="P1844" s="8" t="s">
        <v>3466</v>
      </c>
      <c r="Q1844" s="8" t="s">
        <v>3473</v>
      </c>
    </row>
    <row r="1845" spans="1:17" ht="13.9" customHeight="1">
      <c r="A1845" s="2" t="s">
        <v>8272</v>
      </c>
      <c r="B1845" s="11" t="s">
        <v>13</v>
      </c>
      <c r="C1845" s="3" t="s">
        <v>14</v>
      </c>
      <c r="D1845" s="8" t="s">
        <v>1986</v>
      </c>
      <c r="E1845" s="3" t="s">
        <v>616</v>
      </c>
      <c r="F1845" s="8" t="s">
        <v>3477</v>
      </c>
      <c r="G1845" s="8" t="s">
        <v>15</v>
      </c>
      <c r="H1845" s="8" t="s">
        <v>3530</v>
      </c>
      <c r="I1845" s="3" t="s">
        <v>16</v>
      </c>
      <c r="J1845" s="36">
        <v>19.66</v>
      </c>
      <c r="K1845" s="32">
        <v>6.6666667000000004</v>
      </c>
      <c r="L1845" s="14">
        <v>0.17499999999999999</v>
      </c>
      <c r="M1845" s="12">
        <v>20020</v>
      </c>
      <c r="N1845" s="93" t="s">
        <v>4760</v>
      </c>
      <c r="O1845" s="8" t="s">
        <v>113</v>
      </c>
      <c r="P1845" s="8" t="s">
        <v>3466</v>
      </c>
      <c r="Q1845" s="8" t="s">
        <v>3473</v>
      </c>
    </row>
    <row r="1846" spans="1:17" ht="13.9" customHeight="1">
      <c r="A1846" s="2" t="s">
        <v>8273</v>
      </c>
      <c r="B1846" s="11" t="s">
        <v>13</v>
      </c>
      <c r="C1846" s="3" t="s">
        <v>14</v>
      </c>
      <c r="D1846" s="8" t="s">
        <v>1987</v>
      </c>
      <c r="E1846" s="3" t="s">
        <v>1177</v>
      </c>
      <c r="F1846" s="8" t="s">
        <v>3477</v>
      </c>
      <c r="G1846" s="8" t="s">
        <v>15</v>
      </c>
      <c r="H1846" s="8" t="s">
        <v>3530</v>
      </c>
      <c r="I1846" s="3" t="s">
        <v>16</v>
      </c>
      <c r="J1846" s="36">
        <v>72.27</v>
      </c>
      <c r="K1846" s="32">
        <v>35</v>
      </c>
      <c r="L1846" s="14">
        <v>0.17499999999999999</v>
      </c>
      <c r="M1846" s="12">
        <v>20189</v>
      </c>
      <c r="N1846" s="93" t="s">
        <v>4110</v>
      </c>
      <c r="O1846" s="8" t="s">
        <v>113</v>
      </c>
      <c r="P1846" s="8" t="s">
        <v>3466</v>
      </c>
      <c r="Q1846" s="8" t="s">
        <v>3473</v>
      </c>
    </row>
    <row r="1847" spans="1:17" ht="13.9" customHeight="1">
      <c r="A1847" s="23" t="s">
        <v>8274</v>
      </c>
      <c r="B1847" s="11" t="s">
        <v>13</v>
      </c>
      <c r="C1847" s="3" t="s">
        <v>14</v>
      </c>
      <c r="D1847" s="8" t="s">
        <v>1989</v>
      </c>
      <c r="E1847" s="8" t="s">
        <v>1502</v>
      </c>
      <c r="F1847" s="8" t="s">
        <v>3477</v>
      </c>
      <c r="G1847" s="8" t="s">
        <v>15</v>
      </c>
      <c r="H1847" s="8" t="s">
        <v>3530</v>
      </c>
      <c r="I1847" s="3" t="s">
        <v>16</v>
      </c>
      <c r="J1847" s="36">
        <v>68.67</v>
      </c>
      <c r="K1847" s="32">
        <v>35</v>
      </c>
      <c r="L1847" s="14">
        <v>0.17499999999999999</v>
      </c>
      <c r="M1847" s="12">
        <v>20686</v>
      </c>
      <c r="N1847" s="93" t="s">
        <v>3602</v>
      </c>
      <c r="O1847" s="8" t="s">
        <v>113</v>
      </c>
      <c r="P1847" s="8" t="s">
        <v>3466</v>
      </c>
      <c r="Q1847" s="8" t="s">
        <v>3473</v>
      </c>
    </row>
    <row r="1848" spans="1:17" ht="13.9" customHeight="1">
      <c r="A1848" s="2" t="s">
        <v>8275</v>
      </c>
      <c r="B1848" s="11" t="s">
        <v>13</v>
      </c>
      <c r="C1848" s="3" t="s">
        <v>14</v>
      </c>
      <c r="D1848" s="8" t="s">
        <v>1990</v>
      </c>
      <c r="E1848" s="8" t="s">
        <v>2404</v>
      </c>
      <c r="F1848" s="8" t="s">
        <v>3477</v>
      </c>
      <c r="G1848" s="8" t="s">
        <v>15</v>
      </c>
      <c r="H1848" s="8" t="s">
        <v>3530</v>
      </c>
      <c r="I1848" s="3" t="s">
        <v>16</v>
      </c>
      <c r="J1848" s="36">
        <v>29.05</v>
      </c>
      <c r="K1848" s="32">
        <v>27.5</v>
      </c>
      <c r="L1848" s="14">
        <v>0.17499999999999999</v>
      </c>
      <c r="M1848" s="12">
        <v>23262</v>
      </c>
      <c r="N1848" s="93" t="s">
        <v>43</v>
      </c>
      <c r="O1848" s="8" t="s">
        <v>113</v>
      </c>
      <c r="P1848" s="8" t="s">
        <v>3466</v>
      </c>
      <c r="Q1848" s="8" t="s">
        <v>3473</v>
      </c>
    </row>
    <row r="1849" spans="1:17" ht="13.9" customHeight="1">
      <c r="A1849" s="2" t="s">
        <v>8276</v>
      </c>
      <c r="B1849" s="11" t="s">
        <v>13</v>
      </c>
      <c r="C1849" s="3" t="s">
        <v>14</v>
      </c>
      <c r="D1849" s="8" t="s">
        <v>1991</v>
      </c>
      <c r="E1849" s="8" t="s">
        <v>2799</v>
      </c>
      <c r="F1849" s="8" t="s">
        <v>3477</v>
      </c>
      <c r="G1849" s="8" t="s">
        <v>15</v>
      </c>
      <c r="H1849" s="8" t="s">
        <v>3530</v>
      </c>
      <c r="I1849" s="3" t="s">
        <v>16</v>
      </c>
      <c r="J1849" s="36">
        <v>40.65</v>
      </c>
      <c r="K1849" s="32">
        <v>27.974907000000002</v>
      </c>
      <c r="L1849" s="14">
        <v>0.17499999999999999</v>
      </c>
      <c r="M1849" s="12">
        <v>20274</v>
      </c>
      <c r="N1849" s="93" t="s">
        <v>4111</v>
      </c>
      <c r="O1849" s="8" t="s">
        <v>113</v>
      </c>
      <c r="P1849" s="8" t="s">
        <v>3466</v>
      </c>
      <c r="Q1849" s="8" t="s">
        <v>3473</v>
      </c>
    </row>
    <row r="1850" spans="1:17" ht="13.9" customHeight="1">
      <c r="A1850" s="23" t="s">
        <v>8277</v>
      </c>
      <c r="B1850" s="11" t="s">
        <v>13</v>
      </c>
      <c r="C1850" s="3" t="s">
        <v>14</v>
      </c>
      <c r="D1850" s="8" t="s">
        <v>1992</v>
      </c>
      <c r="E1850" s="8" t="s">
        <v>2276</v>
      </c>
      <c r="F1850" s="8" t="s">
        <v>3477</v>
      </c>
      <c r="G1850" s="8" t="s">
        <v>15</v>
      </c>
      <c r="H1850" s="8" t="s">
        <v>3530</v>
      </c>
      <c r="I1850" s="3" t="s">
        <v>16</v>
      </c>
      <c r="J1850" s="36">
        <v>39.69</v>
      </c>
      <c r="K1850" s="32">
        <v>1.25</v>
      </c>
      <c r="L1850" s="14">
        <v>0.17499999999999999</v>
      </c>
      <c r="M1850" s="12">
        <v>20288</v>
      </c>
      <c r="N1850" s="93" t="s">
        <v>4112</v>
      </c>
      <c r="O1850" s="8" t="s">
        <v>113</v>
      </c>
      <c r="P1850" s="8" t="s">
        <v>3466</v>
      </c>
      <c r="Q1850" s="8" t="s">
        <v>3473</v>
      </c>
    </row>
    <row r="1851" spans="1:17" ht="13.9" customHeight="1">
      <c r="A1851" s="2" t="s">
        <v>8278</v>
      </c>
      <c r="B1851" s="11" t="s">
        <v>13</v>
      </c>
      <c r="C1851" s="3" t="s">
        <v>14</v>
      </c>
      <c r="D1851" s="8" t="s">
        <v>1993</v>
      </c>
      <c r="E1851" s="3" t="s">
        <v>774</v>
      </c>
      <c r="F1851" s="8" t="s">
        <v>3477</v>
      </c>
      <c r="G1851" s="8" t="s">
        <v>15</v>
      </c>
      <c r="H1851" s="8" t="s">
        <v>3530</v>
      </c>
      <c r="I1851" s="3" t="s">
        <v>16</v>
      </c>
      <c r="J1851" s="36">
        <v>40.799999999999997</v>
      </c>
      <c r="K1851" s="32">
        <v>1.25</v>
      </c>
      <c r="L1851" s="14">
        <v>0.17499999999999999</v>
      </c>
      <c r="M1851" s="12">
        <v>20759</v>
      </c>
      <c r="N1851" s="93" t="s">
        <v>4113</v>
      </c>
      <c r="O1851" s="8" t="s">
        <v>113</v>
      </c>
      <c r="P1851" s="8" t="s">
        <v>3466</v>
      </c>
      <c r="Q1851" s="8" t="s">
        <v>3473</v>
      </c>
    </row>
    <row r="1852" spans="1:17" ht="13.9" customHeight="1">
      <c r="A1852" s="2" t="s">
        <v>8279</v>
      </c>
      <c r="B1852" s="11" t="s">
        <v>13</v>
      </c>
      <c r="C1852" s="3" t="s">
        <v>14</v>
      </c>
      <c r="D1852" s="8" t="s">
        <v>1994</v>
      </c>
      <c r="E1852" s="8" t="s">
        <v>2552</v>
      </c>
      <c r="F1852" s="8" t="s">
        <v>3477</v>
      </c>
      <c r="G1852" s="8" t="s">
        <v>15</v>
      </c>
      <c r="H1852" s="8" t="s">
        <v>3530</v>
      </c>
      <c r="I1852" s="3" t="s">
        <v>16</v>
      </c>
      <c r="J1852" s="36">
        <v>36.770000000000003</v>
      </c>
      <c r="K1852" s="32">
        <v>2.5</v>
      </c>
      <c r="L1852" s="14">
        <v>0.17499999999999999</v>
      </c>
      <c r="M1852" s="12">
        <v>23331</v>
      </c>
      <c r="N1852" s="93" t="s">
        <v>5798</v>
      </c>
      <c r="O1852" s="8" t="s">
        <v>113</v>
      </c>
      <c r="P1852" s="8" t="s">
        <v>3466</v>
      </c>
      <c r="Q1852" s="8" t="s">
        <v>3473</v>
      </c>
    </row>
    <row r="1853" spans="1:17" ht="13.9" customHeight="1">
      <c r="A1853" s="23" t="s">
        <v>8280</v>
      </c>
      <c r="B1853" s="11" t="s">
        <v>13</v>
      </c>
      <c r="C1853" s="3" t="s">
        <v>14</v>
      </c>
      <c r="D1853" s="8" t="s">
        <v>1995</v>
      </c>
      <c r="E1853" s="3" t="s">
        <v>354</v>
      </c>
      <c r="F1853" s="8" t="s">
        <v>3477</v>
      </c>
      <c r="G1853" s="8" t="s">
        <v>15</v>
      </c>
      <c r="H1853" s="8" t="s">
        <v>3530</v>
      </c>
      <c r="I1853" s="3" t="s">
        <v>16</v>
      </c>
      <c r="J1853" s="36">
        <v>37.659999999999997</v>
      </c>
      <c r="K1853" s="32">
        <v>0.625</v>
      </c>
      <c r="L1853" s="14">
        <v>0.17499999999999999</v>
      </c>
      <c r="M1853" s="12">
        <v>20322</v>
      </c>
      <c r="N1853" s="93" t="s">
        <v>5799</v>
      </c>
      <c r="O1853" s="8" t="s">
        <v>113</v>
      </c>
      <c r="P1853" s="8" t="s">
        <v>3466</v>
      </c>
      <c r="Q1853" s="8" t="s">
        <v>3473</v>
      </c>
    </row>
    <row r="1854" spans="1:17" ht="13.9" customHeight="1">
      <c r="A1854" s="2" t="s">
        <v>8281</v>
      </c>
      <c r="B1854" s="11" t="s">
        <v>13</v>
      </c>
      <c r="C1854" s="3" t="s">
        <v>14</v>
      </c>
      <c r="D1854" s="8" t="s">
        <v>1996</v>
      </c>
      <c r="E1854" s="3" t="s">
        <v>766</v>
      </c>
      <c r="F1854" s="8" t="s">
        <v>3477</v>
      </c>
      <c r="G1854" s="8" t="s">
        <v>15</v>
      </c>
      <c r="H1854" s="8" t="s">
        <v>3530</v>
      </c>
      <c r="I1854" s="3" t="s">
        <v>16</v>
      </c>
      <c r="J1854" s="36">
        <v>1.34</v>
      </c>
      <c r="K1854" s="32">
        <v>1.43</v>
      </c>
      <c r="L1854" s="14">
        <v>0.17499999999999999</v>
      </c>
      <c r="M1854" s="12">
        <v>20413</v>
      </c>
      <c r="N1854" s="93" t="s">
        <v>3603</v>
      </c>
      <c r="O1854" s="8" t="s">
        <v>113</v>
      </c>
      <c r="P1854" s="8" t="s">
        <v>3466</v>
      </c>
      <c r="Q1854" s="8" t="s">
        <v>3473</v>
      </c>
    </row>
    <row r="1855" spans="1:17" ht="13.9" customHeight="1">
      <c r="A1855" s="2" t="s">
        <v>8282</v>
      </c>
      <c r="B1855" s="11" t="s">
        <v>13</v>
      </c>
      <c r="C1855" s="3" t="s">
        <v>14</v>
      </c>
      <c r="D1855" s="8" t="s">
        <v>1997</v>
      </c>
      <c r="E1855" s="3" t="s">
        <v>1051</v>
      </c>
      <c r="F1855" s="8" t="s">
        <v>3477</v>
      </c>
      <c r="G1855" s="8" t="s">
        <v>15</v>
      </c>
      <c r="H1855" s="8" t="s">
        <v>3530</v>
      </c>
      <c r="I1855" s="3" t="s">
        <v>16</v>
      </c>
      <c r="J1855" s="36">
        <v>40.19</v>
      </c>
      <c r="K1855" s="32">
        <v>18</v>
      </c>
      <c r="L1855" s="14">
        <v>0.17499999999999999</v>
      </c>
      <c r="M1855" s="12">
        <v>20590</v>
      </c>
      <c r="N1855" s="93" t="s">
        <v>3604</v>
      </c>
      <c r="O1855" s="8" t="s">
        <v>110</v>
      </c>
      <c r="P1855" s="8" t="s">
        <v>3466</v>
      </c>
      <c r="Q1855" s="8" t="s">
        <v>3473</v>
      </c>
    </row>
    <row r="1856" spans="1:17" ht="13.9" customHeight="1">
      <c r="A1856" s="23" t="s">
        <v>8283</v>
      </c>
      <c r="B1856" s="11" t="s">
        <v>13</v>
      </c>
      <c r="C1856" s="3" t="s">
        <v>14</v>
      </c>
      <c r="D1856" s="8" t="s">
        <v>1998</v>
      </c>
      <c r="E1856" s="3" t="s">
        <v>215</v>
      </c>
      <c r="F1856" s="8" t="s">
        <v>3477</v>
      </c>
      <c r="G1856" s="8" t="s">
        <v>15</v>
      </c>
      <c r="H1856" s="8" t="s">
        <v>3530</v>
      </c>
      <c r="I1856" s="3" t="s">
        <v>16</v>
      </c>
      <c r="J1856" s="36">
        <v>43.37</v>
      </c>
      <c r="K1856" s="32">
        <v>5</v>
      </c>
      <c r="L1856" s="14">
        <v>0.17499999999999999</v>
      </c>
      <c r="M1856" s="12">
        <v>23200</v>
      </c>
      <c r="N1856" s="93" t="s">
        <v>5800</v>
      </c>
      <c r="O1856" s="8" t="s">
        <v>110</v>
      </c>
      <c r="P1856" s="8" t="s">
        <v>3466</v>
      </c>
      <c r="Q1856" s="8" t="s">
        <v>3473</v>
      </c>
    </row>
    <row r="1857" spans="1:17" ht="13.9" customHeight="1">
      <c r="A1857" s="2" t="s">
        <v>8284</v>
      </c>
      <c r="B1857" s="8" t="s">
        <v>13</v>
      </c>
      <c r="C1857" s="3" t="s">
        <v>14</v>
      </c>
      <c r="D1857" s="8" t="s">
        <v>1999</v>
      </c>
      <c r="E1857" s="8" t="s">
        <v>3188</v>
      </c>
      <c r="F1857" s="8" t="s">
        <v>3477</v>
      </c>
      <c r="G1857" s="8" t="s">
        <v>15</v>
      </c>
      <c r="H1857" s="8" t="s">
        <v>3530</v>
      </c>
      <c r="I1857" s="3" t="s">
        <v>16</v>
      </c>
      <c r="J1857" s="36">
        <v>44.36</v>
      </c>
      <c r="K1857" s="32">
        <v>2</v>
      </c>
      <c r="L1857" s="14">
        <v>0.17499999999999999</v>
      </c>
      <c r="M1857" s="12">
        <v>20196</v>
      </c>
      <c r="N1857" s="93" t="s">
        <v>5801</v>
      </c>
      <c r="O1857" s="8" t="s">
        <v>110</v>
      </c>
      <c r="P1857" s="8" t="s">
        <v>3466</v>
      </c>
      <c r="Q1857" s="8" t="s">
        <v>3473</v>
      </c>
    </row>
    <row r="1858" spans="1:17" ht="13.9" customHeight="1">
      <c r="A1858" s="2" t="s">
        <v>8285</v>
      </c>
      <c r="B1858" s="11" t="s">
        <v>13</v>
      </c>
      <c r="C1858" s="3" t="s">
        <v>14</v>
      </c>
      <c r="D1858" s="8" t="s">
        <v>2000</v>
      </c>
      <c r="E1858" s="8" t="s">
        <v>2864</v>
      </c>
      <c r="F1858" s="8" t="s">
        <v>3477</v>
      </c>
      <c r="G1858" s="8" t="s">
        <v>15</v>
      </c>
      <c r="H1858" s="8" t="s">
        <v>3530</v>
      </c>
      <c r="I1858" s="3" t="s">
        <v>16</v>
      </c>
      <c r="J1858" s="36">
        <v>41.18</v>
      </c>
      <c r="K1858" s="32">
        <v>5</v>
      </c>
      <c r="L1858" s="14">
        <v>0.17499999999999999</v>
      </c>
      <c r="M1858" s="12">
        <v>20210</v>
      </c>
      <c r="N1858" s="93" t="s">
        <v>5802</v>
      </c>
      <c r="O1858" s="8" t="s">
        <v>110</v>
      </c>
      <c r="P1858" s="8" t="s">
        <v>3466</v>
      </c>
      <c r="Q1858" s="8" t="s">
        <v>3473</v>
      </c>
    </row>
    <row r="1859" spans="1:17" ht="13.9" customHeight="1">
      <c r="A1859" s="23" t="s">
        <v>8286</v>
      </c>
      <c r="B1859" s="11" t="s">
        <v>13</v>
      </c>
      <c r="C1859" s="3" t="s">
        <v>14</v>
      </c>
      <c r="D1859" s="8" t="s">
        <v>2001</v>
      </c>
      <c r="E1859" s="8" t="s">
        <v>201</v>
      </c>
      <c r="F1859" s="8" t="s">
        <v>3477</v>
      </c>
      <c r="G1859" s="8" t="s">
        <v>15</v>
      </c>
      <c r="H1859" s="8" t="s">
        <v>3530</v>
      </c>
      <c r="I1859" s="3" t="s">
        <v>16</v>
      </c>
      <c r="J1859" s="36">
        <v>81.81</v>
      </c>
      <c r="K1859" s="32">
        <v>60</v>
      </c>
      <c r="L1859" s="14">
        <v>0.17499999999999999</v>
      </c>
      <c r="M1859" s="12">
        <v>20747</v>
      </c>
      <c r="N1859" s="93" t="s">
        <v>3605</v>
      </c>
      <c r="O1859" s="8" t="s">
        <v>110</v>
      </c>
      <c r="P1859" s="8" t="s">
        <v>3466</v>
      </c>
      <c r="Q1859" s="8" t="s">
        <v>3473</v>
      </c>
    </row>
    <row r="1860" spans="1:17" ht="13.9" customHeight="1">
      <c r="A1860" s="2" t="s">
        <v>8287</v>
      </c>
      <c r="B1860" s="11" t="s">
        <v>13</v>
      </c>
      <c r="C1860" s="3" t="s">
        <v>14</v>
      </c>
      <c r="D1860" s="8" t="s">
        <v>2002</v>
      </c>
      <c r="E1860" s="3" t="s">
        <v>215</v>
      </c>
      <c r="F1860" s="8" t="s">
        <v>3477</v>
      </c>
      <c r="G1860" s="8" t="s">
        <v>15</v>
      </c>
      <c r="H1860" s="8" t="s">
        <v>3530</v>
      </c>
      <c r="I1860" s="3" t="s">
        <v>16</v>
      </c>
      <c r="J1860" s="36">
        <v>72.63</v>
      </c>
      <c r="K1860" s="32">
        <v>5</v>
      </c>
      <c r="L1860" s="14">
        <v>0.17499999999999999</v>
      </c>
      <c r="M1860" s="12">
        <v>23277</v>
      </c>
      <c r="N1860" s="93" t="s">
        <v>3606</v>
      </c>
      <c r="O1860" s="8" t="s">
        <v>110</v>
      </c>
      <c r="P1860" s="8" t="s">
        <v>3466</v>
      </c>
      <c r="Q1860" s="8" t="s">
        <v>3473</v>
      </c>
    </row>
    <row r="1861" spans="1:17" ht="13.9" customHeight="1">
      <c r="A1861" s="2" t="s">
        <v>8288</v>
      </c>
      <c r="B1861" s="11" t="s">
        <v>13</v>
      </c>
      <c r="C1861" s="3" t="s">
        <v>14</v>
      </c>
      <c r="D1861" s="8" t="s">
        <v>2003</v>
      </c>
      <c r="E1861" s="3" t="s">
        <v>723</v>
      </c>
      <c r="F1861" s="8" t="s">
        <v>3477</v>
      </c>
      <c r="G1861" s="8" t="s">
        <v>15</v>
      </c>
      <c r="H1861" s="8" t="s">
        <v>3530</v>
      </c>
      <c r="I1861" s="3" t="s">
        <v>16</v>
      </c>
      <c r="J1861" s="36">
        <v>38.83</v>
      </c>
      <c r="K1861" s="32">
        <v>40</v>
      </c>
      <c r="L1861" s="14">
        <v>0.17499999999999999</v>
      </c>
      <c r="M1861" s="12">
        <v>20090</v>
      </c>
      <c r="N1861" s="93" t="s">
        <v>4761</v>
      </c>
      <c r="O1861" s="8" t="s">
        <v>110</v>
      </c>
      <c r="P1861" s="8" t="s">
        <v>3466</v>
      </c>
      <c r="Q1861" s="8" t="s">
        <v>3473</v>
      </c>
    </row>
    <row r="1862" spans="1:17" ht="13.9" customHeight="1">
      <c r="A1862" s="23" t="s">
        <v>8289</v>
      </c>
      <c r="B1862" s="11" t="s">
        <v>13</v>
      </c>
      <c r="C1862" s="3" t="s">
        <v>14</v>
      </c>
      <c r="D1862" s="8" t="s">
        <v>2004</v>
      </c>
      <c r="E1862" s="8" t="s">
        <v>2799</v>
      </c>
      <c r="F1862" s="8" t="s">
        <v>3477</v>
      </c>
      <c r="G1862" s="8" t="s">
        <v>15</v>
      </c>
      <c r="H1862" s="8" t="s">
        <v>3530</v>
      </c>
      <c r="I1862" s="3" t="s">
        <v>16</v>
      </c>
      <c r="J1862" s="36">
        <v>76.67</v>
      </c>
      <c r="K1862" s="32">
        <v>5</v>
      </c>
      <c r="L1862" s="14">
        <v>0.17499999999999999</v>
      </c>
      <c r="M1862" s="12">
        <v>20287</v>
      </c>
      <c r="N1862" s="93" t="s">
        <v>4114</v>
      </c>
      <c r="O1862" s="8" t="s">
        <v>110</v>
      </c>
      <c r="P1862" s="8" t="s">
        <v>3466</v>
      </c>
      <c r="Q1862" s="8" t="s">
        <v>3473</v>
      </c>
    </row>
    <row r="1863" spans="1:17" ht="13.9" customHeight="1">
      <c r="A1863" s="2" t="s">
        <v>8290</v>
      </c>
      <c r="B1863" s="11" t="s">
        <v>13</v>
      </c>
      <c r="C1863" s="3" t="s">
        <v>14</v>
      </c>
      <c r="D1863" s="8" t="s">
        <v>2005</v>
      </c>
      <c r="E1863" s="3" t="s">
        <v>995</v>
      </c>
      <c r="F1863" s="8" t="s">
        <v>3477</v>
      </c>
      <c r="G1863" s="8" t="s">
        <v>15</v>
      </c>
      <c r="H1863" s="8" t="s">
        <v>3530</v>
      </c>
      <c r="I1863" s="3" t="s">
        <v>16</v>
      </c>
      <c r="J1863" s="36">
        <v>77.34</v>
      </c>
      <c r="K1863" s="32">
        <v>5</v>
      </c>
      <c r="L1863" s="14">
        <v>0.17499999999999999</v>
      </c>
      <c r="M1863" s="12">
        <v>20757</v>
      </c>
      <c r="N1863" s="93" t="s">
        <v>4115</v>
      </c>
      <c r="O1863" s="8" t="s">
        <v>110</v>
      </c>
      <c r="P1863" s="8" t="s">
        <v>3466</v>
      </c>
      <c r="Q1863" s="8" t="s">
        <v>3473</v>
      </c>
    </row>
    <row r="1864" spans="1:17" ht="13.9" customHeight="1">
      <c r="A1864" s="2" t="s">
        <v>8291</v>
      </c>
      <c r="B1864" s="11" t="s">
        <v>13</v>
      </c>
      <c r="C1864" s="3" t="s">
        <v>14</v>
      </c>
      <c r="D1864" s="8" t="s">
        <v>2006</v>
      </c>
      <c r="E1864" s="8" t="s">
        <v>3188</v>
      </c>
      <c r="F1864" s="8" t="s">
        <v>3477</v>
      </c>
      <c r="G1864" s="8" t="s">
        <v>15</v>
      </c>
      <c r="H1864" s="8" t="s">
        <v>3530</v>
      </c>
      <c r="I1864" s="3" t="s">
        <v>16</v>
      </c>
      <c r="J1864" s="36">
        <v>79.150000000000006</v>
      </c>
      <c r="K1864" s="32">
        <v>5</v>
      </c>
      <c r="L1864" s="14">
        <v>0.17499999999999999</v>
      </c>
      <c r="M1864" s="12">
        <v>23277</v>
      </c>
      <c r="N1864" s="93" t="s">
        <v>4116</v>
      </c>
      <c r="O1864" s="8" t="s">
        <v>110</v>
      </c>
      <c r="P1864" s="8" t="s">
        <v>3466</v>
      </c>
      <c r="Q1864" s="8" t="s">
        <v>3473</v>
      </c>
    </row>
    <row r="1865" spans="1:17" ht="13.9" customHeight="1">
      <c r="A1865" s="23" t="s">
        <v>8292</v>
      </c>
      <c r="B1865" s="11" t="s">
        <v>13</v>
      </c>
      <c r="C1865" s="3" t="s">
        <v>14</v>
      </c>
      <c r="D1865" s="8" t="s">
        <v>2007</v>
      </c>
      <c r="E1865" s="8" t="s">
        <v>2404</v>
      </c>
      <c r="F1865" s="8" t="s">
        <v>3477</v>
      </c>
      <c r="G1865" s="8" t="s">
        <v>15</v>
      </c>
      <c r="H1865" s="8" t="s">
        <v>3530</v>
      </c>
      <c r="I1865" s="3" t="s">
        <v>16</v>
      </c>
      <c r="J1865" s="36">
        <v>38.97</v>
      </c>
      <c r="K1865" s="32">
        <v>1</v>
      </c>
      <c r="L1865" s="14">
        <v>0.17499999999999999</v>
      </c>
      <c r="M1865" s="12">
        <v>20196</v>
      </c>
      <c r="N1865" s="93" t="s">
        <v>5803</v>
      </c>
      <c r="O1865" s="8" t="s">
        <v>110</v>
      </c>
      <c r="P1865" s="8" t="s">
        <v>3466</v>
      </c>
      <c r="Q1865" s="8" t="s">
        <v>3473</v>
      </c>
    </row>
    <row r="1866" spans="1:17" ht="13.9" customHeight="1">
      <c r="A1866" s="2" t="s">
        <v>8293</v>
      </c>
      <c r="B1866" s="8" t="s">
        <v>13</v>
      </c>
      <c r="C1866" s="3" t="s">
        <v>14</v>
      </c>
      <c r="D1866" s="8" t="s">
        <v>2008</v>
      </c>
      <c r="E1866" s="8" t="s">
        <v>2864</v>
      </c>
      <c r="F1866" s="8" t="s">
        <v>3477</v>
      </c>
      <c r="G1866" s="8" t="s">
        <v>15</v>
      </c>
      <c r="H1866" s="8" t="s">
        <v>3530</v>
      </c>
      <c r="I1866" s="3" t="s">
        <v>16</v>
      </c>
      <c r="J1866" s="36">
        <v>35.96</v>
      </c>
      <c r="K1866" s="32">
        <v>0.45840700000000001</v>
      </c>
      <c r="L1866" s="14">
        <v>0.17499999999999999</v>
      </c>
      <c r="M1866" s="12">
        <v>20210</v>
      </c>
      <c r="N1866" s="93" t="s">
        <v>3607</v>
      </c>
      <c r="O1866" s="8" t="s">
        <v>110</v>
      </c>
      <c r="P1866" s="8" t="s">
        <v>3466</v>
      </c>
      <c r="Q1866" s="8" t="s">
        <v>3473</v>
      </c>
    </row>
    <row r="1867" spans="1:17" ht="13.9" customHeight="1">
      <c r="A1867" s="2" t="s">
        <v>8294</v>
      </c>
      <c r="B1867" s="8" t="s">
        <v>13</v>
      </c>
      <c r="C1867" s="3" t="s">
        <v>14</v>
      </c>
      <c r="D1867" s="8" t="s">
        <v>2009</v>
      </c>
      <c r="E1867" s="3" t="s">
        <v>1327</v>
      </c>
      <c r="F1867" s="8" t="s">
        <v>3477</v>
      </c>
      <c r="G1867" s="8" t="s">
        <v>15</v>
      </c>
      <c r="H1867" s="8" t="s">
        <v>3530</v>
      </c>
      <c r="I1867" s="3" t="s">
        <v>16</v>
      </c>
      <c r="J1867" s="36">
        <v>41.4</v>
      </c>
      <c r="K1867" s="32">
        <v>0.61946900000000005</v>
      </c>
      <c r="L1867" s="14">
        <v>0.17499999999999999</v>
      </c>
      <c r="M1867" s="12">
        <v>20680</v>
      </c>
      <c r="N1867" s="93" t="s">
        <v>4762</v>
      </c>
      <c r="O1867" s="8" t="s">
        <v>110</v>
      </c>
      <c r="P1867" s="8" t="s">
        <v>3466</v>
      </c>
      <c r="Q1867" s="8" t="s">
        <v>3473</v>
      </c>
    </row>
    <row r="1868" spans="1:17" ht="13.9" customHeight="1">
      <c r="A1868" s="23" t="s">
        <v>8295</v>
      </c>
      <c r="B1868" s="11" t="s">
        <v>13</v>
      </c>
      <c r="C1868" s="3" t="s">
        <v>14</v>
      </c>
      <c r="D1868" s="8" t="s">
        <v>160</v>
      </c>
      <c r="E1868" s="3" t="s">
        <v>774</v>
      </c>
      <c r="F1868" s="8" t="s">
        <v>3477</v>
      </c>
      <c r="G1868" s="8" t="s">
        <v>15</v>
      </c>
      <c r="H1868" s="8" t="s">
        <v>3530</v>
      </c>
      <c r="I1868" s="3" t="s">
        <v>16</v>
      </c>
      <c r="J1868" s="36">
        <v>37.770000000000003</v>
      </c>
      <c r="K1868" s="32">
        <v>8.0531000000000005E-2</v>
      </c>
      <c r="L1868" s="14">
        <v>0.17499999999999999</v>
      </c>
      <c r="M1868" s="12">
        <v>23386</v>
      </c>
      <c r="N1868" s="93" t="s">
        <v>4117</v>
      </c>
      <c r="O1868" s="8" t="s">
        <v>110</v>
      </c>
      <c r="P1868" s="8" t="s">
        <v>3466</v>
      </c>
      <c r="Q1868" s="8" t="s">
        <v>3473</v>
      </c>
    </row>
    <row r="1869" spans="1:17" ht="13.9" customHeight="1">
      <c r="A1869" s="2" t="s">
        <v>8296</v>
      </c>
      <c r="B1869" s="11" t="s">
        <v>13</v>
      </c>
      <c r="C1869" s="3" t="s">
        <v>14</v>
      </c>
      <c r="D1869" s="8" t="s">
        <v>2010</v>
      </c>
      <c r="E1869" s="8" t="s">
        <v>201</v>
      </c>
      <c r="F1869" s="8" t="s">
        <v>3477</v>
      </c>
      <c r="G1869" s="8" t="s">
        <v>15</v>
      </c>
      <c r="H1869" s="8" t="s">
        <v>3530</v>
      </c>
      <c r="I1869" s="3" t="s">
        <v>16</v>
      </c>
      <c r="J1869" s="36">
        <v>40.39</v>
      </c>
      <c r="K1869" s="32">
        <v>5.3305309999999997</v>
      </c>
      <c r="L1869" s="14">
        <v>0.17499999999999999</v>
      </c>
      <c r="M1869" s="12">
        <v>20382</v>
      </c>
      <c r="N1869" s="93" t="s">
        <v>4118</v>
      </c>
      <c r="O1869" s="8" t="s">
        <v>110</v>
      </c>
      <c r="P1869" s="8" t="s">
        <v>3466</v>
      </c>
      <c r="Q1869" s="8" t="s">
        <v>3473</v>
      </c>
    </row>
    <row r="1870" spans="1:17" ht="13.9" customHeight="1">
      <c r="A1870" s="2" t="s">
        <v>8297</v>
      </c>
      <c r="B1870" s="11" t="s">
        <v>13</v>
      </c>
      <c r="C1870" s="3" t="s">
        <v>14</v>
      </c>
      <c r="D1870" s="8" t="s">
        <v>2011</v>
      </c>
      <c r="E1870" s="3" t="s">
        <v>1177</v>
      </c>
      <c r="F1870" s="8" t="s">
        <v>3477</v>
      </c>
      <c r="G1870" s="8" t="s">
        <v>15</v>
      </c>
      <c r="H1870" s="8" t="s">
        <v>3530</v>
      </c>
      <c r="I1870" s="3" t="s">
        <v>16</v>
      </c>
      <c r="J1870" s="36">
        <v>44.05</v>
      </c>
      <c r="K1870" s="32">
        <v>2.5110619999999999</v>
      </c>
      <c r="L1870" s="14">
        <v>0.17499999999999999</v>
      </c>
      <c r="M1870" s="12">
        <v>20396</v>
      </c>
      <c r="N1870" s="93" t="s">
        <v>4115</v>
      </c>
      <c r="O1870" s="8" t="s">
        <v>110</v>
      </c>
      <c r="P1870" s="8" t="s">
        <v>3466</v>
      </c>
      <c r="Q1870" s="8" t="s">
        <v>3473</v>
      </c>
    </row>
    <row r="1871" spans="1:17" ht="13.9" customHeight="1">
      <c r="A1871" s="23" t="s">
        <v>8298</v>
      </c>
      <c r="B1871" s="11" t="s">
        <v>13</v>
      </c>
      <c r="C1871" s="3" t="s">
        <v>14</v>
      </c>
      <c r="D1871" s="8" t="s">
        <v>2012</v>
      </c>
      <c r="E1871" s="3" t="s">
        <v>774</v>
      </c>
      <c r="F1871" s="8" t="s">
        <v>3477</v>
      </c>
      <c r="G1871" s="8" t="s">
        <v>15</v>
      </c>
      <c r="H1871" s="8" t="s">
        <v>3530</v>
      </c>
      <c r="I1871" s="3" t="s">
        <v>16</v>
      </c>
      <c r="J1871" s="36">
        <v>38.07</v>
      </c>
      <c r="K1871" s="32">
        <v>40</v>
      </c>
      <c r="L1871" s="14">
        <v>0.17499999999999999</v>
      </c>
      <c r="M1871" s="12">
        <v>20806</v>
      </c>
      <c r="N1871" s="96" t="s">
        <v>4763</v>
      </c>
      <c r="O1871" s="8" t="s">
        <v>110</v>
      </c>
      <c r="P1871" s="8" t="s">
        <v>3466</v>
      </c>
      <c r="Q1871" s="8" t="s">
        <v>3473</v>
      </c>
    </row>
    <row r="1872" spans="1:17" ht="13.9" customHeight="1">
      <c r="A1872" s="2" t="s">
        <v>8299</v>
      </c>
      <c r="B1872" s="11" t="s">
        <v>13</v>
      </c>
      <c r="C1872" s="3" t="s">
        <v>14</v>
      </c>
      <c r="D1872" s="8" t="s">
        <v>2013</v>
      </c>
      <c r="E1872" s="3" t="s">
        <v>174</v>
      </c>
      <c r="F1872" s="8" t="s">
        <v>3477</v>
      </c>
      <c r="G1872" s="8" t="s">
        <v>15</v>
      </c>
      <c r="H1872" s="8" t="s">
        <v>3530</v>
      </c>
      <c r="I1872" s="3" t="s">
        <v>16</v>
      </c>
      <c r="J1872" s="36">
        <v>34.86</v>
      </c>
      <c r="K1872" s="32">
        <v>2.6666666999999999</v>
      </c>
      <c r="L1872" s="14">
        <v>0.17499999999999999</v>
      </c>
      <c r="M1872" s="12">
        <v>25127</v>
      </c>
      <c r="N1872" s="96" t="s">
        <v>4119</v>
      </c>
      <c r="O1872" s="8" t="s">
        <v>110</v>
      </c>
      <c r="P1872" s="8" t="s">
        <v>3466</v>
      </c>
      <c r="Q1872" s="8" t="s">
        <v>3473</v>
      </c>
    </row>
    <row r="1873" spans="1:17" ht="13.9" customHeight="1">
      <c r="A1873" s="2" t="s">
        <v>8300</v>
      </c>
      <c r="B1873" s="11" t="s">
        <v>13</v>
      </c>
      <c r="C1873" s="3" t="s">
        <v>14</v>
      </c>
      <c r="D1873" s="8" t="s">
        <v>2014</v>
      </c>
      <c r="E1873" s="3" t="s">
        <v>766</v>
      </c>
      <c r="F1873" s="8" t="s">
        <v>3477</v>
      </c>
      <c r="G1873" s="8" t="s">
        <v>15</v>
      </c>
      <c r="H1873" s="8" t="s">
        <v>3530</v>
      </c>
      <c r="I1873" s="3" t="s">
        <v>16</v>
      </c>
      <c r="J1873" s="36">
        <v>39.340000000000003</v>
      </c>
      <c r="K1873" s="32">
        <v>2.6666666999999999</v>
      </c>
      <c r="L1873" s="14">
        <v>0.17499999999999999</v>
      </c>
      <c r="M1873" s="12">
        <v>22123</v>
      </c>
      <c r="N1873" s="96" t="s">
        <v>4120</v>
      </c>
      <c r="O1873" s="8" t="s">
        <v>110</v>
      </c>
      <c r="P1873" s="8" t="s">
        <v>3466</v>
      </c>
      <c r="Q1873" s="8" t="s">
        <v>3473</v>
      </c>
    </row>
    <row r="1874" spans="1:17" ht="13.9" customHeight="1">
      <c r="A1874" s="23" t="s">
        <v>8301</v>
      </c>
      <c r="B1874" s="11" t="s">
        <v>13</v>
      </c>
      <c r="C1874" s="3" t="s">
        <v>14</v>
      </c>
      <c r="D1874" s="8" t="s">
        <v>2015</v>
      </c>
      <c r="E1874" s="3" t="s">
        <v>766</v>
      </c>
      <c r="F1874" s="8" t="s">
        <v>3477</v>
      </c>
      <c r="G1874" s="8" t="s">
        <v>15</v>
      </c>
      <c r="H1874" s="8" t="s">
        <v>3530</v>
      </c>
      <c r="I1874" s="3" t="s">
        <v>16</v>
      </c>
      <c r="J1874" s="36">
        <v>42.1</v>
      </c>
      <c r="K1874" s="32">
        <v>2.6666666999999999</v>
      </c>
      <c r="L1874" s="14">
        <v>0.17499999999999999</v>
      </c>
      <c r="M1874" s="12">
        <v>22137</v>
      </c>
      <c r="N1874" s="96" t="s">
        <v>5804</v>
      </c>
      <c r="O1874" s="8" t="s">
        <v>110</v>
      </c>
      <c r="P1874" s="8" t="s">
        <v>3466</v>
      </c>
      <c r="Q1874" s="8" t="s">
        <v>3473</v>
      </c>
    </row>
    <row r="1875" spans="1:17" ht="13.9" customHeight="1">
      <c r="A1875" s="2" t="s">
        <v>8302</v>
      </c>
      <c r="B1875" s="11" t="s">
        <v>13</v>
      </c>
      <c r="C1875" s="3" t="s">
        <v>14</v>
      </c>
      <c r="D1875" s="8" t="s">
        <v>2016</v>
      </c>
      <c r="E1875" s="3" t="s">
        <v>1177</v>
      </c>
      <c r="F1875" s="8" t="s">
        <v>3477</v>
      </c>
      <c r="G1875" s="8" t="s">
        <v>15</v>
      </c>
      <c r="H1875" s="8" t="s">
        <v>3530</v>
      </c>
      <c r="I1875" s="3" t="s">
        <v>16</v>
      </c>
      <c r="J1875" s="36">
        <v>43.82</v>
      </c>
      <c r="K1875" s="32">
        <v>2.6666666999999999</v>
      </c>
      <c r="L1875" s="14">
        <v>0.17499999999999999</v>
      </c>
      <c r="M1875" s="12">
        <v>22607</v>
      </c>
      <c r="N1875" s="96" t="s">
        <v>4120</v>
      </c>
      <c r="O1875" s="8" t="s">
        <v>110</v>
      </c>
      <c r="P1875" s="8" t="s">
        <v>3466</v>
      </c>
      <c r="Q1875" s="8" t="s">
        <v>3473</v>
      </c>
    </row>
    <row r="1876" spans="1:17" ht="13.9" customHeight="1">
      <c r="A1876" s="2" t="s">
        <v>8303</v>
      </c>
      <c r="B1876" s="11" t="s">
        <v>13</v>
      </c>
      <c r="C1876" s="3" t="s">
        <v>14</v>
      </c>
      <c r="D1876" s="8" t="s">
        <v>2017</v>
      </c>
      <c r="E1876" s="8" t="s">
        <v>3126</v>
      </c>
      <c r="F1876" s="8" t="s">
        <v>3477</v>
      </c>
      <c r="G1876" s="8" t="s">
        <v>15</v>
      </c>
      <c r="H1876" s="8" t="s">
        <v>3530</v>
      </c>
      <c r="I1876" s="3" t="s">
        <v>16</v>
      </c>
      <c r="J1876" s="36">
        <v>37.450000000000003</v>
      </c>
      <c r="K1876" s="32">
        <v>2.6666666999999999</v>
      </c>
      <c r="L1876" s="14">
        <v>0.17499999999999999</v>
      </c>
      <c r="M1876" s="12">
        <v>25127</v>
      </c>
      <c r="N1876" s="96" t="s">
        <v>4764</v>
      </c>
      <c r="O1876" s="8" t="s">
        <v>110</v>
      </c>
      <c r="P1876" s="8" t="s">
        <v>3466</v>
      </c>
      <c r="Q1876" s="8" t="s">
        <v>3473</v>
      </c>
    </row>
    <row r="1877" spans="1:17" ht="13.9" customHeight="1">
      <c r="A1877" s="23" t="s">
        <v>8304</v>
      </c>
      <c r="B1877" s="11" t="s">
        <v>13</v>
      </c>
      <c r="C1877" s="3" t="s">
        <v>14</v>
      </c>
      <c r="D1877" s="8" t="s">
        <v>2018</v>
      </c>
      <c r="E1877" s="3" t="s">
        <v>215</v>
      </c>
      <c r="F1877" s="8" t="s">
        <v>3477</v>
      </c>
      <c r="G1877" s="8" t="s">
        <v>15</v>
      </c>
      <c r="H1877" s="8" t="s">
        <v>3530</v>
      </c>
      <c r="I1877" s="3" t="s">
        <v>16</v>
      </c>
      <c r="J1877" s="36">
        <v>40.9</v>
      </c>
      <c r="K1877" s="32">
        <v>2.6666666999999999</v>
      </c>
      <c r="L1877" s="14">
        <v>0.17499999999999999</v>
      </c>
      <c r="M1877" s="12">
        <v>22123</v>
      </c>
      <c r="N1877" s="93" t="s">
        <v>4121</v>
      </c>
      <c r="O1877" s="8" t="s">
        <v>110</v>
      </c>
      <c r="P1877" s="8" t="s">
        <v>3466</v>
      </c>
      <c r="Q1877" s="8" t="s">
        <v>3473</v>
      </c>
    </row>
    <row r="1878" spans="1:17" ht="13.9" customHeight="1">
      <c r="A1878" s="2" t="s">
        <v>8305</v>
      </c>
      <c r="B1878" s="11" t="s">
        <v>13</v>
      </c>
      <c r="C1878" s="3" t="s">
        <v>14</v>
      </c>
      <c r="D1878" s="8" t="s">
        <v>2019</v>
      </c>
      <c r="E1878" s="8" t="s">
        <v>1777</v>
      </c>
      <c r="F1878" s="8" t="s">
        <v>3477</v>
      </c>
      <c r="G1878" s="8" t="s">
        <v>15</v>
      </c>
      <c r="H1878" s="8" t="s">
        <v>3530</v>
      </c>
      <c r="I1878" s="3" t="s">
        <v>16</v>
      </c>
      <c r="J1878" s="36">
        <v>38.979999999999997</v>
      </c>
      <c r="K1878" s="32">
        <v>2.6666666999999999</v>
      </c>
      <c r="L1878" s="14">
        <v>0.17499999999999999</v>
      </c>
      <c r="M1878" s="12">
        <v>22137</v>
      </c>
      <c r="N1878" s="93" t="s">
        <v>4122</v>
      </c>
      <c r="O1878" s="8" t="s">
        <v>110</v>
      </c>
      <c r="P1878" s="8" t="s">
        <v>3466</v>
      </c>
      <c r="Q1878" s="8" t="s">
        <v>3473</v>
      </c>
    </row>
    <row r="1879" spans="1:17" ht="13.9" customHeight="1">
      <c r="A1879" s="2" t="s">
        <v>8306</v>
      </c>
      <c r="B1879" s="11" t="s">
        <v>13</v>
      </c>
      <c r="C1879" s="3" t="s">
        <v>14</v>
      </c>
      <c r="D1879" s="8" t="s">
        <v>2020</v>
      </c>
      <c r="E1879" s="3" t="s">
        <v>1396</v>
      </c>
      <c r="F1879" s="8" t="s">
        <v>3477</v>
      </c>
      <c r="G1879" s="8" t="s">
        <v>15</v>
      </c>
      <c r="H1879" s="8" t="s">
        <v>3530</v>
      </c>
      <c r="I1879" s="3" t="s">
        <v>16</v>
      </c>
      <c r="J1879" s="36">
        <v>39.700000000000003</v>
      </c>
      <c r="K1879" s="32">
        <v>2.6666666999999999</v>
      </c>
      <c r="L1879" s="14">
        <v>0.17499999999999999</v>
      </c>
      <c r="M1879" s="12">
        <v>22607</v>
      </c>
      <c r="N1879" s="93" t="s">
        <v>5805</v>
      </c>
      <c r="O1879" s="8" t="s">
        <v>110</v>
      </c>
      <c r="P1879" s="8" t="s">
        <v>3466</v>
      </c>
      <c r="Q1879" s="8" t="s">
        <v>3473</v>
      </c>
    </row>
    <row r="1880" spans="1:17" ht="13.9" customHeight="1">
      <c r="A1880" s="23" t="s">
        <v>8307</v>
      </c>
      <c r="B1880" s="11" t="s">
        <v>13</v>
      </c>
      <c r="C1880" s="3" t="s">
        <v>14</v>
      </c>
      <c r="D1880" s="8" t="s">
        <v>2021</v>
      </c>
      <c r="E1880" s="8" t="s">
        <v>1777</v>
      </c>
      <c r="F1880" s="8" t="s">
        <v>3477</v>
      </c>
      <c r="G1880" s="8" t="s">
        <v>15</v>
      </c>
      <c r="H1880" s="8" t="s">
        <v>3530</v>
      </c>
      <c r="I1880" s="3" t="s">
        <v>16</v>
      </c>
      <c r="J1880" s="36">
        <v>45.18</v>
      </c>
      <c r="K1880" s="32">
        <v>2.6666666999999999</v>
      </c>
      <c r="L1880" s="14">
        <v>0.17499999999999999</v>
      </c>
      <c r="M1880" s="12">
        <v>25127</v>
      </c>
      <c r="N1880" s="93" t="s">
        <v>4122</v>
      </c>
      <c r="O1880" s="8" t="s">
        <v>110</v>
      </c>
      <c r="P1880" s="8" t="s">
        <v>3466</v>
      </c>
      <c r="Q1880" s="8" t="s">
        <v>3473</v>
      </c>
    </row>
    <row r="1881" spans="1:17" ht="13.9" customHeight="1">
      <c r="A1881" s="2" t="s">
        <v>8308</v>
      </c>
      <c r="B1881" s="11" t="s">
        <v>13</v>
      </c>
      <c r="C1881" s="3" t="s">
        <v>14</v>
      </c>
      <c r="D1881" s="8" t="s">
        <v>2022</v>
      </c>
      <c r="E1881" s="8" t="s">
        <v>3126</v>
      </c>
      <c r="F1881" s="8" t="s">
        <v>3477</v>
      </c>
      <c r="G1881" s="8" t="s">
        <v>15</v>
      </c>
      <c r="H1881" s="8" t="s">
        <v>3530</v>
      </c>
      <c r="I1881" s="3" t="s">
        <v>16</v>
      </c>
      <c r="J1881" s="36">
        <v>36.909999999999997</v>
      </c>
      <c r="K1881" s="32">
        <v>2.6666666999999999</v>
      </c>
      <c r="L1881" s="14">
        <v>0.17499999999999999</v>
      </c>
      <c r="M1881" s="12">
        <v>22123</v>
      </c>
      <c r="N1881" s="93" t="s">
        <v>4765</v>
      </c>
      <c r="O1881" s="8" t="s">
        <v>110</v>
      </c>
      <c r="P1881" s="8" t="s">
        <v>3466</v>
      </c>
      <c r="Q1881" s="8" t="s">
        <v>3473</v>
      </c>
    </row>
    <row r="1882" spans="1:17" ht="13.9" customHeight="1">
      <c r="A1882" s="2" t="s">
        <v>8309</v>
      </c>
      <c r="B1882" s="8" t="s">
        <v>13</v>
      </c>
      <c r="C1882" s="3" t="s">
        <v>14</v>
      </c>
      <c r="D1882" s="8" t="s">
        <v>2023</v>
      </c>
      <c r="E1882" s="8" t="s">
        <v>1777</v>
      </c>
      <c r="F1882" s="8" t="s">
        <v>3477</v>
      </c>
      <c r="G1882" s="8" t="s">
        <v>15</v>
      </c>
      <c r="H1882" s="8" t="s">
        <v>3530</v>
      </c>
      <c r="I1882" s="3" t="s">
        <v>16</v>
      </c>
      <c r="J1882" s="36">
        <v>40.409999999999997</v>
      </c>
      <c r="K1882" s="32">
        <v>2.6666666999999999</v>
      </c>
      <c r="L1882" s="14">
        <v>0.17499999999999999</v>
      </c>
      <c r="M1882" s="12">
        <v>22135</v>
      </c>
      <c r="N1882" s="93" t="s">
        <v>4123</v>
      </c>
      <c r="O1882" s="8" t="s">
        <v>110</v>
      </c>
      <c r="P1882" s="8" t="s">
        <v>3466</v>
      </c>
      <c r="Q1882" s="8" t="s">
        <v>3473</v>
      </c>
    </row>
    <row r="1883" spans="1:17" ht="13.9" customHeight="1">
      <c r="A1883" s="23" t="s">
        <v>8310</v>
      </c>
      <c r="B1883" s="11" t="s">
        <v>13</v>
      </c>
      <c r="C1883" s="3" t="s">
        <v>14</v>
      </c>
      <c r="D1883" s="8" t="s">
        <v>2024</v>
      </c>
      <c r="E1883" s="3" t="s">
        <v>616</v>
      </c>
      <c r="F1883" s="8" t="s">
        <v>3477</v>
      </c>
      <c r="G1883" s="8" t="s">
        <v>15</v>
      </c>
      <c r="H1883" s="8" t="s">
        <v>3530</v>
      </c>
      <c r="I1883" s="3" t="s">
        <v>16</v>
      </c>
      <c r="J1883" s="36">
        <v>40.840000000000003</v>
      </c>
      <c r="K1883" s="32">
        <v>2.6666666999999999</v>
      </c>
      <c r="L1883" s="14">
        <v>0.17499999999999999</v>
      </c>
      <c r="M1883" s="12">
        <v>22607</v>
      </c>
      <c r="N1883" s="93" t="s">
        <v>4124</v>
      </c>
      <c r="O1883" s="8" t="s">
        <v>110</v>
      </c>
      <c r="P1883" s="8" t="s">
        <v>3466</v>
      </c>
      <c r="Q1883" s="8" t="s">
        <v>3473</v>
      </c>
    </row>
    <row r="1884" spans="1:17" ht="13.9" customHeight="1">
      <c r="A1884" s="2" t="s">
        <v>8311</v>
      </c>
      <c r="B1884" s="11" t="s">
        <v>13</v>
      </c>
      <c r="C1884" s="3" t="s">
        <v>14</v>
      </c>
      <c r="D1884" s="8" t="s">
        <v>2025</v>
      </c>
      <c r="E1884" s="3" t="s">
        <v>354</v>
      </c>
      <c r="F1884" s="8" t="s">
        <v>3477</v>
      </c>
      <c r="G1884" s="8" t="s">
        <v>15</v>
      </c>
      <c r="H1884" s="8" t="s">
        <v>3530</v>
      </c>
      <c r="I1884" s="3" t="s">
        <v>16</v>
      </c>
      <c r="J1884" s="36">
        <v>42.07</v>
      </c>
      <c r="K1884" s="32">
        <v>2.6666666999999999</v>
      </c>
      <c r="L1884" s="14">
        <v>0.17499999999999999</v>
      </c>
      <c r="M1884" s="12">
        <v>25127</v>
      </c>
      <c r="N1884" s="93" t="s">
        <v>5806</v>
      </c>
      <c r="O1884" s="8" t="s">
        <v>110</v>
      </c>
      <c r="P1884" s="8" t="s">
        <v>3466</v>
      </c>
      <c r="Q1884" s="8" t="s">
        <v>3473</v>
      </c>
    </row>
    <row r="1885" spans="1:17" ht="13.9" customHeight="1">
      <c r="A1885" s="2" t="s">
        <v>8312</v>
      </c>
      <c r="B1885" s="11" t="s">
        <v>13</v>
      </c>
      <c r="C1885" s="3" t="s">
        <v>14</v>
      </c>
      <c r="D1885" s="8" t="s">
        <v>2026</v>
      </c>
      <c r="E1885" s="3" t="s">
        <v>1177</v>
      </c>
      <c r="F1885" s="8" t="s">
        <v>3477</v>
      </c>
      <c r="G1885" s="8" t="s">
        <v>15</v>
      </c>
      <c r="H1885" s="8" t="s">
        <v>3530</v>
      </c>
      <c r="I1885" s="3" t="s">
        <v>16</v>
      </c>
      <c r="J1885" s="36">
        <v>40.1</v>
      </c>
      <c r="K1885" s="32">
        <v>2.6666666999999999</v>
      </c>
      <c r="L1885" s="14">
        <v>0.17499999999999999</v>
      </c>
      <c r="M1885" s="12">
        <v>22123</v>
      </c>
      <c r="N1885" s="93" t="s">
        <v>4124</v>
      </c>
      <c r="O1885" s="8" t="s">
        <v>110</v>
      </c>
      <c r="P1885" s="8" t="s">
        <v>3466</v>
      </c>
      <c r="Q1885" s="8" t="s">
        <v>3473</v>
      </c>
    </row>
    <row r="1886" spans="1:17" ht="13.9" customHeight="1">
      <c r="A1886" s="23" t="s">
        <v>8313</v>
      </c>
      <c r="B1886" s="11" t="s">
        <v>13</v>
      </c>
      <c r="C1886" s="3" t="s">
        <v>14</v>
      </c>
      <c r="D1886" s="8" t="s">
        <v>2027</v>
      </c>
      <c r="E1886" s="8" t="s">
        <v>201</v>
      </c>
      <c r="F1886" s="8" t="s">
        <v>3477</v>
      </c>
      <c r="G1886" s="8" t="s">
        <v>15</v>
      </c>
      <c r="H1886" s="8" t="s">
        <v>3530</v>
      </c>
      <c r="I1886" s="3" t="s">
        <v>16</v>
      </c>
      <c r="J1886" s="36">
        <v>40.520000000000003</v>
      </c>
      <c r="K1886" s="32">
        <v>2.6666666999999999</v>
      </c>
      <c r="L1886" s="14">
        <v>0.17499999999999999</v>
      </c>
      <c r="M1886" s="12">
        <v>22137</v>
      </c>
      <c r="N1886" s="93" t="s">
        <v>5807</v>
      </c>
      <c r="O1886" s="8" t="s">
        <v>110</v>
      </c>
      <c r="P1886" s="8" t="s">
        <v>3466</v>
      </c>
      <c r="Q1886" s="8" t="s">
        <v>3473</v>
      </c>
    </row>
    <row r="1887" spans="1:17" ht="13.9" customHeight="1">
      <c r="A1887" s="2" t="s">
        <v>8314</v>
      </c>
      <c r="B1887" s="11" t="s">
        <v>13</v>
      </c>
      <c r="C1887" s="3" t="s">
        <v>14</v>
      </c>
      <c r="D1887" s="8" t="s">
        <v>2028</v>
      </c>
      <c r="E1887" s="8" t="s">
        <v>2552</v>
      </c>
      <c r="F1887" s="8" t="s">
        <v>3477</v>
      </c>
      <c r="G1887" s="8" t="s">
        <v>15</v>
      </c>
      <c r="H1887" s="3" t="s">
        <v>3480</v>
      </c>
      <c r="I1887" s="3" t="s">
        <v>3463</v>
      </c>
      <c r="J1887" s="36">
        <v>39.130000000000003</v>
      </c>
      <c r="K1887" s="32">
        <v>1.875</v>
      </c>
      <c r="L1887" s="14">
        <v>0.1875</v>
      </c>
      <c r="M1887" s="12">
        <v>43347</v>
      </c>
      <c r="N1887" s="93" t="s">
        <v>4766</v>
      </c>
      <c r="O1887" s="8" t="s">
        <v>494</v>
      </c>
      <c r="P1887" s="8" t="s">
        <v>3466</v>
      </c>
      <c r="Q1887" s="8" t="s">
        <v>3471</v>
      </c>
    </row>
    <row r="1888" spans="1:17" ht="13.9" customHeight="1">
      <c r="A1888" s="2" t="s">
        <v>8315</v>
      </c>
      <c r="B1888" s="11" t="s">
        <v>13</v>
      </c>
      <c r="C1888" s="3" t="s">
        <v>14</v>
      </c>
      <c r="D1888" s="8" t="s">
        <v>2029</v>
      </c>
      <c r="E1888" s="3" t="s">
        <v>723</v>
      </c>
      <c r="F1888" s="8" t="s">
        <v>3477</v>
      </c>
      <c r="G1888" s="8" t="s">
        <v>15</v>
      </c>
      <c r="H1888" s="3" t="s">
        <v>3480</v>
      </c>
      <c r="I1888" s="3" t="s">
        <v>3463</v>
      </c>
      <c r="J1888" s="36">
        <v>202.23</v>
      </c>
      <c r="K1888" s="32">
        <v>1.875</v>
      </c>
      <c r="L1888" s="14">
        <v>0.2</v>
      </c>
      <c r="M1888" s="7">
        <v>42858</v>
      </c>
      <c r="N1888" s="93" t="s">
        <v>4766</v>
      </c>
      <c r="O1888" s="8" t="s">
        <v>284</v>
      </c>
      <c r="P1888" s="8" t="s">
        <v>3466</v>
      </c>
      <c r="Q1888" s="8" t="s">
        <v>3471</v>
      </c>
    </row>
    <row r="1889" spans="1:17" ht="13.9" customHeight="1">
      <c r="A1889" s="23" t="s">
        <v>8316</v>
      </c>
      <c r="B1889" s="11" t="s">
        <v>13</v>
      </c>
      <c r="C1889" s="3" t="s">
        <v>14</v>
      </c>
      <c r="D1889" s="8" t="s">
        <v>2030</v>
      </c>
      <c r="E1889" s="8" t="s">
        <v>3126</v>
      </c>
      <c r="F1889" s="8" t="s">
        <v>3477</v>
      </c>
      <c r="G1889" s="8" t="s">
        <v>15</v>
      </c>
      <c r="H1889" s="3" t="s">
        <v>3480</v>
      </c>
      <c r="I1889" s="3" t="s">
        <v>3463</v>
      </c>
      <c r="J1889" s="36">
        <v>196.12</v>
      </c>
      <c r="K1889" s="32">
        <v>1.875</v>
      </c>
      <c r="L1889" s="14">
        <v>0.2</v>
      </c>
      <c r="M1889" s="12">
        <v>42854</v>
      </c>
      <c r="N1889" s="93" t="s">
        <v>5808</v>
      </c>
      <c r="O1889" s="8" t="s">
        <v>284</v>
      </c>
      <c r="P1889" s="8" t="s">
        <v>3466</v>
      </c>
      <c r="Q1889" s="8" t="s">
        <v>3471</v>
      </c>
    </row>
    <row r="1890" spans="1:17" ht="13.9" customHeight="1">
      <c r="A1890" s="2" t="s">
        <v>8317</v>
      </c>
      <c r="B1890" s="11" t="s">
        <v>13</v>
      </c>
      <c r="C1890" s="3" t="s">
        <v>14</v>
      </c>
      <c r="D1890" s="8" t="s">
        <v>1819</v>
      </c>
      <c r="E1890" s="8" t="s">
        <v>1589</v>
      </c>
      <c r="F1890" s="8" t="s">
        <v>3477</v>
      </c>
      <c r="G1890" s="8" t="s">
        <v>15</v>
      </c>
      <c r="H1890" s="3" t="s">
        <v>3480</v>
      </c>
      <c r="I1890" s="3" t="s">
        <v>3463</v>
      </c>
      <c r="J1890" s="36">
        <v>658.37</v>
      </c>
      <c r="K1890" s="32">
        <v>0.10648000000000001</v>
      </c>
      <c r="L1890" s="14">
        <v>0.2</v>
      </c>
      <c r="M1890" s="12">
        <v>42196</v>
      </c>
      <c r="N1890" s="93" t="s">
        <v>5809</v>
      </c>
      <c r="O1890" s="8" t="s">
        <v>368</v>
      </c>
      <c r="P1890" s="8" t="s">
        <v>3469</v>
      </c>
      <c r="Q1890" s="8" t="s">
        <v>3471</v>
      </c>
    </row>
    <row r="1891" spans="1:17" ht="13.9" customHeight="1">
      <c r="A1891" s="2" t="s">
        <v>8318</v>
      </c>
      <c r="B1891" s="11" t="s">
        <v>13</v>
      </c>
      <c r="C1891" s="3" t="s">
        <v>14</v>
      </c>
      <c r="D1891" s="8" t="s">
        <v>2031</v>
      </c>
      <c r="E1891" s="3" t="s">
        <v>215</v>
      </c>
      <c r="F1891" s="8" t="s">
        <v>3477</v>
      </c>
      <c r="G1891" s="8" t="s">
        <v>15</v>
      </c>
      <c r="H1891" s="3" t="s">
        <v>3480</v>
      </c>
      <c r="I1891" s="3" t="s">
        <v>3463</v>
      </c>
      <c r="J1891" s="36">
        <v>195.85</v>
      </c>
      <c r="K1891" s="32">
        <v>7.5</v>
      </c>
      <c r="L1891" s="14">
        <v>0.2</v>
      </c>
      <c r="M1891" s="12">
        <v>43338</v>
      </c>
      <c r="N1891" s="97" t="s">
        <v>5810</v>
      </c>
      <c r="O1891" s="8" t="s">
        <v>284</v>
      </c>
      <c r="P1891" s="8" t="s">
        <v>3466</v>
      </c>
      <c r="Q1891" s="8" t="s">
        <v>3471</v>
      </c>
    </row>
    <row r="1892" spans="1:17" ht="13.9" customHeight="1">
      <c r="A1892" s="23" t="s">
        <v>8319</v>
      </c>
      <c r="B1892" s="11" t="s">
        <v>13</v>
      </c>
      <c r="C1892" s="3" t="s">
        <v>14</v>
      </c>
      <c r="D1892" s="8" t="s">
        <v>2032</v>
      </c>
      <c r="E1892" s="8" t="s">
        <v>1777</v>
      </c>
      <c r="F1892" s="8" t="s">
        <v>3477</v>
      </c>
      <c r="G1892" s="8" t="s">
        <v>15</v>
      </c>
      <c r="H1892" s="8" t="s">
        <v>3527</v>
      </c>
      <c r="I1892" s="3" t="s">
        <v>16</v>
      </c>
      <c r="J1892" s="36">
        <v>162.63999999999999</v>
      </c>
      <c r="K1892" s="32">
        <v>4.2857143999999998</v>
      </c>
      <c r="L1892" s="14">
        <v>0.2</v>
      </c>
      <c r="M1892" s="7">
        <v>42870</v>
      </c>
      <c r="N1892" s="93" t="s">
        <v>4767</v>
      </c>
      <c r="O1892" s="8" t="s">
        <v>233</v>
      </c>
      <c r="P1892" s="8" t="s">
        <v>3465</v>
      </c>
      <c r="Q1892" s="8" t="s">
        <v>3471</v>
      </c>
    </row>
    <row r="1893" spans="1:17" ht="13.9" customHeight="1">
      <c r="A1893" s="2" t="s">
        <v>8320</v>
      </c>
      <c r="B1893" s="11" t="s">
        <v>13</v>
      </c>
      <c r="C1893" s="3" t="s">
        <v>14</v>
      </c>
      <c r="D1893" s="8" t="s">
        <v>2033</v>
      </c>
      <c r="E1893" s="3" t="s">
        <v>995</v>
      </c>
      <c r="F1893" s="8" t="s">
        <v>3477</v>
      </c>
      <c r="G1893" s="8" t="s">
        <v>15</v>
      </c>
      <c r="H1893" s="3" t="s">
        <v>3480</v>
      </c>
      <c r="I1893" s="3" t="s">
        <v>3463</v>
      </c>
      <c r="J1893" s="36">
        <v>79.7</v>
      </c>
      <c r="K1893" s="32">
        <v>0.30952400000000002</v>
      </c>
      <c r="L1893" s="14">
        <v>0.1875</v>
      </c>
      <c r="M1893" s="12">
        <v>42848</v>
      </c>
      <c r="N1893" s="93" t="s">
        <v>4768</v>
      </c>
      <c r="O1893" s="8" t="s">
        <v>280</v>
      </c>
      <c r="P1893" s="8" t="s">
        <v>3469</v>
      </c>
      <c r="Q1893" s="8" t="s">
        <v>3471</v>
      </c>
    </row>
    <row r="1894" spans="1:17" ht="13.9" customHeight="1">
      <c r="A1894" s="2" t="s">
        <v>8321</v>
      </c>
      <c r="B1894" s="11" t="s">
        <v>13</v>
      </c>
      <c r="C1894" s="3" t="s">
        <v>14</v>
      </c>
      <c r="D1894" s="8" t="s">
        <v>2034</v>
      </c>
      <c r="E1894" s="8" t="s">
        <v>1274</v>
      </c>
      <c r="F1894" s="8" t="s">
        <v>3477</v>
      </c>
      <c r="G1894" s="8" t="s">
        <v>15</v>
      </c>
      <c r="H1894" s="3" t="s">
        <v>3480</v>
      </c>
      <c r="I1894" s="3" t="s">
        <v>3463</v>
      </c>
      <c r="J1894" s="36">
        <v>84.31</v>
      </c>
      <c r="K1894" s="32">
        <v>2.5</v>
      </c>
      <c r="L1894" s="14">
        <v>0.1875</v>
      </c>
      <c r="M1894" s="12">
        <v>42862</v>
      </c>
      <c r="N1894" s="93" t="s">
        <v>4769</v>
      </c>
      <c r="O1894" s="8" t="s">
        <v>280</v>
      </c>
      <c r="P1894" s="8" t="s">
        <v>3469</v>
      </c>
      <c r="Q1894" s="8" t="s">
        <v>3471</v>
      </c>
    </row>
    <row r="1895" spans="1:17" ht="13.9" customHeight="1">
      <c r="A1895" s="23" t="s">
        <v>8322</v>
      </c>
      <c r="B1895" s="11" t="s">
        <v>13</v>
      </c>
      <c r="C1895" s="3" t="s">
        <v>14</v>
      </c>
      <c r="D1895" s="8" t="s">
        <v>2035</v>
      </c>
      <c r="E1895" s="8" t="s">
        <v>2552</v>
      </c>
      <c r="F1895" s="8" t="s">
        <v>3477</v>
      </c>
      <c r="G1895" s="8" t="s">
        <v>15</v>
      </c>
      <c r="H1895" s="3" t="s">
        <v>3480</v>
      </c>
      <c r="I1895" s="3" t="s">
        <v>3463</v>
      </c>
      <c r="J1895" s="36">
        <v>79.61</v>
      </c>
      <c r="K1895" s="32">
        <v>0.61904800000000004</v>
      </c>
      <c r="L1895" s="14">
        <v>0.1875</v>
      </c>
      <c r="M1895" s="12">
        <v>43332</v>
      </c>
      <c r="N1895" s="93" t="s">
        <v>4770</v>
      </c>
      <c r="O1895" s="8" t="s">
        <v>280</v>
      </c>
      <c r="P1895" s="8" t="s">
        <v>3469</v>
      </c>
      <c r="Q1895" s="8" t="s">
        <v>3471</v>
      </c>
    </row>
    <row r="1896" spans="1:17" ht="13.9" customHeight="1">
      <c r="A1896" s="2" t="s">
        <v>8323</v>
      </c>
      <c r="B1896" s="11" t="s">
        <v>13</v>
      </c>
      <c r="C1896" s="3" t="s">
        <v>14</v>
      </c>
      <c r="D1896" s="8" t="s">
        <v>2036</v>
      </c>
      <c r="E1896" s="8" t="s">
        <v>2799</v>
      </c>
      <c r="F1896" s="8" t="s">
        <v>3477</v>
      </c>
      <c r="G1896" s="8" t="s">
        <v>15</v>
      </c>
      <c r="H1896" s="3" t="s">
        <v>3480</v>
      </c>
      <c r="I1896" s="3" t="s">
        <v>3463</v>
      </c>
      <c r="J1896" s="36">
        <v>36.369999999999997</v>
      </c>
      <c r="K1896" s="32">
        <v>1</v>
      </c>
      <c r="L1896" s="14">
        <v>0.2</v>
      </c>
      <c r="M1896" s="7">
        <v>42852</v>
      </c>
      <c r="N1896" s="93" t="s">
        <v>4771</v>
      </c>
      <c r="O1896" s="8" t="s">
        <v>1933</v>
      </c>
      <c r="P1896" s="8" t="s">
        <v>3469</v>
      </c>
      <c r="Q1896" s="8" t="s">
        <v>3471</v>
      </c>
    </row>
    <row r="1897" spans="1:17" ht="13.9" customHeight="1">
      <c r="A1897" s="2" t="s">
        <v>8324</v>
      </c>
      <c r="B1897" s="11" t="s">
        <v>13</v>
      </c>
      <c r="C1897" s="3" t="s">
        <v>14</v>
      </c>
      <c r="D1897" s="8" t="s">
        <v>2037</v>
      </c>
      <c r="E1897" s="8" t="s">
        <v>2404</v>
      </c>
      <c r="F1897" s="8" t="s">
        <v>3477</v>
      </c>
      <c r="G1897" s="8" t="s">
        <v>15</v>
      </c>
      <c r="H1897" s="3" t="s">
        <v>3480</v>
      </c>
      <c r="I1897" s="3" t="s">
        <v>3463</v>
      </c>
      <c r="J1897" s="36">
        <v>127.96</v>
      </c>
      <c r="K1897" s="32">
        <v>7.54</v>
      </c>
      <c r="L1897" s="14">
        <v>0.1875</v>
      </c>
      <c r="M1897" s="12">
        <v>42877</v>
      </c>
      <c r="N1897" s="93" t="s">
        <v>4125</v>
      </c>
      <c r="O1897" s="8" t="s">
        <v>494</v>
      </c>
      <c r="P1897" s="8" t="s">
        <v>3466</v>
      </c>
      <c r="Q1897" s="8" t="s">
        <v>3471</v>
      </c>
    </row>
    <row r="1898" spans="1:17" ht="13.9" customHeight="1">
      <c r="A1898" s="23" t="s">
        <v>8325</v>
      </c>
      <c r="B1898" s="11" t="s">
        <v>13</v>
      </c>
      <c r="C1898" s="3" t="s">
        <v>14</v>
      </c>
      <c r="D1898" s="8" t="s">
        <v>2038</v>
      </c>
      <c r="E1898" s="3" t="s">
        <v>354</v>
      </c>
      <c r="F1898" s="8" t="s">
        <v>3477</v>
      </c>
      <c r="G1898" s="8" t="s">
        <v>15</v>
      </c>
      <c r="H1898" s="3" t="s">
        <v>3480</v>
      </c>
      <c r="I1898" s="3" t="s">
        <v>3463</v>
      </c>
      <c r="J1898" s="36">
        <v>66.680000000000007</v>
      </c>
      <c r="K1898" s="32">
        <v>0.72916700000000001</v>
      </c>
      <c r="L1898" s="14">
        <v>0.2</v>
      </c>
      <c r="M1898" s="12">
        <v>42867</v>
      </c>
      <c r="N1898" s="93" t="s">
        <v>4772</v>
      </c>
      <c r="O1898" s="8" t="s">
        <v>112</v>
      </c>
      <c r="P1898" s="8" t="s">
        <v>3466</v>
      </c>
      <c r="Q1898" s="8" t="s">
        <v>3471</v>
      </c>
    </row>
    <row r="1899" spans="1:17" ht="13.9" customHeight="1">
      <c r="A1899" s="2" t="s">
        <v>8326</v>
      </c>
      <c r="B1899" s="15" t="s">
        <v>13</v>
      </c>
      <c r="C1899" s="3" t="s">
        <v>14</v>
      </c>
      <c r="D1899" s="8" t="s">
        <v>2039</v>
      </c>
      <c r="E1899" s="8" t="s">
        <v>2207</v>
      </c>
      <c r="F1899" s="8" t="s">
        <v>3477</v>
      </c>
      <c r="G1899" s="8" t="s">
        <v>15</v>
      </c>
      <c r="H1899" s="3" t="s">
        <v>3480</v>
      </c>
      <c r="I1899" s="3" t="s">
        <v>3463</v>
      </c>
      <c r="J1899" s="36">
        <v>77.209999999999994</v>
      </c>
      <c r="K1899" s="32">
        <v>0.30952380000000002</v>
      </c>
      <c r="L1899" s="14">
        <v>0.1875</v>
      </c>
      <c r="M1899" s="12">
        <v>43332</v>
      </c>
      <c r="N1899" s="97" t="s">
        <v>4773</v>
      </c>
      <c r="O1899" s="8" t="s">
        <v>280</v>
      </c>
      <c r="P1899" s="8" t="s">
        <v>3469</v>
      </c>
      <c r="Q1899" s="8" t="s">
        <v>3471</v>
      </c>
    </row>
    <row r="1900" spans="1:17" ht="13.9" customHeight="1">
      <c r="A1900" s="2" t="s">
        <v>8327</v>
      </c>
      <c r="B1900" s="11" t="s">
        <v>13</v>
      </c>
      <c r="C1900" s="3" t="s">
        <v>14</v>
      </c>
      <c r="D1900" s="8" t="s">
        <v>2040</v>
      </c>
      <c r="E1900" s="8" t="s">
        <v>1777</v>
      </c>
      <c r="F1900" s="8" t="s">
        <v>3477</v>
      </c>
      <c r="G1900" s="8" t="s">
        <v>15</v>
      </c>
      <c r="H1900" s="3" t="s">
        <v>3480</v>
      </c>
      <c r="I1900" s="3" t="s">
        <v>3463</v>
      </c>
      <c r="J1900" s="36">
        <v>116.16</v>
      </c>
      <c r="K1900" s="32">
        <v>3.1250667000000001</v>
      </c>
      <c r="L1900" s="14">
        <v>0.2</v>
      </c>
      <c r="M1900" s="7">
        <v>42887</v>
      </c>
      <c r="N1900" s="93" t="s">
        <v>4774</v>
      </c>
      <c r="O1900" s="8" t="s">
        <v>494</v>
      </c>
      <c r="P1900" s="8" t="s">
        <v>3466</v>
      </c>
      <c r="Q1900" s="8" t="s">
        <v>3471</v>
      </c>
    </row>
    <row r="1901" spans="1:17" ht="13.9" customHeight="1">
      <c r="A1901" s="23" t="s">
        <v>8328</v>
      </c>
      <c r="B1901" s="11" t="s">
        <v>13</v>
      </c>
      <c r="C1901" s="3" t="s">
        <v>14</v>
      </c>
      <c r="D1901" s="8" t="s">
        <v>2041</v>
      </c>
      <c r="E1901" s="3" t="s">
        <v>1100</v>
      </c>
      <c r="F1901" s="8" t="s">
        <v>3477</v>
      </c>
      <c r="G1901" s="8" t="s">
        <v>15</v>
      </c>
      <c r="H1901" s="3" t="s">
        <v>3480</v>
      </c>
      <c r="I1901" s="3" t="s">
        <v>3463</v>
      </c>
      <c r="J1901" s="36">
        <v>42.65</v>
      </c>
      <c r="K1901" s="32">
        <v>3.3333333000000001</v>
      </c>
      <c r="L1901" s="14">
        <v>0.1875</v>
      </c>
      <c r="M1901" s="12">
        <v>42810</v>
      </c>
      <c r="N1901" s="93" t="s">
        <v>4775</v>
      </c>
      <c r="O1901" s="8" t="s">
        <v>218</v>
      </c>
      <c r="P1901" s="8" t="s">
        <v>3466</v>
      </c>
      <c r="Q1901" s="8" t="s">
        <v>3471</v>
      </c>
    </row>
    <row r="1902" spans="1:17" ht="13.9" customHeight="1">
      <c r="A1902" s="2" t="s">
        <v>8329</v>
      </c>
      <c r="B1902" s="11" t="s">
        <v>13</v>
      </c>
      <c r="C1902" s="3" t="s">
        <v>14</v>
      </c>
      <c r="D1902" s="8" t="s">
        <v>2042</v>
      </c>
      <c r="E1902" s="3" t="s">
        <v>723</v>
      </c>
      <c r="F1902" s="8" t="s">
        <v>3477</v>
      </c>
      <c r="G1902" s="8" t="s">
        <v>15</v>
      </c>
      <c r="H1902" s="8" t="s">
        <v>3513</v>
      </c>
      <c r="I1902" s="3" t="s">
        <v>16</v>
      </c>
      <c r="J1902" s="36">
        <v>72.099999999999994</v>
      </c>
      <c r="K1902" s="32">
        <v>0.42430109999999999</v>
      </c>
      <c r="L1902" s="14">
        <v>0.1875</v>
      </c>
      <c r="M1902" s="12">
        <v>42884</v>
      </c>
      <c r="N1902" s="93" t="s">
        <v>4776</v>
      </c>
      <c r="O1902" s="8" t="s">
        <v>115</v>
      </c>
      <c r="P1902" s="8" t="s">
        <v>3465</v>
      </c>
      <c r="Q1902" s="8" t="s">
        <v>3471</v>
      </c>
    </row>
    <row r="1903" spans="1:17" ht="13.9" customHeight="1">
      <c r="A1903" s="2" t="s">
        <v>8330</v>
      </c>
      <c r="B1903" s="11" t="s">
        <v>13</v>
      </c>
      <c r="C1903" s="3" t="s">
        <v>14</v>
      </c>
      <c r="D1903" s="8" t="s">
        <v>2043</v>
      </c>
      <c r="E1903" s="8" t="s">
        <v>2276</v>
      </c>
      <c r="F1903" s="8" t="s">
        <v>3477</v>
      </c>
      <c r="G1903" s="8" t="s">
        <v>15</v>
      </c>
      <c r="H1903" s="8" t="s">
        <v>3513</v>
      </c>
      <c r="I1903" s="3" t="s">
        <v>16</v>
      </c>
      <c r="J1903" s="36">
        <v>161.59</v>
      </c>
      <c r="K1903" s="32">
        <v>0.74996669999999999</v>
      </c>
      <c r="L1903" s="14">
        <v>0.2</v>
      </c>
      <c r="M1903" s="12">
        <v>43361</v>
      </c>
      <c r="N1903" s="93" t="s">
        <v>4777</v>
      </c>
      <c r="O1903" s="8" t="s">
        <v>683</v>
      </c>
      <c r="P1903" s="8" t="s">
        <v>3465</v>
      </c>
      <c r="Q1903" s="8" t="s">
        <v>3471</v>
      </c>
    </row>
    <row r="1904" spans="1:17" ht="13.9" customHeight="1">
      <c r="A1904" s="23" t="s">
        <v>8331</v>
      </c>
      <c r="B1904" s="11" t="s">
        <v>13</v>
      </c>
      <c r="C1904" s="3" t="s">
        <v>14</v>
      </c>
      <c r="D1904" s="8" t="s">
        <v>2044</v>
      </c>
      <c r="E1904" s="3" t="s">
        <v>1396</v>
      </c>
      <c r="F1904" s="8" t="s">
        <v>3477</v>
      </c>
      <c r="G1904" s="8" t="s">
        <v>15</v>
      </c>
      <c r="H1904" s="8" t="s">
        <v>3527</v>
      </c>
      <c r="I1904" s="3" t="s">
        <v>16</v>
      </c>
      <c r="J1904" s="36">
        <v>182.5</v>
      </c>
      <c r="K1904" s="32">
        <v>3.3332999999999999</v>
      </c>
      <c r="L1904" s="14">
        <v>0.2</v>
      </c>
      <c r="M1904" s="7">
        <v>42886</v>
      </c>
      <c r="N1904" s="93" t="s">
        <v>4778</v>
      </c>
      <c r="O1904" s="8" t="s">
        <v>177</v>
      </c>
      <c r="P1904" s="8" t="s">
        <v>3465</v>
      </c>
      <c r="Q1904" s="8" t="s">
        <v>3471</v>
      </c>
    </row>
    <row r="1905" spans="1:17" ht="13.9" customHeight="1">
      <c r="A1905" s="2" t="s">
        <v>8332</v>
      </c>
      <c r="B1905" s="11" t="s">
        <v>13</v>
      </c>
      <c r="C1905" s="3" t="s">
        <v>14</v>
      </c>
      <c r="D1905" s="8" t="s">
        <v>2045</v>
      </c>
      <c r="E1905" s="8" t="s">
        <v>2799</v>
      </c>
      <c r="F1905" s="8" t="s">
        <v>3477</v>
      </c>
      <c r="G1905" s="8" t="s">
        <v>15</v>
      </c>
      <c r="H1905" s="3" t="s">
        <v>3480</v>
      </c>
      <c r="I1905" s="3" t="s">
        <v>3463</v>
      </c>
      <c r="J1905" s="36">
        <v>156.76</v>
      </c>
      <c r="K1905" s="32">
        <v>5</v>
      </c>
      <c r="L1905" s="14">
        <v>0.1875</v>
      </c>
      <c r="M1905" s="12">
        <v>42876</v>
      </c>
      <c r="N1905" s="93" t="s">
        <v>5811</v>
      </c>
      <c r="O1905" s="8" t="s">
        <v>151</v>
      </c>
      <c r="P1905" s="8" t="s">
        <v>3466</v>
      </c>
      <c r="Q1905" s="8" t="s">
        <v>3471</v>
      </c>
    </row>
    <row r="1906" spans="1:17" ht="13.9" customHeight="1">
      <c r="A1906" s="2" t="s">
        <v>8333</v>
      </c>
      <c r="B1906" s="11" t="s">
        <v>13</v>
      </c>
      <c r="C1906" s="3" t="s">
        <v>14</v>
      </c>
      <c r="D1906" s="8" t="s">
        <v>2046</v>
      </c>
      <c r="E1906" s="3" t="s">
        <v>1177</v>
      </c>
      <c r="F1906" s="8" t="s">
        <v>3477</v>
      </c>
      <c r="G1906" s="8" t="s">
        <v>15</v>
      </c>
      <c r="H1906" s="3" t="s">
        <v>3480</v>
      </c>
      <c r="I1906" s="3" t="s">
        <v>3463</v>
      </c>
      <c r="J1906" s="36">
        <v>119.4</v>
      </c>
      <c r="K1906" s="32">
        <v>3.75</v>
      </c>
      <c r="L1906" s="14">
        <v>0.1875</v>
      </c>
      <c r="M1906" s="12">
        <v>42903</v>
      </c>
      <c r="N1906" s="93" t="s">
        <v>4779</v>
      </c>
      <c r="O1906" s="8" t="s">
        <v>494</v>
      </c>
      <c r="P1906" s="8" t="s">
        <v>3466</v>
      </c>
      <c r="Q1906" s="8" t="s">
        <v>3471</v>
      </c>
    </row>
    <row r="1907" spans="1:17" ht="13.9" customHeight="1">
      <c r="A1907" s="23" t="s">
        <v>8334</v>
      </c>
      <c r="B1907" s="11" t="s">
        <v>13</v>
      </c>
      <c r="C1907" s="3" t="s">
        <v>14</v>
      </c>
      <c r="D1907" s="8" t="s">
        <v>2047</v>
      </c>
      <c r="E1907" s="8" t="s">
        <v>201</v>
      </c>
      <c r="F1907" s="8" t="s">
        <v>3477</v>
      </c>
      <c r="G1907" s="8" t="s">
        <v>15</v>
      </c>
      <c r="H1907" s="3" t="s">
        <v>3480</v>
      </c>
      <c r="I1907" s="3" t="s">
        <v>3463</v>
      </c>
      <c r="J1907" s="36">
        <v>20.239999999999998</v>
      </c>
      <c r="K1907" s="32">
        <v>5</v>
      </c>
      <c r="L1907" s="14">
        <v>0.1875</v>
      </c>
      <c r="M1907" s="12">
        <v>43373</v>
      </c>
      <c r="N1907" s="93" t="s">
        <v>4780</v>
      </c>
      <c r="O1907" s="8" t="s">
        <v>135</v>
      </c>
      <c r="P1907" s="8" t="s">
        <v>3466</v>
      </c>
      <c r="Q1907" s="8" t="s">
        <v>3471</v>
      </c>
    </row>
    <row r="1908" spans="1:17" ht="13.9" customHeight="1">
      <c r="A1908" s="2" t="s">
        <v>8335</v>
      </c>
      <c r="B1908" s="11" t="s">
        <v>13</v>
      </c>
      <c r="C1908" s="3" t="s">
        <v>14</v>
      </c>
      <c r="D1908" s="8" t="s">
        <v>2048</v>
      </c>
      <c r="E1908" s="3" t="s">
        <v>354</v>
      </c>
      <c r="F1908" s="8" t="s">
        <v>3477</v>
      </c>
      <c r="G1908" s="8" t="s">
        <v>15</v>
      </c>
      <c r="H1908" s="3" t="s">
        <v>3480</v>
      </c>
      <c r="I1908" s="3" t="s">
        <v>3463</v>
      </c>
      <c r="J1908" s="36">
        <v>30.71</v>
      </c>
      <c r="K1908" s="32">
        <v>13.166667</v>
      </c>
      <c r="L1908" s="14">
        <v>0.1875</v>
      </c>
      <c r="M1908" s="7">
        <v>42893</v>
      </c>
      <c r="N1908" s="93" t="s">
        <v>5812</v>
      </c>
      <c r="O1908" s="8" t="s">
        <v>284</v>
      </c>
      <c r="P1908" s="8" t="s">
        <v>3466</v>
      </c>
      <c r="Q1908" s="8" t="s">
        <v>3471</v>
      </c>
    </row>
    <row r="1909" spans="1:17" ht="13.9" customHeight="1">
      <c r="A1909" s="2" t="s">
        <v>8336</v>
      </c>
      <c r="B1909" s="11" t="s">
        <v>13</v>
      </c>
      <c r="C1909" s="3" t="s">
        <v>14</v>
      </c>
      <c r="D1909" s="8" t="s">
        <v>2049</v>
      </c>
      <c r="E1909" s="8" t="s">
        <v>1274</v>
      </c>
      <c r="F1909" s="8" t="s">
        <v>3477</v>
      </c>
      <c r="G1909" s="8" t="s">
        <v>15</v>
      </c>
      <c r="H1909" s="3" t="s">
        <v>3480</v>
      </c>
      <c r="I1909" s="3" t="s">
        <v>3463</v>
      </c>
      <c r="J1909" s="36">
        <v>30.9</v>
      </c>
      <c r="K1909" s="32">
        <v>8.6666667000000004</v>
      </c>
      <c r="L1909" s="14">
        <v>0.1875</v>
      </c>
      <c r="M1909" s="12">
        <v>42889</v>
      </c>
      <c r="N1909" s="93" t="s">
        <v>5813</v>
      </c>
      <c r="O1909" s="8" t="s">
        <v>284</v>
      </c>
      <c r="P1909" s="8" t="s">
        <v>3466</v>
      </c>
      <c r="Q1909" s="8" t="s">
        <v>3471</v>
      </c>
    </row>
    <row r="1910" spans="1:17" ht="13.9" customHeight="1">
      <c r="A1910" s="23" t="s">
        <v>8337</v>
      </c>
      <c r="B1910" s="11" t="s">
        <v>13</v>
      </c>
      <c r="C1910" s="3" t="s">
        <v>14</v>
      </c>
      <c r="D1910" s="8" t="s">
        <v>2050</v>
      </c>
      <c r="E1910" s="8" t="s">
        <v>1702</v>
      </c>
      <c r="F1910" s="8" t="s">
        <v>3477</v>
      </c>
      <c r="G1910" s="8" t="s">
        <v>15</v>
      </c>
      <c r="H1910" s="3" t="s">
        <v>3480</v>
      </c>
      <c r="I1910" s="3" t="s">
        <v>3463</v>
      </c>
      <c r="J1910" s="36">
        <v>30.76</v>
      </c>
      <c r="K1910" s="32">
        <v>8.6666667000000004</v>
      </c>
      <c r="L1910" s="14">
        <v>0.1875</v>
      </c>
      <c r="M1910" s="12">
        <v>42903</v>
      </c>
      <c r="N1910" s="93" t="s">
        <v>5813</v>
      </c>
      <c r="O1910" s="8" t="s">
        <v>284</v>
      </c>
      <c r="P1910" s="8" t="s">
        <v>3466</v>
      </c>
      <c r="Q1910" s="8" t="s">
        <v>3471</v>
      </c>
    </row>
    <row r="1911" spans="1:17" ht="13.9" customHeight="1">
      <c r="A1911" s="2" t="s">
        <v>8338</v>
      </c>
      <c r="B1911" s="11" t="s">
        <v>13</v>
      </c>
      <c r="C1911" s="3" t="s">
        <v>14</v>
      </c>
      <c r="D1911" s="8" t="s">
        <v>2051</v>
      </c>
      <c r="E1911" s="3" t="s">
        <v>506</v>
      </c>
      <c r="F1911" s="8" t="s">
        <v>3477</v>
      </c>
      <c r="G1911" s="8" t="s">
        <v>15</v>
      </c>
      <c r="H1911" s="3" t="s">
        <v>3480</v>
      </c>
      <c r="I1911" s="3" t="s">
        <v>3463</v>
      </c>
      <c r="J1911" s="36">
        <v>40.090000000000003</v>
      </c>
      <c r="K1911" s="32">
        <v>1.25</v>
      </c>
      <c r="L1911" s="14">
        <v>0.1875</v>
      </c>
      <c r="M1911" s="12">
        <v>43373</v>
      </c>
      <c r="N1911" s="93" t="s">
        <v>4781</v>
      </c>
      <c r="O1911" s="8" t="s">
        <v>112</v>
      </c>
      <c r="P1911" s="8" t="s">
        <v>3466</v>
      </c>
      <c r="Q1911" s="8" t="s">
        <v>3471</v>
      </c>
    </row>
    <row r="1912" spans="1:17" ht="13.9" customHeight="1">
      <c r="A1912" s="2" t="s">
        <v>8339</v>
      </c>
      <c r="B1912" s="11" t="s">
        <v>13</v>
      </c>
      <c r="C1912" s="3" t="s">
        <v>14</v>
      </c>
      <c r="D1912" s="8" t="s">
        <v>2052</v>
      </c>
      <c r="E1912" s="8" t="s">
        <v>1589</v>
      </c>
      <c r="F1912" s="8" t="s">
        <v>3477</v>
      </c>
      <c r="G1912" s="8" t="s">
        <v>15</v>
      </c>
      <c r="H1912" s="8" t="s">
        <v>3513</v>
      </c>
      <c r="I1912" s="3" t="s">
        <v>16</v>
      </c>
      <c r="J1912" s="36">
        <v>195.83</v>
      </c>
      <c r="K1912" s="32">
        <v>0.37263099999999999</v>
      </c>
      <c r="L1912" s="14">
        <v>0.1875</v>
      </c>
      <c r="M1912" s="7">
        <v>42838</v>
      </c>
      <c r="N1912" s="93" t="s">
        <v>4782</v>
      </c>
      <c r="O1912" s="8" t="s">
        <v>115</v>
      </c>
      <c r="P1912" s="8" t="s">
        <v>3465</v>
      </c>
      <c r="Q1912" s="8" t="s">
        <v>3471</v>
      </c>
    </row>
    <row r="1913" spans="1:17" ht="13.9" customHeight="1">
      <c r="A1913" s="23" t="s">
        <v>8340</v>
      </c>
      <c r="B1913" s="15" t="s">
        <v>13</v>
      </c>
      <c r="C1913" s="3" t="s">
        <v>14</v>
      </c>
      <c r="D1913" s="8" t="s">
        <v>2053</v>
      </c>
      <c r="E1913" s="8" t="s">
        <v>1274</v>
      </c>
      <c r="F1913" s="8" t="s">
        <v>3477</v>
      </c>
      <c r="G1913" s="8" t="s">
        <v>15</v>
      </c>
      <c r="H1913" s="3" t="s">
        <v>3480</v>
      </c>
      <c r="I1913" s="3" t="s">
        <v>3463</v>
      </c>
      <c r="J1913" s="36">
        <v>118.82</v>
      </c>
      <c r="K1913" s="32">
        <v>0.55000000000000004</v>
      </c>
      <c r="L1913" s="14">
        <v>0.1875</v>
      </c>
      <c r="M1913" s="12">
        <v>42848</v>
      </c>
      <c r="N1913" s="93" t="s">
        <v>4783</v>
      </c>
      <c r="O1913" s="8" t="s">
        <v>1933</v>
      </c>
      <c r="P1913" s="8" t="s">
        <v>3469</v>
      </c>
      <c r="Q1913" s="8" t="s">
        <v>3471</v>
      </c>
    </row>
    <row r="1914" spans="1:17" ht="13.9" customHeight="1">
      <c r="A1914" s="2" t="s">
        <v>8341</v>
      </c>
      <c r="B1914" s="11" t="s">
        <v>13</v>
      </c>
      <c r="C1914" s="3" t="s">
        <v>14</v>
      </c>
      <c r="D1914" s="8" t="s">
        <v>2054</v>
      </c>
      <c r="E1914" s="3" t="s">
        <v>1396</v>
      </c>
      <c r="F1914" s="8" t="s">
        <v>3477</v>
      </c>
      <c r="G1914" s="8" t="s">
        <v>15</v>
      </c>
      <c r="H1914" s="8" t="s">
        <v>3511</v>
      </c>
      <c r="I1914" s="3" t="s">
        <v>16</v>
      </c>
      <c r="J1914" s="36">
        <v>39.520000000000003</v>
      </c>
      <c r="K1914" s="32">
        <v>2.8687499999999999</v>
      </c>
      <c r="L1914" s="14">
        <v>0.2</v>
      </c>
      <c r="M1914" s="12">
        <v>42904</v>
      </c>
      <c r="N1914" s="93" t="s">
        <v>5814</v>
      </c>
      <c r="O1914" s="8" t="s">
        <v>265</v>
      </c>
      <c r="P1914" s="8" t="s">
        <v>3466</v>
      </c>
      <c r="Q1914" s="8" t="s">
        <v>3473</v>
      </c>
    </row>
    <row r="1915" spans="1:17" ht="13.9" customHeight="1">
      <c r="A1915" s="2" t="s">
        <v>8342</v>
      </c>
      <c r="B1915" s="15" t="s">
        <v>13</v>
      </c>
      <c r="C1915" s="3" t="s">
        <v>14</v>
      </c>
      <c r="D1915" s="8" t="s">
        <v>2055</v>
      </c>
      <c r="E1915" s="8" t="s">
        <v>1274</v>
      </c>
      <c r="F1915" s="8" t="s">
        <v>3477</v>
      </c>
      <c r="G1915" s="8" t="s">
        <v>15</v>
      </c>
      <c r="H1915" s="3" t="s">
        <v>3480</v>
      </c>
      <c r="I1915" s="3" t="s">
        <v>3463</v>
      </c>
      <c r="J1915" s="36">
        <v>127.19</v>
      </c>
      <c r="K1915" s="32">
        <v>1.885</v>
      </c>
      <c r="L1915" s="14">
        <v>0.1875</v>
      </c>
      <c r="M1915" s="12">
        <v>43371</v>
      </c>
      <c r="N1915" s="93" t="s">
        <v>4784</v>
      </c>
      <c r="O1915" s="8" t="s">
        <v>494</v>
      </c>
      <c r="P1915" s="8" t="s">
        <v>3466</v>
      </c>
      <c r="Q1915" s="8" t="s">
        <v>3471</v>
      </c>
    </row>
    <row r="1916" spans="1:17" ht="13.9" customHeight="1">
      <c r="A1916" s="23" t="s">
        <v>8343</v>
      </c>
      <c r="B1916" s="15" t="s">
        <v>13</v>
      </c>
      <c r="C1916" s="3" t="s">
        <v>14</v>
      </c>
      <c r="D1916" s="8" t="s">
        <v>1942</v>
      </c>
      <c r="E1916" s="3" t="s">
        <v>774</v>
      </c>
      <c r="F1916" s="8" t="s">
        <v>3477</v>
      </c>
      <c r="G1916" s="8" t="s">
        <v>15</v>
      </c>
      <c r="H1916" s="3" t="s">
        <v>3480</v>
      </c>
      <c r="I1916" s="3" t="s">
        <v>3463</v>
      </c>
      <c r="J1916" s="36">
        <v>123.28</v>
      </c>
      <c r="K1916" s="32">
        <v>3.3333333000000001</v>
      </c>
      <c r="L1916" s="14">
        <v>0.1875</v>
      </c>
      <c r="M1916" s="7">
        <v>42887</v>
      </c>
      <c r="N1916" s="93" t="s">
        <v>4785</v>
      </c>
      <c r="O1916" s="8" t="s">
        <v>151</v>
      </c>
      <c r="P1916" s="8" t="s">
        <v>3466</v>
      </c>
      <c r="Q1916" s="8" t="s">
        <v>3471</v>
      </c>
    </row>
    <row r="1917" spans="1:17" ht="13.9" customHeight="1">
      <c r="A1917" s="2" t="s">
        <v>8344</v>
      </c>
      <c r="B1917" s="15" t="s">
        <v>13</v>
      </c>
      <c r="C1917" s="3" t="s">
        <v>14</v>
      </c>
      <c r="D1917" s="8" t="s">
        <v>2056</v>
      </c>
      <c r="E1917" s="3" t="s">
        <v>1396</v>
      </c>
      <c r="F1917" s="8" t="s">
        <v>3477</v>
      </c>
      <c r="G1917" s="8" t="s">
        <v>15</v>
      </c>
      <c r="H1917" s="3" t="s">
        <v>3480</v>
      </c>
      <c r="I1917" s="3" t="s">
        <v>3463</v>
      </c>
      <c r="J1917" s="36">
        <v>34.04</v>
      </c>
      <c r="K1917" s="32">
        <v>1</v>
      </c>
      <c r="L1917" s="14">
        <v>0.2</v>
      </c>
      <c r="M1917" s="12">
        <v>42894</v>
      </c>
      <c r="N1917" s="93" t="s">
        <v>4786</v>
      </c>
      <c r="O1917" s="8" t="s">
        <v>135</v>
      </c>
      <c r="P1917" s="8" t="s">
        <v>3466</v>
      </c>
      <c r="Q1917" s="8" t="s">
        <v>3471</v>
      </c>
    </row>
    <row r="1918" spans="1:17" ht="13.9" customHeight="1">
      <c r="A1918" s="2" t="s">
        <v>8345</v>
      </c>
      <c r="B1918" s="11" t="s">
        <v>13</v>
      </c>
      <c r="C1918" s="3" t="s">
        <v>14</v>
      </c>
      <c r="D1918" s="8" t="s">
        <v>2057</v>
      </c>
      <c r="E1918" s="3" t="s">
        <v>995</v>
      </c>
      <c r="F1918" s="8" t="s">
        <v>3477</v>
      </c>
      <c r="G1918" s="8" t="s">
        <v>15</v>
      </c>
      <c r="H1918" s="3" t="s">
        <v>3480</v>
      </c>
      <c r="I1918" s="3" t="s">
        <v>3463</v>
      </c>
      <c r="J1918" s="36">
        <v>70.209999999999994</v>
      </c>
      <c r="K1918" s="32">
        <v>4.9281581000000001</v>
      </c>
      <c r="L1918" s="14">
        <v>0.2</v>
      </c>
      <c r="M1918" s="12">
        <v>42908</v>
      </c>
      <c r="N1918" s="93" t="s">
        <v>4787</v>
      </c>
      <c r="O1918" s="8" t="s">
        <v>110</v>
      </c>
      <c r="P1918" s="8" t="s">
        <v>3466</v>
      </c>
      <c r="Q1918" s="8" t="s">
        <v>3471</v>
      </c>
    </row>
    <row r="1919" spans="1:17" ht="13.9" customHeight="1">
      <c r="A1919" s="23" t="s">
        <v>8346</v>
      </c>
      <c r="B1919" s="11" t="s">
        <v>13</v>
      </c>
      <c r="C1919" s="3" t="s">
        <v>14</v>
      </c>
      <c r="D1919" s="8" t="s">
        <v>2058</v>
      </c>
      <c r="E1919" s="3" t="s">
        <v>1177</v>
      </c>
      <c r="F1919" s="8" t="s">
        <v>3477</v>
      </c>
      <c r="G1919" s="8" t="s">
        <v>15</v>
      </c>
      <c r="H1919" s="8" t="s">
        <v>3513</v>
      </c>
      <c r="I1919" s="3" t="s">
        <v>16</v>
      </c>
      <c r="J1919" s="36">
        <v>80.59</v>
      </c>
      <c r="K1919" s="32">
        <v>3</v>
      </c>
      <c r="L1919" s="14">
        <v>0.1875</v>
      </c>
      <c r="M1919" s="12">
        <v>43352</v>
      </c>
      <c r="N1919" s="93" t="s">
        <v>4788</v>
      </c>
      <c r="O1919" s="8" t="s">
        <v>115</v>
      </c>
      <c r="P1919" s="8" t="s">
        <v>3465</v>
      </c>
      <c r="Q1919" s="8" t="s">
        <v>3471</v>
      </c>
    </row>
    <row r="1920" spans="1:17" ht="13.9" customHeight="1">
      <c r="A1920" s="2" t="s">
        <v>8347</v>
      </c>
      <c r="B1920" s="11" t="s">
        <v>13</v>
      </c>
      <c r="C1920" s="3" t="s">
        <v>14</v>
      </c>
      <c r="D1920" s="8" t="s">
        <v>2059</v>
      </c>
      <c r="E1920" s="8" t="s">
        <v>2404</v>
      </c>
      <c r="F1920" s="8" t="s">
        <v>3477</v>
      </c>
      <c r="G1920" s="8" t="s">
        <v>15</v>
      </c>
      <c r="H1920" s="3" t="s">
        <v>3480</v>
      </c>
      <c r="I1920" s="3" t="s">
        <v>3463</v>
      </c>
      <c r="J1920" s="36">
        <v>154.88999999999999</v>
      </c>
      <c r="K1920" s="32">
        <v>75.385999999999996</v>
      </c>
      <c r="L1920" s="14">
        <v>0.1875</v>
      </c>
      <c r="M1920" s="7">
        <v>42877</v>
      </c>
      <c r="N1920" s="93" t="s">
        <v>4789</v>
      </c>
      <c r="O1920" s="8" t="s">
        <v>151</v>
      </c>
      <c r="P1920" s="8" t="s">
        <v>3466</v>
      </c>
      <c r="Q1920" s="8" t="s">
        <v>3471</v>
      </c>
    </row>
    <row r="1921" spans="1:17" ht="13.9" customHeight="1">
      <c r="A1921" s="2" t="s">
        <v>8348</v>
      </c>
      <c r="B1921" s="11" t="s">
        <v>13</v>
      </c>
      <c r="C1921" s="3" t="s">
        <v>14</v>
      </c>
      <c r="D1921" s="8" t="s">
        <v>2060</v>
      </c>
      <c r="E1921" s="8" t="s">
        <v>3188</v>
      </c>
      <c r="F1921" s="8" t="s">
        <v>3477</v>
      </c>
      <c r="G1921" s="8" t="s">
        <v>15</v>
      </c>
      <c r="H1921" s="3" t="s">
        <v>3480</v>
      </c>
      <c r="I1921" s="3" t="s">
        <v>3463</v>
      </c>
      <c r="J1921" s="36">
        <v>90.47</v>
      </c>
      <c r="K1921" s="32">
        <v>5</v>
      </c>
      <c r="L1921" s="14">
        <v>0.1875</v>
      </c>
      <c r="M1921" s="12">
        <v>42876</v>
      </c>
      <c r="N1921" s="93" t="s">
        <v>4790</v>
      </c>
      <c r="O1921" s="8" t="s">
        <v>151</v>
      </c>
      <c r="P1921" s="8" t="s">
        <v>3466</v>
      </c>
      <c r="Q1921" s="8" t="s">
        <v>3471</v>
      </c>
    </row>
    <row r="1922" spans="1:17" ht="13.9" customHeight="1">
      <c r="A1922" s="23" t="s">
        <v>8349</v>
      </c>
      <c r="B1922" s="11" t="s">
        <v>13</v>
      </c>
      <c r="C1922" s="3" t="s">
        <v>14</v>
      </c>
      <c r="D1922" s="8" t="s">
        <v>2061</v>
      </c>
      <c r="E1922" s="3" t="s">
        <v>122</v>
      </c>
      <c r="F1922" s="8" t="s">
        <v>3477</v>
      </c>
      <c r="G1922" s="8" t="s">
        <v>15</v>
      </c>
      <c r="H1922" s="3" t="s">
        <v>3480</v>
      </c>
      <c r="I1922" s="3" t="s">
        <v>3463</v>
      </c>
      <c r="J1922" s="36">
        <v>168.6</v>
      </c>
      <c r="K1922" s="32">
        <v>16</v>
      </c>
      <c r="L1922" s="14">
        <v>0.2</v>
      </c>
      <c r="M1922" s="12">
        <v>42910</v>
      </c>
      <c r="N1922" s="93" t="s">
        <v>4791</v>
      </c>
      <c r="O1922" s="8" t="s">
        <v>242</v>
      </c>
      <c r="P1922" s="8" t="s">
        <v>3465</v>
      </c>
      <c r="Q1922" s="8" t="s">
        <v>3471</v>
      </c>
    </row>
    <row r="1923" spans="1:17" ht="13.9" customHeight="1">
      <c r="A1923" s="2" t="s">
        <v>8350</v>
      </c>
      <c r="B1923" s="11" t="s">
        <v>13</v>
      </c>
      <c r="C1923" s="3" t="s">
        <v>14</v>
      </c>
      <c r="D1923" s="8" t="s">
        <v>2062</v>
      </c>
      <c r="E1923" s="8" t="s">
        <v>1777</v>
      </c>
      <c r="F1923" s="8" t="s">
        <v>3477</v>
      </c>
      <c r="G1923" s="8" t="s">
        <v>15</v>
      </c>
      <c r="H1923" s="3" t="s">
        <v>3480</v>
      </c>
      <c r="I1923" s="3" t="s">
        <v>3463</v>
      </c>
      <c r="J1923" s="36">
        <v>167.19</v>
      </c>
      <c r="K1923" s="32">
        <v>80</v>
      </c>
      <c r="L1923" s="14">
        <v>0.2</v>
      </c>
      <c r="M1923" s="12">
        <v>43378</v>
      </c>
      <c r="N1923" s="93" t="s">
        <v>4792</v>
      </c>
      <c r="O1923" s="8" t="s">
        <v>242</v>
      </c>
      <c r="P1923" s="8" t="s">
        <v>3465</v>
      </c>
      <c r="Q1923" s="8" t="s">
        <v>3471</v>
      </c>
    </row>
    <row r="1924" spans="1:17" ht="13.9" customHeight="1">
      <c r="A1924" s="2" t="s">
        <v>8351</v>
      </c>
      <c r="B1924" s="11" t="s">
        <v>13</v>
      </c>
      <c r="C1924" s="3" t="s">
        <v>14</v>
      </c>
      <c r="D1924" s="8" t="s">
        <v>2063</v>
      </c>
      <c r="E1924" s="3" t="s">
        <v>616</v>
      </c>
      <c r="F1924" s="8" t="s">
        <v>3477</v>
      </c>
      <c r="G1924" s="8" t="s">
        <v>15</v>
      </c>
      <c r="H1924" s="8" t="s">
        <v>3527</v>
      </c>
      <c r="I1924" s="3" t="s">
        <v>16</v>
      </c>
      <c r="J1924" s="36">
        <v>166.26</v>
      </c>
      <c r="K1924" s="32">
        <v>1.875</v>
      </c>
      <c r="L1924" s="14">
        <v>0.1875</v>
      </c>
      <c r="M1924" s="7">
        <v>42887</v>
      </c>
      <c r="N1924" s="93" t="s">
        <v>4793</v>
      </c>
      <c r="O1924" s="8" t="s">
        <v>177</v>
      </c>
      <c r="P1924" s="8" t="s">
        <v>3465</v>
      </c>
      <c r="Q1924" s="8" t="s">
        <v>3471</v>
      </c>
    </row>
    <row r="1925" spans="1:17" ht="13.9" customHeight="1">
      <c r="A1925" s="23" t="s">
        <v>8352</v>
      </c>
      <c r="B1925" s="11" t="s">
        <v>13</v>
      </c>
      <c r="C1925" s="3" t="s">
        <v>14</v>
      </c>
      <c r="D1925" s="8" t="s">
        <v>2064</v>
      </c>
      <c r="E1925" s="8" t="s">
        <v>1502</v>
      </c>
      <c r="F1925" s="8" t="s">
        <v>3477</v>
      </c>
      <c r="G1925" s="8" t="s">
        <v>15</v>
      </c>
      <c r="H1925" s="3" t="s">
        <v>3480</v>
      </c>
      <c r="I1925" s="3" t="s">
        <v>3463</v>
      </c>
      <c r="J1925" s="36">
        <v>122.81</v>
      </c>
      <c r="K1925" s="32">
        <v>0.9425</v>
      </c>
      <c r="L1925" s="14">
        <v>0.1875</v>
      </c>
      <c r="M1925" s="12">
        <v>42887</v>
      </c>
      <c r="N1925" s="93" t="s">
        <v>4794</v>
      </c>
      <c r="O1925" s="8" t="s">
        <v>494</v>
      </c>
      <c r="P1925" s="8" t="s">
        <v>3466</v>
      </c>
      <c r="Q1925" s="8" t="s">
        <v>3471</v>
      </c>
    </row>
    <row r="1926" spans="1:17" ht="13.9" customHeight="1">
      <c r="A1926" s="2" t="s">
        <v>8353</v>
      </c>
      <c r="B1926" s="11" t="s">
        <v>13</v>
      </c>
      <c r="C1926" s="3" t="s">
        <v>14</v>
      </c>
      <c r="D1926" s="8" t="s">
        <v>2065</v>
      </c>
      <c r="E1926" s="3" t="s">
        <v>995</v>
      </c>
      <c r="F1926" s="8" t="s">
        <v>3477</v>
      </c>
      <c r="G1926" s="8" t="s">
        <v>15</v>
      </c>
      <c r="H1926" s="3" t="s">
        <v>3480</v>
      </c>
      <c r="I1926" s="3" t="s">
        <v>3463</v>
      </c>
      <c r="J1926" s="36">
        <v>113.91</v>
      </c>
      <c r="K1926" s="32">
        <v>0.13020000000000001</v>
      </c>
      <c r="L1926" s="14">
        <v>0.2</v>
      </c>
      <c r="M1926" s="12">
        <v>42905</v>
      </c>
      <c r="N1926" s="93" t="s">
        <v>4795</v>
      </c>
      <c r="O1926" s="8" t="s">
        <v>494</v>
      </c>
      <c r="P1926" s="8" t="s">
        <v>3466</v>
      </c>
      <c r="Q1926" s="8" t="s">
        <v>3471</v>
      </c>
    </row>
    <row r="1927" spans="1:17" ht="13.9" customHeight="1">
      <c r="A1927" s="2" t="s">
        <v>8354</v>
      </c>
      <c r="B1927" s="11" t="s">
        <v>13</v>
      </c>
      <c r="C1927" s="3" t="s">
        <v>14</v>
      </c>
      <c r="D1927" s="8" t="s">
        <v>2066</v>
      </c>
      <c r="E1927" s="3" t="s">
        <v>898</v>
      </c>
      <c r="F1927" s="8" t="s">
        <v>3477</v>
      </c>
      <c r="G1927" s="8" t="s">
        <v>15</v>
      </c>
      <c r="H1927" s="3" t="s">
        <v>3480</v>
      </c>
      <c r="I1927" s="3" t="s">
        <v>3463</v>
      </c>
      <c r="J1927" s="36">
        <v>111.47</v>
      </c>
      <c r="K1927" s="32">
        <v>3.3333333000000001</v>
      </c>
      <c r="L1927" s="14">
        <v>0.1875</v>
      </c>
      <c r="M1927" s="12">
        <v>43367</v>
      </c>
      <c r="N1927" s="93" t="s">
        <v>4796</v>
      </c>
      <c r="O1927" s="8" t="s">
        <v>151</v>
      </c>
      <c r="P1927" s="8" t="s">
        <v>3466</v>
      </c>
      <c r="Q1927" s="8" t="s">
        <v>3471</v>
      </c>
    </row>
    <row r="1928" spans="1:17" ht="13.9" customHeight="1">
      <c r="A1928" s="23" t="s">
        <v>8355</v>
      </c>
      <c r="B1928" s="11" t="s">
        <v>13</v>
      </c>
      <c r="C1928" s="3" t="s">
        <v>14</v>
      </c>
      <c r="D1928" s="8" t="s">
        <v>2067</v>
      </c>
      <c r="E1928" s="3" t="s">
        <v>506</v>
      </c>
      <c r="F1928" s="8" t="s">
        <v>3477</v>
      </c>
      <c r="G1928" s="8" t="s">
        <v>15</v>
      </c>
      <c r="H1928" s="3" t="s">
        <v>3480</v>
      </c>
      <c r="I1928" s="3" t="s">
        <v>3463</v>
      </c>
      <c r="J1928" s="36">
        <v>38.659999999999997</v>
      </c>
      <c r="K1928" s="32">
        <v>4.4643000000000002E-2</v>
      </c>
      <c r="L1928" s="14">
        <v>0.2</v>
      </c>
      <c r="M1928" s="7">
        <v>42895</v>
      </c>
      <c r="N1928" s="93" t="s">
        <v>4797</v>
      </c>
      <c r="O1928" s="8" t="s">
        <v>112</v>
      </c>
      <c r="P1928" s="8" t="s">
        <v>3466</v>
      </c>
      <c r="Q1928" s="8" t="s">
        <v>3471</v>
      </c>
    </row>
    <row r="1929" spans="1:17" ht="13.9" customHeight="1">
      <c r="A1929" s="2" t="s">
        <v>8356</v>
      </c>
      <c r="B1929" s="11" t="s">
        <v>13</v>
      </c>
      <c r="C1929" s="3" t="s">
        <v>14</v>
      </c>
      <c r="D1929" s="8" t="s">
        <v>2068</v>
      </c>
      <c r="E1929" s="3" t="s">
        <v>995</v>
      </c>
      <c r="F1929" s="8" t="s">
        <v>3477</v>
      </c>
      <c r="G1929" s="8" t="s">
        <v>15</v>
      </c>
      <c r="H1929" s="3" t="s">
        <v>3480</v>
      </c>
      <c r="I1929" s="3" t="s">
        <v>3463</v>
      </c>
      <c r="J1929" s="36">
        <v>166.52</v>
      </c>
      <c r="K1929" s="32">
        <v>11.578946999999999</v>
      </c>
      <c r="L1929" s="14">
        <v>0.2</v>
      </c>
      <c r="M1929" s="12">
        <v>42894</v>
      </c>
      <c r="N1929" s="93" t="s">
        <v>4798</v>
      </c>
      <c r="O1929" s="8" t="s">
        <v>280</v>
      </c>
      <c r="P1929" s="8" t="s">
        <v>3466</v>
      </c>
      <c r="Q1929" s="8" t="s">
        <v>3471</v>
      </c>
    </row>
    <row r="1930" spans="1:17" ht="13.9" customHeight="1">
      <c r="A1930" s="2" t="s">
        <v>8357</v>
      </c>
      <c r="B1930" s="8" t="s">
        <v>13</v>
      </c>
      <c r="C1930" s="3" t="s">
        <v>14</v>
      </c>
      <c r="D1930" s="8" t="s">
        <v>2069</v>
      </c>
      <c r="E1930" s="3" t="s">
        <v>1396</v>
      </c>
      <c r="F1930" s="8" t="s">
        <v>3477</v>
      </c>
      <c r="G1930" s="8" t="s">
        <v>15</v>
      </c>
      <c r="H1930" s="3" t="s">
        <v>3480</v>
      </c>
      <c r="I1930" s="3" t="s">
        <v>3463</v>
      </c>
      <c r="J1930" s="36">
        <v>83.62</v>
      </c>
      <c r="K1930" s="32">
        <v>0.77777779999999996</v>
      </c>
      <c r="L1930" s="14">
        <v>0.1875</v>
      </c>
      <c r="M1930" s="12">
        <v>42902</v>
      </c>
      <c r="N1930" s="93" t="s">
        <v>4799</v>
      </c>
      <c r="O1930" s="8" t="s">
        <v>1933</v>
      </c>
      <c r="P1930" s="8" t="s">
        <v>3469</v>
      </c>
      <c r="Q1930" s="8" t="s">
        <v>3471</v>
      </c>
    </row>
    <row r="1931" spans="1:17" ht="13.9" customHeight="1">
      <c r="A1931" s="23" t="s">
        <v>8358</v>
      </c>
      <c r="B1931" s="8" t="s">
        <v>13</v>
      </c>
      <c r="C1931" s="3" t="s">
        <v>14</v>
      </c>
      <c r="D1931" s="8" t="s">
        <v>2070</v>
      </c>
      <c r="E1931" s="3" t="s">
        <v>1327</v>
      </c>
      <c r="F1931" s="8" t="s">
        <v>3477</v>
      </c>
      <c r="G1931" s="8" t="s">
        <v>15</v>
      </c>
      <c r="H1931" s="8" t="s">
        <v>3513</v>
      </c>
      <c r="I1931" s="3" t="s">
        <v>16</v>
      </c>
      <c r="J1931" s="36">
        <v>5.15</v>
      </c>
      <c r="K1931" s="32">
        <v>0.62865559999999998</v>
      </c>
      <c r="L1931" s="14">
        <v>0.1875</v>
      </c>
      <c r="M1931" s="12">
        <v>43387</v>
      </c>
      <c r="N1931" s="93" t="s">
        <v>5815</v>
      </c>
      <c r="O1931" s="8" t="s">
        <v>115</v>
      </c>
      <c r="P1931" s="8" t="s">
        <v>3465</v>
      </c>
      <c r="Q1931" s="8" t="s">
        <v>3471</v>
      </c>
    </row>
    <row r="1932" spans="1:17" ht="13.9" customHeight="1">
      <c r="A1932" s="2" t="s">
        <v>8359</v>
      </c>
      <c r="B1932" s="11" t="s">
        <v>13</v>
      </c>
      <c r="C1932" s="3" t="s">
        <v>14</v>
      </c>
      <c r="D1932" s="8" t="s">
        <v>2071</v>
      </c>
      <c r="E1932" s="8" t="s">
        <v>2276</v>
      </c>
      <c r="F1932" s="8" t="s">
        <v>3477</v>
      </c>
      <c r="G1932" s="8" t="s">
        <v>15</v>
      </c>
      <c r="H1932" s="8" t="s">
        <v>3513</v>
      </c>
      <c r="I1932" s="3" t="s">
        <v>16</v>
      </c>
      <c r="J1932" s="36">
        <v>204.95</v>
      </c>
      <c r="K1932" s="32">
        <v>0.55903099999999994</v>
      </c>
      <c r="L1932" s="14">
        <v>0.1875</v>
      </c>
      <c r="M1932" s="7">
        <v>42901</v>
      </c>
      <c r="N1932" s="93" t="s">
        <v>5816</v>
      </c>
      <c r="O1932" s="8" t="s">
        <v>115</v>
      </c>
      <c r="P1932" s="8" t="s">
        <v>3465</v>
      </c>
      <c r="Q1932" s="8" t="s">
        <v>3471</v>
      </c>
    </row>
    <row r="1933" spans="1:17" ht="13.9" customHeight="1">
      <c r="A1933" s="2" t="s">
        <v>8360</v>
      </c>
      <c r="B1933" s="11" t="s">
        <v>13</v>
      </c>
      <c r="C1933" s="3" t="s">
        <v>14</v>
      </c>
      <c r="D1933" s="8" t="s">
        <v>2072</v>
      </c>
      <c r="E1933" s="3" t="s">
        <v>766</v>
      </c>
      <c r="F1933" s="8" t="s">
        <v>3477</v>
      </c>
      <c r="G1933" s="8" t="s">
        <v>15</v>
      </c>
      <c r="H1933" s="3" t="s">
        <v>3480</v>
      </c>
      <c r="I1933" s="3" t="s">
        <v>3463</v>
      </c>
      <c r="J1933" s="36">
        <v>81.88</v>
      </c>
      <c r="K1933" s="32">
        <v>8.75</v>
      </c>
      <c r="L1933" s="14">
        <v>0.1875</v>
      </c>
      <c r="M1933" s="12">
        <v>42908</v>
      </c>
      <c r="N1933" s="93" t="s">
        <v>4126</v>
      </c>
      <c r="O1933" s="8" t="s">
        <v>242</v>
      </c>
      <c r="P1933" s="8" t="s">
        <v>3465</v>
      </c>
      <c r="Q1933" s="8" t="s">
        <v>3471</v>
      </c>
    </row>
    <row r="1934" spans="1:17" ht="13.9" customHeight="1">
      <c r="A1934" s="23" t="s">
        <v>8361</v>
      </c>
      <c r="B1934" s="11" t="s">
        <v>13</v>
      </c>
      <c r="C1934" s="3" t="s">
        <v>14</v>
      </c>
      <c r="D1934" s="8" t="s">
        <v>2073</v>
      </c>
      <c r="E1934" s="3" t="s">
        <v>898</v>
      </c>
      <c r="F1934" s="8" t="s">
        <v>3477</v>
      </c>
      <c r="G1934" s="8" t="s">
        <v>15</v>
      </c>
      <c r="H1934" s="8" t="s">
        <v>3527</v>
      </c>
      <c r="I1934" s="3" t="s">
        <v>16</v>
      </c>
      <c r="J1934" s="36">
        <v>10.050000000000001</v>
      </c>
      <c r="K1934" s="32">
        <v>0.86189760000000004</v>
      </c>
      <c r="L1934" s="14">
        <v>0.2</v>
      </c>
      <c r="M1934" s="12">
        <v>42904</v>
      </c>
      <c r="N1934" s="93" t="s">
        <v>4127</v>
      </c>
      <c r="O1934" s="8" t="s">
        <v>177</v>
      </c>
      <c r="P1934" s="8" t="s">
        <v>3465</v>
      </c>
      <c r="Q1934" s="8" t="s">
        <v>3471</v>
      </c>
    </row>
    <row r="1935" spans="1:17" ht="13.9" customHeight="1">
      <c r="A1935" s="2" t="s">
        <v>8362</v>
      </c>
      <c r="B1935" s="11" t="s">
        <v>13</v>
      </c>
      <c r="C1935" s="3" t="s">
        <v>14</v>
      </c>
      <c r="D1935" s="8" t="s">
        <v>2074</v>
      </c>
      <c r="E1935" s="3" t="s">
        <v>1051</v>
      </c>
      <c r="F1935" s="8" t="s">
        <v>3477</v>
      </c>
      <c r="G1935" s="8" t="s">
        <v>15</v>
      </c>
      <c r="H1935" s="3" t="s">
        <v>3480</v>
      </c>
      <c r="I1935" s="3" t="s">
        <v>3463</v>
      </c>
      <c r="J1935" s="36">
        <v>122.96</v>
      </c>
      <c r="K1935" s="32">
        <v>0.9425</v>
      </c>
      <c r="L1935" s="14">
        <v>0.1875</v>
      </c>
      <c r="M1935" s="12">
        <v>43371</v>
      </c>
      <c r="N1935" s="93" t="s">
        <v>4800</v>
      </c>
      <c r="O1935" s="8" t="s">
        <v>494</v>
      </c>
      <c r="P1935" s="8" t="s">
        <v>3466</v>
      </c>
      <c r="Q1935" s="8" t="s">
        <v>3471</v>
      </c>
    </row>
    <row r="1936" spans="1:17" ht="13.9" customHeight="1">
      <c r="A1936" s="2" t="s">
        <v>8363</v>
      </c>
      <c r="B1936" s="11" t="s">
        <v>13</v>
      </c>
      <c r="C1936" s="3" t="s">
        <v>14</v>
      </c>
      <c r="D1936" s="8" t="s">
        <v>2075</v>
      </c>
      <c r="E1936" s="3" t="s">
        <v>354</v>
      </c>
      <c r="F1936" s="8" t="s">
        <v>3477</v>
      </c>
      <c r="G1936" s="8" t="s">
        <v>15</v>
      </c>
      <c r="H1936" s="3" t="s">
        <v>3480</v>
      </c>
      <c r="I1936" s="3" t="s">
        <v>3463</v>
      </c>
      <c r="J1936" s="36">
        <v>247.99</v>
      </c>
      <c r="K1936" s="32">
        <v>31.5</v>
      </c>
      <c r="L1936" s="14">
        <v>0.2</v>
      </c>
      <c r="M1936" s="7">
        <v>42906</v>
      </c>
      <c r="N1936" s="93" t="s">
        <v>4129</v>
      </c>
      <c r="O1936" s="8" t="s">
        <v>114</v>
      </c>
      <c r="P1936" s="8" t="s">
        <v>3466</v>
      </c>
      <c r="Q1936" s="8" t="s">
        <v>3471</v>
      </c>
    </row>
    <row r="1937" spans="1:17" ht="13.9" customHeight="1">
      <c r="A1937" s="23" t="s">
        <v>8364</v>
      </c>
      <c r="B1937" s="11" t="s">
        <v>13</v>
      </c>
      <c r="C1937" s="3" t="s">
        <v>14</v>
      </c>
      <c r="D1937" s="8" t="s">
        <v>2076</v>
      </c>
      <c r="E1937" s="3" t="s">
        <v>955</v>
      </c>
      <c r="F1937" s="8" t="s">
        <v>3477</v>
      </c>
      <c r="G1937" s="8" t="s">
        <v>15</v>
      </c>
      <c r="H1937" s="3" t="s">
        <v>3480</v>
      </c>
      <c r="I1937" s="3" t="s">
        <v>3463</v>
      </c>
      <c r="J1937" s="36">
        <v>52.28</v>
      </c>
      <c r="K1937" s="32">
        <v>2.8055560000000002</v>
      </c>
      <c r="L1937" s="14">
        <v>0.2</v>
      </c>
      <c r="M1937" s="12">
        <v>42904</v>
      </c>
      <c r="N1937" s="93" t="s">
        <v>4753</v>
      </c>
      <c r="O1937" s="8" t="s">
        <v>112</v>
      </c>
      <c r="P1937" s="8" t="s">
        <v>3466</v>
      </c>
      <c r="Q1937" s="8" t="s">
        <v>3471</v>
      </c>
    </row>
    <row r="1938" spans="1:17" ht="13.9" customHeight="1">
      <c r="A1938" s="2" t="s">
        <v>8365</v>
      </c>
      <c r="B1938" s="8" t="s">
        <v>13</v>
      </c>
      <c r="C1938" s="3" t="s">
        <v>14</v>
      </c>
      <c r="D1938" s="8" t="s">
        <v>2077</v>
      </c>
      <c r="E1938" s="3" t="s">
        <v>955</v>
      </c>
      <c r="F1938" s="8" t="s">
        <v>3477</v>
      </c>
      <c r="G1938" s="8" t="s">
        <v>15</v>
      </c>
      <c r="H1938" s="3" t="s">
        <v>3480</v>
      </c>
      <c r="I1938" s="3" t="s">
        <v>3463</v>
      </c>
      <c r="J1938" s="36">
        <v>53.38</v>
      </c>
      <c r="K1938" s="32">
        <v>2.8055560000000002</v>
      </c>
      <c r="L1938" s="14">
        <v>0.2</v>
      </c>
      <c r="M1938" s="12">
        <v>42918</v>
      </c>
      <c r="N1938" s="93" t="s">
        <v>5817</v>
      </c>
      <c r="O1938" s="8" t="s">
        <v>112</v>
      </c>
      <c r="P1938" s="8" t="s">
        <v>3466</v>
      </c>
      <c r="Q1938" s="8" t="s">
        <v>3471</v>
      </c>
    </row>
    <row r="1939" spans="1:17" ht="13.9" customHeight="1">
      <c r="A1939" s="2" t="s">
        <v>8366</v>
      </c>
      <c r="B1939" s="8" t="s">
        <v>13</v>
      </c>
      <c r="C1939" s="3" t="s">
        <v>14</v>
      </c>
      <c r="D1939" s="8" t="s">
        <v>2078</v>
      </c>
      <c r="E1939" s="8" t="s">
        <v>2864</v>
      </c>
      <c r="F1939" s="8" t="s">
        <v>3477</v>
      </c>
      <c r="G1939" s="8" t="s">
        <v>15</v>
      </c>
      <c r="H1939" s="8" t="s">
        <v>3513</v>
      </c>
      <c r="I1939" s="3" t="s">
        <v>16</v>
      </c>
      <c r="J1939" s="36">
        <v>204.79</v>
      </c>
      <c r="K1939" s="32">
        <v>1.6768430000000001</v>
      </c>
      <c r="L1939" s="14">
        <v>0.1875</v>
      </c>
      <c r="M1939" s="12">
        <v>43347</v>
      </c>
      <c r="N1939" s="93" t="s">
        <v>5818</v>
      </c>
      <c r="O1939" s="8" t="s">
        <v>115</v>
      </c>
      <c r="P1939" s="8" t="s">
        <v>3465</v>
      </c>
      <c r="Q1939" s="8" t="s">
        <v>3471</v>
      </c>
    </row>
    <row r="1940" spans="1:17" ht="13.9" customHeight="1">
      <c r="A1940" s="23" t="s">
        <v>8367</v>
      </c>
      <c r="B1940" s="11" t="s">
        <v>13</v>
      </c>
      <c r="C1940" s="3" t="s">
        <v>14</v>
      </c>
      <c r="D1940" s="8" t="s">
        <v>2079</v>
      </c>
      <c r="E1940" s="3" t="s">
        <v>1177</v>
      </c>
      <c r="F1940" s="8" t="s">
        <v>3477</v>
      </c>
      <c r="G1940" s="8" t="s">
        <v>15</v>
      </c>
      <c r="H1940" s="8" t="s">
        <v>3513</v>
      </c>
      <c r="I1940" s="3" t="s">
        <v>16</v>
      </c>
      <c r="J1940" s="36">
        <v>193.81</v>
      </c>
      <c r="K1940" s="32">
        <v>2.2779310000000002</v>
      </c>
      <c r="L1940" s="14">
        <v>0.2</v>
      </c>
      <c r="M1940" s="7">
        <v>42863</v>
      </c>
      <c r="N1940" s="93" t="s">
        <v>5819</v>
      </c>
      <c r="O1940" s="8" t="s">
        <v>115</v>
      </c>
      <c r="P1940" s="8" t="s">
        <v>3465</v>
      </c>
      <c r="Q1940" s="8" t="s">
        <v>3471</v>
      </c>
    </row>
    <row r="1941" spans="1:17" ht="13.9" customHeight="1">
      <c r="A1941" s="2" t="s">
        <v>8368</v>
      </c>
      <c r="B1941" s="11" t="s">
        <v>13</v>
      </c>
      <c r="C1941" s="3" t="s">
        <v>14</v>
      </c>
      <c r="D1941" s="8" t="s">
        <v>2080</v>
      </c>
      <c r="E1941" s="3" t="s">
        <v>955</v>
      </c>
      <c r="F1941" s="8" t="s">
        <v>3477</v>
      </c>
      <c r="G1941" s="8" t="s">
        <v>15</v>
      </c>
      <c r="H1941" s="8" t="s">
        <v>3513</v>
      </c>
      <c r="I1941" s="3" t="s">
        <v>16</v>
      </c>
      <c r="J1941" s="36">
        <v>200.65</v>
      </c>
      <c r="K1941" s="32">
        <v>2.2779310000000002</v>
      </c>
      <c r="L1941" s="14">
        <v>0.2</v>
      </c>
      <c r="M1941" s="12">
        <v>42859</v>
      </c>
      <c r="N1941" s="93" t="s">
        <v>5820</v>
      </c>
      <c r="O1941" s="8" t="s">
        <v>115</v>
      </c>
      <c r="P1941" s="8" t="s">
        <v>3465</v>
      </c>
      <c r="Q1941" s="8" t="s">
        <v>3471</v>
      </c>
    </row>
    <row r="1942" spans="1:17" ht="13.9" customHeight="1">
      <c r="A1942" s="2" t="s">
        <v>8369</v>
      </c>
      <c r="B1942" s="11" t="s">
        <v>13</v>
      </c>
      <c r="C1942" s="3" t="s">
        <v>14</v>
      </c>
      <c r="D1942" s="8" t="s">
        <v>2081</v>
      </c>
      <c r="E1942" s="3" t="s">
        <v>553</v>
      </c>
      <c r="F1942" s="8" t="s">
        <v>3477</v>
      </c>
      <c r="G1942" s="8" t="s">
        <v>15</v>
      </c>
      <c r="H1942" s="8" t="s">
        <v>3527</v>
      </c>
      <c r="I1942" s="3" t="s">
        <v>16</v>
      </c>
      <c r="J1942" s="36">
        <v>133.27000000000001</v>
      </c>
      <c r="K1942" s="32">
        <v>8.2468751999999999</v>
      </c>
      <c r="L1942" s="14">
        <v>0.1875</v>
      </c>
      <c r="M1942" s="12">
        <v>42880</v>
      </c>
      <c r="N1942" s="93" t="s">
        <v>4128</v>
      </c>
      <c r="O1942" s="8" t="s">
        <v>177</v>
      </c>
      <c r="P1942" s="8" t="s">
        <v>3465</v>
      </c>
      <c r="Q1942" s="8" t="s">
        <v>3471</v>
      </c>
    </row>
    <row r="1943" spans="1:17" ht="13.9" customHeight="1">
      <c r="A1943" s="23" t="s">
        <v>8370</v>
      </c>
      <c r="B1943" s="11" t="s">
        <v>13</v>
      </c>
      <c r="C1943" s="3" t="s">
        <v>14</v>
      </c>
      <c r="D1943" s="8" t="s">
        <v>2082</v>
      </c>
      <c r="E1943" s="8" t="s">
        <v>2276</v>
      </c>
      <c r="F1943" s="8" t="s">
        <v>3477</v>
      </c>
      <c r="G1943" s="8" t="s">
        <v>15</v>
      </c>
      <c r="H1943" s="3" t="s">
        <v>3480</v>
      </c>
      <c r="I1943" s="3" t="s">
        <v>3463</v>
      </c>
      <c r="J1943" s="36">
        <v>76.3</v>
      </c>
      <c r="K1943" s="32">
        <v>2.5</v>
      </c>
      <c r="L1943" s="14">
        <v>0.2</v>
      </c>
      <c r="M1943" s="12">
        <v>43343</v>
      </c>
      <c r="N1943" s="93" t="s">
        <v>5821</v>
      </c>
      <c r="O1943" s="8" t="s">
        <v>280</v>
      </c>
      <c r="P1943" s="8" t="s">
        <v>3466</v>
      </c>
      <c r="Q1943" s="8" t="s">
        <v>3471</v>
      </c>
    </row>
    <row r="1944" spans="1:17" ht="13.9" customHeight="1">
      <c r="A1944" s="2" t="s">
        <v>8371</v>
      </c>
      <c r="B1944" s="11" t="s">
        <v>13</v>
      </c>
      <c r="C1944" s="3" t="s">
        <v>14</v>
      </c>
      <c r="D1944" s="8" t="s">
        <v>2083</v>
      </c>
      <c r="E1944" s="3" t="s">
        <v>116</v>
      </c>
      <c r="F1944" s="8" t="s">
        <v>3477</v>
      </c>
      <c r="G1944" s="8" t="s">
        <v>15</v>
      </c>
      <c r="H1944" s="3" t="s">
        <v>3480</v>
      </c>
      <c r="I1944" s="3" t="s">
        <v>3463</v>
      </c>
      <c r="J1944" s="36">
        <v>79.17</v>
      </c>
      <c r="K1944" s="32">
        <v>2.5</v>
      </c>
      <c r="L1944" s="14">
        <v>0.2</v>
      </c>
      <c r="M1944" s="7">
        <v>42863</v>
      </c>
      <c r="N1944" s="93" t="s">
        <v>5822</v>
      </c>
      <c r="O1944" s="8" t="s">
        <v>280</v>
      </c>
      <c r="P1944" s="8" t="s">
        <v>3466</v>
      </c>
      <c r="Q1944" s="8" t="s">
        <v>3471</v>
      </c>
    </row>
    <row r="1945" spans="1:17" ht="13.9" customHeight="1">
      <c r="A1945" s="2" t="s">
        <v>8372</v>
      </c>
      <c r="B1945" s="11" t="s">
        <v>13</v>
      </c>
      <c r="C1945" s="3" t="s">
        <v>14</v>
      </c>
      <c r="D1945" s="8" t="s">
        <v>2084</v>
      </c>
      <c r="E1945" s="8" t="s">
        <v>2864</v>
      </c>
      <c r="F1945" s="8" t="s">
        <v>3477</v>
      </c>
      <c r="G1945" s="8" t="s">
        <v>15</v>
      </c>
      <c r="H1945" s="3" t="s">
        <v>3480</v>
      </c>
      <c r="I1945" s="3" t="s">
        <v>3463</v>
      </c>
      <c r="J1945" s="36">
        <v>38.42</v>
      </c>
      <c r="K1945" s="32">
        <v>0.9375</v>
      </c>
      <c r="L1945" s="14">
        <v>0.1875</v>
      </c>
      <c r="M1945" s="12">
        <v>42842</v>
      </c>
      <c r="N1945" s="96" t="s">
        <v>4129</v>
      </c>
      <c r="O1945" s="8" t="s">
        <v>494</v>
      </c>
      <c r="P1945" s="8" t="s">
        <v>3466</v>
      </c>
      <c r="Q1945" s="8" t="s">
        <v>3471</v>
      </c>
    </row>
    <row r="1946" spans="1:17" ht="13.9" customHeight="1">
      <c r="A1946" s="23" t="s">
        <v>8373</v>
      </c>
      <c r="B1946" s="11" t="s">
        <v>13</v>
      </c>
      <c r="C1946" s="3" t="s">
        <v>14</v>
      </c>
      <c r="D1946" s="8" t="s">
        <v>2085</v>
      </c>
      <c r="E1946" s="8" t="s">
        <v>3126</v>
      </c>
      <c r="F1946" s="8" t="s">
        <v>3477</v>
      </c>
      <c r="G1946" s="8" t="s">
        <v>15</v>
      </c>
      <c r="H1946" s="3" t="s">
        <v>3480</v>
      </c>
      <c r="I1946" s="3" t="s">
        <v>3463</v>
      </c>
      <c r="J1946" s="36">
        <v>38.56</v>
      </c>
      <c r="K1946" s="32">
        <v>0.3125</v>
      </c>
      <c r="L1946" s="14">
        <v>0.1875</v>
      </c>
      <c r="M1946" s="12">
        <v>42856</v>
      </c>
      <c r="N1946" s="96" t="s">
        <v>4130</v>
      </c>
      <c r="O1946" s="8" t="s">
        <v>112</v>
      </c>
      <c r="P1946" s="8" t="s">
        <v>3466</v>
      </c>
      <c r="Q1946" s="8" t="s">
        <v>3471</v>
      </c>
    </row>
    <row r="1947" spans="1:17" ht="13.9" customHeight="1">
      <c r="A1947" s="2" t="s">
        <v>8374</v>
      </c>
      <c r="B1947" s="11" t="s">
        <v>13</v>
      </c>
      <c r="C1947" s="3" t="s">
        <v>14</v>
      </c>
      <c r="D1947" s="8" t="s">
        <v>2086</v>
      </c>
      <c r="E1947" s="3" t="s">
        <v>1327</v>
      </c>
      <c r="F1947" s="8" t="s">
        <v>3477</v>
      </c>
      <c r="G1947" s="8" t="s">
        <v>15</v>
      </c>
      <c r="H1947" s="8" t="s">
        <v>3517</v>
      </c>
      <c r="I1947" s="3" t="s">
        <v>16</v>
      </c>
      <c r="J1947" s="36">
        <v>39.619999999999997</v>
      </c>
      <c r="K1947" s="32">
        <v>0.82222220000000001</v>
      </c>
      <c r="L1947" s="14">
        <v>0.1875</v>
      </c>
      <c r="M1947" s="12">
        <v>43371</v>
      </c>
      <c r="N1947" s="93" t="s">
        <v>5823</v>
      </c>
      <c r="O1947" s="8" t="s">
        <v>284</v>
      </c>
      <c r="P1947" s="8" t="s">
        <v>3465</v>
      </c>
      <c r="Q1947" s="8" t="s">
        <v>3472</v>
      </c>
    </row>
    <row r="1948" spans="1:17" ht="13.9" customHeight="1">
      <c r="A1948" s="2" t="s">
        <v>8375</v>
      </c>
      <c r="B1948" s="11" t="s">
        <v>13</v>
      </c>
      <c r="C1948" s="3" t="s">
        <v>14</v>
      </c>
      <c r="D1948" s="8" t="s">
        <v>2087</v>
      </c>
      <c r="E1948" s="3" t="s">
        <v>774</v>
      </c>
      <c r="F1948" s="8" t="s">
        <v>3477</v>
      </c>
      <c r="G1948" s="8" t="s">
        <v>15</v>
      </c>
      <c r="H1948" s="3" t="s">
        <v>3480</v>
      </c>
      <c r="I1948" s="3" t="s">
        <v>3463</v>
      </c>
      <c r="J1948" s="36">
        <v>76.650000000000006</v>
      </c>
      <c r="K1948" s="32">
        <v>5.9523999999999999</v>
      </c>
      <c r="L1948" s="14">
        <v>0.1875</v>
      </c>
      <c r="M1948" s="7">
        <v>42908</v>
      </c>
      <c r="N1948" s="93" t="s">
        <v>4131</v>
      </c>
      <c r="O1948" s="8" t="s">
        <v>242</v>
      </c>
      <c r="P1948" s="8" t="s">
        <v>3465</v>
      </c>
      <c r="Q1948" s="8" t="s">
        <v>3471</v>
      </c>
    </row>
    <row r="1949" spans="1:17" ht="13.9" customHeight="1">
      <c r="A1949" s="23" t="s">
        <v>8376</v>
      </c>
      <c r="B1949" s="11" t="s">
        <v>13</v>
      </c>
      <c r="C1949" s="3" t="s">
        <v>14</v>
      </c>
      <c r="D1949" s="8" t="s">
        <v>2088</v>
      </c>
      <c r="E1949" s="8" t="s">
        <v>1777</v>
      </c>
      <c r="F1949" s="8" t="s">
        <v>3477</v>
      </c>
      <c r="G1949" s="8" t="s">
        <v>15</v>
      </c>
      <c r="H1949" s="3" t="s">
        <v>3480</v>
      </c>
      <c r="I1949" s="3" t="s">
        <v>3463</v>
      </c>
      <c r="J1949" s="36">
        <v>78.59</v>
      </c>
      <c r="K1949" s="32">
        <v>8.75</v>
      </c>
      <c r="L1949" s="14">
        <v>0.1875</v>
      </c>
      <c r="M1949" s="12">
        <v>42908</v>
      </c>
      <c r="N1949" s="93" t="s">
        <v>4801</v>
      </c>
      <c r="O1949" s="8" t="s">
        <v>242</v>
      </c>
      <c r="P1949" s="8" t="s">
        <v>3465</v>
      </c>
      <c r="Q1949" s="8" t="s">
        <v>3471</v>
      </c>
    </row>
    <row r="1950" spans="1:17" ht="13.9" customHeight="1">
      <c r="A1950" s="2" t="s">
        <v>8377</v>
      </c>
      <c r="B1950" s="11" t="s">
        <v>13</v>
      </c>
      <c r="C1950" s="3" t="s">
        <v>14</v>
      </c>
      <c r="D1950" s="8" t="s">
        <v>2089</v>
      </c>
      <c r="E1950" s="3" t="s">
        <v>1177</v>
      </c>
      <c r="F1950" s="8" t="s">
        <v>3477</v>
      </c>
      <c r="G1950" s="8" t="s">
        <v>15</v>
      </c>
      <c r="H1950" s="3" t="s">
        <v>3480</v>
      </c>
      <c r="I1950" s="3" t="s">
        <v>3463</v>
      </c>
      <c r="J1950" s="36">
        <v>215.87</v>
      </c>
      <c r="K1950" s="32">
        <v>9.9583334000000008</v>
      </c>
      <c r="L1950" s="14">
        <v>0.2</v>
      </c>
      <c r="M1950" s="12">
        <v>42916</v>
      </c>
      <c r="N1950" s="93" t="s">
        <v>4802</v>
      </c>
      <c r="O1950" s="8" t="s">
        <v>114</v>
      </c>
      <c r="P1950" s="8" t="s">
        <v>3466</v>
      </c>
      <c r="Q1950" s="8" t="s">
        <v>3471</v>
      </c>
    </row>
    <row r="1951" spans="1:17" ht="13.9" customHeight="1">
      <c r="A1951" s="2" t="s">
        <v>8378</v>
      </c>
      <c r="B1951" s="11" t="s">
        <v>13</v>
      </c>
      <c r="C1951" s="3" t="s">
        <v>14</v>
      </c>
      <c r="D1951" s="8" t="s">
        <v>2090</v>
      </c>
      <c r="E1951" s="8" t="s">
        <v>2276</v>
      </c>
      <c r="F1951" s="8" t="s">
        <v>3477</v>
      </c>
      <c r="G1951" s="8" t="s">
        <v>15</v>
      </c>
      <c r="H1951" s="8" t="s">
        <v>3513</v>
      </c>
      <c r="I1951" s="3" t="s">
        <v>16</v>
      </c>
      <c r="J1951" s="36">
        <v>80.67</v>
      </c>
      <c r="K1951" s="32">
        <v>0.3125</v>
      </c>
      <c r="L1951" s="14">
        <v>0.1875</v>
      </c>
      <c r="M1951" s="12">
        <v>43318</v>
      </c>
      <c r="N1951" s="93" t="s">
        <v>5824</v>
      </c>
      <c r="O1951" s="8" t="s">
        <v>115</v>
      </c>
      <c r="P1951" s="8" t="s">
        <v>3465</v>
      </c>
      <c r="Q1951" s="8" t="s">
        <v>3471</v>
      </c>
    </row>
    <row r="1952" spans="1:17" ht="13.9" customHeight="1">
      <c r="A1952" s="23" t="s">
        <v>8379</v>
      </c>
      <c r="B1952" s="11" t="s">
        <v>13</v>
      </c>
      <c r="C1952" s="3" t="s">
        <v>14</v>
      </c>
      <c r="D1952" s="8" t="s">
        <v>2091</v>
      </c>
      <c r="E1952" s="8" t="s">
        <v>2404</v>
      </c>
      <c r="F1952" s="8" t="s">
        <v>3477</v>
      </c>
      <c r="G1952" s="8" t="s">
        <v>15</v>
      </c>
      <c r="H1952" s="3" t="s">
        <v>3480</v>
      </c>
      <c r="I1952" s="3" t="s">
        <v>3463</v>
      </c>
      <c r="J1952" s="36">
        <v>199.55</v>
      </c>
      <c r="K1952" s="32">
        <v>3.3333333000000001</v>
      </c>
      <c r="L1952" s="14">
        <v>0.1875</v>
      </c>
      <c r="M1952" s="7">
        <v>42926</v>
      </c>
      <c r="N1952" s="93" t="s">
        <v>4132</v>
      </c>
      <c r="O1952" s="8" t="s">
        <v>538</v>
      </c>
      <c r="P1952" s="8" t="s">
        <v>3465</v>
      </c>
      <c r="Q1952" s="8" t="s">
        <v>3471</v>
      </c>
    </row>
    <row r="1953" spans="1:17" s="9" customFormat="1" ht="14.45" customHeight="1">
      <c r="A1953" s="2" t="s">
        <v>8380</v>
      </c>
      <c r="B1953" s="11" t="s">
        <v>13</v>
      </c>
      <c r="C1953" s="3" t="s">
        <v>14</v>
      </c>
      <c r="D1953" s="8" t="s">
        <v>2092</v>
      </c>
      <c r="E1953" s="3" t="s">
        <v>122</v>
      </c>
      <c r="F1953" s="8" t="s">
        <v>3477</v>
      </c>
      <c r="G1953" s="8" t="s">
        <v>15</v>
      </c>
      <c r="H1953" s="8" t="s">
        <v>3527</v>
      </c>
      <c r="I1953" s="3" t="s">
        <v>16</v>
      </c>
      <c r="J1953" s="36">
        <v>38.28</v>
      </c>
      <c r="K1953" s="32">
        <v>2</v>
      </c>
      <c r="L1953" s="14">
        <v>0.1875</v>
      </c>
      <c r="M1953" s="12">
        <v>42924</v>
      </c>
      <c r="N1953" s="93" t="s">
        <v>4131</v>
      </c>
      <c r="O1953" s="8" t="s">
        <v>177</v>
      </c>
      <c r="P1953" s="8" t="s">
        <v>3465</v>
      </c>
      <c r="Q1953" s="8" t="s">
        <v>3471</v>
      </c>
    </row>
    <row r="1954" spans="1:17" s="9" customFormat="1" ht="14.45" customHeight="1">
      <c r="A1954" s="2" t="s">
        <v>8381</v>
      </c>
      <c r="B1954" s="8" t="s">
        <v>13</v>
      </c>
      <c r="C1954" s="3" t="s">
        <v>14</v>
      </c>
      <c r="D1954" s="8" t="s">
        <v>2093</v>
      </c>
      <c r="E1954" s="3" t="s">
        <v>616</v>
      </c>
      <c r="F1954" s="8" t="s">
        <v>3477</v>
      </c>
      <c r="G1954" s="8" t="s">
        <v>15</v>
      </c>
      <c r="H1954" s="3" t="s">
        <v>3480</v>
      </c>
      <c r="I1954" s="3" t="s">
        <v>3463</v>
      </c>
      <c r="J1954" s="36">
        <v>82.45</v>
      </c>
      <c r="K1954" s="32">
        <v>5.9523809999999999</v>
      </c>
      <c r="L1954" s="14">
        <v>0.1875</v>
      </c>
      <c r="M1954" s="12">
        <v>42918</v>
      </c>
      <c r="N1954" s="93" t="s">
        <v>4133</v>
      </c>
      <c r="O1954" s="8" t="s">
        <v>242</v>
      </c>
      <c r="P1954" s="8" t="s">
        <v>3465</v>
      </c>
      <c r="Q1954" s="8" t="s">
        <v>3471</v>
      </c>
    </row>
    <row r="1955" spans="1:17" ht="13.9" customHeight="1">
      <c r="A1955" s="23" t="s">
        <v>8382</v>
      </c>
      <c r="B1955" s="11" t="s">
        <v>13</v>
      </c>
      <c r="C1955" s="3" t="s">
        <v>14</v>
      </c>
      <c r="D1955" s="8" t="s">
        <v>2094</v>
      </c>
      <c r="E1955" s="3" t="s">
        <v>116</v>
      </c>
      <c r="F1955" s="8" t="s">
        <v>3477</v>
      </c>
      <c r="G1955" s="8" t="s">
        <v>15</v>
      </c>
      <c r="H1955" s="3" t="s">
        <v>3480</v>
      </c>
      <c r="I1955" s="3" t="s">
        <v>3463</v>
      </c>
      <c r="J1955" s="36">
        <v>41.78</v>
      </c>
      <c r="K1955" s="32">
        <v>5</v>
      </c>
      <c r="L1955" s="14">
        <v>0.2</v>
      </c>
      <c r="M1955" s="12">
        <v>43392</v>
      </c>
      <c r="N1955" s="93" t="s">
        <v>4134</v>
      </c>
      <c r="O1955" s="8" t="s">
        <v>242</v>
      </c>
      <c r="P1955" s="8" t="s">
        <v>3465</v>
      </c>
      <c r="Q1955" s="8" t="s">
        <v>3471</v>
      </c>
    </row>
    <row r="1956" spans="1:17" ht="13.9" customHeight="1">
      <c r="A1956" s="2" t="s">
        <v>8383</v>
      </c>
      <c r="B1956" s="11" t="s">
        <v>13</v>
      </c>
      <c r="C1956" s="3" t="s">
        <v>14</v>
      </c>
      <c r="D1956" s="8" t="s">
        <v>2095</v>
      </c>
      <c r="E1956" s="3" t="s">
        <v>898</v>
      </c>
      <c r="F1956" s="8" t="s">
        <v>3477</v>
      </c>
      <c r="G1956" s="8" t="s">
        <v>15</v>
      </c>
      <c r="H1956" s="8" t="s">
        <v>3527</v>
      </c>
      <c r="I1956" s="3" t="s">
        <v>16</v>
      </c>
      <c r="J1956" s="36">
        <v>146.80000000000001</v>
      </c>
      <c r="K1956" s="32">
        <v>26.666599999999999</v>
      </c>
      <c r="L1956" s="14">
        <v>0.125</v>
      </c>
      <c r="M1956" s="7">
        <v>42878</v>
      </c>
      <c r="N1956" s="93" t="s">
        <v>4127</v>
      </c>
      <c r="O1956" s="8" t="s">
        <v>177</v>
      </c>
      <c r="P1956" s="8" t="s">
        <v>3465</v>
      </c>
      <c r="Q1956" s="8" t="s">
        <v>3471</v>
      </c>
    </row>
    <row r="1957" spans="1:17" ht="13.9" customHeight="1">
      <c r="A1957" s="2" t="s">
        <v>8384</v>
      </c>
      <c r="B1957" s="11" t="s">
        <v>13</v>
      </c>
      <c r="C1957" s="3" t="s">
        <v>14</v>
      </c>
      <c r="D1957" s="8" t="s">
        <v>2096</v>
      </c>
      <c r="E1957" s="8" t="s">
        <v>3188</v>
      </c>
      <c r="F1957" s="8" t="s">
        <v>3477</v>
      </c>
      <c r="G1957" s="8" t="s">
        <v>15</v>
      </c>
      <c r="H1957" s="8" t="s">
        <v>3527</v>
      </c>
      <c r="I1957" s="3" t="s">
        <v>16</v>
      </c>
      <c r="J1957" s="36">
        <v>128.35</v>
      </c>
      <c r="K1957" s="32">
        <v>8.2468751999999999</v>
      </c>
      <c r="L1957" s="14">
        <v>0.1875</v>
      </c>
      <c r="M1957" s="12">
        <v>42867</v>
      </c>
      <c r="N1957" s="93" t="s">
        <v>5825</v>
      </c>
      <c r="O1957" s="8" t="s">
        <v>177</v>
      </c>
      <c r="P1957" s="8" t="s">
        <v>3465</v>
      </c>
      <c r="Q1957" s="8" t="s">
        <v>3471</v>
      </c>
    </row>
    <row r="1958" spans="1:17" ht="13.9" customHeight="1">
      <c r="A1958" s="23" t="s">
        <v>8385</v>
      </c>
      <c r="B1958" s="11" t="s">
        <v>13</v>
      </c>
      <c r="C1958" s="3" t="s">
        <v>14</v>
      </c>
      <c r="D1958" s="8" t="s">
        <v>2097</v>
      </c>
      <c r="E1958" s="3" t="s">
        <v>1471</v>
      </c>
      <c r="F1958" s="8" t="s">
        <v>3477</v>
      </c>
      <c r="G1958" s="8" t="s">
        <v>15</v>
      </c>
      <c r="H1958" s="3" t="s">
        <v>3480</v>
      </c>
      <c r="I1958" s="3" t="s">
        <v>3463</v>
      </c>
      <c r="J1958" s="36">
        <v>38.369999999999997</v>
      </c>
      <c r="K1958" s="32">
        <v>1.6666666999999999</v>
      </c>
      <c r="L1958" s="14">
        <v>0.1875</v>
      </c>
      <c r="M1958" s="12">
        <v>42768</v>
      </c>
      <c r="N1958" s="93" t="s">
        <v>5826</v>
      </c>
      <c r="O1958" s="8" t="s">
        <v>135</v>
      </c>
      <c r="P1958" s="8" t="s">
        <v>3466</v>
      </c>
      <c r="Q1958" s="8" t="s">
        <v>3471</v>
      </c>
    </row>
    <row r="1959" spans="1:17" ht="13.9" customHeight="1">
      <c r="A1959" s="2" t="s">
        <v>8386</v>
      </c>
      <c r="B1959" s="11" t="s">
        <v>13</v>
      </c>
      <c r="C1959" s="3" t="s">
        <v>14</v>
      </c>
      <c r="D1959" s="8" t="s">
        <v>2098</v>
      </c>
      <c r="E1959" s="3" t="s">
        <v>1396</v>
      </c>
      <c r="F1959" s="8" t="s">
        <v>3477</v>
      </c>
      <c r="G1959" s="8" t="s">
        <v>15</v>
      </c>
      <c r="H1959" s="3" t="s">
        <v>3480</v>
      </c>
      <c r="I1959" s="3" t="s">
        <v>3463</v>
      </c>
      <c r="J1959" s="36">
        <v>190.16</v>
      </c>
      <c r="K1959" s="32">
        <v>8.3333332999999996</v>
      </c>
      <c r="L1959" s="14">
        <v>0.1875</v>
      </c>
      <c r="M1959" s="12">
        <v>43406</v>
      </c>
      <c r="N1959" s="93" t="s">
        <v>4803</v>
      </c>
      <c r="O1959" s="8" t="s">
        <v>538</v>
      </c>
      <c r="P1959" s="8" t="s">
        <v>3465</v>
      </c>
      <c r="Q1959" s="8" t="s">
        <v>3471</v>
      </c>
    </row>
    <row r="1960" spans="1:17" ht="13.9" customHeight="1">
      <c r="A1960" s="2" t="s">
        <v>8387</v>
      </c>
      <c r="B1960" s="11" t="s">
        <v>13</v>
      </c>
      <c r="C1960" s="3" t="s">
        <v>14</v>
      </c>
      <c r="D1960" s="8" t="s">
        <v>2099</v>
      </c>
      <c r="E1960" s="3" t="s">
        <v>616</v>
      </c>
      <c r="F1960" s="8" t="s">
        <v>3477</v>
      </c>
      <c r="G1960" s="8" t="s">
        <v>15</v>
      </c>
      <c r="H1960" s="8" t="s">
        <v>3527</v>
      </c>
      <c r="I1960" s="3" t="s">
        <v>16</v>
      </c>
      <c r="J1960" s="36">
        <v>180.11</v>
      </c>
      <c r="K1960" s="32">
        <v>2.669</v>
      </c>
      <c r="L1960" s="14">
        <v>0.1875</v>
      </c>
      <c r="M1960" s="7">
        <v>42919</v>
      </c>
      <c r="N1960" s="93" t="s">
        <v>4135</v>
      </c>
      <c r="O1960" s="8" t="s">
        <v>177</v>
      </c>
      <c r="P1960" s="8" t="s">
        <v>3465</v>
      </c>
      <c r="Q1960" s="8" t="s">
        <v>3471</v>
      </c>
    </row>
    <row r="1961" spans="1:17" ht="13.9" customHeight="1">
      <c r="A1961" s="23" t="s">
        <v>8388</v>
      </c>
      <c r="B1961" s="11" t="s">
        <v>13</v>
      </c>
      <c r="C1961" s="3" t="s">
        <v>14</v>
      </c>
      <c r="D1961" s="8" t="s">
        <v>2100</v>
      </c>
      <c r="E1961" s="3" t="s">
        <v>774</v>
      </c>
      <c r="F1961" s="8" t="s">
        <v>3477</v>
      </c>
      <c r="G1961" s="8" t="s">
        <v>15</v>
      </c>
      <c r="H1961" s="3" t="s">
        <v>3480</v>
      </c>
      <c r="I1961" s="3" t="s">
        <v>3463</v>
      </c>
      <c r="J1961" s="36">
        <v>39.520000000000003</v>
      </c>
      <c r="K1961" s="32">
        <v>1.25</v>
      </c>
      <c r="L1961" s="14">
        <v>0.2</v>
      </c>
      <c r="M1961" s="12">
        <v>42933</v>
      </c>
      <c r="N1961" s="93" t="s">
        <v>5827</v>
      </c>
      <c r="O1961" s="8" t="s">
        <v>112</v>
      </c>
      <c r="P1961" s="8" t="s">
        <v>3466</v>
      </c>
      <c r="Q1961" s="8" t="s">
        <v>3471</v>
      </c>
    </row>
    <row r="1962" spans="1:17" ht="13.9" customHeight="1">
      <c r="A1962" s="2" t="s">
        <v>8389</v>
      </c>
      <c r="B1962" s="11" t="s">
        <v>13</v>
      </c>
      <c r="C1962" s="3" t="s">
        <v>14</v>
      </c>
      <c r="D1962" s="8" t="s">
        <v>2101</v>
      </c>
      <c r="E1962" s="3" t="s">
        <v>122</v>
      </c>
      <c r="F1962" s="8" t="s">
        <v>3477</v>
      </c>
      <c r="G1962" s="8" t="s">
        <v>15</v>
      </c>
      <c r="H1962" s="8" t="s">
        <v>3519</v>
      </c>
      <c r="I1962" s="3" t="s">
        <v>16</v>
      </c>
      <c r="J1962" s="36">
        <v>9.85</v>
      </c>
      <c r="K1962" s="32">
        <v>0.23125000000000001</v>
      </c>
      <c r="L1962" s="14">
        <v>0.1875</v>
      </c>
      <c r="M1962" s="12">
        <v>42909</v>
      </c>
      <c r="N1962" s="93" t="s">
        <v>4136</v>
      </c>
      <c r="O1962" s="8" t="s">
        <v>151</v>
      </c>
      <c r="P1962" s="8" t="s">
        <v>3465</v>
      </c>
      <c r="Q1962" s="8" t="s">
        <v>3472</v>
      </c>
    </row>
    <row r="1963" spans="1:17" ht="13.9" customHeight="1">
      <c r="A1963" s="2" t="s">
        <v>8390</v>
      </c>
      <c r="B1963" s="11" t="s">
        <v>13</v>
      </c>
      <c r="C1963" s="3" t="s">
        <v>14</v>
      </c>
      <c r="D1963" s="8" t="s">
        <v>2102</v>
      </c>
      <c r="E1963" s="3" t="s">
        <v>766</v>
      </c>
      <c r="F1963" s="8" t="s">
        <v>3477</v>
      </c>
      <c r="G1963" s="8" t="s">
        <v>15</v>
      </c>
      <c r="H1963" s="3" t="s">
        <v>3480</v>
      </c>
      <c r="I1963" s="3" t="s">
        <v>3463</v>
      </c>
      <c r="J1963" s="36">
        <v>214.56</v>
      </c>
      <c r="K1963" s="32">
        <v>10.166667</v>
      </c>
      <c r="L1963" s="14">
        <v>0.2</v>
      </c>
      <c r="M1963" s="12">
        <v>43386</v>
      </c>
      <c r="N1963" s="93" t="s">
        <v>4804</v>
      </c>
      <c r="O1963" s="8" t="s">
        <v>114</v>
      </c>
      <c r="P1963" s="8" t="s">
        <v>3466</v>
      </c>
      <c r="Q1963" s="8" t="s">
        <v>3471</v>
      </c>
    </row>
    <row r="1964" spans="1:17" ht="13.9" customHeight="1">
      <c r="A1964" s="23" t="s">
        <v>8391</v>
      </c>
      <c r="B1964" s="11" t="s">
        <v>13</v>
      </c>
      <c r="C1964" s="3" t="s">
        <v>14</v>
      </c>
      <c r="D1964" s="8" t="s">
        <v>2103</v>
      </c>
      <c r="E1964" s="3" t="s">
        <v>766</v>
      </c>
      <c r="F1964" s="8" t="s">
        <v>3477</v>
      </c>
      <c r="G1964" s="8" t="s">
        <v>15</v>
      </c>
      <c r="H1964" s="3" t="s">
        <v>3480</v>
      </c>
      <c r="I1964" s="3" t="s">
        <v>3463</v>
      </c>
      <c r="J1964" s="36">
        <v>164.7</v>
      </c>
      <c r="K1964" s="32">
        <v>14</v>
      </c>
      <c r="L1964" s="14">
        <v>0.2</v>
      </c>
      <c r="M1964" s="7">
        <v>42914</v>
      </c>
      <c r="N1964" s="93" t="s">
        <v>4137</v>
      </c>
      <c r="O1964" s="8" t="s">
        <v>1933</v>
      </c>
      <c r="P1964" s="8" t="s">
        <v>3469</v>
      </c>
      <c r="Q1964" s="8" t="s">
        <v>3471</v>
      </c>
    </row>
    <row r="1965" spans="1:17" ht="13.9" customHeight="1">
      <c r="A1965" s="2" t="s">
        <v>8392</v>
      </c>
      <c r="B1965" s="11" t="s">
        <v>13</v>
      </c>
      <c r="C1965" s="3" t="s">
        <v>14</v>
      </c>
      <c r="D1965" s="8" t="s">
        <v>2104</v>
      </c>
      <c r="E1965" s="3" t="s">
        <v>1177</v>
      </c>
      <c r="F1965" s="8" t="s">
        <v>3477</v>
      </c>
      <c r="G1965" s="8" t="s">
        <v>15</v>
      </c>
      <c r="H1965" s="3" t="s">
        <v>3480</v>
      </c>
      <c r="I1965" s="3" t="s">
        <v>3463</v>
      </c>
      <c r="J1965" s="36">
        <v>149.74</v>
      </c>
      <c r="K1965" s="32">
        <v>6</v>
      </c>
      <c r="L1965" s="14">
        <v>0.2</v>
      </c>
      <c r="M1965" s="12">
        <v>42910</v>
      </c>
      <c r="N1965" s="93" t="s">
        <v>4138</v>
      </c>
      <c r="O1965" s="8" t="s">
        <v>1933</v>
      </c>
      <c r="P1965" s="8" t="s">
        <v>3469</v>
      </c>
      <c r="Q1965" s="8" t="s">
        <v>3471</v>
      </c>
    </row>
    <row r="1966" spans="1:17" ht="13.9" customHeight="1">
      <c r="A1966" s="2" t="s">
        <v>8393</v>
      </c>
      <c r="B1966" s="11" t="s">
        <v>13</v>
      </c>
      <c r="C1966" s="3" t="s">
        <v>14</v>
      </c>
      <c r="D1966" s="8" t="s">
        <v>2105</v>
      </c>
      <c r="E1966" s="8" t="s">
        <v>2552</v>
      </c>
      <c r="F1966" s="8" t="s">
        <v>3477</v>
      </c>
      <c r="G1966" s="8" t="s">
        <v>15</v>
      </c>
      <c r="H1966" s="3" t="s">
        <v>3480</v>
      </c>
      <c r="I1966" s="3" t="s">
        <v>3463</v>
      </c>
      <c r="J1966" s="36">
        <v>190.13</v>
      </c>
      <c r="K1966" s="32">
        <v>25</v>
      </c>
      <c r="L1966" s="14">
        <v>0.2</v>
      </c>
      <c r="M1966" s="12">
        <v>42910</v>
      </c>
      <c r="N1966" s="93" t="s">
        <v>4139</v>
      </c>
      <c r="O1966" s="8" t="s">
        <v>1809</v>
      </c>
      <c r="P1966" s="8" t="s">
        <v>3469</v>
      </c>
      <c r="Q1966" s="8" t="s">
        <v>3471</v>
      </c>
    </row>
    <row r="1967" spans="1:17" ht="13.9" customHeight="1">
      <c r="A1967" s="23" t="s">
        <v>8394</v>
      </c>
      <c r="B1967" s="11" t="s">
        <v>13</v>
      </c>
      <c r="C1967" s="3" t="s">
        <v>14</v>
      </c>
      <c r="D1967" s="8" t="s">
        <v>2106</v>
      </c>
      <c r="E1967" s="3" t="s">
        <v>153</v>
      </c>
      <c r="F1967" s="8" t="s">
        <v>3477</v>
      </c>
      <c r="G1967" s="8" t="s">
        <v>15</v>
      </c>
      <c r="H1967" s="8" t="s">
        <v>3511</v>
      </c>
      <c r="I1967" s="3" t="s">
        <v>16</v>
      </c>
      <c r="J1967" s="36">
        <v>40.46</v>
      </c>
      <c r="K1967" s="32">
        <v>0.26234649999999998</v>
      </c>
      <c r="L1967" s="14">
        <v>0.1875</v>
      </c>
      <c r="M1967" s="12">
        <v>43402</v>
      </c>
      <c r="N1967" s="93" t="s">
        <v>4805</v>
      </c>
      <c r="O1967" s="8" t="s">
        <v>265</v>
      </c>
      <c r="P1967" s="8" t="s">
        <v>3466</v>
      </c>
      <c r="Q1967" s="8" t="s">
        <v>3473</v>
      </c>
    </row>
    <row r="1968" spans="1:17" ht="13.9" customHeight="1">
      <c r="A1968" s="2" t="s">
        <v>8395</v>
      </c>
      <c r="B1968" s="11" t="s">
        <v>13</v>
      </c>
      <c r="C1968" s="3" t="s">
        <v>14</v>
      </c>
      <c r="D1968" s="8" t="s">
        <v>2107</v>
      </c>
      <c r="E1968" s="3" t="s">
        <v>616</v>
      </c>
      <c r="F1968" s="8" t="s">
        <v>3477</v>
      </c>
      <c r="G1968" s="8" t="s">
        <v>15</v>
      </c>
      <c r="H1968" s="8" t="s">
        <v>3511</v>
      </c>
      <c r="I1968" s="3" t="s">
        <v>16</v>
      </c>
      <c r="J1968" s="36">
        <v>42.62</v>
      </c>
      <c r="K1968" s="32">
        <v>0.26234649999999998</v>
      </c>
      <c r="L1968" s="14">
        <v>0.1875</v>
      </c>
      <c r="M1968" s="7">
        <v>42922</v>
      </c>
      <c r="N1968" s="93" t="s">
        <v>5828</v>
      </c>
      <c r="O1968" s="8" t="s">
        <v>265</v>
      </c>
      <c r="P1968" s="8" t="s">
        <v>3466</v>
      </c>
      <c r="Q1968" s="8" t="s">
        <v>3473</v>
      </c>
    </row>
    <row r="1969" spans="1:17" ht="13.9" customHeight="1">
      <c r="A1969" s="2" t="s">
        <v>8396</v>
      </c>
      <c r="B1969" s="11" t="s">
        <v>13</v>
      </c>
      <c r="C1969" s="3" t="s">
        <v>14</v>
      </c>
      <c r="D1969" s="8" t="s">
        <v>2108</v>
      </c>
      <c r="E1969" s="3" t="s">
        <v>215</v>
      </c>
      <c r="F1969" s="8" t="s">
        <v>3477</v>
      </c>
      <c r="G1969" s="8" t="s">
        <v>15</v>
      </c>
      <c r="H1969" s="8" t="s">
        <v>3511</v>
      </c>
      <c r="I1969" s="3" t="s">
        <v>16</v>
      </c>
      <c r="J1969" s="36">
        <v>37.299999999999997</v>
      </c>
      <c r="K1969" s="32">
        <v>0.26234649999999998</v>
      </c>
      <c r="L1969" s="14">
        <v>0.1875</v>
      </c>
      <c r="M1969" s="12">
        <v>42918</v>
      </c>
      <c r="N1969" s="93" t="s">
        <v>4806</v>
      </c>
      <c r="O1969" s="8" t="s">
        <v>265</v>
      </c>
      <c r="P1969" s="8" t="s">
        <v>3466</v>
      </c>
      <c r="Q1969" s="8" t="s">
        <v>3473</v>
      </c>
    </row>
    <row r="1970" spans="1:17" ht="13.9" customHeight="1">
      <c r="A1970" s="23" t="s">
        <v>8397</v>
      </c>
      <c r="B1970" s="8" t="s">
        <v>13</v>
      </c>
      <c r="C1970" s="3" t="s">
        <v>14</v>
      </c>
      <c r="D1970" s="8" t="s">
        <v>2109</v>
      </c>
      <c r="E1970" s="3" t="s">
        <v>616</v>
      </c>
      <c r="F1970" s="8" t="s">
        <v>3477</v>
      </c>
      <c r="G1970" s="8" t="s">
        <v>15</v>
      </c>
      <c r="H1970" s="8" t="s">
        <v>3511</v>
      </c>
      <c r="I1970" s="3" t="s">
        <v>16</v>
      </c>
      <c r="J1970" s="36">
        <v>33.880000000000003</v>
      </c>
      <c r="K1970" s="32">
        <v>0.13116349999999999</v>
      </c>
      <c r="L1970" s="14">
        <v>0.1875</v>
      </c>
      <c r="M1970" s="12">
        <v>42932</v>
      </c>
      <c r="N1970" s="93" t="s">
        <v>4807</v>
      </c>
      <c r="O1970" s="8" t="s">
        <v>265</v>
      </c>
      <c r="P1970" s="8" t="s">
        <v>3466</v>
      </c>
      <c r="Q1970" s="8" t="s">
        <v>3473</v>
      </c>
    </row>
    <row r="1971" spans="1:17" ht="13.9" customHeight="1">
      <c r="A1971" s="2" t="s">
        <v>8398</v>
      </c>
      <c r="B1971" s="11" t="s">
        <v>13</v>
      </c>
      <c r="C1971" s="3" t="s">
        <v>14</v>
      </c>
      <c r="D1971" s="8" t="s">
        <v>2110</v>
      </c>
      <c r="E1971" s="3" t="s">
        <v>995</v>
      </c>
      <c r="F1971" s="8" t="s">
        <v>3477</v>
      </c>
      <c r="G1971" s="8" t="s">
        <v>15</v>
      </c>
      <c r="H1971" s="8" t="s">
        <v>3511</v>
      </c>
      <c r="I1971" s="3" t="s">
        <v>16</v>
      </c>
      <c r="J1971" s="36">
        <v>40.270000000000003</v>
      </c>
      <c r="K1971" s="32">
        <v>0.26234649999999998</v>
      </c>
      <c r="L1971" s="14">
        <v>0.1875</v>
      </c>
      <c r="M1971" s="12">
        <v>43402</v>
      </c>
      <c r="N1971" s="93" t="s">
        <v>4808</v>
      </c>
      <c r="O1971" s="8" t="s">
        <v>265</v>
      </c>
      <c r="P1971" s="8" t="s">
        <v>3466</v>
      </c>
      <c r="Q1971" s="8" t="s">
        <v>3473</v>
      </c>
    </row>
    <row r="1972" spans="1:17" ht="13.9" customHeight="1">
      <c r="A1972" s="2" t="s">
        <v>8399</v>
      </c>
      <c r="B1972" s="11" t="s">
        <v>13</v>
      </c>
      <c r="C1972" s="3" t="s">
        <v>14</v>
      </c>
      <c r="D1972" s="8" t="s">
        <v>2111</v>
      </c>
      <c r="E1972" s="8" t="s">
        <v>2207</v>
      </c>
      <c r="F1972" s="8" t="s">
        <v>3477</v>
      </c>
      <c r="G1972" s="8" t="s">
        <v>15</v>
      </c>
      <c r="H1972" s="8" t="s">
        <v>3511</v>
      </c>
      <c r="I1972" s="3" t="s">
        <v>16</v>
      </c>
      <c r="J1972" s="36">
        <v>87</v>
      </c>
      <c r="K1972" s="32">
        <v>0.24285609999999999</v>
      </c>
      <c r="L1972" s="14">
        <v>0.1875</v>
      </c>
      <c r="M1972" s="7">
        <v>42922</v>
      </c>
      <c r="N1972" s="93" t="s">
        <v>5829</v>
      </c>
      <c r="O1972" s="8" t="s">
        <v>265</v>
      </c>
      <c r="P1972" s="8" t="s">
        <v>3466</v>
      </c>
      <c r="Q1972" s="8" t="s">
        <v>3473</v>
      </c>
    </row>
    <row r="1973" spans="1:17" ht="13.9" customHeight="1">
      <c r="A1973" s="23" t="s">
        <v>8400</v>
      </c>
      <c r="B1973" s="11" t="s">
        <v>13</v>
      </c>
      <c r="C1973" s="3" t="s">
        <v>14</v>
      </c>
      <c r="D1973" s="8" t="s">
        <v>2112</v>
      </c>
      <c r="E1973" s="3" t="s">
        <v>1100</v>
      </c>
      <c r="F1973" s="8" t="s">
        <v>3477</v>
      </c>
      <c r="G1973" s="8" t="s">
        <v>15</v>
      </c>
      <c r="H1973" s="8" t="s">
        <v>3511</v>
      </c>
      <c r="I1973" s="3" t="s">
        <v>16</v>
      </c>
      <c r="J1973" s="36">
        <v>42.38</v>
      </c>
      <c r="K1973" s="32">
        <v>0.21464649999999999</v>
      </c>
      <c r="L1973" s="14">
        <v>0.1875</v>
      </c>
      <c r="M1973" s="12">
        <v>42918</v>
      </c>
      <c r="N1973" s="97" t="s">
        <v>4806</v>
      </c>
      <c r="O1973" s="8" t="s">
        <v>265</v>
      </c>
      <c r="P1973" s="8" t="s">
        <v>3466</v>
      </c>
      <c r="Q1973" s="8" t="s">
        <v>3473</v>
      </c>
    </row>
    <row r="1974" spans="1:17" ht="13.9" customHeight="1">
      <c r="A1974" s="2" t="s">
        <v>8401</v>
      </c>
      <c r="B1974" s="11" t="s">
        <v>13</v>
      </c>
      <c r="C1974" s="3" t="s">
        <v>14</v>
      </c>
      <c r="D1974" s="8" t="s">
        <v>2113</v>
      </c>
      <c r="E1974" s="8" t="s">
        <v>2147</v>
      </c>
      <c r="F1974" s="8" t="s">
        <v>3477</v>
      </c>
      <c r="G1974" s="8" t="s">
        <v>15</v>
      </c>
      <c r="H1974" s="8" t="s">
        <v>3503</v>
      </c>
      <c r="I1974" s="3" t="s">
        <v>16</v>
      </c>
      <c r="J1974" s="36">
        <v>120.98</v>
      </c>
      <c r="K1974" s="32">
        <v>12.501918</v>
      </c>
      <c r="L1974" s="14">
        <v>0.1875</v>
      </c>
      <c r="M1974" s="12">
        <v>42227</v>
      </c>
      <c r="N1974" s="93" t="s">
        <v>4809</v>
      </c>
      <c r="O1974" s="8" t="s">
        <v>112</v>
      </c>
      <c r="P1974" s="8" t="s">
        <v>3465</v>
      </c>
      <c r="Q1974" s="8" t="s">
        <v>3472</v>
      </c>
    </row>
    <row r="1975" spans="1:17" ht="13.9" customHeight="1">
      <c r="A1975" s="2" t="s">
        <v>8402</v>
      </c>
      <c r="B1975" s="11" t="s">
        <v>13</v>
      </c>
      <c r="C1975" s="3" t="s">
        <v>14</v>
      </c>
      <c r="D1975" s="8" t="s">
        <v>2114</v>
      </c>
      <c r="E1975" s="3" t="s">
        <v>1471</v>
      </c>
      <c r="F1975" s="8" t="s">
        <v>3477</v>
      </c>
      <c r="G1975" s="8" t="s">
        <v>15</v>
      </c>
      <c r="H1975" s="8" t="s">
        <v>3527</v>
      </c>
      <c r="I1975" s="3" t="s">
        <v>16</v>
      </c>
      <c r="J1975" s="36">
        <v>38.93</v>
      </c>
      <c r="K1975" s="32">
        <v>2</v>
      </c>
      <c r="L1975" s="14">
        <v>0.1875</v>
      </c>
      <c r="M1975" s="12">
        <v>43408</v>
      </c>
      <c r="N1975" s="93" t="s">
        <v>4140</v>
      </c>
      <c r="O1975" s="8" t="s">
        <v>177</v>
      </c>
      <c r="P1975" s="8" t="s">
        <v>3465</v>
      </c>
      <c r="Q1975" s="8" t="s">
        <v>3471</v>
      </c>
    </row>
    <row r="1976" spans="1:17" ht="13.9" customHeight="1">
      <c r="A1976" s="23" t="s">
        <v>8403</v>
      </c>
      <c r="B1976" s="11" t="s">
        <v>13</v>
      </c>
      <c r="C1976" s="3" t="s">
        <v>14</v>
      </c>
      <c r="D1976" s="8" t="s">
        <v>2115</v>
      </c>
      <c r="E1976" s="3" t="s">
        <v>616</v>
      </c>
      <c r="F1976" s="8" t="s">
        <v>3477</v>
      </c>
      <c r="G1976" s="8" t="s">
        <v>15</v>
      </c>
      <c r="H1976" s="3" t="s">
        <v>3480</v>
      </c>
      <c r="I1976" s="3" t="s">
        <v>3463</v>
      </c>
      <c r="J1976" s="36">
        <v>83.04</v>
      </c>
      <c r="K1976" s="32">
        <v>2.5</v>
      </c>
      <c r="L1976" s="14">
        <v>0.1875</v>
      </c>
      <c r="M1976" s="7">
        <v>42923</v>
      </c>
      <c r="N1976" s="93" t="s">
        <v>5830</v>
      </c>
      <c r="O1976" s="8" t="s">
        <v>135</v>
      </c>
      <c r="P1976" s="8" t="s">
        <v>3466</v>
      </c>
      <c r="Q1976" s="8" t="s">
        <v>3471</v>
      </c>
    </row>
    <row r="1977" spans="1:17" ht="13.9" customHeight="1">
      <c r="A1977" s="2" t="s">
        <v>8404</v>
      </c>
      <c r="B1977" s="11" t="s">
        <v>13</v>
      </c>
      <c r="C1977" s="3" t="s">
        <v>14</v>
      </c>
      <c r="D1977" s="8" t="s">
        <v>2116</v>
      </c>
      <c r="E1977" s="3" t="s">
        <v>116</v>
      </c>
      <c r="F1977" s="8" t="s">
        <v>3477</v>
      </c>
      <c r="G1977" s="8" t="s">
        <v>15</v>
      </c>
      <c r="H1977" s="3" t="s">
        <v>3480</v>
      </c>
      <c r="I1977" s="3" t="s">
        <v>3463</v>
      </c>
      <c r="J1977" s="36">
        <v>189.83</v>
      </c>
      <c r="K1977" s="32">
        <v>70</v>
      </c>
      <c r="L1977" s="14">
        <v>0.1875</v>
      </c>
      <c r="M1977" s="12">
        <v>42955</v>
      </c>
      <c r="N1977" s="93" t="s">
        <v>4141</v>
      </c>
      <c r="O1977" s="8" t="s">
        <v>140</v>
      </c>
      <c r="P1977" s="8" t="s">
        <v>3466</v>
      </c>
      <c r="Q1977" s="8" t="s">
        <v>3471</v>
      </c>
    </row>
    <row r="1978" spans="1:17" ht="13.9" customHeight="1">
      <c r="A1978" s="2" t="s">
        <v>8405</v>
      </c>
      <c r="B1978" s="11" t="s">
        <v>13</v>
      </c>
      <c r="C1978" s="3" t="s">
        <v>14</v>
      </c>
      <c r="D1978" s="8" t="s">
        <v>2117</v>
      </c>
      <c r="E1978" s="8" t="s">
        <v>2552</v>
      </c>
      <c r="F1978" s="8" t="s">
        <v>3477</v>
      </c>
      <c r="G1978" s="8" t="s">
        <v>15</v>
      </c>
      <c r="H1978" s="3" t="s">
        <v>3480</v>
      </c>
      <c r="I1978" s="3" t="s">
        <v>3463</v>
      </c>
      <c r="J1978" s="36">
        <v>122.58</v>
      </c>
      <c r="K1978" s="32">
        <v>5</v>
      </c>
      <c r="L1978" s="14">
        <v>0.2</v>
      </c>
      <c r="M1978" s="12">
        <v>42940</v>
      </c>
      <c r="N1978" s="93" t="s">
        <v>4810</v>
      </c>
      <c r="O1978" s="8" t="s">
        <v>280</v>
      </c>
      <c r="P1978" s="8" t="s">
        <v>3469</v>
      </c>
      <c r="Q1978" s="8" t="s">
        <v>3471</v>
      </c>
    </row>
    <row r="1979" spans="1:17" ht="13.9" customHeight="1">
      <c r="A1979" s="23" t="s">
        <v>8406</v>
      </c>
      <c r="B1979" s="11" t="s">
        <v>13</v>
      </c>
      <c r="C1979" s="3" t="s">
        <v>14</v>
      </c>
      <c r="D1979" s="8" t="s">
        <v>2118</v>
      </c>
      <c r="E1979" s="3" t="s">
        <v>354</v>
      </c>
      <c r="F1979" s="8" t="s">
        <v>3477</v>
      </c>
      <c r="G1979" s="8" t="s">
        <v>15</v>
      </c>
      <c r="H1979" s="3" t="s">
        <v>3480</v>
      </c>
      <c r="I1979" s="3" t="s">
        <v>3463</v>
      </c>
      <c r="J1979" s="36">
        <v>40.92</v>
      </c>
      <c r="K1979" s="32">
        <v>10</v>
      </c>
      <c r="L1979" s="14">
        <v>0.1875</v>
      </c>
      <c r="M1979" s="12">
        <v>43392</v>
      </c>
      <c r="N1979" s="93" t="s">
        <v>5831</v>
      </c>
      <c r="O1979" s="8" t="s">
        <v>242</v>
      </c>
      <c r="P1979" s="8" t="s">
        <v>3465</v>
      </c>
      <c r="Q1979" s="8" t="s">
        <v>3471</v>
      </c>
    </row>
    <row r="1980" spans="1:17" ht="13.9" customHeight="1">
      <c r="A1980" s="2" t="s">
        <v>8407</v>
      </c>
      <c r="B1980" s="11" t="s">
        <v>13</v>
      </c>
      <c r="C1980" s="3" t="s">
        <v>14</v>
      </c>
      <c r="D1980" s="8" t="s">
        <v>2119</v>
      </c>
      <c r="E1980" s="3" t="s">
        <v>1471</v>
      </c>
      <c r="F1980" s="8" t="s">
        <v>3477</v>
      </c>
      <c r="G1980" s="8" t="s">
        <v>15</v>
      </c>
      <c r="H1980" s="3" t="s">
        <v>3480</v>
      </c>
      <c r="I1980" s="3" t="s">
        <v>3463</v>
      </c>
      <c r="J1980" s="36">
        <v>52.53</v>
      </c>
      <c r="K1980" s="32">
        <v>4.1666667000000004</v>
      </c>
      <c r="L1980" s="14">
        <v>0.1875</v>
      </c>
      <c r="M1980" s="7">
        <v>42926</v>
      </c>
      <c r="N1980" s="93" t="s">
        <v>4142</v>
      </c>
      <c r="O1980" s="8" t="s">
        <v>538</v>
      </c>
      <c r="P1980" s="8" t="s">
        <v>3465</v>
      </c>
      <c r="Q1980" s="8" t="s">
        <v>3471</v>
      </c>
    </row>
    <row r="1981" spans="1:17" ht="13.9" customHeight="1">
      <c r="A1981" s="2" t="s">
        <v>8408</v>
      </c>
      <c r="B1981" s="11" t="s">
        <v>13</v>
      </c>
      <c r="C1981" s="3" t="s">
        <v>14</v>
      </c>
      <c r="D1981" s="8" t="s">
        <v>2120</v>
      </c>
      <c r="E1981" s="3" t="s">
        <v>1051</v>
      </c>
      <c r="F1981" s="8" t="s">
        <v>3477</v>
      </c>
      <c r="G1981" s="8" t="s">
        <v>15</v>
      </c>
      <c r="H1981" s="3" t="s">
        <v>3480</v>
      </c>
      <c r="I1981" s="3" t="s">
        <v>3463</v>
      </c>
      <c r="J1981" s="36">
        <v>102.18</v>
      </c>
      <c r="K1981" s="32">
        <v>1.875</v>
      </c>
      <c r="L1981" s="14">
        <v>0.1875</v>
      </c>
      <c r="M1981" s="12">
        <v>42931</v>
      </c>
      <c r="N1981" s="93" t="s">
        <v>4811</v>
      </c>
      <c r="O1981" s="8" t="s">
        <v>538</v>
      </c>
      <c r="P1981" s="8" t="s">
        <v>3465</v>
      </c>
      <c r="Q1981" s="8" t="s">
        <v>3471</v>
      </c>
    </row>
    <row r="1982" spans="1:17" ht="13.9" customHeight="1">
      <c r="A1982" s="23" t="s">
        <v>8409</v>
      </c>
      <c r="B1982" s="11" t="s">
        <v>13</v>
      </c>
      <c r="C1982" s="3" t="s">
        <v>14</v>
      </c>
      <c r="D1982" s="8" t="s">
        <v>2121</v>
      </c>
      <c r="E1982" s="8" t="s">
        <v>2147</v>
      </c>
      <c r="F1982" s="8" t="s">
        <v>3477</v>
      </c>
      <c r="G1982" s="8" t="s">
        <v>15</v>
      </c>
      <c r="H1982" s="3" t="s">
        <v>3480</v>
      </c>
      <c r="I1982" s="3" t="s">
        <v>3463</v>
      </c>
      <c r="J1982" s="36">
        <v>50.86</v>
      </c>
      <c r="K1982" s="32">
        <v>4.1666667000000004</v>
      </c>
      <c r="L1982" s="14">
        <v>0.1875</v>
      </c>
      <c r="M1982" s="12">
        <v>42936</v>
      </c>
      <c r="N1982" s="93" t="s">
        <v>5832</v>
      </c>
      <c r="O1982" s="8" t="s">
        <v>538</v>
      </c>
      <c r="P1982" s="8" t="s">
        <v>3465</v>
      </c>
      <c r="Q1982" s="8" t="s">
        <v>3471</v>
      </c>
    </row>
    <row r="1983" spans="1:17" ht="13.9" customHeight="1">
      <c r="A1983" s="2" t="s">
        <v>8410</v>
      </c>
      <c r="B1983" s="11" t="s">
        <v>13</v>
      </c>
      <c r="C1983" s="3" t="s">
        <v>14</v>
      </c>
      <c r="D1983" s="8" t="s">
        <v>2122</v>
      </c>
      <c r="E1983" s="8" t="s">
        <v>2276</v>
      </c>
      <c r="F1983" s="8" t="s">
        <v>3477</v>
      </c>
      <c r="G1983" s="8" t="s">
        <v>15</v>
      </c>
      <c r="H1983" s="3" t="s">
        <v>3480</v>
      </c>
      <c r="I1983" s="3" t="s">
        <v>3463</v>
      </c>
      <c r="J1983" s="36">
        <v>87.51</v>
      </c>
      <c r="K1983" s="32">
        <v>1.875</v>
      </c>
      <c r="L1983" s="14">
        <v>0.1875</v>
      </c>
      <c r="M1983" s="12">
        <v>43415</v>
      </c>
      <c r="N1983" s="93" t="s">
        <v>4812</v>
      </c>
      <c r="O1983" s="8" t="s">
        <v>538</v>
      </c>
      <c r="P1983" s="8" t="s">
        <v>3465</v>
      </c>
      <c r="Q1983" s="8" t="s">
        <v>3471</v>
      </c>
    </row>
    <row r="1984" spans="1:17" ht="13.9" customHeight="1">
      <c r="A1984" s="2" t="s">
        <v>8411</v>
      </c>
      <c r="B1984" s="11" t="s">
        <v>13</v>
      </c>
      <c r="C1984" s="3" t="s">
        <v>14</v>
      </c>
      <c r="D1984" s="8" t="s">
        <v>2123</v>
      </c>
      <c r="E1984" s="3" t="s">
        <v>116</v>
      </c>
      <c r="F1984" s="8" t="s">
        <v>3477</v>
      </c>
      <c r="G1984" s="8" t="s">
        <v>15</v>
      </c>
      <c r="H1984" s="3" t="s">
        <v>3480</v>
      </c>
      <c r="I1984" s="3" t="s">
        <v>3463</v>
      </c>
      <c r="J1984" s="36">
        <v>89.68</v>
      </c>
      <c r="K1984" s="32">
        <v>1.875</v>
      </c>
      <c r="L1984" s="14">
        <v>0.1875</v>
      </c>
      <c r="M1984" s="7">
        <v>42935</v>
      </c>
      <c r="N1984" s="93" t="s">
        <v>4813</v>
      </c>
      <c r="O1984" s="8" t="s">
        <v>538</v>
      </c>
      <c r="P1984" s="8" t="s">
        <v>3465</v>
      </c>
      <c r="Q1984" s="8" t="s">
        <v>3471</v>
      </c>
    </row>
    <row r="1985" spans="1:17" ht="13.9" customHeight="1">
      <c r="A1985" s="23" t="s">
        <v>8412</v>
      </c>
      <c r="B1985" s="11" t="s">
        <v>13</v>
      </c>
      <c r="C1985" s="3" t="s">
        <v>14</v>
      </c>
      <c r="D1985" s="8" t="s">
        <v>2124</v>
      </c>
      <c r="E1985" s="8" t="s">
        <v>2692</v>
      </c>
      <c r="F1985" s="8" t="s">
        <v>3477</v>
      </c>
      <c r="G1985" s="8" t="s">
        <v>15</v>
      </c>
      <c r="H1985" s="8" t="s">
        <v>3527</v>
      </c>
      <c r="I1985" s="3" t="s">
        <v>16</v>
      </c>
      <c r="J1985" s="36">
        <v>36.380000000000003</v>
      </c>
      <c r="K1985" s="32">
        <v>2</v>
      </c>
      <c r="L1985" s="14">
        <v>0.1875</v>
      </c>
      <c r="M1985" s="12">
        <v>42940</v>
      </c>
      <c r="N1985" s="93" t="s">
        <v>4143</v>
      </c>
      <c r="O1985" s="8" t="s">
        <v>177</v>
      </c>
      <c r="P1985" s="8" t="s">
        <v>3465</v>
      </c>
      <c r="Q1985" s="8" t="s">
        <v>3471</v>
      </c>
    </row>
    <row r="1986" spans="1:17" ht="13.9" customHeight="1">
      <c r="A1986" s="2" t="s">
        <v>8413</v>
      </c>
      <c r="B1986" s="11" t="s">
        <v>13</v>
      </c>
      <c r="C1986" s="3" t="s">
        <v>14</v>
      </c>
      <c r="D1986" s="8" t="s">
        <v>2125</v>
      </c>
      <c r="E1986" s="3" t="s">
        <v>1051</v>
      </c>
      <c r="F1986" s="8" t="s">
        <v>3477</v>
      </c>
      <c r="G1986" s="8" t="s">
        <v>15</v>
      </c>
      <c r="H1986" s="8" t="s">
        <v>3526</v>
      </c>
      <c r="I1986" s="3" t="s">
        <v>16</v>
      </c>
      <c r="J1986" s="36">
        <v>187.79</v>
      </c>
      <c r="K1986" s="32">
        <v>0.70838999999999996</v>
      </c>
      <c r="L1986" s="14">
        <v>0.1875</v>
      </c>
      <c r="M1986" s="12">
        <v>42933</v>
      </c>
      <c r="N1986" s="93" t="s">
        <v>4144</v>
      </c>
      <c r="O1986" s="8" t="s">
        <v>1571</v>
      </c>
      <c r="P1986" s="8" t="s">
        <v>3469</v>
      </c>
      <c r="Q1986" s="8" t="s">
        <v>3473</v>
      </c>
    </row>
    <row r="1987" spans="1:17" ht="13.9" customHeight="1">
      <c r="A1987" s="2" t="s">
        <v>8414</v>
      </c>
      <c r="B1987" s="11" t="s">
        <v>13</v>
      </c>
      <c r="C1987" s="3" t="s">
        <v>14</v>
      </c>
      <c r="D1987" s="8" t="s">
        <v>2126</v>
      </c>
      <c r="E1987" s="8" t="s">
        <v>3126</v>
      </c>
      <c r="F1987" s="8" t="s">
        <v>3477</v>
      </c>
      <c r="G1987" s="8" t="s">
        <v>15</v>
      </c>
      <c r="H1987" s="3" t="s">
        <v>3480</v>
      </c>
      <c r="I1987" s="3" t="s">
        <v>3463</v>
      </c>
      <c r="J1987" s="36">
        <v>233.57</v>
      </c>
      <c r="K1987" s="32">
        <v>9.9583332999999996</v>
      </c>
      <c r="L1987" s="14">
        <v>0.2</v>
      </c>
      <c r="M1987" s="12">
        <v>43386</v>
      </c>
      <c r="N1987" s="93" t="s">
        <v>5833</v>
      </c>
      <c r="O1987" s="8" t="s">
        <v>114</v>
      </c>
      <c r="P1987" s="8" t="s">
        <v>3466</v>
      </c>
      <c r="Q1987" s="8" t="s">
        <v>3471</v>
      </c>
    </row>
    <row r="1988" spans="1:17" ht="13.9" customHeight="1">
      <c r="A1988" s="23" t="s">
        <v>8415</v>
      </c>
      <c r="B1988" s="11" t="s">
        <v>13</v>
      </c>
      <c r="C1988" s="3" t="s">
        <v>14</v>
      </c>
      <c r="D1988" s="8" t="s">
        <v>2127</v>
      </c>
      <c r="E1988" s="3" t="s">
        <v>1100</v>
      </c>
      <c r="F1988" s="8" t="s">
        <v>3477</v>
      </c>
      <c r="G1988" s="8" t="s">
        <v>15</v>
      </c>
      <c r="H1988" s="8" t="s">
        <v>3513</v>
      </c>
      <c r="I1988" s="3" t="s">
        <v>16</v>
      </c>
      <c r="J1988" s="36">
        <v>77.72</v>
      </c>
      <c r="K1988" s="32">
        <v>0.5</v>
      </c>
      <c r="L1988" s="14">
        <v>0.125</v>
      </c>
      <c r="M1988" s="7">
        <v>42929</v>
      </c>
      <c r="N1988" s="93" t="s">
        <v>4814</v>
      </c>
      <c r="O1988" s="8" t="s">
        <v>115</v>
      </c>
      <c r="P1988" s="8" t="s">
        <v>3465</v>
      </c>
      <c r="Q1988" s="8" t="s">
        <v>3471</v>
      </c>
    </row>
    <row r="1989" spans="1:17" ht="13.9" customHeight="1">
      <c r="A1989" s="2" t="s">
        <v>8416</v>
      </c>
      <c r="B1989" s="11" t="s">
        <v>13</v>
      </c>
      <c r="C1989" s="3" t="s">
        <v>14</v>
      </c>
      <c r="D1989" s="8" t="s">
        <v>2128</v>
      </c>
      <c r="E1989" s="8" t="s">
        <v>2404</v>
      </c>
      <c r="F1989" s="8" t="s">
        <v>3477</v>
      </c>
      <c r="G1989" s="8" t="s">
        <v>15</v>
      </c>
      <c r="H1989" s="3" t="s">
        <v>3480</v>
      </c>
      <c r="I1989" s="3" t="s">
        <v>3463</v>
      </c>
      <c r="J1989" s="36">
        <v>90.48</v>
      </c>
      <c r="K1989" s="32">
        <v>5.625</v>
      </c>
      <c r="L1989" s="14">
        <v>0.1875</v>
      </c>
      <c r="M1989" s="12">
        <v>42922</v>
      </c>
      <c r="N1989" s="93" t="s">
        <v>4815</v>
      </c>
      <c r="O1989" s="8" t="s">
        <v>538</v>
      </c>
      <c r="P1989" s="8" t="s">
        <v>3465</v>
      </c>
      <c r="Q1989" s="8" t="s">
        <v>3471</v>
      </c>
    </row>
    <row r="1990" spans="1:17" ht="13.9" customHeight="1">
      <c r="A1990" s="2" t="s">
        <v>8417</v>
      </c>
      <c r="B1990" s="11" t="s">
        <v>13</v>
      </c>
      <c r="C1990" s="3" t="s">
        <v>14</v>
      </c>
      <c r="D1990" s="8" t="s">
        <v>2129</v>
      </c>
      <c r="E1990" s="3" t="s">
        <v>506</v>
      </c>
      <c r="F1990" s="8" t="s">
        <v>3477</v>
      </c>
      <c r="G1990" s="8" t="s">
        <v>15</v>
      </c>
      <c r="H1990" s="8" t="s">
        <v>3513</v>
      </c>
      <c r="I1990" s="3" t="s">
        <v>16</v>
      </c>
      <c r="J1990" s="36">
        <v>133.93</v>
      </c>
      <c r="K1990" s="32">
        <v>0.74996669999999999</v>
      </c>
      <c r="L1990" s="14">
        <v>0.2</v>
      </c>
      <c r="M1990" s="12">
        <v>42958</v>
      </c>
      <c r="N1990" s="93" t="s">
        <v>5834</v>
      </c>
      <c r="O1990" s="8" t="s">
        <v>683</v>
      </c>
      <c r="P1990" s="8" t="s">
        <v>3465</v>
      </c>
      <c r="Q1990" s="8" t="s">
        <v>3471</v>
      </c>
    </row>
    <row r="1991" spans="1:17" ht="13.9" customHeight="1">
      <c r="A1991" s="23" t="s">
        <v>8418</v>
      </c>
      <c r="B1991" s="11" t="s">
        <v>13</v>
      </c>
      <c r="C1991" s="3" t="s">
        <v>14</v>
      </c>
      <c r="D1991" s="8" t="s">
        <v>1800</v>
      </c>
      <c r="E1991" s="8" t="s">
        <v>2276</v>
      </c>
      <c r="F1991" s="8" t="s">
        <v>3477</v>
      </c>
      <c r="G1991" s="8" t="s">
        <v>15</v>
      </c>
      <c r="H1991" s="3" t="s">
        <v>3480</v>
      </c>
      <c r="I1991" s="3" t="s">
        <v>3463</v>
      </c>
      <c r="J1991" s="36">
        <v>42.14</v>
      </c>
      <c r="K1991" s="32">
        <v>4</v>
      </c>
      <c r="L1991" s="14">
        <v>0.25</v>
      </c>
      <c r="M1991" s="12">
        <v>43441</v>
      </c>
      <c r="N1991" s="93" t="s">
        <v>4145</v>
      </c>
      <c r="O1991" s="8" t="s">
        <v>265</v>
      </c>
      <c r="P1991" s="8" t="s">
        <v>3469</v>
      </c>
      <c r="Q1991" s="8" t="s">
        <v>3471</v>
      </c>
    </row>
    <row r="1992" spans="1:17" ht="13.9" customHeight="1">
      <c r="A1992" s="2" t="s">
        <v>8419</v>
      </c>
      <c r="B1992" s="11" t="s">
        <v>13</v>
      </c>
      <c r="C1992" s="3" t="s">
        <v>14</v>
      </c>
      <c r="D1992" s="8" t="s">
        <v>2130</v>
      </c>
      <c r="E1992" s="8" t="s">
        <v>2864</v>
      </c>
      <c r="F1992" s="8" t="s">
        <v>3477</v>
      </c>
      <c r="G1992" s="8" t="s">
        <v>15</v>
      </c>
      <c r="H1992" s="8" t="s">
        <v>3513</v>
      </c>
      <c r="I1992" s="3" t="s">
        <v>16</v>
      </c>
      <c r="J1992" s="36">
        <v>79.819999999999993</v>
      </c>
      <c r="K1992" s="32">
        <v>0.5</v>
      </c>
      <c r="L1992" s="14">
        <v>0.2</v>
      </c>
      <c r="M1992" s="7">
        <v>42947</v>
      </c>
      <c r="N1992" s="93" t="s">
        <v>4146</v>
      </c>
      <c r="O1992" s="8" t="s">
        <v>115</v>
      </c>
      <c r="P1992" s="8" t="s">
        <v>3465</v>
      </c>
      <c r="Q1992" s="8" t="s">
        <v>3471</v>
      </c>
    </row>
    <row r="1993" spans="1:17" ht="13.9" customHeight="1">
      <c r="A1993" s="2" t="s">
        <v>8420</v>
      </c>
      <c r="B1993" s="11" t="s">
        <v>13</v>
      </c>
      <c r="C1993" s="3" t="s">
        <v>14</v>
      </c>
      <c r="D1993" s="8" t="s">
        <v>2131</v>
      </c>
      <c r="E1993" s="3" t="s">
        <v>1100</v>
      </c>
      <c r="F1993" s="8" t="s">
        <v>3477</v>
      </c>
      <c r="G1993" s="8" t="s">
        <v>15</v>
      </c>
      <c r="H1993" s="3" t="s">
        <v>3480</v>
      </c>
      <c r="I1993" s="3" t="s">
        <v>3463</v>
      </c>
      <c r="J1993" s="36">
        <v>79.78</v>
      </c>
      <c r="K1993" s="32">
        <v>4.1666667000000004</v>
      </c>
      <c r="L1993" s="14">
        <v>0.1875</v>
      </c>
      <c r="M1993" s="12">
        <v>42931</v>
      </c>
      <c r="N1993" s="93" t="s">
        <v>4410</v>
      </c>
      <c r="O1993" s="8" t="s">
        <v>242</v>
      </c>
      <c r="P1993" s="8" t="s">
        <v>3465</v>
      </c>
      <c r="Q1993" s="8" t="s">
        <v>3471</v>
      </c>
    </row>
    <row r="1994" spans="1:17" ht="13.9" customHeight="1">
      <c r="A1994" s="23" t="s">
        <v>8421</v>
      </c>
      <c r="B1994" s="11" t="s">
        <v>13</v>
      </c>
      <c r="C1994" s="3" t="s">
        <v>14</v>
      </c>
      <c r="D1994" s="8" t="s">
        <v>2132</v>
      </c>
      <c r="E1994" s="8" t="s">
        <v>2207</v>
      </c>
      <c r="F1994" s="8" t="s">
        <v>3477</v>
      </c>
      <c r="G1994" s="8" t="s">
        <v>15</v>
      </c>
      <c r="H1994" s="3" t="s">
        <v>3480</v>
      </c>
      <c r="I1994" s="3" t="s">
        <v>3463</v>
      </c>
      <c r="J1994" s="36">
        <v>49.07</v>
      </c>
      <c r="K1994" s="32">
        <v>2.0833333000000001</v>
      </c>
      <c r="L1994" s="14">
        <v>0.1875</v>
      </c>
      <c r="M1994" s="12">
        <v>42936</v>
      </c>
      <c r="N1994" s="97" t="s">
        <v>5835</v>
      </c>
      <c r="O1994" s="8" t="s">
        <v>538</v>
      </c>
      <c r="P1994" s="8" t="s">
        <v>3465</v>
      </c>
      <c r="Q1994" s="8" t="s">
        <v>3471</v>
      </c>
    </row>
    <row r="1995" spans="1:17" ht="13.9" customHeight="1">
      <c r="A1995" s="2" t="s">
        <v>8422</v>
      </c>
      <c r="B1995" s="11" t="s">
        <v>13</v>
      </c>
      <c r="C1995" s="3" t="s">
        <v>14</v>
      </c>
      <c r="D1995" s="8" t="s">
        <v>2133</v>
      </c>
      <c r="E1995" s="8" t="s">
        <v>2692</v>
      </c>
      <c r="F1995" s="8" t="s">
        <v>3477</v>
      </c>
      <c r="G1995" s="8" t="s">
        <v>15</v>
      </c>
      <c r="H1995" s="8" t="s">
        <v>3513</v>
      </c>
      <c r="I1995" s="3" t="s">
        <v>16</v>
      </c>
      <c r="J1995" s="36">
        <v>30.16</v>
      </c>
      <c r="K1995" s="32">
        <v>3.3333333000000001</v>
      </c>
      <c r="L1995" s="14">
        <v>0.1875</v>
      </c>
      <c r="M1995" s="12">
        <v>43434</v>
      </c>
      <c r="N1995" s="93" t="s">
        <v>4147</v>
      </c>
      <c r="O1995" s="8" t="s">
        <v>115</v>
      </c>
      <c r="P1995" s="8" t="s">
        <v>3465</v>
      </c>
      <c r="Q1995" s="8" t="s">
        <v>3471</v>
      </c>
    </row>
    <row r="1996" spans="1:17" ht="13.9" customHeight="1">
      <c r="A1996" s="2" t="s">
        <v>8423</v>
      </c>
      <c r="B1996" s="11" t="s">
        <v>13</v>
      </c>
      <c r="C1996" s="3" t="s">
        <v>14</v>
      </c>
      <c r="D1996" s="8" t="s">
        <v>2134</v>
      </c>
      <c r="E1996" s="3" t="s">
        <v>215</v>
      </c>
      <c r="F1996" s="8" t="s">
        <v>3477</v>
      </c>
      <c r="G1996" s="8" t="s">
        <v>15</v>
      </c>
      <c r="H1996" s="8" t="s">
        <v>3513</v>
      </c>
      <c r="I1996" s="3" t="s">
        <v>16</v>
      </c>
      <c r="J1996" s="36">
        <v>167.15</v>
      </c>
      <c r="K1996" s="32">
        <v>3.111523</v>
      </c>
      <c r="L1996" s="14">
        <v>0.2</v>
      </c>
      <c r="M1996" s="7">
        <v>42950</v>
      </c>
      <c r="N1996" s="93" t="s">
        <v>4148</v>
      </c>
      <c r="O1996" s="8" t="s">
        <v>115</v>
      </c>
      <c r="P1996" s="8" t="s">
        <v>3465</v>
      </c>
      <c r="Q1996" s="8" t="s">
        <v>3471</v>
      </c>
    </row>
    <row r="1997" spans="1:17" ht="13.9" customHeight="1">
      <c r="A1997" s="23" t="s">
        <v>8424</v>
      </c>
      <c r="B1997" s="11" t="s">
        <v>13</v>
      </c>
      <c r="C1997" s="3" t="s">
        <v>14</v>
      </c>
      <c r="D1997" s="8" t="s">
        <v>2135</v>
      </c>
      <c r="E1997" s="8" t="s">
        <v>2147</v>
      </c>
      <c r="F1997" s="8" t="s">
        <v>3477</v>
      </c>
      <c r="G1997" s="8" t="s">
        <v>15</v>
      </c>
      <c r="H1997" s="3" t="s">
        <v>3480</v>
      </c>
      <c r="I1997" s="3" t="s">
        <v>3463</v>
      </c>
      <c r="J1997" s="36">
        <v>85.9</v>
      </c>
      <c r="K1997" s="32">
        <v>7.5</v>
      </c>
      <c r="L1997" s="14">
        <v>0.1875</v>
      </c>
      <c r="M1997" s="12">
        <v>42943</v>
      </c>
      <c r="N1997" s="93" t="s">
        <v>4149</v>
      </c>
      <c r="O1997" s="8" t="s">
        <v>538</v>
      </c>
      <c r="P1997" s="8" t="s">
        <v>3465</v>
      </c>
      <c r="Q1997" s="8" t="s">
        <v>3471</v>
      </c>
    </row>
    <row r="1998" spans="1:17" ht="13.9" customHeight="1">
      <c r="A1998" s="2" t="s">
        <v>8425</v>
      </c>
      <c r="B1998" s="11" t="s">
        <v>13</v>
      </c>
      <c r="C1998" s="3" t="s">
        <v>14</v>
      </c>
      <c r="D1998" s="8" t="s">
        <v>2136</v>
      </c>
      <c r="E1998" s="8" t="s">
        <v>2552</v>
      </c>
      <c r="F1998" s="8" t="s">
        <v>3477</v>
      </c>
      <c r="G1998" s="8" t="s">
        <v>15</v>
      </c>
      <c r="H1998" s="3" t="s">
        <v>3480</v>
      </c>
      <c r="I1998" s="3" t="s">
        <v>3463</v>
      </c>
      <c r="J1998" s="36">
        <v>86.84</v>
      </c>
      <c r="K1998" s="32">
        <v>7.5</v>
      </c>
      <c r="L1998" s="14">
        <v>0.1875</v>
      </c>
      <c r="M1998" s="12">
        <v>42957</v>
      </c>
      <c r="N1998" s="93" t="s">
        <v>4150</v>
      </c>
      <c r="O1998" s="8" t="s">
        <v>538</v>
      </c>
      <c r="P1998" s="8" t="s">
        <v>3465</v>
      </c>
      <c r="Q1998" s="8" t="s">
        <v>3471</v>
      </c>
    </row>
    <row r="1999" spans="1:17" ht="13.9" customHeight="1">
      <c r="A1999" s="2" t="s">
        <v>8426</v>
      </c>
      <c r="B1999" s="11" t="s">
        <v>13</v>
      </c>
      <c r="C1999" s="3" t="s">
        <v>14</v>
      </c>
      <c r="D1999" s="3" t="s">
        <v>2137</v>
      </c>
      <c r="E1999" s="3" t="s">
        <v>1051</v>
      </c>
      <c r="F1999" s="3" t="s">
        <v>3477</v>
      </c>
      <c r="G1999" s="3" t="s">
        <v>15</v>
      </c>
      <c r="H1999" s="3" t="s">
        <v>3480</v>
      </c>
      <c r="I1999" s="3" t="s">
        <v>3463</v>
      </c>
      <c r="J1999" s="36">
        <v>88.43</v>
      </c>
      <c r="K1999" s="32">
        <v>7.5</v>
      </c>
      <c r="L1999" s="14">
        <v>0.1875</v>
      </c>
      <c r="M1999" s="12">
        <v>43427</v>
      </c>
      <c r="N1999" s="93" t="s">
        <v>5836</v>
      </c>
      <c r="O1999" s="8" t="s">
        <v>538</v>
      </c>
      <c r="P1999" s="8" t="s">
        <v>3465</v>
      </c>
      <c r="Q1999" s="8" t="s">
        <v>3471</v>
      </c>
    </row>
    <row r="2000" spans="1:17" ht="13.9" customHeight="1">
      <c r="A2000" s="23" t="s">
        <v>8427</v>
      </c>
      <c r="B2000" s="11" t="s">
        <v>13</v>
      </c>
      <c r="C2000" s="3" t="s">
        <v>14</v>
      </c>
      <c r="D2000" s="8" t="s">
        <v>2138</v>
      </c>
      <c r="E2000" s="8" t="s">
        <v>2799</v>
      </c>
      <c r="F2000" s="8" t="s">
        <v>3477</v>
      </c>
      <c r="G2000" s="8" t="s">
        <v>15</v>
      </c>
      <c r="H2000" s="13" t="s">
        <v>3519</v>
      </c>
      <c r="I2000" s="3" t="s">
        <v>16</v>
      </c>
      <c r="J2000" s="36">
        <v>150.33000000000001</v>
      </c>
      <c r="K2000" s="32">
        <v>0.373589</v>
      </c>
      <c r="L2000" s="14">
        <v>0.1875</v>
      </c>
      <c r="M2000" s="7">
        <v>41946</v>
      </c>
      <c r="N2000" s="93" t="s">
        <v>4151</v>
      </c>
      <c r="O2000" s="8" t="s">
        <v>151</v>
      </c>
      <c r="P2000" s="8" t="s">
        <v>3465</v>
      </c>
      <c r="Q2000" s="8" t="s">
        <v>3472</v>
      </c>
    </row>
    <row r="2001" spans="1:17" ht="13.9" customHeight="1">
      <c r="A2001" s="2" t="s">
        <v>8428</v>
      </c>
      <c r="B2001" s="11" t="s">
        <v>13</v>
      </c>
      <c r="C2001" s="3" t="s">
        <v>14</v>
      </c>
      <c r="D2001" s="8" t="s">
        <v>2139</v>
      </c>
      <c r="E2001" s="8" t="s">
        <v>2799</v>
      </c>
      <c r="F2001" s="8" t="s">
        <v>3477</v>
      </c>
      <c r="G2001" s="8" t="s">
        <v>15</v>
      </c>
      <c r="H2001" s="8" t="s">
        <v>3519</v>
      </c>
      <c r="I2001" s="3" t="s">
        <v>16</v>
      </c>
      <c r="J2001" s="36">
        <v>48.61</v>
      </c>
      <c r="K2001" s="32">
        <v>9.0495833000000001</v>
      </c>
      <c r="L2001" s="14">
        <v>0.1875</v>
      </c>
      <c r="M2001" s="12">
        <v>42960</v>
      </c>
      <c r="N2001" s="93" t="s">
        <v>5837</v>
      </c>
      <c r="O2001" s="8" t="s">
        <v>151</v>
      </c>
      <c r="P2001" s="8" t="s">
        <v>3465</v>
      </c>
      <c r="Q2001" s="8" t="s">
        <v>3472</v>
      </c>
    </row>
    <row r="2002" spans="1:17" ht="13.9" customHeight="1">
      <c r="A2002" s="2" t="s">
        <v>8429</v>
      </c>
      <c r="B2002" s="11" t="s">
        <v>13</v>
      </c>
      <c r="C2002" s="3" t="s">
        <v>14</v>
      </c>
      <c r="D2002" s="8" t="s">
        <v>2140</v>
      </c>
      <c r="E2002" s="3" t="s">
        <v>111</v>
      </c>
      <c r="F2002" s="8" t="s">
        <v>3477</v>
      </c>
      <c r="G2002" s="8" t="s">
        <v>15</v>
      </c>
      <c r="H2002" s="3" t="s">
        <v>3480</v>
      </c>
      <c r="I2002" s="3" t="s">
        <v>3463</v>
      </c>
      <c r="J2002" s="36">
        <v>90.07</v>
      </c>
      <c r="K2002" s="32">
        <v>3</v>
      </c>
      <c r="L2002" s="14">
        <v>0.1875</v>
      </c>
      <c r="M2002" s="12">
        <v>42966</v>
      </c>
      <c r="N2002" s="93" t="s">
        <v>5838</v>
      </c>
      <c r="O2002" s="8" t="s">
        <v>151</v>
      </c>
      <c r="P2002" s="8" t="s">
        <v>3466</v>
      </c>
      <c r="Q2002" s="8" t="s">
        <v>3471</v>
      </c>
    </row>
    <row r="2003" spans="1:17" ht="13.9" customHeight="1">
      <c r="A2003" s="23" t="s">
        <v>8430</v>
      </c>
      <c r="B2003" s="11" t="s">
        <v>13</v>
      </c>
      <c r="C2003" s="3" t="s">
        <v>14</v>
      </c>
      <c r="D2003" s="8" t="s">
        <v>2141</v>
      </c>
      <c r="E2003" s="3" t="s">
        <v>1396</v>
      </c>
      <c r="F2003" s="8" t="s">
        <v>3477</v>
      </c>
      <c r="G2003" s="8" t="s">
        <v>15</v>
      </c>
      <c r="H2003" s="3" t="s">
        <v>3480</v>
      </c>
      <c r="I2003" s="3" t="s">
        <v>3463</v>
      </c>
      <c r="J2003" s="36">
        <v>52.07</v>
      </c>
      <c r="K2003" s="32">
        <v>2.0833333000000001</v>
      </c>
      <c r="L2003" s="14">
        <v>0.1875</v>
      </c>
      <c r="M2003" s="12">
        <v>43448</v>
      </c>
      <c r="N2003" s="93" t="s">
        <v>5839</v>
      </c>
      <c r="O2003" s="8" t="s">
        <v>538</v>
      </c>
      <c r="P2003" s="8" t="s">
        <v>3465</v>
      </c>
      <c r="Q2003" s="8" t="s">
        <v>3471</v>
      </c>
    </row>
    <row r="2004" spans="1:17" ht="13.9" customHeight="1">
      <c r="A2004" s="2" t="s">
        <v>8431</v>
      </c>
      <c r="B2004" s="11" t="s">
        <v>13</v>
      </c>
      <c r="C2004" s="3" t="s">
        <v>14</v>
      </c>
      <c r="D2004" s="8" t="s">
        <v>610</v>
      </c>
      <c r="E2004" s="3" t="s">
        <v>898</v>
      </c>
      <c r="F2004" s="8" t="s">
        <v>3477</v>
      </c>
      <c r="G2004" s="8" t="s">
        <v>15</v>
      </c>
      <c r="H2004" s="8" t="s">
        <v>3526</v>
      </c>
      <c r="I2004" s="3" t="s">
        <v>16</v>
      </c>
      <c r="J2004" s="36">
        <v>277.97000000000003</v>
      </c>
      <c r="K2004" s="32">
        <v>0.37777739999999999</v>
      </c>
      <c r="L2004" s="14">
        <v>0.2</v>
      </c>
      <c r="M2004" s="7">
        <v>42975</v>
      </c>
      <c r="N2004" s="93" t="s">
        <v>5840</v>
      </c>
      <c r="O2004" s="8" t="s">
        <v>1571</v>
      </c>
      <c r="P2004" s="8" t="s">
        <v>3469</v>
      </c>
      <c r="Q2004" s="8" t="s">
        <v>3473</v>
      </c>
    </row>
    <row r="2005" spans="1:17" ht="13.9" customHeight="1">
      <c r="A2005" s="2" t="s">
        <v>8432</v>
      </c>
      <c r="B2005" s="11" t="s">
        <v>13</v>
      </c>
      <c r="C2005" s="3" t="s">
        <v>14</v>
      </c>
      <c r="D2005" s="8" t="s">
        <v>2142</v>
      </c>
      <c r="E2005" s="8" t="s">
        <v>2552</v>
      </c>
      <c r="F2005" s="8" t="s">
        <v>3477</v>
      </c>
      <c r="G2005" s="8" t="s">
        <v>15</v>
      </c>
      <c r="H2005" s="3" t="s">
        <v>3480</v>
      </c>
      <c r="I2005" s="3" t="s">
        <v>3463</v>
      </c>
      <c r="J2005" s="36">
        <v>201.47</v>
      </c>
      <c r="K2005" s="32">
        <v>3.3333300000000001</v>
      </c>
      <c r="L2005" s="14">
        <v>0.1875</v>
      </c>
      <c r="M2005" s="12">
        <v>42932</v>
      </c>
      <c r="N2005" s="93" t="s">
        <v>5841</v>
      </c>
      <c r="O2005" s="8" t="s">
        <v>538</v>
      </c>
      <c r="P2005" s="8" t="s">
        <v>3465</v>
      </c>
      <c r="Q2005" s="8" t="s">
        <v>3471</v>
      </c>
    </row>
    <row r="2006" spans="1:17" ht="13.9" customHeight="1">
      <c r="A2006" s="23" t="s">
        <v>8433</v>
      </c>
      <c r="B2006" s="11" t="s">
        <v>13</v>
      </c>
      <c r="C2006" s="3" t="s">
        <v>14</v>
      </c>
      <c r="D2006" s="8" t="s">
        <v>924</v>
      </c>
      <c r="E2006" s="3" t="s">
        <v>723</v>
      </c>
      <c r="F2006" s="8" t="s">
        <v>3477</v>
      </c>
      <c r="G2006" s="8" t="s">
        <v>15</v>
      </c>
      <c r="H2006" s="3" t="s">
        <v>3480</v>
      </c>
      <c r="I2006" s="3" t="s">
        <v>3463</v>
      </c>
      <c r="J2006" s="36">
        <v>69.69</v>
      </c>
      <c r="K2006" s="32">
        <v>0.52749999999999997</v>
      </c>
      <c r="L2006" s="14">
        <v>0.2</v>
      </c>
      <c r="M2006" s="12">
        <v>42868</v>
      </c>
      <c r="N2006" s="93" t="s">
        <v>5842</v>
      </c>
      <c r="O2006" s="8" t="s">
        <v>114</v>
      </c>
      <c r="P2006" s="8" t="s">
        <v>3466</v>
      </c>
      <c r="Q2006" s="8" t="s">
        <v>3471</v>
      </c>
    </row>
    <row r="2007" spans="1:17" ht="13.9" customHeight="1">
      <c r="A2007" s="2" t="s">
        <v>8434</v>
      </c>
      <c r="B2007" s="11" t="s">
        <v>13</v>
      </c>
      <c r="C2007" s="3" t="s">
        <v>14</v>
      </c>
      <c r="D2007" s="8" t="s">
        <v>2143</v>
      </c>
      <c r="E2007" s="3" t="s">
        <v>1100</v>
      </c>
      <c r="F2007" s="8" t="s">
        <v>3477</v>
      </c>
      <c r="G2007" s="8" t="s">
        <v>15</v>
      </c>
      <c r="H2007" s="3" t="s">
        <v>3480</v>
      </c>
      <c r="I2007" s="3" t="s">
        <v>3463</v>
      </c>
      <c r="J2007" s="36">
        <v>79.27</v>
      </c>
      <c r="K2007" s="32">
        <v>5</v>
      </c>
      <c r="L2007" s="14">
        <v>0.1875</v>
      </c>
      <c r="M2007" s="12">
        <v>43465</v>
      </c>
      <c r="N2007" s="93" t="s">
        <v>5843</v>
      </c>
      <c r="O2007" s="8" t="s">
        <v>221</v>
      </c>
      <c r="P2007" s="8" t="s">
        <v>3469</v>
      </c>
      <c r="Q2007" s="8" t="s">
        <v>3471</v>
      </c>
    </row>
    <row r="2008" spans="1:17" ht="13.9" customHeight="1">
      <c r="A2008" s="2" t="s">
        <v>8435</v>
      </c>
      <c r="B2008" s="11" t="s">
        <v>13</v>
      </c>
      <c r="C2008" s="3" t="s">
        <v>14</v>
      </c>
      <c r="D2008" s="8" t="s">
        <v>2144</v>
      </c>
      <c r="E2008" s="8" t="s">
        <v>201</v>
      </c>
      <c r="F2008" s="8" t="s">
        <v>3477</v>
      </c>
      <c r="G2008" s="8" t="s">
        <v>15</v>
      </c>
      <c r="H2008" s="3" t="s">
        <v>3480</v>
      </c>
      <c r="I2008" s="3" t="s">
        <v>3463</v>
      </c>
      <c r="J2008" s="36">
        <v>50.86</v>
      </c>
      <c r="K2008" s="32">
        <v>2.0833333000000001</v>
      </c>
      <c r="L2008" s="14">
        <v>0.1875</v>
      </c>
      <c r="M2008" s="7">
        <v>42968</v>
      </c>
      <c r="N2008" s="93" t="s">
        <v>4816</v>
      </c>
      <c r="O2008" s="8" t="s">
        <v>538</v>
      </c>
      <c r="P2008" s="8" t="s">
        <v>3465</v>
      </c>
      <c r="Q2008" s="8" t="s">
        <v>3471</v>
      </c>
    </row>
    <row r="2009" spans="1:17" ht="13.9" customHeight="1">
      <c r="A2009" s="23" t="s">
        <v>8436</v>
      </c>
      <c r="B2009" s="11" t="s">
        <v>13</v>
      </c>
      <c r="C2009" s="3" t="s">
        <v>14</v>
      </c>
      <c r="D2009" s="8" t="s">
        <v>1429</v>
      </c>
      <c r="E2009" s="8" t="s">
        <v>3063</v>
      </c>
      <c r="F2009" s="8" t="s">
        <v>3477</v>
      </c>
      <c r="G2009" s="8" t="s">
        <v>15</v>
      </c>
      <c r="H2009" s="8" t="s">
        <v>3526</v>
      </c>
      <c r="I2009" s="3" t="s">
        <v>16</v>
      </c>
      <c r="J2009" s="36">
        <v>272.95</v>
      </c>
      <c r="K2009" s="32">
        <v>0.37777739999999999</v>
      </c>
      <c r="L2009" s="14">
        <v>0.2</v>
      </c>
      <c r="M2009" s="12">
        <v>42971</v>
      </c>
      <c r="N2009" s="93" t="s">
        <v>4152</v>
      </c>
      <c r="O2009" s="8" t="s">
        <v>1571</v>
      </c>
      <c r="P2009" s="8" t="s">
        <v>3469</v>
      </c>
      <c r="Q2009" s="8" t="s">
        <v>3473</v>
      </c>
    </row>
    <row r="2010" spans="1:17" ht="13.9" customHeight="1">
      <c r="A2010" s="2" t="s">
        <v>8437</v>
      </c>
      <c r="B2010" s="11" t="s">
        <v>13</v>
      </c>
      <c r="C2010" s="3" t="s">
        <v>14</v>
      </c>
      <c r="D2010" s="8" t="s">
        <v>2145</v>
      </c>
      <c r="E2010" s="3" t="s">
        <v>1396</v>
      </c>
      <c r="F2010" s="8" t="s">
        <v>3477</v>
      </c>
      <c r="G2010" s="8" t="s">
        <v>15</v>
      </c>
      <c r="H2010" s="3" t="s">
        <v>3480</v>
      </c>
      <c r="I2010" s="3" t="s">
        <v>3463</v>
      </c>
      <c r="J2010" s="36">
        <v>157.09</v>
      </c>
      <c r="K2010" s="32">
        <v>1.25</v>
      </c>
      <c r="L2010" s="14">
        <v>0.2</v>
      </c>
      <c r="M2010" s="12">
        <v>42868</v>
      </c>
      <c r="N2010" s="93" t="s">
        <v>5844</v>
      </c>
      <c r="O2010" s="8" t="s">
        <v>151</v>
      </c>
      <c r="P2010" s="8" t="s">
        <v>3466</v>
      </c>
      <c r="Q2010" s="8" t="s">
        <v>3471</v>
      </c>
    </row>
    <row r="2011" spans="1:17" ht="13.9" customHeight="1">
      <c r="A2011" s="2" t="s">
        <v>8438</v>
      </c>
      <c r="B2011" s="11" t="s">
        <v>13</v>
      </c>
      <c r="C2011" s="3" t="s">
        <v>14</v>
      </c>
      <c r="D2011" s="8" t="s">
        <v>2146</v>
      </c>
      <c r="E2011" s="8" t="s">
        <v>3188</v>
      </c>
      <c r="F2011" s="8" t="s">
        <v>3477</v>
      </c>
      <c r="G2011" s="8" t="s">
        <v>15</v>
      </c>
      <c r="H2011" s="3" t="s">
        <v>3480</v>
      </c>
      <c r="I2011" s="3" t="s">
        <v>3463</v>
      </c>
      <c r="J2011" s="36">
        <v>193.73</v>
      </c>
      <c r="K2011" s="32">
        <v>2.5</v>
      </c>
      <c r="L2011" s="14">
        <v>0.2</v>
      </c>
      <c r="M2011" s="12">
        <v>43338</v>
      </c>
      <c r="N2011" s="93" t="s">
        <v>5844</v>
      </c>
      <c r="O2011" s="8" t="s">
        <v>284</v>
      </c>
      <c r="P2011" s="8" t="s">
        <v>3466</v>
      </c>
      <c r="Q2011" s="8" t="s">
        <v>3471</v>
      </c>
    </row>
    <row r="2012" spans="1:17" ht="13.9" customHeight="1">
      <c r="A2012" s="23" t="s">
        <v>8439</v>
      </c>
      <c r="B2012" s="11" t="s">
        <v>13</v>
      </c>
      <c r="C2012" s="3" t="s">
        <v>14</v>
      </c>
      <c r="D2012" s="8" t="s">
        <v>2148</v>
      </c>
      <c r="E2012" s="3" t="s">
        <v>1327</v>
      </c>
      <c r="F2012" s="8" t="s">
        <v>3477</v>
      </c>
      <c r="G2012" s="8" t="s">
        <v>15</v>
      </c>
      <c r="H2012" s="3" t="s">
        <v>3480</v>
      </c>
      <c r="I2012" s="3" t="s">
        <v>3463</v>
      </c>
      <c r="J2012" s="36">
        <v>105.12</v>
      </c>
      <c r="K2012" s="32">
        <v>0.91666669999999995</v>
      </c>
      <c r="L2012" s="14">
        <v>0.1875</v>
      </c>
      <c r="M2012" s="7">
        <v>42856</v>
      </c>
      <c r="N2012" s="93" t="s">
        <v>5844</v>
      </c>
      <c r="O2012" s="8" t="s">
        <v>1933</v>
      </c>
      <c r="P2012" s="8" t="s">
        <v>3469</v>
      </c>
      <c r="Q2012" s="8" t="s">
        <v>3471</v>
      </c>
    </row>
    <row r="2013" spans="1:17" ht="13.9" customHeight="1">
      <c r="A2013" s="2" t="s">
        <v>8440</v>
      </c>
      <c r="B2013" s="11" t="s">
        <v>13</v>
      </c>
      <c r="C2013" s="3" t="s">
        <v>14</v>
      </c>
      <c r="D2013" s="8" t="s">
        <v>2149</v>
      </c>
      <c r="E2013" s="8" t="s">
        <v>3126</v>
      </c>
      <c r="F2013" s="8" t="s">
        <v>3477</v>
      </c>
      <c r="G2013" s="8" t="s">
        <v>15</v>
      </c>
      <c r="H2013" s="13" t="s">
        <v>3526</v>
      </c>
      <c r="I2013" s="3" t="s">
        <v>16</v>
      </c>
      <c r="J2013" s="36">
        <v>272.52999999999997</v>
      </c>
      <c r="K2013" s="32">
        <v>0.37777680000000002</v>
      </c>
      <c r="L2013" s="14">
        <v>0.2</v>
      </c>
      <c r="M2013" s="12">
        <v>42971</v>
      </c>
      <c r="N2013" s="93" t="s">
        <v>4153</v>
      </c>
      <c r="O2013" s="8" t="s">
        <v>1571</v>
      </c>
      <c r="P2013" s="8" t="s">
        <v>3469</v>
      </c>
      <c r="Q2013" s="8" t="s">
        <v>3473</v>
      </c>
    </row>
    <row r="2014" spans="1:17" ht="13.9" customHeight="1">
      <c r="A2014" s="2" t="s">
        <v>8441</v>
      </c>
      <c r="B2014" s="11" t="s">
        <v>13</v>
      </c>
      <c r="C2014" s="3" t="s">
        <v>14</v>
      </c>
      <c r="D2014" s="8" t="s">
        <v>154</v>
      </c>
      <c r="E2014" s="8" t="s">
        <v>2404</v>
      </c>
      <c r="F2014" s="8" t="s">
        <v>3477</v>
      </c>
      <c r="G2014" s="8" t="s">
        <v>15</v>
      </c>
      <c r="H2014" s="8" t="s">
        <v>3519</v>
      </c>
      <c r="I2014" s="3" t="s">
        <v>16</v>
      </c>
      <c r="J2014" s="36">
        <v>172.64</v>
      </c>
      <c r="K2014" s="32">
        <v>0.46264339999999998</v>
      </c>
      <c r="L2014" s="14">
        <v>0.1875</v>
      </c>
      <c r="M2014" s="12">
        <v>43039</v>
      </c>
      <c r="N2014" s="93" t="s">
        <v>4154</v>
      </c>
      <c r="O2014" s="8" t="s">
        <v>151</v>
      </c>
      <c r="P2014" s="8" t="s">
        <v>3465</v>
      </c>
      <c r="Q2014" s="8" t="s">
        <v>3472</v>
      </c>
    </row>
    <row r="2015" spans="1:17" ht="13.9" customHeight="1">
      <c r="A2015" s="23" t="s">
        <v>8442</v>
      </c>
      <c r="B2015" s="11" t="s">
        <v>13</v>
      </c>
      <c r="C2015" s="3" t="s">
        <v>14</v>
      </c>
      <c r="D2015" s="8" t="s">
        <v>2150</v>
      </c>
      <c r="E2015" s="8" t="s">
        <v>2692</v>
      </c>
      <c r="F2015" s="8" t="s">
        <v>3477</v>
      </c>
      <c r="G2015" s="8" t="s">
        <v>15</v>
      </c>
      <c r="H2015" s="3" t="s">
        <v>3480</v>
      </c>
      <c r="I2015" s="3" t="s">
        <v>3463</v>
      </c>
      <c r="J2015" s="36">
        <v>208.78</v>
      </c>
      <c r="K2015" s="32">
        <v>60</v>
      </c>
      <c r="L2015" s="14">
        <v>0.1875</v>
      </c>
      <c r="M2015" s="12">
        <v>43484</v>
      </c>
      <c r="N2015" s="93" t="s">
        <v>4155</v>
      </c>
      <c r="O2015" s="8" t="s">
        <v>242</v>
      </c>
      <c r="P2015" s="8" t="s">
        <v>3465</v>
      </c>
      <c r="Q2015" s="8" t="s">
        <v>3471</v>
      </c>
    </row>
    <row r="2016" spans="1:17" ht="13.9" customHeight="1">
      <c r="A2016" s="2" t="s">
        <v>8443</v>
      </c>
      <c r="B2016" s="11" t="s">
        <v>13</v>
      </c>
      <c r="C2016" s="3" t="s">
        <v>14</v>
      </c>
      <c r="D2016" s="8" t="s">
        <v>2151</v>
      </c>
      <c r="E2016" s="8" t="s">
        <v>2276</v>
      </c>
      <c r="F2016" s="8" t="s">
        <v>3477</v>
      </c>
      <c r="G2016" s="8" t="s">
        <v>15</v>
      </c>
      <c r="H2016" s="3" t="s">
        <v>3480</v>
      </c>
      <c r="I2016" s="3" t="s">
        <v>3463</v>
      </c>
      <c r="J2016" s="36">
        <v>209.17</v>
      </c>
      <c r="K2016" s="32">
        <v>60</v>
      </c>
      <c r="L2016" s="14">
        <v>0.1875</v>
      </c>
      <c r="M2016" s="7">
        <v>43004</v>
      </c>
      <c r="N2016" s="93" t="s">
        <v>4817</v>
      </c>
      <c r="O2016" s="8" t="s">
        <v>242</v>
      </c>
      <c r="P2016" s="8" t="s">
        <v>3465</v>
      </c>
      <c r="Q2016" s="8" t="s">
        <v>3471</v>
      </c>
    </row>
    <row r="2017" spans="1:17" ht="13.9" customHeight="1">
      <c r="A2017" s="2" t="s">
        <v>8444</v>
      </c>
      <c r="B2017" s="11" t="s">
        <v>13</v>
      </c>
      <c r="C2017" s="3" t="s">
        <v>14</v>
      </c>
      <c r="D2017" s="8" t="s">
        <v>2152</v>
      </c>
      <c r="E2017" s="3" t="s">
        <v>1177</v>
      </c>
      <c r="F2017" s="8" t="s">
        <v>3477</v>
      </c>
      <c r="G2017" s="8" t="s">
        <v>15</v>
      </c>
      <c r="H2017" s="13" t="s">
        <v>3519</v>
      </c>
      <c r="I2017" s="3" t="s">
        <v>16</v>
      </c>
      <c r="J2017" s="36">
        <v>171.14</v>
      </c>
      <c r="K2017" s="32">
        <v>0.46264339999999998</v>
      </c>
      <c r="L2017" s="14">
        <v>0.1875</v>
      </c>
      <c r="M2017" s="12">
        <v>43033</v>
      </c>
      <c r="N2017" s="93" t="s">
        <v>4156</v>
      </c>
      <c r="O2017" s="8" t="s">
        <v>151</v>
      </c>
      <c r="P2017" s="8" t="s">
        <v>3465</v>
      </c>
      <c r="Q2017" s="8" t="s">
        <v>3472</v>
      </c>
    </row>
    <row r="2018" spans="1:17" ht="13.9" customHeight="1">
      <c r="A2018" s="23" t="s">
        <v>8445</v>
      </c>
      <c r="B2018" s="11" t="s">
        <v>13</v>
      </c>
      <c r="C2018" s="3" t="s">
        <v>14</v>
      </c>
      <c r="D2018" s="8" t="s">
        <v>2153</v>
      </c>
      <c r="E2018" s="3" t="s">
        <v>616</v>
      </c>
      <c r="F2018" s="8" t="s">
        <v>3477</v>
      </c>
      <c r="G2018" s="8" t="s">
        <v>15</v>
      </c>
      <c r="H2018" s="13" t="s">
        <v>3519</v>
      </c>
      <c r="I2018" s="3" t="s">
        <v>16</v>
      </c>
      <c r="J2018" s="35">
        <v>161.88999999999999</v>
      </c>
      <c r="K2018" s="32">
        <v>9.3395399999999995</v>
      </c>
      <c r="L2018" s="14">
        <v>0.1875</v>
      </c>
      <c r="M2018" s="12">
        <v>43048</v>
      </c>
      <c r="N2018" s="93" t="s">
        <v>4818</v>
      </c>
      <c r="O2018" s="8" t="s">
        <v>151</v>
      </c>
      <c r="P2018" s="8" t="s">
        <v>3465</v>
      </c>
      <c r="Q2018" s="8" t="s">
        <v>3472</v>
      </c>
    </row>
    <row r="2019" spans="1:17" ht="13.9" customHeight="1">
      <c r="A2019" s="2" t="s">
        <v>8446</v>
      </c>
      <c r="B2019" s="11" t="s">
        <v>13</v>
      </c>
      <c r="C2019" s="3" t="s">
        <v>14</v>
      </c>
      <c r="D2019" s="8" t="s">
        <v>2154</v>
      </c>
      <c r="E2019" s="3" t="s">
        <v>774</v>
      </c>
      <c r="F2019" s="8" t="s">
        <v>3477</v>
      </c>
      <c r="G2019" s="8" t="s">
        <v>15</v>
      </c>
      <c r="H2019" s="13" t="s">
        <v>3517</v>
      </c>
      <c r="I2019" s="3" t="s">
        <v>16</v>
      </c>
      <c r="J2019" s="36">
        <v>0</v>
      </c>
      <c r="K2019" s="32">
        <v>0</v>
      </c>
      <c r="L2019" s="14">
        <v>0.2369</v>
      </c>
      <c r="M2019" s="12">
        <v>42697</v>
      </c>
      <c r="N2019" s="93" t="s">
        <v>4819</v>
      </c>
      <c r="O2019" s="8" t="s">
        <v>284</v>
      </c>
      <c r="P2019" s="8" t="s">
        <v>3465</v>
      </c>
      <c r="Q2019" s="8" t="s">
        <v>3472</v>
      </c>
    </row>
    <row r="2020" spans="1:17" ht="13.9" customHeight="1">
      <c r="A2020" s="2" t="s">
        <v>8447</v>
      </c>
      <c r="B2020" s="11" t="s">
        <v>13</v>
      </c>
      <c r="C2020" s="3" t="s">
        <v>14</v>
      </c>
      <c r="D2020" s="8" t="s">
        <v>2155</v>
      </c>
      <c r="E2020" s="3" t="s">
        <v>995</v>
      </c>
      <c r="F2020" s="8" t="s">
        <v>3477</v>
      </c>
      <c r="G2020" s="8" t="s">
        <v>15</v>
      </c>
      <c r="H2020" s="13" t="s">
        <v>3517</v>
      </c>
      <c r="I2020" s="3" t="s">
        <v>16</v>
      </c>
      <c r="J2020" s="36">
        <v>154.69999999999999</v>
      </c>
      <c r="K2020" s="32">
        <v>7.1533338999999998</v>
      </c>
      <c r="L2020" s="14">
        <v>0.1875</v>
      </c>
      <c r="M2020" s="7">
        <v>42217</v>
      </c>
      <c r="N2020" s="93" t="s">
        <v>4157</v>
      </c>
      <c r="O2020" s="8" t="s">
        <v>284</v>
      </c>
      <c r="P2020" s="8" t="s">
        <v>3465</v>
      </c>
      <c r="Q2020" s="8" t="s">
        <v>3472</v>
      </c>
    </row>
    <row r="2021" spans="1:17" ht="13.9" customHeight="1">
      <c r="A2021" s="23" t="s">
        <v>8448</v>
      </c>
      <c r="B2021" s="11" t="s">
        <v>13</v>
      </c>
      <c r="C2021" s="3" t="s">
        <v>14</v>
      </c>
      <c r="D2021" s="8" t="s">
        <v>2156</v>
      </c>
      <c r="E2021" s="8" t="s">
        <v>2552</v>
      </c>
      <c r="F2021" s="8" t="s">
        <v>3477</v>
      </c>
      <c r="G2021" s="8" t="s">
        <v>15</v>
      </c>
      <c r="H2021" s="13" t="s">
        <v>3517</v>
      </c>
      <c r="I2021" s="3" t="s">
        <v>16</v>
      </c>
      <c r="J2021" s="36">
        <v>157.11000000000001</v>
      </c>
      <c r="K2021" s="32">
        <v>7.1533338999999998</v>
      </c>
      <c r="L2021" s="14">
        <v>0.1875</v>
      </c>
      <c r="M2021" s="12">
        <v>42213</v>
      </c>
      <c r="N2021" s="93" t="s">
        <v>4820</v>
      </c>
      <c r="O2021" s="8" t="s">
        <v>284</v>
      </c>
      <c r="P2021" s="8" t="s">
        <v>3465</v>
      </c>
      <c r="Q2021" s="8" t="s">
        <v>3472</v>
      </c>
    </row>
    <row r="2022" spans="1:17" ht="13.9" customHeight="1">
      <c r="A2022" s="2" t="s">
        <v>8449</v>
      </c>
      <c r="B2022" s="11" t="s">
        <v>13</v>
      </c>
      <c r="C2022" s="3" t="s">
        <v>14</v>
      </c>
      <c r="D2022" s="8" t="s">
        <v>2157</v>
      </c>
      <c r="E2022" s="3" t="s">
        <v>1100</v>
      </c>
      <c r="F2022" s="8" t="s">
        <v>3477</v>
      </c>
      <c r="G2022" s="8" t="s">
        <v>15</v>
      </c>
      <c r="H2022" s="13" t="s">
        <v>3517</v>
      </c>
      <c r="I2022" s="3" t="s">
        <v>16</v>
      </c>
      <c r="J2022" s="36">
        <v>164.55</v>
      </c>
      <c r="K2022" s="32">
        <v>1.1922223000000001</v>
      </c>
      <c r="L2022" s="14">
        <v>0.1875</v>
      </c>
      <c r="M2022" s="12">
        <v>42227</v>
      </c>
      <c r="N2022" s="93" t="s">
        <v>5845</v>
      </c>
      <c r="O2022" s="8" t="s">
        <v>284</v>
      </c>
      <c r="P2022" s="8" t="s">
        <v>3465</v>
      </c>
      <c r="Q2022" s="8" t="s">
        <v>3472</v>
      </c>
    </row>
    <row r="2023" spans="1:17" ht="13.9" customHeight="1">
      <c r="A2023" s="2" t="s">
        <v>8450</v>
      </c>
      <c r="B2023" s="11" t="s">
        <v>13</v>
      </c>
      <c r="C2023" s="3" t="s">
        <v>14</v>
      </c>
      <c r="D2023" s="8" t="s">
        <v>2158</v>
      </c>
      <c r="E2023" s="8" t="s">
        <v>1502</v>
      </c>
      <c r="F2023" s="8" t="s">
        <v>3477</v>
      </c>
      <c r="G2023" s="8" t="s">
        <v>15</v>
      </c>
      <c r="H2023" s="13" t="s">
        <v>3517</v>
      </c>
      <c r="I2023" s="3" t="s">
        <v>16</v>
      </c>
      <c r="J2023" s="36">
        <v>169.24</v>
      </c>
      <c r="K2023" s="32">
        <v>1.1922223000000001</v>
      </c>
      <c r="L2023" s="14">
        <v>0.1875</v>
      </c>
      <c r="M2023" s="12">
        <v>42697</v>
      </c>
      <c r="N2023" s="93" t="s">
        <v>5846</v>
      </c>
      <c r="O2023" s="8" t="s">
        <v>284</v>
      </c>
      <c r="P2023" s="8" t="s">
        <v>3465</v>
      </c>
      <c r="Q2023" s="8" t="s">
        <v>3472</v>
      </c>
    </row>
    <row r="2024" spans="1:17" ht="13.9" customHeight="1">
      <c r="A2024" s="23" t="s">
        <v>8451</v>
      </c>
      <c r="B2024" s="11" t="s">
        <v>13</v>
      </c>
      <c r="C2024" s="3" t="s">
        <v>14</v>
      </c>
      <c r="D2024" s="8" t="s">
        <v>2159</v>
      </c>
      <c r="E2024" s="8" t="s">
        <v>2404</v>
      </c>
      <c r="F2024" s="8" t="s">
        <v>3477</v>
      </c>
      <c r="G2024" s="8" t="s">
        <v>15</v>
      </c>
      <c r="H2024" s="13" t="s">
        <v>3517</v>
      </c>
      <c r="I2024" s="3" t="s">
        <v>16</v>
      </c>
      <c r="J2024" s="36">
        <v>158.52000000000001</v>
      </c>
      <c r="K2024" s="32">
        <v>7.1533338999999998</v>
      </c>
      <c r="L2024" s="14">
        <v>0.125</v>
      </c>
      <c r="M2024" s="7">
        <v>42217</v>
      </c>
      <c r="N2024" s="93" t="s">
        <v>4821</v>
      </c>
      <c r="O2024" s="8" t="s">
        <v>284</v>
      </c>
      <c r="P2024" s="8" t="s">
        <v>3465</v>
      </c>
      <c r="Q2024" s="8" t="s">
        <v>3472</v>
      </c>
    </row>
    <row r="2025" spans="1:17" ht="13.9" customHeight="1">
      <c r="A2025" s="2" t="s">
        <v>8452</v>
      </c>
      <c r="B2025" s="11" t="s">
        <v>13</v>
      </c>
      <c r="C2025" s="3" t="s">
        <v>14</v>
      </c>
      <c r="D2025" s="8" t="s">
        <v>2160</v>
      </c>
      <c r="E2025" s="8" t="s">
        <v>1589</v>
      </c>
      <c r="F2025" s="8" t="s">
        <v>3477</v>
      </c>
      <c r="G2025" s="8" t="s">
        <v>15</v>
      </c>
      <c r="H2025" s="13" t="s">
        <v>3517</v>
      </c>
      <c r="I2025" s="3" t="s">
        <v>16</v>
      </c>
      <c r="J2025" s="36">
        <v>156.04</v>
      </c>
      <c r="K2025" s="32">
        <v>1.1922223000000001</v>
      </c>
      <c r="L2025" s="14">
        <v>0.1875</v>
      </c>
      <c r="M2025" s="12">
        <v>42213</v>
      </c>
      <c r="N2025" s="93" t="s">
        <v>5845</v>
      </c>
      <c r="O2025" s="8" t="s">
        <v>284</v>
      </c>
      <c r="P2025" s="8" t="s">
        <v>3465</v>
      </c>
      <c r="Q2025" s="8" t="s">
        <v>3472</v>
      </c>
    </row>
    <row r="2026" spans="1:17" ht="13.9" customHeight="1">
      <c r="A2026" s="2" t="s">
        <v>8453</v>
      </c>
      <c r="B2026" s="11" t="s">
        <v>13</v>
      </c>
      <c r="C2026" s="3" t="s">
        <v>14</v>
      </c>
      <c r="D2026" s="8" t="s">
        <v>2161</v>
      </c>
      <c r="E2026" s="8" t="s">
        <v>2404</v>
      </c>
      <c r="F2026" s="8" t="s">
        <v>3477</v>
      </c>
      <c r="G2026" s="8" t="s">
        <v>15</v>
      </c>
      <c r="H2026" s="13" t="s">
        <v>3517</v>
      </c>
      <c r="I2026" s="3" t="s">
        <v>16</v>
      </c>
      <c r="J2026" s="36">
        <v>159.63999999999999</v>
      </c>
      <c r="K2026" s="32">
        <v>17.883334000000001</v>
      </c>
      <c r="L2026" s="14">
        <v>0.1875</v>
      </c>
      <c r="M2026" s="12">
        <v>42227</v>
      </c>
      <c r="N2026" s="93" t="s">
        <v>5847</v>
      </c>
      <c r="O2026" s="8" t="s">
        <v>284</v>
      </c>
      <c r="P2026" s="8" t="s">
        <v>3465</v>
      </c>
      <c r="Q2026" s="8" t="s">
        <v>3472</v>
      </c>
    </row>
    <row r="2027" spans="1:17" ht="13.9" customHeight="1">
      <c r="A2027" s="23" t="s">
        <v>8454</v>
      </c>
      <c r="B2027" s="11" t="s">
        <v>13</v>
      </c>
      <c r="C2027" s="3" t="s">
        <v>14</v>
      </c>
      <c r="D2027" s="8" t="s">
        <v>2162</v>
      </c>
      <c r="E2027" s="3" t="s">
        <v>1396</v>
      </c>
      <c r="F2027" s="8" t="s">
        <v>3477</v>
      </c>
      <c r="G2027" s="8" t="s">
        <v>15</v>
      </c>
      <c r="H2027" s="8" t="s">
        <v>3519</v>
      </c>
      <c r="I2027" s="3" t="s">
        <v>16</v>
      </c>
      <c r="J2027" s="36">
        <v>166.02</v>
      </c>
      <c r="K2027" s="32">
        <v>3.1132030999999998</v>
      </c>
      <c r="L2027" s="14">
        <v>0.1875</v>
      </c>
      <c r="M2027" s="12">
        <v>43518</v>
      </c>
      <c r="N2027" s="93" t="s">
        <v>4822</v>
      </c>
      <c r="O2027" s="8" t="s">
        <v>151</v>
      </c>
      <c r="P2027" s="8" t="s">
        <v>3465</v>
      </c>
      <c r="Q2027" s="8" t="s">
        <v>3472</v>
      </c>
    </row>
    <row r="2028" spans="1:17" ht="13.9" customHeight="1">
      <c r="A2028" s="2" t="s">
        <v>8455</v>
      </c>
      <c r="B2028" s="11" t="s">
        <v>13</v>
      </c>
      <c r="C2028" s="3" t="s">
        <v>14</v>
      </c>
      <c r="D2028" s="8" t="s">
        <v>2163</v>
      </c>
      <c r="E2028" s="8" t="s">
        <v>2404</v>
      </c>
      <c r="F2028" s="8" t="s">
        <v>3477</v>
      </c>
      <c r="G2028" s="8" t="s">
        <v>15</v>
      </c>
      <c r="H2028" s="3" t="s">
        <v>3480</v>
      </c>
      <c r="I2028" s="3" t="s">
        <v>3463</v>
      </c>
      <c r="J2028" s="36">
        <v>73.84</v>
      </c>
      <c r="K2028" s="32">
        <v>9.9712499999999995</v>
      </c>
      <c r="L2028" s="14">
        <v>0.2</v>
      </c>
      <c r="M2028" s="7">
        <v>43026</v>
      </c>
      <c r="N2028" s="93" t="s">
        <v>4823</v>
      </c>
      <c r="O2028" s="8" t="s">
        <v>114</v>
      </c>
      <c r="P2028" s="8" t="s">
        <v>3466</v>
      </c>
      <c r="Q2028" s="8" t="s">
        <v>3471</v>
      </c>
    </row>
    <row r="2029" spans="1:17" ht="13.9" customHeight="1">
      <c r="A2029" s="2" t="s">
        <v>8456</v>
      </c>
      <c r="B2029" s="11" t="s">
        <v>13</v>
      </c>
      <c r="C2029" s="3" t="s">
        <v>14</v>
      </c>
      <c r="D2029" s="8" t="s">
        <v>2164</v>
      </c>
      <c r="E2029" s="3" t="s">
        <v>1177</v>
      </c>
      <c r="F2029" s="8" t="s">
        <v>3477</v>
      </c>
      <c r="G2029" s="8" t="s">
        <v>15</v>
      </c>
      <c r="H2029" s="8" t="s">
        <v>3513</v>
      </c>
      <c r="I2029" s="3" t="s">
        <v>16</v>
      </c>
      <c r="J2029" s="36">
        <v>123.64</v>
      </c>
      <c r="K2029" s="32">
        <v>1.1666666999999999</v>
      </c>
      <c r="L2029" s="14">
        <v>0.2</v>
      </c>
      <c r="M2029" s="12">
        <v>42895</v>
      </c>
      <c r="N2029" s="93" t="s">
        <v>4824</v>
      </c>
      <c r="O2029" s="8" t="s">
        <v>683</v>
      </c>
      <c r="P2029" s="8" t="s">
        <v>3465</v>
      </c>
      <c r="Q2029" s="8" t="s">
        <v>3471</v>
      </c>
    </row>
    <row r="2030" spans="1:17" ht="13.9" customHeight="1">
      <c r="A2030" s="23" t="s">
        <v>8457</v>
      </c>
      <c r="B2030" s="11" t="s">
        <v>13</v>
      </c>
      <c r="C2030" s="3" t="s">
        <v>14</v>
      </c>
      <c r="D2030" s="8" t="s">
        <v>2165</v>
      </c>
      <c r="E2030" s="3" t="s">
        <v>616</v>
      </c>
      <c r="F2030" s="8" t="s">
        <v>3477</v>
      </c>
      <c r="G2030" s="8" t="s">
        <v>15</v>
      </c>
      <c r="H2030" s="3" t="s">
        <v>3480</v>
      </c>
      <c r="I2030" s="3" t="s">
        <v>3463</v>
      </c>
      <c r="J2030" s="36">
        <v>4.8499999999999996</v>
      </c>
      <c r="K2030" s="32">
        <v>4</v>
      </c>
      <c r="L2030" s="14">
        <v>0.2</v>
      </c>
      <c r="M2030" s="12">
        <v>43022</v>
      </c>
      <c r="N2030" s="93" t="s">
        <v>4158</v>
      </c>
      <c r="O2030" s="8" t="s">
        <v>114</v>
      </c>
      <c r="P2030" s="8" t="s">
        <v>3466</v>
      </c>
      <c r="Q2030" s="8" t="s">
        <v>3471</v>
      </c>
    </row>
    <row r="2031" spans="1:17" ht="13.9" customHeight="1">
      <c r="A2031" s="2" t="s">
        <v>8458</v>
      </c>
      <c r="B2031" s="11" t="s">
        <v>13</v>
      </c>
      <c r="C2031" s="3" t="s">
        <v>14</v>
      </c>
      <c r="D2031" s="8" t="s">
        <v>2166</v>
      </c>
      <c r="E2031" s="3" t="s">
        <v>1327</v>
      </c>
      <c r="F2031" s="8" t="s">
        <v>3477</v>
      </c>
      <c r="G2031" s="8" t="s">
        <v>15</v>
      </c>
      <c r="H2031" s="3" t="s">
        <v>3480</v>
      </c>
      <c r="I2031" s="3" t="s">
        <v>3463</v>
      </c>
      <c r="J2031" s="36">
        <v>37.47</v>
      </c>
      <c r="K2031" s="32">
        <v>1.9841000000000001E-2</v>
      </c>
      <c r="L2031" s="14">
        <v>0.2</v>
      </c>
      <c r="M2031" s="12">
        <v>43507</v>
      </c>
      <c r="N2031" s="93" t="s">
        <v>4825</v>
      </c>
      <c r="O2031" s="8" t="s">
        <v>112</v>
      </c>
      <c r="P2031" s="8" t="s">
        <v>3466</v>
      </c>
      <c r="Q2031" s="8" t="s">
        <v>3471</v>
      </c>
    </row>
    <row r="2032" spans="1:17" ht="13.9" customHeight="1">
      <c r="A2032" s="2" t="s">
        <v>8459</v>
      </c>
      <c r="B2032" s="11" t="s">
        <v>13</v>
      </c>
      <c r="C2032" s="3" t="s">
        <v>14</v>
      </c>
      <c r="D2032" s="8" t="s">
        <v>2167</v>
      </c>
      <c r="E2032" s="3" t="s">
        <v>616</v>
      </c>
      <c r="F2032" s="8" t="s">
        <v>3477</v>
      </c>
      <c r="G2032" s="8" t="s">
        <v>15</v>
      </c>
      <c r="H2032" s="8" t="s">
        <v>3526</v>
      </c>
      <c r="I2032" s="3" t="s">
        <v>16</v>
      </c>
      <c r="J2032" s="36">
        <v>267.39999999999998</v>
      </c>
      <c r="K2032" s="32">
        <v>0.37777739999999999</v>
      </c>
      <c r="L2032" s="14">
        <v>0.2</v>
      </c>
      <c r="M2032" s="7">
        <v>43025</v>
      </c>
      <c r="N2032" s="93" t="s">
        <v>4159</v>
      </c>
      <c r="O2032" s="8" t="s">
        <v>1571</v>
      </c>
      <c r="P2032" s="8" t="s">
        <v>3469</v>
      </c>
      <c r="Q2032" s="8" t="s">
        <v>3473</v>
      </c>
    </row>
    <row r="2033" spans="1:17" ht="13.9" customHeight="1">
      <c r="A2033" s="23" t="s">
        <v>8460</v>
      </c>
      <c r="B2033" s="11" t="s">
        <v>13</v>
      </c>
      <c r="C2033" s="3" t="s">
        <v>14</v>
      </c>
      <c r="D2033" s="8" t="s">
        <v>2168</v>
      </c>
      <c r="E2033" s="8" t="s">
        <v>1274</v>
      </c>
      <c r="F2033" s="8" t="s">
        <v>3477</v>
      </c>
      <c r="G2033" s="8" t="s">
        <v>15</v>
      </c>
      <c r="H2033" s="8" t="s">
        <v>3511</v>
      </c>
      <c r="I2033" s="3" t="s">
        <v>16</v>
      </c>
      <c r="J2033" s="36">
        <v>79.23</v>
      </c>
      <c r="K2033" s="32">
        <v>1.36</v>
      </c>
      <c r="L2033" s="14">
        <v>0.1875</v>
      </c>
      <c r="M2033" s="12">
        <v>43023</v>
      </c>
      <c r="N2033" s="93" t="s">
        <v>5848</v>
      </c>
      <c r="O2033" s="8" t="s">
        <v>265</v>
      </c>
      <c r="P2033" s="8" t="s">
        <v>3466</v>
      </c>
      <c r="Q2033" s="8" t="s">
        <v>3473</v>
      </c>
    </row>
    <row r="2034" spans="1:17" ht="13.9" customHeight="1">
      <c r="A2034" s="2" t="s">
        <v>8461</v>
      </c>
      <c r="B2034" s="11" t="s">
        <v>13</v>
      </c>
      <c r="C2034" s="3" t="s">
        <v>14</v>
      </c>
      <c r="D2034" s="8" t="s">
        <v>2169</v>
      </c>
      <c r="E2034" s="8" t="s">
        <v>1702</v>
      </c>
      <c r="F2034" s="8" t="s">
        <v>3477</v>
      </c>
      <c r="G2034" s="8" t="s">
        <v>15</v>
      </c>
      <c r="H2034" s="8" t="s">
        <v>3511</v>
      </c>
      <c r="I2034" s="3" t="s">
        <v>16</v>
      </c>
      <c r="J2034" s="36">
        <v>78.010000000000005</v>
      </c>
      <c r="K2034" s="32">
        <v>3.4</v>
      </c>
      <c r="L2034" s="14">
        <v>0.1875</v>
      </c>
      <c r="M2034" s="12">
        <v>43037</v>
      </c>
      <c r="N2034" s="93" t="s">
        <v>5849</v>
      </c>
      <c r="O2034" s="8" t="s">
        <v>265</v>
      </c>
      <c r="P2034" s="8" t="s">
        <v>3466</v>
      </c>
      <c r="Q2034" s="8" t="s">
        <v>3473</v>
      </c>
    </row>
    <row r="2035" spans="1:17" ht="13.9" customHeight="1">
      <c r="A2035" s="2" t="s">
        <v>8462</v>
      </c>
      <c r="B2035" s="11" t="s">
        <v>13</v>
      </c>
      <c r="C2035" s="3" t="s">
        <v>14</v>
      </c>
      <c r="D2035" s="8" t="s">
        <v>2170</v>
      </c>
      <c r="E2035" s="8" t="s">
        <v>3126</v>
      </c>
      <c r="F2035" s="8" t="s">
        <v>3477</v>
      </c>
      <c r="G2035" s="8" t="s">
        <v>15</v>
      </c>
      <c r="H2035" s="8" t="s">
        <v>3511</v>
      </c>
      <c r="I2035" s="3" t="s">
        <v>16</v>
      </c>
      <c r="J2035" s="36">
        <v>85.61</v>
      </c>
      <c r="K2035" s="32">
        <v>1.36</v>
      </c>
      <c r="L2035" s="14">
        <v>0.1875</v>
      </c>
      <c r="M2035" s="12">
        <v>43507</v>
      </c>
      <c r="N2035" s="93" t="s">
        <v>5850</v>
      </c>
      <c r="O2035" s="8" t="s">
        <v>265</v>
      </c>
      <c r="P2035" s="8" t="s">
        <v>3466</v>
      </c>
      <c r="Q2035" s="8" t="s">
        <v>3473</v>
      </c>
    </row>
    <row r="2036" spans="1:17" ht="13.9" customHeight="1">
      <c r="A2036" s="23" t="s">
        <v>8463</v>
      </c>
      <c r="B2036" s="11" t="s">
        <v>13</v>
      </c>
      <c r="C2036" s="3" t="s">
        <v>14</v>
      </c>
      <c r="D2036" s="8" t="s">
        <v>2171</v>
      </c>
      <c r="E2036" s="3" t="s">
        <v>215</v>
      </c>
      <c r="F2036" s="8" t="s">
        <v>3477</v>
      </c>
      <c r="G2036" s="8" t="s">
        <v>15</v>
      </c>
      <c r="H2036" s="8" t="s">
        <v>3511</v>
      </c>
      <c r="I2036" s="3" t="s">
        <v>16</v>
      </c>
      <c r="J2036" s="36">
        <v>81.12</v>
      </c>
      <c r="K2036" s="32">
        <v>0.58285690000000001</v>
      </c>
      <c r="L2036" s="14">
        <v>0.1875</v>
      </c>
      <c r="M2036" s="7">
        <v>43027</v>
      </c>
      <c r="N2036" s="93" t="s">
        <v>5851</v>
      </c>
      <c r="O2036" s="8" t="s">
        <v>265</v>
      </c>
      <c r="P2036" s="8" t="s">
        <v>3466</v>
      </c>
      <c r="Q2036" s="8" t="s">
        <v>3473</v>
      </c>
    </row>
    <row r="2037" spans="1:17" ht="13.9" customHeight="1">
      <c r="A2037" s="2" t="s">
        <v>8464</v>
      </c>
      <c r="B2037" s="11" t="s">
        <v>13</v>
      </c>
      <c r="C2037" s="3" t="s">
        <v>14</v>
      </c>
      <c r="D2037" s="8" t="s">
        <v>2172</v>
      </c>
      <c r="E2037" s="8" t="s">
        <v>1702</v>
      </c>
      <c r="F2037" s="8" t="s">
        <v>3477</v>
      </c>
      <c r="G2037" s="8" t="s">
        <v>15</v>
      </c>
      <c r="H2037" s="8" t="s">
        <v>3511</v>
      </c>
      <c r="I2037" s="3" t="s">
        <v>16</v>
      </c>
      <c r="J2037" s="36">
        <v>81.02</v>
      </c>
      <c r="K2037" s="32">
        <v>0.45873059999999999</v>
      </c>
      <c r="L2037" s="14">
        <v>0.1875</v>
      </c>
      <c r="M2037" s="12">
        <v>43023</v>
      </c>
      <c r="N2037" s="93" t="s">
        <v>5852</v>
      </c>
      <c r="O2037" s="8" t="s">
        <v>265</v>
      </c>
      <c r="P2037" s="8" t="s">
        <v>3466</v>
      </c>
      <c r="Q2037" s="8" t="s">
        <v>3473</v>
      </c>
    </row>
    <row r="2038" spans="1:17" ht="13.9" customHeight="1">
      <c r="A2038" s="2" t="s">
        <v>8465</v>
      </c>
      <c r="B2038" s="11" t="s">
        <v>13</v>
      </c>
      <c r="C2038" s="3" t="s">
        <v>14</v>
      </c>
      <c r="D2038" s="8" t="s">
        <v>2173</v>
      </c>
      <c r="E2038" s="8" t="s">
        <v>2799</v>
      </c>
      <c r="F2038" s="8" t="s">
        <v>3477</v>
      </c>
      <c r="G2038" s="8" t="s">
        <v>15</v>
      </c>
      <c r="H2038" s="8" t="s">
        <v>3511</v>
      </c>
      <c r="I2038" s="3" t="s">
        <v>16</v>
      </c>
      <c r="J2038" s="36">
        <v>82.3</v>
      </c>
      <c r="K2038" s="32">
        <v>0.45873059999999999</v>
      </c>
      <c r="L2038" s="14">
        <v>0.1875</v>
      </c>
      <c r="M2038" s="12">
        <v>43037</v>
      </c>
      <c r="N2038" s="93" t="s">
        <v>5853</v>
      </c>
      <c r="O2038" s="8" t="s">
        <v>265</v>
      </c>
      <c r="P2038" s="8" t="s">
        <v>3466</v>
      </c>
      <c r="Q2038" s="8" t="s">
        <v>3473</v>
      </c>
    </row>
    <row r="2039" spans="1:17" ht="13.9" customHeight="1">
      <c r="A2039" s="23" t="s">
        <v>8466</v>
      </c>
      <c r="B2039" s="11" t="s">
        <v>13</v>
      </c>
      <c r="C2039" s="3" t="s">
        <v>14</v>
      </c>
      <c r="D2039" s="8" t="s">
        <v>2174</v>
      </c>
      <c r="E2039" s="3" t="s">
        <v>723</v>
      </c>
      <c r="F2039" s="8" t="s">
        <v>3477</v>
      </c>
      <c r="G2039" s="8" t="s">
        <v>15</v>
      </c>
      <c r="H2039" s="8" t="s">
        <v>3511</v>
      </c>
      <c r="I2039" s="3" t="s">
        <v>16</v>
      </c>
      <c r="J2039" s="36">
        <v>75.27</v>
      </c>
      <c r="K2039" s="32">
        <v>1.7346799999999999E-2</v>
      </c>
      <c r="L2039" s="14">
        <v>0.1875</v>
      </c>
      <c r="M2039" s="12">
        <v>43507</v>
      </c>
      <c r="N2039" s="93" t="s">
        <v>5854</v>
      </c>
      <c r="O2039" s="8" t="s">
        <v>265</v>
      </c>
      <c r="P2039" s="8" t="s">
        <v>3466</v>
      </c>
      <c r="Q2039" s="8" t="s">
        <v>3473</v>
      </c>
    </row>
    <row r="2040" spans="1:17" ht="13.9" customHeight="1">
      <c r="A2040" s="2" t="s">
        <v>8467</v>
      </c>
      <c r="B2040" s="11" t="s">
        <v>13</v>
      </c>
      <c r="C2040" s="3" t="s">
        <v>14</v>
      </c>
      <c r="D2040" s="8" t="s">
        <v>2175</v>
      </c>
      <c r="E2040" s="3" t="s">
        <v>1177</v>
      </c>
      <c r="F2040" s="8" t="s">
        <v>3477</v>
      </c>
      <c r="G2040" s="8" t="s">
        <v>15</v>
      </c>
      <c r="H2040" s="8" t="s">
        <v>3511</v>
      </c>
      <c r="I2040" s="3" t="s">
        <v>16</v>
      </c>
      <c r="J2040" s="36">
        <v>83.96</v>
      </c>
      <c r="K2040" s="32">
        <v>1.7346799999999999E-2</v>
      </c>
      <c r="L2040" s="14">
        <v>0.1875</v>
      </c>
      <c r="M2040" s="7">
        <v>43027</v>
      </c>
      <c r="N2040" s="93" t="s">
        <v>5853</v>
      </c>
      <c r="O2040" s="8" t="s">
        <v>265</v>
      </c>
      <c r="P2040" s="8" t="s">
        <v>3466</v>
      </c>
      <c r="Q2040" s="8" t="s">
        <v>3473</v>
      </c>
    </row>
    <row r="2041" spans="1:17" ht="13.9" customHeight="1">
      <c r="A2041" s="2" t="s">
        <v>8468</v>
      </c>
      <c r="B2041" s="11" t="s">
        <v>13</v>
      </c>
      <c r="C2041" s="3" t="s">
        <v>14</v>
      </c>
      <c r="D2041" s="8" t="s">
        <v>2176</v>
      </c>
      <c r="E2041" s="8" t="s">
        <v>1702</v>
      </c>
      <c r="F2041" s="8" t="s">
        <v>3477</v>
      </c>
      <c r="G2041" s="8" t="s">
        <v>15</v>
      </c>
      <c r="H2041" s="8" t="s">
        <v>3511</v>
      </c>
      <c r="I2041" s="3" t="s">
        <v>16</v>
      </c>
      <c r="J2041" s="36">
        <v>79.510000000000005</v>
      </c>
      <c r="K2041" s="32">
        <v>1.36</v>
      </c>
      <c r="L2041" s="14">
        <v>0.1875</v>
      </c>
      <c r="M2041" s="12">
        <v>43022</v>
      </c>
      <c r="N2041" s="93" t="s">
        <v>5850</v>
      </c>
      <c r="O2041" s="8" t="s">
        <v>265</v>
      </c>
      <c r="P2041" s="8" t="s">
        <v>3466</v>
      </c>
      <c r="Q2041" s="8" t="s">
        <v>3473</v>
      </c>
    </row>
    <row r="2042" spans="1:17" ht="13.9" customHeight="1">
      <c r="A2042" s="23" t="s">
        <v>8469</v>
      </c>
      <c r="B2042" s="11" t="s">
        <v>13</v>
      </c>
      <c r="C2042" s="3" t="s">
        <v>14</v>
      </c>
      <c r="D2042" s="8" t="s">
        <v>2177</v>
      </c>
      <c r="E2042" s="8" t="s">
        <v>2207</v>
      </c>
      <c r="F2042" s="8" t="s">
        <v>3477</v>
      </c>
      <c r="G2042" s="8" t="s">
        <v>15</v>
      </c>
      <c r="H2042" s="13" t="s">
        <v>3511</v>
      </c>
      <c r="I2042" s="3" t="s">
        <v>16</v>
      </c>
      <c r="J2042" s="36">
        <v>82.49</v>
      </c>
      <c r="K2042" s="32">
        <v>0.58285690000000001</v>
      </c>
      <c r="L2042" s="14">
        <v>0.1875</v>
      </c>
      <c r="M2042" s="12">
        <v>43037</v>
      </c>
      <c r="N2042" s="93" t="s">
        <v>5855</v>
      </c>
      <c r="O2042" s="8" t="s">
        <v>265</v>
      </c>
      <c r="P2042" s="8" t="s">
        <v>3466</v>
      </c>
      <c r="Q2042" s="8" t="s">
        <v>3473</v>
      </c>
    </row>
    <row r="2043" spans="1:17" ht="13.9" customHeight="1">
      <c r="A2043" s="2" t="s">
        <v>8470</v>
      </c>
      <c r="B2043" s="11" t="s">
        <v>13</v>
      </c>
      <c r="C2043" s="3" t="s">
        <v>14</v>
      </c>
      <c r="D2043" s="8" t="s">
        <v>2178</v>
      </c>
      <c r="E2043" s="8" t="s">
        <v>2692</v>
      </c>
      <c r="F2043" s="8" t="s">
        <v>3477</v>
      </c>
      <c r="G2043" s="8" t="s">
        <v>15</v>
      </c>
      <c r="H2043" s="8" t="s">
        <v>3519</v>
      </c>
      <c r="I2043" s="3" t="s">
        <v>16</v>
      </c>
      <c r="J2043" s="36">
        <v>152.54</v>
      </c>
      <c r="K2043" s="32">
        <v>1.5565993</v>
      </c>
      <c r="L2043" s="14">
        <v>0.1875</v>
      </c>
      <c r="M2043" s="12">
        <v>43525</v>
      </c>
      <c r="N2043" s="93" t="s">
        <v>5856</v>
      </c>
      <c r="O2043" s="8" t="s">
        <v>151</v>
      </c>
      <c r="P2043" s="8" t="s">
        <v>3465</v>
      </c>
      <c r="Q2043" s="8" t="s">
        <v>3472</v>
      </c>
    </row>
    <row r="2044" spans="1:17" ht="13.9" customHeight="1">
      <c r="A2044" s="2" t="s">
        <v>8471</v>
      </c>
      <c r="B2044" s="11" t="s">
        <v>13</v>
      </c>
      <c r="C2044" s="3" t="s">
        <v>14</v>
      </c>
      <c r="D2044" s="8" t="s">
        <v>2179</v>
      </c>
      <c r="E2044" s="3" t="s">
        <v>1471</v>
      </c>
      <c r="F2044" s="8" t="s">
        <v>3477</v>
      </c>
      <c r="G2044" s="8" t="s">
        <v>15</v>
      </c>
      <c r="H2044" s="8" t="s">
        <v>3527</v>
      </c>
      <c r="I2044" s="3" t="s">
        <v>16</v>
      </c>
      <c r="J2044" s="36">
        <v>73.62</v>
      </c>
      <c r="K2044" s="32">
        <v>2.6190479999999998</v>
      </c>
      <c r="L2044" s="14">
        <v>0.1875</v>
      </c>
      <c r="M2044" s="7">
        <v>43035</v>
      </c>
      <c r="N2044" s="93" t="s">
        <v>4160</v>
      </c>
      <c r="O2044" s="8" t="s">
        <v>233</v>
      </c>
      <c r="P2044" s="8" t="s">
        <v>3465</v>
      </c>
      <c r="Q2044" s="8" t="s">
        <v>3471</v>
      </c>
    </row>
    <row r="2045" spans="1:17" ht="13.9" customHeight="1">
      <c r="A2045" s="23" t="s">
        <v>8472</v>
      </c>
      <c r="B2045" s="11" t="s">
        <v>13</v>
      </c>
      <c r="C2045" s="3" t="s">
        <v>14</v>
      </c>
      <c r="D2045" s="8" t="s">
        <v>2180</v>
      </c>
      <c r="E2045" s="8" t="s">
        <v>2404</v>
      </c>
      <c r="F2045" s="8" t="s">
        <v>3477</v>
      </c>
      <c r="G2045" s="8" t="s">
        <v>15</v>
      </c>
      <c r="H2045" s="3" t="s">
        <v>3480</v>
      </c>
      <c r="I2045" s="3" t="s">
        <v>3463</v>
      </c>
      <c r="J2045" s="36">
        <v>41.54</v>
      </c>
      <c r="K2045" s="32">
        <v>1.9841000000000001E-2</v>
      </c>
      <c r="L2045" s="14">
        <v>0.2</v>
      </c>
      <c r="M2045" s="12">
        <v>43023</v>
      </c>
      <c r="N2045" s="93" t="s">
        <v>4161</v>
      </c>
      <c r="O2045" s="8" t="s">
        <v>112</v>
      </c>
      <c r="P2045" s="8" t="s">
        <v>3466</v>
      </c>
      <c r="Q2045" s="8" t="s">
        <v>3471</v>
      </c>
    </row>
    <row r="2046" spans="1:17" ht="13.9" customHeight="1">
      <c r="A2046" s="2" t="s">
        <v>8473</v>
      </c>
      <c r="B2046" s="11" t="s">
        <v>13</v>
      </c>
      <c r="C2046" s="3" t="s">
        <v>14</v>
      </c>
      <c r="D2046" s="8" t="s">
        <v>2181</v>
      </c>
      <c r="E2046" s="8" t="s">
        <v>2692</v>
      </c>
      <c r="F2046" s="8" t="s">
        <v>3477</v>
      </c>
      <c r="G2046" s="8" t="s">
        <v>15</v>
      </c>
      <c r="H2046" s="3" t="s">
        <v>3480</v>
      </c>
      <c r="I2046" s="3" t="s">
        <v>3463</v>
      </c>
      <c r="J2046" s="36">
        <v>40.659999999999997</v>
      </c>
      <c r="K2046" s="32">
        <v>1.9841999999999999E-2</v>
      </c>
      <c r="L2046" s="14">
        <v>0.2</v>
      </c>
      <c r="M2046" s="12">
        <v>43037</v>
      </c>
      <c r="N2046" s="93" t="s">
        <v>4162</v>
      </c>
      <c r="O2046" s="8" t="s">
        <v>112</v>
      </c>
      <c r="P2046" s="8" t="s">
        <v>3466</v>
      </c>
      <c r="Q2046" s="8" t="s">
        <v>3471</v>
      </c>
    </row>
    <row r="2047" spans="1:17" ht="13.9" customHeight="1">
      <c r="A2047" s="2" t="s">
        <v>8474</v>
      </c>
      <c r="B2047" s="11" t="s">
        <v>13</v>
      </c>
      <c r="C2047" s="3" t="s">
        <v>14</v>
      </c>
      <c r="D2047" s="8" t="s">
        <v>2182</v>
      </c>
      <c r="E2047" s="3" t="s">
        <v>1471</v>
      </c>
      <c r="F2047" s="8" t="s">
        <v>3477</v>
      </c>
      <c r="G2047" s="8" t="s">
        <v>15</v>
      </c>
      <c r="H2047" s="3" t="s">
        <v>3480</v>
      </c>
      <c r="I2047" s="3" t="s">
        <v>3463</v>
      </c>
      <c r="J2047" s="36">
        <v>190.54</v>
      </c>
      <c r="K2047" s="32">
        <v>7.5</v>
      </c>
      <c r="L2047" s="14">
        <v>0.1875</v>
      </c>
      <c r="M2047" s="12">
        <v>43498</v>
      </c>
      <c r="N2047" s="93" t="s">
        <v>4163</v>
      </c>
      <c r="O2047" s="8" t="s">
        <v>284</v>
      </c>
      <c r="P2047" s="8" t="s">
        <v>3466</v>
      </c>
      <c r="Q2047" s="8" t="s">
        <v>3471</v>
      </c>
    </row>
    <row r="2048" spans="1:17" ht="13.9" customHeight="1">
      <c r="A2048" s="23" t="s">
        <v>8475</v>
      </c>
      <c r="B2048" s="11" t="s">
        <v>13</v>
      </c>
      <c r="C2048" s="3" t="s">
        <v>14</v>
      </c>
      <c r="D2048" s="8" t="s">
        <v>2183</v>
      </c>
      <c r="E2048" s="3" t="s">
        <v>774</v>
      </c>
      <c r="F2048" s="8" t="s">
        <v>3477</v>
      </c>
      <c r="G2048" s="8" t="s">
        <v>15</v>
      </c>
      <c r="H2048" s="3" t="s">
        <v>3480</v>
      </c>
      <c r="I2048" s="3" t="s">
        <v>3463</v>
      </c>
      <c r="J2048" s="36">
        <v>38.17</v>
      </c>
      <c r="K2048" s="32">
        <v>0.48611100000000002</v>
      </c>
      <c r="L2048" s="14">
        <v>0.1875</v>
      </c>
      <c r="M2048" s="7">
        <v>43028</v>
      </c>
      <c r="N2048" s="93" t="s">
        <v>5857</v>
      </c>
      <c r="O2048" s="8" t="s">
        <v>284</v>
      </c>
      <c r="P2048" s="8" t="s">
        <v>3466</v>
      </c>
      <c r="Q2048" s="8" t="s">
        <v>3471</v>
      </c>
    </row>
    <row r="2049" spans="1:17" ht="13.9" customHeight="1">
      <c r="A2049" s="2" t="s">
        <v>8476</v>
      </c>
      <c r="B2049" s="11" t="s">
        <v>13</v>
      </c>
      <c r="C2049" s="3" t="s">
        <v>14</v>
      </c>
      <c r="D2049" s="8" t="s">
        <v>2184</v>
      </c>
      <c r="E2049" s="8" t="s">
        <v>1777</v>
      </c>
      <c r="F2049" s="8" t="s">
        <v>3477</v>
      </c>
      <c r="G2049" s="8" t="s">
        <v>15</v>
      </c>
      <c r="H2049" s="3" t="s">
        <v>3480</v>
      </c>
      <c r="I2049" s="3" t="s">
        <v>3463</v>
      </c>
      <c r="J2049" s="36">
        <v>147.91</v>
      </c>
      <c r="K2049" s="32">
        <v>0.36549500000000001</v>
      </c>
      <c r="L2049" s="14">
        <v>0.1875</v>
      </c>
      <c r="M2049" s="12">
        <v>43021</v>
      </c>
      <c r="N2049" s="93" t="s">
        <v>4826</v>
      </c>
      <c r="O2049" s="8" t="s">
        <v>284</v>
      </c>
      <c r="P2049" s="8" t="s">
        <v>3466</v>
      </c>
      <c r="Q2049" s="8" t="s">
        <v>3471</v>
      </c>
    </row>
    <row r="2050" spans="1:17" ht="13.9" customHeight="1">
      <c r="A2050" s="2" t="s">
        <v>8477</v>
      </c>
      <c r="B2050" s="11" t="s">
        <v>13</v>
      </c>
      <c r="C2050" s="3" t="s">
        <v>14</v>
      </c>
      <c r="D2050" s="8" t="s">
        <v>2185</v>
      </c>
      <c r="E2050" s="3" t="s">
        <v>1327</v>
      </c>
      <c r="F2050" s="8" t="s">
        <v>3477</v>
      </c>
      <c r="G2050" s="8" t="s">
        <v>15</v>
      </c>
      <c r="H2050" s="3" t="s">
        <v>3480</v>
      </c>
      <c r="I2050" s="3" t="s">
        <v>3463</v>
      </c>
      <c r="J2050" s="36">
        <v>75.069999999999993</v>
      </c>
      <c r="K2050" s="32">
        <v>2</v>
      </c>
      <c r="L2050" s="14">
        <v>0.2</v>
      </c>
      <c r="M2050" s="12">
        <v>42917</v>
      </c>
      <c r="N2050" s="93" t="s">
        <v>4827</v>
      </c>
      <c r="O2050" s="8" t="s">
        <v>242</v>
      </c>
      <c r="P2050" s="8" t="s">
        <v>3465</v>
      </c>
      <c r="Q2050" s="8" t="s">
        <v>3471</v>
      </c>
    </row>
    <row r="2051" spans="1:17" ht="13.9" customHeight="1">
      <c r="A2051" s="23" t="s">
        <v>8478</v>
      </c>
      <c r="B2051" s="11" t="s">
        <v>13</v>
      </c>
      <c r="C2051" s="3" t="s">
        <v>14</v>
      </c>
      <c r="D2051" s="8" t="s">
        <v>2186</v>
      </c>
      <c r="E2051" s="8" t="s">
        <v>3188</v>
      </c>
      <c r="F2051" s="8" t="s">
        <v>3477</v>
      </c>
      <c r="G2051" s="8" t="s">
        <v>15</v>
      </c>
      <c r="H2051" s="3" t="s">
        <v>3480</v>
      </c>
      <c r="I2051" s="3" t="s">
        <v>3463</v>
      </c>
      <c r="J2051" s="36">
        <v>43.19</v>
      </c>
      <c r="K2051" s="32">
        <v>0.3333333</v>
      </c>
      <c r="L2051" s="14">
        <v>0.2</v>
      </c>
      <c r="M2051" s="12">
        <v>43525</v>
      </c>
      <c r="N2051" s="93" t="s">
        <v>4164</v>
      </c>
      <c r="O2051" s="8" t="s">
        <v>1933</v>
      </c>
      <c r="P2051" s="8" t="s">
        <v>3469</v>
      </c>
      <c r="Q2051" s="8" t="s">
        <v>3471</v>
      </c>
    </row>
    <row r="2052" spans="1:17" ht="13.9" customHeight="1">
      <c r="A2052" s="2" t="s">
        <v>8479</v>
      </c>
      <c r="B2052" s="11" t="s">
        <v>13</v>
      </c>
      <c r="C2052" s="3" t="s">
        <v>14</v>
      </c>
      <c r="D2052" s="8" t="s">
        <v>2187</v>
      </c>
      <c r="E2052" s="3" t="s">
        <v>616</v>
      </c>
      <c r="F2052" s="8" t="s">
        <v>3477</v>
      </c>
      <c r="G2052" s="8" t="s">
        <v>15</v>
      </c>
      <c r="H2052" s="8" t="s">
        <v>3527</v>
      </c>
      <c r="I2052" s="3" t="s">
        <v>16</v>
      </c>
      <c r="J2052" s="36">
        <v>6.43</v>
      </c>
      <c r="K2052" s="32">
        <v>0.140625</v>
      </c>
      <c r="L2052" s="14">
        <v>0.125</v>
      </c>
      <c r="M2052" s="7">
        <v>43038</v>
      </c>
      <c r="N2052" s="93" t="s">
        <v>4165</v>
      </c>
      <c r="O2052" s="8" t="s">
        <v>233</v>
      </c>
      <c r="P2052" s="8" t="s">
        <v>3465</v>
      </c>
      <c r="Q2052" s="8" t="s">
        <v>3471</v>
      </c>
    </row>
    <row r="2053" spans="1:17" ht="13.9" customHeight="1">
      <c r="A2053" s="2" t="s">
        <v>8480</v>
      </c>
      <c r="B2053" s="11" t="s">
        <v>13</v>
      </c>
      <c r="C2053" s="3" t="s">
        <v>14</v>
      </c>
      <c r="D2053" s="8" t="s">
        <v>2188</v>
      </c>
      <c r="E2053" s="8" t="s">
        <v>3063</v>
      </c>
      <c r="F2053" s="8" t="s">
        <v>3477</v>
      </c>
      <c r="G2053" s="8" t="s">
        <v>15</v>
      </c>
      <c r="H2053" s="8" t="s">
        <v>3526</v>
      </c>
      <c r="I2053" s="3" t="s">
        <v>16</v>
      </c>
      <c r="J2053" s="36">
        <v>283.13</v>
      </c>
      <c r="K2053" s="32">
        <v>0.37777680000000002</v>
      </c>
      <c r="L2053" s="14">
        <v>0.2</v>
      </c>
      <c r="M2053" s="12">
        <v>43021</v>
      </c>
      <c r="N2053" s="93" t="s">
        <v>4828</v>
      </c>
      <c r="O2053" s="8" t="s">
        <v>1571</v>
      </c>
      <c r="P2053" s="8" t="s">
        <v>3469</v>
      </c>
      <c r="Q2053" s="8" t="s">
        <v>3473</v>
      </c>
    </row>
    <row r="2054" spans="1:17" ht="13.9" customHeight="1">
      <c r="A2054" s="23" t="s">
        <v>8481</v>
      </c>
      <c r="B2054" s="11" t="s">
        <v>13</v>
      </c>
      <c r="C2054" s="3" t="s">
        <v>14</v>
      </c>
      <c r="D2054" s="8" t="s">
        <v>2189</v>
      </c>
      <c r="E2054" s="8" t="s">
        <v>1502</v>
      </c>
      <c r="F2054" s="8" t="s">
        <v>3477</v>
      </c>
      <c r="G2054" s="8" t="s">
        <v>15</v>
      </c>
      <c r="H2054" s="3" t="s">
        <v>3480</v>
      </c>
      <c r="I2054" s="3" t="s">
        <v>3463</v>
      </c>
      <c r="J2054" s="36">
        <v>39.25</v>
      </c>
      <c r="K2054" s="32">
        <v>0.3333333</v>
      </c>
      <c r="L2054" s="14">
        <v>0.2</v>
      </c>
      <c r="M2054" s="12">
        <v>43064</v>
      </c>
      <c r="N2054" s="93" t="s">
        <v>4166</v>
      </c>
      <c r="O2054" s="8" t="s">
        <v>1933</v>
      </c>
      <c r="P2054" s="8" t="s">
        <v>3469</v>
      </c>
      <c r="Q2054" s="8" t="s">
        <v>3471</v>
      </c>
    </row>
    <row r="2055" spans="1:17" ht="13.9" customHeight="1">
      <c r="A2055" s="2" t="s">
        <v>8482</v>
      </c>
      <c r="B2055" s="11" t="s">
        <v>13</v>
      </c>
      <c r="C2055" s="3" t="s">
        <v>14</v>
      </c>
      <c r="D2055" s="8" t="s">
        <v>2190</v>
      </c>
      <c r="E2055" s="8" t="s">
        <v>3188</v>
      </c>
      <c r="F2055" s="8" t="s">
        <v>3477</v>
      </c>
      <c r="G2055" s="8" t="s">
        <v>15</v>
      </c>
      <c r="H2055" s="3" t="s">
        <v>3480</v>
      </c>
      <c r="I2055" s="3" t="s">
        <v>3463</v>
      </c>
      <c r="J2055" s="36">
        <v>41.11</v>
      </c>
      <c r="K2055" s="32">
        <v>0.3333333</v>
      </c>
      <c r="L2055" s="14">
        <v>0.2</v>
      </c>
      <c r="M2055" s="12">
        <v>43525</v>
      </c>
      <c r="N2055" s="93" t="s">
        <v>4167</v>
      </c>
      <c r="O2055" s="8" t="s">
        <v>1933</v>
      </c>
      <c r="P2055" s="8" t="s">
        <v>3469</v>
      </c>
      <c r="Q2055" s="8" t="s">
        <v>3471</v>
      </c>
    </row>
    <row r="2056" spans="1:17" ht="13.9" customHeight="1">
      <c r="A2056" s="2" t="s">
        <v>8483</v>
      </c>
      <c r="B2056" s="11" t="s">
        <v>13</v>
      </c>
      <c r="C2056" s="3" t="s">
        <v>14</v>
      </c>
      <c r="D2056" s="8" t="s">
        <v>2191</v>
      </c>
      <c r="E2056" s="3" t="s">
        <v>553</v>
      </c>
      <c r="F2056" s="8" t="s">
        <v>3477</v>
      </c>
      <c r="G2056" s="8" t="s">
        <v>15</v>
      </c>
      <c r="H2056" s="3" t="s">
        <v>3480</v>
      </c>
      <c r="I2056" s="3" t="s">
        <v>3463</v>
      </c>
      <c r="J2056" s="36">
        <v>38.82</v>
      </c>
      <c r="K2056" s="32">
        <v>0.3333333</v>
      </c>
      <c r="L2056" s="14">
        <v>0.2</v>
      </c>
      <c r="M2056" s="7">
        <v>43054</v>
      </c>
      <c r="N2056" s="93" t="s">
        <v>4168</v>
      </c>
      <c r="O2056" s="8" t="s">
        <v>1933</v>
      </c>
      <c r="P2056" s="8" t="s">
        <v>3469</v>
      </c>
      <c r="Q2056" s="8" t="s">
        <v>3471</v>
      </c>
    </row>
    <row r="2057" spans="1:17" ht="13.9" customHeight="1">
      <c r="A2057" s="23" t="s">
        <v>8484</v>
      </c>
      <c r="B2057" s="11" t="s">
        <v>13</v>
      </c>
      <c r="C2057" s="3" t="s">
        <v>14</v>
      </c>
      <c r="D2057" s="8" t="s">
        <v>2192</v>
      </c>
      <c r="E2057" s="8" t="s">
        <v>2147</v>
      </c>
      <c r="F2057" s="8" t="s">
        <v>3477</v>
      </c>
      <c r="G2057" s="8" t="s">
        <v>15</v>
      </c>
      <c r="H2057" s="3" t="s">
        <v>3480</v>
      </c>
      <c r="I2057" s="3" t="s">
        <v>3463</v>
      </c>
      <c r="J2057" s="36">
        <v>200.76</v>
      </c>
      <c r="K2057" s="32">
        <v>12.679375</v>
      </c>
      <c r="L2057" s="14">
        <v>0.1875</v>
      </c>
      <c r="M2057" s="12">
        <v>43042</v>
      </c>
      <c r="N2057" s="93" t="s">
        <v>4169</v>
      </c>
      <c r="O2057" s="8" t="s">
        <v>112</v>
      </c>
      <c r="P2057" s="8" t="s">
        <v>3466</v>
      </c>
      <c r="Q2057" s="8" t="s">
        <v>3471</v>
      </c>
    </row>
    <row r="2058" spans="1:17" ht="13.9" customHeight="1">
      <c r="A2058" s="2" t="s">
        <v>8485</v>
      </c>
      <c r="B2058" s="11" t="s">
        <v>13</v>
      </c>
      <c r="C2058" s="3" t="s">
        <v>14</v>
      </c>
      <c r="D2058" s="8" t="s">
        <v>2193</v>
      </c>
      <c r="E2058" s="8" t="s">
        <v>1702</v>
      </c>
      <c r="F2058" s="8" t="s">
        <v>3477</v>
      </c>
      <c r="G2058" s="8" t="s">
        <v>15</v>
      </c>
      <c r="H2058" s="3" t="s">
        <v>3480</v>
      </c>
      <c r="I2058" s="3" t="s">
        <v>3463</v>
      </c>
      <c r="J2058" s="36">
        <v>202.82</v>
      </c>
      <c r="K2058" s="32">
        <v>9.5095311999999996</v>
      </c>
      <c r="L2058" s="14">
        <v>0.1875</v>
      </c>
      <c r="M2058" s="12">
        <v>43056</v>
      </c>
      <c r="N2058" s="93" t="s">
        <v>4170</v>
      </c>
      <c r="O2058" s="8" t="s">
        <v>112</v>
      </c>
      <c r="P2058" s="8" t="s">
        <v>3466</v>
      </c>
      <c r="Q2058" s="8" t="s">
        <v>3471</v>
      </c>
    </row>
    <row r="2059" spans="1:17" ht="13.9" customHeight="1">
      <c r="A2059" s="2" t="s">
        <v>8486</v>
      </c>
      <c r="B2059" s="11" t="s">
        <v>13</v>
      </c>
      <c r="C2059" s="3" t="s">
        <v>14</v>
      </c>
      <c r="D2059" s="8" t="s">
        <v>2194</v>
      </c>
      <c r="E2059" s="3" t="s">
        <v>766</v>
      </c>
      <c r="F2059" s="8" t="s">
        <v>3477</v>
      </c>
      <c r="G2059" s="8" t="s">
        <v>15</v>
      </c>
      <c r="H2059" s="8" t="s">
        <v>3519</v>
      </c>
      <c r="I2059" s="3" t="s">
        <v>16</v>
      </c>
      <c r="J2059" s="36">
        <v>153.1</v>
      </c>
      <c r="K2059" s="32">
        <v>1.5565899999999999</v>
      </c>
      <c r="L2059" s="14">
        <v>0.1875</v>
      </c>
      <c r="M2059" s="12">
        <v>43529</v>
      </c>
      <c r="N2059" s="93" t="s">
        <v>4171</v>
      </c>
      <c r="O2059" s="8" t="s">
        <v>151</v>
      </c>
      <c r="P2059" s="8" t="s">
        <v>3465</v>
      </c>
      <c r="Q2059" s="8" t="s">
        <v>3472</v>
      </c>
    </row>
    <row r="2060" spans="1:17" ht="13.9" customHeight="1">
      <c r="A2060" s="23" t="s">
        <v>8487</v>
      </c>
      <c r="B2060" s="11" t="s">
        <v>13</v>
      </c>
      <c r="C2060" s="3" t="s">
        <v>14</v>
      </c>
      <c r="D2060" s="8" t="s">
        <v>2195</v>
      </c>
      <c r="E2060" s="8" t="s">
        <v>2207</v>
      </c>
      <c r="F2060" s="8" t="s">
        <v>3477</v>
      </c>
      <c r="G2060" s="8" t="s">
        <v>15</v>
      </c>
      <c r="H2060" s="3" t="s">
        <v>3480</v>
      </c>
      <c r="I2060" s="3" t="s">
        <v>3463</v>
      </c>
      <c r="J2060" s="36">
        <v>206.93</v>
      </c>
      <c r="K2060" s="32">
        <v>15</v>
      </c>
      <c r="L2060" s="14">
        <v>0.2</v>
      </c>
      <c r="M2060" s="7">
        <v>43039</v>
      </c>
      <c r="N2060" s="93" t="s">
        <v>4172</v>
      </c>
      <c r="O2060" s="8" t="s">
        <v>284</v>
      </c>
      <c r="P2060" s="8" t="s">
        <v>3466</v>
      </c>
      <c r="Q2060" s="8" t="s">
        <v>3471</v>
      </c>
    </row>
    <row r="2061" spans="1:17" ht="13.9" customHeight="1">
      <c r="A2061" s="2" t="s">
        <v>8488</v>
      </c>
      <c r="B2061" s="8" t="s">
        <v>13</v>
      </c>
      <c r="C2061" s="3" t="s">
        <v>14</v>
      </c>
      <c r="D2061" s="8" t="s">
        <v>2196</v>
      </c>
      <c r="E2061" s="8" t="s">
        <v>1702</v>
      </c>
      <c r="F2061" s="8" t="s">
        <v>3477</v>
      </c>
      <c r="G2061" s="8" t="s">
        <v>15</v>
      </c>
      <c r="H2061" s="3" t="s">
        <v>3480</v>
      </c>
      <c r="I2061" s="3" t="s">
        <v>3463</v>
      </c>
      <c r="J2061" s="36">
        <v>107.76</v>
      </c>
      <c r="K2061" s="32">
        <v>2.9953129999999999</v>
      </c>
      <c r="L2061" s="14">
        <v>0.1875</v>
      </c>
      <c r="M2061" s="12">
        <v>43066</v>
      </c>
      <c r="N2061" s="93" t="s">
        <v>4173</v>
      </c>
      <c r="O2061" s="8" t="s">
        <v>112</v>
      </c>
      <c r="P2061" s="8" t="s">
        <v>3466</v>
      </c>
      <c r="Q2061" s="8" t="s">
        <v>3471</v>
      </c>
    </row>
    <row r="2062" spans="1:17" ht="13.9" customHeight="1">
      <c r="A2062" s="2" t="s">
        <v>8489</v>
      </c>
      <c r="B2062" s="8" t="s">
        <v>13</v>
      </c>
      <c r="C2062" s="3" t="s">
        <v>14</v>
      </c>
      <c r="D2062" s="8" t="s">
        <v>2197</v>
      </c>
      <c r="E2062" s="3" t="s">
        <v>1100</v>
      </c>
      <c r="F2062" s="8" t="s">
        <v>3477</v>
      </c>
      <c r="G2062" s="8" t="s">
        <v>15</v>
      </c>
      <c r="H2062" s="3" t="s">
        <v>3480</v>
      </c>
      <c r="I2062" s="3" t="s">
        <v>3463</v>
      </c>
      <c r="J2062" s="36">
        <v>39.450000000000003</v>
      </c>
      <c r="K2062" s="32">
        <v>0.3333333</v>
      </c>
      <c r="L2062" s="14">
        <v>0.2</v>
      </c>
      <c r="M2062" s="12">
        <v>43064</v>
      </c>
      <c r="N2062" s="93" t="s">
        <v>4829</v>
      </c>
      <c r="O2062" s="8" t="s">
        <v>1933</v>
      </c>
      <c r="P2062" s="8" t="s">
        <v>3469</v>
      </c>
      <c r="Q2062" s="8" t="s">
        <v>3471</v>
      </c>
    </row>
    <row r="2063" spans="1:17" ht="13.9" customHeight="1">
      <c r="A2063" s="23" t="s">
        <v>8490</v>
      </c>
      <c r="B2063" s="8" t="s">
        <v>13</v>
      </c>
      <c r="C2063" s="3" t="s">
        <v>14</v>
      </c>
      <c r="D2063" s="8" t="s">
        <v>2198</v>
      </c>
      <c r="E2063" s="8" t="s">
        <v>1274</v>
      </c>
      <c r="F2063" s="8" t="s">
        <v>3477</v>
      </c>
      <c r="G2063" s="8" t="s">
        <v>15</v>
      </c>
      <c r="H2063" s="3" t="s">
        <v>3480</v>
      </c>
      <c r="I2063" s="3" t="s">
        <v>3463</v>
      </c>
      <c r="J2063" s="36">
        <v>37.92</v>
      </c>
      <c r="K2063" s="32">
        <v>0.3333333</v>
      </c>
      <c r="L2063" s="14">
        <v>0.2</v>
      </c>
      <c r="M2063" s="12">
        <v>43525</v>
      </c>
      <c r="N2063" s="96" t="s">
        <v>4830</v>
      </c>
      <c r="O2063" s="8" t="s">
        <v>1933</v>
      </c>
      <c r="P2063" s="8" t="s">
        <v>3469</v>
      </c>
      <c r="Q2063" s="8" t="s">
        <v>3471</v>
      </c>
    </row>
    <row r="2064" spans="1:17" ht="13.9" customHeight="1">
      <c r="A2064" s="2" t="s">
        <v>8491</v>
      </c>
      <c r="B2064" s="8" t="s">
        <v>13</v>
      </c>
      <c r="C2064" s="3" t="s">
        <v>14</v>
      </c>
      <c r="D2064" s="8" t="s">
        <v>2199</v>
      </c>
      <c r="E2064" s="8" t="s">
        <v>2147</v>
      </c>
      <c r="F2064" s="8" t="s">
        <v>3477</v>
      </c>
      <c r="G2064" s="11" t="s">
        <v>15</v>
      </c>
      <c r="H2064" s="8" t="s">
        <v>3519</v>
      </c>
      <c r="I2064" s="3" t="s">
        <v>16</v>
      </c>
      <c r="J2064" s="36">
        <v>44.19</v>
      </c>
      <c r="K2064" s="32">
        <v>9.0495833000000001</v>
      </c>
      <c r="L2064" s="14">
        <v>0.1875</v>
      </c>
      <c r="M2064" s="7">
        <v>43054</v>
      </c>
      <c r="N2064" s="96" t="s">
        <v>4174</v>
      </c>
      <c r="O2064" s="8" t="s">
        <v>151</v>
      </c>
      <c r="P2064" s="8" t="s">
        <v>3465</v>
      </c>
      <c r="Q2064" s="8" t="s">
        <v>3472</v>
      </c>
    </row>
    <row r="2065" spans="1:17" ht="13.9" customHeight="1">
      <c r="A2065" s="2" t="s">
        <v>8492</v>
      </c>
      <c r="B2065" s="8" t="s">
        <v>13</v>
      </c>
      <c r="C2065" s="3" t="s">
        <v>14</v>
      </c>
      <c r="D2065" s="8" t="s">
        <v>2200</v>
      </c>
      <c r="E2065" s="3" t="s">
        <v>898</v>
      </c>
      <c r="F2065" s="8" t="s">
        <v>3477</v>
      </c>
      <c r="G2065" s="11" t="s">
        <v>15</v>
      </c>
      <c r="H2065" s="3" t="s">
        <v>3480</v>
      </c>
      <c r="I2065" s="3" t="s">
        <v>3463</v>
      </c>
      <c r="J2065" s="36">
        <v>138.69</v>
      </c>
      <c r="K2065" s="32">
        <v>0.36549500000000001</v>
      </c>
      <c r="L2065" s="14">
        <v>0.1875</v>
      </c>
      <c r="M2065" s="12">
        <v>43021</v>
      </c>
      <c r="N2065" s="96" t="s">
        <v>4175</v>
      </c>
      <c r="O2065" s="8" t="s">
        <v>284</v>
      </c>
      <c r="P2065" s="8" t="s">
        <v>3466</v>
      </c>
      <c r="Q2065" s="8" t="s">
        <v>3471</v>
      </c>
    </row>
    <row r="2066" spans="1:17" ht="13.9" customHeight="1">
      <c r="A2066" s="23" t="s">
        <v>8493</v>
      </c>
      <c r="B2066" s="8" t="s">
        <v>13</v>
      </c>
      <c r="C2066" s="3" t="s">
        <v>14</v>
      </c>
      <c r="D2066" s="8" t="s">
        <v>2201</v>
      </c>
      <c r="E2066" s="8" t="s">
        <v>2147</v>
      </c>
      <c r="F2066" s="8" t="s">
        <v>3477</v>
      </c>
      <c r="G2066" s="11" t="s">
        <v>15</v>
      </c>
      <c r="H2066" s="3" t="s">
        <v>3480</v>
      </c>
      <c r="I2066" s="3" t="s">
        <v>3463</v>
      </c>
      <c r="J2066" s="36">
        <v>212.43</v>
      </c>
      <c r="K2066" s="32">
        <v>2.5</v>
      </c>
      <c r="L2066" s="14">
        <v>0.2</v>
      </c>
      <c r="M2066" s="12">
        <v>43083</v>
      </c>
      <c r="N2066" s="96" t="s">
        <v>4176</v>
      </c>
      <c r="O2066" s="8" t="s">
        <v>538</v>
      </c>
      <c r="P2066" s="8" t="s">
        <v>3465</v>
      </c>
      <c r="Q2066" s="8" t="s">
        <v>3471</v>
      </c>
    </row>
    <row r="2067" spans="1:17" ht="13.9" customHeight="1">
      <c r="A2067" s="2" t="s">
        <v>8494</v>
      </c>
      <c r="B2067" s="8" t="s">
        <v>13</v>
      </c>
      <c r="C2067" s="3" t="s">
        <v>14</v>
      </c>
      <c r="D2067" s="8" t="s">
        <v>2202</v>
      </c>
      <c r="E2067" s="3" t="s">
        <v>1177</v>
      </c>
      <c r="F2067" s="8" t="s">
        <v>3477</v>
      </c>
      <c r="G2067" s="11" t="s">
        <v>15</v>
      </c>
      <c r="H2067" s="8" t="s">
        <v>3519</v>
      </c>
      <c r="I2067" s="3" t="s">
        <v>16</v>
      </c>
      <c r="J2067" s="36">
        <v>167.45</v>
      </c>
      <c r="K2067" s="32">
        <v>3.1131799999999998</v>
      </c>
      <c r="L2067" s="14">
        <v>0.1875</v>
      </c>
      <c r="M2067" s="12">
        <v>43518</v>
      </c>
      <c r="N2067" s="96" t="s">
        <v>5858</v>
      </c>
      <c r="O2067" s="8" t="s">
        <v>151</v>
      </c>
      <c r="P2067" s="8" t="s">
        <v>3465</v>
      </c>
      <c r="Q2067" s="8" t="s">
        <v>3472</v>
      </c>
    </row>
    <row r="2068" spans="1:17" ht="13.9" customHeight="1">
      <c r="A2068" s="2" t="s">
        <v>8495</v>
      </c>
      <c r="B2068" s="8" t="s">
        <v>13</v>
      </c>
      <c r="C2068" s="3" t="s">
        <v>14</v>
      </c>
      <c r="D2068" s="8" t="s">
        <v>2203</v>
      </c>
      <c r="E2068" s="3" t="s">
        <v>1396</v>
      </c>
      <c r="F2068" s="8" t="s">
        <v>3477</v>
      </c>
      <c r="G2068" s="11" t="s">
        <v>15</v>
      </c>
      <c r="H2068" s="3" t="s">
        <v>3480</v>
      </c>
      <c r="I2068" s="3" t="s">
        <v>3463</v>
      </c>
      <c r="J2068" s="36">
        <v>79.739999999999995</v>
      </c>
      <c r="K2068" s="32">
        <v>2.5</v>
      </c>
      <c r="L2068" s="14">
        <v>0.1875</v>
      </c>
      <c r="M2068" s="7">
        <v>43053</v>
      </c>
      <c r="N2068" s="96" t="s">
        <v>4177</v>
      </c>
      <c r="O2068" s="8" t="s">
        <v>242</v>
      </c>
      <c r="P2068" s="8" t="s">
        <v>3465</v>
      </c>
      <c r="Q2068" s="8" t="s">
        <v>3471</v>
      </c>
    </row>
    <row r="2069" spans="1:17" ht="13.9" customHeight="1">
      <c r="A2069" s="23" t="s">
        <v>8496</v>
      </c>
      <c r="B2069" s="8" t="s">
        <v>13</v>
      </c>
      <c r="C2069" s="3" t="s">
        <v>14</v>
      </c>
      <c r="D2069" s="8" t="s">
        <v>2204</v>
      </c>
      <c r="E2069" s="8" t="s">
        <v>3188</v>
      </c>
      <c r="F2069" s="8" t="s">
        <v>3477</v>
      </c>
      <c r="G2069" s="11" t="s">
        <v>15</v>
      </c>
      <c r="H2069" s="8" t="s">
        <v>3527</v>
      </c>
      <c r="I2069" s="3" t="s">
        <v>16</v>
      </c>
      <c r="J2069" s="36">
        <v>6.65</v>
      </c>
      <c r="K2069" s="32">
        <v>0.140625</v>
      </c>
      <c r="L2069" s="14">
        <v>0.2</v>
      </c>
      <c r="M2069" s="12">
        <v>43062</v>
      </c>
      <c r="N2069" s="96" t="s">
        <v>5859</v>
      </c>
      <c r="O2069" s="8" t="s">
        <v>233</v>
      </c>
      <c r="P2069" s="8" t="s">
        <v>3465</v>
      </c>
      <c r="Q2069" s="8" t="s">
        <v>3471</v>
      </c>
    </row>
    <row r="2070" spans="1:17" ht="13.9" customHeight="1">
      <c r="A2070" s="2" t="s">
        <v>8497</v>
      </c>
      <c r="B2070" s="8" t="s">
        <v>13</v>
      </c>
      <c r="C2070" s="3" t="s">
        <v>14</v>
      </c>
      <c r="D2070" s="8" t="s">
        <v>2205</v>
      </c>
      <c r="E2070" s="3" t="s">
        <v>1396</v>
      </c>
      <c r="F2070" s="8" t="s">
        <v>3477</v>
      </c>
      <c r="G2070" s="11" t="s">
        <v>15</v>
      </c>
      <c r="H2070" s="3" t="s">
        <v>3480</v>
      </c>
      <c r="I2070" s="3" t="s">
        <v>3463</v>
      </c>
      <c r="J2070" s="36">
        <v>39.950000000000003</v>
      </c>
      <c r="K2070" s="32">
        <v>0.3333333</v>
      </c>
      <c r="L2070" s="14">
        <v>0.2</v>
      </c>
      <c r="M2070" s="12">
        <v>43064</v>
      </c>
      <c r="N2070" s="96" t="s">
        <v>4178</v>
      </c>
      <c r="O2070" s="8" t="s">
        <v>1933</v>
      </c>
      <c r="P2070" s="8" t="s">
        <v>3469</v>
      </c>
      <c r="Q2070" s="8" t="s">
        <v>3471</v>
      </c>
    </row>
    <row r="2071" spans="1:17" ht="13.9" customHeight="1">
      <c r="A2071" s="2" t="s">
        <v>8498</v>
      </c>
      <c r="B2071" s="8" t="s">
        <v>13</v>
      </c>
      <c r="C2071" s="3" t="s">
        <v>14</v>
      </c>
      <c r="D2071" s="8" t="s">
        <v>2206</v>
      </c>
      <c r="E2071" s="8" t="s">
        <v>3188</v>
      </c>
      <c r="F2071" s="8" t="s">
        <v>3477</v>
      </c>
      <c r="G2071" s="11" t="s">
        <v>15</v>
      </c>
      <c r="H2071" s="8" t="s">
        <v>3526</v>
      </c>
      <c r="I2071" s="3" t="s">
        <v>16</v>
      </c>
      <c r="J2071" s="36">
        <v>281.87</v>
      </c>
      <c r="K2071" s="32">
        <v>0.37777739999999999</v>
      </c>
      <c r="L2071" s="14">
        <v>0.2</v>
      </c>
      <c r="M2071" s="12">
        <v>43505</v>
      </c>
      <c r="N2071" s="96" t="s">
        <v>4179</v>
      </c>
      <c r="O2071" s="8" t="s">
        <v>1571</v>
      </c>
      <c r="P2071" s="8" t="s">
        <v>3469</v>
      </c>
      <c r="Q2071" s="8" t="s">
        <v>3473</v>
      </c>
    </row>
    <row r="2072" spans="1:17" ht="13.9" customHeight="1">
      <c r="A2072" s="23" t="s">
        <v>8499</v>
      </c>
      <c r="B2072" s="3" t="s">
        <v>13</v>
      </c>
      <c r="C2072" s="3" t="s">
        <v>14</v>
      </c>
      <c r="D2072" s="8" t="s">
        <v>2208</v>
      </c>
      <c r="E2072" s="8" t="s">
        <v>2864</v>
      </c>
      <c r="F2072" s="8" t="s">
        <v>3477</v>
      </c>
      <c r="G2072" s="11" t="s">
        <v>15</v>
      </c>
      <c r="H2072" s="3" t="s">
        <v>3480</v>
      </c>
      <c r="I2072" s="3" t="s">
        <v>3463</v>
      </c>
      <c r="J2072" s="36">
        <v>37.549999999999997</v>
      </c>
      <c r="K2072" s="32">
        <v>40</v>
      </c>
      <c r="L2072" s="14">
        <v>0.2</v>
      </c>
      <c r="M2072" s="7">
        <v>43047</v>
      </c>
      <c r="N2072" s="96" t="s">
        <v>4180</v>
      </c>
      <c r="O2072" s="8" t="s">
        <v>135</v>
      </c>
      <c r="P2072" s="8" t="s">
        <v>3466</v>
      </c>
      <c r="Q2072" s="8" t="s">
        <v>3471</v>
      </c>
    </row>
    <row r="2073" spans="1:17" ht="13.9" customHeight="1">
      <c r="A2073" s="2" t="s">
        <v>8500</v>
      </c>
      <c r="B2073" s="8" t="s">
        <v>13</v>
      </c>
      <c r="C2073" s="3" t="s">
        <v>14</v>
      </c>
      <c r="D2073" s="8" t="s">
        <v>2209</v>
      </c>
      <c r="E2073" s="8" t="s">
        <v>2799</v>
      </c>
      <c r="F2073" s="8" t="s">
        <v>3477</v>
      </c>
      <c r="G2073" s="11" t="s">
        <v>15</v>
      </c>
      <c r="H2073" s="8" t="s">
        <v>3513</v>
      </c>
      <c r="I2073" s="3" t="s">
        <v>16</v>
      </c>
      <c r="J2073" s="36">
        <v>19.7</v>
      </c>
      <c r="K2073" s="32">
        <v>18.7</v>
      </c>
      <c r="L2073" s="14">
        <v>0.2</v>
      </c>
      <c r="M2073" s="12">
        <v>43078</v>
      </c>
      <c r="N2073" s="96" t="s">
        <v>4181</v>
      </c>
      <c r="O2073" s="8" t="s">
        <v>115</v>
      </c>
      <c r="P2073" s="8" t="s">
        <v>3465</v>
      </c>
      <c r="Q2073" s="8" t="s">
        <v>3471</v>
      </c>
    </row>
    <row r="2074" spans="1:17" ht="13.9" customHeight="1">
      <c r="A2074" s="2" t="s">
        <v>8501</v>
      </c>
      <c r="B2074" s="8" t="s">
        <v>13</v>
      </c>
      <c r="C2074" s="3" t="s">
        <v>14</v>
      </c>
      <c r="D2074" s="8" t="s">
        <v>2210</v>
      </c>
      <c r="E2074" s="3" t="s">
        <v>1327</v>
      </c>
      <c r="F2074" s="8" t="s">
        <v>3477</v>
      </c>
      <c r="G2074" s="11" t="s">
        <v>15</v>
      </c>
      <c r="H2074" s="3" t="s">
        <v>3480</v>
      </c>
      <c r="I2074" s="3" t="s">
        <v>3463</v>
      </c>
      <c r="J2074" s="36">
        <v>196.34</v>
      </c>
      <c r="K2074" s="32">
        <v>2.5</v>
      </c>
      <c r="L2074" s="14">
        <v>0.2</v>
      </c>
      <c r="M2074" s="12">
        <v>43083</v>
      </c>
      <c r="N2074" s="96" t="s">
        <v>4182</v>
      </c>
      <c r="O2074" s="8" t="s">
        <v>538</v>
      </c>
      <c r="P2074" s="8" t="s">
        <v>3465</v>
      </c>
      <c r="Q2074" s="8" t="s">
        <v>3471</v>
      </c>
    </row>
    <row r="2075" spans="1:17" ht="13.9" customHeight="1">
      <c r="A2075" s="23" t="s">
        <v>8502</v>
      </c>
      <c r="B2075" s="8" t="s">
        <v>13</v>
      </c>
      <c r="C2075" s="3" t="s">
        <v>14</v>
      </c>
      <c r="D2075" s="8" t="s">
        <v>2211</v>
      </c>
      <c r="E2075" s="3" t="s">
        <v>354</v>
      </c>
      <c r="F2075" s="8" t="s">
        <v>3477</v>
      </c>
      <c r="G2075" s="11" t="s">
        <v>15</v>
      </c>
      <c r="H2075" s="3" t="s">
        <v>3480</v>
      </c>
      <c r="I2075" s="3" t="s">
        <v>3463</v>
      </c>
      <c r="J2075" s="36">
        <v>165.36</v>
      </c>
      <c r="K2075" s="32">
        <v>13.508772</v>
      </c>
      <c r="L2075" s="14">
        <v>0.2</v>
      </c>
      <c r="M2075" s="12">
        <v>43553</v>
      </c>
      <c r="N2075" s="93" t="s">
        <v>4183</v>
      </c>
      <c r="O2075" s="8" t="s">
        <v>280</v>
      </c>
      <c r="P2075" s="8" t="s">
        <v>3466</v>
      </c>
      <c r="Q2075" s="8" t="s">
        <v>3471</v>
      </c>
    </row>
    <row r="2076" spans="1:17" ht="13.9" customHeight="1">
      <c r="A2076" s="2" t="s">
        <v>8503</v>
      </c>
      <c r="B2076" s="8" t="s">
        <v>13</v>
      </c>
      <c r="C2076" s="3" t="s">
        <v>14</v>
      </c>
      <c r="D2076" s="8" t="s">
        <v>2212</v>
      </c>
      <c r="E2076" s="8" t="s">
        <v>3063</v>
      </c>
      <c r="F2076" s="8" t="s">
        <v>3477</v>
      </c>
      <c r="G2076" s="11" t="s">
        <v>15</v>
      </c>
      <c r="H2076" s="3" t="s">
        <v>3480</v>
      </c>
      <c r="I2076" s="3" t="s">
        <v>3463</v>
      </c>
      <c r="J2076" s="36">
        <v>40.78</v>
      </c>
      <c r="K2076" s="32">
        <v>5</v>
      </c>
      <c r="L2076" s="14">
        <v>0.2</v>
      </c>
      <c r="M2076" s="7">
        <v>43048</v>
      </c>
      <c r="N2076" s="93" t="s">
        <v>4831</v>
      </c>
      <c r="O2076" s="8" t="s">
        <v>1933</v>
      </c>
      <c r="P2076" s="8" t="s">
        <v>3469</v>
      </c>
      <c r="Q2076" s="8" t="s">
        <v>3471</v>
      </c>
    </row>
    <row r="2077" spans="1:17" ht="13.9" customHeight="1">
      <c r="A2077" s="2" t="s">
        <v>8504</v>
      </c>
      <c r="B2077" s="8" t="s">
        <v>13</v>
      </c>
      <c r="C2077" s="3" t="s">
        <v>14</v>
      </c>
      <c r="D2077" s="8" t="s">
        <v>2213</v>
      </c>
      <c r="E2077" s="8" t="s">
        <v>2692</v>
      </c>
      <c r="F2077" s="8" t="s">
        <v>3477</v>
      </c>
      <c r="G2077" s="11" t="s">
        <v>15</v>
      </c>
      <c r="H2077" s="3" t="s">
        <v>3480</v>
      </c>
      <c r="I2077" s="3" t="s">
        <v>3463</v>
      </c>
      <c r="J2077" s="36">
        <v>140.16</v>
      </c>
      <c r="K2077" s="32">
        <v>0.36549399999999999</v>
      </c>
      <c r="L2077" s="14">
        <v>0.1875</v>
      </c>
      <c r="M2077" s="12">
        <v>43021</v>
      </c>
      <c r="N2077" s="93" t="s">
        <v>5860</v>
      </c>
      <c r="O2077" s="8" t="s">
        <v>284</v>
      </c>
      <c r="P2077" s="8" t="s">
        <v>3466</v>
      </c>
      <c r="Q2077" s="8" t="s">
        <v>3471</v>
      </c>
    </row>
    <row r="2078" spans="1:17" ht="13.9" customHeight="1">
      <c r="A2078" s="23" t="s">
        <v>8505</v>
      </c>
      <c r="B2078" s="8" t="s">
        <v>13</v>
      </c>
      <c r="C2078" s="3" t="s">
        <v>14</v>
      </c>
      <c r="D2078" s="8" t="s">
        <v>2214</v>
      </c>
      <c r="E2078" s="8" t="s">
        <v>1274</v>
      </c>
      <c r="F2078" s="8" t="s">
        <v>3477</v>
      </c>
      <c r="G2078" s="11" t="s">
        <v>15</v>
      </c>
      <c r="H2078" s="3" t="s">
        <v>3480</v>
      </c>
      <c r="I2078" s="3" t="s">
        <v>3463</v>
      </c>
      <c r="J2078" s="36">
        <v>82.5</v>
      </c>
      <c r="K2078" s="32">
        <v>80</v>
      </c>
      <c r="L2078" s="14">
        <v>0.2</v>
      </c>
      <c r="M2078" s="12">
        <v>42911</v>
      </c>
      <c r="N2078" s="93" t="s">
        <v>4832</v>
      </c>
      <c r="O2078" s="8" t="s">
        <v>140</v>
      </c>
      <c r="P2078" s="8" t="s">
        <v>3466</v>
      </c>
      <c r="Q2078" s="8" t="s">
        <v>3471</v>
      </c>
    </row>
    <row r="2079" spans="1:17" ht="13.9" customHeight="1">
      <c r="A2079" s="2" t="s">
        <v>8506</v>
      </c>
      <c r="B2079" s="8" t="s">
        <v>13</v>
      </c>
      <c r="C2079" s="3" t="s">
        <v>14</v>
      </c>
      <c r="D2079" s="8" t="s">
        <v>2215</v>
      </c>
      <c r="E2079" s="8" t="s">
        <v>1777</v>
      </c>
      <c r="F2079" s="8" t="s">
        <v>3477</v>
      </c>
      <c r="G2079" s="11" t="s">
        <v>15</v>
      </c>
      <c r="H2079" s="3" t="s">
        <v>3480</v>
      </c>
      <c r="I2079" s="3" t="s">
        <v>3463</v>
      </c>
      <c r="J2079" s="36">
        <v>164.36</v>
      </c>
      <c r="K2079" s="32">
        <v>16</v>
      </c>
      <c r="L2079" s="14">
        <v>0.1875</v>
      </c>
      <c r="M2079" s="12">
        <v>43381</v>
      </c>
      <c r="N2079" s="93" t="s">
        <v>4184</v>
      </c>
      <c r="O2079" s="8" t="s">
        <v>242</v>
      </c>
      <c r="P2079" s="8" t="s">
        <v>3465</v>
      </c>
      <c r="Q2079" s="8" t="s">
        <v>3471</v>
      </c>
    </row>
    <row r="2080" spans="1:17" ht="13.9" customHeight="1">
      <c r="A2080" s="2" t="s">
        <v>8507</v>
      </c>
      <c r="B2080" s="8" t="s">
        <v>13</v>
      </c>
      <c r="C2080" s="3" t="s">
        <v>14</v>
      </c>
      <c r="D2080" s="8" t="s">
        <v>2216</v>
      </c>
      <c r="E2080" s="8" t="s">
        <v>201</v>
      </c>
      <c r="F2080" s="8" t="s">
        <v>3477</v>
      </c>
      <c r="G2080" s="11" t="s">
        <v>15</v>
      </c>
      <c r="H2080" s="8" t="s">
        <v>3513</v>
      </c>
      <c r="I2080" s="3" t="s">
        <v>16</v>
      </c>
      <c r="J2080" s="36">
        <v>49</v>
      </c>
      <c r="K2080" s="32">
        <v>7.8100000000000003E-2</v>
      </c>
      <c r="L2080" s="14">
        <v>0.1875</v>
      </c>
      <c r="M2080" s="7">
        <v>43129</v>
      </c>
      <c r="N2080" s="93" t="s">
        <v>4185</v>
      </c>
      <c r="O2080" s="8" t="s">
        <v>683</v>
      </c>
      <c r="P2080" s="8" t="s">
        <v>3465</v>
      </c>
      <c r="Q2080" s="8" t="s">
        <v>3471</v>
      </c>
    </row>
    <row r="2081" spans="1:17" ht="13.9" customHeight="1">
      <c r="A2081" s="23" t="s">
        <v>8508</v>
      </c>
      <c r="B2081" s="8" t="s">
        <v>13</v>
      </c>
      <c r="C2081" s="3" t="s">
        <v>14</v>
      </c>
      <c r="D2081" s="8" t="s">
        <v>2217</v>
      </c>
      <c r="E2081" s="3" t="s">
        <v>1396</v>
      </c>
      <c r="F2081" s="8" t="s">
        <v>3477</v>
      </c>
      <c r="G2081" s="11" t="s">
        <v>15</v>
      </c>
      <c r="H2081" s="8" t="s">
        <v>3527</v>
      </c>
      <c r="I2081" s="3" t="s">
        <v>16</v>
      </c>
      <c r="J2081" s="36">
        <v>168.38</v>
      </c>
      <c r="K2081" s="32">
        <v>1.5798616999999999</v>
      </c>
      <c r="L2081" s="14">
        <v>0.1875</v>
      </c>
      <c r="M2081" s="12">
        <v>43102</v>
      </c>
      <c r="N2081" s="93" t="s">
        <v>5861</v>
      </c>
      <c r="O2081" s="8" t="s">
        <v>177</v>
      </c>
      <c r="P2081" s="8" t="s">
        <v>3465</v>
      </c>
      <c r="Q2081" s="8" t="s">
        <v>3471</v>
      </c>
    </row>
    <row r="2082" spans="1:17" ht="13.9" customHeight="1">
      <c r="A2082" s="2" t="s">
        <v>8509</v>
      </c>
      <c r="B2082" s="8" t="s">
        <v>13</v>
      </c>
      <c r="C2082" s="3" t="s">
        <v>14</v>
      </c>
      <c r="D2082" s="8" t="s">
        <v>2218</v>
      </c>
      <c r="E2082" s="3" t="s">
        <v>898</v>
      </c>
      <c r="F2082" s="8" t="s">
        <v>3477</v>
      </c>
      <c r="G2082" s="11" t="s">
        <v>15</v>
      </c>
      <c r="H2082" s="3" t="s">
        <v>3480</v>
      </c>
      <c r="I2082" s="3" t="s">
        <v>3463</v>
      </c>
      <c r="J2082" s="36">
        <v>120.33</v>
      </c>
      <c r="K2082" s="32">
        <v>2</v>
      </c>
      <c r="L2082" s="14">
        <v>0.1875</v>
      </c>
      <c r="M2082" s="12">
        <v>43036</v>
      </c>
      <c r="N2082" s="96" t="s">
        <v>4186</v>
      </c>
      <c r="O2082" s="8" t="s">
        <v>140</v>
      </c>
      <c r="P2082" s="8" t="s">
        <v>3466</v>
      </c>
      <c r="Q2082" s="8" t="s">
        <v>3471</v>
      </c>
    </row>
    <row r="2083" spans="1:17" ht="13.9" customHeight="1">
      <c r="A2083" s="2" t="s">
        <v>8510</v>
      </c>
      <c r="B2083" s="8" t="s">
        <v>13</v>
      </c>
      <c r="C2083" s="3" t="s">
        <v>14</v>
      </c>
      <c r="D2083" s="8" t="s">
        <v>2219</v>
      </c>
      <c r="E2083" s="3" t="s">
        <v>955</v>
      </c>
      <c r="F2083" s="8" t="s">
        <v>3477</v>
      </c>
      <c r="G2083" s="11" t="s">
        <v>15</v>
      </c>
      <c r="H2083" s="8" t="s">
        <v>3513</v>
      </c>
      <c r="I2083" s="3" t="s">
        <v>16</v>
      </c>
      <c r="J2083" s="36">
        <v>53.75</v>
      </c>
      <c r="K2083" s="32">
        <v>7.8100000000000003E-2</v>
      </c>
      <c r="L2083" s="14">
        <v>0.1875</v>
      </c>
      <c r="M2083" s="12">
        <v>43606</v>
      </c>
      <c r="N2083" s="96" t="s">
        <v>4187</v>
      </c>
      <c r="O2083" s="8" t="s">
        <v>683</v>
      </c>
      <c r="P2083" s="8" t="s">
        <v>3465</v>
      </c>
      <c r="Q2083" s="8" t="s">
        <v>3471</v>
      </c>
    </row>
    <row r="2084" spans="1:17" ht="13.9" customHeight="1">
      <c r="A2084" s="23" t="s">
        <v>8511</v>
      </c>
      <c r="B2084" s="8" t="s">
        <v>13</v>
      </c>
      <c r="C2084" s="3" t="s">
        <v>14</v>
      </c>
      <c r="D2084" s="8" t="s">
        <v>2220</v>
      </c>
      <c r="E2084" s="3" t="s">
        <v>215</v>
      </c>
      <c r="F2084" s="8" t="s">
        <v>3477</v>
      </c>
      <c r="G2084" s="11" t="s">
        <v>15</v>
      </c>
      <c r="H2084" s="8" t="s">
        <v>3527</v>
      </c>
      <c r="I2084" s="3" t="s">
        <v>16</v>
      </c>
      <c r="J2084" s="36">
        <v>162.61000000000001</v>
      </c>
      <c r="K2084" s="32">
        <v>0.4864</v>
      </c>
      <c r="L2084" s="14">
        <v>0.2</v>
      </c>
      <c r="M2084" s="7">
        <v>43112</v>
      </c>
      <c r="N2084" s="96" t="s">
        <v>5862</v>
      </c>
      <c r="O2084" s="8" t="s">
        <v>177</v>
      </c>
      <c r="P2084" s="8" t="s">
        <v>3465</v>
      </c>
      <c r="Q2084" s="8" t="s">
        <v>3471</v>
      </c>
    </row>
    <row r="2085" spans="1:17" ht="13.9" customHeight="1">
      <c r="A2085" s="2" t="s">
        <v>8512</v>
      </c>
      <c r="B2085" s="8" t="s">
        <v>13</v>
      </c>
      <c r="C2085" s="3" t="s">
        <v>14</v>
      </c>
      <c r="D2085" s="8" t="s">
        <v>2221</v>
      </c>
      <c r="E2085" s="8" t="s">
        <v>1777</v>
      </c>
      <c r="F2085" s="8" t="s">
        <v>3477</v>
      </c>
      <c r="G2085" s="11" t="s">
        <v>15</v>
      </c>
      <c r="H2085" s="8" t="s">
        <v>3513</v>
      </c>
      <c r="I2085" s="3" t="s">
        <v>16</v>
      </c>
      <c r="J2085" s="36">
        <v>46.22</v>
      </c>
      <c r="K2085" s="32">
        <v>0.1953</v>
      </c>
      <c r="L2085" s="14">
        <v>0.2</v>
      </c>
      <c r="M2085" s="12">
        <v>43138</v>
      </c>
      <c r="N2085" s="96" t="s">
        <v>4188</v>
      </c>
      <c r="O2085" s="8" t="s">
        <v>683</v>
      </c>
      <c r="P2085" s="8" t="s">
        <v>3465</v>
      </c>
      <c r="Q2085" s="8" t="s">
        <v>3471</v>
      </c>
    </row>
    <row r="2086" spans="1:17" ht="13.9" customHeight="1">
      <c r="A2086" s="2" t="s">
        <v>8513</v>
      </c>
      <c r="B2086" s="8" t="s">
        <v>13</v>
      </c>
      <c r="C2086" s="3" t="s">
        <v>14</v>
      </c>
      <c r="D2086" s="8" t="s">
        <v>399</v>
      </c>
      <c r="E2086" s="3" t="s">
        <v>1177</v>
      </c>
      <c r="F2086" s="8" t="s">
        <v>3477</v>
      </c>
      <c r="G2086" s="11" t="s">
        <v>15</v>
      </c>
      <c r="H2086" s="8" t="s">
        <v>3519</v>
      </c>
      <c r="I2086" s="3" t="s">
        <v>16</v>
      </c>
      <c r="J2086" s="36">
        <v>162.51</v>
      </c>
      <c r="K2086" s="32">
        <v>1.5416666999999999</v>
      </c>
      <c r="L2086" s="14">
        <v>0.2</v>
      </c>
      <c r="M2086" s="12">
        <v>43148</v>
      </c>
      <c r="N2086" s="93" t="s">
        <v>5863</v>
      </c>
      <c r="O2086" s="8" t="s">
        <v>151</v>
      </c>
      <c r="P2086" s="8" t="s">
        <v>3465</v>
      </c>
      <c r="Q2086" s="8" t="s">
        <v>3472</v>
      </c>
    </row>
    <row r="2087" spans="1:17" ht="13.9" customHeight="1">
      <c r="A2087" s="23" t="s">
        <v>8514</v>
      </c>
      <c r="B2087" s="8" t="s">
        <v>13</v>
      </c>
      <c r="C2087" s="3" t="s">
        <v>14</v>
      </c>
      <c r="D2087" s="8" t="s">
        <v>2222</v>
      </c>
      <c r="E2087" s="8" t="s">
        <v>3188</v>
      </c>
      <c r="F2087" s="8" t="s">
        <v>3477</v>
      </c>
      <c r="G2087" s="11" t="s">
        <v>15</v>
      </c>
      <c r="H2087" s="8" t="s">
        <v>3513</v>
      </c>
      <c r="I2087" s="3" t="s">
        <v>16</v>
      </c>
      <c r="J2087" s="36">
        <v>80.02</v>
      </c>
      <c r="K2087" s="32">
        <v>0.1153846</v>
      </c>
      <c r="L2087" s="14">
        <v>0.2</v>
      </c>
      <c r="M2087" s="12">
        <v>43689</v>
      </c>
      <c r="N2087" s="93" t="s">
        <v>4189</v>
      </c>
      <c r="O2087" s="8" t="s">
        <v>115</v>
      </c>
      <c r="P2087" s="8" t="s">
        <v>3465</v>
      </c>
      <c r="Q2087" s="8" t="s">
        <v>3471</v>
      </c>
    </row>
    <row r="2088" spans="1:17" ht="13.9" customHeight="1">
      <c r="A2088" s="2" t="s">
        <v>8515</v>
      </c>
      <c r="B2088" s="8" t="s">
        <v>13</v>
      </c>
      <c r="C2088" s="3" t="s">
        <v>14</v>
      </c>
      <c r="D2088" s="8" t="s">
        <v>2223</v>
      </c>
      <c r="E2088" s="3" t="s">
        <v>1396</v>
      </c>
      <c r="F2088" s="8" t="s">
        <v>3477</v>
      </c>
      <c r="G2088" s="11" t="s">
        <v>15</v>
      </c>
      <c r="H2088" s="8" t="s">
        <v>3513</v>
      </c>
      <c r="I2088" s="3" t="s">
        <v>16</v>
      </c>
      <c r="J2088" s="36">
        <v>199.5</v>
      </c>
      <c r="K2088" s="32">
        <v>8.0579499999999999</v>
      </c>
      <c r="L2088" s="14">
        <v>0.1875</v>
      </c>
      <c r="M2088" s="7">
        <v>43202</v>
      </c>
      <c r="N2088" s="93" t="s">
        <v>4833</v>
      </c>
      <c r="O2088" s="8" t="s">
        <v>115</v>
      </c>
      <c r="P2088" s="8" t="s">
        <v>3465</v>
      </c>
      <c r="Q2088" s="8" t="s">
        <v>3471</v>
      </c>
    </row>
    <row r="2089" spans="1:17" ht="13.9" customHeight="1">
      <c r="A2089" s="2" t="s">
        <v>8516</v>
      </c>
      <c r="B2089" s="8" t="s">
        <v>13</v>
      </c>
      <c r="C2089" s="3" t="s">
        <v>14</v>
      </c>
      <c r="D2089" s="8" t="s">
        <v>2224</v>
      </c>
      <c r="E2089" s="8" t="s">
        <v>3126</v>
      </c>
      <c r="F2089" s="8" t="s">
        <v>3477</v>
      </c>
      <c r="G2089" s="11" t="s">
        <v>15</v>
      </c>
      <c r="H2089" s="8" t="s">
        <v>3511</v>
      </c>
      <c r="I2089" s="3" t="s">
        <v>16</v>
      </c>
      <c r="J2089" s="36">
        <v>80.790000000000006</v>
      </c>
      <c r="K2089" s="32">
        <v>1.2749999999999999</v>
      </c>
      <c r="L2089" s="14">
        <v>0.1875</v>
      </c>
      <c r="M2089" s="12">
        <v>43135</v>
      </c>
      <c r="N2089" s="93" t="s">
        <v>4190</v>
      </c>
      <c r="O2089" s="8" t="s">
        <v>265</v>
      </c>
      <c r="P2089" s="8" t="s">
        <v>3466</v>
      </c>
      <c r="Q2089" s="8" t="s">
        <v>3473</v>
      </c>
    </row>
    <row r="2090" spans="1:17" ht="13.9" customHeight="1">
      <c r="A2090" s="23" t="s">
        <v>8517</v>
      </c>
      <c r="B2090" s="8" t="s">
        <v>13</v>
      </c>
      <c r="C2090" s="3" t="s">
        <v>14</v>
      </c>
      <c r="D2090" s="8" t="s">
        <v>2225</v>
      </c>
      <c r="E2090" s="8" t="s">
        <v>3188</v>
      </c>
      <c r="F2090" s="8" t="s">
        <v>3477</v>
      </c>
      <c r="G2090" s="11" t="s">
        <v>15</v>
      </c>
      <c r="H2090" s="13" t="s">
        <v>3513</v>
      </c>
      <c r="I2090" s="3" t="s">
        <v>16</v>
      </c>
      <c r="J2090" s="36">
        <v>195.58</v>
      </c>
      <c r="K2090" s="32">
        <v>0.37263180000000001</v>
      </c>
      <c r="L2090" s="14">
        <v>0.1875</v>
      </c>
      <c r="M2090" s="12">
        <v>43206</v>
      </c>
      <c r="N2090" s="93" t="s">
        <v>4191</v>
      </c>
      <c r="O2090" s="8" t="s">
        <v>115</v>
      </c>
      <c r="P2090" s="8" t="s">
        <v>3465</v>
      </c>
      <c r="Q2090" s="8" t="s">
        <v>3471</v>
      </c>
    </row>
    <row r="2091" spans="1:17" ht="13.9" customHeight="1">
      <c r="A2091" s="2" t="s">
        <v>8518</v>
      </c>
      <c r="B2091" s="8" t="s">
        <v>13</v>
      </c>
      <c r="C2091" s="3" t="s">
        <v>14</v>
      </c>
      <c r="D2091" s="8" t="s">
        <v>2226</v>
      </c>
      <c r="E2091" s="3" t="s">
        <v>995</v>
      </c>
      <c r="F2091" s="8" t="s">
        <v>3477</v>
      </c>
      <c r="G2091" s="11" t="s">
        <v>15</v>
      </c>
      <c r="H2091" s="13" t="s">
        <v>3531</v>
      </c>
      <c r="I2091" s="3" t="s">
        <v>16</v>
      </c>
      <c r="J2091" s="36">
        <v>171.52</v>
      </c>
      <c r="K2091" s="32">
        <v>80</v>
      </c>
      <c r="L2091" s="14">
        <v>0.125</v>
      </c>
      <c r="M2091" s="12">
        <v>22248</v>
      </c>
      <c r="N2091" s="93" t="s">
        <v>4834</v>
      </c>
      <c r="O2091" s="8" t="s">
        <v>135</v>
      </c>
      <c r="P2091" s="8" t="s">
        <v>3465</v>
      </c>
      <c r="Q2091" s="8" t="s">
        <v>3471</v>
      </c>
    </row>
    <row r="2092" spans="1:17" ht="13.9" customHeight="1">
      <c r="A2092" s="2" t="s">
        <v>8519</v>
      </c>
      <c r="B2092" s="8" t="s">
        <v>13</v>
      </c>
      <c r="C2092" s="3" t="s">
        <v>14</v>
      </c>
      <c r="D2092" s="8" t="s">
        <v>2227</v>
      </c>
      <c r="E2092" s="8" t="s">
        <v>2552</v>
      </c>
      <c r="F2092" s="8" t="s">
        <v>3477</v>
      </c>
      <c r="G2092" s="11" t="s">
        <v>15</v>
      </c>
      <c r="H2092" s="13" t="s">
        <v>3531</v>
      </c>
      <c r="I2092" s="3" t="s">
        <v>16</v>
      </c>
      <c r="J2092" s="36">
        <v>105.55</v>
      </c>
      <c r="K2092" s="32">
        <v>48.333334000000001</v>
      </c>
      <c r="L2092" s="14">
        <v>0.125</v>
      </c>
      <c r="M2092" s="12">
        <v>24807</v>
      </c>
      <c r="N2092" s="93" t="s">
        <v>5864</v>
      </c>
      <c r="O2092" s="8" t="s">
        <v>135</v>
      </c>
      <c r="P2092" s="8" t="s">
        <v>3465</v>
      </c>
      <c r="Q2092" s="8" t="s">
        <v>3471</v>
      </c>
    </row>
    <row r="2093" spans="1:17" ht="13.9" customHeight="1">
      <c r="A2093" s="23" t="s">
        <v>8520</v>
      </c>
      <c r="B2093" s="8" t="s">
        <v>13</v>
      </c>
      <c r="C2093" s="3" t="s">
        <v>14</v>
      </c>
      <c r="D2093" s="8" t="s">
        <v>2228</v>
      </c>
      <c r="E2093" s="8" t="s">
        <v>2552</v>
      </c>
      <c r="F2093" s="8" t="s">
        <v>3477</v>
      </c>
      <c r="G2093" s="11" t="s">
        <v>15</v>
      </c>
      <c r="H2093" s="13" t="s">
        <v>3531</v>
      </c>
      <c r="I2093" s="3" t="s">
        <v>16</v>
      </c>
      <c r="J2093" s="36">
        <v>219.97</v>
      </c>
      <c r="K2093" s="32">
        <v>18.75</v>
      </c>
      <c r="L2093" s="14">
        <v>0.125</v>
      </c>
      <c r="M2093" s="12">
        <v>21883</v>
      </c>
      <c r="N2093" s="93" t="s">
        <v>5865</v>
      </c>
      <c r="O2093" s="8" t="s">
        <v>135</v>
      </c>
      <c r="P2093" s="8" t="s">
        <v>3465</v>
      </c>
      <c r="Q2093" s="8" t="s">
        <v>3471</v>
      </c>
    </row>
    <row r="2094" spans="1:17" ht="13.9" customHeight="1">
      <c r="A2094" s="2" t="s">
        <v>8521</v>
      </c>
      <c r="B2094" s="8" t="s">
        <v>13</v>
      </c>
      <c r="C2094" s="3" t="s">
        <v>14</v>
      </c>
      <c r="D2094" s="8" t="s">
        <v>2229</v>
      </c>
      <c r="E2094" s="8" t="s">
        <v>2692</v>
      </c>
      <c r="F2094" s="8" t="s">
        <v>3477</v>
      </c>
      <c r="G2094" s="11" t="s">
        <v>15</v>
      </c>
      <c r="H2094" s="13" t="s">
        <v>3531</v>
      </c>
      <c r="I2094" s="3" t="s">
        <v>16</v>
      </c>
      <c r="J2094" s="36">
        <v>54.59</v>
      </c>
      <c r="K2094" s="32">
        <v>27.5</v>
      </c>
      <c r="L2094" s="14">
        <v>0.125</v>
      </c>
      <c r="M2094" s="12">
        <v>20971</v>
      </c>
      <c r="N2094" s="93" t="s">
        <v>4835</v>
      </c>
      <c r="O2094" s="8" t="s">
        <v>135</v>
      </c>
      <c r="P2094" s="8" t="s">
        <v>3465</v>
      </c>
      <c r="Q2094" s="8" t="s">
        <v>3471</v>
      </c>
    </row>
    <row r="2095" spans="1:17" ht="13.9" customHeight="1">
      <c r="A2095" s="2" t="s">
        <v>8522</v>
      </c>
      <c r="B2095" s="8" t="s">
        <v>13</v>
      </c>
      <c r="C2095" s="3" t="s">
        <v>14</v>
      </c>
      <c r="D2095" s="8" t="s">
        <v>2230</v>
      </c>
      <c r="E2095" s="3" t="s">
        <v>1177</v>
      </c>
      <c r="F2095" s="8" t="s">
        <v>3477</v>
      </c>
      <c r="G2095" s="11" t="s">
        <v>15</v>
      </c>
      <c r="H2095" s="13" t="s">
        <v>3531</v>
      </c>
      <c r="I2095" s="3" t="s">
        <v>16</v>
      </c>
      <c r="J2095" s="36">
        <v>36.630000000000003</v>
      </c>
      <c r="K2095" s="32">
        <v>2.5</v>
      </c>
      <c r="L2095" s="14">
        <v>0.125</v>
      </c>
      <c r="M2095" s="12">
        <v>22287</v>
      </c>
      <c r="N2095" s="93" t="s">
        <v>5866</v>
      </c>
      <c r="O2095" s="8" t="s">
        <v>135</v>
      </c>
      <c r="P2095" s="8" t="s">
        <v>3465</v>
      </c>
      <c r="Q2095" s="8" t="s">
        <v>3471</v>
      </c>
    </row>
    <row r="2096" spans="1:17" ht="13.9" customHeight="1">
      <c r="A2096" s="23" t="s">
        <v>8523</v>
      </c>
      <c r="B2096" s="8" t="s">
        <v>13</v>
      </c>
      <c r="C2096" s="3" t="s">
        <v>14</v>
      </c>
      <c r="D2096" s="8" t="s">
        <v>2231</v>
      </c>
      <c r="E2096" s="8" t="s">
        <v>2276</v>
      </c>
      <c r="F2096" s="8" t="s">
        <v>3477</v>
      </c>
      <c r="G2096" s="11" t="s">
        <v>15</v>
      </c>
      <c r="H2096" s="13" t="s">
        <v>3531</v>
      </c>
      <c r="I2096" s="3" t="s">
        <v>16</v>
      </c>
      <c r="J2096" s="36">
        <v>79.11</v>
      </c>
      <c r="K2096" s="32">
        <v>6.6666667000000004</v>
      </c>
      <c r="L2096" s="14">
        <v>0.125</v>
      </c>
      <c r="M2096" s="12">
        <v>24768</v>
      </c>
      <c r="N2096" s="93" t="s">
        <v>4836</v>
      </c>
      <c r="O2096" s="8" t="s">
        <v>135</v>
      </c>
      <c r="P2096" s="8" t="s">
        <v>3465</v>
      </c>
      <c r="Q2096" s="8" t="s">
        <v>3471</v>
      </c>
    </row>
    <row r="2097" spans="1:17" ht="13.9" customHeight="1">
      <c r="A2097" s="2" t="s">
        <v>8524</v>
      </c>
      <c r="B2097" s="8" t="s">
        <v>13</v>
      </c>
      <c r="C2097" s="3" t="s">
        <v>14</v>
      </c>
      <c r="D2097" s="8" t="s">
        <v>2232</v>
      </c>
      <c r="E2097" s="8" t="s">
        <v>2692</v>
      </c>
      <c r="F2097" s="8" t="s">
        <v>3477</v>
      </c>
      <c r="G2097" s="11" t="s">
        <v>15</v>
      </c>
      <c r="H2097" s="13" t="s">
        <v>3531</v>
      </c>
      <c r="I2097" s="3" t="s">
        <v>16</v>
      </c>
      <c r="J2097" s="36">
        <v>248.53</v>
      </c>
      <c r="K2097" s="32">
        <v>38.75</v>
      </c>
      <c r="L2097" s="14">
        <v>0.125</v>
      </c>
      <c r="M2097" s="12">
        <v>21883</v>
      </c>
      <c r="N2097" s="93" t="s">
        <v>5867</v>
      </c>
      <c r="O2097" s="8" t="s">
        <v>135</v>
      </c>
      <c r="P2097" s="8" t="s">
        <v>3465</v>
      </c>
      <c r="Q2097" s="8" t="s">
        <v>3471</v>
      </c>
    </row>
    <row r="2098" spans="1:17" ht="13.9" customHeight="1">
      <c r="A2098" s="2" t="s">
        <v>8525</v>
      </c>
      <c r="B2098" s="8" t="s">
        <v>13</v>
      </c>
      <c r="C2098" s="3" t="s">
        <v>14</v>
      </c>
      <c r="D2098" s="8" t="s">
        <v>2233</v>
      </c>
      <c r="E2098" s="3" t="s">
        <v>122</v>
      </c>
      <c r="F2098" s="8" t="s">
        <v>3477</v>
      </c>
      <c r="G2098" s="11" t="s">
        <v>15</v>
      </c>
      <c r="H2098" s="13" t="s">
        <v>3531</v>
      </c>
      <c r="I2098" s="3" t="s">
        <v>16</v>
      </c>
      <c r="J2098" s="36">
        <v>69.91</v>
      </c>
      <c r="K2098" s="32">
        <v>20</v>
      </c>
      <c r="L2098" s="14">
        <v>0.125</v>
      </c>
      <c r="M2098" s="12">
        <v>21832</v>
      </c>
      <c r="N2098" s="93" t="s">
        <v>5868</v>
      </c>
      <c r="O2098" s="8" t="s">
        <v>135</v>
      </c>
      <c r="P2098" s="8" t="s">
        <v>3465</v>
      </c>
      <c r="Q2098" s="8" t="s">
        <v>3471</v>
      </c>
    </row>
    <row r="2099" spans="1:17" ht="13.9" customHeight="1">
      <c r="A2099" s="23" t="s">
        <v>8526</v>
      </c>
      <c r="B2099" s="8" t="s">
        <v>13</v>
      </c>
      <c r="C2099" s="3" t="s">
        <v>14</v>
      </c>
      <c r="D2099" s="8" t="s">
        <v>2234</v>
      </c>
      <c r="E2099" s="3" t="s">
        <v>898</v>
      </c>
      <c r="F2099" s="8" t="s">
        <v>3477</v>
      </c>
      <c r="G2099" s="11" t="s">
        <v>15</v>
      </c>
      <c r="H2099" s="13" t="s">
        <v>3531</v>
      </c>
      <c r="I2099" s="3" t="s">
        <v>16</v>
      </c>
      <c r="J2099" s="36">
        <v>161.47</v>
      </c>
      <c r="K2099" s="32">
        <v>37.5</v>
      </c>
      <c r="L2099" s="14">
        <v>0.125</v>
      </c>
      <c r="M2099" s="12">
        <v>22302</v>
      </c>
      <c r="N2099" s="93" t="s">
        <v>5869</v>
      </c>
      <c r="O2099" s="8" t="s">
        <v>135</v>
      </c>
      <c r="P2099" s="8" t="s">
        <v>3465</v>
      </c>
      <c r="Q2099" s="8" t="s">
        <v>3471</v>
      </c>
    </row>
    <row r="2100" spans="1:17" ht="13.9" customHeight="1">
      <c r="A2100" s="2" t="s">
        <v>8527</v>
      </c>
      <c r="B2100" s="8" t="s">
        <v>13</v>
      </c>
      <c r="C2100" s="3" t="s">
        <v>14</v>
      </c>
      <c r="D2100" s="8" t="s">
        <v>2235</v>
      </c>
      <c r="E2100" s="8" t="s">
        <v>2276</v>
      </c>
      <c r="F2100" s="8" t="s">
        <v>3477</v>
      </c>
      <c r="G2100" s="11" t="s">
        <v>15</v>
      </c>
      <c r="H2100" s="13" t="s">
        <v>3531</v>
      </c>
      <c r="I2100" s="3" t="s">
        <v>16</v>
      </c>
      <c r="J2100" s="36">
        <v>74.790000000000006</v>
      </c>
      <c r="K2100" s="32">
        <v>20</v>
      </c>
      <c r="L2100" s="14">
        <v>0.125</v>
      </c>
      <c r="M2100" s="12">
        <v>24822</v>
      </c>
      <c r="N2100" s="93" t="s">
        <v>5870</v>
      </c>
      <c r="O2100" s="8" t="s">
        <v>135</v>
      </c>
      <c r="P2100" s="8" t="s">
        <v>3465</v>
      </c>
      <c r="Q2100" s="8" t="s">
        <v>3471</v>
      </c>
    </row>
    <row r="2101" spans="1:17" ht="13.9" customHeight="1">
      <c r="A2101" s="2" t="s">
        <v>8528</v>
      </c>
      <c r="B2101" s="8" t="s">
        <v>13</v>
      </c>
      <c r="C2101" s="3" t="s">
        <v>14</v>
      </c>
      <c r="D2101" s="8" t="s">
        <v>2236</v>
      </c>
      <c r="E2101" s="8" t="s">
        <v>2552</v>
      </c>
      <c r="F2101" s="8" t="s">
        <v>3477</v>
      </c>
      <c r="G2101" s="11" t="s">
        <v>15</v>
      </c>
      <c r="H2101" s="13" t="s">
        <v>3531</v>
      </c>
      <c r="I2101" s="3" t="s">
        <v>16</v>
      </c>
      <c r="J2101" s="36">
        <v>77.36</v>
      </c>
      <c r="K2101" s="32">
        <v>5.4545455</v>
      </c>
      <c r="L2101" s="14">
        <v>0.125</v>
      </c>
      <c r="M2101" s="12">
        <v>21803</v>
      </c>
      <c r="N2101" s="93" t="s">
        <v>5871</v>
      </c>
      <c r="O2101" s="8" t="s">
        <v>135</v>
      </c>
      <c r="P2101" s="8" t="s">
        <v>3465</v>
      </c>
      <c r="Q2101" s="8" t="s">
        <v>3471</v>
      </c>
    </row>
    <row r="2102" spans="1:17" ht="13.9" customHeight="1">
      <c r="A2102" s="23" t="s">
        <v>8529</v>
      </c>
      <c r="B2102" s="8" t="s">
        <v>13</v>
      </c>
      <c r="C2102" s="3" t="s">
        <v>14</v>
      </c>
      <c r="D2102" s="8" t="s">
        <v>2237</v>
      </c>
      <c r="E2102" s="8" t="s">
        <v>2692</v>
      </c>
      <c r="F2102" s="8" t="s">
        <v>3477</v>
      </c>
      <c r="G2102" s="11" t="s">
        <v>15</v>
      </c>
      <c r="H2102" s="8" t="s">
        <v>3531</v>
      </c>
      <c r="I2102" s="3" t="s">
        <v>16</v>
      </c>
      <c r="J2102" s="36">
        <v>78.319999999999993</v>
      </c>
      <c r="K2102" s="32">
        <v>14.545455</v>
      </c>
      <c r="L2102" s="14">
        <v>0.125</v>
      </c>
      <c r="M2102" s="12">
        <v>21840</v>
      </c>
      <c r="N2102" s="93" t="s">
        <v>4837</v>
      </c>
      <c r="O2102" s="8" t="s">
        <v>135</v>
      </c>
      <c r="P2102" s="8" t="s">
        <v>3465</v>
      </c>
      <c r="Q2102" s="8" t="s">
        <v>3471</v>
      </c>
    </row>
    <row r="2103" spans="1:17" ht="13.9" customHeight="1">
      <c r="A2103" s="2" t="s">
        <v>8530</v>
      </c>
      <c r="B2103" s="8" t="s">
        <v>13</v>
      </c>
      <c r="C2103" s="3" t="s">
        <v>14</v>
      </c>
      <c r="D2103" s="8" t="s">
        <v>2238</v>
      </c>
      <c r="E2103" s="3" t="s">
        <v>215</v>
      </c>
      <c r="F2103" s="8" t="s">
        <v>3477</v>
      </c>
      <c r="G2103" s="11" t="s">
        <v>15</v>
      </c>
      <c r="H2103" s="8" t="s">
        <v>3532</v>
      </c>
      <c r="I2103" s="3" t="s">
        <v>16</v>
      </c>
      <c r="J2103" s="36">
        <v>147.28</v>
      </c>
      <c r="K2103" s="32">
        <v>20</v>
      </c>
      <c r="L2103" s="14">
        <v>0.125</v>
      </c>
      <c r="M2103" s="12">
        <v>22658</v>
      </c>
      <c r="N2103" s="93" t="s">
        <v>5872</v>
      </c>
      <c r="O2103" s="8" t="s">
        <v>140</v>
      </c>
      <c r="P2103" s="8" t="s">
        <v>3465</v>
      </c>
      <c r="Q2103" s="8" t="s">
        <v>3471</v>
      </c>
    </row>
    <row r="2104" spans="1:17" ht="13.9" customHeight="1">
      <c r="A2104" s="2" t="s">
        <v>8531</v>
      </c>
      <c r="B2104" s="8" t="s">
        <v>13</v>
      </c>
      <c r="C2104" s="3" t="s">
        <v>14</v>
      </c>
      <c r="D2104" s="8" t="s">
        <v>2239</v>
      </c>
      <c r="E2104" s="3" t="s">
        <v>1327</v>
      </c>
      <c r="F2104" s="8" t="s">
        <v>3477</v>
      </c>
      <c r="G2104" s="11" t="s">
        <v>15</v>
      </c>
      <c r="H2104" s="3" t="s">
        <v>3480</v>
      </c>
      <c r="I2104" s="3" t="s">
        <v>16</v>
      </c>
      <c r="J2104" s="36">
        <v>42.47</v>
      </c>
      <c r="K2104" s="32">
        <v>0</v>
      </c>
      <c r="L2104" s="14">
        <v>0.2</v>
      </c>
      <c r="M2104" s="7">
        <v>42917</v>
      </c>
      <c r="N2104" s="93" t="s">
        <v>5873</v>
      </c>
      <c r="O2104" s="8" t="s">
        <v>110</v>
      </c>
      <c r="P2104" s="8" t="s">
        <v>3465</v>
      </c>
      <c r="Q2104" s="8" t="s">
        <v>3473</v>
      </c>
    </row>
    <row r="2105" spans="1:17" ht="13.9" customHeight="1">
      <c r="A2105" s="23" t="s">
        <v>8532</v>
      </c>
      <c r="B2105" s="8" t="s">
        <v>13</v>
      </c>
      <c r="C2105" s="3" t="s">
        <v>14</v>
      </c>
      <c r="D2105" s="8" t="s">
        <v>2240</v>
      </c>
      <c r="E2105" s="8" t="s">
        <v>2276</v>
      </c>
      <c r="F2105" s="8" t="s">
        <v>3479</v>
      </c>
      <c r="G2105" s="11" t="s">
        <v>15</v>
      </c>
      <c r="H2105" s="8" t="s">
        <v>3515</v>
      </c>
      <c r="I2105" s="3" t="s">
        <v>16</v>
      </c>
      <c r="J2105" s="36">
        <v>0</v>
      </c>
      <c r="K2105" s="32">
        <v>0</v>
      </c>
      <c r="L2105" s="14">
        <v>0.2</v>
      </c>
      <c r="M2105" s="12">
        <v>41186</v>
      </c>
      <c r="N2105" s="93" t="s">
        <v>5874</v>
      </c>
      <c r="O2105" s="8" t="s">
        <v>140</v>
      </c>
      <c r="P2105" s="8" t="s">
        <v>3466</v>
      </c>
      <c r="Q2105" s="8" t="s">
        <v>3473</v>
      </c>
    </row>
    <row r="2106" spans="1:17" ht="13.9" customHeight="1">
      <c r="A2106" s="2" t="s">
        <v>8533</v>
      </c>
      <c r="B2106" s="8" t="s">
        <v>13</v>
      </c>
      <c r="C2106" s="3" t="s">
        <v>14</v>
      </c>
      <c r="D2106" s="8" t="s">
        <v>2241</v>
      </c>
      <c r="E2106" s="8" t="s">
        <v>201</v>
      </c>
      <c r="F2106" s="8" t="s">
        <v>3479</v>
      </c>
      <c r="G2106" s="11" t="s">
        <v>15</v>
      </c>
      <c r="H2106" s="8" t="s">
        <v>3515</v>
      </c>
      <c r="I2106" s="3" t="s">
        <v>16</v>
      </c>
      <c r="J2106" s="36">
        <v>18.850000000000001</v>
      </c>
      <c r="K2106" s="32">
        <v>3.75</v>
      </c>
      <c r="L2106" s="14">
        <v>0.125</v>
      </c>
      <c r="M2106" s="12">
        <v>18816</v>
      </c>
      <c r="N2106" s="93" t="s">
        <v>4838</v>
      </c>
      <c r="O2106" s="8" t="s">
        <v>140</v>
      </c>
      <c r="P2106" s="8" t="s">
        <v>3466</v>
      </c>
      <c r="Q2106" s="8" t="s">
        <v>3473</v>
      </c>
    </row>
    <row r="2107" spans="1:17" ht="13.9" customHeight="1">
      <c r="A2107" s="2" t="s">
        <v>8534</v>
      </c>
      <c r="B2107" s="8" t="s">
        <v>13</v>
      </c>
      <c r="C2107" s="3" t="s">
        <v>14</v>
      </c>
      <c r="D2107" s="8" t="s">
        <v>2242</v>
      </c>
      <c r="E2107" s="8" t="s">
        <v>2404</v>
      </c>
      <c r="F2107" s="8" t="s">
        <v>3479</v>
      </c>
      <c r="G2107" s="11" t="s">
        <v>15</v>
      </c>
      <c r="H2107" s="8" t="s">
        <v>3515</v>
      </c>
      <c r="I2107" s="3" t="s">
        <v>16</v>
      </c>
      <c r="J2107" s="36">
        <v>20.2</v>
      </c>
      <c r="K2107" s="32">
        <v>5</v>
      </c>
      <c r="L2107" s="14">
        <v>0.125</v>
      </c>
      <c r="M2107" s="12">
        <v>19298</v>
      </c>
      <c r="N2107" s="93" t="s">
        <v>4192</v>
      </c>
      <c r="O2107" s="8" t="s">
        <v>140</v>
      </c>
      <c r="P2107" s="8" t="s">
        <v>3466</v>
      </c>
      <c r="Q2107" s="8" t="s">
        <v>3473</v>
      </c>
    </row>
    <row r="2108" spans="1:17" ht="13.9" customHeight="1">
      <c r="A2108" s="23" t="s">
        <v>8535</v>
      </c>
      <c r="B2108" s="8" t="s">
        <v>13</v>
      </c>
      <c r="C2108" s="3" t="s">
        <v>14</v>
      </c>
      <c r="D2108" s="8" t="s">
        <v>2243</v>
      </c>
      <c r="E2108" s="3" t="s">
        <v>354</v>
      </c>
      <c r="F2108" s="8" t="s">
        <v>3479</v>
      </c>
      <c r="G2108" s="11" t="s">
        <v>15</v>
      </c>
      <c r="H2108" s="8" t="s">
        <v>3515</v>
      </c>
      <c r="I2108" s="3" t="s">
        <v>16</v>
      </c>
      <c r="J2108" s="36">
        <v>20.45</v>
      </c>
      <c r="K2108" s="32">
        <v>1.25</v>
      </c>
      <c r="L2108" s="14">
        <v>0.125</v>
      </c>
      <c r="M2108" s="12">
        <v>21818</v>
      </c>
      <c r="N2108" s="93" t="s">
        <v>3608</v>
      </c>
      <c r="O2108" s="8" t="s">
        <v>140</v>
      </c>
      <c r="P2108" s="8" t="s">
        <v>3466</v>
      </c>
      <c r="Q2108" s="8" t="s">
        <v>3473</v>
      </c>
    </row>
    <row r="2109" spans="1:17" ht="13.9" customHeight="1">
      <c r="A2109" s="2" t="s">
        <v>8536</v>
      </c>
      <c r="B2109" s="8" t="s">
        <v>13</v>
      </c>
      <c r="C2109" s="3" t="s">
        <v>14</v>
      </c>
      <c r="D2109" s="8" t="s">
        <v>2244</v>
      </c>
      <c r="E2109" s="3" t="s">
        <v>995</v>
      </c>
      <c r="F2109" s="8" t="s">
        <v>3477</v>
      </c>
      <c r="G2109" s="11" t="s">
        <v>15</v>
      </c>
      <c r="H2109" s="8" t="s">
        <v>3513</v>
      </c>
      <c r="I2109" s="3" t="s">
        <v>16</v>
      </c>
      <c r="J2109" s="36">
        <v>84.37</v>
      </c>
      <c r="K2109" s="32">
        <v>2.5</v>
      </c>
      <c r="L2109" s="14">
        <v>0.2</v>
      </c>
      <c r="M2109" s="12">
        <v>43236</v>
      </c>
      <c r="N2109" s="93" t="s">
        <v>4193</v>
      </c>
      <c r="O2109" s="8" t="s">
        <v>683</v>
      </c>
      <c r="P2109" s="8" t="s">
        <v>3465</v>
      </c>
      <c r="Q2109" s="8" t="s">
        <v>3471</v>
      </c>
    </row>
    <row r="2110" spans="1:17" ht="13.9" customHeight="1">
      <c r="A2110" s="2" t="s">
        <v>8537</v>
      </c>
      <c r="B2110" s="11" t="s">
        <v>13</v>
      </c>
      <c r="C2110" s="3" t="s">
        <v>14</v>
      </c>
      <c r="D2110" s="8" t="s">
        <v>2245</v>
      </c>
      <c r="E2110" s="8" t="s">
        <v>1702</v>
      </c>
      <c r="F2110" s="8" t="s">
        <v>3477</v>
      </c>
      <c r="G2110" s="8" t="s">
        <v>15</v>
      </c>
      <c r="H2110" s="8" t="s">
        <v>3513</v>
      </c>
      <c r="I2110" s="3" t="s">
        <v>16</v>
      </c>
      <c r="J2110" s="36">
        <v>86.12</v>
      </c>
      <c r="K2110" s="32">
        <v>2.5</v>
      </c>
      <c r="L2110" s="14">
        <v>0.2</v>
      </c>
      <c r="M2110" s="12">
        <v>43250</v>
      </c>
      <c r="N2110" s="93" t="s">
        <v>5875</v>
      </c>
      <c r="O2110" s="8" t="s">
        <v>683</v>
      </c>
      <c r="P2110" s="8" t="s">
        <v>3465</v>
      </c>
      <c r="Q2110" s="8" t="s">
        <v>3471</v>
      </c>
    </row>
    <row r="2111" spans="1:17" ht="13.9" customHeight="1">
      <c r="A2111" s="23" t="s">
        <v>8538</v>
      </c>
      <c r="B2111" s="11" t="s">
        <v>13</v>
      </c>
      <c r="C2111" s="3" t="s">
        <v>14</v>
      </c>
      <c r="D2111" s="8" t="s">
        <v>2246</v>
      </c>
      <c r="E2111" s="3" t="s">
        <v>1177</v>
      </c>
      <c r="F2111" s="8" t="s">
        <v>3477</v>
      </c>
      <c r="G2111" s="8" t="s">
        <v>15</v>
      </c>
      <c r="H2111" s="8" t="s">
        <v>3513</v>
      </c>
      <c r="I2111" s="3" t="s">
        <v>16</v>
      </c>
      <c r="J2111" s="36">
        <v>28.41</v>
      </c>
      <c r="K2111" s="32">
        <v>0.83333330000000005</v>
      </c>
      <c r="L2111" s="14">
        <v>0.1875</v>
      </c>
      <c r="M2111" s="12">
        <v>42688</v>
      </c>
      <c r="N2111" s="93" t="s">
        <v>4194</v>
      </c>
      <c r="O2111" s="8" t="s">
        <v>115</v>
      </c>
      <c r="P2111" s="8" t="s">
        <v>3465</v>
      </c>
      <c r="Q2111" s="8" t="s">
        <v>3471</v>
      </c>
    </row>
    <row r="2112" spans="1:17" ht="13.9" customHeight="1">
      <c r="A2112" s="2" t="s">
        <v>8539</v>
      </c>
      <c r="B2112" s="11" t="s">
        <v>13</v>
      </c>
      <c r="C2112" s="3" t="s">
        <v>14</v>
      </c>
      <c r="D2112" s="8" t="s">
        <v>2247</v>
      </c>
      <c r="E2112" s="8" t="s">
        <v>1274</v>
      </c>
      <c r="F2112" s="8" t="s">
        <v>3477</v>
      </c>
      <c r="G2112" s="8" t="s">
        <v>15</v>
      </c>
      <c r="H2112" s="8" t="s">
        <v>3513</v>
      </c>
      <c r="I2112" s="3" t="s">
        <v>16</v>
      </c>
      <c r="J2112" s="36">
        <v>77.44</v>
      </c>
      <c r="K2112" s="32">
        <v>0.42430109999999999</v>
      </c>
      <c r="L2112" s="14">
        <v>0.1875</v>
      </c>
      <c r="M2112" s="7">
        <v>42313</v>
      </c>
      <c r="N2112" s="93" t="s">
        <v>4195</v>
      </c>
      <c r="O2112" s="8" t="s">
        <v>115</v>
      </c>
      <c r="P2112" s="8" t="s">
        <v>3465</v>
      </c>
      <c r="Q2112" s="8" t="s">
        <v>3471</v>
      </c>
    </row>
    <row r="2113" spans="1:17" ht="13.9" customHeight="1">
      <c r="A2113" s="2" t="s">
        <v>8540</v>
      </c>
      <c r="B2113" s="11" t="s">
        <v>13</v>
      </c>
      <c r="C2113" s="3" t="s">
        <v>14</v>
      </c>
      <c r="D2113" s="8" t="s">
        <v>2248</v>
      </c>
      <c r="E2113" s="3" t="s">
        <v>1177</v>
      </c>
      <c r="F2113" s="8" t="s">
        <v>3477</v>
      </c>
      <c r="G2113" s="8" t="s">
        <v>15</v>
      </c>
      <c r="H2113" s="8" t="s">
        <v>3513</v>
      </c>
      <c r="I2113" s="3" t="s">
        <v>16</v>
      </c>
      <c r="J2113" s="36">
        <v>74.8</v>
      </c>
      <c r="K2113" s="32">
        <v>0.625</v>
      </c>
      <c r="L2113" s="14">
        <v>0.1875</v>
      </c>
      <c r="M2113" s="12">
        <v>41727</v>
      </c>
      <c r="N2113" s="93" t="s">
        <v>4196</v>
      </c>
      <c r="O2113" s="8" t="s">
        <v>115</v>
      </c>
      <c r="P2113" s="8" t="s">
        <v>3465</v>
      </c>
      <c r="Q2113" s="8" t="s">
        <v>3471</v>
      </c>
    </row>
    <row r="2114" spans="1:17" ht="13.9" customHeight="1">
      <c r="A2114" s="23" t="s">
        <v>8541</v>
      </c>
      <c r="B2114" s="11" t="s">
        <v>13</v>
      </c>
      <c r="C2114" s="3" t="s">
        <v>14</v>
      </c>
      <c r="D2114" s="8" t="s">
        <v>2249</v>
      </c>
      <c r="E2114" s="8" t="s">
        <v>1777</v>
      </c>
      <c r="F2114" s="8" t="s">
        <v>3477</v>
      </c>
      <c r="G2114" s="8" t="s">
        <v>15</v>
      </c>
      <c r="H2114" s="8" t="s">
        <v>3513</v>
      </c>
      <c r="I2114" s="3" t="s">
        <v>16</v>
      </c>
      <c r="J2114" s="36">
        <v>29.58</v>
      </c>
      <c r="K2114" s="32">
        <v>0.83333330000000005</v>
      </c>
      <c r="L2114" s="14">
        <v>0.1875</v>
      </c>
      <c r="M2114" s="12">
        <v>42218</v>
      </c>
      <c r="N2114" s="93" t="s">
        <v>4839</v>
      </c>
      <c r="O2114" s="8" t="s">
        <v>115</v>
      </c>
      <c r="P2114" s="8" t="s">
        <v>3465</v>
      </c>
      <c r="Q2114" s="8" t="s">
        <v>3471</v>
      </c>
    </row>
    <row r="2115" spans="1:17" ht="13.9" customHeight="1">
      <c r="A2115" s="2" t="s">
        <v>8542</v>
      </c>
      <c r="B2115" s="11" t="s">
        <v>13</v>
      </c>
      <c r="C2115" s="3" t="s">
        <v>14</v>
      </c>
      <c r="D2115" s="8" t="s">
        <v>2250</v>
      </c>
      <c r="E2115" s="8" t="s">
        <v>2799</v>
      </c>
      <c r="F2115" s="8" t="s">
        <v>3477</v>
      </c>
      <c r="G2115" s="8" t="s">
        <v>15</v>
      </c>
      <c r="H2115" s="8" t="s">
        <v>3513</v>
      </c>
      <c r="I2115" s="3" t="s">
        <v>16</v>
      </c>
      <c r="J2115" s="36">
        <v>81.680000000000007</v>
      </c>
      <c r="K2115" s="32">
        <v>2.5</v>
      </c>
      <c r="L2115" s="14">
        <v>0.1875</v>
      </c>
      <c r="M2115" s="12">
        <v>42783</v>
      </c>
      <c r="N2115" s="93" t="s">
        <v>4197</v>
      </c>
      <c r="O2115" s="8" t="s">
        <v>115</v>
      </c>
      <c r="P2115" s="8" t="s">
        <v>3465</v>
      </c>
      <c r="Q2115" s="8" t="s">
        <v>3471</v>
      </c>
    </row>
    <row r="2116" spans="1:17" ht="13.9" customHeight="1">
      <c r="A2116" s="2" t="s">
        <v>8543</v>
      </c>
      <c r="B2116" s="11" t="s">
        <v>13</v>
      </c>
      <c r="C2116" s="3" t="s">
        <v>14</v>
      </c>
      <c r="D2116" s="8" t="s">
        <v>2251</v>
      </c>
      <c r="E2116" s="3" t="s">
        <v>616</v>
      </c>
      <c r="F2116" s="8" t="s">
        <v>3477</v>
      </c>
      <c r="G2116" s="8" t="s">
        <v>15</v>
      </c>
      <c r="H2116" s="8" t="s">
        <v>3513</v>
      </c>
      <c r="I2116" s="3" t="s">
        <v>16</v>
      </c>
      <c r="J2116" s="36">
        <v>52.35</v>
      </c>
      <c r="K2116" s="32">
        <v>25</v>
      </c>
      <c r="L2116" s="14">
        <v>0.1875</v>
      </c>
      <c r="M2116" s="7">
        <v>41709</v>
      </c>
      <c r="N2116" s="93" t="s">
        <v>5876</v>
      </c>
      <c r="O2116" s="8" t="s">
        <v>115</v>
      </c>
      <c r="P2116" s="8" t="s">
        <v>3465</v>
      </c>
      <c r="Q2116" s="8" t="s">
        <v>3471</v>
      </c>
    </row>
    <row r="2117" spans="1:17" ht="13.9" customHeight="1">
      <c r="A2117" s="23" t="s">
        <v>8544</v>
      </c>
      <c r="B2117" s="11" t="s">
        <v>13</v>
      </c>
      <c r="C2117" s="3" t="s">
        <v>14</v>
      </c>
      <c r="D2117" s="8" t="s">
        <v>2252</v>
      </c>
      <c r="E2117" s="8" t="s">
        <v>2404</v>
      </c>
      <c r="F2117" s="8" t="s">
        <v>3477</v>
      </c>
      <c r="G2117" s="8" t="s">
        <v>15</v>
      </c>
      <c r="H2117" s="8" t="s">
        <v>3513</v>
      </c>
      <c r="I2117" s="3" t="s">
        <v>16</v>
      </c>
      <c r="J2117" s="36">
        <v>80.41</v>
      </c>
      <c r="K2117" s="32">
        <v>3.1115400000000002</v>
      </c>
      <c r="L2117" s="14">
        <v>0.1875</v>
      </c>
      <c r="M2117" s="12">
        <v>42265</v>
      </c>
      <c r="N2117" s="97" t="s">
        <v>5877</v>
      </c>
      <c r="O2117" s="8" t="s">
        <v>115</v>
      </c>
      <c r="P2117" s="8" t="s">
        <v>3465</v>
      </c>
      <c r="Q2117" s="8" t="s">
        <v>3471</v>
      </c>
    </row>
    <row r="2118" spans="1:17" ht="13.9" customHeight="1">
      <c r="A2118" s="2" t="s">
        <v>8545</v>
      </c>
      <c r="B2118" s="11" t="s">
        <v>13</v>
      </c>
      <c r="C2118" s="3" t="s">
        <v>14</v>
      </c>
      <c r="D2118" s="8" t="s">
        <v>2253</v>
      </c>
      <c r="E2118" s="8" t="s">
        <v>201</v>
      </c>
      <c r="F2118" s="8" t="s">
        <v>3477</v>
      </c>
      <c r="G2118" s="8" t="s">
        <v>15</v>
      </c>
      <c r="H2118" s="8" t="s">
        <v>3513</v>
      </c>
      <c r="I2118" s="3" t="s">
        <v>16</v>
      </c>
      <c r="J2118" s="36">
        <v>76.77</v>
      </c>
      <c r="K2118" s="32">
        <v>36.535400000000003</v>
      </c>
      <c r="L2118" s="14">
        <v>0.2</v>
      </c>
      <c r="M2118" s="12">
        <v>42870</v>
      </c>
      <c r="N2118" s="93" t="s">
        <v>4198</v>
      </c>
      <c r="O2118" s="8" t="s">
        <v>115</v>
      </c>
      <c r="P2118" s="8" t="s">
        <v>3465</v>
      </c>
      <c r="Q2118" s="8" t="s">
        <v>3471</v>
      </c>
    </row>
    <row r="2119" spans="1:17" ht="13.9" customHeight="1">
      <c r="A2119" s="2" t="s">
        <v>8546</v>
      </c>
      <c r="B2119" s="11" t="s">
        <v>13</v>
      </c>
      <c r="C2119" s="3" t="s">
        <v>14</v>
      </c>
      <c r="D2119" s="8" t="s">
        <v>1483</v>
      </c>
      <c r="E2119" s="8" t="s">
        <v>1589</v>
      </c>
      <c r="F2119" s="8" t="s">
        <v>3477</v>
      </c>
      <c r="G2119" s="8" t="s">
        <v>15</v>
      </c>
      <c r="H2119" s="8" t="s">
        <v>3513</v>
      </c>
      <c r="I2119" s="3" t="s">
        <v>16</v>
      </c>
      <c r="J2119" s="36">
        <v>116.51</v>
      </c>
      <c r="K2119" s="32">
        <v>7.2977011000000003</v>
      </c>
      <c r="L2119" s="14">
        <v>0.1875</v>
      </c>
      <c r="M2119" s="12">
        <v>42778</v>
      </c>
      <c r="N2119" s="93" t="s">
        <v>4840</v>
      </c>
      <c r="O2119" s="8" t="s">
        <v>115</v>
      </c>
      <c r="P2119" s="8" t="s">
        <v>3465</v>
      </c>
      <c r="Q2119" s="8" t="s">
        <v>3471</v>
      </c>
    </row>
    <row r="2120" spans="1:17" ht="13.9" customHeight="1">
      <c r="A2120" s="23" t="s">
        <v>8547</v>
      </c>
      <c r="B2120" s="11" t="s">
        <v>13</v>
      </c>
      <c r="C2120" s="3" t="s">
        <v>14</v>
      </c>
      <c r="D2120" s="8" t="s">
        <v>2254</v>
      </c>
      <c r="E2120" s="3" t="s">
        <v>116</v>
      </c>
      <c r="F2120" s="8" t="s">
        <v>3477</v>
      </c>
      <c r="G2120" s="8" t="s">
        <v>15</v>
      </c>
      <c r="H2120" s="8" t="s">
        <v>3513</v>
      </c>
      <c r="I2120" s="3" t="s">
        <v>16</v>
      </c>
      <c r="J2120" s="36">
        <v>21.19</v>
      </c>
      <c r="K2120" s="32">
        <v>5.54</v>
      </c>
      <c r="L2120" s="14">
        <v>0.1875</v>
      </c>
      <c r="M2120" s="7">
        <v>42208</v>
      </c>
      <c r="N2120" s="93" t="s">
        <v>4841</v>
      </c>
      <c r="O2120" s="8" t="s">
        <v>115</v>
      </c>
      <c r="P2120" s="8" t="s">
        <v>3465</v>
      </c>
      <c r="Q2120" s="8" t="s">
        <v>3471</v>
      </c>
    </row>
    <row r="2121" spans="1:17" ht="13.9" customHeight="1">
      <c r="A2121" s="2" t="s">
        <v>8548</v>
      </c>
      <c r="B2121" s="11" t="s">
        <v>13</v>
      </c>
      <c r="C2121" s="3" t="s">
        <v>14</v>
      </c>
      <c r="D2121" s="8" t="s">
        <v>2255</v>
      </c>
      <c r="E2121" s="3" t="s">
        <v>354</v>
      </c>
      <c r="F2121" s="8" t="s">
        <v>3477</v>
      </c>
      <c r="G2121" s="8" t="s">
        <v>15</v>
      </c>
      <c r="H2121" s="8" t="s">
        <v>3513</v>
      </c>
      <c r="I2121" s="3" t="s">
        <v>16</v>
      </c>
      <c r="J2121" s="36">
        <v>89.15</v>
      </c>
      <c r="K2121" s="32">
        <v>3.1115385</v>
      </c>
      <c r="L2121" s="14">
        <v>0.1875</v>
      </c>
      <c r="M2121" s="12">
        <v>42299</v>
      </c>
      <c r="N2121" s="93" t="s">
        <v>4199</v>
      </c>
      <c r="O2121" s="8" t="s">
        <v>115</v>
      </c>
      <c r="P2121" s="8" t="s">
        <v>3465</v>
      </c>
      <c r="Q2121" s="8" t="s">
        <v>3471</v>
      </c>
    </row>
    <row r="2122" spans="1:17" ht="13.9" customHeight="1">
      <c r="A2122" s="2" t="s">
        <v>8549</v>
      </c>
      <c r="B2122" s="11" t="s">
        <v>13</v>
      </c>
      <c r="C2122" s="3" t="s">
        <v>14</v>
      </c>
      <c r="D2122" s="8" t="s">
        <v>2256</v>
      </c>
      <c r="E2122" s="3" t="s">
        <v>995</v>
      </c>
      <c r="F2122" s="8" t="s">
        <v>3477</v>
      </c>
      <c r="G2122" s="8" t="s">
        <v>15</v>
      </c>
      <c r="H2122" s="8" t="s">
        <v>3513</v>
      </c>
      <c r="I2122" s="3" t="s">
        <v>16</v>
      </c>
      <c r="J2122" s="36">
        <v>45.88</v>
      </c>
      <c r="K2122" s="32">
        <v>25</v>
      </c>
      <c r="L2122" s="14">
        <v>0.1875</v>
      </c>
      <c r="M2122" s="12">
        <v>41719</v>
      </c>
      <c r="N2122" s="93" t="s">
        <v>4200</v>
      </c>
      <c r="O2122" s="8" t="s">
        <v>115</v>
      </c>
      <c r="P2122" s="8" t="s">
        <v>3465</v>
      </c>
      <c r="Q2122" s="8" t="s">
        <v>3471</v>
      </c>
    </row>
    <row r="2123" spans="1:17" ht="13.9" customHeight="1">
      <c r="A2123" s="23" t="s">
        <v>8550</v>
      </c>
      <c r="B2123" s="11" t="s">
        <v>13</v>
      </c>
      <c r="C2123" s="3" t="s">
        <v>14</v>
      </c>
      <c r="D2123" s="8" t="s">
        <v>2257</v>
      </c>
      <c r="E2123" s="8" t="s">
        <v>2147</v>
      </c>
      <c r="F2123" s="8" t="s">
        <v>3477</v>
      </c>
      <c r="G2123" s="8" t="s">
        <v>15</v>
      </c>
      <c r="H2123" s="8" t="s">
        <v>3513</v>
      </c>
      <c r="I2123" s="3" t="s">
        <v>16</v>
      </c>
      <c r="J2123" s="36">
        <v>80.55</v>
      </c>
      <c r="K2123" s="32">
        <v>0.625</v>
      </c>
      <c r="L2123" s="14">
        <v>0.1875</v>
      </c>
      <c r="M2123" s="12">
        <v>42211</v>
      </c>
      <c r="N2123" s="93" t="s">
        <v>4201</v>
      </c>
      <c r="O2123" s="8" t="s">
        <v>115</v>
      </c>
      <c r="P2123" s="8" t="s">
        <v>3465</v>
      </c>
      <c r="Q2123" s="8" t="s">
        <v>3471</v>
      </c>
    </row>
    <row r="2124" spans="1:17" ht="13.9" customHeight="1">
      <c r="A2124" s="2" t="s">
        <v>8551</v>
      </c>
      <c r="B2124" s="11" t="s">
        <v>13</v>
      </c>
      <c r="C2124" s="3" t="s">
        <v>14</v>
      </c>
      <c r="D2124" s="8" t="s">
        <v>2258</v>
      </c>
      <c r="E2124" s="8" t="s">
        <v>1777</v>
      </c>
      <c r="F2124" s="8" t="s">
        <v>3477</v>
      </c>
      <c r="G2124" s="8" t="s">
        <v>15</v>
      </c>
      <c r="H2124" s="8" t="s">
        <v>3513</v>
      </c>
      <c r="I2124" s="3" t="s">
        <v>16</v>
      </c>
      <c r="J2124" s="36">
        <v>32.96</v>
      </c>
      <c r="K2124" s="32">
        <v>0.83333330000000005</v>
      </c>
      <c r="L2124" s="14">
        <v>0.1875</v>
      </c>
      <c r="M2124" s="7">
        <v>42208</v>
      </c>
      <c r="N2124" s="93" t="s">
        <v>4202</v>
      </c>
      <c r="O2124" s="8" t="s">
        <v>115</v>
      </c>
      <c r="P2124" s="8" t="s">
        <v>3465</v>
      </c>
      <c r="Q2124" s="8" t="s">
        <v>3471</v>
      </c>
    </row>
    <row r="2125" spans="1:17" ht="13.9" customHeight="1">
      <c r="A2125" s="2" t="s">
        <v>8552</v>
      </c>
      <c r="B2125" s="11" t="s">
        <v>13</v>
      </c>
      <c r="C2125" s="3" t="s">
        <v>14</v>
      </c>
      <c r="D2125" s="8" t="s">
        <v>2259</v>
      </c>
      <c r="E2125" s="3" t="s">
        <v>1327</v>
      </c>
      <c r="F2125" s="8" t="s">
        <v>3477</v>
      </c>
      <c r="G2125" s="8" t="s">
        <v>15</v>
      </c>
      <c r="H2125" s="8" t="s">
        <v>3513</v>
      </c>
      <c r="I2125" s="3" t="s">
        <v>16</v>
      </c>
      <c r="J2125" s="36">
        <v>298.89</v>
      </c>
      <c r="K2125" s="32">
        <v>155.59664000000001</v>
      </c>
      <c r="L2125" s="14">
        <v>0.1875</v>
      </c>
      <c r="M2125" s="12">
        <v>42236</v>
      </c>
      <c r="N2125" s="93" t="s">
        <v>4842</v>
      </c>
      <c r="O2125" s="8" t="s">
        <v>115</v>
      </c>
      <c r="P2125" s="8" t="s">
        <v>3465</v>
      </c>
      <c r="Q2125" s="8" t="s">
        <v>3471</v>
      </c>
    </row>
    <row r="2126" spans="1:17" ht="13.9" customHeight="1">
      <c r="A2126" s="23" t="s">
        <v>8553</v>
      </c>
      <c r="B2126" s="11" t="s">
        <v>13</v>
      </c>
      <c r="C2126" s="3" t="s">
        <v>14</v>
      </c>
      <c r="D2126" s="8" t="s">
        <v>2260</v>
      </c>
      <c r="E2126" s="8" t="s">
        <v>3188</v>
      </c>
      <c r="F2126" s="8" t="s">
        <v>3477</v>
      </c>
      <c r="G2126" s="8" t="s">
        <v>15</v>
      </c>
      <c r="H2126" s="8" t="s">
        <v>3513</v>
      </c>
      <c r="I2126" s="3" t="s">
        <v>16</v>
      </c>
      <c r="J2126" s="36">
        <v>84.89</v>
      </c>
      <c r="K2126" s="32">
        <v>2.4329493000000002</v>
      </c>
      <c r="L2126" s="14">
        <v>0.1875</v>
      </c>
      <c r="M2126" s="12">
        <v>42947</v>
      </c>
      <c r="N2126" s="93" t="s">
        <v>5878</v>
      </c>
      <c r="O2126" s="8" t="s">
        <v>115</v>
      </c>
      <c r="P2126" s="8" t="s">
        <v>3465</v>
      </c>
      <c r="Q2126" s="8" t="s">
        <v>3471</v>
      </c>
    </row>
    <row r="2127" spans="1:17" ht="13.9" customHeight="1">
      <c r="A2127" s="2" t="s">
        <v>8554</v>
      </c>
      <c r="B2127" s="11" t="s">
        <v>13</v>
      </c>
      <c r="C2127" s="3" t="s">
        <v>14</v>
      </c>
      <c r="D2127" s="8" t="s">
        <v>2261</v>
      </c>
      <c r="E2127" s="3" t="s">
        <v>1177</v>
      </c>
      <c r="F2127" s="8" t="s">
        <v>3477</v>
      </c>
      <c r="G2127" s="8" t="s">
        <v>15</v>
      </c>
      <c r="H2127" s="8" t="s">
        <v>3513</v>
      </c>
      <c r="I2127" s="3" t="s">
        <v>16</v>
      </c>
      <c r="J2127" s="36">
        <v>78.39</v>
      </c>
      <c r="K2127" s="32">
        <v>5.625</v>
      </c>
      <c r="L2127" s="14">
        <v>0.1875</v>
      </c>
      <c r="M2127" s="12">
        <v>43309</v>
      </c>
      <c r="N2127" s="93" t="s">
        <v>5879</v>
      </c>
      <c r="O2127" s="8" t="s">
        <v>115</v>
      </c>
      <c r="P2127" s="8" t="s">
        <v>3465</v>
      </c>
      <c r="Q2127" s="8" t="s">
        <v>3471</v>
      </c>
    </row>
    <row r="2128" spans="1:17" ht="13.9" customHeight="1">
      <c r="A2128" s="2" t="s">
        <v>8555</v>
      </c>
      <c r="B2128" s="11" t="s">
        <v>13</v>
      </c>
      <c r="C2128" s="3" t="s">
        <v>14</v>
      </c>
      <c r="D2128" s="8" t="s">
        <v>2262</v>
      </c>
      <c r="E2128" s="3" t="s">
        <v>553</v>
      </c>
      <c r="F2128" s="8" t="s">
        <v>3477</v>
      </c>
      <c r="G2128" s="8" t="s">
        <v>15</v>
      </c>
      <c r="H2128" s="8" t="s">
        <v>3513</v>
      </c>
      <c r="I2128" s="3" t="s">
        <v>16</v>
      </c>
      <c r="J2128" s="36">
        <v>79.989999999999995</v>
      </c>
      <c r="K2128" s="32">
        <v>3.1115385</v>
      </c>
      <c r="L2128" s="14">
        <v>0.1875</v>
      </c>
      <c r="M2128" s="7">
        <v>42269</v>
      </c>
      <c r="N2128" s="93" t="s">
        <v>4203</v>
      </c>
      <c r="O2128" s="8" t="s">
        <v>115</v>
      </c>
      <c r="P2128" s="8" t="s">
        <v>3465</v>
      </c>
      <c r="Q2128" s="8" t="s">
        <v>3471</v>
      </c>
    </row>
    <row r="2129" spans="1:17" ht="13.9" customHeight="1">
      <c r="A2129" s="23" t="s">
        <v>8556</v>
      </c>
      <c r="B2129" s="11" t="s">
        <v>13</v>
      </c>
      <c r="C2129" s="3" t="s">
        <v>14</v>
      </c>
      <c r="D2129" s="8" t="s">
        <v>2263</v>
      </c>
      <c r="E2129" s="8" t="s">
        <v>2552</v>
      </c>
      <c r="F2129" s="8" t="s">
        <v>3477</v>
      </c>
      <c r="G2129" s="8" t="s">
        <v>15</v>
      </c>
      <c r="H2129" s="8" t="s">
        <v>3513</v>
      </c>
      <c r="I2129" s="3" t="s">
        <v>16</v>
      </c>
      <c r="J2129" s="36">
        <v>31.99</v>
      </c>
      <c r="K2129" s="32">
        <v>0.83333330000000005</v>
      </c>
      <c r="L2129" s="14">
        <v>0.1875</v>
      </c>
      <c r="M2129" s="12">
        <v>42204</v>
      </c>
      <c r="N2129" s="93" t="s">
        <v>4202</v>
      </c>
      <c r="O2129" s="8" t="s">
        <v>115</v>
      </c>
      <c r="P2129" s="8" t="s">
        <v>3465</v>
      </c>
      <c r="Q2129" s="8" t="s">
        <v>3471</v>
      </c>
    </row>
    <row r="2130" spans="1:17" ht="13.9" customHeight="1">
      <c r="A2130" s="2" t="s">
        <v>8557</v>
      </c>
      <c r="B2130" s="11" t="s">
        <v>13</v>
      </c>
      <c r="C2130" s="3" t="s">
        <v>14</v>
      </c>
      <c r="D2130" s="8" t="s">
        <v>2264</v>
      </c>
      <c r="E2130" s="8" t="s">
        <v>1274</v>
      </c>
      <c r="F2130" s="8" t="s">
        <v>3477</v>
      </c>
      <c r="G2130" s="8" t="s">
        <v>15</v>
      </c>
      <c r="H2130" s="8" t="s">
        <v>3513</v>
      </c>
      <c r="I2130" s="3" t="s">
        <v>16</v>
      </c>
      <c r="J2130" s="36">
        <v>70.989999999999995</v>
      </c>
      <c r="K2130" s="32">
        <v>1.25</v>
      </c>
      <c r="L2130" s="14">
        <v>0.2</v>
      </c>
      <c r="M2130" s="12">
        <v>42981</v>
      </c>
      <c r="N2130" s="93" t="s">
        <v>4204</v>
      </c>
      <c r="O2130" s="8" t="s">
        <v>115</v>
      </c>
      <c r="P2130" s="8" t="s">
        <v>3465</v>
      </c>
      <c r="Q2130" s="8" t="s">
        <v>3471</v>
      </c>
    </row>
    <row r="2131" spans="1:17" ht="13.9" customHeight="1">
      <c r="A2131" s="2" t="s">
        <v>8558</v>
      </c>
      <c r="B2131" s="11" t="s">
        <v>13</v>
      </c>
      <c r="C2131" s="3" t="s">
        <v>14</v>
      </c>
      <c r="D2131" s="8" t="s">
        <v>2265</v>
      </c>
      <c r="E2131" s="3" t="s">
        <v>1396</v>
      </c>
      <c r="F2131" s="8" t="s">
        <v>3477</v>
      </c>
      <c r="G2131" s="8" t="s">
        <v>15</v>
      </c>
      <c r="H2131" s="8" t="s">
        <v>3513</v>
      </c>
      <c r="I2131" s="3" t="s">
        <v>16</v>
      </c>
      <c r="J2131" s="36">
        <v>85.94</v>
      </c>
      <c r="K2131" s="32">
        <v>12.5</v>
      </c>
      <c r="L2131" s="14">
        <v>0.1875</v>
      </c>
      <c r="M2131" s="12">
        <v>42661</v>
      </c>
      <c r="N2131" s="93" t="s">
        <v>4839</v>
      </c>
      <c r="O2131" s="8" t="s">
        <v>683</v>
      </c>
      <c r="P2131" s="8" t="s">
        <v>3465</v>
      </c>
      <c r="Q2131" s="8" t="s">
        <v>3471</v>
      </c>
    </row>
    <row r="2132" spans="1:17" ht="13.9" customHeight="1">
      <c r="A2132" s="23" t="s">
        <v>8559</v>
      </c>
      <c r="B2132" s="11" t="s">
        <v>13</v>
      </c>
      <c r="C2132" s="3" t="s">
        <v>14</v>
      </c>
      <c r="D2132" s="8" t="s">
        <v>2266</v>
      </c>
      <c r="E2132" s="8" t="s">
        <v>2276</v>
      </c>
      <c r="F2132" s="8" t="s">
        <v>3477</v>
      </c>
      <c r="G2132" s="8" t="s">
        <v>15</v>
      </c>
      <c r="H2132" s="8" t="s">
        <v>3513</v>
      </c>
      <c r="I2132" s="3" t="s">
        <v>16</v>
      </c>
      <c r="J2132" s="36">
        <v>38.409999999999997</v>
      </c>
      <c r="K2132" s="32">
        <v>5.1812500000000004</v>
      </c>
      <c r="L2132" s="14">
        <v>0.1875</v>
      </c>
      <c r="M2132" s="7">
        <v>42208</v>
      </c>
      <c r="N2132" s="93" t="s">
        <v>4843</v>
      </c>
      <c r="O2132" s="8" t="s">
        <v>683</v>
      </c>
      <c r="P2132" s="8" t="s">
        <v>3465</v>
      </c>
      <c r="Q2132" s="8" t="s">
        <v>3471</v>
      </c>
    </row>
    <row r="2133" spans="1:17" ht="13.9" customHeight="1">
      <c r="A2133" s="2" t="s">
        <v>8560</v>
      </c>
      <c r="B2133" s="11" t="s">
        <v>13</v>
      </c>
      <c r="C2133" s="3" t="s">
        <v>14</v>
      </c>
      <c r="D2133" s="8" t="s">
        <v>2267</v>
      </c>
      <c r="E2133" s="8" t="s">
        <v>1777</v>
      </c>
      <c r="F2133" s="8" t="s">
        <v>3477</v>
      </c>
      <c r="G2133" s="8" t="s">
        <v>15</v>
      </c>
      <c r="H2133" s="8" t="s">
        <v>3513</v>
      </c>
      <c r="I2133" s="3" t="s">
        <v>16</v>
      </c>
      <c r="J2133" s="36">
        <v>39.380000000000003</v>
      </c>
      <c r="K2133" s="32">
        <v>2.8571</v>
      </c>
      <c r="L2133" s="14">
        <v>0.1875</v>
      </c>
      <c r="M2133" s="12">
        <v>41742</v>
      </c>
      <c r="N2133" s="93" t="s">
        <v>4205</v>
      </c>
      <c r="O2133" s="8" t="s">
        <v>683</v>
      </c>
      <c r="P2133" s="8" t="s">
        <v>3465</v>
      </c>
      <c r="Q2133" s="8" t="s">
        <v>3471</v>
      </c>
    </row>
    <row r="2134" spans="1:17" ht="13.9" customHeight="1">
      <c r="A2134" s="2" t="s">
        <v>8561</v>
      </c>
      <c r="B2134" s="11" t="s">
        <v>13</v>
      </c>
      <c r="C2134" s="3" t="s">
        <v>14</v>
      </c>
      <c r="D2134" s="8" t="s">
        <v>2268</v>
      </c>
      <c r="E2134" s="3" t="s">
        <v>1327</v>
      </c>
      <c r="F2134" s="8" t="s">
        <v>3477</v>
      </c>
      <c r="G2134" s="8" t="s">
        <v>15</v>
      </c>
      <c r="H2134" s="8" t="s">
        <v>3513</v>
      </c>
      <c r="I2134" s="3" t="s">
        <v>16</v>
      </c>
      <c r="J2134" s="36">
        <v>19.53</v>
      </c>
      <c r="K2134" s="32">
        <v>10</v>
      </c>
      <c r="L2134" s="14">
        <v>0.1875</v>
      </c>
      <c r="M2134" s="12">
        <v>42250</v>
      </c>
      <c r="N2134" s="93" t="s">
        <v>4844</v>
      </c>
      <c r="O2134" s="8" t="s">
        <v>683</v>
      </c>
      <c r="P2134" s="8" t="s">
        <v>3465</v>
      </c>
      <c r="Q2134" s="8" t="s">
        <v>3471</v>
      </c>
    </row>
    <row r="2135" spans="1:17" ht="13.9" customHeight="1">
      <c r="A2135" s="23" t="s">
        <v>8562</v>
      </c>
      <c r="B2135" s="11" t="s">
        <v>13</v>
      </c>
      <c r="C2135" s="3" t="s">
        <v>14</v>
      </c>
      <c r="D2135" s="8" t="s">
        <v>2269</v>
      </c>
      <c r="E2135" s="3" t="s">
        <v>215</v>
      </c>
      <c r="F2135" s="8" t="s">
        <v>3477</v>
      </c>
      <c r="G2135" s="8" t="s">
        <v>15</v>
      </c>
      <c r="H2135" s="8" t="s">
        <v>3513</v>
      </c>
      <c r="I2135" s="3" t="s">
        <v>16</v>
      </c>
      <c r="J2135" s="36">
        <v>41.08</v>
      </c>
      <c r="K2135" s="32">
        <v>8.3333332999999996</v>
      </c>
      <c r="L2135" s="14">
        <v>0.1875</v>
      </c>
      <c r="M2135" s="12">
        <v>42823</v>
      </c>
      <c r="N2135" s="93" t="s">
        <v>4845</v>
      </c>
      <c r="O2135" s="8" t="s">
        <v>683</v>
      </c>
      <c r="P2135" s="8" t="s">
        <v>3465</v>
      </c>
      <c r="Q2135" s="8" t="s">
        <v>3471</v>
      </c>
    </row>
    <row r="2136" spans="1:17" ht="13.9" customHeight="1">
      <c r="A2136" s="2" t="s">
        <v>8563</v>
      </c>
      <c r="B2136" s="11" t="s">
        <v>13</v>
      </c>
      <c r="C2136" s="3" t="s">
        <v>14</v>
      </c>
      <c r="D2136" s="8" t="s">
        <v>2270</v>
      </c>
      <c r="E2136" s="3" t="s">
        <v>354</v>
      </c>
      <c r="F2136" s="8" t="s">
        <v>3477</v>
      </c>
      <c r="G2136" s="8" t="s">
        <v>15</v>
      </c>
      <c r="H2136" s="8" t="s">
        <v>3513</v>
      </c>
      <c r="I2136" s="3" t="s">
        <v>16</v>
      </c>
      <c r="J2136" s="36">
        <v>9.18</v>
      </c>
      <c r="K2136" s="32">
        <v>3.6</v>
      </c>
      <c r="L2136" s="14">
        <v>0.1875</v>
      </c>
      <c r="M2136" s="7">
        <v>42250</v>
      </c>
      <c r="N2136" s="93" t="s">
        <v>4206</v>
      </c>
      <c r="O2136" s="8" t="s">
        <v>683</v>
      </c>
      <c r="P2136" s="8" t="s">
        <v>3465</v>
      </c>
      <c r="Q2136" s="8" t="s">
        <v>3471</v>
      </c>
    </row>
    <row r="2137" spans="1:17" ht="13.9" customHeight="1">
      <c r="A2137" s="2" t="s">
        <v>8564</v>
      </c>
      <c r="B2137" s="8" t="s">
        <v>13</v>
      </c>
      <c r="C2137" s="3" t="s">
        <v>14</v>
      </c>
      <c r="D2137" s="8" t="s">
        <v>2271</v>
      </c>
      <c r="E2137" s="8" t="s">
        <v>2864</v>
      </c>
      <c r="F2137" s="8" t="s">
        <v>3477</v>
      </c>
      <c r="G2137" s="8" t="s">
        <v>15</v>
      </c>
      <c r="H2137" s="8" t="s">
        <v>3513</v>
      </c>
      <c r="I2137" s="3" t="s">
        <v>16</v>
      </c>
      <c r="J2137" s="36">
        <v>40.83</v>
      </c>
      <c r="K2137" s="32">
        <v>8.3333332999999996</v>
      </c>
      <c r="L2137" s="14">
        <v>0.1875</v>
      </c>
      <c r="M2137" s="12">
        <v>42339</v>
      </c>
      <c r="N2137" s="93" t="s">
        <v>4207</v>
      </c>
      <c r="O2137" s="8" t="s">
        <v>683</v>
      </c>
      <c r="P2137" s="8" t="s">
        <v>3465</v>
      </c>
      <c r="Q2137" s="8" t="s">
        <v>3471</v>
      </c>
    </row>
    <row r="2138" spans="1:17" ht="13.9" customHeight="1">
      <c r="A2138" s="23" t="s">
        <v>8565</v>
      </c>
      <c r="B2138" s="8" t="s">
        <v>13</v>
      </c>
      <c r="C2138" s="3" t="s">
        <v>14</v>
      </c>
      <c r="D2138" s="8" t="s">
        <v>2272</v>
      </c>
      <c r="E2138" s="8" t="s">
        <v>201</v>
      </c>
      <c r="F2138" s="8" t="s">
        <v>3477</v>
      </c>
      <c r="G2138" s="8" t="s">
        <v>15</v>
      </c>
      <c r="H2138" s="8" t="s">
        <v>3513</v>
      </c>
      <c r="I2138" s="3" t="s">
        <v>16</v>
      </c>
      <c r="J2138" s="36">
        <v>87.89</v>
      </c>
      <c r="K2138" s="32">
        <v>6.25</v>
      </c>
      <c r="L2138" s="14">
        <v>0.1875</v>
      </c>
      <c r="M2138" s="12">
        <v>42191</v>
      </c>
      <c r="N2138" s="93" t="s">
        <v>5880</v>
      </c>
      <c r="O2138" s="8" t="s">
        <v>683</v>
      </c>
      <c r="P2138" s="8" t="s">
        <v>3465</v>
      </c>
      <c r="Q2138" s="8" t="s">
        <v>3471</v>
      </c>
    </row>
    <row r="2139" spans="1:17" ht="13.9" customHeight="1">
      <c r="A2139" s="2" t="s">
        <v>8566</v>
      </c>
      <c r="B2139" s="8" t="s">
        <v>13</v>
      </c>
      <c r="C2139" s="3" t="s">
        <v>14</v>
      </c>
      <c r="D2139" s="8" t="s">
        <v>2273</v>
      </c>
      <c r="E2139" s="3" t="s">
        <v>215</v>
      </c>
      <c r="F2139" s="8" t="s">
        <v>3477</v>
      </c>
      <c r="G2139" s="8" t="s">
        <v>15</v>
      </c>
      <c r="H2139" s="8" t="s">
        <v>3527</v>
      </c>
      <c r="I2139" s="3" t="s">
        <v>16</v>
      </c>
      <c r="J2139" s="36">
        <v>148.75</v>
      </c>
      <c r="K2139" s="32">
        <v>7.6189999999999998</v>
      </c>
      <c r="L2139" s="14">
        <v>0.2</v>
      </c>
      <c r="M2139" s="12">
        <v>43455</v>
      </c>
      <c r="N2139" s="93" t="s">
        <v>4846</v>
      </c>
      <c r="O2139" s="8" t="s">
        <v>177</v>
      </c>
      <c r="P2139" s="8" t="s">
        <v>3465</v>
      </c>
      <c r="Q2139" s="8" t="s">
        <v>3471</v>
      </c>
    </row>
    <row r="2140" spans="1:17" ht="13.9" customHeight="1">
      <c r="A2140" s="2" t="s">
        <v>8567</v>
      </c>
      <c r="B2140" s="8" t="s">
        <v>13</v>
      </c>
      <c r="C2140" s="3" t="s">
        <v>14</v>
      </c>
      <c r="D2140" s="8" t="s">
        <v>2274</v>
      </c>
      <c r="E2140" s="3" t="s">
        <v>1327</v>
      </c>
      <c r="F2140" s="8" t="s">
        <v>3477</v>
      </c>
      <c r="G2140" s="8" t="s">
        <v>15</v>
      </c>
      <c r="H2140" s="8" t="s">
        <v>3527</v>
      </c>
      <c r="I2140" s="3" t="s">
        <v>16</v>
      </c>
      <c r="J2140" s="36">
        <v>40.29</v>
      </c>
      <c r="K2140" s="32">
        <v>6.6666667000000004</v>
      </c>
      <c r="L2140" s="14">
        <v>0.1875</v>
      </c>
      <c r="M2140" s="12">
        <v>42770</v>
      </c>
      <c r="N2140" s="93" t="s">
        <v>4847</v>
      </c>
      <c r="O2140" s="8" t="s">
        <v>177</v>
      </c>
      <c r="P2140" s="8" t="s">
        <v>3465</v>
      </c>
      <c r="Q2140" s="8" t="s">
        <v>3471</v>
      </c>
    </row>
    <row r="2141" spans="1:17" ht="13.9" customHeight="1">
      <c r="A2141" s="23" t="s">
        <v>8568</v>
      </c>
      <c r="B2141" s="8" t="s">
        <v>13</v>
      </c>
      <c r="C2141" s="3" t="s">
        <v>14</v>
      </c>
      <c r="D2141" s="8" t="s">
        <v>2275</v>
      </c>
      <c r="E2141" s="8" t="s">
        <v>2799</v>
      </c>
      <c r="F2141" s="8" t="s">
        <v>3477</v>
      </c>
      <c r="G2141" s="8" t="s">
        <v>15</v>
      </c>
      <c r="H2141" s="8" t="s">
        <v>3527</v>
      </c>
      <c r="I2141" s="3" t="s">
        <v>16</v>
      </c>
      <c r="J2141" s="36">
        <v>38.590000000000003</v>
      </c>
      <c r="K2141" s="32">
        <v>6.6666667000000004</v>
      </c>
      <c r="L2141" s="14">
        <v>0.1875</v>
      </c>
      <c r="M2141" s="12">
        <v>39766</v>
      </c>
      <c r="N2141" s="93" t="s">
        <v>4208</v>
      </c>
      <c r="O2141" s="8" t="s">
        <v>177</v>
      </c>
      <c r="P2141" s="8" t="s">
        <v>3465</v>
      </c>
      <c r="Q2141" s="8" t="s">
        <v>3471</v>
      </c>
    </row>
    <row r="2142" spans="1:17" ht="13.9" customHeight="1">
      <c r="A2142" s="2" t="s">
        <v>8569</v>
      </c>
      <c r="B2142" s="8" t="s">
        <v>13</v>
      </c>
      <c r="C2142" s="3" t="s">
        <v>14</v>
      </c>
      <c r="D2142" s="8" t="s">
        <v>117</v>
      </c>
      <c r="E2142" s="8" t="s">
        <v>2404</v>
      </c>
      <c r="F2142" s="8" t="s">
        <v>3477</v>
      </c>
      <c r="G2142" s="8" t="s">
        <v>15</v>
      </c>
      <c r="H2142" s="8" t="s">
        <v>3527</v>
      </c>
      <c r="I2142" s="3" t="s">
        <v>16</v>
      </c>
      <c r="J2142" s="36">
        <v>203.79</v>
      </c>
      <c r="K2142" s="32">
        <v>0</v>
      </c>
      <c r="L2142" s="14">
        <v>0.1875</v>
      </c>
      <c r="M2142" s="12">
        <v>42353</v>
      </c>
      <c r="N2142" s="93" t="s">
        <v>4209</v>
      </c>
      <c r="O2142" s="8" t="s">
        <v>177</v>
      </c>
      <c r="P2142" s="8" t="s">
        <v>3465</v>
      </c>
      <c r="Q2142" s="8" t="s">
        <v>3471</v>
      </c>
    </row>
    <row r="2143" spans="1:17" ht="13.9" customHeight="1">
      <c r="A2143" s="2" t="s">
        <v>8570</v>
      </c>
      <c r="B2143" s="8" t="s">
        <v>13</v>
      </c>
      <c r="C2143" s="3" t="s">
        <v>14</v>
      </c>
      <c r="D2143" s="8" t="s">
        <v>2277</v>
      </c>
      <c r="E2143" s="8" t="s">
        <v>201</v>
      </c>
      <c r="F2143" s="8" t="s">
        <v>3477</v>
      </c>
      <c r="G2143" s="8" t="s">
        <v>15</v>
      </c>
      <c r="H2143" s="8" t="s">
        <v>3527</v>
      </c>
      <c r="I2143" s="3" t="s">
        <v>16</v>
      </c>
      <c r="J2143" s="36">
        <v>159.78</v>
      </c>
      <c r="K2143" s="32">
        <v>7.6190480000000003</v>
      </c>
      <c r="L2143" s="14">
        <v>0.2</v>
      </c>
      <c r="M2143" s="12">
        <v>43345</v>
      </c>
      <c r="N2143" s="93" t="s">
        <v>5881</v>
      </c>
      <c r="O2143" s="8" t="s">
        <v>177</v>
      </c>
      <c r="P2143" s="8" t="s">
        <v>3465</v>
      </c>
      <c r="Q2143" s="8" t="s">
        <v>3471</v>
      </c>
    </row>
    <row r="2144" spans="1:17" ht="13.9" customHeight="1">
      <c r="A2144" s="23" t="s">
        <v>8571</v>
      </c>
      <c r="B2144" s="8" t="s">
        <v>13</v>
      </c>
      <c r="C2144" s="3" t="s">
        <v>14</v>
      </c>
      <c r="D2144" s="8" t="s">
        <v>2278</v>
      </c>
      <c r="E2144" s="3" t="s">
        <v>354</v>
      </c>
      <c r="F2144" s="8" t="s">
        <v>3477</v>
      </c>
      <c r="G2144" s="8" t="s">
        <v>15</v>
      </c>
      <c r="H2144" s="8" t="s">
        <v>3527</v>
      </c>
      <c r="I2144" s="3" t="s">
        <v>16</v>
      </c>
      <c r="J2144" s="36">
        <v>38.630000000000003</v>
      </c>
      <c r="K2144" s="32">
        <v>14.4</v>
      </c>
      <c r="L2144" s="14">
        <v>0.1875</v>
      </c>
      <c r="M2144" s="7">
        <v>42250</v>
      </c>
      <c r="N2144" s="93" t="s">
        <v>4206</v>
      </c>
      <c r="O2144" s="8" t="s">
        <v>177</v>
      </c>
      <c r="P2144" s="8" t="s">
        <v>3465</v>
      </c>
      <c r="Q2144" s="8" t="s">
        <v>3471</v>
      </c>
    </row>
    <row r="2145" spans="1:17" ht="13.9" customHeight="1">
      <c r="A2145" s="2" t="s">
        <v>8572</v>
      </c>
      <c r="B2145" s="8" t="s">
        <v>13</v>
      </c>
      <c r="C2145" s="3" t="s">
        <v>14</v>
      </c>
      <c r="D2145" s="8" t="s">
        <v>2279</v>
      </c>
      <c r="E2145" s="8" t="s">
        <v>3188</v>
      </c>
      <c r="F2145" s="8" t="s">
        <v>3477</v>
      </c>
      <c r="G2145" s="8" t="s">
        <v>15</v>
      </c>
      <c r="H2145" s="8" t="s">
        <v>3527</v>
      </c>
      <c r="I2145" s="3" t="s">
        <v>16</v>
      </c>
      <c r="J2145" s="36">
        <v>204.41</v>
      </c>
      <c r="K2145" s="32">
        <v>0</v>
      </c>
      <c r="L2145" s="14">
        <v>0.1875</v>
      </c>
      <c r="M2145" s="12">
        <v>42339</v>
      </c>
      <c r="N2145" s="93" t="s">
        <v>4210</v>
      </c>
      <c r="O2145" s="8" t="s">
        <v>177</v>
      </c>
      <c r="P2145" s="8" t="s">
        <v>3465</v>
      </c>
      <c r="Q2145" s="8" t="s">
        <v>3471</v>
      </c>
    </row>
    <row r="2146" spans="1:17" ht="13.9" customHeight="1">
      <c r="A2146" s="2" t="s">
        <v>8573</v>
      </c>
      <c r="B2146" s="8" t="s">
        <v>13</v>
      </c>
      <c r="C2146" s="3" t="s">
        <v>14</v>
      </c>
      <c r="D2146" s="8" t="s">
        <v>2280</v>
      </c>
      <c r="E2146" s="8" t="s">
        <v>201</v>
      </c>
      <c r="F2146" s="8" t="s">
        <v>3477</v>
      </c>
      <c r="G2146" s="8" t="s">
        <v>15</v>
      </c>
      <c r="H2146" s="8" t="s">
        <v>3527</v>
      </c>
      <c r="I2146" s="3" t="s">
        <v>16</v>
      </c>
      <c r="J2146" s="36">
        <v>43.51</v>
      </c>
      <c r="K2146" s="32">
        <v>6.6666667000000004</v>
      </c>
      <c r="L2146" s="14">
        <v>0.1875</v>
      </c>
      <c r="M2146" s="12">
        <v>39780</v>
      </c>
      <c r="N2146" s="93" t="s">
        <v>3716</v>
      </c>
      <c r="O2146" s="8" t="s">
        <v>177</v>
      </c>
      <c r="P2146" s="8" t="s">
        <v>3465</v>
      </c>
      <c r="Q2146" s="8" t="s">
        <v>3471</v>
      </c>
    </row>
    <row r="2147" spans="1:17" ht="13.9" customHeight="1">
      <c r="A2147" s="23" t="s">
        <v>8574</v>
      </c>
      <c r="B2147" s="8" t="s">
        <v>13</v>
      </c>
      <c r="C2147" s="3" t="s">
        <v>14</v>
      </c>
      <c r="D2147" s="8" t="s">
        <v>2281</v>
      </c>
      <c r="E2147" s="3" t="s">
        <v>1396</v>
      </c>
      <c r="F2147" s="8" t="s">
        <v>3479</v>
      </c>
      <c r="G2147" s="8" t="s">
        <v>15</v>
      </c>
      <c r="H2147" s="8" t="s">
        <v>3518</v>
      </c>
      <c r="I2147" s="3" t="s">
        <v>16</v>
      </c>
      <c r="J2147" s="36">
        <v>39.53</v>
      </c>
      <c r="K2147" s="32">
        <v>0.1309524</v>
      </c>
      <c r="L2147" s="14">
        <v>0.1875</v>
      </c>
      <c r="M2147" s="12">
        <v>42156</v>
      </c>
      <c r="N2147" s="93" t="s">
        <v>4848</v>
      </c>
      <c r="O2147" s="8" t="s">
        <v>233</v>
      </c>
      <c r="P2147" s="8" t="s">
        <v>3466</v>
      </c>
      <c r="Q2147" s="8" t="s">
        <v>3473</v>
      </c>
    </row>
    <row r="2148" spans="1:17" ht="13.9" customHeight="1">
      <c r="A2148" s="2" t="s">
        <v>8575</v>
      </c>
      <c r="B2148" s="8" t="s">
        <v>13</v>
      </c>
      <c r="C2148" s="3" t="s">
        <v>14</v>
      </c>
      <c r="D2148" s="8" t="s">
        <v>2282</v>
      </c>
      <c r="E2148" s="3" t="s">
        <v>354</v>
      </c>
      <c r="F2148" s="8" t="s">
        <v>3479</v>
      </c>
      <c r="G2148" s="8" t="s">
        <v>15</v>
      </c>
      <c r="H2148" s="8" t="s">
        <v>3518</v>
      </c>
      <c r="I2148" s="3" t="s">
        <v>16</v>
      </c>
      <c r="J2148" s="36">
        <v>41.34</v>
      </c>
      <c r="K2148" s="32">
        <v>0.1571429</v>
      </c>
      <c r="L2148" s="14">
        <v>0.1875</v>
      </c>
      <c r="M2148" s="7">
        <v>41718</v>
      </c>
      <c r="N2148" s="93" t="s">
        <v>3609</v>
      </c>
      <c r="O2148" s="8" t="s">
        <v>233</v>
      </c>
      <c r="P2148" s="8" t="s">
        <v>3466</v>
      </c>
      <c r="Q2148" s="8" t="s">
        <v>3473</v>
      </c>
    </row>
    <row r="2149" spans="1:17" ht="13.9" customHeight="1">
      <c r="A2149" s="2" t="s">
        <v>8576</v>
      </c>
      <c r="B2149" s="8" t="s">
        <v>13</v>
      </c>
      <c r="C2149" s="3" t="s">
        <v>14</v>
      </c>
      <c r="D2149" s="8" t="s">
        <v>2283</v>
      </c>
      <c r="E2149" s="8" t="s">
        <v>2276</v>
      </c>
      <c r="F2149" s="8" t="s">
        <v>3479</v>
      </c>
      <c r="G2149" s="8" t="s">
        <v>15</v>
      </c>
      <c r="H2149" s="8" t="s">
        <v>3518</v>
      </c>
      <c r="I2149" s="3" t="s">
        <v>16</v>
      </c>
      <c r="J2149" s="36">
        <v>37.33</v>
      </c>
      <c r="K2149" s="32">
        <v>0.1571429</v>
      </c>
      <c r="L2149" s="14">
        <v>0.1875</v>
      </c>
      <c r="M2149" s="12">
        <v>41714</v>
      </c>
      <c r="N2149" s="93" t="s">
        <v>4849</v>
      </c>
      <c r="O2149" s="8" t="s">
        <v>233</v>
      </c>
      <c r="P2149" s="8" t="s">
        <v>3466</v>
      </c>
      <c r="Q2149" s="8" t="s">
        <v>3473</v>
      </c>
    </row>
    <row r="2150" spans="1:17" ht="13.9" customHeight="1">
      <c r="A2150" s="23" t="s">
        <v>8577</v>
      </c>
      <c r="B2150" s="8" t="s">
        <v>13</v>
      </c>
      <c r="C2150" s="3" t="s">
        <v>14</v>
      </c>
      <c r="D2150" s="8" t="s">
        <v>2284</v>
      </c>
      <c r="E2150" s="8" t="s">
        <v>2404</v>
      </c>
      <c r="F2150" s="8" t="s">
        <v>3479</v>
      </c>
      <c r="G2150" s="8" t="s">
        <v>15</v>
      </c>
      <c r="H2150" s="8" t="s">
        <v>3518</v>
      </c>
      <c r="I2150" s="3" t="s">
        <v>16</v>
      </c>
      <c r="J2150" s="36">
        <v>38</v>
      </c>
      <c r="K2150" s="32">
        <v>0.1571429</v>
      </c>
      <c r="L2150" s="14">
        <v>0.1875</v>
      </c>
      <c r="M2150" s="12">
        <v>41728</v>
      </c>
      <c r="N2150" s="93" t="s">
        <v>3610</v>
      </c>
      <c r="O2150" s="8" t="s">
        <v>233</v>
      </c>
      <c r="P2150" s="8" t="s">
        <v>3466</v>
      </c>
      <c r="Q2150" s="8" t="s">
        <v>3473</v>
      </c>
    </row>
    <row r="2151" spans="1:17" ht="13.9" customHeight="1">
      <c r="A2151" s="2" t="s">
        <v>8578</v>
      </c>
      <c r="B2151" s="8" t="s">
        <v>13</v>
      </c>
      <c r="C2151" s="3" t="s">
        <v>14</v>
      </c>
      <c r="D2151" s="8" t="s">
        <v>2285</v>
      </c>
      <c r="E2151" s="3" t="s">
        <v>354</v>
      </c>
      <c r="F2151" s="8" t="s">
        <v>3479</v>
      </c>
      <c r="G2151" s="8" t="s">
        <v>15</v>
      </c>
      <c r="H2151" s="8" t="s">
        <v>3518</v>
      </c>
      <c r="I2151" s="3" t="s">
        <v>16</v>
      </c>
      <c r="J2151" s="36">
        <v>40.85</v>
      </c>
      <c r="K2151" s="32">
        <v>0.1571429</v>
      </c>
      <c r="L2151" s="14">
        <v>0.1875</v>
      </c>
      <c r="M2151" s="12">
        <v>42155</v>
      </c>
      <c r="N2151" s="93" t="s">
        <v>3611</v>
      </c>
      <c r="O2151" s="8" t="s">
        <v>233</v>
      </c>
      <c r="P2151" s="8" t="s">
        <v>3466</v>
      </c>
      <c r="Q2151" s="8" t="s">
        <v>3473</v>
      </c>
    </row>
    <row r="2152" spans="1:17" ht="13.9" customHeight="1">
      <c r="A2152" s="2" t="s">
        <v>8579</v>
      </c>
      <c r="B2152" s="8" t="s">
        <v>13</v>
      </c>
      <c r="C2152" s="3" t="s">
        <v>14</v>
      </c>
      <c r="D2152" s="8" t="s">
        <v>2286</v>
      </c>
      <c r="E2152" s="8" t="s">
        <v>2147</v>
      </c>
      <c r="F2152" s="8" t="s">
        <v>3477</v>
      </c>
      <c r="G2152" s="8" t="s">
        <v>15</v>
      </c>
      <c r="H2152" s="8" t="s">
        <v>3512</v>
      </c>
      <c r="I2152" s="3" t="s">
        <v>16</v>
      </c>
      <c r="J2152" s="36">
        <v>171.48</v>
      </c>
      <c r="K2152" s="32">
        <v>2.5</v>
      </c>
      <c r="L2152" s="14">
        <v>0.1875</v>
      </c>
      <c r="M2152" s="7">
        <v>42817</v>
      </c>
      <c r="N2152" s="93" t="s">
        <v>4850</v>
      </c>
      <c r="O2152" s="8" t="s">
        <v>683</v>
      </c>
      <c r="P2152" s="8" t="s">
        <v>3466</v>
      </c>
      <c r="Q2152" s="8" t="s">
        <v>3471</v>
      </c>
    </row>
    <row r="2153" spans="1:17" ht="13.9" customHeight="1">
      <c r="A2153" s="23" t="s">
        <v>8580</v>
      </c>
      <c r="B2153" s="8" t="s">
        <v>13</v>
      </c>
      <c r="C2153" s="3" t="s">
        <v>14</v>
      </c>
      <c r="D2153" s="8" t="s">
        <v>2287</v>
      </c>
      <c r="E2153" s="8" t="s">
        <v>1702</v>
      </c>
      <c r="F2153" s="8" t="s">
        <v>3477</v>
      </c>
      <c r="G2153" s="8" t="s">
        <v>15</v>
      </c>
      <c r="H2153" s="8" t="s">
        <v>3512</v>
      </c>
      <c r="I2153" s="3" t="s">
        <v>16</v>
      </c>
      <c r="J2153" s="36">
        <v>162.47</v>
      </c>
      <c r="K2153" s="32">
        <v>10</v>
      </c>
      <c r="L2153" s="14">
        <v>0.1875</v>
      </c>
      <c r="M2153" s="12">
        <v>42811</v>
      </c>
      <c r="N2153" s="93" t="s">
        <v>4053</v>
      </c>
      <c r="O2153" s="8" t="s">
        <v>683</v>
      </c>
      <c r="P2153" s="8" t="s">
        <v>3466</v>
      </c>
      <c r="Q2153" s="8" t="s">
        <v>3471</v>
      </c>
    </row>
    <row r="2154" spans="1:17" ht="13.9" customHeight="1">
      <c r="A2154" s="2" t="s">
        <v>8581</v>
      </c>
      <c r="B2154" s="11" t="s">
        <v>13</v>
      </c>
      <c r="C2154" s="3" t="s">
        <v>14</v>
      </c>
      <c r="D2154" s="8" t="s">
        <v>2288</v>
      </c>
      <c r="E2154" s="3" t="s">
        <v>1177</v>
      </c>
      <c r="F2154" s="8" t="s">
        <v>3477</v>
      </c>
      <c r="G2154" s="8" t="s">
        <v>15</v>
      </c>
      <c r="H2154" s="8" t="s">
        <v>3512</v>
      </c>
      <c r="I2154" s="3" t="s">
        <v>16</v>
      </c>
      <c r="J2154" s="36">
        <v>291.38</v>
      </c>
      <c r="K2154" s="32">
        <v>56.707501000000001</v>
      </c>
      <c r="L2154" s="14">
        <v>0.2</v>
      </c>
      <c r="M2154" s="12">
        <v>42876</v>
      </c>
      <c r="N2154" s="93" t="s">
        <v>4851</v>
      </c>
      <c r="O2154" s="8" t="s">
        <v>683</v>
      </c>
      <c r="P2154" s="8" t="s">
        <v>3466</v>
      </c>
      <c r="Q2154" s="8" t="s">
        <v>3471</v>
      </c>
    </row>
    <row r="2155" spans="1:17" ht="13.9" customHeight="1">
      <c r="A2155" s="2" t="s">
        <v>8582</v>
      </c>
      <c r="B2155" s="11" t="s">
        <v>13</v>
      </c>
      <c r="C2155" s="3" t="s">
        <v>14</v>
      </c>
      <c r="D2155" s="8" t="s">
        <v>2289</v>
      </c>
      <c r="E2155" s="8" t="s">
        <v>2276</v>
      </c>
      <c r="F2155" s="8" t="s">
        <v>3477</v>
      </c>
      <c r="G2155" s="8" t="s">
        <v>15</v>
      </c>
      <c r="H2155" s="8" t="s">
        <v>3512</v>
      </c>
      <c r="I2155" s="3" t="s">
        <v>16</v>
      </c>
      <c r="J2155" s="36">
        <v>79.81</v>
      </c>
      <c r="K2155" s="32">
        <v>13.333333</v>
      </c>
      <c r="L2155" s="14">
        <v>0.2</v>
      </c>
      <c r="M2155" s="12">
        <v>43512</v>
      </c>
      <c r="N2155" s="93" t="s">
        <v>4211</v>
      </c>
      <c r="O2155" s="8" t="s">
        <v>683</v>
      </c>
      <c r="P2155" s="8" t="s">
        <v>3466</v>
      </c>
      <c r="Q2155" s="8" t="s">
        <v>3471</v>
      </c>
    </row>
    <row r="2156" spans="1:17" ht="13.9" customHeight="1">
      <c r="A2156" s="23" t="s">
        <v>8583</v>
      </c>
      <c r="B2156" s="11" t="s">
        <v>13</v>
      </c>
      <c r="C2156" s="3" t="s">
        <v>14</v>
      </c>
      <c r="D2156" s="8" t="s">
        <v>2290</v>
      </c>
      <c r="E2156" s="8" t="s">
        <v>2692</v>
      </c>
      <c r="F2156" s="8" t="s">
        <v>3477</v>
      </c>
      <c r="G2156" s="8" t="s">
        <v>15</v>
      </c>
      <c r="H2156" s="8" t="s">
        <v>3512</v>
      </c>
      <c r="I2156" s="3" t="s">
        <v>16</v>
      </c>
      <c r="J2156" s="36">
        <v>37.409999999999997</v>
      </c>
      <c r="K2156" s="32">
        <v>4.8693330000000001</v>
      </c>
      <c r="L2156" s="14">
        <v>0.2</v>
      </c>
      <c r="M2156" s="7">
        <v>42968</v>
      </c>
      <c r="N2156" s="93" t="s">
        <v>5882</v>
      </c>
      <c r="O2156" s="8" t="s">
        <v>683</v>
      </c>
      <c r="P2156" s="8" t="s">
        <v>3466</v>
      </c>
      <c r="Q2156" s="8" t="s">
        <v>3471</v>
      </c>
    </row>
    <row r="2157" spans="1:17" ht="13.9" customHeight="1">
      <c r="A2157" s="2" t="s">
        <v>8584</v>
      </c>
      <c r="B2157" s="11" t="s">
        <v>13</v>
      </c>
      <c r="C2157" s="3" t="s">
        <v>14</v>
      </c>
      <c r="D2157" s="8" t="s">
        <v>2291</v>
      </c>
      <c r="E2157" s="8" t="s">
        <v>2864</v>
      </c>
      <c r="F2157" s="8" t="s">
        <v>3477</v>
      </c>
      <c r="G2157" s="8" t="s">
        <v>15</v>
      </c>
      <c r="H2157" s="8" t="s">
        <v>3512</v>
      </c>
      <c r="I2157" s="3" t="s">
        <v>16</v>
      </c>
      <c r="J2157" s="36">
        <v>164.46</v>
      </c>
      <c r="K2157" s="32">
        <v>10</v>
      </c>
      <c r="L2157" s="14">
        <v>0.1875</v>
      </c>
      <c r="M2157" s="12">
        <v>41945</v>
      </c>
      <c r="N2157" s="93" t="s">
        <v>4212</v>
      </c>
      <c r="O2157" s="8" t="s">
        <v>683</v>
      </c>
      <c r="P2157" s="8" t="s">
        <v>3466</v>
      </c>
      <c r="Q2157" s="8" t="s">
        <v>3471</v>
      </c>
    </row>
    <row r="2158" spans="1:17" ht="13.9" customHeight="1">
      <c r="A2158" s="2" t="s">
        <v>8585</v>
      </c>
      <c r="B2158" s="11" t="s">
        <v>13</v>
      </c>
      <c r="C2158" s="3" t="s">
        <v>14</v>
      </c>
      <c r="D2158" s="8" t="s">
        <v>2292</v>
      </c>
      <c r="E2158" s="3" t="s">
        <v>774</v>
      </c>
      <c r="F2158" s="8" t="s">
        <v>3477</v>
      </c>
      <c r="G2158" s="8" t="s">
        <v>15</v>
      </c>
      <c r="H2158" s="8" t="s">
        <v>3512</v>
      </c>
      <c r="I2158" s="3" t="s">
        <v>16</v>
      </c>
      <c r="J2158" s="36">
        <v>83.34</v>
      </c>
      <c r="K2158" s="32">
        <v>0.625</v>
      </c>
      <c r="L2158" s="14">
        <v>0.2</v>
      </c>
      <c r="M2158" s="12">
        <v>42903</v>
      </c>
      <c r="N2158" s="93" t="s">
        <v>4852</v>
      </c>
      <c r="O2158" s="8" t="s">
        <v>683</v>
      </c>
      <c r="P2158" s="8" t="s">
        <v>3466</v>
      </c>
      <c r="Q2158" s="8" t="s">
        <v>3471</v>
      </c>
    </row>
    <row r="2159" spans="1:17" ht="13.9" customHeight="1">
      <c r="A2159" s="23" t="s">
        <v>8586</v>
      </c>
      <c r="B2159" s="11" t="s">
        <v>13</v>
      </c>
      <c r="C2159" s="3" t="s">
        <v>14</v>
      </c>
      <c r="D2159" s="8" t="s">
        <v>2293</v>
      </c>
      <c r="E2159" s="8" t="s">
        <v>3126</v>
      </c>
      <c r="F2159" s="8" t="s">
        <v>3477</v>
      </c>
      <c r="G2159" s="8" t="s">
        <v>15</v>
      </c>
      <c r="H2159" s="8" t="s">
        <v>3512</v>
      </c>
      <c r="I2159" s="3" t="s">
        <v>16</v>
      </c>
      <c r="J2159" s="36">
        <v>78.010000000000005</v>
      </c>
      <c r="K2159" s="32">
        <v>13.333333</v>
      </c>
      <c r="L2159" s="14">
        <v>0.2</v>
      </c>
      <c r="M2159" s="12">
        <v>43512</v>
      </c>
      <c r="N2159" s="96" t="s">
        <v>5883</v>
      </c>
      <c r="O2159" s="8" t="s">
        <v>683</v>
      </c>
      <c r="P2159" s="8" t="s">
        <v>3466</v>
      </c>
      <c r="Q2159" s="8" t="s">
        <v>3471</v>
      </c>
    </row>
    <row r="2160" spans="1:17" ht="13.9" customHeight="1">
      <c r="A2160" s="2" t="s">
        <v>8587</v>
      </c>
      <c r="B2160" s="11" t="s">
        <v>13</v>
      </c>
      <c r="C2160" s="3" t="s">
        <v>14</v>
      </c>
      <c r="D2160" s="8" t="s">
        <v>2294</v>
      </c>
      <c r="E2160" s="3" t="s">
        <v>354</v>
      </c>
      <c r="F2160" s="8" t="s">
        <v>3477</v>
      </c>
      <c r="G2160" s="8" t="s">
        <v>15</v>
      </c>
      <c r="H2160" s="8" t="s">
        <v>3512</v>
      </c>
      <c r="I2160" s="3" t="s">
        <v>16</v>
      </c>
      <c r="J2160" s="36">
        <v>77.94</v>
      </c>
      <c r="K2160" s="32">
        <v>26.666667</v>
      </c>
      <c r="L2160" s="14">
        <v>0.2</v>
      </c>
      <c r="M2160" s="7">
        <v>43018</v>
      </c>
      <c r="N2160" s="96" t="s">
        <v>4213</v>
      </c>
      <c r="O2160" s="8" t="s">
        <v>683</v>
      </c>
      <c r="P2160" s="8" t="s">
        <v>3466</v>
      </c>
      <c r="Q2160" s="8" t="s">
        <v>3471</v>
      </c>
    </row>
    <row r="2161" spans="1:17" ht="13.9" customHeight="1">
      <c r="A2161" s="2" t="s">
        <v>8588</v>
      </c>
      <c r="B2161" s="11" t="s">
        <v>13</v>
      </c>
      <c r="C2161" s="3" t="s">
        <v>14</v>
      </c>
      <c r="D2161" s="8" t="s">
        <v>2295</v>
      </c>
      <c r="E2161" s="3" t="s">
        <v>766</v>
      </c>
      <c r="F2161" s="8" t="s">
        <v>3477</v>
      </c>
      <c r="G2161" s="8" t="s">
        <v>15</v>
      </c>
      <c r="H2161" s="8" t="s">
        <v>3512</v>
      </c>
      <c r="I2161" s="3" t="s">
        <v>16</v>
      </c>
      <c r="J2161" s="36">
        <v>161.75</v>
      </c>
      <c r="K2161" s="32">
        <v>0</v>
      </c>
      <c r="L2161" s="14">
        <v>0.1875</v>
      </c>
      <c r="M2161" s="12">
        <v>42983</v>
      </c>
      <c r="N2161" s="96" t="s">
        <v>4214</v>
      </c>
      <c r="O2161" s="8" t="s">
        <v>683</v>
      </c>
      <c r="P2161" s="8" t="s">
        <v>3466</v>
      </c>
      <c r="Q2161" s="8" t="s">
        <v>3471</v>
      </c>
    </row>
    <row r="2162" spans="1:17" ht="13.9" customHeight="1">
      <c r="A2162" s="23" t="s">
        <v>8589</v>
      </c>
      <c r="B2162" s="11" t="s">
        <v>13</v>
      </c>
      <c r="C2162" s="3" t="s">
        <v>14</v>
      </c>
      <c r="D2162" s="8" t="s">
        <v>2296</v>
      </c>
      <c r="E2162" s="8" t="s">
        <v>2404</v>
      </c>
      <c r="F2162" s="8" t="s">
        <v>3477</v>
      </c>
      <c r="G2162" s="8" t="s">
        <v>15</v>
      </c>
      <c r="H2162" s="8" t="s">
        <v>3512</v>
      </c>
      <c r="I2162" s="3" t="s">
        <v>16</v>
      </c>
      <c r="J2162" s="36">
        <v>195.75</v>
      </c>
      <c r="K2162" s="32">
        <v>180.58</v>
      </c>
      <c r="L2162" s="14">
        <v>0.1875</v>
      </c>
      <c r="M2162" s="12">
        <v>41973</v>
      </c>
      <c r="N2162" s="96" t="s">
        <v>4215</v>
      </c>
      <c r="O2162" s="8" t="s">
        <v>683</v>
      </c>
      <c r="P2162" s="8" t="s">
        <v>3466</v>
      </c>
      <c r="Q2162" s="8" t="s">
        <v>3471</v>
      </c>
    </row>
    <row r="2163" spans="1:17" ht="13.9" customHeight="1">
      <c r="A2163" s="2" t="s">
        <v>8590</v>
      </c>
      <c r="B2163" s="11" t="s">
        <v>13</v>
      </c>
      <c r="C2163" s="3" t="s">
        <v>14</v>
      </c>
      <c r="D2163" s="8" t="s">
        <v>2297</v>
      </c>
      <c r="E2163" s="8" t="s">
        <v>2404</v>
      </c>
      <c r="F2163" s="8" t="s">
        <v>3477</v>
      </c>
      <c r="G2163" s="8" t="s">
        <v>15</v>
      </c>
      <c r="H2163" s="8" t="s">
        <v>3512</v>
      </c>
      <c r="I2163" s="3" t="s">
        <v>16</v>
      </c>
      <c r="J2163" s="36">
        <v>39.78</v>
      </c>
      <c r="K2163" s="32">
        <v>8.88889</v>
      </c>
      <c r="L2163" s="14">
        <v>0.1875</v>
      </c>
      <c r="M2163" s="12">
        <v>43308</v>
      </c>
      <c r="N2163" s="96" t="s">
        <v>5884</v>
      </c>
      <c r="O2163" s="8" t="s">
        <v>683</v>
      </c>
      <c r="P2163" s="8" t="s">
        <v>3466</v>
      </c>
      <c r="Q2163" s="8" t="s">
        <v>3471</v>
      </c>
    </row>
    <row r="2164" spans="1:17" ht="13.9" customHeight="1">
      <c r="A2164" s="2" t="s">
        <v>8591</v>
      </c>
      <c r="B2164" s="11" t="s">
        <v>13</v>
      </c>
      <c r="C2164" s="3" t="s">
        <v>14</v>
      </c>
      <c r="D2164" s="8" t="s">
        <v>2298</v>
      </c>
      <c r="E2164" s="3" t="s">
        <v>122</v>
      </c>
      <c r="F2164" s="8" t="s">
        <v>3477</v>
      </c>
      <c r="G2164" s="8" t="s">
        <v>15</v>
      </c>
      <c r="H2164" s="8" t="s">
        <v>3512</v>
      </c>
      <c r="I2164" s="3" t="s">
        <v>16</v>
      </c>
      <c r="J2164" s="36">
        <v>125.44</v>
      </c>
      <c r="K2164" s="32">
        <v>0.186889</v>
      </c>
      <c r="L2164" s="14">
        <v>0.2</v>
      </c>
      <c r="M2164" s="7">
        <v>42940</v>
      </c>
      <c r="N2164" s="96" t="s">
        <v>4216</v>
      </c>
      <c r="O2164" s="8" t="s">
        <v>683</v>
      </c>
      <c r="P2164" s="8" t="s">
        <v>3466</v>
      </c>
      <c r="Q2164" s="8" t="s">
        <v>3471</v>
      </c>
    </row>
    <row r="2165" spans="1:17" ht="13.9" customHeight="1">
      <c r="A2165" s="23" t="s">
        <v>8592</v>
      </c>
      <c r="B2165" s="15" t="s">
        <v>13</v>
      </c>
      <c r="C2165" s="3" t="s">
        <v>14</v>
      </c>
      <c r="D2165" s="8" t="s">
        <v>2299</v>
      </c>
      <c r="E2165" s="8" t="s">
        <v>2404</v>
      </c>
      <c r="F2165" s="8" t="s">
        <v>3477</v>
      </c>
      <c r="G2165" s="8" t="s">
        <v>15</v>
      </c>
      <c r="H2165" s="13" t="s">
        <v>3512</v>
      </c>
      <c r="I2165" s="3" t="s">
        <v>16</v>
      </c>
      <c r="J2165" s="36">
        <v>78.83</v>
      </c>
      <c r="K2165" s="32">
        <v>40</v>
      </c>
      <c r="L2165" s="14">
        <v>0.1875</v>
      </c>
      <c r="M2165" s="12">
        <v>41981</v>
      </c>
      <c r="N2165" s="96" t="s">
        <v>4217</v>
      </c>
      <c r="O2165" s="8" t="s">
        <v>683</v>
      </c>
      <c r="P2165" s="8" t="s">
        <v>3466</v>
      </c>
      <c r="Q2165" s="8" t="s">
        <v>3471</v>
      </c>
    </row>
    <row r="2166" spans="1:17" ht="13.9" customHeight="1">
      <c r="A2166" s="2" t="s">
        <v>8593</v>
      </c>
      <c r="B2166" s="15" t="s">
        <v>13</v>
      </c>
      <c r="C2166" s="3" t="s">
        <v>14</v>
      </c>
      <c r="D2166" s="8" t="s">
        <v>2300</v>
      </c>
      <c r="E2166" s="8" t="s">
        <v>201</v>
      </c>
      <c r="F2166" s="8" t="s">
        <v>3479</v>
      </c>
      <c r="G2166" s="8" t="s">
        <v>15</v>
      </c>
      <c r="H2166" s="13" t="s">
        <v>3533</v>
      </c>
      <c r="I2166" s="3" t="s">
        <v>16</v>
      </c>
      <c r="J2166" s="36">
        <v>107.78</v>
      </c>
      <c r="K2166" s="32">
        <v>8.8730200000000004</v>
      </c>
      <c r="L2166" s="14">
        <v>0.1875</v>
      </c>
      <c r="M2166" s="12">
        <v>43308</v>
      </c>
      <c r="N2166" s="96" t="s">
        <v>4853</v>
      </c>
      <c r="O2166" s="8" t="s">
        <v>143</v>
      </c>
      <c r="P2166" s="8" t="s">
        <v>3466</v>
      </c>
      <c r="Q2166" s="8" t="s">
        <v>3473</v>
      </c>
    </row>
    <row r="2167" spans="1:17" ht="13.9" customHeight="1">
      <c r="A2167" s="2" t="s">
        <v>8594</v>
      </c>
      <c r="B2167" s="13" t="s">
        <v>13</v>
      </c>
      <c r="C2167" s="3" t="s">
        <v>14</v>
      </c>
      <c r="D2167" s="8" t="s">
        <v>2301</v>
      </c>
      <c r="E2167" s="8" t="s">
        <v>201</v>
      </c>
      <c r="F2167" s="8" t="s">
        <v>3479</v>
      </c>
      <c r="G2167" s="8" t="s">
        <v>15</v>
      </c>
      <c r="H2167" s="13" t="s">
        <v>3533</v>
      </c>
      <c r="I2167" s="3" t="s">
        <v>16</v>
      </c>
      <c r="J2167" s="36">
        <v>36.19</v>
      </c>
      <c r="K2167" s="32">
        <v>37.49</v>
      </c>
      <c r="L2167" s="14">
        <v>0.1875</v>
      </c>
      <c r="M2167" s="12">
        <v>43775</v>
      </c>
      <c r="N2167" s="96" t="s">
        <v>4854</v>
      </c>
      <c r="O2167" s="8" t="s">
        <v>143</v>
      </c>
      <c r="P2167" s="8" t="s">
        <v>3466</v>
      </c>
      <c r="Q2167" s="8" t="s">
        <v>3473</v>
      </c>
    </row>
    <row r="2168" spans="1:17" ht="13.9" customHeight="1">
      <c r="A2168" s="23" t="s">
        <v>8595</v>
      </c>
      <c r="B2168" s="8" t="s">
        <v>13</v>
      </c>
      <c r="C2168" s="3" t="s">
        <v>14</v>
      </c>
      <c r="D2168" s="8" t="s">
        <v>2302</v>
      </c>
      <c r="E2168" s="8" t="s">
        <v>2276</v>
      </c>
      <c r="F2168" s="8" t="s">
        <v>3479</v>
      </c>
      <c r="G2168" s="8" t="s">
        <v>15</v>
      </c>
      <c r="H2168" s="8" t="s">
        <v>3533</v>
      </c>
      <c r="I2168" s="3" t="s">
        <v>16</v>
      </c>
      <c r="J2168" s="36">
        <v>38.869999999999997</v>
      </c>
      <c r="K2168" s="32">
        <v>8.2126249999999992</v>
      </c>
      <c r="L2168" s="14">
        <v>0.1875</v>
      </c>
      <c r="M2168" s="7">
        <v>43298</v>
      </c>
      <c r="N2168" s="96" t="s">
        <v>4855</v>
      </c>
      <c r="O2168" s="8" t="s">
        <v>143</v>
      </c>
      <c r="P2168" s="8" t="s">
        <v>3466</v>
      </c>
      <c r="Q2168" s="8" t="s">
        <v>3473</v>
      </c>
    </row>
    <row r="2169" spans="1:17" ht="13.9" customHeight="1">
      <c r="A2169" s="2" t="s">
        <v>8596</v>
      </c>
      <c r="B2169" s="8" t="s">
        <v>13</v>
      </c>
      <c r="C2169" s="3" t="s">
        <v>14</v>
      </c>
      <c r="D2169" s="8" t="s">
        <v>2303</v>
      </c>
      <c r="E2169" s="8" t="s">
        <v>1502</v>
      </c>
      <c r="F2169" s="8" t="s">
        <v>3477</v>
      </c>
      <c r="G2169" s="8" t="s">
        <v>15</v>
      </c>
      <c r="H2169" s="8" t="s">
        <v>3511</v>
      </c>
      <c r="I2169" s="3" t="s">
        <v>16</v>
      </c>
      <c r="J2169" s="36">
        <v>79.09</v>
      </c>
      <c r="K2169" s="32">
        <v>0.66380919999999999</v>
      </c>
      <c r="L2169" s="14">
        <v>0.1875</v>
      </c>
      <c r="M2169" s="12">
        <v>43191</v>
      </c>
      <c r="N2169" s="96" t="s">
        <v>4218</v>
      </c>
      <c r="O2169" s="8" t="s">
        <v>265</v>
      </c>
      <c r="P2169" s="8" t="s">
        <v>3466</v>
      </c>
      <c r="Q2169" s="8" t="s">
        <v>3473</v>
      </c>
    </row>
    <row r="2170" spans="1:17" ht="13.9" customHeight="1">
      <c r="A2170" s="2" t="s">
        <v>8597</v>
      </c>
      <c r="B2170" s="8" t="s">
        <v>13</v>
      </c>
      <c r="C2170" s="3" t="s">
        <v>14</v>
      </c>
      <c r="D2170" s="8" t="s">
        <v>2304</v>
      </c>
      <c r="E2170" s="3" t="s">
        <v>354</v>
      </c>
      <c r="F2170" s="8" t="s">
        <v>3477</v>
      </c>
      <c r="G2170" s="8" t="s">
        <v>15</v>
      </c>
      <c r="H2170" s="8" t="s">
        <v>3511</v>
      </c>
      <c r="I2170" s="3" t="s">
        <v>16</v>
      </c>
      <c r="J2170" s="36">
        <v>77.22</v>
      </c>
      <c r="K2170" s="32">
        <v>0.66380919999999999</v>
      </c>
      <c r="L2170" s="14">
        <v>0.1875</v>
      </c>
      <c r="M2170" s="12">
        <v>43205</v>
      </c>
      <c r="N2170" s="96" t="s">
        <v>5885</v>
      </c>
      <c r="O2170" s="8" t="s">
        <v>265</v>
      </c>
      <c r="P2170" s="8" t="s">
        <v>3466</v>
      </c>
      <c r="Q2170" s="8" t="s">
        <v>3473</v>
      </c>
    </row>
    <row r="2171" spans="1:17" ht="13.9" customHeight="1">
      <c r="A2171" s="23" t="s">
        <v>8598</v>
      </c>
      <c r="B2171" s="8" t="s">
        <v>13</v>
      </c>
      <c r="C2171" s="3" t="s">
        <v>14</v>
      </c>
      <c r="D2171" s="8" t="s">
        <v>2305</v>
      </c>
      <c r="E2171" s="8" t="s">
        <v>1589</v>
      </c>
      <c r="F2171" s="8" t="s">
        <v>3477</v>
      </c>
      <c r="G2171" s="8" t="s">
        <v>15</v>
      </c>
      <c r="H2171" s="8" t="s">
        <v>3511</v>
      </c>
      <c r="I2171" s="3" t="s">
        <v>16</v>
      </c>
      <c r="J2171" s="36">
        <v>85.09</v>
      </c>
      <c r="K2171" s="32">
        <v>0.45333329999999999</v>
      </c>
      <c r="L2171" s="14">
        <v>0.1875</v>
      </c>
      <c r="M2171" s="12">
        <v>43675</v>
      </c>
      <c r="N2171" s="96" t="s">
        <v>5886</v>
      </c>
      <c r="O2171" s="8" t="s">
        <v>265</v>
      </c>
      <c r="P2171" s="8" t="s">
        <v>3466</v>
      </c>
      <c r="Q2171" s="8" t="s">
        <v>3473</v>
      </c>
    </row>
    <row r="2172" spans="1:17" ht="13.9" customHeight="1">
      <c r="A2172" s="2" t="s">
        <v>8599</v>
      </c>
      <c r="B2172" s="8" t="s">
        <v>13</v>
      </c>
      <c r="C2172" s="3" t="s">
        <v>14</v>
      </c>
      <c r="D2172" s="8" t="s">
        <v>2306</v>
      </c>
      <c r="E2172" s="3" t="s">
        <v>553</v>
      </c>
      <c r="F2172" s="8" t="s">
        <v>3477</v>
      </c>
      <c r="G2172" s="8" t="s">
        <v>15</v>
      </c>
      <c r="H2172" s="8" t="s">
        <v>3511</v>
      </c>
      <c r="I2172" s="3" t="s">
        <v>16</v>
      </c>
      <c r="J2172" s="36">
        <v>85.48</v>
      </c>
      <c r="K2172" s="32">
        <v>1.7346799999999999E-2</v>
      </c>
      <c r="L2172" s="14">
        <v>0.1875</v>
      </c>
      <c r="M2172" s="7">
        <v>43195</v>
      </c>
      <c r="N2172" s="96" t="s">
        <v>5887</v>
      </c>
      <c r="O2172" s="8" t="s">
        <v>265</v>
      </c>
      <c r="P2172" s="8" t="s">
        <v>3466</v>
      </c>
      <c r="Q2172" s="8" t="s">
        <v>3473</v>
      </c>
    </row>
    <row r="2173" spans="1:17" ht="13.9" customHeight="1">
      <c r="A2173" s="2" t="s">
        <v>8600</v>
      </c>
      <c r="B2173" s="11" t="s">
        <v>13</v>
      </c>
      <c r="C2173" s="3" t="s">
        <v>14</v>
      </c>
      <c r="D2173" s="8" t="s">
        <v>2307</v>
      </c>
      <c r="E2173" s="8" t="s">
        <v>1274</v>
      </c>
      <c r="F2173" s="8" t="s">
        <v>3477</v>
      </c>
      <c r="G2173" s="8" t="s">
        <v>15</v>
      </c>
      <c r="H2173" s="8" t="s">
        <v>3511</v>
      </c>
      <c r="I2173" s="3" t="s">
        <v>16</v>
      </c>
      <c r="J2173" s="36">
        <v>77.42</v>
      </c>
      <c r="K2173" s="32">
        <v>0.45873059999999999</v>
      </c>
      <c r="L2173" s="14">
        <v>0.1875</v>
      </c>
      <c r="M2173" s="12">
        <v>43191</v>
      </c>
      <c r="N2173" s="96" t="s">
        <v>5888</v>
      </c>
      <c r="O2173" s="8" t="s">
        <v>265</v>
      </c>
      <c r="P2173" s="8" t="s">
        <v>3466</v>
      </c>
      <c r="Q2173" s="8" t="s">
        <v>3473</v>
      </c>
    </row>
    <row r="2174" spans="1:17" ht="13.9" customHeight="1">
      <c r="A2174" s="23" t="s">
        <v>8601</v>
      </c>
      <c r="B2174" s="8" t="s">
        <v>13</v>
      </c>
      <c r="C2174" s="3" t="s">
        <v>14</v>
      </c>
      <c r="D2174" s="8" t="s">
        <v>2308</v>
      </c>
      <c r="E2174" s="8" t="s">
        <v>2799</v>
      </c>
      <c r="F2174" s="8" t="s">
        <v>3477</v>
      </c>
      <c r="G2174" s="8" t="s">
        <v>15</v>
      </c>
      <c r="H2174" s="8" t="s">
        <v>3511</v>
      </c>
      <c r="I2174" s="3" t="s">
        <v>16</v>
      </c>
      <c r="J2174" s="36">
        <v>72.37</v>
      </c>
      <c r="K2174" s="32">
        <v>0.45873059999999999</v>
      </c>
      <c r="L2174" s="14">
        <v>0.1875</v>
      </c>
      <c r="M2174" s="12">
        <v>43205</v>
      </c>
      <c r="N2174" s="93" t="s">
        <v>5889</v>
      </c>
      <c r="O2174" s="8" t="s">
        <v>265</v>
      </c>
      <c r="P2174" s="8" t="s">
        <v>3466</v>
      </c>
      <c r="Q2174" s="8" t="s">
        <v>3473</v>
      </c>
    </row>
    <row r="2175" spans="1:17" ht="13.9" customHeight="1">
      <c r="A2175" s="2" t="s">
        <v>8602</v>
      </c>
      <c r="B2175" s="15" t="s">
        <v>13</v>
      </c>
      <c r="C2175" s="3" t="s">
        <v>14</v>
      </c>
      <c r="D2175" s="8" t="s">
        <v>2309</v>
      </c>
      <c r="E2175" s="3" t="s">
        <v>215</v>
      </c>
      <c r="F2175" s="8" t="s">
        <v>3477</v>
      </c>
      <c r="G2175" s="8" t="s">
        <v>15</v>
      </c>
      <c r="H2175" s="13" t="s">
        <v>3511</v>
      </c>
      <c r="I2175" s="3" t="s">
        <v>16</v>
      </c>
      <c r="J2175" s="36">
        <v>83.84</v>
      </c>
      <c r="K2175" s="32">
        <v>1.7</v>
      </c>
      <c r="L2175" s="14">
        <v>0.1875</v>
      </c>
      <c r="M2175" s="12">
        <v>43675</v>
      </c>
      <c r="N2175" s="93" t="s">
        <v>4219</v>
      </c>
      <c r="O2175" s="8" t="s">
        <v>265</v>
      </c>
      <c r="P2175" s="8" t="s">
        <v>3466</v>
      </c>
      <c r="Q2175" s="8" t="s">
        <v>3473</v>
      </c>
    </row>
    <row r="2176" spans="1:17" ht="13.9" customHeight="1">
      <c r="A2176" s="2" t="s">
        <v>8603</v>
      </c>
      <c r="B2176" s="15" t="s">
        <v>13</v>
      </c>
      <c r="C2176" s="3" t="s">
        <v>14</v>
      </c>
      <c r="D2176" s="8" t="s">
        <v>2310</v>
      </c>
      <c r="E2176" s="8" t="s">
        <v>2692</v>
      </c>
      <c r="F2176" s="8" t="s">
        <v>3479</v>
      </c>
      <c r="G2176" s="8" t="s">
        <v>15</v>
      </c>
      <c r="H2176" s="13" t="s">
        <v>3533</v>
      </c>
      <c r="I2176" s="3" t="s">
        <v>16</v>
      </c>
      <c r="J2176" s="36">
        <v>86.72</v>
      </c>
      <c r="K2176" s="32">
        <v>2</v>
      </c>
      <c r="L2176" s="14">
        <v>0.1875</v>
      </c>
      <c r="M2176" s="7">
        <v>43318</v>
      </c>
      <c r="N2176" s="93" t="s">
        <v>4220</v>
      </c>
      <c r="O2176" s="8" t="s">
        <v>143</v>
      </c>
      <c r="P2176" s="8" t="s">
        <v>3466</v>
      </c>
      <c r="Q2176" s="8" t="s">
        <v>3473</v>
      </c>
    </row>
    <row r="2177" spans="1:17" ht="13.9" customHeight="1">
      <c r="A2177" s="23" t="s">
        <v>8604</v>
      </c>
      <c r="B2177" s="11" t="s">
        <v>13</v>
      </c>
      <c r="C2177" s="3" t="s">
        <v>14</v>
      </c>
      <c r="D2177" s="8" t="s">
        <v>2311</v>
      </c>
      <c r="E2177" s="3" t="s">
        <v>1471</v>
      </c>
      <c r="F2177" s="8" t="s">
        <v>3479</v>
      </c>
      <c r="G2177" s="8" t="s">
        <v>15</v>
      </c>
      <c r="H2177" s="8" t="s">
        <v>3533</v>
      </c>
      <c r="I2177" s="3" t="s">
        <v>16</v>
      </c>
      <c r="J2177" s="36">
        <v>93.34</v>
      </c>
      <c r="K2177" s="32">
        <v>1.5</v>
      </c>
      <c r="L2177" s="14">
        <v>0.1875</v>
      </c>
      <c r="M2177" s="12">
        <v>43314</v>
      </c>
      <c r="N2177" s="93" t="s">
        <v>4221</v>
      </c>
      <c r="O2177" s="8" t="s">
        <v>143</v>
      </c>
      <c r="P2177" s="8" t="s">
        <v>3466</v>
      </c>
      <c r="Q2177" s="8" t="s">
        <v>3473</v>
      </c>
    </row>
    <row r="2178" spans="1:17" ht="13.9" customHeight="1">
      <c r="A2178" s="2" t="s">
        <v>8605</v>
      </c>
      <c r="B2178" s="11" t="s">
        <v>13</v>
      </c>
      <c r="C2178" s="3" t="s">
        <v>14</v>
      </c>
      <c r="D2178" s="8" t="s">
        <v>2312</v>
      </c>
      <c r="E2178" s="8" t="s">
        <v>201</v>
      </c>
      <c r="F2178" s="8" t="s">
        <v>3479</v>
      </c>
      <c r="G2178" s="8" t="s">
        <v>15</v>
      </c>
      <c r="H2178" s="8" t="s">
        <v>3529</v>
      </c>
      <c r="I2178" s="3" t="s">
        <v>16</v>
      </c>
      <c r="J2178" s="36">
        <v>0</v>
      </c>
      <c r="K2178" s="32">
        <v>3.5046249999999999</v>
      </c>
      <c r="L2178" s="14">
        <v>0.22500000000000001</v>
      </c>
      <c r="M2178" s="12">
        <v>42866</v>
      </c>
      <c r="N2178" s="97" t="s">
        <v>5890</v>
      </c>
      <c r="O2178" s="8" t="s">
        <v>683</v>
      </c>
      <c r="P2178" s="8" t="s">
        <v>3466</v>
      </c>
      <c r="Q2178" s="8" t="s">
        <v>3473</v>
      </c>
    </row>
    <row r="2179" spans="1:17" ht="13.9" customHeight="1">
      <c r="A2179" s="2" t="s">
        <v>8606</v>
      </c>
      <c r="B2179" s="11" t="s">
        <v>13</v>
      </c>
      <c r="C2179" s="3" t="s">
        <v>14</v>
      </c>
      <c r="D2179" s="8" t="s">
        <v>2313</v>
      </c>
      <c r="E2179" s="3" t="s">
        <v>354</v>
      </c>
      <c r="F2179" s="8" t="s">
        <v>3479</v>
      </c>
      <c r="G2179" s="8" t="s">
        <v>15</v>
      </c>
      <c r="H2179" s="8" t="s">
        <v>3529</v>
      </c>
      <c r="I2179" s="3" t="s">
        <v>16</v>
      </c>
      <c r="J2179" s="36">
        <v>83.38</v>
      </c>
      <c r="K2179" s="32">
        <v>0</v>
      </c>
      <c r="L2179" s="14">
        <v>0.125</v>
      </c>
      <c r="M2179" s="12">
        <v>9291</v>
      </c>
      <c r="N2179" s="97" t="s">
        <v>5891</v>
      </c>
      <c r="O2179" s="8" t="s">
        <v>683</v>
      </c>
      <c r="P2179" s="8" t="s">
        <v>3466</v>
      </c>
      <c r="Q2179" s="8" t="s">
        <v>3473</v>
      </c>
    </row>
    <row r="2180" spans="1:17" ht="13.9" customHeight="1">
      <c r="A2180" s="23" t="s">
        <v>8607</v>
      </c>
      <c r="B2180" s="11" t="s">
        <v>13</v>
      </c>
      <c r="C2180" s="3" t="s">
        <v>14</v>
      </c>
      <c r="D2180" s="8" t="s">
        <v>2314</v>
      </c>
      <c r="E2180" s="3" t="s">
        <v>506</v>
      </c>
      <c r="F2180" s="8" t="s">
        <v>3479</v>
      </c>
      <c r="G2180" s="8" t="s">
        <v>15</v>
      </c>
      <c r="H2180" s="8" t="s">
        <v>3529</v>
      </c>
      <c r="I2180" s="3" t="s">
        <v>16</v>
      </c>
      <c r="J2180" s="36">
        <v>37.49</v>
      </c>
      <c r="K2180" s="32">
        <v>0</v>
      </c>
      <c r="L2180" s="14">
        <v>0.125</v>
      </c>
      <c r="M2180" s="12">
        <v>12223</v>
      </c>
      <c r="N2180" s="97" t="s">
        <v>5892</v>
      </c>
      <c r="O2180" s="8" t="s">
        <v>683</v>
      </c>
      <c r="P2180" s="8" t="s">
        <v>3466</v>
      </c>
      <c r="Q2180" s="8" t="s">
        <v>3473</v>
      </c>
    </row>
    <row r="2181" spans="1:17" ht="13.9" customHeight="1">
      <c r="A2181" s="2" t="s">
        <v>8608</v>
      </c>
      <c r="B2181" s="11" t="s">
        <v>13</v>
      </c>
      <c r="C2181" s="3" t="s">
        <v>14</v>
      </c>
      <c r="D2181" s="8" t="s">
        <v>2315</v>
      </c>
      <c r="E2181" s="3" t="s">
        <v>1396</v>
      </c>
      <c r="F2181" s="8" t="s">
        <v>3479</v>
      </c>
      <c r="G2181" s="8" t="s">
        <v>15</v>
      </c>
      <c r="H2181" s="8" t="s">
        <v>3529</v>
      </c>
      <c r="I2181" s="3" t="s">
        <v>16</v>
      </c>
      <c r="J2181" s="36">
        <v>82.73</v>
      </c>
      <c r="K2181" s="32">
        <v>0</v>
      </c>
      <c r="L2181" s="14">
        <v>0.125</v>
      </c>
      <c r="M2181" s="12">
        <v>10634</v>
      </c>
      <c r="N2181" s="93" t="s">
        <v>4856</v>
      </c>
      <c r="O2181" s="8" t="s">
        <v>683</v>
      </c>
      <c r="P2181" s="8" t="s">
        <v>3466</v>
      </c>
      <c r="Q2181" s="8" t="s">
        <v>3473</v>
      </c>
    </row>
    <row r="2182" spans="1:17" ht="13.9" customHeight="1">
      <c r="A2182" s="2" t="s">
        <v>8609</v>
      </c>
      <c r="B2182" s="11" t="s">
        <v>13</v>
      </c>
      <c r="C2182" s="3" t="s">
        <v>14</v>
      </c>
      <c r="D2182" s="8" t="s">
        <v>2316</v>
      </c>
      <c r="E2182" s="8" t="s">
        <v>2404</v>
      </c>
      <c r="F2182" s="8" t="s">
        <v>3479</v>
      </c>
      <c r="G2182" s="8" t="s">
        <v>15</v>
      </c>
      <c r="H2182" s="8" t="s">
        <v>3529</v>
      </c>
      <c r="I2182" s="3" t="s">
        <v>16</v>
      </c>
      <c r="J2182" s="36">
        <v>0</v>
      </c>
      <c r="K2182" s="32">
        <v>42.055500000000002</v>
      </c>
      <c r="L2182" s="14">
        <v>0.22500000000000001</v>
      </c>
      <c r="M2182" s="12">
        <v>42866</v>
      </c>
      <c r="N2182" s="93" t="s">
        <v>5893</v>
      </c>
      <c r="O2182" s="8" t="s">
        <v>683</v>
      </c>
      <c r="P2182" s="8" t="s">
        <v>3466</v>
      </c>
      <c r="Q2182" s="8" t="s">
        <v>3473</v>
      </c>
    </row>
    <row r="2183" spans="1:17" ht="13.9" customHeight="1">
      <c r="A2183" s="23" t="s">
        <v>8610</v>
      </c>
      <c r="B2183" s="8" t="s">
        <v>13</v>
      </c>
      <c r="C2183" s="3" t="s">
        <v>14</v>
      </c>
      <c r="D2183" s="8" t="s">
        <v>2317</v>
      </c>
      <c r="E2183" s="8" t="s">
        <v>201</v>
      </c>
      <c r="F2183" s="8" t="s">
        <v>3479</v>
      </c>
      <c r="G2183" s="8" t="s">
        <v>15</v>
      </c>
      <c r="H2183" s="8" t="s">
        <v>3529</v>
      </c>
      <c r="I2183" s="3" t="s">
        <v>16</v>
      </c>
      <c r="J2183" s="36">
        <v>0</v>
      </c>
      <c r="K2183" s="32">
        <v>3.5046249999999999</v>
      </c>
      <c r="L2183" s="14">
        <v>0.22500000000000001</v>
      </c>
      <c r="M2183" s="12">
        <v>43336</v>
      </c>
      <c r="N2183" s="93" t="s">
        <v>5894</v>
      </c>
      <c r="O2183" s="8" t="s">
        <v>683</v>
      </c>
      <c r="P2183" s="8" t="s">
        <v>3466</v>
      </c>
      <c r="Q2183" s="8" t="s">
        <v>3473</v>
      </c>
    </row>
    <row r="2184" spans="1:17" ht="13.9" customHeight="1">
      <c r="A2184" s="2" t="s">
        <v>8611</v>
      </c>
      <c r="B2184" s="11" t="s">
        <v>13</v>
      </c>
      <c r="C2184" s="3" t="s">
        <v>14</v>
      </c>
      <c r="D2184" s="8" t="s">
        <v>2318</v>
      </c>
      <c r="E2184" s="3" t="s">
        <v>1177</v>
      </c>
      <c r="F2184" s="8" t="s">
        <v>3479</v>
      </c>
      <c r="G2184" s="8" t="s">
        <v>15</v>
      </c>
      <c r="H2184" s="8" t="s">
        <v>3529</v>
      </c>
      <c r="I2184" s="3" t="s">
        <v>16</v>
      </c>
      <c r="J2184" s="36">
        <v>0</v>
      </c>
      <c r="K2184" s="32">
        <v>14.0185</v>
      </c>
      <c r="L2184" s="14">
        <v>0.22500000000000001</v>
      </c>
      <c r="M2184" s="7">
        <v>42856</v>
      </c>
      <c r="N2184" s="93" t="s">
        <v>5895</v>
      </c>
      <c r="O2184" s="8" t="s">
        <v>683</v>
      </c>
      <c r="P2184" s="8" t="s">
        <v>3466</v>
      </c>
      <c r="Q2184" s="8" t="s">
        <v>3473</v>
      </c>
    </row>
    <row r="2185" spans="1:17" ht="13.9" customHeight="1">
      <c r="A2185" s="2" t="s">
        <v>8612</v>
      </c>
      <c r="B2185" s="11" t="s">
        <v>13</v>
      </c>
      <c r="C2185" s="3" t="s">
        <v>14</v>
      </c>
      <c r="D2185" s="8" t="s">
        <v>2319</v>
      </c>
      <c r="E2185" s="8" t="s">
        <v>1702</v>
      </c>
      <c r="F2185" s="8" t="s">
        <v>3479</v>
      </c>
      <c r="G2185" s="8" t="s">
        <v>15</v>
      </c>
      <c r="H2185" s="8" t="s">
        <v>3529</v>
      </c>
      <c r="I2185" s="3" t="s">
        <v>16</v>
      </c>
      <c r="J2185" s="36">
        <v>0</v>
      </c>
      <c r="K2185" s="32">
        <v>7.0092499999999998</v>
      </c>
      <c r="L2185" s="14">
        <v>0.22500000000000001</v>
      </c>
      <c r="M2185" s="12">
        <v>42852</v>
      </c>
      <c r="N2185" s="93" t="s">
        <v>4857</v>
      </c>
      <c r="O2185" s="8" t="s">
        <v>683</v>
      </c>
      <c r="P2185" s="8" t="s">
        <v>3466</v>
      </c>
      <c r="Q2185" s="8" t="s">
        <v>3473</v>
      </c>
    </row>
    <row r="2186" spans="1:17" ht="13.9" customHeight="1">
      <c r="A2186" s="23" t="s">
        <v>8613</v>
      </c>
      <c r="B2186" s="11" t="s">
        <v>13</v>
      </c>
      <c r="C2186" s="3" t="s">
        <v>14</v>
      </c>
      <c r="D2186" s="8" t="s">
        <v>2320</v>
      </c>
      <c r="E2186" s="8" t="s">
        <v>2864</v>
      </c>
      <c r="F2186" s="8" t="s">
        <v>3479</v>
      </c>
      <c r="G2186" s="8" t="s">
        <v>15</v>
      </c>
      <c r="H2186" s="8" t="s">
        <v>3529</v>
      </c>
      <c r="I2186" s="3" t="s">
        <v>16</v>
      </c>
      <c r="J2186" s="36">
        <v>0</v>
      </c>
      <c r="K2186" s="32">
        <v>28.036999999999999</v>
      </c>
      <c r="L2186" s="14">
        <v>0.22500000000000001</v>
      </c>
      <c r="M2186" s="12">
        <v>42866</v>
      </c>
      <c r="N2186" s="93" t="s">
        <v>3612</v>
      </c>
      <c r="O2186" s="8" t="s">
        <v>683</v>
      </c>
      <c r="P2186" s="8" t="s">
        <v>3466</v>
      </c>
      <c r="Q2186" s="8" t="s">
        <v>3473</v>
      </c>
    </row>
    <row r="2187" spans="1:17" ht="13.9" customHeight="1">
      <c r="A2187" s="2" t="s">
        <v>8614</v>
      </c>
      <c r="B2187" s="11" t="s">
        <v>13</v>
      </c>
      <c r="C2187" s="3" t="s">
        <v>14</v>
      </c>
      <c r="D2187" s="8" t="s">
        <v>2321</v>
      </c>
      <c r="E2187" s="3" t="s">
        <v>766</v>
      </c>
      <c r="F2187" s="8" t="s">
        <v>3479</v>
      </c>
      <c r="G2187" s="8" t="s">
        <v>15</v>
      </c>
      <c r="H2187" s="8" t="s">
        <v>3529</v>
      </c>
      <c r="I2187" s="3" t="s">
        <v>16</v>
      </c>
      <c r="J2187" s="36">
        <v>0</v>
      </c>
      <c r="K2187" s="32">
        <v>7.0092499999999998</v>
      </c>
      <c r="L2187" s="14">
        <v>0.22500000000000001</v>
      </c>
      <c r="M2187" s="12">
        <v>43336</v>
      </c>
      <c r="N2187" s="93" t="s">
        <v>4858</v>
      </c>
      <c r="O2187" s="8" t="s">
        <v>683</v>
      </c>
      <c r="P2187" s="8" t="s">
        <v>3466</v>
      </c>
      <c r="Q2187" s="8" t="s">
        <v>3473</v>
      </c>
    </row>
    <row r="2188" spans="1:17" ht="13.9" customHeight="1">
      <c r="A2188" s="2" t="s">
        <v>8615</v>
      </c>
      <c r="B2188" s="15" t="s">
        <v>13</v>
      </c>
      <c r="C2188" s="3" t="s">
        <v>14</v>
      </c>
      <c r="D2188" s="8" t="s">
        <v>2322</v>
      </c>
      <c r="E2188" s="8" t="s">
        <v>1274</v>
      </c>
      <c r="F2188" s="8" t="s">
        <v>3479</v>
      </c>
      <c r="G2188" s="8" t="s">
        <v>15</v>
      </c>
      <c r="H2188" s="13" t="s">
        <v>3529</v>
      </c>
      <c r="I2188" s="3" t="s">
        <v>16</v>
      </c>
      <c r="J2188" s="36">
        <v>0</v>
      </c>
      <c r="K2188" s="32">
        <v>7.0092499999999998</v>
      </c>
      <c r="L2188" s="14">
        <v>0.22500000000000001</v>
      </c>
      <c r="M2188" s="7">
        <v>42856</v>
      </c>
      <c r="N2188" s="93" t="s">
        <v>5896</v>
      </c>
      <c r="O2188" s="8" t="s">
        <v>683</v>
      </c>
      <c r="P2188" s="8" t="s">
        <v>3466</v>
      </c>
      <c r="Q2188" s="8" t="s">
        <v>3473</v>
      </c>
    </row>
    <row r="2189" spans="1:17" ht="13.9" customHeight="1">
      <c r="A2189" s="23" t="s">
        <v>8616</v>
      </c>
      <c r="B2189" s="15" t="s">
        <v>13</v>
      </c>
      <c r="C2189" s="3" t="s">
        <v>14</v>
      </c>
      <c r="D2189" s="8" t="s">
        <v>2323</v>
      </c>
      <c r="E2189" s="8" t="s">
        <v>1589</v>
      </c>
      <c r="F2189" s="8" t="s">
        <v>3479</v>
      </c>
      <c r="G2189" s="8" t="s">
        <v>15</v>
      </c>
      <c r="H2189" s="13" t="s">
        <v>3533</v>
      </c>
      <c r="I2189" s="3" t="s">
        <v>16</v>
      </c>
      <c r="J2189" s="36">
        <v>34.54</v>
      </c>
      <c r="K2189" s="32">
        <v>16.432500000000001</v>
      </c>
      <c r="L2189" s="14">
        <v>0.1875</v>
      </c>
      <c r="M2189" s="12">
        <v>43291</v>
      </c>
      <c r="N2189" s="93" t="s">
        <v>4222</v>
      </c>
      <c r="O2189" s="8" t="s">
        <v>143</v>
      </c>
      <c r="P2189" s="8" t="s">
        <v>3466</v>
      </c>
      <c r="Q2189" s="8" t="s">
        <v>3473</v>
      </c>
    </row>
    <row r="2190" spans="1:17" ht="13.9" customHeight="1">
      <c r="A2190" s="2" t="s">
        <v>8617</v>
      </c>
      <c r="B2190" s="11" t="s">
        <v>13</v>
      </c>
      <c r="C2190" s="3" t="s">
        <v>14</v>
      </c>
      <c r="D2190" s="8" t="s">
        <v>2324</v>
      </c>
      <c r="E2190" s="8" t="s">
        <v>1502</v>
      </c>
      <c r="F2190" s="8" t="s">
        <v>3479</v>
      </c>
      <c r="G2190" s="8" t="s">
        <v>15</v>
      </c>
      <c r="H2190" s="8" t="s">
        <v>3533</v>
      </c>
      <c r="I2190" s="3" t="s">
        <v>16</v>
      </c>
      <c r="J2190" s="36">
        <v>118.62</v>
      </c>
      <c r="K2190" s="32">
        <v>8.8730100000000007</v>
      </c>
      <c r="L2190" s="14">
        <v>0.1875</v>
      </c>
      <c r="M2190" s="12">
        <v>43308</v>
      </c>
      <c r="N2190" s="93" t="s">
        <v>4223</v>
      </c>
      <c r="O2190" s="8" t="s">
        <v>143</v>
      </c>
      <c r="P2190" s="8" t="s">
        <v>3466</v>
      </c>
      <c r="Q2190" s="8" t="s">
        <v>3473</v>
      </c>
    </row>
    <row r="2191" spans="1:17" ht="13.9" customHeight="1">
      <c r="A2191" s="2" t="s">
        <v>8618</v>
      </c>
      <c r="B2191" s="11" t="s">
        <v>13</v>
      </c>
      <c r="C2191" s="3" t="s">
        <v>14</v>
      </c>
      <c r="D2191" s="8" t="s">
        <v>2325</v>
      </c>
      <c r="E2191" s="3" t="s">
        <v>1051</v>
      </c>
      <c r="F2191" s="8" t="s">
        <v>3477</v>
      </c>
      <c r="G2191" s="8" t="s">
        <v>15</v>
      </c>
      <c r="H2191" s="8" t="s">
        <v>3527</v>
      </c>
      <c r="I2191" s="3" t="s">
        <v>16</v>
      </c>
      <c r="J2191" s="36">
        <v>80.23</v>
      </c>
      <c r="K2191" s="32">
        <v>3.9285714</v>
      </c>
      <c r="L2191" s="14">
        <v>0.1875</v>
      </c>
      <c r="M2191" s="12">
        <v>43720</v>
      </c>
      <c r="N2191" s="93" t="s">
        <v>5897</v>
      </c>
      <c r="O2191" s="8" t="s">
        <v>233</v>
      </c>
      <c r="P2191" s="8" t="s">
        <v>3465</v>
      </c>
      <c r="Q2191" s="8" t="s">
        <v>3471</v>
      </c>
    </row>
    <row r="2192" spans="1:17" ht="13.9" customHeight="1">
      <c r="A2192" s="23" t="s">
        <v>8619</v>
      </c>
      <c r="B2192" s="15" t="s">
        <v>13</v>
      </c>
      <c r="C2192" s="3" t="s">
        <v>14</v>
      </c>
      <c r="D2192" s="8" t="s">
        <v>925</v>
      </c>
      <c r="E2192" s="8" t="s">
        <v>3063</v>
      </c>
      <c r="F2192" s="8" t="s">
        <v>3477</v>
      </c>
      <c r="G2192" s="8" t="s">
        <v>15</v>
      </c>
      <c r="H2192" s="13" t="s">
        <v>3527</v>
      </c>
      <c r="I2192" s="3" t="s">
        <v>16</v>
      </c>
      <c r="J2192" s="36">
        <v>152.46</v>
      </c>
      <c r="K2192" s="32">
        <v>11.428571</v>
      </c>
      <c r="L2192" s="14">
        <v>0.1875</v>
      </c>
      <c r="M2192" s="7">
        <v>43322</v>
      </c>
      <c r="N2192" s="93" t="s">
        <v>5898</v>
      </c>
      <c r="O2192" s="8" t="s">
        <v>177</v>
      </c>
      <c r="P2192" s="8" t="s">
        <v>3465</v>
      </c>
      <c r="Q2192" s="8" t="s">
        <v>3471</v>
      </c>
    </row>
    <row r="2193" spans="1:17" ht="13.9" customHeight="1">
      <c r="A2193" s="2" t="s">
        <v>8620</v>
      </c>
      <c r="B2193" s="15" t="s">
        <v>13</v>
      </c>
      <c r="C2193" s="3" t="s">
        <v>14</v>
      </c>
      <c r="D2193" s="8" t="s">
        <v>2326</v>
      </c>
      <c r="E2193" s="3" t="s">
        <v>1100</v>
      </c>
      <c r="F2193" s="8" t="s">
        <v>3479</v>
      </c>
      <c r="G2193" s="8" t="s">
        <v>15</v>
      </c>
      <c r="H2193" s="13" t="s">
        <v>3533</v>
      </c>
      <c r="I2193" s="3" t="s">
        <v>16</v>
      </c>
      <c r="J2193" s="36">
        <v>102.45</v>
      </c>
      <c r="K2193" s="32">
        <v>11.001899999999999</v>
      </c>
      <c r="L2193" s="14">
        <v>0.1875</v>
      </c>
      <c r="M2193" s="12">
        <v>43295</v>
      </c>
      <c r="N2193" s="93" t="s">
        <v>4224</v>
      </c>
      <c r="O2193" s="8" t="s">
        <v>143</v>
      </c>
      <c r="P2193" s="8" t="s">
        <v>3466</v>
      </c>
      <c r="Q2193" s="8" t="s">
        <v>3473</v>
      </c>
    </row>
    <row r="2194" spans="1:17" ht="13.9" customHeight="1">
      <c r="A2194" s="2" t="s">
        <v>8621</v>
      </c>
      <c r="B2194" s="15" t="s">
        <v>13</v>
      </c>
      <c r="C2194" s="3" t="s">
        <v>14</v>
      </c>
      <c r="D2194" s="8" t="s">
        <v>2327</v>
      </c>
      <c r="E2194" s="8" t="s">
        <v>2799</v>
      </c>
      <c r="F2194" s="8" t="s">
        <v>3479</v>
      </c>
      <c r="G2194" s="8" t="s">
        <v>15</v>
      </c>
      <c r="H2194" s="13" t="s">
        <v>3533</v>
      </c>
      <c r="I2194" s="3" t="s">
        <v>16</v>
      </c>
      <c r="J2194" s="36">
        <v>108.71</v>
      </c>
      <c r="K2194" s="32">
        <v>22.003969999999999</v>
      </c>
      <c r="L2194" s="14">
        <v>0.1875</v>
      </c>
      <c r="M2194" s="12">
        <v>43309</v>
      </c>
      <c r="N2194" s="96" t="s">
        <v>4225</v>
      </c>
      <c r="O2194" s="8" t="s">
        <v>143</v>
      </c>
      <c r="P2194" s="8" t="s">
        <v>3466</v>
      </c>
      <c r="Q2194" s="8" t="s">
        <v>3473</v>
      </c>
    </row>
    <row r="2195" spans="1:17" ht="13.9" customHeight="1">
      <c r="A2195" s="23" t="s">
        <v>8622</v>
      </c>
      <c r="B2195" s="11" t="s">
        <v>13</v>
      </c>
      <c r="C2195" s="3" t="s">
        <v>14</v>
      </c>
      <c r="D2195" s="8" t="s">
        <v>2328</v>
      </c>
      <c r="E2195" s="3" t="s">
        <v>174</v>
      </c>
      <c r="F2195" s="8" t="s">
        <v>3479</v>
      </c>
      <c r="G2195" s="8" t="s">
        <v>15</v>
      </c>
      <c r="H2195" s="8" t="s">
        <v>3533</v>
      </c>
      <c r="I2195" s="3" t="s">
        <v>16</v>
      </c>
      <c r="J2195" s="36">
        <v>114.8</v>
      </c>
      <c r="K2195" s="32">
        <v>11.001899999999999</v>
      </c>
      <c r="L2195" s="14">
        <v>0.1875</v>
      </c>
      <c r="M2195" s="12">
        <v>43779</v>
      </c>
      <c r="N2195" s="96" t="s">
        <v>4226</v>
      </c>
      <c r="O2195" s="8" t="s">
        <v>143</v>
      </c>
      <c r="P2195" s="8" t="s">
        <v>3466</v>
      </c>
      <c r="Q2195" s="8" t="s">
        <v>3473</v>
      </c>
    </row>
    <row r="2196" spans="1:17" ht="13.9" customHeight="1">
      <c r="A2196" s="2" t="s">
        <v>8623</v>
      </c>
      <c r="B2196" s="11" t="s">
        <v>13</v>
      </c>
      <c r="C2196" s="3" t="s">
        <v>14</v>
      </c>
      <c r="D2196" s="8" t="s">
        <v>2329</v>
      </c>
      <c r="E2196" s="3" t="s">
        <v>1471</v>
      </c>
      <c r="F2196" s="8" t="s">
        <v>3477</v>
      </c>
      <c r="G2196" s="8" t="s">
        <v>15</v>
      </c>
      <c r="H2196" s="8" t="s">
        <v>3513</v>
      </c>
      <c r="I2196" s="3" t="s">
        <v>16</v>
      </c>
      <c r="J2196" s="36">
        <v>19.829999999999998</v>
      </c>
      <c r="K2196" s="32">
        <v>10</v>
      </c>
      <c r="L2196" s="14">
        <v>0.1875</v>
      </c>
      <c r="M2196" s="7">
        <v>42269</v>
      </c>
      <c r="N2196" s="93" t="s">
        <v>4227</v>
      </c>
      <c r="O2196" s="8" t="s">
        <v>683</v>
      </c>
      <c r="P2196" s="8" t="s">
        <v>3465</v>
      </c>
      <c r="Q2196" s="8" t="s">
        <v>3471</v>
      </c>
    </row>
    <row r="2197" spans="1:17" ht="13.9" customHeight="1">
      <c r="A2197" s="2" t="s">
        <v>8624</v>
      </c>
      <c r="B2197" s="11" t="s">
        <v>13</v>
      </c>
      <c r="C2197" s="3" t="s">
        <v>14</v>
      </c>
      <c r="D2197" s="8" t="s">
        <v>2330</v>
      </c>
      <c r="E2197" s="3" t="s">
        <v>506</v>
      </c>
      <c r="F2197" s="8" t="s">
        <v>3477</v>
      </c>
      <c r="G2197" s="8" t="s">
        <v>15</v>
      </c>
      <c r="H2197" s="8" t="s">
        <v>3511</v>
      </c>
      <c r="I2197" s="3" t="s">
        <v>16</v>
      </c>
      <c r="J2197" s="36">
        <v>85.85</v>
      </c>
      <c r="K2197" s="32">
        <v>0.42499999999999999</v>
      </c>
      <c r="L2197" s="14">
        <v>0.1875</v>
      </c>
      <c r="M2197" s="12">
        <v>42834</v>
      </c>
      <c r="N2197" s="93" t="s">
        <v>5899</v>
      </c>
      <c r="O2197" s="8" t="s">
        <v>265</v>
      </c>
      <c r="P2197" s="8" t="s">
        <v>3466</v>
      </c>
      <c r="Q2197" s="8" t="s">
        <v>3473</v>
      </c>
    </row>
    <row r="2198" spans="1:17" ht="13.9" customHeight="1">
      <c r="A2198" s="23" t="s">
        <v>8625</v>
      </c>
      <c r="B2198" s="15" t="s">
        <v>13</v>
      </c>
      <c r="C2198" s="3" t="s">
        <v>14</v>
      </c>
      <c r="D2198" s="8" t="s">
        <v>2331</v>
      </c>
      <c r="E2198" s="3" t="s">
        <v>955</v>
      </c>
      <c r="F2198" s="8" t="s">
        <v>3477</v>
      </c>
      <c r="G2198" s="8" t="s">
        <v>15</v>
      </c>
      <c r="H2198" s="13" t="s">
        <v>3511</v>
      </c>
      <c r="I2198" s="3" t="s">
        <v>16</v>
      </c>
      <c r="J2198" s="36">
        <v>74.02</v>
      </c>
      <c r="K2198" s="32">
        <v>0.42499999999999999</v>
      </c>
      <c r="L2198" s="14">
        <v>0.1875</v>
      </c>
      <c r="M2198" s="12">
        <v>42848</v>
      </c>
      <c r="N2198" s="93" t="s">
        <v>5900</v>
      </c>
      <c r="O2198" s="8" t="s">
        <v>265</v>
      </c>
      <c r="P2198" s="8" t="s">
        <v>3466</v>
      </c>
      <c r="Q2198" s="8" t="s">
        <v>3473</v>
      </c>
    </row>
    <row r="2199" spans="1:17" ht="13.9" customHeight="1">
      <c r="A2199" s="2" t="s">
        <v>8626</v>
      </c>
      <c r="B2199" s="15" t="s">
        <v>13</v>
      </c>
      <c r="C2199" s="3" t="s">
        <v>14</v>
      </c>
      <c r="D2199" s="8" t="s">
        <v>2332</v>
      </c>
      <c r="E2199" s="8" t="s">
        <v>2552</v>
      </c>
      <c r="F2199" s="8" t="s">
        <v>3479</v>
      </c>
      <c r="G2199" s="8" t="s">
        <v>15</v>
      </c>
      <c r="H2199" s="13" t="s">
        <v>3533</v>
      </c>
      <c r="I2199" s="3" t="s">
        <v>16</v>
      </c>
      <c r="J2199" s="36">
        <v>89.74</v>
      </c>
      <c r="K2199" s="32">
        <v>1.5</v>
      </c>
      <c r="L2199" s="14">
        <v>0.1875</v>
      </c>
      <c r="M2199" s="12">
        <v>43805</v>
      </c>
      <c r="N2199" s="93" t="s">
        <v>5901</v>
      </c>
      <c r="O2199" s="8" t="s">
        <v>143</v>
      </c>
      <c r="P2199" s="8" t="s">
        <v>3466</v>
      </c>
      <c r="Q2199" s="8" t="s">
        <v>3473</v>
      </c>
    </row>
    <row r="2200" spans="1:17" ht="13.9" customHeight="1">
      <c r="A2200" s="2" t="s">
        <v>8627</v>
      </c>
      <c r="B2200" s="11" t="s">
        <v>13</v>
      </c>
      <c r="C2200" s="3" t="s">
        <v>14</v>
      </c>
      <c r="D2200" s="8" t="s">
        <v>2333</v>
      </c>
      <c r="E2200" s="8" t="s">
        <v>2864</v>
      </c>
      <c r="F2200" s="8" t="s">
        <v>3479</v>
      </c>
      <c r="G2200" s="8" t="s">
        <v>15</v>
      </c>
      <c r="H2200" s="8" t="s">
        <v>3533</v>
      </c>
      <c r="I2200" s="3" t="s">
        <v>16</v>
      </c>
      <c r="J2200" s="36">
        <v>84.17</v>
      </c>
      <c r="K2200" s="32">
        <v>0.625</v>
      </c>
      <c r="L2200" s="14">
        <v>0.1875</v>
      </c>
      <c r="M2200" s="7">
        <v>43396</v>
      </c>
      <c r="N2200" s="93" t="s">
        <v>5902</v>
      </c>
      <c r="O2200" s="8" t="s">
        <v>143</v>
      </c>
      <c r="P2200" s="8" t="s">
        <v>3466</v>
      </c>
      <c r="Q2200" s="8" t="s">
        <v>3473</v>
      </c>
    </row>
    <row r="2201" spans="1:17" ht="13.9" customHeight="1">
      <c r="A2201" s="23" t="s">
        <v>8628</v>
      </c>
      <c r="B2201" s="11" t="s">
        <v>13</v>
      </c>
      <c r="C2201" s="3" t="s">
        <v>14</v>
      </c>
      <c r="D2201" s="8" t="s">
        <v>2334</v>
      </c>
      <c r="E2201" s="8" t="s">
        <v>2404</v>
      </c>
      <c r="F2201" s="8" t="s">
        <v>3477</v>
      </c>
      <c r="G2201" s="8" t="s">
        <v>15</v>
      </c>
      <c r="H2201" s="8" t="s">
        <v>3512</v>
      </c>
      <c r="I2201" s="3" t="s">
        <v>16</v>
      </c>
      <c r="J2201" s="36">
        <v>81.27</v>
      </c>
      <c r="K2201" s="32">
        <v>8.8888888999999995</v>
      </c>
      <c r="L2201" s="14">
        <v>0.2</v>
      </c>
      <c r="M2201" s="12">
        <v>43171</v>
      </c>
      <c r="N2201" s="93" t="s">
        <v>4228</v>
      </c>
      <c r="O2201" s="8" t="s">
        <v>683</v>
      </c>
      <c r="P2201" s="8" t="s">
        <v>3466</v>
      </c>
      <c r="Q2201" s="8" t="s">
        <v>3471</v>
      </c>
    </row>
    <row r="2202" spans="1:17" ht="13.9" customHeight="1">
      <c r="A2202" s="2" t="s">
        <v>8629</v>
      </c>
      <c r="B2202" s="11" t="s">
        <v>13</v>
      </c>
      <c r="C2202" s="3" t="s">
        <v>14</v>
      </c>
      <c r="D2202" s="8" t="s">
        <v>2335</v>
      </c>
      <c r="E2202" s="8" t="s">
        <v>2207</v>
      </c>
      <c r="F2202" s="8" t="s">
        <v>3477</v>
      </c>
      <c r="G2202" s="8" t="s">
        <v>15</v>
      </c>
      <c r="H2202" s="8" t="s">
        <v>3512</v>
      </c>
      <c r="I2202" s="3" t="s">
        <v>16</v>
      </c>
      <c r="J2202" s="36">
        <v>83.36</v>
      </c>
      <c r="K2202" s="32">
        <v>8.8888888999999995</v>
      </c>
      <c r="L2202" s="14">
        <v>0.2</v>
      </c>
      <c r="M2202" s="12">
        <v>43185</v>
      </c>
      <c r="N2202" s="93" t="s">
        <v>4859</v>
      </c>
      <c r="O2202" s="8" t="s">
        <v>683</v>
      </c>
      <c r="P2202" s="8" t="s">
        <v>3466</v>
      </c>
      <c r="Q2202" s="8" t="s">
        <v>3471</v>
      </c>
    </row>
    <row r="2203" spans="1:17" ht="13.9" customHeight="1">
      <c r="A2203" s="2" t="s">
        <v>8630</v>
      </c>
      <c r="B2203" s="11" t="s">
        <v>13</v>
      </c>
      <c r="C2203" s="3" t="s">
        <v>14</v>
      </c>
      <c r="D2203" s="8" t="s">
        <v>2336</v>
      </c>
      <c r="E2203" s="3" t="s">
        <v>215</v>
      </c>
      <c r="F2203" s="8" t="s">
        <v>3477</v>
      </c>
      <c r="G2203" s="8" t="s">
        <v>15</v>
      </c>
      <c r="H2203" s="8" t="s">
        <v>3512</v>
      </c>
      <c r="I2203" s="3" t="s">
        <v>16</v>
      </c>
      <c r="J2203" s="36">
        <v>78.14</v>
      </c>
      <c r="K2203" s="32">
        <v>8.8888888999999995</v>
      </c>
      <c r="L2203" s="14">
        <v>0.2</v>
      </c>
      <c r="M2203" s="12">
        <v>43655</v>
      </c>
      <c r="N2203" s="93" t="s">
        <v>5903</v>
      </c>
      <c r="O2203" s="8" t="s">
        <v>683</v>
      </c>
      <c r="P2203" s="8" t="s">
        <v>3466</v>
      </c>
      <c r="Q2203" s="8" t="s">
        <v>3471</v>
      </c>
    </row>
    <row r="2204" spans="1:17" ht="13.9" customHeight="1">
      <c r="A2204" s="23" t="s">
        <v>8631</v>
      </c>
      <c r="B2204" s="15" t="s">
        <v>13</v>
      </c>
      <c r="C2204" s="3" t="s">
        <v>14</v>
      </c>
      <c r="D2204" s="8" t="s">
        <v>2337</v>
      </c>
      <c r="E2204" s="8" t="s">
        <v>3188</v>
      </c>
      <c r="F2204" s="8" t="s">
        <v>3477</v>
      </c>
      <c r="G2204" s="8" t="s">
        <v>15</v>
      </c>
      <c r="H2204" s="8" t="s">
        <v>3534</v>
      </c>
      <c r="I2204" s="3" t="s">
        <v>16</v>
      </c>
      <c r="J2204" s="36">
        <v>8.68</v>
      </c>
      <c r="K2204" s="32">
        <v>0.40629999999999999</v>
      </c>
      <c r="L2204" s="14">
        <v>0.1875</v>
      </c>
      <c r="M2204" s="7">
        <v>43479</v>
      </c>
      <c r="N2204" s="93" t="s">
        <v>4229</v>
      </c>
      <c r="O2204" s="8" t="s">
        <v>218</v>
      </c>
      <c r="P2204" s="8" t="s">
        <v>3465</v>
      </c>
      <c r="Q2204" s="8" t="s">
        <v>3471</v>
      </c>
    </row>
    <row r="2205" spans="1:17" ht="13.9" customHeight="1">
      <c r="A2205" s="2" t="s">
        <v>8632</v>
      </c>
      <c r="B2205" s="15" t="s">
        <v>13</v>
      </c>
      <c r="C2205" s="3" t="s">
        <v>14</v>
      </c>
      <c r="D2205" s="8" t="s">
        <v>2338</v>
      </c>
      <c r="E2205" s="3" t="s">
        <v>1471</v>
      </c>
      <c r="F2205" s="8" t="s">
        <v>3477</v>
      </c>
      <c r="G2205" s="8" t="s">
        <v>15</v>
      </c>
      <c r="H2205" s="8" t="s">
        <v>3527</v>
      </c>
      <c r="I2205" s="3" t="s">
        <v>16</v>
      </c>
      <c r="J2205" s="36">
        <v>161.22</v>
      </c>
      <c r="K2205" s="32">
        <v>3.8095232000000001</v>
      </c>
      <c r="L2205" s="14">
        <v>0.2</v>
      </c>
      <c r="M2205" s="12">
        <v>43394</v>
      </c>
      <c r="N2205" s="93" t="s">
        <v>4230</v>
      </c>
      <c r="O2205" s="8" t="s">
        <v>177</v>
      </c>
      <c r="P2205" s="8" t="s">
        <v>3465</v>
      </c>
      <c r="Q2205" s="8" t="s">
        <v>3471</v>
      </c>
    </row>
    <row r="2206" spans="1:17" ht="13.9" customHeight="1">
      <c r="A2206" s="2" t="s">
        <v>8633</v>
      </c>
      <c r="B2206" s="15" t="s">
        <v>13</v>
      </c>
      <c r="C2206" s="3" t="s">
        <v>14</v>
      </c>
      <c r="D2206" s="8" t="s">
        <v>2339</v>
      </c>
      <c r="E2206" s="8" t="s">
        <v>2276</v>
      </c>
      <c r="F2206" s="8" t="s">
        <v>3477</v>
      </c>
      <c r="G2206" s="8" t="s">
        <v>15</v>
      </c>
      <c r="H2206" s="8" t="s">
        <v>3527</v>
      </c>
      <c r="I2206" s="3" t="s">
        <v>16</v>
      </c>
      <c r="J2206" s="36">
        <v>163.12</v>
      </c>
      <c r="K2206" s="32">
        <v>1.2698415999999999</v>
      </c>
      <c r="L2206" s="14">
        <v>0.1875</v>
      </c>
      <c r="M2206" s="12">
        <v>43409</v>
      </c>
      <c r="N2206" s="93" t="s">
        <v>4231</v>
      </c>
      <c r="O2206" s="8" t="s">
        <v>177</v>
      </c>
      <c r="P2206" s="8" t="s">
        <v>3465</v>
      </c>
      <c r="Q2206" s="8" t="s">
        <v>3471</v>
      </c>
    </row>
    <row r="2207" spans="1:17" ht="13.9" customHeight="1">
      <c r="A2207" s="23" t="s">
        <v>8634</v>
      </c>
      <c r="B2207" s="15" t="s">
        <v>13</v>
      </c>
      <c r="C2207" s="3" t="s">
        <v>14</v>
      </c>
      <c r="D2207" s="8" t="s">
        <v>2340</v>
      </c>
      <c r="E2207" s="8" t="s">
        <v>201</v>
      </c>
      <c r="F2207" s="8" t="s">
        <v>3477</v>
      </c>
      <c r="G2207" s="8" t="s">
        <v>15</v>
      </c>
      <c r="H2207" s="8" t="s">
        <v>3527</v>
      </c>
      <c r="I2207" s="3" t="s">
        <v>16</v>
      </c>
      <c r="J2207" s="36">
        <v>40.71</v>
      </c>
      <c r="K2207" s="32">
        <v>4</v>
      </c>
      <c r="L2207" s="14">
        <v>0.1875</v>
      </c>
      <c r="M2207" s="7">
        <v>40879</v>
      </c>
      <c r="N2207" s="93" t="s">
        <v>4231</v>
      </c>
      <c r="O2207" s="8" t="s">
        <v>177</v>
      </c>
      <c r="P2207" s="8" t="s">
        <v>3465</v>
      </c>
      <c r="Q2207" s="8" t="s">
        <v>3471</v>
      </c>
    </row>
    <row r="2208" spans="1:17" ht="13.9" customHeight="1">
      <c r="A2208" s="2" t="s">
        <v>8635</v>
      </c>
      <c r="B2208" s="11" t="s">
        <v>13</v>
      </c>
      <c r="C2208" s="3" t="s">
        <v>14</v>
      </c>
      <c r="D2208" s="8" t="s">
        <v>2341</v>
      </c>
      <c r="E2208" s="8" t="s">
        <v>2404</v>
      </c>
      <c r="F2208" s="8" t="s">
        <v>3477</v>
      </c>
      <c r="G2208" s="8" t="s">
        <v>15</v>
      </c>
      <c r="H2208" s="8" t="s">
        <v>3527</v>
      </c>
      <c r="I2208" s="3" t="s">
        <v>16</v>
      </c>
      <c r="J2208" s="36">
        <v>169.5</v>
      </c>
      <c r="K2208" s="32">
        <v>11.428599999999999</v>
      </c>
      <c r="L2208" s="14">
        <v>0.2</v>
      </c>
      <c r="M2208" s="7">
        <v>43403</v>
      </c>
      <c r="N2208" s="93" t="s">
        <v>4860</v>
      </c>
      <c r="O2208" s="8" t="s">
        <v>177</v>
      </c>
      <c r="P2208" s="8" t="s">
        <v>3465</v>
      </c>
      <c r="Q2208" s="8" t="s">
        <v>3471</v>
      </c>
    </row>
    <row r="2209" spans="1:17" ht="13.9" customHeight="1">
      <c r="A2209" s="2" t="s">
        <v>8636</v>
      </c>
      <c r="B2209" s="11" t="s">
        <v>13</v>
      </c>
      <c r="C2209" s="3" t="s">
        <v>14</v>
      </c>
      <c r="D2209" s="8" t="s">
        <v>2342</v>
      </c>
      <c r="E2209" s="8" t="s">
        <v>3188</v>
      </c>
      <c r="F2209" s="8" t="s">
        <v>3477</v>
      </c>
      <c r="G2209" s="8" t="s">
        <v>15</v>
      </c>
      <c r="H2209" s="8" t="s">
        <v>3512</v>
      </c>
      <c r="I2209" s="3" t="s">
        <v>16</v>
      </c>
      <c r="J2209" s="36">
        <v>75.540000000000006</v>
      </c>
      <c r="K2209" s="32">
        <v>40</v>
      </c>
      <c r="L2209" s="14">
        <v>0.2</v>
      </c>
      <c r="M2209" s="12">
        <v>43492</v>
      </c>
      <c r="N2209" s="93" t="s">
        <v>4232</v>
      </c>
      <c r="O2209" s="8" t="s">
        <v>683</v>
      </c>
      <c r="P2209" s="8" t="s">
        <v>3466</v>
      </c>
      <c r="Q2209" s="8" t="s">
        <v>3471</v>
      </c>
    </row>
    <row r="2210" spans="1:17" ht="13.9" customHeight="1">
      <c r="A2210" s="23" t="s">
        <v>8637</v>
      </c>
      <c r="B2210" s="11" t="s">
        <v>13</v>
      </c>
      <c r="C2210" s="3" t="s">
        <v>14</v>
      </c>
      <c r="D2210" s="8" t="s">
        <v>2343</v>
      </c>
      <c r="E2210" s="8" t="s">
        <v>2799</v>
      </c>
      <c r="F2210" s="8" t="s">
        <v>3477</v>
      </c>
      <c r="G2210" s="8" t="s">
        <v>15</v>
      </c>
      <c r="H2210" s="8" t="s">
        <v>3527</v>
      </c>
      <c r="I2210" s="3" t="s">
        <v>16</v>
      </c>
      <c r="J2210" s="36">
        <v>165.06</v>
      </c>
      <c r="K2210" s="32">
        <v>3.8095232000000001</v>
      </c>
      <c r="L2210" s="14">
        <v>0.2</v>
      </c>
      <c r="M2210" s="12">
        <v>43419</v>
      </c>
      <c r="N2210" s="93" t="s">
        <v>4861</v>
      </c>
      <c r="O2210" s="8" t="s">
        <v>177</v>
      </c>
      <c r="P2210" s="8" t="s">
        <v>3465</v>
      </c>
      <c r="Q2210" s="8" t="s">
        <v>3471</v>
      </c>
    </row>
    <row r="2211" spans="1:17" ht="13.9" customHeight="1">
      <c r="A2211" s="2" t="s">
        <v>8638</v>
      </c>
      <c r="B2211" s="11" t="s">
        <v>13</v>
      </c>
      <c r="C2211" s="3" t="s">
        <v>14</v>
      </c>
      <c r="D2211" s="8" t="s">
        <v>2344</v>
      </c>
      <c r="E2211" s="8" t="s">
        <v>201</v>
      </c>
      <c r="F2211" s="8" t="s">
        <v>3477</v>
      </c>
      <c r="G2211" s="8" t="s">
        <v>15</v>
      </c>
      <c r="H2211" s="8" t="s">
        <v>3527</v>
      </c>
      <c r="I2211" s="3" t="s">
        <v>16</v>
      </c>
      <c r="J2211" s="36">
        <v>74.39</v>
      </c>
      <c r="K2211" s="32">
        <v>1.08</v>
      </c>
      <c r="L2211" s="14">
        <v>0.1875</v>
      </c>
      <c r="M2211" s="7">
        <v>40910</v>
      </c>
      <c r="N2211" s="93" t="s">
        <v>5904</v>
      </c>
      <c r="O2211" s="8" t="s">
        <v>177</v>
      </c>
      <c r="P2211" s="8" t="s">
        <v>3465</v>
      </c>
      <c r="Q2211" s="8" t="s">
        <v>3471</v>
      </c>
    </row>
    <row r="2212" spans="1:17" ht="13.9" customHeight="1">
      <c r="A2212" s="2" t="s">
        <v>8639</v>
      </c>
      <c r="B2212" s="11" t="s">
        <v>13</v>
      </c>
      <c r="C2212" s="3" t="s">
        <v>14</v>
      </c>
      <c r="D2212" s="8" t="s">
        <v>2345</v>
      </c>
      <c r="E2212" s="3" t="s">
        <v>354</v>
      </c>
      <c r="F2212" s="8" t="s">
        <v>3477</v>
      </c>
      <c r="G2212" s="8" t="s">
        <v>15</v>
      </c>
      <c r="H2212" s="8" t="s">
        <v>3532</v>
      </c>
      <c r="I2212" s="3" t="s">
        <v>16</v>
      </c>
      <c r="J2212" s="36">
        <v>27.27</v>
      </c>
      <c r="K2212" s="32">
        <v>1.6666666999999999</v>
      </c>
      <c r="L2212" s="14">
        <v>0.2</v>
      </c>
      <c r="M2212" s="7">
        <v>43504</v>
      </c>
      <c r="N2212" s="93" t="s">
        <v>4233</v>
      </c>
      <c r="O2212" s="8" t="s">
        <v>140</v>
      </c>
      <c r="P2212" s="8" t="s">
        <v>3465</v>
      </c>
      <c r="Q2212" s="8" t="s">
        <v>3471</v>
      </c>
    </row>
    <row r="2213" spans="1:17" ht="13.9" customHeight="1">
      <c r="A2213" s="23" t="s">
        <v>8640</v>
      </c>
      <c r="B2213" s="11" t="s">
        <v>13</v>
      </c>
      <c r="C2213" s="3" t="s">
        <v>14</v>
      </c>
      <c r="D2213" s="8" t="s">
        <v>2346</v>
      </c>
      <c r="E2213" s="8" t="s">
        <v>1589</v>
      </c>
      <c r="F2213" s="8" t="s">
        <v>3477</v>
      </c>
      <c r="G2213" s="8" t="s">
        <v>15</v>
      </c>
      <c r="H2213" s="8" t="s">
        <v>3534</v>
      </c>
      <c r="I2213" s="3" t="s">
        <v>16</v>
      </c>
      <c r="J2213" s="36">
        <v>162.18</v>
      </c>
      <c r="K2213" s="32">
        <v>0.1111</v>
      </c>
      <c r="L2213" s="14">
        <v>0.1875</v>
      </c>
      <c r="M2213" s="12">
        <v>43483</v>
      </c>
      <c r="N2213" s="93" t="s">
        <v>5905</v>
      </c>
      <c r="O2213" s="8" t="s">
        <v>218</v>
      </c>
      <c r="P2213" s="8" t="s">
        <v>3465</v>
      </c>
      <c r="Q2213" s="8" t="s">
        <v>3471</v>
      </c>
    </row>
    <row r="2214" spans="1:17" ht="13.9" customHeight="1">
      <c r="A2214" s="2" t="s">
        <v>8641</v>
      </c>
      <c r="B2214" s="11" t="s">
        <v>13</v>
      </c>
      <c r="C2214" s="3" t="s">
        <v>14</v>
      </c>
      <c r="D2214" s="8" t="s">
        <v>2347</v>
      </c>
      <c r="E2214" s="8" t="s">
        <v>2404</v>
      </c>
      <c r="F2214" s="8" t="s">
        <v>3477</v>
      </c>
      <c r="G2214" s="8" t="s">
        <v>15</v>
      </c>
      <c r="H2214" s="8" t="s">
        <v>3527</v>
      </c>
      <c r="I2214" s="3" t="s">
        <v>16</v>
      </c>
      <c r="J2214" s="36">
        <v>116.71</v>
      </c>
      <c r="K2214" s="32">
        <v>2.8571423999999999</v>
      </c>
      <c r="L2214" s="14">
        <v>0.1875</v>
      </c>
      <c r="M2214" s="12">
        <v>43514</v>
      </c>
      <c r="N2214" s="93" t="s">
        <v>4234</v>
      </c>
      <c r="O2214" s="8" t="s">
        <v>233</v>
      </c>
      <c r="P2214" s="8" t="s">
        <v>3465</v>
      </c>
      <c r="Q2214" s="8" t="s">
        <v>3471</v>
      </c>
    </row>
    <row r="2215" spans="1:17" ht="13.9" customHeight="1">
      <c r="A2215" s="2" t="s">
        <v>8642</v>
      </c>
      <c r="B2215" s="11" t="s">
        <v>13</v>
      </c>
      <c r="C2215" s="3" t="s">
        <v>14</v>
      </c>
      <c r="D2215" s="8" t="s">
        <v>2348</v>
      </c>
      <c r="E2215" s="3" t="s">
        <v>174</v>
      </c>
      <c r="F2215" s="8" t="s">
        <v>3477</v>
      </c>
      <c r="G2215" s="8" t="s">
        <v>15</v>
      </c>
      <c r="H2215" s="8" t="s">
        <v>3534</v>
      </c>
      <c r="I2215" s="3" t="s">
        <v>16</v>
      </c>
      <c r="J2215" s="36">
        <v>158.97999999999999</v>
      </c>
      <c r="K2215" s="32">
        <v>0.111112</v>
      </c>
      <c r="L2215" s="14">
        <v>0.2</v>
      </c>
      <c r="M2215" s="7">
        <v>40959</v>
      </c>
      <c r="N2215" s="93" t="s">
        <v>4862</v>
      </c>
      <c r="O2215" s="8" t="s">
        <v>218</v>
      </c>
      <c r="P2215" s="8" t="s">
        <v>3465</v>
      </c>
      <c r="Q2215" s="8" t="s">
        <v>3471</v>
      </c>
    </row>
    <row r="2216" spans="1:17" ht="13.9" customHeight="1">
      <c r="A2216" s="23" t="s">
        <v>8643</v>
      </c>
      <c r="B2216" s="11" t="s">
        <v>13</v>
      </c>
      <c r="C2216" s="3" t="s">
        <v>14</v>
      </c>
      <c r="D2216" s="8" t="s">
        <v>2349</v>
      </c>
      <c r="E2216" s="8" t="s">
        <v>2552</v>
      </c>
      <c r="F2216" s="8" t="s">
        <v>3477</v>
      </c>
      <c r="G2216" s="8" t="s">
        <v>15</v>
      </c>
      <c r="H2216" s="8" t="s">
        <v>3513</v>
      </c>
      <c r="I2216" s="3" t="s">
        <v>16</v>
      </c>
      <c r="J2216" s="36">
        <v>81.2</v>
      </c>
      <c r="K2216" s="32">
        <v>0.125</v>
      </c>
      <c r="L2216" s="14">
        <v>0.125</v>
      </c>
      <c r="M2216" s="7">
        <v>43433</v>
      </c>
      <c r="N2216" s="93" t="s">
        <v>5906</v>
      </c>
      <c r="O2216" s="8" t="s">
        <v>115</v>
      </c>
      <c r="P2216" s="8" t="s">
        <v>3465</v>
      </c>
      <c r="Q2216" s="8" t="s">
        <v>3471</v>
      </c>
    </row>
    <row r="2217" spans="1:17" ht="13.9" customHeight="1">
      <c r="A2217" s="2" t="s">
        <v>8644</v>
      </c>
      <c r="B2217" s="11" t="s">
        <v>13</v>
      </c>
      <c r="C2217" s="3" t="s">
        <v>14</v>
      </c>
      <c r="D2217" s="8" t="s">
        <v>2350</v>
      </c>
      <c r="E2217" s="3" t="s">
        <v>995</v>
      </c>
      <c r="F2217" s="8" t="s">
        <v>3477</v>
      </c>
      <c r="G2217" s="8" t="s">
        <v>15</v>
      </c>
      <c r="H2217" s="8" t="s">
        <v>3513</v>
      </c>
      <c r="I2217" s="3" t="s">
        <v>16</v>
      </c>
      <c r="J2217" s="36">
        <v>77.87</v>
      </c>
      <c r="K2217" s="32">
        <v>0.125</v>
      </c>
      <c r="L2217" s="14">
        <v>0.125</v>
      </c>
      <c r="M2217" s="12">
        <v>43429</v>
      </c>
      <c r="N2217" s="93" t="s">
        <v>4231</v>
      </c>
      <c r="O2217" s="8" t="s">
        <v>115</v>
      </c>
      <c r="P2217" s="8" t="s">
        <v>3465</v>
      </c>
      <c r="Q2217" s="8" t="s">
        <v>3471</v>
      </c>
    </row>
    <row r="2218" spans="1:17" ht="13.9" customHeight="1">
      <c r="A2218" s="2" t="s">
        <v>8645</v>
      </c>
      <c r="B2218" s="11" t="s">
        <v>13</v>
      </c>
      <c r="C2218" s="3" t="s">
        <v>14</v>
      </c>
      <c r="D2218" s="8" t="s">
        <v>2351</v>
      </c>
      <c r="E2218" s="8" t="s">
        <v>2864</v>
      </c>
      <c r="F2218" s="8" t="s">
        <v>3477</v>
      </c>
      <c r="G2218" s="8" t="s">
        <v>15</v>
      </c>
      <c r="H2218" s="8" t="s">
        <v>3513</v>
      </c>
      <c r="I2218" s="3" t="s">
        <v>16</v>
      </c>
      <c r="J2218" s="36">
        <v>77.12</v>
      </c>
      <c r="K2218" s="32">
        <v>0.25</v>
      </c>
      <c r="L2218" s="14">
        <v>0.125</v>
      </c>
      <c r="M2218" s="12">
        <v>43443</v>
      </c>
      <c r="N2218" s="93" t="s">
        <v>5907</v>
      </c>
      <c r="O2218" s="8" t="s">
        <v>115</v>
      </c>
      <c r="P2218" s="8" t="s">
        <v>3465</v>
      </c>
      <c r="Q2218" s="8" t="s">
        <v>3471</v>
      </c>
    </row>
    <row r="2219" spans="1:17" ht="13.9" customHeight="1">
      <c r="A2219" s="23" t="s">
        <v>8646</v>
      </c>
      <c r="B2219" s="11" t="s">
        <v>13</v>
      </c>
      <c r="C2219" s="3" t="s">
        <v>14</v>
      </c>
      <c r="D2219" s="8" t="s">
        <v>2352</v>
      </c>
      <c r="E2219" s="3" t="s">
        <v>955</v>
      </c>
      <c r="F2219" s="8" t="s">
        <v>3477</v>
      </c>
      <c r="G2219" s="8" t="s">
        <v>15</v>
      </c>
      <c r="H2219" s="8" t="s">
        <v>3527</v>
      </c>
      <c r="I2219" s="3" t="s">
        <v>16</v>
      </c>
      <c r="J2219" s="36">
        <v>119.93</v>
      </c>
      <c r="K2219" s="32">
        <v>1.9047619</v>
      </c>
      <c r="L2219" s="14">
        <v>0.1875</v>
      </c>
      <c r="M2219" s="7">
        <v>40984</v>
      </c>
      <c r="N2219" s="93" t="s">
        <v>4863</v>
      </c>
      <c r="O2219" s="8" t="s">
        <v>233</v>
      </c>
      <c r="P2219" s="8" t="s">
        <v>3465</v>
      </c>
      <c r="Q2219" s="8" t="s">
        <v>3471</v>
      </c>
    </row>
    <row r="2220" spans="1:17" ht="13.9" customHeight="1">
      <c r="A2220" s="2" t="s">
        <v>8647</v>
      </c>
      <c r="B2220" s="8" t="s">
        <v>13</v>
      </c>
      <c r="C2220" s="3" t="s">
        <v>14</v>
      </c>
      <c r="D2220" s="8" t="s">
        <v>2353</v>
      </c>
      <c r="E2220" s="8" t="s">
        <v>3188</v>
      </c>
      <c r="F2220" s="8" t="s">
        <v>3477</v>
      </c>
      <c r="G2220" s="8" t="s">
        <v>15</v>
      </c>
      <c r="H2220" s="8" t="s">
        <v>3527</v>
      </c>
      <c r="I2220" s="3" t="s">
        <v>16</v>
      </c>
      <c r="J2220" s="36">
        <v>113.22</v>
      </c>
      <c r="K2220" s="32">
        <v>8.5714000000000006</v>
      </c>
      <c r="L2220" s="14">
        <v>0.2</v>
      </c>
      <c r="M2220" s="7">
        <v>43501</v>
      </c>
      <c r="N2220" s="93" t="s">
        <v>4235</v>
      </c>
      <c r="O2220" s="8" t="s">
        <v>233</v>
      </c>
      <c r="P2220" s="8" t="s">
        <v>3465</v>
      </c>
      <c r="Q2220" s="8" t="s">
        <v>3471</v>
      </c>
    </row>
    <row r="2221" spans="1:17" ht="13.9" customHeight="1">
      <c r="A2221" s="2" t="s">
        <v>8648</v>
      </c>
      <c r="B2221" s="11" t="s">
        <v>13</v>
      </c>
      <c r="C2221" s="3" t="s">
        <v>14</v>
      </c>
      <c r="D2221" s="8" t="s">
        <v>2354</v>
      </c>
      <c r="E2221" s="8" t="s">
        <v>2276</v>
      </c>
      <c r="F2221" s="8" t="s">
        <v>3477</v>
      </c>
      <c r="G2221" s="8" t="s">
        <v>15</v>
      </c>
      <c r="H2221" s="8" t="s">
        <v>3527</v>
      </c>
      <c r="I2221" s="3" t="s">
        <v>16</v>
      </c>
      <c r="J2221" s="36">
        <v>113.22</v>
      </c>
      <c r="K2221" s="32">
        <v>8.5714000000000006</v>
      </c>
      <c r="L2221" s="14">
        <v>0.1875</v>
      </c>
      <c r="M2221" s="12">
        <v>43497</v>
      </c>
      <c r="N2221" s="93" t="s">
        <v>4864</v>
      </c>
      <c r="O2221" s="8" t="s">
        <v>233</v>
      </c>
      <c r="P2221" s="8" t="s">
        <v>3465</v>
      </c>
      <c r="Q2221" s="8" t="s">
        <v>3471</v>
      </c>
    </row>
    <row r="2222" spans="1:17" ht="13.9" customHeight="1">
      <c r="A2222" s="23" t="s">
        <v>8649</v>
      </c>
      <c r="B2222" s="11" t="s">
        <v>13</v>
      </c>
      <c r="C2222" s="3" t="s">
        <v>14</v>
      </c>
      <c r="D2222" s="8" t="s">
        <v>2355</v>
      </c>
      <c r="E2222" s="3" t="s">
        <v>1100</v>
      </c>
      <c r="F2222" s="8" t="s">
        <v>3477</v>
      </c>
      <c r="G2222" s="8" t="s">
        <v>15</v>
      </c>
      <c r="H2222" s="8" t="s">
        <v>3527</v>
      </c>
      <c r="I2222" s="3" t="s">
        <v>16</v>
      </c>
      <c r="J2222" s="36">
        <v>123.79</v>
      </c>
      <c r="K2222" s="32">
        <v>2.8572000000000002</v>
      </c>
      <c r="L2222" s="14">
        <v>0.2</v>
      </c>
      <c r="M2222" s="12">
        <v>43512</v>
      </c>
      <c r="N2222" s="93" t="s">
        <v>4236</v>
      </c>
      <c r="O2222" s="8" t="s">
        <v>233</v>
      </c>
      <c r="P2222" s="8" t="s">
        <v>3465</v>
      </c>
      <c r="Q2222" s="8" t="s">
        <v>3471</v>
      </c>
    </row>
    <row r="2223" spans="1:17" ht="13.9" customHeight="1">
      <c r="A2223" s="2" t="s">
        <v>8650</v>
      </c>
      <c r="B2223" s="11" t="s">
        <v>13</v>
      </c>
      <c r="C2223" s="3" t="s">
        <v>14</v>
      </c>
      <c r="D2223" s="8" t="s">
        <v>2356</v>
      </c>
      <c r="E2223" s="8" t="s">
        <v>2276</v>
      </c>
      <c r="F2223" s="8" t="s">
        <v>3477</v>
      </c>
      <c r="G2223" s="8" t="s">
        <v>15</v>
      </c>
      <c r="H2223" s="8" t="s">
        <v>3527</v>
      </c>
      <c r="I2223" s="3" t="s">
        <v>16</v>
      </c>
      <c r="J2223" s="36">
        <v>112.85</v>
      </c>
      <c r="K2223" s="32">
        <v>2.8572000000000002</v>
      </c>
      <c r="L2223" s="14">
        <v>0.2</v>
      </c>
      <c r="M2223" s="7">
        <v>40982</v>
      </c>
      <c r="N2223" s="93" t="s">
        <v>4237</v>
      </c>
      <c r="O2223" s="8" t="s">
        <v>233</v>
      </c>
      <c r="P2223" s="8" t="s">
        <v>3465</v>
      </c>
      <c r="Q2223" s="8" t="s">
        <v>3471</v>
      </c>
    </row>
    <row r="2224" spans="1:17" ht="13.9" customHeight="1">
      <c r="A2224" s="2" t="s">
        <v>8651</v>
      </c>
      <c r="B2224" s="8" t="s">
        <v>13</v>
      </c>
      <c r="C2224" s="3" t="s">
        <v>14</v>
      </c>
      <c r="D2224" s="8" t="s">
        <v>2357</v>
      </c>
      <c r="E2224" s="8" t="s">
        <v>2552</v>
      </c>
      <c r="F2224" s="8" t="s">
        <v>3477</v>
      </c>
      <c r="G2224" s="8" t="s">
        <v>15</v>
      </c>
      <c r="H2224" s="8" t="s">
        <v>3532</v>
      </c>
      <c r="I2224" s="3" t="s">
        <v>16</v>
      </c>
      <c r="J2224" s="36">
        <v>82.48</v>
      </c>
      <c r="K2224" s="32">
        <v>1.25</v>
      </c>
      <c r="L2224" s="14">
        <v>0.2</v>
      </c>
      <c r="M2224" s="7">
        <v>43551</v>
      </c>
      <c r="N2224" s="93" t="s">
        <v>5908</v>
      </c>
      <c r="O2224" s="8" t="s">
        <v>140</v>
      </c>
      <c r="P2224" s="8" t="s">
        <v>3465</v>
      </c>
      <c r="Q2224" s="8" t="s">
        <v>3471</v>
      </c>
    </row>
    <row r="2225" spans="1:17" ht="13.9" customHeight="1">
      <c r="A2225" s="23" t="s">
        <v>8652</v>
      </c>
      <c r="B2225" s="11" t="s">
        <v>13</v>
      </c>
      <c r="C2225" s="3" t="s">
        <v>14</v>
      </c>
      <c r="D2225" s="8" t="s">
        <v>2358</v>
      </c>
      <c r="E2225" s="8" t="s">
        <v>2692</v>
      </c>
      <c r="F2225" s="8" t="s">
        <v>3477</v>
      </c>
      <c r="G2225" s="8" t="s">
        <v>15</v>
      </c>
      <c r="H2225" s="8" t="s">
        <v>3534</v>
      </c>
      <c r="I2225" s="3" t="s">
        <v>16</v>
      </c>
      <c r="J2225" s="36">
        <v>316.44</v>
      </c>
      <c r="K2225" s="32">
        <v>1.0333326</v>
      </c>
      <c r="L2225" s="14">
        <v>0.2</v>
      </c>
      <c r="M2225" s="12">
        <v>43545</v>
      </c>
      <c r="N2225" s="93" t="s">
        <v>4238</v>
      </c>
      <c r="O2225" s="8" t="s">
        <v>782</v>
      </c>
      <c r="P2225" s="8" t="s">
        <v>3465</v>
      </c>
      <c r="Q2225" s="8" t="s">
        <v>3471</v>
      </c>
    </row>
    <row r="2226" spans="1:17" ht="13.9" customHeight="1">
      <c r="A2226" s="2" t="s">
        <v>8653</v>
      </c>
      <c r="B2226" s="11" t="s">
        <v>13</v>
      </c>
      <c r="C2226" s="3" t="s">
        <v>14</v>
      </c>
      <c r="D2226" s="8" t="s">
        <v>2359</v>
      </c>
      <c r="E2226" s="8" t="s">
        <v>2276</v>
      </c>
      <c r="F2226" s="8" t="s">
        <v>3477</v>
      </c>
      <c r="G2226" s="8" t="s">
        <v>15</v>
      </c>
      <c r="H2226" s="8" t="s">
        <v>3534</v>
      </c>
      <c r="I2226" s="3" t="s">
        <v>16</v>
      </c>
      <c r="J2226" s="36">
        <v>282.60000000000002</v>
      </c>
      <c r="K2226" s="32">
        <v>1.0333326</v>
      </c>
      <c r="L2226" s="14">
        <v>0.2</v>
      </c>
      <c r="M2226" s="12">
        <v>43559</v>
      </c>
      <c r="N2226" s="93" t="s">
        <v>4239</v>
      </c>
      <c r="O2226" s="8" t="s">
        <v>782</v>
      </c>
      <c r="P2226" s="8" t="s">
        <v>3465</v>
      </c>
      <c r="Q2226" s="8" t="s">
        <v>3471</v>
      </c>
    </row>
    <row r="2227" spans="1:17" ht="13.9" customHeight="1">
      <c r="A2227" s="2" t="s">
        <v>8654</v>
      </c>
      <c r="B2227" s="11" t="s">
        <v>13</v>
      </c>
      <c r="C2227" s="3" t="s">
        <v>14</v>
      </c>
      <c r="D2227" s="8" t="s">
        <v>2360</v>
      </c>
      <c r="E2227" s="3" t="s">
        <v>553</v>
      </c>
      <c r="F2227" s="8" t="s">
        <v>3477</v>
      </c>
      <c r="G2227" s="8" t="s">
        <v>15</v>
      </c>
      <c r="H2227" s="8" t="s">
        <v>3534</v>
      </c>
      <c r="I2227" s="3" t="s">
        <v>16</v>
      </c>
      <c r="J2227" s="36">
        <v>154.22</v>
      </c>
      <c r="K2227" s="32">
        <v>3.3333333000000001</v>
      </c>
      <c r="L2227" s="14">
        <v>0.2</v>
      </c>
      <c r="M2227" s="7">
        <v>41030</v>
      </c>
      <c r="N2227" s="93" t="s">
        <v>5909</v>
      </c>
      <c r="O2227" s="8" t="s">
        <v>218</v>
      </c>
      <c r="P2227" s="8" t="s">
        <v>3465</v>
      </c>
      <c r="Q2227" s="8" t="s">
        <v>3471</v>
      </c>
    </row>
    <row r="2228" spans="1:17" ht="13.9" customHeight="1">
      <c r="A2228" s="23" t="s">
        <v>8655</v>
      </c>
      <c r="B2228" s="11" t="s">
        <v>13</v>
      </c>
      <c r="C2228" s="3" t="s">
        <v>14</v>
      </c>
      <c r="D2228" s="8" t="s">
        <v>2361</v>
      </c>
      <c r="E2228" s="8" t="s">
        <v>201</v>
      </c>
      <c r="F2228" s="8" t="s">
        <v>3477</v>
      </c>
      <c r="G2228" s="8" t="s">
        <v>15</v>
      </c>
      <c r="H2228" s="8" t="s">
        <v>3534</v>
      </c>
      <c r="I2228" s="3" t="s">
        <v>16</v>
      </c>
      <c r="J2228" s="36">
        <v>84.58</v>
      </c>
      <c r="K2228" s="32">
        <v>2.5</v>
      </c>
      <c r="L2228" s="14">
        <v>0.2</v>
      </c>
      <c r="M2228" s="7">
        <v>43551</v>
      </c>
      <c r="N2228" s="93" t="s">
        <v>5910</v>
      </c>
      <c r="O2228" s="8" t="s">
        <v>782</v>
      </c>
      <c r="P2228" s="8" t="s">
        <v>3465</v>
      </c>
      <c r="Q2228" s="8" t="s">
        <v>3471</v>
      </c>
    </row>
    <row r="2229" spans="1:17" ht="13.9" customHeight="1">
      <c r="A2229" s="2" t="s">
        <v>8656</v>
      </c>
      <c r="B2229" s="11" t="s">
        <v>13</v>
      </c>
      <c r="C2229" s="3" t="s">
        <v>14</v>
      </c>
      <c r="D2229" s="8" t="s">
        <v>2362</v>
      </c>
      <c r="E2229" s="3" t="s">
        <v>774</v>
      </c>
      <c r="F2229" s="8" t="s">
        <v>3477</v>
      </c>
      <c r="G2229" s="8" t="s">
        <v>15</v>
      </c>
      <c r="H2229" s="8" t="s">
        <v>3534</v>
      </c>
      <c r="I2229" s="3" t="s">
        <v>16</v>
      </c>
      <c r="J2229" s="36">
        <v>151.80000000000001</v>
      </c>
      <c r="K2229" s="32">
        <v>1.1111</v>
      </c>
      <c r="L2229" s="14">
        <v>0.1875</v>
      </c>
      <c r="M2229" s="12">
        <v>43553</v>
      </c>
      <c r="N2229" s="97" t="s">
        <v>4240</v>
      </c>
      <c r="O2229" s="8" t="s">
        <v>218</v>
      </c>
      <c r="P2229" s="8" t="s">
        <v>3465</v>
      </c>
      <c r="Q2229" s="8" t="s">
        <v>3471</v>
      </c>
    </row>
    <row r="2230" spans="1:17" ht="13.9" customHeight="1">
      <c r="A2230" s="2" t="s">
        <v>8657</v>
      </c>
      <c r="B2230" s="11" t="s">
        <v>13</v>
      </c>
      <c r="C2230" s="3" t="s">
        <v>14</v>
      </c>
      <c r="D2230" s="8" t="s">
        <v>2363</v>
      </c>
      <c r="E2230" s="3" t="s">
        <v>1177</v>
      </c>
      <c r="F2230" s="8" t="s">
        <v>3477</v>
      </c>
      <c r="G2230" s="8" t="s">
        <v>15</v>
      </c>
      <c r="H2230" s="8" t="s">
        <v>3534</v>
      </c>
      <c r="I2230" s="3" t="s">
        <v>16</v>
      </c>
      <c r="J2230" s="36">
        <v>48.73</v>
      </c>
      <c r="K2230" s="32">
        <v>0.79859999999999998</v>
      </c>
      <c r="L2230" s="14">
        <v>0.1875</v>
      </c>
      <c r="M2230" s="12">
        <v>43569</v>
      </c>
      <c r="N2230" s="97" t="s">
        <v>5911</v>
      </c>
      <c r="O2230" s="8" t="s">
        <v>218</v>
      </c>
      <c r="P2230" s="8" t="s">
        <v>3465</v>
      </c>
      <c r="Q2230" s="8" t="s">
        <v>3471</v>
      </c>
    </row>
    <row r="2231" spans="1:17" ht="13.9" customHeight="1">
      <c r="A2231" s="23" t="s">
        <v>8658</v>
      </c>
      <c r="B2231" s="11" t="s">
        <v>13</v>
      </c>
      <c r="C2231" s="3" t="s">
        <v>14</v>
      </c>
      <c r="D2231" s="8" t="s">
        <v>2364</v>
      </c>
      <c r="E2231" s="3" t="s">
        <v>506</v>
      </c>
      <c r="F2231" s="8" t="s">
        <v>3477</v>
      </c>
      <c r="G2231" s="8" t="s">
        <v>15</v>
      </c>
      <c r="H2231" s="8" t="s">
        <v>3532</v>
      </c>
      <c r="I2231" s="3" t="s">
        <v>16</v>
      </c>
      <c r="J2231" s="36">
        <v>40.83</v>
      </c>
      <c r="K2231" s="32">
        <v>5</v>
      </c>
      <c r="L2231" s="14">
        <v>0.2</v>
      </c>
      <c r="M2231" s="7">
        <v>41033</v>
      </c>
      <c r="N2231" s="93" t="s">
        <v>4241</v>
      </c>
      <c r="O2231" s="8" t="s">
        <v>140</v>
      </c>
      <c r="P2231" s="8" t="s">
        <v>3465</v>
      </c>
      <c r="Q2231" s="8" t="s">
        <v>3471</v>
      </c>
    </row>
    <row r="2232" spans="1:17" ht="13.9" customHeight="1">
      <c r="A2232" s="2" t="s">
        <v>8659</v>
      </c>
      <c r="B2232" s="11" t="s">
        <v>13</v>
      </c>
      <c r="C2232" s="3" t="s">
        <v>14</v>
      </c>
      <c r="D2232" s="8" t="s">
        <v>2365</v>
      </c>
      <c r="E2232" s="8" t="s">
        <v>1589</v>
      </c>
      <c r="F2232" s="8" t="s">
        <v>3477</v>
      </c>
      <c r="G2232" s="8" t="s">
        <v>15</v>
      </c>
      <c r="H2232" s="8" t="s">
        <v>3532</v>
      </c>
      <c r="I2232" s="3" t="s">
        <v>16</v>
      </c>
      <c r="J2232" s="36">
        <v>93.31</v>
      </c>
      <c r="K2232" s="32">
        <v>0.625</v>
      </c>
      <c r="L2232" s="14">
        <v>0.125</v>
      </c>
      <c r="M2232" s="7">
        <v>43551</v>
      </c>
      <c r="N2232" s="93" t="s">
        <v>4242</v>
      </c>
      <c r="O2232" s="8" t="s">
        <v>140</v>
      </c>
      <c r="P2232" s="8" t="s">
        <v>3465</v>
      </c>
      <c r="Q2232" s="8" t="s">
        <v>3471</v>
      </c>
    </row>
    <row r="2233" spans="1:17" ht="13.9" customHeight="1">
      <c r="A2233" s="2" t="s">
        <v>8660</v>
      </c>
      <c r="B2233" s="11" t="s">
        <v>13</v>
      </c>
      <c r="C2233" s="3" t="s">
        <v>14</v>
      </c>
      <c r="D2233" s="8" t="s">
        <v>2366</v>
      </c>
      <c r="E2233" s="8" t="s">
        <v>2404</v>
      </c>
      <c r="F2233" s="8" t="s">
        <v>3477</v>
      </c>
      <c r="G2233" s="8" t="s">
        <v>15</v>
      </c>
      <c r="H2233" s="8" t="s">
        <v>3527</v>
      </c>
      <c r="I2233" s="3" t="s">
        <v>16</v>
      </c>
      <c r="J2233" s="36">
        <v>29.92</v>
      </c>
      <c r="K2233" s="32">
        <v>0.43540000000000001</v>
      </c>
      <c r="L2233" s="14">
        <v>0.1875</v>
      </c>
      <c r="M2233" s="12">
        <v>43539</v>
      </c>
      <c r="N2233" s="93" t="s">
        <v>4865</v>
      </c>
      <c r="O2233" s="8" t="s">
        <v>177</v>
      </c>
      <c r="P2233" s="8" t="s">
        <v>3465</v>
      </c>
      <c r="Q2233" s="8" t="s">
        <v>3471</v>
      </c>
    </row>
    <row r="2234" spans="1:17" ht="13.9" customHeight="1">
      <c r="A2234" s="23" t="s">
        <v>8661</v>
      </c>
      <c r="B2234" s="11" t="s">
        <v>13</v>
      </c>
      <c r="C2234" s="3" t="s">
        <v>14</v>
      </c>
      <c r="D2234" s="8" t="s">
        <v>2367</v>
      </c>
      <c r="E2234" s="8" t="s">
        <v>2207</v>
      </c>
      <c r="F2234" s="8" t="s">
        <v>3477</v>
      </c>
      <c r="G2234" s="8" t="s">
        <v>15</v>
      </c>
      <c r="H2234" s="8" t="s">
        <v>3534</v>
      </c>
      <c r="I2234" s="3" t="s">
        <v>16</v>
      </c>
      <c r="J2234" s="36">
        <v>154.86000000000001</v>
      </c>
      <c r="K2234" s="32">
        <v>0.66679999999999995</v>
      </c>
      <c r="L2234" s="14">
        <v>0.1875</v>
      </c>
      <c r="M2234" s="12">
        <v>43560</v>
      </c>
      <c r="N2234" s="93" t="s">
        <v>4219</v>
      </c>
      <c r="O2234" s="8" t="s">
        <v>218</v>
      </c>
      <c r="P2234" s="8" t="s">
        <v>3465</v>
      </c>
      <c r="Q2234" s="8" t="s">
        <v>3471</v>
      </c>
    </row>
    <row r="2235" spans="1:17" ht="13.9" customHeight="1">
      <c r="A2235" s="2" t="s">
        <v>8662</v>
      </c>
      <c r="B2235" s="11" t="s">
        <v>13</v>
      </c>
      <c r="C2235" s="3" t="s">
        <v>14</v>
      </c>
      <c r="D2235" s="8" t="s">
        <v>1515</v>
      </c>
      <c r="E2235" s="3" t="s">
        <v>995</v>
      </c>
      <c r="F2235" s="8" t="s">
        <v>3477</v>
      </c>
      <c r="G2235" s="8" t="s">
        <v>15</v>
      </c>
      <c r="H2235" s="8" t="s">
        <v>3534</v>
      </c>
      <c r="I2235" s="3" t="s">
        <v>16</v>
      </c>
      <c r="J2235" s="36">
        <v>170.98</v>
      </c>
      <c r="K2235" s="32">
        <v>5.5599999999999997E-2</v>
      </c>
      <c r="L2235" s="14">
        <v>0.2</v>
      </c>
      <c r="M2235" s="7">
        <v>41030</v>
      </c>
      <c r="N2235" s="93" t="s">
        <v>5912</v>
      </c>
      <c r="O2235" s="8" t="s">
        <v>218</v>
      </c>
      <c r="P2235" s="8" t="s">
        <v>3465</v>
      </c>
      <c r="Q2235" s="8" t="s">
        <v>3471</v>
      </c>
    </row>
    <row r="2236" spans="1:17" ht="13.9" customHeight="1">
      <c r="A2236" s="2" t="s">
        <v>8663</v>
      </c>
      <c r="B2236" s="11" t="s">
        <v>13</v>
      </c>
      <c r="C2236" s="3" t="s">
        <v>14</v>
      </c>
      <c r="D2236" s="8" t="s">
        <v>2368</v>
      </c>
      <c r="E2236" s="3" t="s">
        <v>153</v>
      </c>
      <c r="F2236" s="8" t="s">
        <v>3477</v>
      </c>
      <c r="G2236" s="8" t="s">
        <v>15</v>
      </c>
      <c r="H2236" s="8" t="s">
        <v>3534</v>
      </c>
      <c r="I2236" s="3" t="s">
        <v>16</v>
      </c>
      <c r="J2236" s="36">
        <v>173.51</v>
      </c>
      <c r="K2236" s="32">
        <v>0.31240000000000001</v>
      </c>
      <c r="L2236" s="14">
        <v>0.2</v>
      </c>
      <c r="M2236" s="7">
        <v>43550</v>
      </c>
      <c r="N2236" s="93" t="s">
        <v>5888</v>
      </c>
      <c r="O2236" s="8" t="s">
        <v>218</v>
      </c>
      <c r="P2236" s="8" t="s">
        <v>3465</v>
      </c>
      <c r="Q2236" s="8" t="s">
        <v>3471</v>
      </c>
    </row>
    <row r="2237" spans="1:17" ht="13.9" customHeight="1">
      <c r="A2237" s="23" t="s">
        <v>8664</v>
      </c>
      <c r="B2237" s="11" t="s">
        <v>13</v>
      </c>
      <c r="C2237" s="3" t="s">
        <v>14</v>
      </c>
      <c r="D2237" s="8" t="s">
        <v>2369</v>
      </c>
      <c r="E2237" s="3" t="s">
        <v>774</v>
      </c>
      <c r="F2237" s="8" t="s">
        <v>3477</v>
      </c>
      <c r="G2237" s="8" t="s">
        <v>15</v>
      </c>
      <c r="H2237" s="8" t="s">
        <v>3534</v>
      </c>
      <c r="I2237" s="3" t="s">
        <v>16</v>
      </c>
      <c r="J2237" s="36">
        <v>31.4</v>
      </c>
      <c r="K2237" s="32">
        <v>0.75</v>
      </c>
      <c r="L2237" s="14">
        <v>0.2</v>
      </c>
      <c r="M2237" s="12">
        <v>43547</v>
      </c>
      <c r="N2237" s="93" t="s">
        <v>4243</v>
      </c>
      <c r="O2237" s="8" t="s">
        <v>218</v>
      </c>
      <c r="P2237" s="8" t="s">
        <v>3465</v>
      </c>
      <c r="Q2237" s="8" t="s">
        <v>3471</v>
      </c>
    </row>
    <row r="2238" spans="1:17" ht="13.9" customHeight="1">
      <c r="A2238" s="2" t="s">
        <v>8665</v>
      </c>
      <c r="B2238" s="11" t="s">
        <v>13</v>
      </c>
      <c r="C2238" s="3" t="s">
        <v>14</v>
      </c>
      <c r="D2238" s="8" t="s">
        <v>2370</v>
      </c>
      <c r="E2238" s="8" t="s">
        <v>201</v>
      </c>
      <c r="F2238" s="8" t="s">
        <v>3477</v>
      </c>
      <c r="G2238" s="8" t="s">
        <v>15</v>
      </c>
      <c r="H2238" s="8" t="s">
        <v>3534</v>
      </c>
      <c r="I2238" s="3" t="s">
        <v>16</v>
      </c>
      <c r="J2238" s="36">
        <v>160.31</v>
      </c>
      <c r="K2238" s="32">
        <v>5.5599999999999997E-2</v>
      </c>
      <c r="L2238" s="14">
        <v>0.2</v>
      </c>
      <c r="M2238" s="12">
        <v>43560</v>
      </c>
      <c r="N2238" s="93" t="s">
        <v>4244</v>
      </c>
      <c r="O2238" s="8" t="s">
        <v>218</v>
      </c>
      <c r="P2238" s="8" t="s">
        <v>3465</v>
      </c>
      <c r="Q2238" s="8" t="s">
        <v>3471</v>
      </c>
    </row>
    <row r="2239" spans="1:17" ht="13.9" customHeight="1">
      <c r="A2239" s="2" t="s">
        <v>8666</v>
      </c>
      <c r="B2239" s="11" t="s">
        <v>13</v>
      </c>
      <c r="C2239" s="3" t="s">
        <v>14</v>
      </c>
      <c r="D2239" s="8" t="s">
        <v>2371</v>
      </c>
      <c r="E2239" s="8" t="s">
        <v>3063</v>
      </c>
      <c r="F2239" s="8" t="s">
        <v>3477</v>
      </c>
      <c r="G2239" s="8" t="s">
        <v>15</v>
      </c>
      <c r="H2239" s="8" t="s">
        <v>3534</v>
      </c>
      <c r="I2239" s="3" t="s">
        <v>16</v>
      </c>
      <c r="J2239" s="36">
        <v>76.59</v>
      </c>
      <c r="K2239" s="32">
        <v>0.75</v>
      </c>
      <c r="L2239" s="14">
        <v>0.2</v>
      </c>
      <c r="M2239" s="7">
        <v>41031</v>
      </c>
      <c r="N2239" s="93" t="s">
        <v>4245</v>
      </c>
      <c r="O2239" s="8" t="s">
        <v>782</v>
      </c>
      <c r="P2239" s="8" t="s">
        <v>3465</v>
      </c>
      <c r="Q2239" s="8" t="s">
        <v>3471</v>
      </c>
    </row>
    <row r="2240" spans="1:17" ht="13.9" customHeight="1">
      <c r="A2240" s="23" t="s">
        <v>8667</v>
      </c>
      <c r="B2240" s="11" t="s">
        <v>13</v>
      </c>
      <c r="C2240" s="3" t="s">
        <v>14</v>
      </c>
      <c r="D2240" s="8" t="s">
        <v>2372</v>
      </c>
      <c r="E2240" s="8" t="s">
        <v>2276</v>
      </c>
      <c r="F2240" s="8" t="s">
        <v>3477</v>
      </c>
      <c r="G2240" s="8" t="s">
        <v>15</v>
      </c>
      <c r="H2240" s="8" t="s">
        <v>3527</v>
      </c>
      <c r="I2240" s="3" t="s">
        <v>16</v>
      </c>
      <c r="J2240" s="36">
        <v>114.75</v>
      </c>
      <c r="K2240" s="32">
        <v>1.9048</v>
      </c>
      <c r="L2240" s="14">
        <v>0.1875</v>
      </c>
      <c r="M2240" s="7">
        <v>43536</v>
      </c>
      <c r="N2240" s="93" t="s">
        <v>5888</v>
      </c>
      <c r="O2240" s="8" t="s">
        <v>233</v>
      </c>
      <c r="P2240" s="8" t="s">
        <v>3465</v>
      </c>
      <c r="Q2240" s="8" t="s">
        <v>3471</v>
      </c>
    </row>
    <row r="2241" spans="1:17" ht="13.9" customHeight="1">
      <c r="A2241" s="2" t="s">
        <v>8668</v>
      </c>
      <c r="B2241" s="11" t="s">
        <v>13</v>
      </c>
      <c r="C2241" s="3" t="s">
        <v>14</v>
      </c>
      <c r="D2241" s="8" t="s">
        <v>2373</v>
      </c>
      <c r="E2241" s="8" t="s">
        <v>3126</v>
      </c>
      <c r="F2241" s="8" t="s">
        <v>3477</v>
      </c>
      <c r="G2241" s="8" t="s">
        <v>15</v>
      </c>
      <c r="H2241" s="8" t="s">
        <v>3534</v>
      </c>
      <c r="I2241" s="3" t="s">
        <v>16</v>
      </c>
      <c r="J2241" s="36">
        <v>163.80000000000001</v>
      </c>
      <c r="K2241" s="32">
        <v>0.50009999999999999</v>
      </c>
      <c r="L2241" s="14">
        <v>0.2</v>
      </c>
      <c r="M2241" s="12">
        <v>43547</v>
      </c>
      <c r="N2241" s="93" t="s">
        <v>4246</v>
      </c>
      <c r="O2241" s="8" t="s">
        <v>218</v>
      </c>
      <c r="P2241" s="8" t="s">
        <v>3465</v>
      </c>
      <c r="Q2241" s="8" t="s">
        <v>3471</v>
      </c>
    </row>
    <row r="2242" spans="1:17" ht="13.9" customHeight="1">
      <c r="A2242" s="2" t="s">
        <v>8669</v>
      </c>
      <c r="B2242" s="15" t="s">
        <v>13</v>
      </c>
      <c r="C2242" s="3" t="s">
        <v>14</v>
      </c>
      <c r="D2242" s="8" t="s">
        <v>2374</v>
      </c>
      <c r="E2242" s="3" t="s">
        <v>354</v>
      </c>
      <c r="F2242" s="8" t="s">
        <v>3477</v>
      </c>
      <c r="G2242" s="8" t="s">
        <v>15</v>
      </c>
      <c r="H2242" s="13" t="s">
        <v>3534</v>
      </c>
      <c r="I2242" s="3" t="s">
        <v>16</v>
      </c>
      <c r="J2242" s="36">
        <v>162.97</v>
      </c>
      <c r="K2242" s="32">
        <v>0.66679999999999995</v>
      </c>
      <c r="L2242" s="14">
        <v>0.125</v>
      </c>
      <c r="M2242" s="12">
        <v>43560</v>
      </c>
      <c r="N2242" s="93" t="s">
        <v>5913</v>
      </c>
      <c r="O2242" s="8" t="s">
        <v>218</v>
      </c>
      <c r="P2242" s="8" t="s">
        <v>3465</v>
      </c>
      <c r="Q2242" s="8" t="s">
        <v>3471</v>
      </c>
    </row>
    <row r="2243" spans="1:17" ht="13.9" customHeight="1">
      <c r="A2243" s="23" t="s">
        <v>8670</v>
      </c>
      <c r="B2243" s="15" t="s">
        <v>13</v>
      </c>
      <c r="C2243" s="3" t="s">
        <v>14</v>
      </c>
      <c r="D2243" s="8" t="s">
        <v>2375</v>
      </c>
      <c r="E2243" s="8" t="s">
        <v>201</v>
      </c>
      <c r="F2243" s="8" t="s">
        <v>3479</v>
      </c>
      <c r="G2243" s="8" t="s">
        <v>15</v>
      </c>
      <c r="H2243" s="13" t="s">
        <v>3533</v>
      </c>
      <c r="I2243" s="3" t="s">
        <v>16</v>
      </c>
      <c r="J2243" s="36">
        <v>0</v>
      </c>
      <c r="K2243" s="32">
        <v>0</v>
      </c>
      <c r="L2243" s="14">
        <v>0.1875</v>
      </c>
      <c r="M2243" s="7">
        <v>41059</v>
      </c>
      <c r="N2243" s="97" t="s">
        <v>4866</v>
      </c>
      <c r="O2243" s="8" t="s">
        <v>143</v>
      </c>
      <c r="P2243" s="8" t="s">
        <v>3466</v>
      </c>
      <c r="Q2243" s="8" t="s">
        <v>3473</v>
      </c>
    </row>
    <row r="2244" spans="1:17" ht="13.9" customHeight="1">
      <c r="A2244" s="2" t="s">
        <v>8671</v>
      </c>
      <c r="B2244" s="15" t="s">
        <v>13</v>
      </c>
      <c r="C2244" s="3" t="s">
        <v>14</v>
      </c>
      <c r="D2244" s="8" t="s">
        <v>2376</v>
      </c>
      <c r="E2244" s="8" t="s">
        <v>2207</v>
      </c>
      <c r="F2244" s="8" t="s">
        <v>3479</v>
      </c>
      <c r="G2244" s="8" t="s">
        <v>15</v>
      </c>
      <c r="H2244" s="13" t="s">
        <v>3533</v>
      </c>
      <c r="I2244" s="3" t="s">
        <v>16</v>
      </c>
      <c r="J2244" s="36">
        <v>41.92</v>
      </c>
      <c r="K2244" s="32">
        <v>40.69</v>
      </c>
      <c r="L2244" s="14">
        <v>0.125</v>
      </c>
      <c r="M2244" s="12">
        <v>24159</v>
      </c>
      <c r="N2244" s="93" t="s">
        <v>4867</v>
      </c>
      <c r="O2244" s="8" t="s">
        <v>143</v>
      </c>
      <c r="P2244" s="8" t="s">
        <v>3466</v>
      </c>
      <c r="Q2244" s="8" t="s">
        <v>3473</v>
      </c>
    </row>
    <row r="2245" spans="1:17" ht="13.9" customHeight="1">
      <c r="A2245" s="2" t="s">
        <v>8672</v>
      </c>
      <c r="B2245" s="15" t="s">
        <v>13</v>
      </c>
      <c r="C2245" s="3" t="s">
        <v>14</v>
      </c>
      <c r="D2245" s="8" t="s">
        <v>2377</v>
      </c>
      <c r="E2245" s="3" t="s">
        <v>774</v>
      </c>
      <c r="F2245" s="8" t="s">
        <v>3479</v>
      </c>
      <c r="G2245" s="8" t="s">
        <v>15</v>
      </c>
      <c r="H2245" s="13" t="s">
        <v>3533</v>
      </c>
      <c r="I2245" s="3" t="s">
        <v>16</v>
      </c>
      <c r="J2245" s="36">
        <v>29.53</v>
      </c>
      <c r="K2245" s="32">
        <v>5</v>
      </c>
      <c r="L2245" s="14">
        <v>0.125</v>
      </c>
      <c r="M2245" s="12">
        <v>21177</v>
      </c>
      <c r="N2245" s="93" t="s">
        <v>4868</v>
      </c>
      <c r="O2245" s="8" t="s">
        <v>143</v>
      </c>
      <c r="P2245" s="8" t="s">
        <v>3466</v>
      </c>
      <c r="Q2245" s="8" t="s">
        <v>3473</v>
      </c>
    </row>
    <row r="2246" spans="1:17" ht="13.9" customHeight="1">
      <c r="A2246" s="23" t="s">
        <v>8673</v>
      </c>
      <c r="B2246" s="15" t="s">
        <v>13</v>
      </c>
      <c r="C2246" s="3" t="s">
        <v>14</v>
      </c>
      <c r="D2246" s="8" t="s">
        <v>2378</v>
      </c>
      <c r="E2246" s="8" t="s">
        <v>2276</v>
      </c>
      <c r="F2246" s="8" t="s">
        <v>3479</v>
      </c>
      <c r="G2246" s="8" t="s">
        <v>15</v>
      </c>
      <c r="H2246" s="13" t="s">
        <v>3533</v>
      </c>
      <c r="I2246" s="3" t="s">
        <v>16</v>
      </c>
      <c r="J2246" s="36">
        <v>33.61</v>
      </c>
      <c r="K2246" s="32">
        <v>2</v>
      </c>
      <c r="L2246" s="14">
        <v>0.125</v>
      </c>
      <c r="M2246" s="12">
        <v>21195</v>
      </c>
      <c r="N2246" s="93" t="s">
        <v>4869</v>
      </c>
      <c r="O2246" s="8" t="s">
        <v>143</v>
      </c>
      <c r="P2246" s="8" t="s">
        <v>3466</v>
      </c>
      <c r="Q2246" s="8" t="s">
        <v>3473</v>
      </c>
    </row>
    <row r="2247" spans="1:17" ht="13.9" customHeight="1">
      <c r="A2247" s="2" t="s">
        <v>8674</v>
      </c>
      <c r="B2247" s="15" t="s">
        <v>13</v>
      </c>
      <c r="C2247" s="3" t="s">
        <v>14</v>
      </c>
      <c r="D2247" s="8" t="s">
        <v>2379</v>
      </c>
      <c r="E2247" s="8" t="s">
        <v>2207</v>
      </c>
      <c r="F2247" s="8" t="s">
        <v>3479</v>
      </c>
      <c r="G2247" s="8" t="s">
        <v>15</v>
      </c>
      <c r="H2247" s="13" t="s">
        <v>3533</v>
      </c>
      <c r="I2247" s="3" t="s">
        <v>16</v>
      </c>
      <c r="J2247" s="36">
        <v>30.33</v>
      </c>
      <c r="K2247" s="32">
        <v>10</v>
      </c>
      <c r="L2247" s="14">
        <v>0.125</v>
      </c>
      <c r="M2247" s="12">
        <v>21665</v>
      </c>
      <c r="N2247" s="93" t="s">
        <v>5914</v>
      </c>
      <c r="O2247" s="8" t="s">
        <v>143</v>
      </c>
      <c r="P2247" s="8" t="s">
        <v>3466</v>
      </c>
      <c r="Q2247" s="8" t="s">
        <v>3473</v>
      </c>
    </row>
    <row r="2248" spans="1:17" ht="13.9" customHeight="1">
      <c r="A2248" s="2" t="s">
        <v>8675</v>
      </c>
      <c r="B2248" s="15" t="s">
        <v>13</v>
      </c>
      <c r="C2248" s="3" t="s">
        <v>14</v>
      </c>
      <c r="D2248" s="8" t="s">
        <v>2380</v>
      </c>
      <c r="E2248" s="8" t="s">
        <v>1589</v>
      </c>
      <c r="F2248" s="8" t="s">
        <v>3479</v>
      </c>
      <c r="G2248" s="8" t="s">
        <v>15</v>
      </c>
      <c r="H2248" s="13" t="s">
        <v>3533</v>
      </c>
      <c r="I2248" s="3" t="s">
        <v>16</v>
      </c>
      <c r="J2248" s="36">
        <v>31.31</v>
      </c>
      <c r="K2248" s="32">
        <v>10</v>
      </c>
      <c r="L2248" s="14">
        <v>0.125</v>
      </c>
      <c r="M2248" s="12">
        <v>24174</v>
      </c>
      <c r="N2248" s="93" t="s">
        <v>5915</v>
      </c>
      <c r="O2248" s="8" t="s">
        <v>143</v>
      </c>
      <c r="P2248" s="8" t="s">
        <v>3466</v>
      </c>
      <c r="Q2248" s="8" t="s">
        <v>3473</v>
      </c>
    </row>
    <row r="2249" spans="1:17" ht="13.9" customHeight="1">
      <c r="A2249" s="23" t="s">
        <v>8676</v>
      </c>
      <c r="B2249" s="15" t="s">
        <v>13</v>
      </c>
      <c r="C2249" s="3" t="s">
        <v>14</v>
      </c>
      <c r="D2249" s="8" t="s">
        <v>2381</v>
      </c>
      <c r="E2249" s="8" t="s">
        <v>1589</v>
      </c>
      <c r="F2249" s="8" t="s">
        <v>3479</v>
      </c>
      <c r="G2249" s="8" t="s">
        <v>15</v>
      </c>
      <c r="H2249" s="13" t="s">
        <v>3533</v>
      </c>
      <c r="I2249" s="3" t="s">
        <v>16</v>
      </c>
      <c r="J2249" s="36">
        <v>32.33</v>
      </c>
      <c r="K2249" s="32">
        <v>1</v>
      </c>
      <c r="L2249" s="14">
        <v>0.125</v>
      </c>
      <c r="M2249" s="12">
        <v>20902</v>
      </c>
      <c r="N2249" s="93" t="s">
        <v>5916</v>
      </c>
      <c r="O2249" s="8" t="s">
        <v>143</v>
      </c>
      <c r="P2249" s="8" t="s">
        <v>3466</v>
      </c>
      <c r="Q2249" s="8" t="s">
        <v>3473</v>
      </c>
    </row>
    <row r="2250" spans="1:17" ht="13.9" customHeight="1">
      <c r="A2250" s="2" t="s">
        <v>8677</v>
      </c>
      <c r="B2250" s="15" t="s">
        <v>13</v>
      </c>
      <c r="C2250" s="3" t="s">
        <v>14</v>
      </c>
      <c r="D2250" s="8" t="s">
        <v>2382</v>
      </c>
      <c r="E2250" s="3" t="s">
        <v>354</v>
      </c>
      <c r="F2250" s="8" t="s">
        <v>3479</v>
      </c>
      <c r="G2250" s="8" t="s">
        <v>15</v>
      </c>
      <c r="H2250" s="13" t="s">
        <v>3533</v>
      </c>
      <c r="I2250" s="3" t="s">
        <v>16</v>
      </c>
      <c r="J2250" s="36">
        <v>35.11</v>
      </c>
      <c r="K2250" s="32">
        <v>3</v>
      </c>
      <c r="L2250" s="14">
        <v>0.125</v>
      </c>
      <c r="M2250" s="12">
        <v>21184</v>
      </c>
      <c r="N2250" s="93" t="s">
        <v>4870</v>
      </c>
      <c r="O2250" s="8" t="s">
        <v>143</v>
      </c>
      <c r="P2250" s="8" t="s">
        <v>3466</v>
      </c>
      <c r="Q2250" s="8" t="s">
        <v>3473</v>
      </c>
    </row>
    <row r="2251" spans="1:17" ht="13.9" customHeight="1">
      <c r="A2251" s="2" t="s">
        <v>8678</v>
      </c>
      <c r="B2251" s="15" t="s">
        <v>13</v>
      </c>
      <c r="C2251" s="3" t="s">
        <v>14</v>
      </c>
      <c r="D2251" s="8" t="s">
        <v>2383</v>
      </c>
      <c r="E2251" s="8" t="s">
        <v>2552</v>
      </c>
      <c r="F2251" s="8" t="s">
        <v>3479</v>
      </c>
      <c r="G2251" s="8" t="s">
        <v>15</v>
      </c>
      <c r="H2251" s="13" t="s">
        <v>3533</v>
      </c>
      <c r="I2251" s="3" t="s">
        <v>16</v>
      </c>
      <c r="J2251" s="36">
        <v>46.11</v>
      </c>
      <c r="K2251" s="32">
        <v>0.5</v>
      </c>
      <c r="L2251" s="14">
        <v>0.125</v>
      </c>
      <c r="M2251" s="12">
        <v>23893</v>
      </c>
      <c r="N2251" s="93" t="s">
        <v>4871</v>
      </c>
      <c r="O2251" s="8" t="s">
        <v>143</v>
      </c>
      <c r="P2251" s="8" t="s">
        <v>3466</v>
      </c>
      <c r="Q2251" s="8" t="s">
        <v>3473</v>
      </c>
    </row>
    <row r="2252" spans="1:17" ht="13.9" customHeight="1">
      <c r="A2252" s="23" t="s">
        <v>8679</v>
      </c>
      <c r="B2252" s="11" t="s">
        <v>13</v>
      </c>
      <c r="C2252" s="3" t="s">
        <v>14</v>
      </c>
      <c r="D2252" s="8" t="s">
        <v>2384</v>
      </c>
      <c r="E2252" s="8" t="s">
        <v>1589</v>
      </c>
      <c r="F2252" s="8" t="s">
        <v>3479</v>
      </c>
      <c r="G2252" s="8" t="s">
        <v>15</v>
      </c>
      <c r="H2252" s="8" t="s">
        <v>3533</v>
      </c>
      <c r="I2252" s="3" t="s">
        <v>16</v>
      </c>
      <c r="J2252" s="36">
        <v>41.12</v>
      </c>
      <c r="K2252" s="32">
        <v>0.5</v>
      </c>
      <c r="L2252" s="14">
        <v>0.125</v>
      </c>
      <c r="M2252" s="12">
        <v>26413</v>
      </c>
      <c r="N2252" s="93" t="s">
        <v>4872</v>
      </c>
      <c r="O2252" s="8" t="s">
        <v>143</v>
      </c>
      <c r="P2252" s="8" t="s">
        <v>3466</v>
      </c>
      <c r="Q2252" s="8" t="s">
        <v>3473</v>
      </c>
    </row>
    <row r="2253" spans="1:17" ht="13.9" customHeight="1">
      <c r="A2253" s="2" t="s">
        <v>8680</v>
      </c>
      <c r="B2253" s="11" t="s">
        <v>13</v>
      </c>
      <c r="C2253" s="3" t="s">
        <v>14</v>
      </c>
      <c r="D2253" s="8" t="s">
        <v>2385</v>
      </c>
      <c r="E2253" s="8" t="s">
        <v>2692</v>
      </c>
      <c r="F2253" s="8" t="s">
        <v>3477</v>
      </c>
      <c r="G2253" s="8" t="s">
        <v>15</v>
      </c>
      <c r="H2253" s="8" t="s">
        <v>3532</v>
      </c>
      <c r="I2253" s="3" t="s">
        <v>16</v>
      </c>
      <c r="J2253" s="36">
        <v>39.54</v>
      </c>
      <c r="K2253" s="32">
        <v>5.4166699999999999</v>
      </c>
      <c r="L2253" s="14">
        <v>0.2</v>
      </c>
      <c r="M2253" s="12">
        <v>43553</v>
      </c>
      <c r="N2253" s="93" t="s">
        <v>5917</v>
      </c>
      <c r="O2253" s="8" t="s">
        <v>140</v>
      </c>
      <c r="P2253" s="8" t="s">
        <v>3465</v>
      </c>
      <c r="Q2253" s="8" t="s">
        <v>3471</v>
      </c>
    </row>
    <row r="2254" spans="1:17" ht="13.9" customHeight="1">
      <c r="A2254" s="2" t="s">
        <v>8681</v>
      </c>
      <c r="B2254" s="11" t="s">
        <v>13</v>
      </c>
      <c r="C2254" s="3" t="s">
        <v>14</v>
      </c>
      <c r="D2254" s="8" t="s">
        <v>2386</v>
      </c>
      <c r="E2254" s="8" t="s">
        <v>2404</v>
      </c>
      <c r="F2254" s="8" t="s">
        <v>3477</v>
      </c>
      <c r="G2254" s="8" t="s">
        <v>15</v>
      </c>
      <c r="H2254" s="8" t="s">
        <v>3534</v>
      </c>
      <c r="I2254" s="3" t="s">
        <v>16</v>
      </c>
      <c r="J2254" s="36">
        <v>163.9</v>
      </c>
      <c r="K2254" s="32">
        <v>0.1041</v>
      </c>
      <c r="L2254" s="14">
        <v>0.125</v>
      </c>
      <c r="M2254" s="12">
        <v>43581</v>
      </c>
      <c r="N2254" s="93" t="s">
        <v>5918</v>
      </c>
      <c r="O2254" s="8" t="s">
        <v>218</v>
      </c>
      <c r="P2254" s="8" t="s">
        <v>3465</v>
      </c>
      <c r="Q2254" s="8" t="s">
        <v>3471</v>
      </c>
    </row>
    <row r="2255" spans="1:17" ht="13.9" customHeight="1">
      <c r="A2255" s="23" t="s">
        <v>8682</v>
      </c>
      <c r="B2255" s="11" t="s">
        <v>13</v>
      </c>
      <c r="C2255" s="3" t="s">
        <v>14</v>
      </c>
      <c r="D2255" s="8" t="s">
        <v>2387</v>
      </c>
      <c r="E2255" s="3" t="s">
        <v>354</v>
      </c>
      <c r="F2255" s="8" t="s">
        <v>3477</v>
      </c>
      <c r="G2255" s="8" t="s">
        <v>15</v>
      </c>
      <c r="H2255" s="8" t="s">
        <v>3534</v>
      </c>
      <c r="I2255" s="3" t="s">
        <v>16</v>
      </c>
      <c r="J2255" s="36">
        <v>166.72</v>
      </c>
      <c r="K2255" s="32">
        <v>0.66679999999999995</v>
      </c>
      <c r="L2255" s="14">
        <v>0.2</v>
      </c>
      <c r="M2255" s="7">
        <v>41032</v>
      </c>
      <c r="N2255" s="93" t="s">
        <v>4247</v>
      </c>
      <c r="O2255" s="8" t="s">
        <v>218</v>
      </c>
      <c r="P2255" s="8" t="s">
        <v>3465</v>
      </c>
      <c r="Q2255" s="8" t="s">
        <v>3471</v>
      </c>
    </row>
    <row r="2256" spans="1:17" ht="13.9" customHeight="1">
      <c r="A2256" s="2" t="s">
        <v>8683</v>
      </c>
      <c r="B2256" s="8" t="s">
        <v>13</v>
      </c>
      <c r="C2256" s="3" t="s">
        <v>14</v>
      </c>
      <c r="D2256" s="8" t="s">
        <v>2388</v>
      </c>
      <c r="E2256" s="8" t="s">
        <v>2276</v>
      </c>
      <c r="F2256" s="8" t="s">
        <v>3477</v>
      </c>
      <c r="G2256" s="8" t="s">
        <v>15</v>
      </c>
      <c r="H2256" s="8" t="s">
        <v>3527</v>
      </c>
      <c r="I2256" s="3" t="s">
        <v>16</v>
      </c>
      <c r="J2256" s="36">
        <v>396.73</v>
      </c>
      <c r="K2256" s="32">
        <v>9.5594000000000001</v>
      </c>
      <c r="L2256" s="14">
        <v>0.2</v>
      </c>
      <c r="M2256" s="7">
        <v>43565</v>
      </c>
      <c r="N2256" s="93" t="s">
        <v>4873</v>
      </c>
      <c r="O2256" s="8" t="s">
        <v>177</v>
      </c>
      <c r="P2256" s="8" t="s">
        <v>3465</v>
      </c>
      <c r="Q2256" s="8" t="s">
        <v>3471</v>
      </c>
    </row>
    <row r="2257" spans="1:17" ht="13.9" customHeight="1">
      <c r="A2257" s="2" t="s">
        <v>8684</v>
      </c>
      <c r="B2257" s="11" t="s">
        <v>13</v>
      </c>
      <c r="C2257" s="3" t="s">
        <v>14</v>
      </c>
      <c r="D2257" s="8" t="s">
        <v>2389</v>
      </c>
      <c r="E2257" s="8" t="s">
        <v>2552</v>
      </c>
      <c r="F2257" s="8" t="s">
        <v>3477</v>
      </c>
      <c r="G2257" s="8" t="s">
        <v>15</v>
      </c>
      <c r="H2257" s="8" t="s">
        <v>3527</v>
      </c>
      <c r="I2257" s="3" t="s">
        <v>16</v>
      </c>
      <c r="J2257" s="36">
        <v>439.38</v>
      </c>
      <c r="K2257" s="32">
        <v>9.5594000000000001</v>
      </c>
      <c r="L2257" s="14">
        <v>0.2</v>
      </c>
      <c r="M2257" s="12">
        <v>43561</v>
      </c>
      <c r="N2257" s="93" t="s">
        <v>4248</v>
      </c>
      <c r="O2257" s="8" t="s">
        <v>177</v>
      </c>
      <c r="P2257" s="8" t="s">
        <v>3465</v>
      </c>
      <c r="Q2257" s="8" t="s">
        <v>3471</v>
      </c>
    </row>
    <row r="2258" spans="1:17" ht="13.9" customHeight="1">
      <c r="A2258" s="23" t="s">
        <v>8685</v>
      </c>
      <c r="B2258" s="15" t="s">
        <v>13</v>
      </c>
      <c r="C2258" s="3" t="s">
        <v>14</v>
      </c>
      <c r="D2258" s="8" t="s">
        <v>2390</v>
      </c>
      <c r="E2258" s="3" t="s">
        <v>553</v>
      </c>
      <c r="F2258" s="8" t="s">
        <v>3477</v>
      </c>
      <c r="G2258" s="8" t="s">
        <v>15</v>
      </c>
      <c r="H2258" s="13" t="s">
        <v>3534</v>
      </c>
      <c r="I2258" s="3" t="s">
        <v>16</v>
      </c>
      <c r="J2258" s="36">
        <v>161.47</v>
      </c>
      <c r="K2258" s="32">
        <v>0.1041</v>
      </c>
      <c r="L2258" s="14">
        <v>0.2</v>
      </c>
      <c r="M2258" s="12">
        <v>43573</v>
      </c>
      <c r="N2258" s="93" t="s">
        <v>4187</v>
      </c>
      <c r="O2258" s="8" t="s">
        <v>218</v>
      </c>
      <c r="P2258" s="8" t="s">
        <v>3465</v>
      </c>
      <c r="Q2258" s="8" t="s">
        <v>3471</v>
      </c>
    </row>
    <row r="2259" spans="1:17" ht="13.9" customHeight="1">
      <c r="A2259" s="2" t="s">
        <v>8686</v>
      </c>
      <c r="B2259" s="11" t="s">
        <v>13</v>
      </c>
      <c r="C2259" s="3" t="s">
        <v>14</v>
      </c>
      <c r="D2259" s="8" t="s">
        <v>2391</v>
      </c>
      <c r="E2259" s="3" t="s">
        <v>553</v>
      </c>
      <c r="F2259" s="8" t="s">
        <v>3479</v>
      </c>
      <c r="G2259" s="8" t="s">
        <v>15</v>
      </c>
      <c r="H2259" s="8" t="s">
        <v>3533</v>
      </c>
      <c r="I2259" s="3" t="s">
        <v>16</v>
      </c>
      <c r="J2259" s="36">
        <v>92.03</v>
      </c>
      <c r="K2259" s="32">
        <v>0.5</v>
      </c>
      <c r="L2259" s="14">
        <v>0.2</v>
      </c>
      <c r="M2259" s="7">
        <v>41073</v>
      </c>
      <c r="N2259" s="97" t="s">
        <v>4249</v>
      </c>
      <c r="O2259" s="8" t="s">
        <v>143</v>
      </c>
      <c r="P2259" s="8" t="s">
        <v>3466</v>
      </c>
      <c r="Q2259" s="8" t="s">
        <v>3473</v>
      </c>
    </row>
    <row r="2260" spans="1:17" ht="13.9" customHeight="1">
      <c r="A2260" s="2" t="s">
        <v>8687</v>
      </c>
      <c r="B2260" s="15" t="s">
        <v>13</v>
      </c>
      <c r="C2260" s="3" t="s">
        <v>14</v>
      </c>
      <c r="D2260" s="8" t="s">
        <v>448</v>
      </c>
      <c r="E2260" s="8" t="s">
        <v>2147</v>
      </c>
      <c r="F2260" s="8" t="s">
        <v>3477</v>
      </c>
      <c r="G2260" s="8" t="s">
        <v>15</v>
      </c>
      <c r="H2260" s="13" t="s">
        <v>3534</v>
      </c>
      <c r="I2260" s="3" t="s">
        <v>16</v>
      </c>
      <c r="J2260" s="36">
        <v>10.31</v>
      </c>
      <c r="K2260" s="32">
        <v>1.25</v>
      </c>
      <c r="L2260" s="14">
        <v>0.1875</v>
      </c>
      <c r="M2260" s="7">
        <v>43578</v>
      </c>
      <c r="N2260" s="93" t="s">
        <v>4248</v>
      </c>
      <c r="O2260" s="8" t="s">
        <v>218</v>
      </c>
      <c r="P2260" s="8" t="s">
        <v>3465</v>
      </c>
      <c r="Q2260" s="8" t="s">
        <v>3471</v>
      </c>
    </row>
    <row r="2261" spans="1:17" ht="13.9" customHeight="1">
      <c r="A2261" s="23" t="s">
        <v>8688</v>
      </c>
      <c r="B2261" s="15" t="s">
        <v>13</v>
      </c>
      <c r="C2261" s="3" t="s">
        <v>14</v>
      </c>
      <c r="D2261" s="8" t="s">
        <v>2392</v>
      </c>
      <c r="E2261" s="8" t="s">
        <v>3188</v>
      </c>
      <c r="F2261" s="8" t="s">
        <v>3479</v>
      </c>
      <c r="G2261" s="8" t="s">
        <v>15</v>
      </c>
      <c r="H2261" s="13" t="s">
        <v>3533</v>
      </c>
      <c r="I2261" s="3" t="s">
        <v>16</v>
      </c>
      <c r="J2261" s="36">
        <v>40.75</v>
      </c>
      <c r="K2261" s="32">
        <v>7.5</v>
      </c>
      <c r="L2261" s="14">
        <v>0.2</v>
      </c>
      <c r="M2261" s="12">
        <v>43590</v>
      </c>
      <c r="N2261" s="93" t="s">
        <v>5919</v>
      </c>
      <c r="O2261" s="8" t="s">
        <v>143</v>
      </c>
      <c r="P2261" s="8" t="s">
        <v>3466</v>
      </c>
      <c r="Q2261" s="8" t="s">
        <v>3473</v>
      </c>
    </row>
    <row r="2262" spans="1:17" ht="13.9" customHeight="1">
      <c r="A2262" s="2" t="s">
        <v>8689</v>
      </c>
      <c r="B2262" s="15" t="s">
        <v>13</v>
      </c>
      <c r="C2262" s="3" t="s">
        <v>14</v>
      </c>
      <c r="D2262" s="8" t="s">
        <v>2393</v>
      </c>
      <c r="E2262" s="3" t="s">
        <v>616</v>
      </c>
      <c r="F2262" s="8" t="s">
        <v>3479</v>
      </c>
      <c r="G2262" s="8" t="s">
        <v>15</v>
      </c>
      <c r="H2262" s="13" t="s">
        <v>3533</v>
      </c>
      <c r="I2262" s="3" t="s">
        <v>16</v>
      </c>
      <c r="J2262" s="36">
        <v>41.58</v>
      </c>
      <c r="K2262" s="32">
        <v>20</v>
      </c>
      <c r="L2262" s="14">
        <v>0.2</v>
      </c>
      <c r="M2262" s="12">
        <v>43596</v>
      </c>
      <c r="N2262" s="93" t="s">
        <v>5920</v>
      </c>
      <c r="O2262" s="8" t="s">
        <v>143</v>
      </c>
      <c r="P2262" s="8" t="s">
        <v>3466</v>
      </c>
      <c r="Q2262" s="8" t="s">
        <v>3473</v>
      </c>
    </row>
    <row r="2263" spans="1:17" ht="13.9" customHeight="1">
      <c r="A2263" s="2" t="s">
        <v>8690</v>
      </c>
      <c r="B2263" s="15" t="s">
        <v>13</v>
      </c>
      <c r="C2263" s="3" t="s">
        <v>14</v>
      </c>
      <c r="D2263" s="8" t="s">
        <v>2394</v>
      </c>
      <c r="E2263" s="8" t="s">
        <v>2276</v>
      </c>
      <c r="F2263" s="8" t="s">
        <v>3479</v>
      </c>
      <c r="G2263" s="8" t="s">
        <v>15</v>
      </c>
      <c r="H2263" s="13" t="s">
        <v>3533</v>
      </c>
      <c r="I2263" s="3" t="s">
        <v>16</v>
      </c>
      <c r="J2263" s="36">
        <v>38.68</v>
      </c>
      <c r="K2263" s="32">
        <v>3.75</v>
      </c>
      <c r="L2263" s="14">
        <v>0.2</v>
      </c>
      <c r="M2263" s="7">
        <v>41074</v>
      </c>
      <c r="N2263" s="93" t="s">
        <v>5921</v>
      </c>
      <c r="O2263" s="8" t="s">
        <v>143</v>
      </c>
      <c r="P2263" s="8" t="s">
        <v>3466</v>
      </c>
      <c r="Q2263" s="8" t="s">
        <v>3473</v>
      </c>
    </row>
    <row r="2264" spans="1:17" ht="13.9" customHeight="1">
      <c r="A2264" s="23" t="s">
        <v>8691</v>
      </c>
      <c r="B2264" s="15" t="s">
        <v>13</v>
      </c>
      <c r="C2264" s="3" t="s">
        <v>14</v>
      </c>
      <c r="D2264" s="8" t="s">
        <v>2395</v>
      </c>
      <c r="E2264" s="8" t="s">
        <v>3188</v>
      </c>
      <c r="F2264" s="8" t="s">
        <v>3479</v>
      </c>
      <c r="G2264" s="8" t="s">
        <v>15</v>
      </c>
      <c r="H2264" s="13" t="s">
        <v>3533</v>
      </c>
      <c r="I2264" s="3" t="s">
        <v>16</v>
      </c>
      <c r="J2264" s="36">
        <v>38.79</v>
      </c>
      <c r="K2264" s="32">
        <v>3.75</v>
      </c>
      <c r="L2264" s="14">
        <v>0.2</v>
      </c>
      <c r="M2264" s="7">
        <v>43594</v>
      </c>
      <c r="N2264" s="93" t="s">
        <v>5922</v>
      </c>
      <c r="O2264" s="8" t="s">
        <v>143</v>
      </c>
      <c r="P2264" s="8" t="s">
        <v>3466</v>
      </c>
      <c r="Q2264" s="8" t="s">
        <v>3473</v>
      </c>
    </row>
    <row r="2265" spans="1:17" ht="13.9" customHeight="1">
      <c r="A2265" s="2" t="s">
        <v>8692</v>
      </c>
      <c r="B2265" s="11" t="s">
        <v>13</v>
      </c>
      <c r="C2265" s="3" t="s">
        <v>14</v>
      </c>
      <c r="D2265" s="8" t="s">
        <v>2396</v>
      </c>
      <c r="E2265" s="8" t="s">
        <v>2276</v>
      </c>
      <c r="F2265" s="8" t="s">
        <v>3479</v>
      </c>
      <c r="G2265" s="8" t="s">
        <v>15</v>
      </c>
      <c r="H2265" s="8" t="s">
        <v>3533</v>
      </c>
      <c r="I2265" s="3" t="s">
        <v>16</v>
      </c>
      <c r="J2265" s="36">
        <v>0</v>
      </c>
      <c r="K2265" s="32">
        <v>0</v>
      </c>
      <c r="L2265" s="14">
        <v>0.2</v>
      </c>
      <c r="M2265" s="12">
        <v>43567</v>
      </c>
      <c r="N2265" s="93" t="s">
        <v>5923</v>
      </c>
      <c r="O2265" s="8" t="s">
        <v>143</v>
      </c>
      <c r="P2265" s="8" t="s">
        <v>3466</v>
      </c>
      <c r="Q2265" s="8" t="s">
        <v>3473</v>
      </c>
    </row>
    <row r="2266" spans="1:17" ht="13.9" customHeight="1">
      <c r="A2266" s="2" t="s">
        <v>8693</v>
      </c>
      <c r="B2266" s="15" t="s">
        <v>13</v>
      </c>
      <c r="C2266" s="3" t="s">
        <v>14</v>
      </c>
      <c r="D2266" s="8" t="s">
        <v>2397</v>
      </c>
      <c r="E2266" s="3" t="s">
        <v>354</v>
      </c>
      <c r="F2266" s="8" t="s">
        <v>3477</v>
      </c>
      <c r="G2266" s="8" t="s">
        <v>15</v>
      </c>
      <c r="H2266" s="13" t="s">
        <v>3527</v>
      </c>
      <c r="I2266" s="3" t="s">
        <v>16</v>
      </c>
      <c r="J2266" s="36">
        <v>163.13999999999999</v>
      </c>
      <c r="K2266" s="32">
        <v>2.5396831999999998</v>
      </c>
      <c r="L2266" s="14">
        <v>0.1875</v>
      </c>
      <c r="M2266" s="12">
        <v>43595</v>
      </c>
      <c r="N2266" s="93" t="s">
        <v>4874</v>
      </c>
      <c r="O2266" s="8" t="s">
        <v>177</v>
      </c>
      <c r="P2266" s="8" t="s">
        <v>3465</v>
      </c>
      <c r="Q2266" s="8" t="s">
        <v>3471</v>
      </c>
    </row>
    <row r="2267" spans="1:17" ht="13.9" customHeight="1">
      <c r="A2267" s="23" t="s">
        <v>8694</v>
      </c>
      <c r="B2267" s="15" t="s">
        <v>13</v>
      </c>
      <c r="C2267" s="3" t="s">
        <v>14</v>
      </c>
      <c r="D2267" s="8" t="s">
        <v>2398</v>
      </c>
      <c r="E2267" s="8" t="s">
        <v>3188</v>
      </c>
      <c r="F2267" s="8" t="s">
        <v>3479</v>
      </c>
      <c r="G2267" s="8" t="s">
        <v>15</v>
      </c>
      <c r="H2267" s="13" t="s">
        <v>3533</v>
      </c>
      <c r="I2267" s="3" t="s">
        <v>16</v>
      </c>
      <c r="J2267" s="36">
        <v>176.21</v>
      </c>
      <c r="K2267" s="32">
        <v>0</v>
      </c>
      <c r="L2267" s="14">
        <v>0.2</v>
      </c>
      <c r="M2267" s="7">
        <v>41054</v>
      </c>
      <c r="N2267" s="93" t="s">
        <v>5924</v>
      </c>
      <c r="O2267" s="8" t="s">
        <v>143</v>
      </c>
      <c r="P2267" s="8" t="s">
        <v>3466</v>
      </c>
      <c r="Q2267" s="8" t="s">
        <v>3473</v>
      </c>
    </row>
    <row r="2268" spans="1:17" ht="13.9" customHeight="1">
      <c r="A2268" s="2" t="s">
        <v>8695</v>
      </c>
      <c r="B2268" s="11" t="s">
        <v>13</v>
      </c>
      <c r="C2268" s="3" t="s">
        <v>14</v>
      </c>
      <c r="D2268" s="8" t="s">
        <v>2399</v>
      </c>
      <c r="E2268" s="8" t="s">
        <v>201</v>
      </c>
      <c r="F2268" s="8" t="s">
        <v>3479</v>
      </c>
      <c r="G2268" s="8" t="s">
        <v>15</v>
      </c>
      <c r="H2268" s="8" t="s">
        <v>3533</v>
      </c>
      <c r="I2268" s="3" t="s">
        <v>16</v>
      </c>
      <c r="J2268" s="36">
        <v>71.44</v>
      </c>
      <c r="K2268" s="32">
        <v>35</v>
      </c>
      <c r="L2268" s="14">
        <v>0.1875</v>
      </c>
      <c r="M2268" s="7">
        <v>43574</v>
      </c>
      <c r="N2268" s="93" t="s">
        <v>5925</v>
      </c>
      <c r="O2268" s="8" t="s">
        <v>143</v>
      </c>
      <c r="P2268" s="8" t="s">
        <v>3466</v>
      </c>
      <c r="Q2268" s="8" t="s">
        <v>3473</v>
      </c>
    </row>
    <row r="2269" spans="1:17" ht="13.9" customHeight="1">
      <c r="A2269" s="2" t="s">
        <v>8696</v>
      </c>
      <c r="B2269" s="11" t="s">
        <v>13</v>
      </c>
      <c r="C2269" s="3" t="s">
        <v>14</v>
      </c>
      <c r="D2269" s="8" t="s">
        <v>2400</v>
      </c>
      <c r="E2269" s="8" t="s">
        <v>2552</v>
      </c>
      <c r="F2269" s="8" t="s">
        <v>3477</v>
      </c>
      <c r="G2269" s="8" t="s">
        <v>15</v>
      </c>
      <c r="H2269" s="8" t="s">
        <v>3527</v>
      </c>
      <c r="I2269" s="3" t="s">
        <v>16</v>
      </c>
      <c r="J2269" s="36">
        <v>173</v>
      </c>
      <c r="K2269" s="32">
        <v>2.5396831999999998</v>
      </c>
      <c r="L2269" s="14">
        <v>0.1875</v>
      </c>
      <c r="M2269" s="12">
        <v>43532</v>
      </c>
      <c r="N2269" s="93" t="s">
        <v>4250</v>
      </c>
      <c r="O2269" s="8" t="s">
        <v>177</v>
      </c>
      <c r="P2269" s="8" t="s">
        <v>3465</v>
      </c>
      <c r="Q2269" s="8" t="s">
        <v>3471</v>
      </c>
    </row>
    <row r="2270" spans="1:17" ht="13.9" customHeight="1">
      <c r="A2270" s="23" t="s">
        <v>8697</v>
      </c>
      <c r="B2270" s="15" t="s">
        <v>13</v>
      </c>
      <c r="C2270" s="3" t="s">
        <v>14</v>
      </c>
      <c r="D2270" s="8" t="s">
        <v>2401</v>
      </c>
      <c r="E2270" s="3" t="s">
        <v>1177</v>
      </c>
      <c r="F2270" s="8" t="s">
        <v>3477</v>
      </c>
      <c r="G2270" s="8" t="s">
        <v>15</v>
      </c>
      <c r="H2270" s="13" t="s">
        <v>3527</v>
      </c>
      <c r="I2270" s="3" t="s">
        <v>16</v>
      </c>
      <c r="J2270" s="36">
        <v>159.59</v>
      </c>
      <c r="K2270" s="32">
        <v>2.5396831999999998</v>
      </c>
      <c r="L2270" s="14">
        <v>0.1875</v>
      </c>
      <c r="M2270" s="12">
        <v>43546</v>
      </c>
      <c r="N2270" s="93" t="s">
        <v>4251</v>
      </c>
      <c r="O2270" s="8" t="s">
        <v>177</v>
      </c>
      <c r="P2270" s="8" t="s">
        <v>3465</v>
      </c>
      <c r="Q2270" s="8" t="s">
        <v>3471</v>
      </c>
    </row>
    <row r="2271" spans="1:17" ht="13.9" customHeight="1">
      <c r="A2271" s="2" t="s">
        <v>8698</v>
      </c>
      <c r="B2271" s="11" t="s">
        <v>13</v>
      </c>
      <c r="C2271" s="3" t="s">
        <v>14</v>
      </c>
      <c r="D2271" s="8" t="s">
        <v>2402</v>
      </c>
      <c r="E2271" s="3" t="s">
        <v>955</v>
      </c>
      <c r="F2271" s="8" t="s">
        <v>3479</v>
      </c>
      <c r="G2271" s="8" t="s">
        <v>15</v>
      </c>
      <c r="H2271" s="8" t="s">
        <v>3533</v>
      </c>
      <c r="I2271" s="3" t="s">
        <v>16</v>
      </c>
      <c r="J2271" s="36">
        <v>41.24</v>
      </c>
      <c r="K2271" s="32">
        <v>0.15625</v>
      </c>
      <c r="L2271" s="14">
        <v>0.2</v>
      </c>
      <c r="M2271" s="7">
        <v>41079</v>
      </c>
      <c r="N2271" s="93" t="s">
        <v>4252</v>
      </c>
      <c r="O2271" s="8" t="s">
        <v>143</v>
      </c>
      <c r="P2271" s="8" t="s">
        <v>3466</v>
      </c>
      <c r="Q2271" s="8" t="s">
        <v>3473</v>
      </c>
    </row>
    <row r="2272" spans="1:17" ht="13.9" customHeight="1">
      <c r="A2272" s="2" t="s">
        <v>8699</v>
      </c>
      <c r="B2272" s="15" t="s">
        <v>13</v>
      </c>
      <c r="C2272" s="3" t="s">
        <v>14</v>
      </c>
      <c r="D2272" s="8" t="s">
        <v>2403</v>
      </c>
      <c r="E2272" s="3" t="s">
        <v>766</v>
      </c>
      <c r="F2272" s="8" t="s">
        <v>3477</v>
      </c>
      <c r="G2272" s="8" t="s">
        <v>15</v>
      </c>
      <c r="H2272" s="13" t="s">
        <v>3513</v>
      </c>
      <c r="I2272" s="3" t="s">
        <v>16</v>
      </c>
      <c r="J2272" s="36">
        <v>186.99</v>
      </c>
      <c r="K2272" s="32">
        <v>0.37263299999999999</v>
      </c>
      <c r="L2272" s="14">
        <v>0.1875</v>
      </c>
      <c r="M2272" s="7">
        <v>43619</v>
      </c>
      <c r="N2272" s="93" t="s">
        <v>4253</v>
      </c>
      <c r="O2272" s="8" t="s">
        <v>115</v>
      </c>
      <c r="P2272" s="8" t="s">
        <v>3465</v>
      </c>
      <c r="Q2272" s="8" t="s">
        <v>3471</v>
      </c>
    </row>
    <row r="2273" spans="1:17" ht="13.9" customHeight="1">
      <c r="A2273" s="23" t="s">
        <v>8700</v>
      </c>
      <c r="B2273" s="11" t="s">
        <v>13</v>
      </c>
      <c r="C2273" s="3" t="s">
        <v>14</v>
      </c>
      <c r="D2273" s="8" t="s">
        <v>2405</v>
      </c>
      <c r="E2273" s="8" t="s">
        <v>1777</v>
      </c>
      <c r="F2273" s="8" t="s">
        <v>3479</v>
      </c>
      <c r="G2273" s="8" t="s">
        <v>15</v>
      </c>
      <c r="H2273" s="8" t="s">
        <v>3533</v>
      </c>
      <c r="I2273" s="3" t="s">
        <v>16</v>
      </c>
      <c r="J2273" s="36">
        <v>88.06</v>
      </c>
      <c r="K2273" s="32">
        <v>0.75</v>
      </c>
      <c r="L2273" s="14">
        <v>0.2</v>
      </c>
      <c r="M2273" s="12">
        <v>43603</v>
      </c>
      <c r="N2273" s="93" t="s">
        <v>5926</v>
      </c>
      <c r="O2273" s="8" t="s">
        <v>143</v>
      </c>
      <c r="P2273" s="8" t="s">
        <v>3466</v>
      </c>
      <c r="Q2273" s="8" t="s">
        <v>3473</v>
      </c>
    </row>
    <row r="2274" spans="1:17" ht="13.9" customHeight="1">
      <c r="A2274" s="2" t="s">
        <v>8701</v>
      </c>
      <c r="B2274" s="11" t="s">
        <v>13</v>
      </c>
      <c r="C2274" s="3" t="s">
        <v>14</v>
      </c>
      <c r="D2274" s="8" t="s">
        <v>2406</v>
      </c>
      <c r="E2274" s="8" t="s">
        <v>2799</v>
      </c>
      <c r="F2274" s="8" t="s">
        <v>3477</v>
      </c>
      <c r="G2274" s="8" t="s">
        <v>15</v>
      </c>
      <c r="H2274" s="8" t="s">
        <v>3513</v>
      </c>
      <c r="I2274" s="3" t="s">
        <v>16</v>
      </c>
      <c r="J2274" s="36">
        <v>10.32</v>
      </c>
      <c r="K2274" s="32">
        <v>1</v>
      </c>
      <c r="L2274" s="14">
        <v>0.2</v>
      </c>
      <c r="M2274" s="12">
        <v>43631</v>
      </c>
      <c r="N2274" s="93" t="s">
        <v>4875</v>
      </c>
      <c r="O2274" s="8" t="s">
        <v>683</v>
      </c>
      <c r="P2274" s="8" t="s">
        <v>3465</v>
      </c>
      <c r="Q2274" s="8" t="s">
        <v>3471</v>
      </c>
    </row>
    <row r="2275" spans="1:17" ht="13.9" customHeight="1">
      <c r="A2275" s="2" t="s">
        <v>8702</v>
      </c>
      <c r="B2275" s="15" t="s">
        <v>13</v>
      </c>
      <c r="C2275" s="3" t="s">
        <v>14</v>
      </c>
      <c r="D2275" s="8" t="s">
        <v>2407</v>
      </c>
      <c r="E2275" s="8" t="s">
        <v>1502</v>
      </c>
      <c r="F2275" s="8" t="s">
        <v>3477</v>
      </c>
      <c r="G2275" s="8" t="s">
        <v>15</v>
      </c>
      <c r="H2275" s="13" t="s">
        <v>3527</v>
      </c>
      <c r="I2275" s="3" t="s">
        <v>16</v>
      </c>
      <c r="J2275" s="36">
        <v>85.85</v>
      </c>
      <c r="K2275" s="32">
        <v>44.709200000000003</v>
      </c>
      <c r="L2275" s="14">
        <v>0.1875</v>
      </c>
      <c r="M2275" s="7">
        <v>41079</v>
      </c>
      <c r="N2275" s="93" t="s">
        <v>5927</v>
      </c>
      <c r="O2275" s="8" t="s">
        <v>233</v>
      </c>
      <c r="P2275" s="8" t="s">
        <v>3465</v>
      </c>
      <c r="Q2275" s="8" t="s">
        <v>3471</v>
      </c>
    </row>
    <row r="2276" spans="1:17" ht="13.9" customHeight="1">
      <c r="A2276" s="23" t="s">
        <v>8703</v>
      </c>
      <c r="B2276" s="11" t="s">
        <v>13</v>
      </c>
      <c r="C2276" s="3" t="s">
        <v>14</v>
      </c>
      <c r="D2276" s="8" t="s">
        <v>2408</v>
      </c>
      <c r="E2276" s="8" t="s">
        <v>201</v>
      </c>
      <c r="F2276" s="8" t="s">
        <v>3479</v>
      </c>
      <c r="G2276" s="8" t="s">
        <v>15</v>
      </c>
      <c r="H2276" s="8" t="s">
        <v>3533</v>
      </c>
      <c r="I2276" s="3" t="s">
        <v>16</v>
      </c>
      <c r="J2276" s="36">
        <v>167.12</v>
      </c>
      <c r="K2276" s="32">
        <v>1.25</v>
      </c>
      <c r="L2276" s="14">
        <v>0.125</v>
      </c>
      <c r="M2276" s="7">
        <v>43613</v>
      </c>
      <c r="N2276" s="93" t="s">
        <v>5928</v>
      </c>
      <c r="O2276" s="8" t="s">
        <v>143</v>
      </c>
      <c r="P2276" s="8" t="s">
        <v>3466</v>
      </c>
      <c r="Q2276" s="8" t="s">
        <v>3473</v>
      </c>
    </row>
    <row r="2277" spans="1:17" ht="13.9" customHeight="1">
      <c r="A2277" s="2" t="s">
        <v>8704</v>
      </c>
      <c r="B2277" s="11" t="s">
        <v>13</v>
      </c>
      <c r="C2277" s="3" t="s">
        <v>14</v>
      </c>
      <c r="D2277" s="8" t="s">
        <v>2409</v>
      </c>
      <c r="E2277" s="8" t="s">
        <v>1777</v>
      </c>
      <c r="F2277" s="8" t="s">
        <v>3477</v>
      </c>
      <c r="G2277" s="8" t="s">
        <v>15</v>
      </c>
      <c r="H2277" s="8" t="s">
        <v>3513</v>
      </c>
      <c r="I2277" s="3" t="s">
        <v>16</v>
      </c>
      <c r="J2277" s="36">
        <v>197.08</v>
      </c>
      <c r="K2277" s="32">
        <v>0.3726333</v>
      </c>
      <c r="L2277" s="14">
        <v>0.1875</v>
      </c>
      <c r="M2277" s="12">
        <v>43615</v>
      </c>
      <c r="N2277" s="93" t="s">
        <v>4254</v>
      </c>
      <c r="O2277" s="8" t="s">
        <v>115</v>
      </c>
      <c r="P2277" s="8" t="s">
        <v>3465</v>
      </c>
      <c r="Q2277" s="8" t="s">
        <v>3471</v>
      </c>
    </row>
    <row r="2278" spans="1:17" ht="13.9" customHeight="1">
      <c r="A2278" s="2" t="s">
        <v>8705</v>
      </c>
      <c r="B2278" s="8" t="s">
        <v>13</v>
      </c>
      <c r="C2278" s="3" t="s">
        <v>14</v>
      </c>
      <c r="D2278" s="8" t="s">
        <v>2410</v>
      </c>
      <c r="E2278" s="3" t="s">
        <v>1471</v>
      </c>
      <c r="F2278" s="8" t="s">
        <v>3477</v>
      </c>
      <c r="G2278" s="8" t="s">
        <v>15</v>
      </c>
      <c r="H2278" s="8" t="s">
        <v>3513</v>
      </c>
      <c r="I2278" s="3" t="s">
        <v>16</v>
      </c>
      <c r="J2278" s="36">
        <v>73.760000000000005</v>
      </c>
      <c r="K2278" s="32">
        <v>0.3125</v>
      </c>
      <c r="L2278" s="14">
        <v>0.1875</v>
      </c>
      <c r="M2278" s="12">
        <v>43636</v>
      </c>
      <c r="N2278" s="93" t="s">
        <v>4255</v>
      </c>
      <c r="O2278" s="8" t="s">
        <v>115</v>
      </c>
      <c r="P2278" s="8" t="s">
        <v>3465</v>
      </c>
      <c r="Q2278" s="8" t="s">
        <v>3471</v>
      </c>
    </row>
    <row r="2279" spans="1:17" ht="13.9" customHeight="1">
      <c r="A2279" s="23" t="s">
        <v>8706</v>
      </c>
      <c r="B2279" s="11" t="s">
        <v>13</v>
      </c>
      <c r="C2279" s="3" t="s">
        <v>14</v>
      </c>
      <c r="D2279" s="8" t="s">
        <v>2411</v>
      </c>
      <c r="E2279" s="8" t="s">
        <v>1502</v>
      </c>
      <c r="F2279" s="8" t="s">
        <v>3477</v>
      </c>
      <c r="G2279" s="8" t="s">
        <v>15</v>
      </c>
      <c r="H2279" s="8" t="s">
        <v>3513</v>
      </c>
      <c r="I2279" s="3" t="s">
        <v>16</v>
      </c>
      <c r="J2279" s="36">
        <v>137.18</v>
      </c>
      <c r="K2279" s="32">
        <v>0.83333330000000005</v>
      </c>
      <c r="L2279" s="14">
        <v>0.2</v>
      </c>
      <c r="M2279" s="7">
        <v>41106</v>
      </c>
      <c r="N2279" s="93" t="s">
        <v>4256</v>
      </c>
      <c r="O2279" s="8" t="s">
        <v>683</v>
      </c>
      <c r="P2279" s="8" t="s">
        <v>3465</v>
      </c>
      <c r="Q2279" s="8" t="s">
        <v>3471</v>
      </c>
    </row>
    <row r="2280" spans="1:17" ht="13.9" customHeight="1">
      <c r="A2280" s="2" t="s">
        <v>8707</v>
      </c>
      <c r="B2280" s="15" t="s">
        <v>13</v>
      </c>
      <c r="C2280" s="3" t="s">
        <v>14</v>
      </c>
      <c r="D2280" s="8" t="s">
        <v>2412</v>
      </c>
      <c r="E2280" s="8" t="s">
        <v>1502</v>
      </c>
      <c r="F2280" s="8" t="s">
        <v>3477</v>
      </c>
      <c r="G2280" s="8" t="s">
        <v>15</v>
      </c>
      <c r="H2280" s="13" t="s">
        <v>3534</v>
      </c>
      <c r="I2280" s="3" t="s">
        <v>16</v>
      </c>
      <c r="J2280" s="36">
        <v>166.74</v>
      </c>
      <c r="K2280" s="32">
        <v>2.5</v>
      </c>
      <c r="L2280" s="14">
        <v>0.2</v>
      </c>
      <c r="M2280" s="7">
        <v>43557</v>
      </c>
      <c r="N2280" s="93" t="s">
        <v>4257</v>
      </c>
      <c r="O2280" s="8" t="s">
        <v>218</v>
      </c>
      <c r="P2280" s="8" t="s">
        <v>3465</v>
      </c>
      <c r="Q2280" s="8" t="s">
        <v>3471</v>
      </c>
    </row>
    <row r="2281" spans="1:17" ht="13.9" customHeight="1">
      <c r="A2281" s="2" t="s">
        <v>8708</v>
      </c>
      <c r="B2281" s="15" t="s">
        <v>13</v>
      </c>
      <c r="C2281" s="3" t="s">
        <v>14</v>
      </c>
      <c r="D2281" s="8" t="s">
        <v>2413</v>
      </c>
      <c r="E2281" s="8" t="s">
        <v>2207</v>
      </c>
      <c r="F2281" s="8" t="s">
        <v>3479</v>
      </c>
      <c r="G2281" s="8" t="s">
        <v>15</v>
      </c>
      <c r="H2281" s="13" t="s">
        <v>3533</v>
      </c>
      <c r="I2281" s="3" t="s">
        <v>16</v>
      </c>
      <c r="J2281" s="36">
        <v>92.38</v>
      </c>
      <c r="K2281" s="32">
        <v>1.9229700000000001</v>
      </c>
      <c r="L2281" s="14">
        <v>0.2</v>
      </c>
      <c r="M2281" s="12">
        <v>43605</v>
      </c>
      <c r="N2281" s="93" t="s">
        <v>4258</v>
      </c>
      <c r="O2281" s="8" t="s">
        <v>143</v>
      </c>
      <c r="P2281" s="8" t="s">
        <v>3466</v>
      </c>
      <c r="Q2281" s="8" t="s">
        <v>3473</v>
      </c>
    </row>
    <row r="2282" spans="1:17" ht="13.9" customHeight="1">
      <c r="A2282" s="23" t="s">
        <v>8709</v>
      </c>
      <c r="B2282" s="15" t="s">
        <v>13</v>
      </c>
      <c r="C2282" s="3" t="s">
        <v>14</v>
      </c>
      <c r="D2282" s="8" t="s">
        <v>2414</v>
      </c>
      <c r="E2282" s="8" t="s">
        <v>1777</v>
      </c>
      <c r="F2282" s="8" t="s">
        <v>3479</v>
      </c>
      <c r="G2282" s="8" t="s">
        <v>15</v>
      </c>
      <c r="H2282" s="13" t="s">
        <v>3533</v>
      </c>
      <c r="I2282" s="3" t="s">
        <v>16</v>
      </c>
      <c r="J2282" s="36">
        <v>120.29</v>
      </c>
      <c r="K2282" s="32">
        <v>4.90083</v>
      </c>
      <c r="L2282" s="14">
        <v>0.1875</v>
      </c>
      <c r="M2282" s="12">
        <v>43646</v>
      </c>
      <c r="N2282" s="93" t="s">
        <v>4259</v>
      </c>
      <c r="O2282" s="8" t="s">
        <v>143</v>
      </c>
      <c r="P2282" s="8" t="s">
        <v>3466</v>
      </c>
      <c r="Q2282" s="8" t="s">
        <v>3473</v>
      </c>
    </row>
    <row r="2283" spans="1:17" ht="13.9" customHeight="1">
      <c r="A2283" s="2" t="s">
        <v>8710</v>
      </c>
      <c r="B2283" s="11" t="s">
        <v>13</v>
      </c>
      <c r="C2283" s="3" t="s">
        <v>14</v>
      </c>
      <c r="D2283" s="8" t="s">
        <v>2415</v>
      </c>
      <c r="E2283" s="8" t="s">
        <v>2692</v>
      </c>
      <c r="F2283" s="8" t="s">
        <v>3479</v>
      </c>
      <c r="G2283" s="8" t="s">
        <v>15</v>
      </c>
      <c r="H2283" s="8" t="s">
        <v>3533</v>
      </c>
      <c r="I2283" s="3" t="s">
        <v>16</v>
      </c>
      <c r="J2283" s="36">
        <v>90.02</v>
      </c>
      <c r="K2283" s="32">
        <v>0.75</v>
      </c>
      <c r="L2283" s="14">
        <v>0.2</v>
      </c>
      <c r="M2283" s="7">
        <v>41087</v>
      </c>
      <c r="N2283" s="97" t="s">
        <v>4259</v>
      </c>
      <c r="O2283" s="8" t="s">
        <v>143</v>
      </c>
      <c r="P2283" s="8" t="s">
        <v>3466</v>
      </c>
      <c r="Q2283" s="8" t="s">
        <v>3473</v>
      </c>
    </row>
    <row r="2284" spans="1:17" ht="13.9" customHeight="1">
      <c r="A2284" s="2" t="s">
        <v>8711</v>
      </c>
      <c r="B2284" s="11" t="s">
        <v>13</v>
      </c>
      <c r="C2284" s="3" t="s">
        <v>14</v>
      </c>
      <c r="D2284" s="8" t="s">
        <v>2416</v>
      </c>
      <c r="E2284" s="8" t="s">
        <v>1502</v>
      </c>
      <c r="F2284" s="8" t="s">
        <v>3477</v>
      </c>
      <c r="G2284" s="8" t="s">
        <v>15</v>
      </c>
      <c r="H2284" s="8" t="s">
        <v>3513</v>
      </c>
      <c r="I2284" s="3" t="s">
        <v>16</v>
      </c>
      <c r="J2284" s="36">
        <v>29.94</v>
      </c>
      <c r="K2284" s="32">
        <v>1.1111112000000001</v>
      </c>
      <c r="L2284" s="14">
        <v>0.2</v>
      </c>
      <c r="M2284" s="7">
        <v>43649</v>
      </c>
      <c r="N2284" s="93" t="s">
        <v>4260</v>
      </c>
      <c r="O2284" s="8" t="s">
        <v>115</v>
      </c>
      <c r="P2284" s="8" t="s">
        <v>3465</v>
      </c>
      <c r="Q2284" s="8" t="s">
        <v>3471</v>
      </c>
    </row>
    <row r="2285" spans="1:17" ht="13.9" customHeight="1">
      <c r="A2285" s="23" t="s">
        <v>8712</v>
      </c>
      <c r="B2285" s="15" t="s">
        <v>13</v>
      </c>
      <c r="C2285" s="3" t="s">
        <v>14</v>
      </c>
      <c r="D2285" s="8" t="s">
        <v>2417</v>
      </c>
      <c r="E2285" s="3" t="s">
        <v>1471</v>
      </c>
      <c r="F2285" s="8" t="s">
        <v>3477</v>
      </c>
      <c r="G2285" s="8" t="s">
        <v>15</v>
      </c>
      <c r="H2285" s="13" t="s">
        <v>3513</v>
      </c>
      <c r="I2285" s="3" t="s">
        <v>16</v>
      </c>
      <c r="J2285" s="36">
        <v>48.24</v>
      </c>
      <c r="K2285" s="32">
        <v>0.78125</v>
      </c>
      <c r="L2285" s="14">
        <v>0.2</v>
      </c>
      <c r="M2285" s="12">
        <v>43615</v>
      </c>
      <c r="N2285" s="93" t="s">
        <v>4261</v>
      </c>
      <c r="O2285" s="8" t="s">
        <v>683</v>
      </c>
      <c r="P2285" s="8" t="s">
        <v>3465</v>
      </c>
      <c r="Q2285" s="8" t="s">
        <v>3471</v>
      </c>
    </row>
    <row r="2286" spans="1:17" ht="13.9" customHeight="1">
      <c r="A2286" s="2" t="s">
        <v>8713</v>
      </c>
      <c r="B2286" s="15" t="s">
        <v>13</v>
      </c>
      <c r="C2286" s="3" t="s">
        <v>14</v>
      </c>
      <c r="D2286" s="8" t="s">
        <v>2418</v>
      </c>
      <c r="E2286" s="3" t="s">
        <v>215</v>
      </c>
      <c r="F2286" s="8" t="s">
        <v>3479</v>
      </c>
      <c r="G2286" s="8" t="s">
        <v>15</v>
      </c>
      <c r="H2286" s="13" t="s">
        <v>3533</v>
      </c>
      <c r="I2286" s="3" t="s">
        <v>16</v>
      </c>
      <c r="J2286" s="36">
        <v>92.93</v>
      </c>
      <c r="K2286" s="32">
        <v>1.3888889</v>
      </c>
      <c r="L2286" s="14">
        <v>0.2</v>
      </c>
      <c r="M2286" s="12">
        <v>43640</v>
      </c>
      <c r="N2286" s="93" t="s">
        <v>4876</v>
      </c>
      <c r="O2286" s="8" t="s">
        <v>143</v>
      </c>
      <c r="P2286" s="8" t="s">
        <v>3466</v>
      </c>
      <c r="Q2286" s="8" t="s">
        <v>3473</v>
      </c>
    </row>
    <row r="2287" spans="1:17" ht="13.9" customHeight="1">
      <c r="A2287" s="2" t="s">
        <v>8714</v>
      </c>
      <c r="B2287" s="15" t="s">
        <v>13</v>
      </c>
      <c r="C2287" s="3" t="s">
        <v>14</v>
      </c>
      <c r="D2287" s="8" t="s">
        <v>2419</v>
      </c>
      <c r="E2287" s="3" t="s">
        <v>616</v>
      </c>
      <c r="F2287" s="8" t="s">
        <v>3479</v>
      </c>
      <c r="G2287" s="8" t="s">
        <v>15</v>
      </c>
      <c r="H2287" s="13" t="s">
        <v>3533</v>
      </c>
      <c r="I2287" s="3" t="s">
        <v>16</v>
      </c>
      <c r="J2287" s="36">
        <v>91.68</v>
      </c>
      <c r="K2287" s="32">
        <v>1.3888889</v>
      </c>
      <c r="L2287" s="14">
        <v>0.2</v>
      </c>
      <c r="M2287" s="7">
        <v>41110</v>
      </c>
      <c r="N2287" s="93" t="s">
        <v>4877</v>
      </c>
      <c r="O2287" s="8" t="s">
        <v>143</v>
      </c>
      <c r="P2287" s="8" t="s">
        <v>3466</v>
      </c>
      <c r="Q2287" s="8" t="s">
        <v>3473</v>
      </c>
    </row>
    <row r="2288" spans="1:17" ht="13.9" customHeight="1">
      <c r="A2288" s="23" t="s">
        <v>8715</v>
      </c>
      <c r="B2288" s="15" t="s">
        <v>13</v>
      </c>
      <c r="C2288" s="3" t="s">
        <v>14</v>
      </c>
      <c r="D2288" s="8" t="s">
        <v>2420</v>
      </c>
      <c r="E2288" s="8" t="s">
        <v>2276</v>
      </c>
      <c r="F2288" s="8" t="s">
        <v>3479</v>
      </c>
      <c r="G2288" s="8" t="s">
        <v>15</v>
      </c>
      <c r="H2288" s="13" t="s">
        <v>3533</v>
      </c>
      <c r="I2288" s="3" t="s">
        <v>16</v>
      </c>
      <c r="J2288" s="36">
        <v>92</v>
      </c>
      <c r="K2288" s="32">
        <v>1.3888889</v>
      </c>
      <c r="L2288" s="14">
        <v>0.2</v>
      </c>
      <c r="M2288" s="7">
        <v>43630</v>
      </c>
      <c r="N2288" s="93" t="s">
        <v>4878</v>
      </c>
      <c r="O2288" s="8" t="s">
        <v>143</v>
      </c>
      <c r="P2288" s="8" t="s">
        <v>3466</v>
      </c>
      <c r="Q2288" s="8" t="s">
        <v>3473</v>
      </c>
    </row>
    <row r="2289" spans="1:17" ht="13.9" customHeight="1">
      <c r="A2289" s="2" t="s">
        <v>8716</v>
      </c>
      <c r="B2289" s="15" t="s">
        <v>13</v>
      </c>
      <c r="C2289" s="3" t="s">
        <v>14</v>
      </c>
      <c r="D2289" s="8" t="s">
        <v>2421</v>
      </c>
      <c r="E2289" s="3" t="s">
        <v>553</v>
      </c>
      <c r="F2289" s="8" t="s">
        <v>3479</v>
      </c>
      <c r="G2289" s="8" t="s">
        <v>15</v>
      </c>
      <c r="H2289" s="13" t="s">
        <v>3533</v>
      </c>
      <c r="I2289" s="3" t="s">
        <v>16</v>
      </c>
      <c r="J2289" s="36">
        <v>114.26</v>
      </c>
      <c r="K2289" s="32">
        <v>14.702500000000001</v>
      </c>
      <c r="L2289" s="14">
        <v>0.1875</v>
      </c>
      <c r="M2289" s="12">
        <v>43649</v>
      </c>
      <c r="N2289" s="93" t="s">
        <v>4879</v>
      </c>
      <c r="O2289" s="8" t="s">
        <v>143</v>
      </c>
      <c r="P2289" s="8" t="s">
        <v>3466</v>
      </c>
      <c r="Q2289" s="8" t="s">
        <v>3473</v>
      </c>
    </row>
    <row r="2290" spans="1:17" ht="13.9" customHeight="1">
      <c r="A2290" s="2" t="s">
        <v>8717</v>
      </c>
      <c r="B2290" s="15" t="s">
        <v>13</v>
      </c>
      <c r="C2290" s="3" t="s">
        <v>14</v>
      </c>
      <c r="D2290" s="8" t="s">
        <v>2422</v>
      </c>
      <c r="E2290" s="8" t="s">
        <v>1274</v>
      </c>
      <c r="F2290" s="8" t="s">
        <v>3479</v>
      </c>
      <c r="G2290" s="8" t="s">
        <v>15</v>
      </c>
      <c r="H2290" s="13" t="s">
        <v>3533</v>
      </c>
      <c r="I2290" s="3" t="s">
        <v>16</v>
      </c>
      <c r="J2290" s="36">
        <v>62.32</v>
      </c>
      <c r="K2290" s="32">
        <v>35</v>
      </c>
      <c r="L2290" s="14">
        <v>0.1875</v>
      </c>
      <c r="M2290" s="12">
        <v>43657</v>
      </c>
      <c r="N2290" s="93" t="s">
        <v>4262</v>
      </c>
      <c r="O2290" s="8" t="s">
        <v>143</v>
      </c>
      <c r="P2290" s="8" t="s">
        <v>3466</v>
      </c>
      <c r="Q2290" s="8" t="s">
        <v>3473</v>
      </c>
    </row>
    <row r="2291" spans="1:17" ht="13.9" customHeight="1">
      <c r="A2291" s="23" t="s">
        <v>8718</v>
      </c>
      <c r="B2291" s="15" t="s">
        <v>13</v>
      </c>
      <c r="C2291" s="3" t="s">
        <v>14</v>
      </c>
      <c r="D2291" s="8" t="s">
        <v>2423</v>
      </c>
      <c r="E2291" s="3" t="s">
        <v>354</v>
      </c>
      <c r="F2291" s="8" t="s">
        <v>3479</v>
      </c>
      <c r="G2291" s="8" t="s">
        <v>15</v>
      </c>
      <c r="H2291" s="13" t="s">
        <v>3533</v>
      </c>
      <c r="I2291" s="3" t="s">
        <v>16</v>
      </c>
      <c r="J2291" s="36">
        <v>123.79</v>
      </c>
      <c r="K2291" s="32">
        <v>1.6336111</v>
      </c>
      <c r="L2291" s="14">
        <v>0.1875</v>
      </c>
      <c r="M2291" s="7">
        <v>41116</v>
      </c>
      <c r="N2291" s="93" t="s">
        <v>4880</v>
      </c>
      <c r="O2291" s="8" t="s">
        <v>143</v>
      </c>
      <c r="P2291" s="8" t="s">
        <v>3466</v>
      </c>
      <c r="Q2291" s="8" t="s">
        <v>3473</v>
      </c>
    </row>
    <row r="2292" spans="1:17" ht="13.9" customHeight="1">
      <c r="A2292" s="2" t="s">
        <v>8719</v>
      </c>
      <c r="B2292" s="11" t="s">
        <v>13</v>
      </c>
      <c r="C2292" s="3" t="s">
        <v>14</v>
      </c>
      <c r="D2292" s="8" t="s">
        <v>2424</v>
      </c>
      <c r="E2292" s="3" t="s">
        <v>1471</v>
      </c>
      <c r="F2292" s="8" t="s">
        <v>3479</v>
      </c>
      <c r="G2292" s="8" t="s">
        <v>15</v>
      </c>
      <c r="H2292" s="8" t="s">
        <v>3533</v>
      </c>
      <c r="I2292" s="3" t="s">
        <v>16</v>
      </c>
      <c r="J2292" s="36">
        <v>87.64</v>
      </c>
      <c r="K2292" s="32">
        <v>2.1875</v>
      </c>
      <c r="L2292" s="14">
        <v>0.2</v>
      </c>
      <c r="M2292" s="7">
        <v>43658</v>
      </c>
      <c r="N2292" s="97" t="s">
        <v>5929</v>
      </c>
      <c r="O2292" s="8" t="s">
        <v>143</v>
      </c>
      <c r="P2292" s="8" t="s">
        <v>3466</v>
      </c>
      <c r="Q2292" s="8" t="s">
        <v>3473</v>
      </c>
    </row>
    <row r="2293" spans="1:17" ht="13.9" customHeight="1">
      <c r="A2293" s="2" t="s">
        <v>8720</v>
      </c>
      <c r="B2293" s="11" t="s">
        <v>13</v>
      </c>
      <c r="C2293" s="3" t="s">
        <v>14</v>
      </c>
      <c r="D2293" s="8" t="s">
        <v>2425</v>
      </c>
      <c r="E2293" s="8" t="s">
        <v>1274</v>
      </c>
      <c r="F2293" s="8" t="s">
        <v>3477</v>
      </c>
      <c r="G2293" s="8" t="s">
        <v>15</v>
      </c>
      <c r="H2293" s="8" t="s">
        <v>3513</v>
      </c>
      <c r="I2293" s="3" t="s">
        <v>16</v>
      </c>
      <c r="J2293" s="36">
        <v>28.64</v>
      </c>
      <c r="K2293" s="32">
        <v>1.1111111</v>
      </c>
      <c r="L2293" s="14">
        <v>0.2</v>
      </c>
      <c r="M2293" s="12">
        <v>43417</v>
      </c>
      <c r="N2293" s="93" t="s">
        <v>4263</v>
      </c>
      <c r="O2293" s="8" t="s">
        <v>115</v>
      </c>
      <c r="P2293" s="8" t="s">
        <v>3465</v>
      </c>
      <c r="Q2293" s="8" t="s">
        <v>3471</v>
      </c>
    </row>
    <row r="2294" spans="1:17" ht="13.9" customHeight="1">
      <c r="A2294" s="23" t="s">
        <v>8721</v>
      </c>
      <c r="B2294" s="11" t="s">
        <v>13</v>
      </c>
      <c r="C2294" s="3" t="s">
        <v>14</v>
      </c>
      <c r="D2294" s="8" t="s">
        <v>2426</v>
      </c>
      <c r="E2294" s="3" t="s">
        <v>553</v>
      </c>
      <c r="F2294" s="8" t="s">
        <v>3477</v>
      </c>
      <c r="G2294" s="8" t="s">
        <v>15</v>
      </c>
      <c r="H2294" s="8" t="s">
        <v>3527</v>
      </c>
      <c r="I2294" s="3" t="s">
        <v>16</v>
      </c>
      <c r="J2294" s="36">
        <v>252</v>
      </c>
      <c r="K2294" s="32">
        <v>0.62060000000000004</v>
      </c>
      <c r="L2294" s="14">
        <v>0.2</v>
      </c>
      <c r="M2294" s="12">
        <v>43476</v>
      </c>
      <c r="N2294" s="93" t="s">
        <v>4264</v>
      </c>
      <c r="O2294" s="8" t="s">
        <v>177</v>
      </c>
      <c r="P2294" s="8" t="s">
        <v>3465</v>
      </c>
      <c r="Q2294" s="8" t="s">
        <v>3471</v>
      </c>
    </row>
    <row r="2295" spans="1:17" ht="13.9" customHeight="1">
      <c r="A2295" s="2" t="s">
        <v>8722</v>
      </c>
      <c r="B2295" s="11" t="s">
        <v>13</v>
      </c>
      <c r="C2295" s="3" t="s">
        <v>14</v>
      </c>
      <c r="D2295" s="8" t="s">
        <v>2427</v>
      </c>
      <c r="E2295" s="8" t="s">
        <v>1274</v>
      </c>
      <c r="F2295" s="8" t="s">
        <v>3478</v>
      </c>
      <c r="G2295" s="8" t="s">
        <v>15</v>
      </c>
      <c r="H2295" s="8" t="s">
        <v>3535</v>
      </c>
      <c r="I2295" s="3" t="s">
        <v>16</v>
      </c>
      <c r="J2295" s="36">
        <v>152.02000000000001</v>
      </c>
      <c r="K2295" s="32">
        <v>1.6666700000000001</v>
      </c>
      <c r="L2295" s="14">
        <v>0.2</v>
      </c>
      <c r="M2295" s="7">
        <v>41192</v>
      </c>
      <c r="N2295" s="93" t="s">
        <v>4881</v>
      </c>
      <c r="O2295" s="8" t="s">
        <v>119</v>
      </c>
      <c r="P2295" s="8" t="s">
        <v>3465</v>
      </c>
      <c r="Q2295" s="8" t="s">
        <v>3473</v>
      </c>
    </row>
    <row r="2296" spans="1:17" ht="13.9" customHeight="1">
      <c r="A2296" s="2" t="s">
        <v>8723</v>
      </c>
      <c r="B2296" s="15" t="s">
        <v>13</v>
      </c>
      <c r="C2296" s="3" t="s">
        <v>14</v>
      </c>
      <c r="D2296" s="8" t="s">
        <v>448</v>
      </c>
      <c r="E2296" s="3" t="s">
        <v>354</v>
      </c>
      <c r="F2296" s="8" t="s">
        <v>3477</v>
      </c>
      <c r="G2296" s="8" t="s">
        <v>15</v>
      </c>
      <c r="H2296" s="13" t="s">
        <v>3527</v>
      </c>
      <c r="I2296" s="3" t="s">
        <v>16</v>
      </c>
      <c r="J2296" s="36">
        <v>256.47000000000003</v>
      </c>
      <c r="K2296" s="32">
        <v>0.62060000000000004</v>
      </c>
      <c r="L2296" s="14">
        <v>0.2</v>
      </c>
      <c r="M2296" s="7">
        <v>43466</v>
      </c>
      <c r="N2296" s="93" t="s">
        <v>4265</v>
      </c>
      <c r="O2296" s="8" t="s">
        <v>177</v>
      </c>
      <c r="P2296" s="8" t="s">
        <v>3465</v>
      </c>
      <c r="Q2296" s="8" t="s">
        <v>3471</v>
      </c>
    </row>
    <row r="2297" spans="1:17" ht="13.9" customHeight="1">
      <c r="A2297" s="23" t="s">
        <v>8724</v>
      </c>
      <c r="B2297" s="15" t="s">
        <v>13</v>
      </c>
      <c r="C2297" s="3" t="s">
        <v>14</v>
      </c>
      <c r="D2297" s="8" t="s">
        <v>2428</v>
      </c>
      <c r="E2297" s="3" t="s">
        <v>1177</v>
      </c>
      <c r="F2297" s="8" t="s">
        <v>3479</v>
      </c>
      <c r="G2297" s="8" t="s">
        <v>15</v>
      </c>
      <c r="H2297" s="13" t="s">
        <v>3533</v>
      </c>
      <c r="I2297" s="3" t="s">
        <v>16</v>
      </c>
      <c r="J2297" s="36">
        <v>174.84</v>
      </c>
      <c r="K2297" s="32">
        <v>0.625</v>
      </c>
      <c r="L2297" s="14">
        <v>0.2</v>
      </c>
      <c r="M2297" s="12">
        <v>43570</v>
      </c>
      <c r="N2297" s="93" t="s">
        <v>4266</v>
      </c>
      <c r="O2297" s="8" t="s">
        <v>143</v>
      </c>
      <c r="P2297" s="8" t="s">
        <v>3466</v>
      </c>
      <c r="Q2297" s="8" t="s">
        <v>3473</v>
      </c>
    </row>
    <row r="2298" spans="1:17" ht="13.9" customHeight="1">
      <c r="A2298" s="2" t="s">
        <v>8725</v>
      </c>
      <c r="B2298" s="15" t="s">
        <v>13</v>
      </c>
      <c r="C2298" s="3" t="s">
        <v>14</v>
      </c>
      <c r="D2298" s="8" t="s">
        <v>2429</v>
      </c>
      <c r="E2298" s="3" t="s">
        <v>898</v>
      </c>
      <c r="F2298" s="8" t="s">
        <v>3479</v>
      </c>
      <c r="G2298" s="8" t="s">
        <v>15</v>
      </c>
      <c r="H2298" s="13" t="s">
        <v>3533</v>
      </c>
      <c r="I2298" s="3" t="s">
        <v>16</v>
      </c>
      <c r="J2298" s="36">
        <v>92.86</v>
      </c>
      <c r="K2298" s="32">
        <v>1.3888889</v>
      </c>
      <c r="L2298" s="14">
        <v>0.1875</v>
      </c>
      <c r="M2298" s="12">
        <v>43751</v>
      </c>
      <c r="N2298" s="93" t="s">
        <v>4267</v>
      </c>
      <c r="O2298" s="8" t="s">
        <v>143</v>
      </c>
      <c r="P2298" s="8" t="s">
        <v>3466</v>
      </c>
      <c r="Q2298" s="8" t="s">
        <v>3473</v>
      </c>
    </row>
    <row r="2299" spans="1:17" ht="13.9" customHeight="1">
      <c r="A2299" s="2" t="s">
        <v>8726</v>
      </c>
      <c r="B2299" s="15" t="s">
        <v>13</v>
      </c>
      <c r="C2299" s="3" t="s">
        <v>14</v>
      </c>
      <c r="D2299" s="8" t="s">
        <v>2430</v>
      </c>
      <c r="E2299" s="3" t="s">
        <v>553</v>
      </c>
      <c r="F2299" s="8" t="s">
        <v>3479</v>
      </c>
      <c r="G2299" s="8" t="s">
        <v>15</v>
      </c>
      <c r="H2299" s="13" t="s">
        <v>3533</v>
      </c>
      <c r="I2299" s="3" t="s">
        <v>16</v>
      </c>
      <c r="J2299" s="36">
        <v>37.18</v>
      </c>
      <c r="K2299" s="32">
        <v>0.1666667</v>
      </c>
      <c r="L2299" s="14">
        <v>0.2</v>
      </c>
      <c r="M2299" s="7">
        <v>41226</v>
      </c>
      <c r="N2299" s="93" t="s">
        <v>4882</v>
      </c>
      <c r="O2299" s="8" t="s">
        <v>143</v>
      </c>
      <c r="P2299" s="8" t="s">
        <v>3466</v>
      </c>
      <c r="Q2299" s="8" t="s">
        <v>3473</v>
      </c>
    </row>
    <row r="2300" spans="1:17" ht="13.9" customHeight="1">
      <c r="A2300" s="23" t="s">
        <v>8727</v>
      </c>
      <c r="B2300" s="11" t="s">
        <v>13</v>
      </c>
      <c r="C2300" s="3" t="s">
        <v>14</v>
      </c>
      <c r="D2300" s="8" t="s">
        <v>2431</v>
      </c>
      <c r="E2300" s="3" t="s">
        <v>995</v>
      </c>
      <c r="F2300" s="8" t="s">
        <v>3479</v>
      </c>
      <c r="G2300" s="8" t="s">
        <v>15</v>
      </c>
      <c r="H2300" s="8" t="s">
        <v>3533</v>
      </c>
      <c r="I2300" s="3" t="s">
        <v>16</v>
      </c>
      <c r="J2300" s="36">
        <v>124.46</v>
      </c>
      <c r="K2300" s="32">
        <v>1.63361</v>
      </c>
      <c r="L2300" s="14">
        <v>0.1875</v>
      </c>
      <c r="M2300" s="7">
        <v>43636</v>
      </c>
      <c r="N2300" s="93" t="s">
        <v>4883</v>
      </c>
      <c r="O2300" s="8" t="s">
        <v>143</v>
      </c>
      <c r="P2300" s="8" t="s">
        <v>3466</v>
      </c>
      <c r="Q2300" s="8" t="s">
        <v>3473</v>
      </c>
    </row>
    <row r="2301" spans="1:17" ht="13.9" customHeight="1">
      <c r="A2301" s="2" t="s">
        <v>8728</v>
      </c>
      <c r="B2301" s="15" t="s">
        <v>13</v>
      </c>
      <c r="C2301" s="3" t="s">
        <v>14</v>
      </c>
      <c r="D2301" s="8" t="s">
        <v>2432</v>
      </c>
      <c r="E2301" s="8" t="s">
        <v>1777</v>
      </c>
      <c r="F2301" s="8" t="s">
        <v>3477</v>
      </c>
      <c r="G2301" s="8" t="s">
        <v>15</v>
      </c>
      <c r="H2301" s="13" t="s">
        <v>3535</v>
      </c>
      <c r="I2301" s="3" t="s">
        <v>16</v>
      </c>
      <c r="J2301" s="36">
        <v>47.1</v>
      </c>
      <c r="K2301" s="32">
        <v>3.8833332999999999</v>
      </c>
      <c r="L2301" s="14">
        <v>0.2</v>
      </c>
      <c r="M2301" s="12">
        <v>43708</v>
      </c>
      <c r="N2301" s="93" t="s">
        <v>4268</v>
      </c>
      <c r="O2301" s="8" t="s">
        <v>119</v>
      </c>
      <c r="P2301" s="8" t="s">
        <v>3465</v>
      </c>
      <c r="Q2301" s="8" t="s">
        <v>3473</v>
      </c>
    </row>
    <row r="2302" spans="1:17" ht="13.9" customHeight="1">
      <c r="A2302" s="2" t="s">
        <v>8729</v>
      </c>
      <c r="B2302" s="11" t="s">
        <v>13</v>
      </c>
      <c r="C2302" s="3" t="s">
        <v>14</v>
      </c>
      <c r="D2302" s="8" t="s">
        <v>2433</v>
      </c>
      <c r="E2302" s="3" t="s">
        <v>774</v>
      </c>
      <c r="F2302" s="8" t="s">
        <v>3479</v>
      </c>
      <c r="G2302" s="8" t="s">
        <v>15</v>
      </c>
      <c r="H2302" s="8" t="s">
        <v>3533</v>
      </c>
      <c r="I2302" s="3" t="s">
        <v>16</v>
      </c>
      <c r="J2302" s="36">
        <v>88.14</v>
      </c>
      <c r="K2302" s="32">
        <v>0.5</v>
      </c>
      <c r="L2302" s="14">
        <v>0.1875</v>
      </c>
      <c r="M2302" s="12">
        <v>43772</v>
      </c>
      <c r="N2302" s="93" t="s">
        <v>4884</v>
      </c>
      <c r="O2302" s="8" t="s">
        <v>143</v>
      </c>
      <c r="P2302" s="8" t="s">
        <v>3466</v>
      </c>
      <c r="Q2302" s="8" t="s">
        <v>3473</v>
      </c>
    </row>
    <row r="2303" spans="1:17" ht="13.9" customHeight="1">
      <c r="A2303" s="23" t="s">
        <v>8730</v>
      </c>
      <c r="B2303" s="15" t="s">
        <v>13</v>
      </c>
      <c r="C2303" s="3" t="s">
        <v>14</v>
      </c>
      <c r="D2303" s="8" t="s">
        <v>2434</v>
      </c>
      <c r="E2303" s="8" t="s">
        <v>2404</v>
      </c>
      <c r="F2303" s="8" t="s">
        <v>3477</v>
      </c>
      <c r="G2303" s="8" t="s">
        <v>15</v>
      </c>
      <c r="H2303" s="13" t="s">
        <v>3513</v>
      </c>
      <c r="I2303" s="3" t="s">
        <v>16</v>
      </c>
      <c r="J2303" s="36">
        <v>5.05</v>
      </c>
      <c r="K2303" s="32">
        <v>1.2577</v>
      </c>
      <c r="L2303" s="14">
        <v>0.2</v>
      </c>
      <c r="M2303" s="7">
        <v>40901</v>
      </c>
      <c r="N2303" s="93" t="s">
        <v>5930</v>
      </c>
      <c r="O2303" s="8" t="s">
        <v>115</v>
      </c>
      <c r="P2303" s="8" t="s">
        <v>3465</v>
      </c>
      <c r="Q2303" s="8" t="s">
        <v>3471</v>
      </c>
    </row>
    <row r="2304" spans="1:17" ht="13.9" customHeight="1">
      <c r="A2304" s="2" t="s">
        <v>8731</v>
      </c>
      <c r="B2304" s="15" t="s">
        <v>13</v>
      </c>
      <c r="C2304" s="3" t="s">
        <v>14</v>
      </c>
      <c r="D2304" s="8" t="s">
        <v>2435</v>
      </c>
      <c r="E2304" s="8" t="s">
        <v>3188</v>
      </c>
      <c r="F2304" s="8" t="s">
        <v>3479</v>
      </c>
      <c r="G2304" s="8" t="s">
        <v>15</v>
      </c>
      <c r="H2304" s="13" t="s">
        <v>3533</v>
      </c>
      <c r="I2304" s="3" t="s">
        <v>16</v>
      </c>
      <c r="J2304" s="36">
        <v>106.93</v>
      </c>
      <c r="K2304" s="32">
        <v>1.63361</v>
      </c>
      <c r="L2304" s="14">
        <v>0.1875</v>
      </c>
      <c r="M2304" s="7">
        <v>43636</v>
      </c>
      <c r="N2304" s="93" t="s">
        <v>4885</v>
      </c>
      <c r="O2304" s="8" t="s">
        <v>143</v>
      </c>
      <c r="P2304" s="8" t="s">
        <v>3466</v>
      </c>
      <c r="Q2304" s="8" t="s">
        <v>3473</v>
      </c>
    </row>
    <row r="2305" spans="1:17" ht="13.9" customHeight="1">
      <c r="A2305" s="2" t="s">
        <v>8732</v>
      </c>
      <c r="B2305" s="15" t="s">
        <v>13</v>
      </c>
      <c r="C2305" s="3" t="s">
        <v>14</v>
      </c>
      <c r="D2305" s="8" t="s">
        <v>2436</v>
      </c>
      <c r="E2305" s="8" t="s">
        <v>2276</v>
      </c>
      <c r="F2305" s="8" t="s">
        <v>3479</v>
      </c>
      <c r="G2305" s="8" t="s">
        <v>15</v>
      </c>
      <c r="H2305" s="13" t="s">
        <v>3533</v>
      </c>
      <c r="I2305" s="3" t="s">
        <v>16</v>
      </c>
      <c r="J2305" s="36">
        <v>40.72</v>
      </c>
      <c r="K2305" s="32">
        <v>0.15625</v>
      </c>
      <c r="L2305" s="14">
        <v>0.2</v>
      </c>
      <c r="M2305" s="12">
        <v>43758</v>
      </c>
      <c r="N2305" s="93" t="s">
        <v>4886</v>
      </c>
      <c r="O2305" s="8" t="s">
        <v>143</v>
      </c>
      <c r="P2305" s="8" t="s">
        <v>3466</v>
      </c>
      <c r="Q2305" s="8" t="s">
        <v>3473</v>
      </c>
    </row>
    <row r="2306" spans="1:17" ht="13.9" customHeight="1">
      <c r="A2306" s="23" t="s">
        <v>8733</v>
      </c>
      <c r="B2306" s="11" t="s">
        <v>13</v>
      </c>
      <c r="C2306" s="3" t="s">
        <v>14</v>
      </c>
      <c r="D2306" s="8" t="s">
        <v>2437</v>
      </c>
      <c r="E2306" s="8" t="s">
        <v>2692</v>
      </c>
      <c r="F2306" s="8" t="s">
        <v>3479</v>
      </c>
      <c r="G2306" s="8" t="s">
        <v>15</v>
      </c>
      <c r="H2306" s="8" t="s">
        <v>3533</v>
      </c>
      <c r="I2306" s="3" t="s">
        <v>16</v>
      </c>
      <c r="J2306" s="36">
        <v>37.85</v>
      </c>
      <c r="K2306" s="32">
        <v>0.15625</v>
      </c>
      <c r="L2306" s="14">
        <v>0.2</v>
      </c>
      <c r="M2306" s="16">
        <v>43765</v>
      </c>
      <c r="N2306" s="93" t="s">
        <v>4887</v>
      </c>
      <c r="O2306" s="8" t="s">
        <v>143</v>
      </c>
      <c r="P2306" s="8" t="s">
        <v>3466</v>
      </c>
      <c r="Q2306" s="8" t="s">
        <v>3473</v>
      </c>
    </row>
    <row r="2307" spans="1:17" ht="13.9" customHeight="1">
      <c r="A2307" s="2" t="s">
        <v>8734</v>
      </c>
      <c r="B2307" s="11" t="s">
        <v>13</v>
      </c>
      <c r="C2307" s="3" t="s">
        <v>14</v>
      </c>
      <c r="D2307" s="8" t="s">
        <v>2438</v>
      </c>
      <c r="E2307" s="8" t="s">
        <v>201</v>
      </c>
      <c r="F2307" s="8" t="s">
        <v>3477</v>
      </c>
      <c r="G2307" s="8" t="s">
        <v>15</v>
      </c>
      <c r="H2307" s="8" t="s">
        <v>3511</v>
      </c>
      <c r="I2307" s="3" t="s">
        <v>16</v>
      </c>
      <c r="J2307" s="36">
        <v>37.21</v>
      </c>
      <c r="K2307" s="32">
        <v>0.78703330000000005</v>
      </c>
      <c r="L2307" s="14">
        <v>0.1875</v>
      </c>
      <c r="M2307" s="16">
        <v>43318</v>
      </c>
      <c r="N2307" s="93" t="s">
        <v>5931</v>
      </c>
      <c r="O2307" s="8" t="s">
        <v>265</v>
      </c>
      <c r="P2307" s="8" t="s">
        <v>3466</v>
      </c>
      <c r="Q2307" s="8" t="s">
        <v>3473</v>
      </c>
    </row>
    <row r="2308" spans="1:17" ht="13.9" customHeight="1">
      <c r="A2308" s="2" t="s">
        <v>8735</v>
      </c>
      <c r="B2308" s="11" t="s">
        <v>13</v>
      </c>
      <c r="C2308" s="3" t="s">
        <v>14</v>
      </c>
      <c r="D2308" s="8" t="s">
        <v>2439</v>
      </c>
      <c r="E2308" s="8" t="s">
        <v>1274</v>
      </c>
      <c r="F2308" s="8" t="s">
        <v>3477</v>
      </c>
      <c r="G2308" s="8" t="s">
        <v>15</v>
      </c>
      <c r="H2308" s="8" t="s">
        <v>3511</v>
      </c>
      <c r="I2308" s="3" t="s">
        <v>16</v>
      </c>
      <c r="J2308" s="36">
        <v>36.869999999999997</v>
      </c>
      <c r="K2308" s="32">
        <v>1.8888887000000001</v>
      </c>
      <c r="L2308" s="14">
        <v>0.1875</v>
      </c>
      <c r="M2308" s="7">
        <v>42838</v>
      </c>
      <c r="N2308" s="93" t="s">
        <v>4888</v>
      </c>
      <c r="O2308" s="8" t="s">
        <v>265</v>
      </c>
      <c r="P2308" s="8" t="s">
        <v>3466</v>
      </c>
      <c r="Q2308" s="8" t="s">
        <v>3473</v>
      </c>
    </row>
    <row r="2309" spans="1:17" ht="13.9" customHeight="1">
      <c r="A2309" s="23" t="s">
        <v>8736</v>
      </c>
      <c r="B2309" s="11" t="s">
        <v>13</v>
      </c>
      <c r="C2309" s="3" t="s">
        <v>14</v>
      </c>
      <c r="D2309" s="8" t="s">
        <v>2440</v>
      </c>
      <c r="E2309" s="3" t="s">
        <v>616</v>
      </c>
      <c r="F2309" s="8" t="s">
        <v>3477</v>
      </c>
      <c r="G2309" s="8" t="s">
        <v>15</v>
      </c>
      <c r="H2309" s="8" t="s">
        <v>3511</v>
      </c>
      <c r="I2309" s="3" t="s">
        <v>16</v>
      </c>
      <c r="J2309" s="36">
        <v>42.13</v>
      </c>
      <c r="K2309" s="32">
        <v>0.94444439999999996</v>
      </c>
      <c r="L2309" s="14">
        <v>0.1875</v>
      </c>
      <c r="M2309" s="16">
        <v>42834</v>
      </c>
      <c r="N2309" s="93" t="s">
        <v>4889</v>
      </c>
      <c r="O2309" s="8" t="s">
        <v>265</v>
      </c>
      <c r="P2309" s="8" t="s">
        <v>3466</v>
      </c>
      <c r="Q2309" s="8" t="s">
        <v>3473</v>
      </c>
    </row>
    <row r="2310" spans="1:17" ht="13.9" customHeight="1">
      <c r="A2310" s="2" t="s">
        <v>8737</v>
      </c>
      <c r="B2310" s="11" t="s">
        <v>13</v>
      </c>
      <c r="C2310" s="3" t="s">
        <v>14</v>
      </c>
      <c r="D2310" s="8" t="s">
        <v>2441</v>
      </c>
      <c r="E2310" s="8" t="s">
        <v>1589</v>
      </c>
      <c r="F2310" s="8" t="s">
        <v>3477</v>
      </c>
      <c r="G2310" s="8" t="s">
        <v>15</v>
      </c>
      <c r="H2310" s="8" t="s">
        <v>3511</v>
      </c>
      <c r="I2310" s="3" t="s">
        <v>16</v>
      </c>
      <c r="J2310" s="36">
        <v>38.65</v>
      </c>
      <c r="K2310" s="32">
        <v>0.78703699999999999</v>
      </c>
      <c r="L2310" s="14">
        <v>0.1875</v>
      </c>
      <c r="M2310" s="16">
        <v>42848</v>
      </c>
      <c r="N2310" s="93" t="s">
        <v>5932</v>
      </c>
      <c r="O2310" s="8" t="s">
        <v>265</v>
      </c>
      <c r="P2310" s="8" t="s">
        <v>3466</v>
      </c>
      <c r="Q2310" s="8" t="s">
        <v>3473</v>
      </c>
    </row>
    <row r="2311" spans="1:17" ht="13.9" customHeight="1">
      <c r="A2311" s="2" t="s">
        <v>8738</v>
      </c>
      <c r="B2311" s="11" t="s">
        <v>13</v>
      </c>
      <c r="C2311" s="3" t="s">
        <v>14</v>
      </c>
      <c r="D2311" s="8" t="s">
        <v>2442</v>
      </c>
      <c r="E2311" s="8" t="s">
        <v>1589</v>
      </c>
      <c r="F2311" s="8" t="s">
        <v>3477</v>
      </c>
      <c r="G2311" s="8" t="s">
        <v>15</v>
      </c>
      <c r="H2311" s="8" t="s">
        <v>3511</v>
      </c>
      <c r="I2311" s="3" t="s">
        <v>16</v>
      </c>
      <c r="J2311" s="36">
        <v>42.97</v>
      </c>
      <c r="K2311" s="32">
        <v>0.78703699999999999</v>
      </c>
      <c r="L2311" s="14">
        <v>0.1875</v>
      </c>
      <c r="M2311" s="16">
        <v>43318</v>
      </c>
      <c r="N2311" s="93" t="s">
        <v>4888</v>
      </c>
      <c r="O2311" s="8" t="s">
        <v>265</v>
      </c>
      <c r="P2311" s="8" t="s">
        <v>3466</v>
      </c>
      <c r="Q2311" s="8" t="s">
        <v>3473</v>
      </c>
    </row>
    <row r="2312" spans="1:17" ht="13.9" customHeight="1">
      <c r="A2312" s="23" t="s">
        <v>8739</v>
      </c>
      <c r="B2312" s="11" t="s">
        <v>13</v>
      </c>
      <c r="C2312" s="3" t="s">
        <v>14</v>
      </c>
      <c r="D2312" s="17" t="s">
        <v>1677</v>
      </c>
      <c r="E2312" s="3" t="s">
        <v>1100</v>
      </c>
      <c r="F2312" s="8" t="s">
        <v>3477</v>
      </c>
      <c r="G2312" s="8" t="s">
        <v>15</v>
      </c>
      <c r="H2312" s="8" t="s">
        <v>3511</v>
      </c>
      <c r="I2312" s="3" t="s">
        <v>16</v>
      </c>
      <c r="J2312" s="36">
        <v>38.840000000000003</v>
      </c>
      <c r="K2312" s="32">
        <v>0.94444439999999996</v>
      </c>
      <c r="L2312" s="14">
        <v>0.1875</v>
      </c>
      <c r="M2312" s="7">
        <v>42838</v>
      </c>
      <c r="N2312" s="93" t="s">
        <v>5933</v>
      </c>
      <c r="O2312" s="8" t="s">
        <v>265</v>
      </c>
      <c r="P2312" s="8" t="s">
        <v>3466</v>
      </c>
      <c r="Q2312" s="8" t="s">
        <v>3473</v>
      </c>
    </row>
    <row r="2313" spans="1:17" ht="13.9" customHeight="1">
      <c r="A2313" s="2" t="s">
        <v>8740</v>
      </c>
      <c r="B2313" s="11" t="s">
        <v>13</v>
      </c>
      <c r="C2313" s="3" t="s">
        <v>14</v>
      </c>
      <c r="D2313" s="8" t="s">
        <v>2443</v>
      </c>
      <c r="E2313" s="8" t="s">
        <v>3063</v>
      </c>
      <c r="F2313" s="8" t="s">
        <v>3477</v>
      </c>
      <c r="G2313" s="8" t="s">
        <v>15</v>
      </c>
      <c r="H2313" s="8" t="s">
        <v>3526</v>
      </c>
      <c r="I2313" s="3" t="s">
        <v>16</v>
      </c>
      <c r="J2313" s="36">
        <v>109.5</v>
      </c>
      <c r="K2313" s="32">
        <v>25.5</v>
      </c>
      <c r="L2313" s="14">
        <v>0.2</v>
      </c>
      <c r="M2313" s="12">
        <v>42797</v>
      </c>
      <c r="N2313" s="93" t="s">
        <v>4890</v>
      </c>
      <c r="O2313" s="8" t="s">
        <v>1571</v>
      </c>
      <c r="P2313" s="8" t="s">
        <v>3469</v>
      </c>
      <c r="Q2313" s="8" t="s">
        <v>3473</v>
      </c>
    </row>
    <row r="2314" spans="1:17" ht="13.9" customHeight="1">
      <c r="A2314" s="2" t="s">
        <v>8741</v>
      </c>
      <c r="B2314" s="11" t="s">
        <v>13</v>
      </c>
      <c r="C2314" s="3" t="s">
        <v>14</v>
      </c>
      <c r="D2314" s="8" t="s">
        <v>2444</v>
      </c>
      <c r="E2314" s="8" t="s">
        <v>2692</v>
      </c>
      <c r="F2314" s="8" t="s">
        <v>3477</v>
      </c>
      <c r="G2314" s="8" t="s">
        <v>15</v>
      </c>
      <c r="H2314" s="8" t="s">
        <v>3534</v>
      </c>
      <c r="I2314" s="3" t="s">
        <v>16</v>
      </c>
      <c r="J2314" s="36">
        <v>47.1</v>
      </c>
      <c r="K2314" s="32">
        <v>0.59030000000000005</v>
      </c>
      <c r="L2314" s="14">
        <v>0.1875</v>
      </c>
      <c r="M2314" s="7">
        <v>41382</v>
      </c>
      <c r="N2314" s="93" t="s">
        <v>5934</v>
      </c>
      <c r="O2314" s="8" t="s">
        <v>218</v>
      </c>
      <c r="P2314" s="8" t="s">
        <v>3465</v>
      </c>
      <c r="Q2314" s="8" t="s">
        <v>3471</v>
      </c>
    </row>
    <row r="2315" spans="1:17" ht="13.9" customHeight="1">
      <c r="A2315" s="23" t="s">
        <v>8742</v>
      </c>
      <c r="B2315" s="11" t="s">
        <v>13</v>
      </c>
      <c r="C2315" s="3" t="s">
        <v>14</v>
      </c>
      <c r="D2315" s="8" t="s">
        <v>2445</v>
      </c>
      <c r="E2315" s="3" t="s">
        <v>898</v>
      </c>
      <c r="F2315" s="8" t="s">
        <v>3477</v>
      </c>
      <c r="G2315" s="8" t="s">
        <v>15</v>
      </c>
      <c r="H2315" s="8" t="s">
        <v>3534</v>
      </c>
      <c r="I2315" s="3" t="s">
        <v>16</v>
      </c>
      <c r="J2315" s="36">
        <v>169.5</v>
      </c>
      <c r="K2315" s="32">
        <v>0.11119999999999999</v>
      </c>
      <c r="L2315" s="14">
        <v>0.2</v>
      </c>
      <c r="M2315" s="7">
        <v>41858</v>
      </c>
      <c r="N2315" s="93" t="s">
        <v>5935</v>
      </c>
      <c r="O2315" s="8" t="s">
        <v>218</v>
      </c>
      <c r="P2315" s="8" t="s">
        <v>3465</v>
      </c>
      <c r="Q2315" s="8" t="s">
        <v>3471</v>
      </c>
    </row>
    <row r="2316" spans="1:17" ht="13.9" customHeight="1">
      <c r="A2316" s="2" t="s">
        <v>8743</v>
      </c>
      <c r="B2316" s="11" t="s">
        <v>13</v>
      </c>
      <c r="C2316" s="3" t="s">
        <v>14</v>
      </c>
      <c r="D2316" s="8" t="s">
        <v>2446</v>
      </c>
      <c r="E2316" s="3" t="s">
        <v>506</v>
      </c>
      <c r="F2316" s="8" t="s">
        <v>3477</v>
      </c>
      <c r="G2316" s="8" t="s">
        <v>15</v>
      </c>
      <c r="H2316" s="8" t="s">
        <v>3536</v>
      </c>
      <c r="I2316" s="3" t="s">
        <v>16</v>
      </c>
      <c r="J2316" s="36">
        <v>39.6</v>
      </c>
      <c r="K2316" s="32">
        <v>0.2083333</v>
      </c>
      <c r="L2316" s="14">
        <v>0.2</v>
      </c>
      <c r="M2316" s="7">
        <v>44376</v>
      </c>
      <c r="N2316" s="93" t="s">
        <v>5936</v>
      </c>
      <c r="O2316" s="8" t="s">
        <v>113</v>
      </c>
      <c r="P2316" s="8" t="s">
        <v>3465</v>
      </c>
      <c r="Q2316" s="8" t="s">
        <v>3471</v>
      </c>
    </row>
    <row r="2317" spans="1:17" ht="13.9" customHeight="1">
      <c r="A2317" s="2" t="s">
        <v>8744</v>
      </c>
      <c r="B2317" s="11" t="s">
        <v>13</v>
      </c>
      <c r="C2317" s="3" t="s">
        <v>14</v>
      </c>
      <c r="D2317" s="8" t="s">
        <v>2447</v>
      </c>
      <c r="E2317" s="8" t="s">
        <v>2404</v>
      </c>
      <c r="F2317" s="8" t="s">
        <v>3477</v>
      </c>
      <c r="G2317" s="8" t="s">
        <v>15</v>
      </c>
      <c r="H2317" s="8" t="s">
        <v>3536</v>
      </c>
      <c r="I2317" s="3" t="s">
        <v>16</v>
      </c>
      <c r="J2317" s="36">
        <v>117.41</v>
      </c>
      <c r="K2317" s="32">
        <v>10.092499999999999</v>
      </c>
      <c r="L2317" s="14">
        <v>0.1875</v>
      </c>
      <c r="M2317" s="7">
        <v>41379</v>
      </c>
      <c r="N2317" s="93" t="s">
        <v>5937</v>
      </c>
      <c r="O2317" s="8" t="s">
        <v>113</v>
      </c>
      <c r="P2317" s="8" t="s">
        <v>3465</v>
      </c>
      <c r="Q2317" s="8" t="s">
        <v>3471</v>
      </c>
    </row>
    <row r="2318" spans="1:17" ht="13.9" customHeight="1">
      <c r="A2318" s="23" t="s">
        <v>8745</v>
      </c>
      <c r="B2318" s="11" t="s">
        <v>13</v>
      </c>
      <c r="C2318" s="3" t="s">
        <v>14</v>
      </c>
      <c r="D2318" s="8" t="s">
        <v>2448</v>
      </c>
      <c r="E2318" s="8" t="s">
        <v>2276</v>
      </c>
      <c r="F2318" s="8" t="s">
        <v>3477</v>
      </c>
      <c r="G2318" s="8" t="s">
        <v>15</v>
      </c>
      <c r="H2318" s="8" t="s">
        <v>3532</v>
      </c>
      <c r="I2318" s="3" t="s">
        <v>16</v>
      </c>
      <c r="J2318" s="36">
        <v>90.51</v>
      </c>
      <c r="K2318" s="32">
        <v>25.3125</v>
      </c>
      <c r="L2318" s="14">
        <v>0.1875</v>
      </c>
      <c r="M2318" s="7">
        <v>41388</v>
      </c>
      <c r="N2318" s="96" t="s">
        <v>5938</v>
      </c>
      <c r="O2318" s="8" t="s">
        <v>140</v>
      </c>
      <c r="P2318" s="8" t="s">
        <v>3465</v>
      </c>
      <c r="Q2318" s="8" t="s">
        <v>3471</v>
      </c>
    </row>
    <row r="2319" spans="1:17" ht="13.9" customHeight="1">
      <c r="A2319" s="2" t="s">
        <v>8746</v>
      </c>
      <c r="B2319" s="11" t="s">
        <v>13</v>
      </c>
      <c r="C2319" s="3" t="s">
        <v>14</v>
      </c>
      <c r="D2319" s="8" t="s">
        <v>2449</v>
      </c>
      <c r="E2319" s="3" t="s">
        <v>215</v>
      </c>
      <c r="F2319" s="8" t="s">
        <v>3477</v>
      </c>
      <c r="G2319" s="8" t="s">
        <v>15</v>
      </c>
      <c r="H2319" s="8" t="s">
        <v>3534</v>
      </c>
      <c r="I2319" s="3" t="s">
        <v>16</v>
      </c>
      <c r="J2319" s="36">
        <v>194.32</v>
      </c>
      <c r="K2319" s="32">
        <v>0.32740000000000002</v>
      </c>
      <c r="L2319" s="14">
        <v>0.2</v>
      </c>
      <c r="M2319" s="7">
        <v>41868</v>
      </c>
      <c r="N2319" s="96" t="s">
        <v>5939</v>
      </c>
      <c r="O2319" s="8" t="s">
        <v>218</v>
      </c>
      <c r="P2319" s="8" t="s">
        <v>3465</v>
      </c>
      <c r="Q2319" s="8" t="s">
        <v>3471</v>
      </c>
    </row>
    <row r="2320" spans="1:17" ht="13.9" customHeight="1">
      <c r="A2320" s="2" t="s">
        <v>8747</v>
      </c>
      <c r="B2320" s="11" t="s">
        <v>13</v>
      </c>
      <c r="C2320" s="3" t="s">
        <v>14</v>
      </c>
      <c r="D2320" s="8" t="s">
        <v>2450</v>
      </c>
      <c r="E2320" s="3" t="s">
        <v>774</v>
      </c>
      <c r="F2320" s="8" t="s">
        <v>3477</v>
      </c>
      <c r="G2320" s="8" t="s">
        <v>15</v>
      </c>
      <c r="H2320" s="8" t="s">
        <v>3534</v>
      </c>
      <c r="I2320" s="3" t="s">
        <v>16</v>
      </c>
      <c r="J2320" s="36">
        <v>31.6</v>
      </c>
      <c r="K2320" s="32">
        <v>0.21629999999999999</v>
      </c>
      <c r="L2320" s="14">
        <v>0.2</v>
      </c>
      <c r="M2320" s="7">
        <v>44379</v>
      </c>
      <c r="N2320" s="93" t="s">
        <v>5940</v>
      </c>
      <c r="O2320" s="8" t="s">
        <v>218</v>
      </c>
      <c r="P2320" s="8" t="s">
        <v>3465</v>
      </c>
      <c r="Q2320" s="8" t="s">
        <v>3471</v>
      </c>
    </row>
    <row r="2321" spans="1:17" ht="13.9" customHeight="1">
      <c r="A2321" s="23" t="s">
        <v>8748</v>
      </c>
      <c r="B2321" s="11" t="s">
        <v>13</v>
      </c>
      <c r="C2321" s="3" t="s">
        <v>14</v>
      </c>
      <c r="D2321" s="8" t="s">
        <v>2451</v>
      </c>
      <c r="E2321" s="8" t="s">
        <v>1502</v>
      </c>
      <c r="F2321" s="8" t="s">
        <v>3477</v>
      </c>
      <c r="G2321" s="8" t="s">
        <v>15</v>
      </c>
      <c r="H2321" s="8" t="s">
        <v>3534</v>
      </c>
      <c r="I2321" s="3" t="s">
        <v>16</v>
      </c>
      <c r="J2321" s="36">
        <v>10.7</v>
      </c>
      <c r="K2321" s="32">
        <v>0.1</v>
      </c>
      <c r="L2321" s="14">
        <v>0.1875</v>
      </c>
      <c r="M2321" s="7">
        <v>41375</v>
      </c>
      <c r="N2321" s="97" t="s">
        <v>5941</v>
      </c>
      <c r="O2321" s="8" t="s">
        <v>218</v>
      </c>
      <c r="P2321" s="8" t="s">
        <v>3465</v>
      </c>
      <c r="Q2321" s="8" t="s">
        <v>3471</v>
      </c>
    </row>
    <row r="2322" spans="1:17" ht="13.9" customHeight="1">
      <c r="A2322" s="2" t="s">
        <v>8749</v>
      </c>
      <c r="B2322" s="11" t="s">
        <v>13</v>
      </c>
      <c r="C2322" s="3" t="s">
        <v>14</v>
      </c>
      <c r="D2322" s="8" t="s">
        <v>2452</v>
      </c>
      <c r="E2322" s="8" t="s">
        <v>2692</v>
      </c>
      <c r="F2322" s="8" t="s">
        <v>3477</v>
      </c>
      <c r="G2322" s="8" t="s">
        <v>15</v>
      </c>
      <c r="H2322" s="8" t="s">
        <v>3534</v>
      </c>
      <c r="I2322" s="3" t="s">
        <v>16</v>
      </c>
      <c r="J2322" s="36">
        <v>9.8000000000000007</v>
      </c>
      <c r="K2322" s="32">
        <v>1.5</v>
      </c>
      <c r="L2322" s="14">
        <v>0.1875</v>
      </c>
      <c r="M2322" s="7">
        <v>41403</v>
      </c>
      <c r="N2322" s="93" t="s">
        <v>5942</v>
      </c>
      <c r="O2322" s="8" t="s">
        <v>218</v>
      </c>
      <c r="P2322" s="8" t="s">
        <v>3465</v>
      </c>
      <c r="Q2322" s="8" t="s">
        <v>3471</v>
      </c>
    </row>
    <row r="2323" spans="1:17" ht="13.9" customHeight="1">
      <c r="A2323" s="2" t="s">
        <v>8750</v>
      </c>
      <c r="B2323" s="11" t="s">
        <v>13</v>
      </c>
      <c r="C2323" s="3" t="s">
        <v>14</v>
      </c>
      <c r="D2323" s="8" t="s">
        <v>1690</v>
      </c>
      <c r="E2323" s="8" t="s">
        <v>2276</v>
      </c>
      <c r="F2323" s="8" t="s">
        <v>3477</v>
      </c>
      <c r="G2323" s="8" t="s">
        <v>15</v>
      </c>
      <c r="H2323" s="8" t="s">
        <v>3534</v>
      </c>
      <c r="I2323" s="3" t="s">
        <v>16</v>
      </c>
      <c r="J2323" s="36">
        <v>288.77999999999997</v>
      </c>
      <c r="K2323" s="32">
        <v>46.5</v>
      </c>
      <c r="L2323" s="14">
        <v>0.1875</v>
      </c>
      <c r="M2323" s="7">
        <v>41873</v>
      </c>
      <c r="N2323" s="93" t="s">
        <v>5943</v>
      </c>
      <c r="O2323" s="8" t="s">
        <v>782</v>
      </c>
      <c r="P2323" s="8" t="s">
        <v>3465</v>
      </c>
      <c r="Q2323" s="8" t="s">
        <v>3471</v>
      </c>
    </row>
    <row r="2324" spans="1:17" ht="13.9" customHeight="1">
      <c r="A2324" s="23" t="s">
        <v>8751</v>
      </c>
      <c r="B2324" s="11" t="s">
        <v>13</v>
      </c>
      <c r="C2324" s="3" t="s">
        <v>14</v>
      </c>
      <c r="D2324" s="8" t="s">
        <v>2453</v>
      </c>
      <c r="E2324" s="3" t="s">
        <v>774</v>
      </c>
      <c r="F2324" s="8" t="s">
        <v>3477</v>
      </c>
      <c r="G2324" s="8" t="s">
        <v>15</v>
      </c>
      <c r="H2324" s="8" t="s">
        <v>3534</v>
      </c>
      <c r="I2324" s="3" t="s">
        <v>16</v>
      </c>
      <c r="J2324" s="36">
        <v>78.17</v>
      </c>
      <c r="K2324" s="32">
        <v>1.818181</v>
      </c>
      <c r="L2324" s="14">
        <v>0.2</v>
      </c>
      <c r="M2324" s="7">
        <v>44388</v>
      </c>
      <c r="N2324" s="93" t="s">
        <v>5944</v>
      </c>
      <c r="O2324" s="8" t="s">
        <v>782</v>
      </c>
      <c r="P2324" s="8" t="s">
        <v>3465</v>
      </c>
      <c r="Q2324" s="8" t="s">
        <v>3471</v>
      </c>
    </row>
    <row r="2325" spans="1:17" ht="13.9" customHeight="1">
      <c r="A2325" s="2" t="s">
        <v>8752</v>
      </c>
      <c r="B2325" s="11" t="s">
        <v>13</v>
      </c>
      <c r="C2325" s="3" t="s">
        <v>14</v>
      </c>
      <c r="D2325" s="8" t="s">
        <v>2454</v>
      </c>
      <c r="E2325" s="8" t="s">
        <v>2276</v>
      </c>
      <c r="F2325" s="8" t="s">
        <v>3477</v>
      </c>
      <c r="G2325" s="8" t="s">
        <v>15</v>
      </c>
      <c r="H2325" s="8" t="s">
        <v>3534</v>
      </c>
      <c r="I2325" s="3" t="s">
        <v>16</v>
      </c>
      <c r="J2325" s="36">
        <v>80.849999999999994</v>
      </c>
      <c r="K2325" s="32">
        <v>0.4</v>
      </c>
      <c r="L2325" s="14">
        <v>0.1875</v>
      </c>
      <c r="M2325" s="7">
        <v>41384</v>
      </c>
      <c r="N2325" s="93" t="s">
        <v>5945</v>
      </c>
      <c r="O2325" s="8" t="s">
        <v>782</v>
      </c>
      <c r="P2325" s="8" t="s">
        <v>3465</v>
      </c>
      <c r="Q2325" s="8" t="s">
        <v>3471</v>
      </c>
    </row>
    <row r="2326" spans="1:17" ht="13.9" customHeight="1">
      <c r="A2326" s="2" t="s">
        <v>8753</v>
      </c>
      <c r="B2326" s="11" t="s">
        <v>13</v>
      </c>
      <c r="C2326" s="3" t="s">
        <v>14</v>
      </c>
      <c r="D2326" s="8" t="s">
        <v>2455</v>
      </c>
      <c r="E2326" s="3" t="s">
        <v>766</v>
      </c>
      <c r="F2326" s="8" t="s">
        <v>3477</v>
      </c>
      <c r="G2326" s="8" t="s">
        <v>15</v>
      </c>
      <c r="H2326" s="8" t="s">
        <v>3534</v>
      </c>
      <c r="I2326" s="3" t="s">
        <v>16</v>
      </c>
      <c r="J2326" s="36">
        <v>75.97</v>
      </c>
      <c r="K2326" s="32">
        <v>5</v>
      </c>
      <c r="L2326" s="14">
        <v>0.2</v>
      </c>
      <c r="M2326" s="7">
        <v>41396</v>
      </c>
      <c r="N2326" s="93" t="s">
        <v>5946</v>
      </c>
      <c r="O2326" s="8" t="s">
        <v>782</v>
      </c>
      <c r="P2326" s="8" t="s">
        <v>3465</v>
      </c>
      <c r="Q2326" s="8" t="s">
        <v>3471</v>
      </c>
    </row>
    <row r="2327" spans="1:17" ht="13.9" customHeight="1">
      <c r="A2327" s="23" t="s">
        <v>8754</v>
      </c>
      <c r="B2327" s="11" t="s">
        <v>13</v>
      </c>
      <c r="C2327" s="3" t="s">
        <v>14</v>
      </c>
      <c r="D2327" s="8" t="s">
        <v>2456</v>
      </c>
      <c r="E2327" s="3" t="s">
        <v>122</v>
      </c>
      <c r="F2327" s="8" t="s">
        <v>3477</v>
      </c>
      <c r="G2327" s="8" t="s">
        <v>15</v>
      </c>
      <c r="H2327" s="8" t="s">
        <v>3534</v>
      </c>
      <c r="I2327" s="3" t="s">
        <v>16</v>
      </c>
      <c r="J2327" s="36">
        <v>294.49</v>
      </c>
      <c r="K2327" s="32">
        <v>3.1</v>
      </c>
      <c r="L2327" s="14">
        <v>0.1875</v>
      </c>
      <c r="M2327" s="7">
        <v>41859</v>
      </c>
      <c r="N2327" s="93" t="s">
        <v>5947</v>
      </c>
      <c r="O2327" s="8" t="s">
        <v>782</v>
      </c>
      <c r="P2327" s="8" t="s">
        <v>3465</v>
      </c>
      <c r="Q2327" s="8" t="s">
        <v>3471</v>
      </c>
    </row>
    <row r="2328" spans="1:17" ht="13.9" customHeight="1">
      <c r="A2328" s="2" t="s">
        <v>8755</v>
      </c>
      <c r="B2328" s="11" t="s">
        <v>13</v>
      </c>
      <c r="C2328" s="3" t="s">
        <v>14</v>
      </c>
      <c r="D2328" s="8" t="s">
        <v>2457</v>
      </c>
      <c r="E2328" s="8" t="s">
        <v>2864</v>
      </c>
      <c r="F2328" s="8" t="s">
        <v>3477</v>
      </c>
      <c r="G2328" s="8" t="s">
        <v>15</v>
      </c>
      <c r="H2328" s="8" t="s">
        <v>3534</v>
      </c>
      <c r="I2328" s="3" t="s">
        <v>16</v>
      </c>
      <c r="J2328" s="36">
        <v>81.19</v>
      </c>
      <c r="K2328" s="32">
        <v>1.818181</v>
      </c>
      <c r="L2328" s="14">
        <v>0.2</v>
      </c>
      <c r="M2328" s="7">
        <v>44388</v>
      </c>
      <c r="N2328" s="93" t="s">
        <v>5948</v>
      </c>
      <c r="O2328" s="8" t="s">
        <v>782</v>
      </c>
      <c r="P2328" s="8" t="s">
        <v>3465</v>
      </c>
      <c r="Q2328" s="8" t="s">
        <v>3471</v>
      </c>
    </row>
    <row r="2329" spans="1:17" ht="13.9" customHeight="1">
      <c r="A2329" s="2" t="s">
        <v>8756</v>
      </c>
      <c r="B2329" s="11" t="s">
        <v>13</v>
      </c>
      <c r="C2329" s="3" t="s">
        <v>14</v>
      </c>
      <c r="D2329" s="8" t="s">
        <v>236</v>
      </c>
      <c r="E2329" s="8" t="s">
        <v>1777</v>
      </c>
      <c r="F2329" s="8" t="s">
        <v>3477</v>
      </c>
      <c r="G2329" s="8" t="s">
        <v>15</v>
      </c>
      <c r="H2329" s="8" t="s">
        <v>3534</v>
      </c>
      <c r="I2329" s="3" t="s">
        <v>16</v>
      </c>
      <c r="J2329" s="36">
        <v>79.62</v>
      </c>
      <c r="K2329" s="32">
        <v>1.8181818000000001</v>
      </c>
      <c r="L2329" s="14">
        <v>0.2</v>
      </c>
      <c r="M2329" s="7">
        <v>41384</v>
      </c>
      <c r="N2329" s="93" t="s">
        <v>5949</v>
      </c>
      <c r="O2329" s="8" t="s">
        <v>782</v>
      </c>
      <c r="P2329" s="8" t="s">
        <v>3465</v>
      </c>
      <c r="Q2329" s="8" t="s">
        <v>3471</v>
      </c>
    </row>
    <row r="2330" spans="1:17" ht="13.9" customHeight="1">
      <c r="A2330" s="23" t="s">
        <v>8757</v>
      </c>
      <c r="B2330" s="11" t="s">
        <v>13</v>
      </c>
      <c r="C2330" s="3" t="s">
        <v>14</v>
      </c>
      <c r="D2330" s="8" t="s">
        <v>2458</v>
      </c>
      <c r="E2330" s="8" t="s">
        <v>2552</v>
      </c>
      <c r="F2330" s="8" t="s">
        <v>3477</v>
      </c>
      <c r="G2330" s="8" t="s">
        <v>15</v>
      </c>
      <c r="H2330" s="8" t="s">
        <v>3534</v>
      </c>
      <c r="I2330" s="3" t="s">
        <v>16</v>
      </c>
      <c r="J2330" s="36">
        <v>49.97</v>
      </c>
      <c r="K2330" s="32">
        <v>0.17</v>
      </c>
      <c r="L2330" s="14">
        <v>0.2</v>
      </c>
      <c r="M2330" s="7">
        <v>41401</v>
      </c>
      <c r="N2330" s="93" t="s">
        <v>5950</v>
      </c>
      <c r="O2330" s="8" t="s">
        <v>218</v>
      </c>
      <c r="P2330" s="8" t="s">
        <v>3465</v>
      </c>
      <c r="Q2330" s="8" t="s">
        <v>3471</v>
      </c>
    </row>
    <row r="2331" spans="1:17" ht="13.9" customHeight="1">
      <c r="A2331" s="2" t="s">
        <v>8758</v>
      </c>
      <c r="B2331" s="11" t="s">
        <v>13</v>
      </c>
      <c r="C2331" s="3" t="s">
        <v>14</v>
      </c>
      <c r="D2331" s="8" t="s">
        <v>2459</v>
      </c>
      <c r="E2331" s="3" t="s">
        <v>1100</v>
      </c>
      <c r="F2331" s="8" t="s">
        <v>3477</v>
      </c>
      <c r="G2331" s="8" t="s">
        <v>15</v>
      </c>
      <c r="H2331" s="8" t="s">
        <v>3534</v>
      </c>
      <c r="I2331" s="3" t="s">
        <v>16</v>
      </c>
      <c r="J2331" s="36">
        <v>9.6</v>
      </c>
      <c r="K2331" s="32">
        <v>0.41</v>
      </c>
      <c r="L2331" s="14">
        <v>0.2</v>
      </c>
      <c r="M2331" s="7">
        <v>41877</v>
      </c>
      <c r="N2331" s="93" t="s">
        <v>5951</v>
      </c>
      <c r="O2331" s="8" t="s">
        <v>218</v>
      </c>
      <c r="P2331" s="8" t="s">
        <v>3465</v>
      </c>
      <c r="Q2331" s="8" t="s">
        <v>3471</v>
      </c>
    </row>
    <row r="2332" spans="1:17" ht="13.9" customHeight="1">
      <c r="A2332" s="2" t="s">
        <v>8759</v>
      </c>
      <c r="B2332" s="11" t="s">
        <v>13</v>
      </c>
      <c r="C2332" s="3" t="s">
        <v>14</v>
      </c>
      <c r="D2332" s="8" t="s">
        <v>2460</v>
      </c>
      <c r="E2332" s="3" t="s">
        <v>774</v>
      </c>
      <c r="F2332" s="8" t="s">
        <v>3477</v>
      </c>
      <c r="G2332" s="8" t="s">
        <v>15</v>
      </c>
      <c r="H2332" s="8" t="s">
        <v>3534</v>
      </c>
      <c r="I2332" s="3" t="s">
        <v>16</v>
      </c>
      <c r="J2332" s="36">
        <v>305.72000000000003</v>
      </c>
      <c r="K2332" s="32">
        <v>1.03</v>
      </c>
      <c r="L2332" s="14">
        <v>0.2</v>
      </c>
      <c r="M2332" s="7">
        <v>44391</v>
      </c>
      <c r="N2332" s="93" t="s">
        <v>5952</v>
      </c>
      <c r="O2332" s="8" t="s">
        <v>782</v>
      </c>
      <c r="P2332" s="8" t="s">
        <v>3465</v>
      </c>
      <c r="Q2332" s="8" t="s">
        <v>3471</v>
      </c>
    </row>
    <row r="2333" spans="1:17" ht="13.9" customHeight="1">
      <c r="A2333" s="23" t="s">
        <v>8760</v>
      </c>
      <c r="B2333" s="11" t="s">
        <v>13</v>
      </c>
      <c r="C2333" s="3" t="s">
        <v>14</v>
      </c>
      <c r="D2333" s="8" t="s">
        <v>2461</v>
      </c>
      <c r="E2333" s="3" t="s">
        <v>553</v>
      </c>
      <c r="F2333" s="8" t="s">
        <v>3477</v>
      </c>
      <c r="G2333" s="8" t="s">
        <v>15</v>
      </c>
      <c r="H2333" s="8" t="s">
        <v>3534</v>
      </c>
      <c r="I2333" s="3" t="s">
        <v>16</v>
      </c>
      <c r="J2333" s="36">
        <v>294.99</v>
      </c>
      <c r="K2333" s="32">
        <v>10.76</v>
      </c>
      <c r="L2333" s="14">
        <v>0.1875</v>
      </c>
      <c r="M2333" s="7">
        <v>41384</v>
      </c>
      <c r="N2333" s="93" t="s">
        <v>5953</v>
      </c>
      <c r="O2333" s="8" t="s">
        <v>782</v>
      </c>
      <c r="P2333" s="8" t="s">
        <v>3465</v>
      </c>
      <c r="Q2333" s="8" t="s">
        <v>3471</v>
      </c>
    </row>
    <row r="2334" spans="1:17" ht="13.9" customHeight="1">
      <c r="A2334" s="2" t="s">
        <v>8761</v>
      </c>
      <c r="B2334" s="11" t="s">
        <v>13</v>
      </c>
      <c r="C2334" s="3" t="s">
        <v>14</v>
      </c>
      <c r="D2334" s="8" t="s">
        <v>2462</v>
      </c>
      <c r="E2334" s="3" t="s">
        <v>553</v>
      </c>
      <c r="F2334" s="8" t="s">
        <v>3477</v>
      </c>
      <c r="G2334" s="8" t="s">
        <v>15</v>
      </c>
      <c r="H2334" s="8" t="s">
        <v>3534</v>
      </c>
      <c r="I2334" s="3" t="s">
        <v>16</v>
      </c>
      <c r="J2334" s="36">
        <v>323.05</v>
      </c>
      <c r="K2334" s="32">
        <v>12.59</v>
      </c>
      <c r="L2334" s="14">
        <v>0.2</v>
      </c>
      <c r="M2334" s="7">
        <v>41407</v>
      </c>
      <c r="N2334" s="93" t="s">
        <v>5954</v>
      </c>
      <c r="O2334" s="8" t="s">
        <v>782</v>
      </c>
      <c r="P2334" s="8" t="s">
        <v>3465</v>
      </c>
      <c r="Q2334" s="8" t="s">
        <v>3471</v>
      </c>
    </row>
    <row r="2335" spans="1:17" ht="13.9" customHeight="1">
      <c r="A2335" s="2" t="s">
        <v>8762</v>
      </c>
      <c r="B2335" s="11" t="s">
        <v>13</v>
      </c>
      <c r="C2335" s="3" t="s">
        <v>14</v>
      </c>
      <c r="D2335" s="8" t="s">
        <v>2463</v>
      </c>
      <c r="E2335" s="8" t="s">
        <v>2552</v>
      </c>
      <c r="F2335" s="8" t="s">
        <v>3477</v>
      </c>
      <c r="G2335" s="8" t="s">
        <v>15</v>
      </c>
      <c r="H2335" s="8" t="s">
        <v>3536</v>
      </c>
      <c r="I2335" s="3" t="s">
        <v>16</v>
      </c>
      <c r="J2335" s="36">
        <v>167.9</v>
      </c>
      <c r="K2335" s="32">
        <v>3.95</v>
      </c>
      <c r="L2335" s="14">
        <v>0.2</v>
      </c>
      <c r="M2335" s="7">
        <v>41870</v>
      </c>
      <c r="N2335" s="93" t="s">
        <v>5955</v>
      </c>
      <c r="O2335" s="8" t="s">
        <v>113</v>
      </c>
      <c r="P2335" s="8" t="s">
        <v>3465</v>
      </c>
      <c r="Q2335" s="8" t="s">
        <v>3471</v>
      </c>
    </row>
    <row r="2336" spans="1:17" ht="13.9" customHeight="1">
      <c r="A2336" s="23" t="s">
        <v>8763</v>
      </c>
      <c r="B2336" s="11" t="s">
        <v>13</v>
      </c>
      <c r="C2336" s="3" t="s">
        <v>14</v>
      </c>
      <c r="D2336" s="8" t="s">
        <v>2464</v>
      </c>
      <c r="E2336" s="8" t="s">
        <v>2552</v>
      </c>
      <c r="F2336" s="8" t="s">
        <v>3477</v>
      </c>
      <c r="G2336" s="8" t="s">
        <v>15</v>
      </c>
      <c r="H2336" s="8" t="s">
        <v>3536</v>
      </c>
      <c r="I2336" s="3" t="s">
        <v>16</v>
      </c>
      <c r="J2336" s="36">
        <v>109.58</v>
      </c>
      <c r="K2336" s="32">
        <v>10.09</v>
      </c>
      <c r="L2336" s="14">
        <v>0.1875</v>
      </c>
      <c r="M2336" s="7">
        <v>44415</v>
      </c>
      <c r="N2336" s="93" t="s">
        <v>5956</v>
      </c>
      <c r="O2336" s="8" t="s">
        <v>113</v>
      </c>
      <c r="P2336" s="8" t="s">
        <v>3465</v>
      </c>
      <c r="Q2336" s="8" t="s">
        <v>3471</v>
      </c>
    </row>
    <row r="2337" spans="1:17" ht="13.9" customHeight="1">
      <c r="A2337" s="2" t="s">
        <v>8764</v>
      </c>
      <c r="B2337" s="11" t="s">
        <v>13</v>
      </c>
      <c r="C2337" s="3" t="s">
        <v>14</v>
      </c>
      <c r="D2337" s="8" t="s">
        <v>2465</v>
      </c>
      <c r="E2337" s="3" t="s">
        <v>1471</v>
      </c>
      <c r="F2337" s="8" t="s">
        <v>3477</v>
      </c>
      <c r="G2337" s="8" t="s">
        <v>15</v>
      </c>
      <c r="H2337" s="8" t="s">
        <v>3534</v>
      </c>
      <c r="I2337" s="3" t="s">
        <v>16</v>
      </c>
      <c r="J2337" s="36">
        <v>152.21</v>
      </c>
      <c r="K2337" s="32">
        <v>0.2</v>
      </c>
      <c r="L2337" s="14">
        <v>0.2</v>
      </c>
      <c r="M2337" s="7">
        <v>41386</v>
      </c>
      <c r="N2337" s="93" t="s">
        <v>5957</v>
      </c>
      <c r="O2337" s="8" t="s">
        <v>218</v>
      </c>
      <c r="P2337" s="8" t="s">
        <v>3465</v>
      </c>
      <c r="Q2337" s="8" t="s">
        <v>3471</v>
      </c>
    </row>
    <row r="2338" spans="1:17" ht="13.9" customHeight="1">
      <c r="A2338" s="2" t="s">
        <v>8765</v>
      </c>
      <c r="B2338" s="11" t="s">
        <v>13</v>
      </c>
      <c r="C2338" s="3" t="s">
        <v>14</v>
      </c>
      <c r="D2338" s="8" t="s">
        <v>2466</v>
      </c>
      <c r="E2338" s="8" t="s">
        <v>201</v>
      </c>
      <c r="F2338" s="8" t="s">
        <v>3477</v>
      </c>
      <c r="G2338" s="8" t="s">
        <v>15</v>
      </c>
      <c r="H2338" s="8" t="s">
        <v>3534</v>
      </c>
      <c r="I2338" s="3" t="s">
        <v>16</v>
      </c>
      <c r="J2338" s="36">
        <v>27.69</v>
      </c>
      <c r="K2338" s="32">
        <v>0.75</v>
      </c>
      <c r="L2338" s="14">
        <v>0.2</v>
      </c>
      <c r="M2338" s="7">
        <v>41434</v>
      </c>
      <c r="N2338" s="93" t="s">
        <v>5958</v>
      </c>
      <c r="O2338" s="8" t="s">
        <v>218</v>
      </c>
      <c r="P2338" s="8" t="s">
        <v>3465</v>
      </c>
      <c r="Q2338" s="8" t="s">
        <v>3471</v>
      </c>
    </row>
    <row r="2339" spans="1:17" ht="13.9" customHeight="1">
      <c r="A2339" s="23" t="s">
        <v>8766</v>
      </c>
      <c r="B2339" s="11" t="s">
        <v>13</v>
      </c>
      <c r="C2339" s="3" t="s">
        <v>14</v>
      </c>
      <c r="D2339" s="8" t="s">
        <v>2467</v>
      </c>
      <c r="E2339" s="3" t="s">
        <v>995</v>
      </c>
      <c r="F2339" s="8" t="s">
        <v>3477</v>
      </c>
      <c r="G2339" s="8" t="s">
        <v>15</v>
      </c>
      <c r="H2339" s="8" t="s">
        <v>3532</v>
      </c>
      <c r="I2339" s="3" t="s">
        <v>16</v>
      </c>
      <c r="J2339" s="36">
        <v>38.61</v>
      </c>
      <c r="K2339" s="32">
        <v>5</v>
      </c>
      <c r="L2339" s="14">
        <v>0.2</v>
      </c>
      <c r="M2339" s="7">
        <v>41895</v>
      </c>
      <c r="N2339" s="93" t="s">
        <v>5959</v>
      </c>
      <c r="O2339" s="8" t="s">
        <v>140</v>
      </c>
      <c r="P2339" s="8" t="s">
        <v>3465</v>
      </c>
      <c r="Q2339" s="8" t="s">
        <v>3471</v>
      </c>
    </row>
    <row r="2340" spans="1:17" ht="13.9" customHeight="1">
      <c r="A2340" s="2" t="s">
        <v>8767</v>
      </c>
      <c r="B2340" s="11" t="s">
        <v>13</v>
      </c>
      <c r="C2340" s="3" t="s">
        <v>14</v>
      </c>
      <c r="D2340" s="8" t="s">
        <v>2468</v>
      </c>
      <c r="E2340" s="8" t="s">
        <v>1702</v>
      </c>
      <c r="F2340" s="8" t="s">
        <v>3477</v>
      </c>
      <c r="G2340" s="8" t="s">
        <v>15</v>
      </c>
      <c r="H2340" s="8" t="s">
        <v>3534</v>
      </c>
      <c r="I2340" s="3" t="s">
        <v>16</v>
      </c>
      <c r="J2340" s="36">
        <v>158.97</v>
      </c>
      <c r="K2340" s="32">
        <v>0.45</v>
      </c>
      <c r="L2340" s="14">
        <v>0.2</v>
      </c>
      <c r="M2340" s="7">
        <v>44397</v>
      </c>
      <c r="N2340" s="93" t="s">
        <v>5960</v>
      </c>
      <c r="O2340" s="8" t="s">
        <v>218</v>
      </c>
      <c r="P2340" s="8" t="s">
        <v>3465</v>
      </c>
      <c r="Q2340" s="8" t="s">
        <v>3471</v>
      </c>
    </row>
    <row r="2341" spans="1:17" ht="13.9" customHeight="1">
      <c r="A2341" s="2" t="s">
        <v>8768</v>
      </c>
      <c r="B2341" s="11" t="s">
        <v>13</v>
      </c>
      <c r="C2341" s="3" t="s">
        <v>14</v>
      </c>
      <c r="D2341" s="8" t="s">
        <v>2469</v>
      </c>
      <c r="E2341" s="3" t="s">
        <v>1177</v>
      </c>
      <c r="F2341" s="8" t="s">
        <v>3477</v>
      </c>
      <c r="G2341" s="8" t="s">
        <v>15</v>
      </c>
      <c r="H2341" s="8" t="s">
        <v>3534</v>
      </c>
      <c r="I2341" s="3" t="s">
        <v>16</v>
      </c>
      <c r="J2341" s="36">
        <v>148.06</v>
      </c>
      <c r="K2341" s="32">
        <v>0.18</v>
      </c>
      <c r="L2341" s="14">
        <v>0.2</v>
      </c>
      <c r="M2341" s="7">
        <v>41375</v>
      </c>
      <c r="N2341" s="93" t="s">
        <v>5432</v>
      </c>
      <c r="O2341" s="8" t="s">
        <v>218</v>
      </c>
      <c r="P2341" s="8" t="s">
        <v>3465</v>
      </c>
      <c r="Q2341" s="8" t="s">
        <v>3471</v>
      </c>
    </row>
    <row r="2342" spans="1:17" ht="13.9" customHeight="1">
      <c r="A2342" s="23" t="s">
        <v>8769</v>
      </c>
      <c r="B2342" s="11" t="s">
        <v>13</v>
      </c>
      <c r="C2342" s="3" t="s">
        <v>14</v>
      </c>
      <c r="D2342" s="8" t="s">
        <v>2470</v>
      </c>
      <c r="E2342" s="8" t="s">
        <v>1589</v>
      </c>
      <c r="F2342" s="8" t="s">
        <v>3477</v>
      </c>
      <c r="G2342" s="8" t="s">
        <v>15</v>
      </c>
      <c r="H2342" s="8" t="s">
        <v>3534</v>
      </c>
      <c r="I2342" s="3" t="s">
        <v>16</v>
      </c>
      <c r="J2342" s="36">
        <v>76.14</v>
      </c>
      <c r="K2342" s="32">
        <v>1.82</v>
      </c>
      <c r="L2342" s="14">
        <v>0.2</v>
      </c>
      <c r="M2342" s="7">
        <v>41434</v>
      </c>
      <c r="N2342" s="93" t="s">
        <v>5961</v>
      </c>
      <c r="O2342" s="8" t="s">
        <v>782</v>
      </c>
      <c r="P2342" s="8" t="s">
        <v>3465</v>
      </c>
      <c r="Q2342" s="8" t="s">
        <v>3471</v>
      </c>
    </row>
    <row r="2343" spans="1:17" ht="13.9" customHeight="1">
      <c r="A2343" s="2" t="s">
        <v>8770</v>
      </c>
      <c r="B2343" s="11" t="s">
        <v>13</v>
      </c>
      <c r="C2343" s="3" t="s">
        <v>14</v>
      </c>
      <c r="D2343" s="8" t="s">
        <v>2471</v>
      </c>
      <c r="E2343" s="3" t="s">
        <v>898</v>
      </c>
      <c r="F2343" s="8" t="s">
        <v>3477</v>
      </c>
      <c r="G2343" s="8" t="s">
        <v>15</v>
      </c>
      <c r="H2343" s="8" t="s">
        <v>3534</v>
      </c>
      <c r="I2343" s="3" t="s">
        <v>16</v>
      </c>
      <c r="J2343" s="36">
        <v>312.70999999999998</v>
      </c>
      <c r="K2343" s="32">
        <v>20.63</v>
      </c>
      <c r="L2343" s="14">
        <v>0.2</v>
      </c>
      <c r="M2343" s="7">
        <v>41900</v>
      </c>
      <c r="N2343" s="93" t="s">
        <v>5427</v>
      </c>
      <c r="O2343" s="8" t="s">
        <v>782</v>
      </c>
      <c r="P2343" s="8" t="s">
        <v>3465</v>
      </c>
      <c r="Q2343" s="8" t="s">
        <v>3471</v>
      </c>
    </row>
    <row r="2344" spans="1:17" ht="13.9" customHeight="1">
      <c r="A2344" s="2" t="s">
        <v>8771</v>
      </c>
      <c r="B2344" s="11" t="s">
        <v>13</v>
      </c>
      <c r="C2344" s="3" t="s">
        <v>14</v>
      </c>
      <c r="D2344" s="8" t="s">
        <v>2472</v>
      </c>
      <c r="E2344" s="3" t="s">
        <v>354</v>
      </c>
      <c r="F2344" s="8" t="s">
        <v>3477</v>
      </c>
      <c r="G2344" s="8" t="s">
        <v>15</v>
      </c>
      <c r="H2344" s="8" t="s">
        <v>3534</v>
      </c>
      <c r="I2344" s="3" t="s">
        <v>16</v>
      </c>
      <c r="J2344" s="36">
        <v>221.77</v>
      </c>
      <c r="K2344" s="32">
        <v>3.12</v>
      </c>
      <c r="L2344" s="14">
        <v>0.1875</v>
      </c>
      <c r="M2344" s="7">
        <v>44434</v>
      </c>
      <c r="N2344" s="93" t="s">
        <v>5431</v>
      </c>
      <c r="O2344" s="8" t="s">
        <v>782</v>
      </c>
      <c r="P2344" s="8" t="s">
        <v>3465</v>
      </c>
      <c r="Q2344" s="8" t="s">
        <v>3471</v>
      </c>
    </row>
    <row r="2345" spans="1:17" ht="13.9" customHeight="1">
      <c r="A2345" s="23" t="s">
        <v>8772</v>
      </c>
      <c r="B2345" s="11" t="s">
        <v>13</v>
      </c>
      <c r="C2345" s="3" t="s">
        <v>14</v>
      </c>
      <c r="D2345" s="8" t="s">
        <v>2473</v>
      </c>
      <c r="E2345" s="3" t="s">
        <v>354</v>
      </c>
      <c r="F2345" s="8" t="s">
        <v>3477</v>
      </c>
      <c r="G2345" s="8" t="s">
        <v>15</v>
      </c>
      <c r="H2345" s="8" t="s">
        <v>3536</v>
      </c>
      <c r="I2345" s="3" t="s">
        <v>16</v>
      </c>
      <c r="J2345" s="36">
        <v>121.14</v>
      </c>
      <c r="K2345" s="32">
        <v>2.0299999999999998</v>
      </c>
      <c r="L2345" s="14">
        <v>0.2</v>
      </c>
      <c r="M2345" s="7">
        <v>41384</v>
      </c>
      <c r="N2345" s="93" t="s">
        <v>5433</v>
      </c>
      <c r="O2345" s="8" t="s">
        <v>113</v>
      </c>
      <c r="P2345" s="8" t="s">
        <v>3465</v>
      </c>
      <c r="Q2345" s="8" t="s">
        <v>3471</v>
      </c>
    </row>
    <row r="2346" spans="1:17" ht="13.9" customHeight="1">
      <c r="A2346" s="2" t="s">
        <v>8773</v>
      </c>
      <c r="B2346" s="11" t="s">
        <v>13</v>
      </c>
      <c r="C2346" s="3" t="s">
        <v>14</v>
      </c>
      <c r="D2346" s="8" t="s">
        <v>2474</v>
      </c>
      <c r="E2346" s="8" t="s">
        <v>3063</v>
      </c>
      <c r="F2346" s="8" t="s">
        <v>3477</v>
      </c>
      <c r="G2346" s="8" t="s">
        <v>15</v>
      </c>
      <c r="H2346" s="8" t="s">
        <v>3532</v>
      </c>
      <c r="I2346" s="3" t="s">
        <v>16</v>
      </c>
      <c r="J2346" s="36">
        <v>28.85</v>
      </c>
      <c r="K2346" s="32">
        <v>1.1100000000000001</v>
      </c>
      <c r="L2346" s="14">
        <v>0.1875</v>
      </c>
      <c r="M2346" s="7">
        <v>41437</v>
      </c>
      <c r="N2346" s="93" t="s">
        <v>5428</v>
      </c>
      <c r="O2346" s="8" t="s">
        <v>140</v>
      </c>
      <c r="P2346" s="8" t="s">
        <v>3465</v>
      </c>
      <c r="Q2346" s="8" t="s">
        <v>3471</v>
      </c>
    </row>
    <row r="2347" spans="1:17" ht="13.9" customHeight="1">
      <c r="A2347" s="2" t="s">
        <v>8774</v>
      </c>
      <c r="B2347" s="11" t="s">
        <v>13</v>
      </c>
      <c r="C2347" s="3" t="s">
        <v>14</v>
      </c>
      <c r="D2347" s="8" t="s">
        <v>2475</v>
      </c>
      <c r="E2347" s="8" t="s">
        <v>2404</v>
      </c>
      <c r="F2347" s="8" t="s">
        <v>3477</v>
      </c>
      <c r="G2347" s="8" t="s">
        <v>15</v>
      </c>
      <c r="H2347" s="8" t="s">
        <v>3534</v>
      </c>
      <c r="I2347" s="3" t="s">
        <v>16</v>
      </c>
      <c r="J2347" s="36">
        <v>30.2</v>
      </c>
      <c r="K2347" s="32">
        <v>3.32</v>
      </c>
      <c r="L2347" s="14">
        <v>0.1875</v>
      </c>
      <c r="M2347" s="7">
        <v>41907</v>
      </c>
      <c r="N2347" s="93" t="s">
        <v>5962</v>
      </c>
      <c r="O2347" s="8" t="s">
        <v>218</v>
      </c>
      <c r="P2347" s="8" t="s">
        <v>3465</v>
      </c>
      <c r="Q2347" s="8" t="s">
        <v>3471</v>
      </c>
    </row>
    <row r="2348" spans="1:17" ht="13.9" customHeight="1">
      <c r="A2348" s="23" t="s">
        <v>8775</v>
      </c>
      <c r="B2348" s="11" t="s">
        <v>13</v>
      </c>
      <c r="C2348" s="3" t="s">
        <v>14</v>
      </c>
      <c r="D2348" s="8" t="s">
        <v>2476</v>
      </c>
      <c r="E2348" s="8" t="s">
        <v>2692</v>
      </c>
      <c r="F2348" s="8" t="s">
        <v>3477</v>
      </c>
      <c r="G2348" s="8" t="s">
        <v>15</v>
      </c>
      <c r="H2348" s="8" t="s">
        <v>3534</v>
      </c>
      <c r="I2348" s="3" t="s">
        <v>16</v>
      </c>
      <c r="J2348" s="36">
        <v>300.83</v>
      </c>
      <c r="K2348" s="32">
        <v>46.5</v>
      </c>
      <c r="L2348" s="14">
        <v>0.125</v>
      </c>
      <c r="M2348" s="7">
        <v>44424</v>
      </c>
      <c r="N2348" s="93" t="s">
        <v>5430</v>
      </c>
      <c r="O2348" s="8" t="s">
        <v>782</v>
      </c>
      <c r="P2348" s="8" t="s">
        <v>3465</v>
      </c>
      <c r="Q2348" s="8" t="s">
        <v>3471</v>
      </c>
    </row>
    <row r="2349" spans="1:17" ht="13.9" customHeight="1">
      <c r="A2349" s="2" t="s">
        <v>8776</v>
      </c>
      <c r="B2349" s="11" t="s">
        <v>13</v>
      </c>
      <c r="C2349" s="3" t="s">
        <v>14</v>
      </c>
      <c r="D2349" s="8" t="s">
        <v>2477</v>
      </c>
      <c r="E2349" s="3" t="s">
        <v>506</v>
      </c>
      <c r="F2349" s="8" t="s">
        <v>3477</v>
      </c>
      <c r="G2349" s="8" t="s">
        <v>15</v>
      </c>
      <c r="H2349" s="8" t="s">
        <v>3534</v>
      </c>
      <c r="I2349" s="3" t="s">
        <v>16</v>
      </c>
      <c r="J2349" s="36">
        <v>29.52</v>
      </c>
      <c r="K2349" s="32">
        <v>0.75</v>
      </c>
      <c r="L2349" s="14">
        <v>0.2</v>
      </c>
      <c r="M2349" s="7">
        <v>41420</v>
      </c>
      <c r="N2349" s="97" t="s">
        <v>5963</v>
      </c>
      <c r="O2349" s="8" t="s">
        <v>218</v>
      </c>
      <c r="P2349" s="8" t="s">
        <v>3465</v>
      </c>
      <c r="Q2349" s="8" t="s">
        <v>3471</v>
      </c>
    </row>
    <row r="2350" spans="1:17" ht="13.9" customHeight="1">
      <c r="A2350" s="2" t="s">
        <v>8777</v>
      </c>
      <c r="B2350" s="11" t="s">
        <v>13</v>
      </c>
      <c r="C2350" s="3" t="s">
        <v>14</v>
      </c>
      <c r="D2350" s="8" t="s">
        <v>2478</v>
      </c>
      <c r="E2350" s="8" t="s">
        <v>2692</v>
      </c>
      <c r="F2350" s="8" t="s">
        <v>3477</v>
      </c>
      <c r="G2350" s="8" t="s">
        <v>15</v>
      </c>
      <c r="H2350" s="8" t="s">
        <v>3534</v>
      </c>
      <c r="I2350" s="3" t="s">
        <v>16</v>
      </c>
      <c r="J2350" s="36">
        <v>54.06</v>
      </c>
      <c r="K2350" s="32">
        <v>0.17</v>
      </c>
      <c r="L2350" s="14">
        <v>0.2</v>
      </c>
      <c r="M2350" s="7">
        <v>41437</v>
      </c>
      <c r="N2350" s="93" t="s">
        <v>5964</v>
      </c>
      <c r="O2350" s="8" t="s">
        <v>218</v>
      </c>
      <c r="P2350" s="8" t="s">
        <v>3465</v>
      </c>
      <c r="Q2350" s="8" t="s">
        <v>3471</v>
      </c>
    </row>
    <row r="2351" spans="1:17" ht="13.9" customHeight="1">
      <c r="A2351" s="23" t="s">
        <v>8778</v>
      </c>
      <c r="B2351" s="11" t="s">
        <v>13</v>
      </c>
      <c r="C2351" s="3" t="s">
        <v>14</v>
      </c>
      <c r="D2351" s="8" t="s">
        <v>2479</v>
      </c>
      <c r="E2351" s="3" t="s">
        <v>553</v>
      </c>
      <c r="F2351" s="8" t="s">
        <v>3477</v>
      </c>
      <c r="G2351" s="8" t="s">
        <v>15</v>
      </c>
      <c r="H2351" s="8" t="s">
        <v>3534</v>
      </c>
      <c r="I2351" s="3" t="s">
        <v>16</v>
      </c>
      <c r="J2351" s="36">
        <v>170.33</v>
      </c>
      <c r="K2351" s="32">
        <v>0.5</v>
      </c>
      <c r="L2351" s="14">
        <v>0.2</v>
      </c>
      <c r="M2351" s="7">
        <v>41907</v>
      </c>
      <c r="N2351" s="93" t="s">
        <v>5965</v>
      </c>
      <c r="O2351" s="8" t="s">
        <v>218</v>
      </c>
      <c r="P2351" s="8" t="s">
        <v>3465</v>
      </c>
      <c r="Q2351" s="8" t="s">
        <v>3471</v>
      </c>
    </row>
    <row r="2352" spans="1:17" ht="13.9" customHeight="1">
      <c r="A2352" s="2" t="s">
        <v>8779</v>
      </c>
      <c r="B2352" s="11" t="s">
        <v>13</v>
      </c>
      <c r="C2352" s="3" t="s">
        <v>14</v>
      </c>
      <c r="D2352" s="8" t="s">
        <v>2480</v>
      </c>
      <c r="E2352" s="8" t="s">
        <v>201</v>
      </c>
      <c r="F2352" s="8" t="s">
        <v>3477</v>
      </c>
      <c r="G2352" s="8" t="s">
        <v>15</v>
      </c>
      <c r="H2352" s="8" t="s">
        <v>3534</v>
      </c>
      <c r="I2352" s="3" t="s">
        <v>16</v>
      </c>
      <c r="J2352" s="37">
        <v>74.63</v>
      </c>
      <c r="K2352" s="32">
        <v>0.69</v>
      </c>
      <c r="L2352" s="14">
        <v>0.2</v>
      </c>
      <c r="M2352" s="7">
        <v>44427</v>
      </c>
      <c r="N2352" s="97" t="s">
        <v>5963</v>
      </c>
      <c r="O2352" s="13" t="s">
        <v>782</v>
      </c>
      <c r="P2352" s="13" t="s">
        <v>3465</v>
      </c>
      <c r="Q2352" s="13" t="s">
        <v>3471</v>
      </c>
    </row>
    <row r="2353" spans="1:17" ht="13.9" customHeight="1">
      <c r="A2353" s="2" t="s">
        <v>8780</v>
      </c>
      <c r="B2353" s="11" t="s">
        <v>13</v>
      </c>
      <c r="C2353" s="3" t="s">
        <v>14</v>
      </c>
      <c r="D2353" s="8" t="s">
        <v>2481</v>
      </c>
      <c r="E2353" s="8" t="s">
        <v>201</v>
      </c>
      <c r="F2353" s="8" t="s">
        <v>3477</v>
      </c>
      <c r="G2353" s="8" t="s">
        <v>15</v>
      </c>
      <c r="H2353" s="8" t="s">
        <v>3517</v>
      </c>
      <c r="I2353" s="3" t="s">
        <v>16</v>
      </c>
      <c r="J2353" s="36">
        <v>665.02</v>
      </c>
      <c r="K2353" s="32">
        <v>92.787497000000002</v>
      </c>
      <c r="L2353" s="14">
        <v>0.1943</v>
      </c>
      <c r="M2353" s="7">
        <v>41313</v>
      </c>
      <c r="N2353" s="93" t="s">
        <v>5966</v>
      </c>
      <c r="O2353" s="8" t="s">
        <v>284</v>
      </c>
      <c r="P2353" s="8" t="s">
        <v>3465</v>
      </c>
      <c r="Q2353" s="8" t="s">
        <v>3472</v>
      </c>
    </row>
    <row r="2354" spans="1:17" ht="13.9" customHeight="1">
      <c r="A2354" s="23" t="s">
        <v>8781</v>
      </c>
      <c r="B2354" s="11" t="s">
        <v>13</v>
      </c>
      <c r="C2354" s="3" t="s">
        <v>14</v>
      </c>
      <c r="D2354" s="8" t="s">
        <v>2482</v>
      </c>
      <c r="E2354" s="8" t="s">
        <v>2276</v>
      </c>
      <c r="F2354" s="8" t="s">
        <v>3477</v>
      </c>
      <c r="G2354" s="8" t="s">
        <v>15</v>
      </c>
      <c r="H2354" s="8" t="s">
        <v>3534</v>
      </c>
      <c r="I2354" s="3" t="s">
        <v>16</v>
      </c>
      <c r="J2354" s="36">
        <v>51.91</v>
      </c>
      <c r="K2354" s="32">
        <v>0.55000000000000004</v>
      </c>
      <c r="L2354" s="14">
        <v>0.2</v>
      </c>
      <c r="M2354" s="7">
        <v>41443</v>
      </c>
      <c r="N2354" s="93" t="s">
        <v>5967</v>
      </c>
      <c r="O2354" s="8" t="s">
        <v>218</v>
      </c>
      <c r="P2354" s="8" t="s">
        <v>3465</v>
      </c>
      <c r="Q2354" s="8" t="s">
        <v>3471</v>
      </c>
    </row>
    <row r="2355" spans="1:17" ht="13.9" customHeight="1">
      <c r="A2355" s="2" t="s">
        <v>8782</v>
      </c>
      <c r="B2355" s="11" t="s">
        <v>13</v>
      </c>
      <c r="C2355" s="3" t="s">
        <v>14</v>
      </c>
      <c r="D2355" s="8" t="s">
        <v>2483</v>
      </c>
      <c r="E2355" s="3" t="s">
        <v>1051</v>
      </c>
      <c r="F2355" s="8" t="s">
        <v>3477</v>
      </c>
      <c r="G2355" s="8" t="s">
        <v>15</v>
      </c>
      <c r="H2355" s="8" t="s">
        <v>3534</v>
      </c>
      <c r="I2355" s="3" t="s">
        <v>16</v>
      </c>
      <c r="J2355" s="36">
        <v>150.47</v>
      </c>
      <c r="K2355" s="32">
        <v>2.5</v>
      </c>
      <c r="L2355" s="14">
        <v>0.2</v>
      </c>
      <c r="M2355" s="7">
        <v>41926</v>
      </c>
      <c r="N2355" s="93" t="s">
        <v>5968</v>
      </c>
      <c r="O2355" s="8" t="s">
        <v>218</v>
      </c>
      <c r="P2355" s="8" t="s">
        <v>3465</v>
      </c>
      <c r="Q2355" s="8" t="s">
        <v>3471</v>
      </c>
    </row>
    <row r="2356" spans="1:17" ht="13.9" customHeight="1">
      <c r="A2356" s="2" t="s">
        <v>8783</v>
      </c>
      <c r="B2356" s="11" t="s">
        <v>13</v>
      </c>
      <c r="C2356" s="3" t="s">
        <v>14</v>
      </c>
      <c r="D2356" s="8" t="s">
        <v>2484</v>
      </c>
      <c r="E2356" s="8" t="s">
        <v>2147</v>
      </c>
      <c r="F2356" s="8" t="s">
        <v>3477</v>
      </c>
      <c r="G2356" s="8" t="s">
        <v>15</v>
      </c>
      <c r="H2356" s="8" t="s">
        <v>3534</v>
      </c>
      <c r="I2356" s="3" t="s">
        <v>16</v>
      </c>
      <c r="J2356" s="36">
        <v>321.95</v>
      </c>
      <c r="K2356" s="32">
        <v>12.59</v>
      </c>
      <c r="L2356" s="14">
        <v>0.1875</v>
      </c>
      <c r="M2356" s="7">
        <v>44446</v>
      </c>
      <c r="N2356" s="93" t="s">
        <v>5968</v>
      </c>
      <c r="O2356" s="8" t="s">
        <v>782</v>
      </c>
      <c r="P2356" s="8" t="s">
        <v>3465</v>
      </c>
      <c r="Q2356" s="8" t="s">
        <v>3471</v>
      </c>
    </row>
    <row r="2357" spans="1:17" ht="13.9" customHeight="1">
      <c r="A2357" s="23" t="s">
        <v>8784</v>
      </c>
      <c r="B2357" s="11" t="s">
        <v>13</v>
      </c>
      <c r="C2357" s="3" t="s">
        <v>14</v>
      </c>
      <c r="D2357" s="8" t="s">
        <v>2485</v>
      </c>
      <c r="E2357" s="8" t="s">
        <v>1274</v>
      </c>
      <c r="F2357" s="8" t="s">
        <v>3477</v>
      </c>
      <c r="G2357" s="8" t="s">
        <v>15</v>
      </c>
      <c r="H2357" s="8" t="s">
        <v>3532</v>
      </c>
      <c r="I2357" s="3" t="s">
        <v>16</v>
      </c>
      <c r="J2357" s="36">
        <v>42.98</v>
      </c>
      <c r="K2357" s="32">
        <v>5</v>
      </c>
      <c r="L2357" s="14">
        <v>0.2</v>
      </c>
      <c r="M2357" s="7">
        <v>41435</v>
      </c>
      <c r="N2357" s="93" t="s">
        <v>5969</v>
      </c>
      <c r="O2357" s="8" t="s">
        <v>140</v>
      </c>
      <c r="P2357" s="8" t="s">
        <v>3465</v>
      </c>
      <c r="Q2357" s="8" t="s">
        <v>3471</v>
      </c>
    </row>
    <row r="2358" spans="1:17" ht="13.9" customHeight="1">
      <c r="A2358" s="2" t="s">
        <v>8785</v>
      </c>
      <c r="B2358" s="11" t="s">
        <v>13</v>
      </c>
      <c r="C2358" s="3" t="s">
        <v>14</v>
      </c>
      <c r="D2358" s="8" t="s">
        <v>2486</v>
      </c>
      <c r="E2358" s="3" t="s">
        <v>1327</v>
      </c>
      <c r="F2358" s="8" t="s">
        <v>3477</v>
      </c>
      <c r="G2358" s="8" t="s">
        <v>15</v>
      </c>
      <c r="H2358" s="8" t="s">
        <v>3534</v>
      </c>
      <c r="I2358" s="3" t="s">
        <v>16</v>
      </c>
      <c r="J2358" s="36">
        <v>28.25</v>
      </c>
      <c r="K2358" s="32">
        <v>1.5</v>
      </c>
      <c r="L2358" s="14">
        <v>0.1875</v>
      </c>
      <c r="M2358" s="7">
        <v>41443</v>
      </c>
      <c r="N2358" s="93" t="s">
        <v>5970</v>
      </c>
      <c r="O2358" s="8" t="s">
        <v>218</v>
      </c>
      <c r="P2358" s="8" t="s">
        <v>3465</v>
      </c>
      <c r="Q2358" s="8" t="s">
        <v>3471</v>
      </c>
    </row>
    <row r="2359" spans="1:17" ht="13.9" customHeight="1">
      <c r="A2359" s="2" t="s">
        <v>8786</v>
      </c>
      <c r="B2359" s="11" t="s">
        <v>13</v>
      </c>
      <c r="C2359" s="3" t="s">
        <v>14</v>
      </c>
      <c r="D2359" s="8" t="s">
        <v>2487</v>
      </c>
      <c r="E2359" s="3" t="s">
        <v>1327</v>
      </c>
      <c r="F2359" s="8" t="s">
        <v>3477</v>
      </c>
      <c r="G2359" s="8" t="s">
        <v>15</v>
      </c>
      <c r="H2359" s="8" t="s">
        <v>3534</v>
      </c>
      <c r="I2359" s="3" t="s">
        <v>16</v>
      </c>
      <c r="J2359" s="36">
        <v>152.31</v>
      </c>
      <c r="K2359" s="32">
        <v>1.1100000000000001</v>
      </c>
      <c r="L2359" s="14">
        <v>0.2</v>
      </c>
      <c r="M2359" s="7">
        <v>41904</v>
      </c>
      <c r="N2359" s="93" t="s">
        <v>3856</v>
      </c>
      <c r="O2359" s="8" t="s">
        <v>218</v>
      </c>
      <c r="P2359" s="8" t="s">
        <v>3465</v>
      </c>
      <c r="Q2359" s="8" t="s">
        <v>3471</v>
      </c>
    </row>
    <row r="2360" spans="1:17" ht="13.9" customHeight="1">
      <c r="A2360" s="23" t="s">
        <v>8787</v>
      </c>
      <c r="B2360" s="11" t="s">
        <v>13</v>
      </c>
      <c r="C2360" s="3" t="s">
        <v>14</v>
      </c>
      <c r="D2360" s="8" t="s">
        <v>2488</v>
      </c>
      <c r="E2360" s="8" t="s">
        <v>1589</v>
      </c>
      <c r="F2360" s="8" t="s">
        <v>3477</v>
      </c>
      <c r="G2360" s="8" t="s">
        <v>15</v>
      </c>
      <c r="H2360" s="8" t="s">
        <v>3534</v>
      </c>
      <c r="I2360" s="3" t="s">
        <v>16</v>
      </c>
      <c r="J2360" s="36">
        <v>41.94</v>
      </c>
      <c r="K2360" s="32">
        <v>0.63</v>
      </c>
      <c r="L2360" s="14">
        <v>0.2</v>
      </c>
      <c r="M2360" s="7">
        <v>44439</v>
      </c>
      <c r="N2360" s="93" t="s">
        <v>5971</v>
      </c>
      <c r="O2360" s="8" t="s">
        <v>218</v>
      </c>
      <c r="P2360" s="8" t="s">
        <v>3465</v>
      </c>
      <c r="Q2360" s="8" t="s">
        <v>3471</v>
      </c>
    </row>
    <row r="2361" spans="1:17" ht="13.9" customHeight="1">
      <c r="A2361" s="2" t="s">
        <v>8788</v>
      </c>
      <c r="B2361" s="11" t="s">
        <v>13</v>
      </c>
      <c r="C2361" s="3" t="s">
        <v>14</v>
      </c>
      <c r="D2361" s="8" t="s">
        <v>2489</v>
      </c>
      <c r="E2361" s="8" t="s">
        <v>1274</v>
      </c>
      <c r="F2361" s="8" t="s">
        <v>3477</v>
      </c>
      <c r="G2361" s="8" t="s">
        <v>15</v>
      </c>
      <c r="H2361" s="8" t="s">
        <v>3534</v>
      </c>
      <c r="I2361" s="3" t="s">
        <v>16</v>
      </c>
      <c r="J2361" s="36">
        <v>80.900000000000006</v>
      </c>
      <c r="K2361" s="32">
        <v>7.5</v>
      </c>
      <c r="L2361" s="14">
        <v>0.2</v>
      </c>
      <c r="M2361" s="7">
        <v>41444</v>
      </c>
      <c r="N2361" s="93" t="s">
        <v>5972</v>
      </c>
      <c r="O2361" s="8" t="s">
        <v>782</v>
      </c>
      <c r="P2361" s="8" t="s">
        <v>3465</v>
      </c>
      <c r="Q2361" s="8" t="s">
        <v>3471</v>
      </c>
    </row>
    <row r="2362" spans="1:17" ht="13.9" customHeight="1">
      <c r="A2362" s="2" t="s">
        <v>8789</v>
      </c>
      <c r="B2362" s="11" t="s">
        <v>13</v>
      </c>
      <c r="C2362" s="3" t="s">
        <v>14</v>
      </c>
      <c r="D2362" s="8" t="s">
        <v>2490</v>
      </c>
      <c r="E2362" s="3" t="s">
        <v>898</v>
      </c>
      <c r="F2362" s="8" t="s">
        <v>3477</v>
      </c>
      <c r="G2362" s="8" t="s">
        <v>15</v>
      </c>
      <c r="H2362" s="8" t="s">
        <v>3534</v>
      </c>
      <c r="I2362" s="3" t="s">
        <v>16</v>
      </c>
      <c r="J2362" s="36">
        <v>82.02</v>
      </c>
      <c r="K2362" s="32">
        <v>7.5</v>
      </c>
      <c r="L2362" s="14">
        <v>0.2</v>
      </c>
      <c r="M2362" s="7">
        <v>41458</v>
      </c>
      <c r="N2362" s="93" t="s">
        <v>3838</v>
      </c>
      <c r="O2362" s="8" t="s">
        <v>782</v>
      </c>
      <c r="P2362" s="8" t="s">
        <v>3465</v>
      </c>
      <c r="Q2362" s="8" t="s">
        <v>3471</v>
      </c>
    </row>
    <row r="2363" spans="1:17" ht="13.9" customHeight="1">
      <c r="A2363" s="23" t="s">
        <v>8790</v>
      </c>
      <c r="B2363" s="11" t="s">
        <v>13</v>
      </c>
      <c r="C2363" s="3" t="s">
        <v>14</v>
      </c>
      <c r="D2363" s="8" t="s">
        <v>2491</v>
      </c>
      <c r="E2363" s="8" t="s">
        <v>201</v>
      </c>
      <c r="F2363" s="8" t="s">
        <v>3477</v>
      </c>
      <c r="G2363" s="8" t="s">
        <v>15</v>
      </c>
      <c r="H2363" s="8" t="s">
        <v>3534</v>
      </c>
      <c r="I2363" s="3" t="s">
        <v>16</v>
      </c>
      <c r="J2363" s="36">
        <v>172.5</v>
      </c>
      <c r="K2363" s="32">
        <v>5</v>
      </c>
      <c r="L2363" s="14">
        <v>0.2</v>
      </c>
      <c r="M2363" s="7">
        <v>41943</v>
      </c>
      <c r="N2363" s="93" t="s">
        <v>5973</v>
      </c>
      <c r="O2363" s="8" t="s">
        <v>782</v>
      </c>
      <c r="P2363" s="8" t="s">
        <v>3465</v>
      </c>
      <c r="Q2363" s="8" t="s">
        <v>3471</v>
      </c>
    </row>
    <row r="2364" spans="1:17" ht="13.9" customHeight="1">
      <c r="A2364" s="2" t="s">
        <v>8791</v>
      </c>
      <c r="B2364" s="11" t="s">
        <v>13</v>
      </c>
      <c r="C2364" s="3" t="s">
        <v>14</v>
      </c>
      <c r="D2364" s="8" t="s">
        <v>2492</v>
      </c>
      <c r="E2364" s="8" t="s">
        <v>2147</v>
      </c>
      <c r="F2364" s="8" t="s">
        <v>3477</v>
      </c>
      <c r="G2364" s="8" t="s">
        <v>15</v>
      </c>
      <c r="H2364" s="8" t="s">
        <v>3534</v>
      </c>
      <c r="I2364" s="3" t="s">
        <v>16</v>
      </c>
      <c r="J2364" s="36">
        <v>30.52</v>
      </c>
      <c r="K2364" s="32">
        <v>3.32</v>
      </c>
      <c r="L2364" s="14">
        <v>0.1875</v>
      </c>
      <c r="M2364" s="7">
        <v>44446</v>
      </c>
      <c r="N2364" s="93" t="s">
        <v>5974</v>
      </c>
      <c r="O2364" s="8" t="s">
        <v>218</v>
      </c>
      <c r="P2364" s="8" t="s">
        <v>3465</v>
      </c>
      <c r="Q2364" s="8" t="s">
        <v>3471</v>
      </c>
    </row>
    <row r="2365" spans="1:17" ht="13.9" customHeight="1">
      <c r="A2365" s="2" t="s">
        <v>8792</v>
      </c>
      <c r="B2365" s="11" t="s">
        <v>13</v>
      </c>
      <c r="C2365" s="3" t="s">
        <v>14</v>
      </c>
      <c r="D2365" s="8" t="s">
        <v>2493</v>
      </c>
      <c r="E2365" s="3" t="s">
        <v>215</v>
      </c>
      <c r="F2365" s="8" t="s">
        <v>3477</v>
      </c>
      <c r="G2365" s="8" t="s">
        <v>15</v>
      </c>
      <c r="H2365" s="8" t="s">
        <v>3534</v>
      </c>
      <c r="I2365" s="3" t="s">
        <v>16</v>
      </c>
      <c r="J2365" s="36">
        <v>149.04</v>
      </c>
      <c r="K2365" s="32">
        <v>5</v>
      </c>
      <c r="L2365" s="14">
        <v>0.2</v>
      </c>
      <c r="M2365" s="7">
        <v>41423</v>
      </c>
      <c r="N2365" s="93" t="s">
        <v>5934</v>
      </c>
      <c r="O2365" s="8" t="s">
        <v>218</v>
      </c>
      <c r="P2365" s="8" t="s">
        <v>3465</v>
      </c>
      <c r="Q2365" s="8" t="s">
        <v>3471</v>
      </c>
    </row>
    <row r="2366" spans="1:17" ht="13.9" customHeight="1">
      <c r="A2366" s="23" t="s">
        <v>8793</v>
      </c>
      <c r="B2366" s="11" t="s">
        <v>13</v>
      </c>
      <c r="C2366" s="3" t="s">
        <v>14</v>
      </c>
      <c r="D2366" s="8" t="s">
        <v>2494</v>
      </c>
      <c r="E2366" s="8" t="s">
        <v>2207</v>
      </c>
      <c r="F2366" s="8" t="s">
        <v>3478</v>
      </c>
      <c r="G2366" s="8" t="s">
        <v>15</v>
      </c>
      <c r="H2366" s="8" t="s">
        <v>3535</v>
      </c>
      <c r="I2366" s="3" t="s">
        <v>16</v>
      </c>
      <c r="J2366" s="36">
        <v>152.24</v>
      </c>
      <c r="K2366" s="32">
        <v>121.7154</v>
      </c>
      <c r="L2366" s="14">
        <v>0.2</v>
      </c>
      <c r="M2366" s="7">
        <v>41501</v>
      </c>
      <c r="N2366" s="93" t="s">
        <v>5975</v>
      </c>
      <c r="O2366" s="8" t="s">
        <v>119</v>
      </c>
      <c r="P2366" s="8" t="s">
        <v>3465</v>
      </c>
      <c r="Q2366" s="8" t="s">
        <v>3473</v>
      </c>
    </row>
    <row r="2367" spans="1:17" ht="13.9" customHeight="1">
      <c r="A2367" s="2" t="s">
        <v>8794</v>
      </c>
      <c r="B2367" s="11" t="s">
        <v>13</v>
      </c>
      <c r="C2367" s="3" t="s">
        <v>14</v>
      </c>
      <c r="D2367" s="8" t="s">
        <v>2495</v>
      </c>
      <c r="E2367" s="8" t="s">
        <v>201</v>
      </c>
      <c r="F2367" s="8" t="s">
        <v>3478</v>
      </c>
      <c r="G2367" s="8" t="s">
        <v>15</v>
      </c>
      <c r="H2367" s="8" t="s">
        <v>3535</v>
      </c>
      <c r="I2367" s="3" t="s">
        <v>16</v>
      </c>
      <c r="J2367" s="36">
        <v>153.13</v>
      </c>
      <c r="K2367" s="32">
        <v>0</v>
      </c>
      <c r="L2367" s="14">
        <v>0.1875</v>
      </c>
      <c r="M2367" s="12">
        <v>43490</v>
      </c>
      <c r="N2367" s="93" t="s">
        <v>5976</v>
      </c>
      <c r="O2367" s="8" t="s">
        <v>119</v>
      </c>
      <c r="P2367" s="8" t="s">
        <v>3465</v>
      </c>
      <c r="Q2367" s="8" t="s">
        <v>3473</v>
      </c>
    </row>
    <row r="2368" spans="1:17" ht="13.9" customHeight="1">
      <c r="A2368" s="2" t="s">
        <v>8795</v>
      </c>
      <c r="B2368" s="11" t="s">
        <v>13</v>
      </c>
      <c r="C2368" s="3" t="s">
        <v>14</v>
      </c>
      <c r="D2368" s="8" t="s">
        <v>2496</v>
      </c>
      <c r="E2368" s="8" t="s">
        <v>1777</v>
      </c>
      <c r="F2368" s="8" t="s">
        <v>3478</v>
      </c>
      <c r="G2368" s="8" t="s">
        <v>15</v>
      </c>
      <c r="H2368" s="8" t="s">
        <v>3535</v>
      </c>
      <c r="I2368" s="3" t="s">
        <v>16</v>
      </c>
      <c r="J2368" s="36">
        <v>143.01</v>
      </c>
      <c r="K2368" s="32">
        <v>0</v>
      </c>
      <c r="L2368" s="14">
        <v>0.1875</v>
      </c>
      <c r="M2368" s="7">
        <v>43010</v>
      </c>
      <c r="N2368" s="93" t="s">
        <v>5977</v>
      </c>
      <c r="O2368" s="8" t="s">
        <v>119</v>
      </c>
      <c r="P2368" s="8" t="s">
        <v>3465</v>
      </c>
      <c r="Q2368" s="8" t="s">
        <v>3473</v>
      </c>
    </row>
    <row r="2369" spans="1:17" ht="13.9" customHeight="1">
      <c r="A2369" s="23" t="s">
        <v>8796</v>
      </c>
      <c r="B2369" s="11" t="s">
        <v>13</v>
      </c>
      <c r="C2369" s="3" t="s">
        <v>14</v>
      </c>
      <c r="D2369" s="8" t="s">
        <v>2497</v>
      </c>
      <c r="E2369" s="8" t="s">
        <v>2404</v>
      </c>
      <c r="F2369" s="8" t="s">
        <v>3478</v>
      </c>
      <c r="G2369" s="8" t="s">
        <v>15</v>
      </c>
      <c r="H2369" s="8" t="s">
        <v>3535</v>
      </c>
      <c r="I2369" s="3" t="s">
        <v>16</v>
      </c>
      <c r="J2369" s="36">
        <v>144.35</v>
      </c>
      <c r="K2369" s="32">
        <v>0</v>
      </c>
      <c r="L2369" s="14">
        <v>0.1875</v>
      </c>
      <c r="M2369" s="12">
        <v>43219</v>
      </c>
      <c r="N2369" s="93" t="s">
        <v>4891</v>
      </c>
      <c r="O2369" s="8" t="s">
        <v>119</v>
      </c>
      <c r="P2369" s="8" t="s">
        <v>3465</v>
      </c>
      <c r="Q2369" s="8" t="s">
        <v>3473</v>
      </c>
    </row>
    <row r="2370" spans="1:17" ht="13.9" customHeight="1">
      <c r="A2370" s="2" t="s">
        <v>8797</v>
      </c>
      <c r="B2370" s="11" t="s">
        <v>13</v>
      </c>
      <c r="C2370" s="3" t="s">
        <v>14</v>
      </c>
      <c r="D2370" s="8" t="s">
        <v>2498</v>
      </c>
      <c r="E2370" s="8" t="s">
        <v>2552</v>
      </c>
      <c r="F2370" s="8" t="s">
        <v>3478</v>
      </c>
      <c r="G2370" s="8" t="s">
        <v>15</v>
      </c>
      <c r="H2370" s="8" t="s">
        <v>3535</v>
      </c>
      <c r="I2370" s="3" t="s">
        <v>16</v>
      </c>
      <c r="J2370" s="36">
        <v>133.59</v>
      </c>
      <c r="K2370" s="32">
        <v>0</v>
      </c>
      <c r="L2370" s="14">
        <v>0.1875</v>
      </c>
      <c r="M2370" s="12">
        <v>43233</v>
      </c>
      <c r="N2370" s="93" t="s">
        <v>4269</v>
      </c>
      <c r="O2370" s="8" t="s">
        <v>119</v>
      </c>
      <c r="P2370" s="8" t="s">
        <v>3465</v>
      </c>
      <c r="Q2370" s="8" t="s">
        <v>3473</v>
      </c>
    </row>
    <row r="2371" spans="1:17" ht="13.9" customHeight="1">
      <c r="A2371" s="2" t="s">
        <v>8798</v>
      </c>
      <c r="B2371" s="11" t="s">
        <v>13</v>
      </c>
      <c r="C2371" s="3" t="s">
        <v>14</v>
      </c>
      <c r="D2371" s="8" t="s">
        <v>2499</v>
      </c>
      <c r="E2371" s="3" t="s">
        <v>995</v>
      </c>
      <c r="F2371" s="8" t="s">
        <v>3477</v>
      </c>
      <c r="G2371" s="8" t="s">
        <v>15</v>
      </c>
      <c r="H2371" s="8" t="s">
        <v>3532</v>
      </c>
      <c r="I2371" s="3" t="s">
        <v>16</v>
      </c>
      <c r="J2371" s="36">
        <v>40.93</v>
      </c>
      <c r="K2371" s="32">
        <v>3.33</v>
      </c>
      <c r="L2371" s="14">
        <v>0.2</v>
      </c>
      <c r="M2371" s="7">
        <v>41913</v>
      </c>
      <c r="N2371" s="93" t="s">
        <v>5978</v>
      </c>
      <c r="O2371" s="8" t="s">
        <v>140</v>
      </c>
      <c r="P2371" s="8" t="s">
        <v>3465</v>
      </c>
      <c r="Q2371" s="8" t="s">
        <v>3471</v>
      </c>
    </row>
    <row r="2372" spans="1:17" ht="13.9" customHeight="1">
      <c r="A2372" s="23" t="s">
        <v>8799</v>
      </c>
      <c r="B2372" s="11" t="s">
        <v>13</v>
      </c>
      <c r="C2372" s="3" t="s">
        <v>14</v>
      </c>
      <c r="D2372" s="8" t="s">
        <v>2500</v>
      </c>
      <c r="E2372" s="8" t="s">
        <v>201</v>
      </c>
      <c r="F2372" s="8" t="s">
        <v>3477</v>
      </c>
      <c r="G2372" s="8" t="s">
        <v>15</v>
      </c>
      <c r="H2372" s="8" t="s">
        <v>3534</v>
      </c>
      <c r="I2372" s="3" t="s">
        <v>16</v>
      </c>
      <c r="J2372" s="36">
        <v>30.79</v>
      </c>
      <c r="K2372" s="32">
        <v>0.55000000000000004</v>
      </c>
      <c r="L2372" s="14">
        <v>0.2</v>
      </c>
      <c r="M2372" s="7">
        <v>44469</v>
      </c>
      <c r="N2372" s="93" t="s">
        <v>5979</v>
      </c>
      <c r="O2372" s="8" t="s">
        <v>218</v>
      </c>
      <c r="P2372" s="8" t="s">
        <v>3465</v>
      </c>
      <c r="Q2372" s="8" t="s">
        <v>3471</v>
      </c>
    </row>
    <row r="2373" spans="1:17" ht="13.9" customHeight="1">
      <c r="A2373" s="2" t="s">
        <v>8800</v>
      </c>
      <c r="B2373" s="11" t="s">
        <v>13</v>
      </c>
      <c r="C2373" s="3" t="s">
        <v>14</v>
      </c>
      <c r="D2373" s="8" t="s">
        <v>2501</v>
      </c>
      <c r="E2373" s="8" t="s">
        <v>1777</v>
      </c>
      <c r="F2373" s="8" t="s">
        <v>3478</v>
      </c>
      <c r="G2373" s="8" t="s">
        <v>15</v>
      </c>
      <c r="H2373" s="8" t="s">
        <v>3535</v>
      </c>
      <c r="I2373" s="3" t="s">
        <v>16</v>
      </c>
      <c r="J2373" s="36">
        <v>109.41</v>
      </c>
      <c r="K2373" s="32">
        <v>0.87639999999999996</v>
      </c>
      <c r="L2373" s="14">
        <v>0.1875</v>
      </c>
      <c r="M2373" s="7">
        <v>41499</v>
      </c>
      <c r="N2373" s="93" t="s">
        <v>5980</v>
      </c>
      <c r="O2373" s="8" t="s">
        <v>119</v>
      </c>
      <c r="P2373" s="8" t="s">
        <v>3465</v>
      </c>
      <c r="Q2373" s="8" t="s">
        <v>3473</v>
      </c>
    </row>
    <row r="2374" spans="1:17" ht="13.9" customHeight="1">
      <c r="A2374" s="2" t="s">
        <v>8801</v>
      </c>
      <c r="B2374" s="11" t="s">
        <v>13</v>
      </c>
      <c r="C2374" s="3" t="s">
        <v>14</v>
      </c>
      <c r="D2374" s="8" t="s">
        <v>2502</v>
      </c>
      <c r="E2374" s="3" t="s">
        <v>766</v>
      </c>
      <c r="F2374" s="8" t="s">
        <v>3478</v>
      </c>
      <c r="G2374" s="8" t="s">
        <v>15</v>
      </c>
      <c r="H2374" s="8" t="s">
        <v>3535</v>
      </c>
      <c r="I2374" s="3" t="s">
        <v>16</v>
      </c>
      <c r="J2374" s="36">
        <v>63.23</v>
      </c>
      <c r="K2374" s="32">
        <v>0.83</v>
      </c>
      <c r="L2374" s="14">
        <v>0.2</v>
      </c>
      <c r="M2374" s="7">
        <v>41513</v>
      </c>
      <c r="N2374" s="93" t="s">
        <v>5981</v>
      </c>
      <c r="O2374" s="8" t="s">
        <v>119</v>
      </c>
      <c r="P2374" s="8" t="s">
        <v>3465</v>
      </c>
      <c r="Q2374" s="8" t="s">
        <v>3473</v>
      </c>
    </row>
    <row r="2375" spans="1:17" ht="13.9" customHeight="1">
      <c r="A2375" s="23" t="s">
        <v>8802</v>
      </c>
      <c r="B2375" s="11" t="s">
        <v>13</v>
      </c>
      <c r="C2375" s="3" t="s">
        <v>14</v>
      </c>
      <c r="D2375" s="8" t="s">
        <v>2503</v>
      </c>
      <c r="E2375" s="3" t="s">
        <v>766</v>
      </c>
      <c r="F2375" s="8" t="s">
        <v>3478</v>
      </c>
      <c r="G2375" s="8" t="s">
        <v>15</v>
      </c>
      <c r="H2375" s="8" t="s">
        <v>3535</v>
      </c>
      <c r="I2375" s="3" t="s">
        <v>16</v>
      </c>
      <c r="J2375" s="36">
        <v>107.91</v>
      </c>
      <c r="K2375" s="32">
        <v>0.87639999999999996</v>
      </c>
      <c r="L2375" s="14">
        <v>0.1875</v>
      </c>
      <c r="M2375" s="7">
        <v>41983</v>
      </c>
      <c r="N2375" s="93" t="s">
        <v>5982</v>
      </c>
      <c r="O2375" s="8" t="s">
        <v>119</v>
      </c>
      <c r="P2375" s="8" t="s">
        <v>3465</v>
      </c>
      <c r="Q2375" s="8" t="s">
        <v>3473</v>
      </c>
    </row>
    <row r="2376" spans="1:17" ht="13.9" customHeight="1">
      <c r="A2376" s="2" t="s">
        <v>8803</v>
      </c>
      <c r="B2376" s="8" t="s">
        <v>13</v>
      </c>
      <c r="C2376" s="3" t="s">
        <v>14</v>
      </c>
      <c r="D2376" s="8" t="s">
        <v>2504</v>
      </c>
      <c r="E2376" s="3" t="s">
        <v>354</v>
      </c>
      <c r="F2376" s="8" t="s">
        <v>3478</v>
      </c>
      <c r="G2376" s="8" t="s">
        <v>15</v>
      </c>
      <c r="H2376" s="8" t="s">
        <v>3535</v>
      </c>
      <c r="I2376" s="3" t="s">
        <v>16</v>
      </c>
      <c r="J2376" s="36">
        <v>102.59</v>
      </c>
      <c r="K2376" s="32">
        <v>1.7145999999999999</v>
      </c>
      <c r="L2376" s="14">
        <v>0.1875</v>
      </c>
      <c r="M2376" s="7">
        <v>44503</v>
      </c>
      <c r="N2376" s="93" t="s">
        <v>5983</v>
      </c>
      <c r="O2376" s="8" t="s">
        <v>119</v>
      </c>
      <c r="P2376" s="8" t="s">
        <v>3465</v>
      </c>
      <c r="Q2376" s="8" t="s">
        <v>3473</v>
      </c>
    </row>
    <row r="2377" spans="1:17" ht="13.9" customHeight="1">
      <c r="A2377" s="2" t="s">
        <v>8804</v>
      </c>
      <c r="B2377" s="11" t="s">
        <v>13</v>
      </c>
      <c r="C2377" s="3" t="s">
        <v>14</v>
      </c>
      <c r="D2377" s="8" t="s">
        <v>2505</v>
      </c>
      <c r="E2377" s="3" t="s">
        <v>122</v>
      </c>
      <c r="F2377" s="8" t="s">
        <v>3477</v>
      </c>
      <c r="G2377" s="8" t="s">
        <v>15</v>
      </c>
      <c r="H2377" s="8" t="s">
        <v>3534</v>
      </c>
      <c r="I2377" s="3" t="s">
        <v>16</v>
      </c>
      <c r="J2377" s="36">
        <v>9.4700000000000006</v>
      </c>
      <c r="K2377" s="32">
        <v>0.08</v>
      </c>
      <c r="L2377" s="14">
        <v>0.2</v>
      </c>
      <c r="M2377" s="7">
        <v>41470</v>
      </c>
      <c r="N2377" s="93" t="s">
        <v>5984</v>
      </c>
      <c r="O2377" s="8" t="s">
        <v>218</v>
      </c>
      <c r="P2377" s="8" t="s">
        <v>3465</v>
      </c>
      <c r="Q2377" s="8" t="s">
        <v>3471</v>
      </c>
    </row>
    <row r="2378" spans="1:17" ht="13.9" customHeight="1">
      <c r="A2378" s="23" t="s">
        <v>8805</v>
      </c>
      <c r="B2378" s="11" t="s">
        <v>13</v>
      </c>
      <c r="C2378" s="3" t="s">
        <v>14</v>
      </c>
      <c r="D2378" s="8" t="s">
        <v>2506</v>
      </c>
      <c r="E2378" s="8" t="s">
        <v>2864</v>
      </c>
      <c r="F2378" s="8" t="s">
        <v>3477</v>
      </c>
      <c r="G2378" s="8" t="s">
        <v>15</v>
      </c>
      <c r="H2378" s="8" t="s">
        <v>3534</v>
      </c>
      <c r="I2378" s="3" t="s">
        <v>16</v>
      </c>
      <c r="J2378" s="36">
        <v>308.92</v>
      </c>
      <c r="K2378" s="32">
        <v>2.58</v>
      </c>
      <c r="L2378" s="14">
        <v>0.2</v>
      </c>
      <c r="M2378" s="7">
        <v>41484</v>
      </c>
      <c r="N2378" s="93" t="s">
        <v>5985</v>
      </c>
      <c r="O2378" s="8" t="s">
        <v>782</v>
      </c>
      <c r="P2378" s="8" t="s">
        <v>3465</v>
      </c>
      <c r="Q2378" s="8" t="s">
        <v>3471</v>
      </c>
    </row>
    <row r="2379" spans="1:17" ht="13.9" customHeight="1">
      <c r="A2379" s="2" t="s">
        <v>8806</v>
      </c>
      <c r="B2379" s="11" t="s">
        <v>13</v>
      </c>
      <c r="C2379" s="3" t="s">
        <v>14</v>
      </c>
      <c r="D2379" s="8" t="s">
        <v>2507</v>
      </c>
      <c r="E2379" s="8" t="s">
        <v>1589</v>
      </c>
      <c r="F2379" s="8" t="s">
        <v>3477</v>
      </c>
      <c r="G2379" s="8" t="s">
        <v>15</v>
      </c>
      <c r="H2379" s="8" t="s">
        <v>3537</v>
      </c>
      <c r="I2379" s="3" t="s">
        <v>16</v>
      </c>
      <c r="J2379" s="36">
        <v>196.81</v>
      </c>
      <c r="K2379" s="32">
        <v>16.600000000000001</v>
      </c>
      <c r="L2379" s="14">
        <v>0.125</v>
      </c>
      <c r="M2379" s="7">
        <v>41988</v>
      </c>
      <c r="N2379" s="93" t="s">
        <v>5986</v>
      </c>
      <c r="O2379" s="8" t="s">
        <v>221</v>
      </c>
      <c r="P2379" s="8" t="s">
        <v>3465</v>
      </c>
      <c r="Q2379" s="8" t="s">
        <v>3473</v>
      </c>
    </row>
    <row r="2380" spans="1:17" ht="13.9" customHeight="1">
      <c r="A2380" s="2" t="s">
        <v>8807</v>
      </c>
      <c r="B2380" s="11" t="s">
        <v>13</v>
      </c>
      <c r="C2380" s="3" t="s">
        <v>14</v>
      </c>
      <c r="D2380" s="8" t="s">
        <v>2508</v>
      </c>
      <c r="E2380" s="3" t="s">
        <v>774</v>
      </c>
      <c r="F2380" s="8" t="s">
        <v>3477</v>
      </c>
      <c r="G2380" s="8" t="s">
        <v>15</v>
      </c>
      <c r="H2380" s="8" t="s">
        <v>3537</v>
      </c>
      <c r="I2380" s="3" t="s">
        <v>16</v>
      </c>
      <c r="J2380" s="36">
        <v>24.21</v>
      </c>
      <c r="K2380" s="32">
        <v>18.22</v>
      </c>
      <c r="L2380" s="14">
        <v>0.1875</v>
      </c>
      <c r="M2380" s="7">
        <v>44501</v>
      </c>
      <c r="N2380" s="96" t="s">
        <v>5987</v>
      </c>
      <c r="O2380" s="8" t="s">
        <v>221</v>
      </c>
      <c r="P2380" s="8" t="s">
        <v>3465</v>
      </c>
      <c r="Q2380" s="8" t="s">
        <v>3473</v>
      </c>
    </row>
    <row r="2381" spans="1:17" ht="13.9" customHeight="1">
      <c r="A2381" s="23" t="s">
        <v>8808</v>
      </c>
      <c r="B2381" s="11" t="s">
        <v>13</v>
      </c>
      <c r="C2381" s="3" t="s">
        <v>14</v>
      </c>
      <c r="D2381" s="8" t="s">
        <v>2509</v>
      </c>
      <c r="E2381" s="8" t="s">
        <v>1777</v>
      </c>
      <c r="F2381" s="8" t="s">
        <v>3477</v>
      </c>
      <c r="G2381" s="8" t="s">
        <v>15</v>
      </c>
      <c r="H2381" s="8" t="s">
        <v>3537</v>
      </c>
      <c r="I2381" s="3" t="s">
        <v>16</v>
      </c>
      <c r="J2381" s="36">
        <v>300.63</v>
      </c>
      <c r="K2381" s="32">
        <v>25.56</v>
      </c>
      <c r="L2381" s="14">
        <v>0.125</v>
      </c>
      <c r="M2381" s="7">
        <v>41504</v>
      </c>
      <c r="N2381" s="96" t="s">
        <v>5988</v>
      </c>
      <c r="O2381" s="8" t="s">
        <v>265</v>
      </c>
      <c r="P2381" s="8" t="s">
        <v>3465</v>
      </c>
      <c r="Q2381" s="8" t="s">
        <v>3473</v>
      </c>
    </row>
    <row r="2382" spans="1:17" ht="13.9" customHeight="1">
      <c r="A2382" s="2" t="s">
        <v>8809</v>
      </c>
      <c r="B2382" s="11" t="s">
        <v>13</v>
      </c>
      <c r="C2382" s="3" t="s">
        <v>14</v>
      </c>
      <c r="D2382" s="8" t="s">
        <v>2510</v>
      </c>
      <c r="E2382" s="3" t="s">
        <v>1100</v>
      </c>
      <c r="F2382" s="8" t="s">
        <v>3477</v>
      </c>
      <c r="G2382" s="8" t="s">
        <v>15</v>
      </c>
      <c r="H2382" s="8" t="s">
        <v>3537</v>
      </c>
      <c r="I2382" s="3" t="s">
        <v>16</v>
      </c>
      <c r="J2382" s="36">
        <v>24.78</v>
      </c>
      <c r="K2382" s="32">
        <v>18.79</v>
      </c>
      <c r="L2382" s="14">
        <v>0.1875</v>
      </c>
      <c r="M2382" s="7">
        <v>41511</v>
      </c>
      <c r="N2382" s="96" t="s">
        <v>5989</v>
      </c>
      <c r="O2382" s="8" t="s">
        <v>265</v>
      </c>
      <c r="P2382" s="8" t="s">
        <v>3465</v>
      </c>
      <c r="Q2382" s="8" t="s">
        <v>3473</v>
      </c>
    </row>
    <row r="2383" spans="1:17" ht="13.9" customHeight="1">
      <c r="A2383" s="2" t="s">
        <v>8810</v>
      </c>
      <c r="B2383" s="11" t="s">
        <v>13</v>
      </c>
      <c r="C2383" s="3" t="s">
        <v>14</v>
      </c>
      <c r="D2383" s="8" t="s">
        <v>2511</v>
      </c>
      <c r="E2383" s="3" t="s">
        <v>1471</v>
      </c>
      <c r="F2383" s="8" t="s">
        <v>3477</v>
      </c>
      <c r="G2383" s="8" t="s">
        <v>15</v>
      </c>
      <c r="H2383" s="8" t="s">
        <v>3535</v>
      </c>
      <c r="I2383" s="3" t="s">
        <v>16</v>
      </c>
      <c r="J2383" s="36">
        <v>48.83</v>
      </c>
      <c r="K2383" s="32">
        <v>3.88</v>
      </c>
      <c r="L2383" s="14">
        <v>0.125</v>
      </c>
      <c r="M2383" s="7">
        <v>41988</v>
      </c>
      <c r="N2383" s="93" t="s">
        <v>5990</v>
      </c>
      <c r="O2383" s="8" t="s">
        <v>119</v>
      </c>
      <c r="P2383" s="8" t="s">
        <v>3465</v>
      </c>
      <c r="Q2383" s="8" t="s">
        <v>3473</v>
      </c>
    </row>
    <row r="2384" spans="1:17" ht="13.9" customHeight="1">
      <c r="A2384" s="23" t="s">
        <v>8811</v>
      </c>
      <c r="B2384" s="11" t="s">
        <v>13</v>
      </c>
      <c r="C2384" s="3" t="s">
        <v>14</v>
      </c>
      <c r="D2384" s="8" t="s">
        <v>2512</v>
      </c>
      <c r="E2384" s="3" t="s">
        <v>995</v>
      </c>
      <c r="F2384" s="8" t="s">
        <v>3478</v>
      </c>
      <c r="G2384" s="8" t="s">
        <v>15</v>
      </c>
      <c r="H2384" s="8" t="s">
        <v>3535</v>
      </c>
      <c r="I2384" s="3" t="s">
        <v>16</v>
      </c>
      <c r="J2384" s="36">
        <v>107.35</v>
      </c>
      <c r="K2384" s="32">
        <v>1.0955999999999999</v>
      </c>
      <c r="L2384" s="14">
        <v>0.2</v>
      </c>
      <c r="M2384" s="7">
        <v>44508</v>
      </c>
      <c r="N2384" s="96" t="s">
        <v>5991</v>
      </c>
      <c r="O2384" s="8" t="s">
        <v>119</v>
      </c>
      <c r="P2384" s="8" t="s">
        <v>3465</v>
      </c>
      <c r="Q2384" s="8" t="s">
        <v>3473</v>
      </c>
    </row>
    <row r="2385" spans="1:17" ht="13.9" customHeight="1">
      <c r="A2385" s="2" t="s">
        <v>8812</v>
      </c>
      <c r="B2385" s="11" t="s">
        <v>13</v>
      </c>
      <c r="C2385" s="3" t="s">
        <v>14</v>
      </c>
      <c r="D2385" s="8" t="s">
        <v>2513</v>
      </c>
      <c r="E2385" s="8" t="s">
        <v>201</v>
      </c>
      <c r="F2385" s="8" t="s">
        <v>3478</v>
      </c>
      <c r="G2385" s="8" t="s">
        <v>15</v>
      </c>
      <c r="H2385" s="8" t="s">
        <v>3535</v>
      </c>
      <c r="I2385" s="3" t="s">
        <v>16</v>
      </c>
      <c r="J2385" s="36">
        <v>9.18</v>
      </c>
      <c r="K2385" s="32">
        <v>4.3099999999999996</v>
      </c>
      <c r="L2385" s="14">
        <v>0.1875</v>
      </c>
      <c r="M2385" s="7">
        <v>41511</v>
      </c>
      <c r="N2385" s="94" t="s">
        <v>5992</v>
      </c>
      <c r="O2385" s="8" t="s">
        <v>119</v>
      </c>
      <c r="P2385" s="8" t="s">
        <v>3465</v>
      </c>
      <c r="Q2385" s="8" t="s">
        <v>3473</v>
      </c>
    </row>
    <row r="2386" spans="1:17" ht="13.9" customHeight="1">
      <c r="A2386" s="2" t="s">
        <v>8813</v>
      </c>
      <c r="B2386" s="11" t="s">
        <v>13</v>
      </c>
      <c r="C2386" s="3" t="s">
        <v>14</v>
      </c>
      <c r="D2386" s="8" t="s">
        <v>2514</v>
      </c>
      <c r="E2386" s="8" t="s">
        <v>1274</v>
      </c>
      <c r="F2386" s="8" t="s">
        <v>3477</v>
      </c>
      <c r="G2386" s="8" t="s">
        <v>15</v>
      </c>
      <c r="H2386" s="8" t="s">
        <v>3534</v>
      </c>
      <c r="I2386" s="3" t="s">
        <v>16</v>
      </c>
      <c r="J2386" s="36">
        <v>10.85</v>
      </c>
      <c r="K2386" s="32">
        <v>1.5</v>
      </c>
      <c r="L2386" s="14">
        <v>0.125</v>
      </c>
      <c r="M2386" s="7">
        <v>41493</v>
      </c>
      <c r="N2386" s="96" t="s">
        <v>5993</v>
      </c>
      <c r="O2386" s="8" t="s">
        <v>218</v>
      </c>
      <c r="P2386" s="8" t="s">
        <v>3465</v>
      </c>
      <c r="Q2386" s="8" t="s">
        <v>3471</v>
      </c>
    </row>
    <row r="2387" spans="1:17" ht="13.9" customHeight="1">
      <c r="A2387" s="23" t="s">
        <v>8814</v>
      </c>
      <c r="B2387" s="11" t="s">
        <v>13</v>
      </c>
      <c r="C2387" s="3" t="s">
        <v>14</v>
      </c>
      <c r="D2387" s="8" t="s">
        <v>2515</v>
      </c>
      <c r="E2387" s="3" t="s">
        <v>955</v>
      </c>
      <c r="F2387" s="8" t="s">
        <v>3477</v>
      </c>
      <c r="G2387" s="8" t="s">
        <v>15</v>
      </c>
      <c r="H2387" s="8" t="s">
        <v>3534</v>
      </c>
      <c r="I2387" s="3" t="s">
        <v>16</v>
      </c>
      <c r="J2387" s="36">
        <v>10.67</v>
      </c>
      <c r="K2387" s="32">
        <v>0.41</v>
      </c>
      <c r="L2387" s="14">
        <v>0.1875</v>
      </c>
      <c r="M2387" s="7">
        <v>41949</v>
      </c>
      <c r="N2387" s="93" t="s">
        <v>5994</v>
      </c>
      <c r="O2387" s="8" t="s">
        <v>218</v>
      </c>
      <c r="P2387" s="8" t="s">
        <v>3465</v>
      </c>
      <c r="Q2387" s="8" t="s">
        <v>3471</v>
      </c>
    </row>
    <row r="2388" spans="1:17" ht="13.9" customHeight="1">
      <c r="A2388" s="2" t="s">
        <v>8815</v>
      </c>
      <c r="B2388" s="11" t="s">
        <v>13</v>
      </c>
      <c r="C2388" s="3" t="s">
        <v>14</v>
      </c>
      <c r="D2388" s="8" t="s">
        <v>2516</v>
      </c>
      <c r="E2388" s="3" t="s">
        <v>955</v>
      </c>
      <c r="F2388" s="8" t="s">
        <v>3477</v>
      </c>
      <c r="G2388" s="8" t="s">
        <v>15</v>
      </c>
      <c r="H2388" s="8" t="s">
        <v>3534</v>
      </c>
      <c r="I2388" s="3" t="s">
        <v>16</v>
      </c>
      <c r="J2388" s="36">
        <v>289.3</v>
      </c>
      <c r="K2388" s="32">
        <v>12.59</v>
      </c>
      <c r="L2388" s="14">
        <v>0.1875</v>
      </c>
      <c r="M2388" s="7">
        <v>44469</v>
      </c>
      <c r="N2388" s="96" t="s">
        <v>5995</v>
      </c>
      <c r="O2388" s="8" t="s">
        <v>782</v>
      </c>
      <c r="P2388" s="8" t="s">
        <v>3465</v>
      </c>
      <c r="Q2388" s="8" t="s">
        <v>3471</v>
      </c>
    </row>
    <row r="2389" spans="1:17" ht="13.9" customHeight="1">
      <c r="A2389" s="2" t="s">
        <v>8816</v>
      </c>
      <c r="B2389" s="11" t="s">
        <v>13</v>
      </c>
      <c r="C2389" s="3" t="s">
        <v>14</v>
      </c>
      <c r="D2389" s="8" t="s">
        <v>2517</v>
      </c>
      <c r="E2389" s="3" t="s">
        <v>535</v>
      </c>
      <c r="F2389" s="8" t="s">
        <v>3477</v>
      </c>
      <c r="G2389" s="8" t="s">
        <v>15</v>
      </c>
      <c r="H2389" s="8" t="s">
        <v>3537</v>
      </c>
      <c r="I2389" s="3" t="s">
        <v>16</v>
      </c>
      <c r="J2389" s="36">
        <v>4.13</v>
      </c>
      <c r="K2389" s="32">
        <v>0.12</v>
      </c>
      <c r="L2389" s="14">
        <v>0.2</v>
      </c>
      <c r="M2389" s="7">
        <v>41511</v>
      </c>
      <c r="N2389" s="96" t="s">
        <v>5996</v>
      </c>
      <c r="O2389" s="8" t="s">
        <v>221</v>
      </c>
      <c r="P2389" s="8" t="s">
        <v>3465</v>
      </c>
      <c r="Q2389" s="8" t="s">
        <v>3473</v>
      </c>
    </row>
    <row r="2390" spans="1:17" ht="13.9" customHeight="1">
      <c r="A2390" s="23" t="s">
        <v>8817</v>
      </c>
      <c r="B2390" s="11" t="s">
        <v>13</v>
      </c>
      <c r="C2390" s="3" t="s">
        <v>14</v>
      </c>
      <c r="D2390" s="8" t="s">
        <v>2518</v>
      </c>
      <c r="E2390" s="8" t="s">
        <v>1589</v>
      </c>
      <c r="F2390" s="8" t="s">
        <v>3478</v>
      </c>
      <c r="G2390" s="8" t="s">
        <v>15</v>
      </c>
      <c r="H2390" s="8" t="s">
        <v>3537</v>
      </c>
      <c r="I2390" s="3" t="s">
        <v>16</v>
      </c>
      <c r="J2390" s="36">
        <v>142.97</v>
      </c>
      <c r="K2390" s="32">
        <v>6.91</v>
      </c>
      <c r="L2390" s="14">
        <v>0.2</v>
      </c>
      <c r="M2390" s="7">
        <v>41525</v>
      </c>
      <c r="N2390" s="96" t="s">
        <v>5997</v>
      </c>
      <c r="O2390" s="8" t="s">
        <v>265</v>
      </c>
      <c r="P2390" s="8" t="s">
        <v>3465</v>
      </c>
      <c r="Q2390" s="8" t="s">
        <v>3473</v>
      </c>
    </row>
    <row r="2391" spans="1:17" ht="13.9" customHeight="1">
      <c r="A2391" s="2" t="s">
        <v>8818</v>
      </c>
      <c r="B2391" s="11" t="s">
        <v>13</v>
      </c>
      <c r="C2391" s="3" t="s">
        <v>14</v>
      </c>
      <c r="D2391" s="8" t="s">
        <v>2519</v>
      </c>
      <c r="E2391" s="8" t="s">
        <v>3126</v>
      </c>
      <c r="F2391" s="8" t="s">
        <v>3478</v>
      </c>
      <c r="G2391" s="8" t="s">
        <v>15</v>
      </c>
      <c r="H2391" s="8" t="s">
        <v>3535</v>
      </c>
      <c r="I2391" s="3" t="s">
        <v>16</v>
      </c>
      <c r="J2391" s="36">
        <v>60.65</v>
      </c>
      <c r="K2391" s="32">
        <v>7.5</v>
      </c>
      <c r="L2391" s="14">
        <v>0.2</v>
      </c>
      <c r="M2391" s="7">
        <v>42003</v>
      </c>
      <c r="N2391" s="93" t="s">
        <v>5998</v>
      </c>
      <c r="O2391" s="8" t="s">
        <v>119</v>
      </c>
      <c r="P2391" s="8" t="s">
        <v>3465</v>
      </c>
      <c r="Q2391" s="8" t="s">
        <v>3473</v>
      </c>
    </row>
    <row r="2392" spans="1:17" ht="13.9" customHeight="1">
      <c r="A2392" s="2" t="s">
        <v>8819</v>
      </c>
      <c r="B2392" s="11" t="s">
        <v>13</v>
      </c>
      <c r="C2392" s="3" t="s">
        <v>14</v>
      </c>
      <c r="D2392" s="8" t="s">
        <v>2520</v>
      </c>
      <c r="E2392" s="3" t="s">
        <v>723</v>
      </c>
      <c r="F2392" s="8" t="s">
        <v>3477</v>
      </c>
      <c r="G2392" s="8" t="s">
        <v>15</v>
      </c>
      <c r="H2392" s="8" t="s">
        <v>3537</v>
      </c>
      <c r="I2392" s="3" t="s">
        <v>16</v>
      </c>
      <c r="J2392" s="36">
        <v>25.31</v>
      </c>
      <c r="K2392" s="32">
        <v>6.26</v>
      </c>
      <c r="L2392" s="14">
        <v>0.2</v>
      </c>
      <c r="M2392" s="7">
        <v>44501</v>
      </c>
      <c r="N2392" s="96" t="s">
        <v>5999</v>
      </c>
      <c r="O2392" s="8" t="s">
        <v>265</v>
      </c>
      <c r="P2392" s="8" t="s">
        <v>3465</v>
      </c>
      <c r="Q2392" s="8" t="s">
        <v>3473</v>
      </c>
    </row>
    <row r="2393" spans="1:17" ht="13.9" customHeight="1">
      <c r="A2393" s="23" t="s">
        <v>8820</v>
      </c>
      <c r="B2393" s="11" t="s">
        <v>13</v>
      </c>
      <c r="C2393" s="3" t="s">
        <v>14</v>
      </c>
      <c r="D2393" s="8" t="s">
        <v>2521</v>
      </c>
      <c r="E2393" s="8" t="s">
        <v>1589</v>
      </c>
      <c r="F2393" s="8" t="s">
        <v>3477</v>
      </c>
      <c r="G2393" s="8" t="s">
        <v>15</v>
      </c>
      <c r="H2393" s="8" t="s">
        <v>3535</v>
      </c>
      <c r="I2393" s="3" t="s">
        <v>16</v>
      </c>
      <c r="J2393" s="36">
        <v>133.11000000000001</v>
      </c>
      <c r="K2393" s="32">
        <v>0.96199999999999997</v>
      </c>
      <c r="L2393" s="14">
        <v>0.2</v>
      </c>
      <c r="M2393" s="7">
        <v>41519</v>
      </c>
      <c r="N2393" s="94" t="s">
        <v>6000</v>
      </c>
      <c r="O2393" s="8" t="s">
        <v>119</v>
      </c>
      <c r="P2393" s="8" t="s">
        <v>3465</v>
      </c>
      <c r="Q2393" s="8" t="s">
        <v>3473</v>
      </c>
    </row>
    <row r="2394" spans="1:17" ht="13.9" customHeight="1">
      <c r="A2394" s="2" t="s">
        <v>8821</v>
      </c>
      <c r="B2394" s="11" t="s">
        <v>13</v>
      </c>
      <c r="C2394" s="3" t="s">
        <v>14</v>
      </c>
      <c r="D2394" s="8" t="s">
        <v>2522</v>
      </c>
      <c r="E2394" s="8" t="s">
        <v>2799</v>
      </c>
      <c r="F2394" s="8" t="s">
        <v>3478</v>
      </c>
      <c r="G2394" s="8" t="s">
        <v>15</v>
      </c>
      <c r="H2394" s="8" t="s">
        <v>3537</v>
      </c>
      <c r="I2394" s="3" t="s">
        <v>16</v>
      </c>
      <c r="J2394" s="36">
        <v>3.83</v>
      </c>
      <c r="K2394" s="32">
        <v>0.12</v>
      </c>
      <c r="L2394" s="14">
        <v>0.2</v>
      </c>
      <c r="M2394" s="7">
        <v>41525</v>
      </c>
      <c r="N2394" s="96" t="s">
        <v>4270</v>
      </c>
      <c r="O2394" s="8" t="s">
        <v>221</v>
      </c>
      <c r="P2394" s="8" t="s">
        <v>3465</v>
      </c>
      <c r="Q2394" s="8" t="s">
        <v>3473</v>
      </c>
    </row>
    <row r="2395" spans="1:17" ht="13.9" customHeight="1">
      <c r="A2395" s="2" t="s">
        <v>8822</v>
      </c>
      <c r="B2395" s="11" t="s">
        <v>13</v>
      </c>
      <c r="C2395" s="3" t="s">
        <v>14</v>
      </c>
      <c r="D2395" s="8" t="s">
        <v>2523</v>
      </c>
      <c r="E2395" s="3" t="s">
        <v>215</v>
      </c>
      <c r="F2395" s="8" t="s">
        <v>3478</v>
      </c>
      <c r="G2395" s="8" t="s">
        <v>15</v>
      </c>
      <c r="H2395" s="8" t="s">
        <v>3537</v>
      </c>
      <c r="I2395" s="3" t="s">
        <v>16</v>
      </c>
      <c r="J2395" s="36">
        <v>3.85</v>
      </c>
      <c r="K2395" s="32">
        <v>0.12</v>
      </c>
      <c r="L2395" s="14">
        <v>0.1875</v>
      </c>
      <c r="M2395" s="7">
        <v>41995</v>
      </c>
      <c r="N2395" s="93" t="s">
        <v>6001</v>
      </c>
      <c r="O2395" s="8" t="s">
        <v>221</v>
      </c>
      <c r="P2395" s="8" t="s">
        <v>3465</v>
      </c>
      <c r="Q2395" s="8" t="s">
        <v>3473</v>
      </c>
    </row>
    <row r="2396" spans="1:17" ht="13.9" customHeight="1">
      <c r="A2396" s="23" t="s">
        <v>8823</v>
      </c>
      <c r="B2396" s="11" t="s">
        <v>13</v>
      </c>
      <c r="C2396" s="3" t="s">
        <v>14</v>
      </c>
      <c r="D2396" s="8" t="s">
        <v>2524</v>
      </c>
      <c r="E2396" s="8" t="s">
        <v>1589</v>
      </c>
      <c r="F2396" s="8" t="s">
        <v>3478</v>
      </c>
      <c r="G2396" s="8" t="s">
        <v>15</v>
      </c>
      <c r="H2396" s="8" t="s">
        <v>3537</v>
      </c>
      <c r="I2396" s="3" t="s">
        <v>16</v>
      </c>
      <c r="J2396" s="36">
        <v>139.94</v>
      </c>
      <c r="K2396" s="32">
        <v>6.91</v>
      </c>
      <c r="L2396" s="14">
        <v>0.1875</v>
      </c>
      <c r="M2396" s="7">
        <v>44515</v>
      </c>
      <c r="N2396" s="96" t="s">
        <v>6002</v>
      </c>
      <c r="O2396" s="8" t="s">
        <v>265</v>
      </c>
      <c r="P2396" s="8" t="s">
        <v>3465</v>
      </c>
      <c r="Q2396" s="8" t="s">
        <v>3473</v>
      </c>
    </row>
    <row r="2397" spans="1:17" ht="13.9" customHeight="1">
      <c r="A2397" s="2" t="s">
        <v>8824</v>
      </c>
      <c r="B2397" s="11" t="s">
        <v>13</v>
      </c>
      <c r="C2397" s="3" t="s">
        <v>14</v>
      </c>
      <c r="D2397" s="8" t="s">
        <v>2525</v>
      </c>
      <c r="E2397" s="3" t="s">
        <v>354</v>
      </c>
      <c r="F2397" s="8" t="s">
        <v>3478</v>
      </c>
      <c r="G2397" s="8" t="s">
        <v>15</v>
      </c>
      <c r="H2397" s="8" t="s">
        <v>3538</v>
      </c>
      <c r="I2397" s="3" t="s">
        <v>16</v>
      </c>
      <c r="J2397" s="36">
        <v>57.37</v>
      </c>
      <c r="K2397" s="32">
        <v>0.83</v>
      </c>
      <c r="L2397" s="14">
        <v>0.2</v>
      </c>
      <c r="M2397" s="7">
        <v>41540</v>
      </c>
      <c r="N2397" s="96" t="s">
        <v>6001</v>
      </c>
      <c r="O2397" s="8" t="s">
        <v>2526</v>
      </c>
      <c r="P2397" s="8" t="s">
        <v>3465</v>
      </c>
      <c r="Q2397" s="8" t="s">
        <v>3473</v>
      </c>
    </row>
    <row r="2398" spans="1:17" ht="13.9" customHeight="1">
      <c r="A2398" s="2" t="s">
        <v>8825</v>
      </c>
      <c r="B2398" s="11" t="s">
        <v>13</v>
      </c>
      <c r="C2398" s="3" t="s">
        <v>14</v>
      </c>
      <c r="D2398" s="8" t="s">
        <v>2527</v>
      </c>
      <c r="E2398" s="8" t="s">
        <v>2276</v>
      </c>
      <c r="F2398" s="8" t="s">
        <v>3477</v>
      </c>
      <c r="G2398" s="8" t="s">
        <v>15</v>
      </c>
      <c r="H2398" s="8" t="s">
        <v>3537</v>
      </c>
      <c r="I2398" s="3" t="s">
        <v>16</v>
      </c>
      <c r="J2398" s="36">
        <v>39.770000000000003</v>
      </c>
      <c r="K2398" s="32">
        <v>9.9700000000000006</v>
      </c>
      <c r="L2398" s="14">
        <v>0.1875</v>
      </c>
      <c r="M2398" s="7">
        <v>41539</v>
      </c>
      <c r="N2398" s="96" t="s">
        <v>6003</v>
      </c>
      <c r="O2398" s="8" t="s">
        <v>221</v>
      </c>
      <c r="P2398" s="8" t="s">
        <v>3465</v>
      </c>
      <c r="Q2398" s="8" t="s">
        <v>3473</v>
      </c>
    </row>
    <row r="2399" spans="1:17" ht="13.9" customHeight="1">
      <c r="A2399" s="23" t="s">
        <v>8826</v>
      </c>
      <c r="B2399" s="11" t="s">
        <v>13</v>
      </c>
      <c r="C2399" s="3" t="s">
        <v>14</v>
      </c>
      <c r="D2399" s="8" t="s">
        <v>2528</v>
      </c>
      <c r="E2399" s="3" t="s">
        <v>616</v>
      </c>
      <c r="F2399" s="8" t="s">
        <v>3477</v>
      </c>
      <c r="G2399" s="8" t="s">
        <v>15</v>
      </c>
      <c r="H2399" s="8" t="s">
        <v>3532</v>
      </c>
      <c r="I2399" s="3" t="s">
        <v>16</v>
      </c>
      <c r="J2399" s="36">
        <v>28.86</v>
      </c>
      <c r="K2399" s="32">
        <v>1.1100000000000001</v>
      </c>
      <c r="L2399" s="14">
        <v>0.2</v>
      </c>
      <c r="M2399" s="7">
        <v>41024</v>
      </c>
      <c r="N2399" s="93" t="s">
        <v>6004</v>
      </c>
      <c r="O2399" s="8" t="s">
        <v>140</v>
      </c>
      <c r="P2399" s="8" t="s">
        <v>3465</v>
      </c>
      <c r="Q2399" s="8" t="s">
        <v>3471</v>
      </c>
    </row>
    <row r="2400" spans="1:17" ht="13.9" customHeight="1">
      <c r="A2400" s="2" t="s">
        <v>8827</v>
      </c>
      <c r="B2400" s="11" t="s">
        <v>13</v>
      </c>
      <c r="C2400" s="3" t="s">
        <v>14</v>
      </c>
      <c r="D2400" s="8" t="s">
        <v>2529</v>
      </c>
      <c r="E2400" s="3" t="s">
        <v>898</v>
      </c>
      <c r="F2400" s="8" t="s">
        <v>3477</v>
      </c>
      <c r="G2400" s="8" t="s">
        <v>15</v>
      </c>
      <c r="H2400" s="8" t="s">
        <v>3537</v>
      </c>
      <c r="I2400" s="3" t="s">
        <v>16</v>
      </c>
      <c r="J2400" s="36">
        <v>41.27</v>
      </c>
      <c r="K2400" s="32">
        <v>9.9649999999999999</v>
      </c>
      <c r="L2400" s="14">
        <v>0.1875</v>
      </c>
      <c r="M2400" s="7">
        <v>44519</v>
      </c>
      <c r="N2400" s="96" t="s">
        <v>6005</v>
      </c>
      <c r="O2400" s="8" t="s">
        <v>221</v>
      </c>
      <c r="P2400" s="8" t="s">
        <v>3465</v>
      </c>
      <c r="Q2400" s="8" t="s">
        <v>3473</v>
      </c>
    </row>
    <row r="2401" spans="1:17" ht="13.9" customHeight="1">
      <c r="A2401" s="2" t="s">
        <v>8828</v>
      </c>
      <c r="B2401" s="11" t="s">
        <v>13</v>
      </c>
      <c r="C2401" s="3" t="s">
        <v>14</v>
      </c>
      <c r="D2401" s="8" t="s">
        <v>2530</v>
      </c>
      <c r="E2401" s="8" t="s">
        <v>2799</v>
      </c>
      <c r="F2401" s="8" t="s">
        <v>3477</v>
      </c>
      <c r="G2401" s="8" t="s">
        <v>15</v>
      </c>
      <c r="H2401" s="8" t="s">
        <v>3537</v>
      </c>
      <c r="I2401" s="3" t="s">
        <v>16</v>
      </c>
      <c r="J2401" s="36">
        <v>25.73</v>
      </c>
      <c r="K2401" s="32">
        <v>6.0724999999999998</v>
      </c>
      <c r="L2401" s="14">
        <v>0.2</v>
      </c>
      <c r="M2401" s="7">
        <v>41497</v>
      </c>
      <c r="N2401" s="96" t="s">
        <v>6006</v>
      </c>
      <c r="O2401" s="8" t="s">
        <v>221</v>
      </c>
      <c r="P2401" s="8" t="s">
        <v>3465</v>
      </c>
      <c r="Q2401" s="8" t="s">
        <v>3473</v>
      </c>
    </row>
    <row r="2402" spans="1:17" ht="13.9" customHeight="1">
      <c r="A2402" s="23" t="s">
        <v>8829</v>
      </c>
      <c r="B2402" s="11" t="s">
        <v>13</v>
      </c>
      <c r="C2402" s="3" t="s">
        <v>14</v>
      </c>
      <c r="D2402" s="8" t="s">
        <v>2531</v>
      </c>
      <c r="E2402" s="3" t="s">
        <v>616</v>
      </c>
      <c r="F2402" s="8" t="s">
        <v>3478</v>
      </c>
      <c r="G2402" s="8" t="s">
        <v>15</v>
      </c>
      <c r="H2402" s="8" t="s">
        <v>3537</v>
      </c>
      <c r="I2402" s="3" t="s">
        <v>16</v>
      </c>
      <c r="J2402" s="36">
        <v>142.41</v>
      </c>
      <c r="K2402" s="32">
        <v>27.63</v>
      </c>
      <c r="L2402" s="14">
        <v>0.2</v>
      </c>
      <c r="M2402" s="7">
        <v>41598</v>
      </c>
      <c r="N2402" s="96" t="s">
        <v>6007</v>
      </c>
      <c r="O2402" s="8" t="s">
        <v>265</v>
      </c>
      <c r="P2402" s="8" t="s">
        <v>3465</v>
      </c>
      <c r="Q2402" s="8" t="s">
        <v>3473</v>
      </c>
    </row>
    <row r="2403" spans="1:17" ht="13.9" customHeight="1">
      <c r="A2403" s="2" t="s">
        <v>8830</v>
      </c>
      <c r="B2403" s="11" t="s">
        <v>13</v>
      </c>
      <c r="C2403" s="3" t="s">
        <v>14</v>
      </c>
      <c r="D2403" s="8" t="s">
        <v>2532</v>
      </c>
      <c r="E2403" s="3" t="s">
        <v>616</v>
      </c>
      <c r="F2403" s="8" t="s">
        <v>3478</v>
      </c>
      <c r="G2403" s="8" t="s">
        <v>15</v>
      </c>
      <c r="H2403" s="8" t="s">
        <v>3537</v>
      </c>
      <c r="I2403" s="3" t="s">
        <v>16</v>
      </c>
      <c r="J2403" s="36">
        <v>148.41999999999999</v>
      </c>
      <c r="K2403" s="32">
        <v>27.63</v>
      </c>
      <c r="L2403" s="14">
        <v>0.2</v>
      </c>
      <c r="M2403" s="7">
        <v>42068</v>
      </c>
      <c r="N2403" s="93" t="s">
        <v>6008</v>
      </c>
      <c r="O2403" s="8" t="s">
        <v>265</v>
      </c>
      <c r="P2403" s="8" t="s">
        <v>3465</v>
      </c>
      <c r="Q2403" s="8" t="s">
        <v>3473</v>
      </c>
    </row>
    <row r="2404" spans="1:17" ht="13.9" customHeight="1">
      <c r="A2404" s="2" t="s">
        <v>8831</v>
      </c>
      <c r="B2404" s="11" t="s">
        <v>13</v>
      </c>
      <c r="C2404" s="3" t="s">
        <v>14</v>
      </c>
      <c r="D2404" s="8" t="s">
        <v>2533</v>
      </c>
      <c r="E2404" s="8" t="s">
        <v>2404</v>
      </c>
      <c r="F2404" s="8" t="s">
        <v>3478</v>
      </c>
      <c r="G2404" s="8" t="s">
        <v>15</v>
      </c>
      <c r="H2404" s="8" t="s">
        <v>3535</v>
      </c>
      <c r="I2404" s="3" t="s">
        <v>16</v>
      </c>
      <c r="J2404" s="36">
        <v>61.36</v>
      </c>
      <c r="K2404" s="32">
        <v>10</v>
      </c>
      <c r="L2404" s="14">
        <v>0.2</v>
      </c>
      <c r="M2404" s="7">
        <v>44588</v>
      </c>
      <c r="N2404" s="96" t="s">
        <v>6009</v>
      </c>
      <c r="O2404" s="8" t="s">
        <v>119</v>
      </c>
      <c r="P2404" s="8" t="s">
        <v>3465</v>
      </c>
      <c r="Q2404" s="8" t="s">
        <v>3473</v>
      </c>
    </row>
    <row r="2405" spans="1:17" ht="13.9" customHeight="1">
      <c r="A2405" s="23" t="s">
        <v>8832</v>
      </c>
      <c r="B2405" s="11" t="s">
        <v>13</v>
      </c>
      <c r="C2405" s="3" t="s">
        <v>14</v>
      </c>
      <c r="D2405" s="8" t="s">
        <v>2534</v>
      </c>
      <c r="E2405" s="8" t="s">
        <v>1702</v>
      </c>
      <c r="F2405" s="8" t="s">
        <v>3478</v>
      </c>
      <c r="G2405" s="8" t="s">
        <v>15</v>
      </c>
      <c r="H2405" s="8" t="s">
        <v>3535</v>
      </c>
      <c r="I2405" s="3" t="s">
        <v>16</v>
      </c>
      <c r="J2405" s="36">
        <v>61.27</v>
      </c>
      <c r="K2405" s="32">
        <v>10</v>
      </c>
      <c r="L2405" s="14">
        <v>0.2</v>
      </c>
      <c r="M2405" s="7">
        <v>41584</v>
      </c>
      <c r="N2405" s="96" t="s">
        <v>6010</v>
      </c>
      <c r="O2405" s="8" t="s">
        <v>119</v>
      </c>
      <c r="P2405" s="8" t="s">
        <v>3465</v>
      </c>
      <c r="Q2405" s="8" t="s">
        <v>3473</v>
      </c>
    </row>
    <row r="2406" spans="1:17" ht="13.9" customHeight="1">
      <c r="A2406" s="2" t="s">
        <v>8833</v>
      </c>
      <c r="B2406" s="11" t="s">
        <v>13</v>
      </c>
      <c r="C2406" s="3" t="s">
        <v>14</v>
      </c>
      <c r="D2406" s="8" t="s">
        <v>2535</v>
      </c>
      <c r="E2406" s="3" t="s">
        <v>723</v>
      </c>
      <c r="F2406" s="8" t="s">
        <v>3478</v>
      </c>
      <c r="G2406" s="8" t="s">
        <v>15</v>
      </c>
      <c r="H2406" s="8" t="s">
        <v>3535</v>
      </c>
      <c r="I2406" s="3" t="s">
        <v>16</v>
      </c>
      <c r="J2406" s="36">
        <v>110.16</v>
      </c>
      <c r="K2406" s="32">
        <v>0.32</v>
      </c>
      <c r="L2406" s="14">
        <v>0.2</v>
      </c>
      <c r="M2406" s="7">
        <v>41611</v>
      </c>
      <c r="N2406" s="96" t="s">
        <v>6011</v>
      </c>
      <c r="O2406" s="8" t="s">
        <v>119</v>
      </c>
      <c r="P2406" s="8" t="s">
        <v>3465</v>
      </c>
      <c r="Q2406" s="8" t="s">
        <v>3473</v>
      </c>
    </row>
    <row r="2407" spans="1:17" ht="13.9" customHeight="1">
      <c r="A2407" s="2" t="s">
        <v>8834</v>
      </c>
      <c r="B2407" s="11" t="s">
        <v>13</v>
      </c>
      <c r="C2407" s="3" t="s">
        <v>14</v>
      </c>
      <c r="D2407" s="8" t="s">
        <v>2536</v>
      </c>
      <c r="E2407" s="3" t="s">
        <v>774</v>
      </c>
      <c r="F2407" s="8" t="s">
        <v>3478</v>
      </c>
      <c r="G2407" s="8" t="s">
        <v>15</v>
      </c>
      <c r="H2407" s="8" t="s">
        <v>3535</v>
      </c>
      <c r="I2407" s="3" t="s">
        <v>16</v>
      </c>
      <c r="J2407" s="36">
        <v>113.82</v>
      </c>
      <c r="K2407" s="32">
        <v>0.55000000000000004</v>
      </c>
      <c r="L2407" s="14">
        <v>0.2</v>
      </c>
      <c r="M2407" s="7">
        <v>42083</v>
      </c>
      <c r="N2407" s="93" t="s">
        <v>6012</v>
      </c>
      <c r="O2407" s="8" t="s">
        <v>119</v>
      </c>
      <c r="P2407" s="8" t="s">
        <v>3465</v>
      </c>
      <c r="Q2407" s="8" t="s">
        <v>3473</v>
      </c>
    </row>
    <row r="2408" spans="1:17" ht="13.9" customHeight="1">
      <c r="A2408" s="23" t="s">
        <v>8835</v>
      </c>
      <c r="B2408" s="11" t="s">
        <v>13</v>
      </c>
      <c r="C2408" s="3" t="s">
        <v>14</v>
      </c>
      <c r="D2408" s="8" t="s">
        <v>2537</v>
      </c>
      <c r="E2408" s="3" t="s">
        <v>354</v>
      </c>
      <c r="F2408" s="8" t="s">
        <v>3478</v>
      </c>
      <c r="G2408" s="8" t="s">
        <v>15</v>
      </c>
      <c r="H2408" s="8" t="s">
        <v>3538</v>
      </c>
      <c r="I2408" s="3" t="s">
        <v>16</v>
      </c>
      <c r="J2408" s="36">
        <v>61.31</v>
      </c>
      <c r="K2408" s="32">
        <v>0.56000000000000005</v>
      </c>
      <c r="L2408" s="14">
        <v>0.2</v>
      </c>
      <c r="M2408" s="7">
        <v>44599</v>
      </c>
      <c r="N2408" s="96" t="s">
        <v>6013</v>
      </c>
      <c r="O2408" s="8" t="s">
        <v>2526</v>
      </c>
      <c r="P2408" s="8" t="s">
        <v>3465</v>
      </c>
      <c r="Q2408" s="8" t="s">
        <v>3473</v>
      </c>
    </row>
    <row r="2409" spans="1:17" ht="13.9" customHeight="1">
      <c r="A2409" s="2" t="s">
        <v>8836</v>
      </c>
      <c r="B2409" s="11" t="s">
        <v>13</v>
      </c>
      <c r="C2409" s="3" t="s">
        <v>14</v>
      </c>
      <c r="D2409" s="8" t="s">
        <v>2538</v>
      </c>
      <c r="E2409" s="3" t="s">
        <v>723</v>
      </c>
      <c r="F2409" s="8" t="s">
        <v>3478</v>
      </c>
      <c r="G2409" s="8" t="s">
        <v>15</v>
      </c>
      <c r="H2409" s="8" t="s">
        <v>3538</v>
      </c>
      <c r="I2409" s="3" t="s">
        <v>16</v>
      </c>
      <c r="J2409" s="36">
        <v>8.42</v>
      </c>
      <c r="K2409" s="32">
        <v>0.14000000000000001</v>
      </c>
      <c r="L2409" s="14">
        <v>0.125</v>
      </c>
      <c r="M2409" s="7">
        <v>41595</v>
      </c>
      <c r="N2409" s="96" t="s">
        <v>6014</v>
      </c>
      <c r="O2409" s="8" t="s">
        <v>2526</v>
      </c>
      <c r="P2409" s="8" t="s">
        <v>3465</v>
      </c>
      <c r="Q2409" s="8" t="s">
        <v>3473</v>
      </c>
    </row>
    <row r="2410" spans="1:17" ht="13.9" customHeight="1">
      <c r="A2410" s="2" t="s">
        <v>8837</v>
      </c>
      <c r="B2410" s="11" t="s">
        <v>13</v>
      </c>
      <c r="C2410" s="3" t="s">
        <v>14</v>
      </c>
      <c r="D2410" s="8" t="s">
        <v>2539</v>
      </c>
      <c r="E2410" s="8" t="s">
        <v>1502</v>
      </c>
      <c r="F2410" s="8" t="s">
        <v>3478</v>
      </c>
      <c r="G2410" s="8" t="s">
        <v>15</v>
      </c>
      <c r="H2410" s="8" t="s">
        <v>3538</v>
      </c>
      <c r="I2410" s="3" t="s">
        <v>16</v>
      </c>
      <c r="J2410" s="36">
        <v>62.46</v>
      </c>
      <c r="K2410" s="32">
        <v>3.99</v>
      </c>
      <c r="L2410" s="14">
        <v>0.1875</v>
      </c>
      <c r="M2410" s="7">
        <v>41613</v>
      </c>
      <c r="N2410" s="96" t="s">
        <v>6015</v>
      </c>
      <c r="O2410" s="8" t="s">
        <v>2526</v>
      </c>
      <c r="P2410" s="8" t="s">
        <v>3465</v>
      </c>
      <c r="Q2410" s="8" t="s">
        <v>3473</v>
      </c>
    </row>
    <row r="2411" spans="1:17" ht="13.9" customHeight="1">
      <c r="A2411" s="23" t="s">
        <v>8838</v>
      </c>
      <c r="B2411" s="11" t="s">
        <v>13</v>
      </c>
      <c r="C2411" s="3" t="s">
        <v>14</v>
      </c>
      <c r="D2411" s="8" t="s">
        <v>2540</v>
      </c>
      <c r="E2411" s="8" t="s">
        <v>2404</v>
      </c>
      <c r="F2411" s="8" t="s">
        <v>3478</v>
      </c>
      <c r="G2411" s="8" t="s">
        <v>15</v>
      </c>
      <c r="H2411" s="8" t="s">
        <v>3538</v>
      </c>
      <c r="I2411" s="3" t="s">
        <v>16</v>
      </c>
      <c r="J2411" s="36">
        <v>62.52</v>
      </c>
      <c r="K2411" s="32">
        <v>0.28000000000000003</v>
      </c>
      <c r="L2411" s="14">
        <v>0.2</v>
      </c>
      <c r="M2411" s="7">
        <v>42079</v>
      </c>
      <c r="N2411" s="93" t="s">
        <v>6016</v>
      </c>
      <c r="O2411" s="8" t="s">
        <v>2526</v>
      </c>
      <c r="P2411" s="8" t="s">
        <v>3465</v>
      </c>
      <c r="Q2411" s="8" t="s">
        <v>3473</v>
      </c>
    </row>
    <row r="2412" spans="1:17" ht="13.9" customHeight="1">
      <c r="A2412" s="2" t="s">
        <v>8839</v>
      </c>
      <c r="B2412" s="11" t="s">
        <v>13</v>
      </c>
      <c r="C2412" s="3" t="s">
        <v>14</v>
      </c>
      <c r="D2412" s="8" t="s">
        <v>2541</v>
      </c>
      <c r="E2412" s="8" t="s">
        <v>2404</v>
      </c>
      <c r="F2412" s="8" t="s">
        <v>3478</v>
      </c>
      <c r="G2412" s="8" t="s">
        <v>15</v>
      </c>
      <c r="H2412" s="8" t="s">
        <v>3538</v>
      </c>
      <c r="I2412" s="3" t="s">
        <v>16</v>
      </c>
      <c r="J2412" s="36">
        <v>8.64</v>
      </c>
      <c r="K2412" s="32">
        <v>0.14000000000000001</v>
      </c>
      <c r="L2412" s="14">
        <v>0.2</v>
      </c>
      <c r="M2412" s="7">
        <v>44603</v>
      </c>
      <c r="N2412" s="93" t="s">
        <v>6017</v>
      </c>
      <c r="O2412" s="8" t="s">
        <v>2526</v>
      </c>
      <c r="P2412" s="8" t="s">
        <v>3465</v>
      </c>
      <c r="Q2412" s="8" t="s">
        <v>3473</v>
      </c>
    </row>
    <row r="2413" spans="1:17" ht="13.9" customHeight="1">
      <c r="A2413" s="2" t="s">
        <v>8840</v>
      </c>
      <c r="B2413" s="11" t="s">
        <v>13</v>
      </c>
      <c r="C2413" s="3" t="s">
        <v>14</v>
      </c>
      <c r="D2413" s="8" t="s">
        <v>2542</v>
      </c>
      <c r="E2413" s="3" t="s">
        <v>553</v>
      </c>
      <c r="F2413" s="8" t="s">
        <v>3478</v>
      </c>
      <c r="G2413" s="8" t="s">
        <v>15</v>
      </c>
      <c r="H2413" s="8" t="s">
        <v>3535</v>
      </c>
      <c r="I2413" s="3" t="s">
        <v>16</v>
      </c>
      <c r="J2413" s="36">
        <v>109.96</v>
      </c>
      <c r="K2413" s="32">
        <v>0.27400000000000002</v>
      </c>
      <c r="L2413" s="14">
        <v>0.2</v>
      </c>
      <c r="M2413" s="7">
        <v>41613</v>
      </c>
      <c r="N2413" s="93" t="s">
        <v>6018</v>
      </c>
      <c r="O2413" s="8" t="s">
        <v>119</v>
      </c>
      <c r="P2413" s="8" t="s">
        <v>3465</v>
      </c>
      <c r="Q2413" s="8" t="s">
        <v>3473</v>
      </c>
    </row>
    <row r="2414" spans="1:17" ht="13.9" customHeight="1">
      <c r="A2414" s="23" t="s">
        <v>8841</v>
      </c>
      <c r="B2414" s="11" t="s">
        <v>13</v>
      </c>
      <c r="C2414" s="3" t="s">
        <v>14</v>
      </c>
      <c r="D2414" s="8" t="s">
        <v>2543</v>
      </c>
      <c r="E2414" s="8" t="s">
        <v>3188</v>
      </c>
      <c r="F2414" s="8" t="s">
        <v>3478</v>
      </c>
      <c r="G2414" s="8" t="s">
        <v>15</v>
      </c>
      <c r="H2414" s="8" t="s">
        <v>3538</v>
      </c>
      <c r="I2414" s="3" t="s">
        <v>16</v>
      </c>
      <c r="J2414" s="36">
        <v>61.91</v>
      </c>
      <c r="K2414" s="32">
        <v>1.94</v>
      </c>
      <c r="L2414" s="14">
        <v>0.2</v>
      </c>
      <c r="M2414" s="7">
        <v>41618</v>
      </c>
      <c r="N2414" s="93" t="s">
        <v>6019</v>
      </c>
      <c r="O2414" s="8" t="s">
        <v>2526</v>
      </c>
      <c r="P2414" s="8" t="s">
        <v>3465</v>
      </c>
      <c r="Q2414" s="8" t="s">
        <v>3473</v>
      </c>
    </row>
    <row r="2415" spans="1:17" ht="13.9" customHeight="1">
      <c r="A2415" s="2" t="s">
        <v>8842</v>
      </c>
      <c r="B2415" s="11" t="s">
        <v>13</v>
      </c>
      <c r="C2415" s="3" t="s">
        <v>14</v>
      </c>
      <c r="D2415" s="8" t="s">
        <v>2544</v>
      </c>
      <c r="E2415" s="8" t="s">
        <v>2552</v>
      </c>
      <c r="F2415" s="8" t="s">
        <v>3478</v>
      </c>
      <c r="G2415" s="8" t="s">
        <v>15</v>
      </c>
      <c r="H2415" s="8" t="s">
        <v>3535</v>
      </c>
      <c r="I2415" s="3" t="s">
        <v>16</v>
      </c>
      <c r="J2415" s="36">
        <v>108.6</v>
      </c>
      <c r="K2415" s="32">
        <v>0.27400000000000002</v>
      </c>
      <c r="L2415" s="14">
        <v>0.2</v>
      </c>
      <c r="M2415" s="7">
        <v>42100</v>
      </c>
      <c r="N2415" s="93" t="s">
        <v>4271</v>
      </c>
      <c r="O2415" s="8" t="s">
        <v>119</v>
      </c>
      <c r="P2415" s="8" t="s">
        <v>3465</v>
      </c>
      <c r="Q2415" s="8" t="s">
        <v>3473</v>
      </c>
    </row>
    <row r="2416" spans="1:17" ht="13.9" customHeight="1">
      <c r="A2416" s="2" t="s">
        <v>8843</v>
      </c>
      <c r="B2416" s="11" t="s">
        <v>13</v>
      </c>
      <c r="C2416" s="3" t="s">
        <v>14</v>
      </c>
      <c r="D2416" s="8" t="s">
        <v>2545</v>
      </c>
      <c r="E2416" s="8" t="s">
        <v>201</v>
      </c>
      <c r="F2416" s="8" t="s">
        <v>3478</v>
      </c>
      <c r="G2416" s="8" t="s">
        <v>15</v>
      </c>
      <c r="H2416" s="8" t="s">
        <v>3535</v>
      </c>
      <c r="I2416" s="3" t="s">
        <v>16</v>
      </c>
      <c r="J2416" s="36">
        <v>105.12</v>
      </c>
      <c r="K2416" s="32">
        <v>1.0954999999999999</v>
      </c>
      <c r="L2416" s="14">
        <v>0.2</v>
      </c>
      <c r="M2416" s="7">
        <v>44617</v>
      </c>
      <c r="N2416" s="93" t="s">
        <v>6020</v>
      </c>
      <c r="O2416" s="8" t="s">
        <v>119</v>
      </c>
      <c r="P2416" s="8" t="s">
        <v>3465</v>
      </c>
      <c r="Q2416" s="8" t="s">
        <v>3473</v>
      </c>
    </row>
    <row r="2417" spans="1:17" ht="13.9" customHeight="1">
      <c r="A2417" s="23" t="s">
        <v>8844</v>
      </c>
      <c r="B2417" s="11" t="s">
        <v>13</v>
      </c>
      <c r="C2417" s="3" t="s">
        <v>14</v>
      </c>
      <c r="D2417" s="8" t="s">
        <v>2546</v>
      </c>
      <c r="E2417" s="3" t="s">
        <v>1396</v>
      </c>
      <c r="F2417" s="8" t="s">
        <v>3478</v>
      </c>
      <c r="G2417" s="8" t="s">
        <v>15</v>
      </c>
      <c r="H2417" s="8" t="s">
        <v>3535</v>
      </c>
      <c r="I2417" s="3" t="s">
        <v>16</v>
      </c>
      <c r="J2417" s="36">
        <v>111.56</v>
      </c>
      <c r="K2417" s="32">
        <v>4.3822700000000001</v>
      </c>
      <c r="L2417" s="14">
        <v>0.2</v>
      </c>
      <c r="M2417" s="7">
        <v>41616</v>
      </c>
      <c r="N2417" s="93" t="s">
        <v>6021</v>
      </c>
      <c r="O2417" s="8" t="s">
        <v>119</v>
      </c>
      <c r="P2417" s="8" t="s">
        <v>3465</v>
      </c>
      <c r="Q2417" s="8" t="s">
        <v>3473</v>
      </c>
    </row>
    <row r="2418" spans="1:17" ht="13.9" customHeight="1">
      <c r="A2418" s="2" t="s">
        <v>8845</v>
      </c>
      <c r="B2418" s="11" t="s">
        <v>13</v>
      </c>
      <c r="C2418" s="3" t="s">
        <v>14</v>
      </c>
      <c r="D2418" s="8" t="s">
        <v>2547</v>
      </c>
      <c r="E2418" s="3" t="s">
        <v>1396</v>
      </c>
      <c r="F2418" s="8" t="s">
        <v>3478</v>
      </c>
      <c r="G2418" s="8" t="s">
        <v>15</v>
      </c>
      <c r="H2418" s="8" t="s">
        <v>3538</v>
      </c>
      <c r="I2418" s="3" t="s">
        <v>16</v>
      </c>
      <c r="J2418" s="36">
        <v>57.51</v>
      </c>
      <c r="K2418" s="32">
        <v>0.56000000000000005</v>
      </c>
      <c r="L2418" s="14">
        <v>0.2</v>
      </c>
      <c r="M2418" s="7">
        <v>41611</v>
      </c>
      <c r="N2418" s="93" t="s">
        <v>6022</v>
      </c>
      <c r="O2418" s="8" t="s">
        <v>2526</v>
      </c>
      <c r="P2418" s="8" t="s">
        <v>3465</v>
      </c>
      <c r="Q2418" s="8" t="s">
        <v>3473</v>
      </c>
    </row>
    <row r="2419" spans="1:17" ht="13.9" customHeight="1">
      <c r="A2419" s="2" t="s">
        <v>8846</v>
      </c>
      <c r="B2419" s="11" t="s">
        <v>13</v>
      </c>
      <c r="C2419" s="3" t="s">
        <v>14</v>
      </c>
      <c r="D2419" s="8" t="s">
        <v>2548</v>
      </c>
      <c r="E2419" s="8" t="s">
        <v>2207</v>
      </c>
      <c r="F2419" s="8" t="s">
        <v>3478</v>
      </c>
      <c r="G2419" s="8" t="s">
        <v>15</v>
      </c>
      <c r="H2419" s="8" t="s">
        <v>3538</v>
      </c>
      <c r="I2419" s="3" t="s">
        <v>16</v>
      </c>
      <c r="J2419" s="36">
        <v>111.46</v>
      </c>
      <c r="K2419" s="32">
        <v>60</v>
      </c>
      <c r="L2419" s="14">
        <v>0.2</v>
      </c>
      <c r="M2419" s="7">
        <v>42086</v>
      </c>
      <c r="N2419" s="93" t="s">
        <v>3613</v>
      </c>
      <c r="O2419" s="8" t="s">
        <v>2526</v>
      </c>
      <c r="P2419" s="8" t="s">
        <v>3465</v>
      </c>
      <c r="Q2419" s="8" t="s">
        <v>3473</v>
      </c>
    </row>
    <row r="2420" spans="1:17" ht="13.9" customHeight="1">
      <c r="A2420" s="23" t="s">
        <v>8847</v>
      </c>
      <c r="B2420" s="11" t="s">
        <v>13</v>
      </c>
      <c r="C2420" s="3" t="s">
        <v>14</v>
      </c>
      <c r="D2420" s="8" t="s">
        <v>2549</v>
      </c>
      <c r="E2420" s="3" t="s">
        <v>354</v>
      </c>
      <c r="F2420" s="8" t="s">
        <v>3478</v>
      </c>
      <c r="G2420" s="8" t="s">
        <v>15</v>
      </c>
      <c r="H2420" s="8" t="s">
        <v>3538</v>
      </c>
      <c r="I2420" s="3" t="s">
        <v>16</v>
      </c>
      <c r="J2420" s="36">
        <v>10.130000000000001</v>
      </c>
      <c r="K2420" s="32">
        <v>2.5</v>
      </c>
      <c r="L2420" s="14">
        <v>0.125</v>
      </c>
      <c r="M2420" s="7">
        <v>44623</v>
      </c>
      <c r="N2420" s="93" t="s">
        <v>4272</v>
      </c>
      <c r="O2420" s="8" t="s">
        <v>2526</v>
      </c>
      <c r="P2420" s="8" t="s">
        <v>3465</v>
      </c>
      <c r="Q2420" s="8" t="s">
        <v>3473</v>
      </c>
    </row>
    <row r="2421" spans="1:17" ht="13.9" customHeight="1">
      <c r="A2421" s="2" t="s">
        <v>8848</v>
      </c>
      <c r="B2421" s="11" t="s">
        <v>13</v>
      </c>
      <c r="C2421" s="3" t="s">
        <v>14</v>
      </c>
      <c r="D2421" s="8" t="s">
        <v>2550</v>
      </c>
      <c r="E2421" s="8" t="s">
        <v>1589</v>
      </c>
      <c r="F2421" s="8" t="s">
        <v>3478</v>
      </c>
      <c r="G2421" s="8" t="s">
        <v>15</v>
      </c>
      <c r="H2421" s="8" t="s">
        <v>3535</v>
      </c>
      <c r="I2421" s="3" t="s">
        <v>16</v>
      </c>
      <c r="J2421" s="36">
        <v>113.71</v>
      </c>
      <c r="K2421" s="32">
        <v>0.27400000000000002</v>
      </c>
      <c r="L2421" s="14">
        <v>0.2</v>
      </c>
      <c r="M2421" s="7">
        <v>41616</v>
      </c>
      <c r="N2421" s="93" t="s">
        <v>4273</v>
      </c>
      <c r="O2421" s="8" t="s">
        <v>119</v>
      </c>
      <c r="P2421" s="8" t="s">
        <v>3465</v>
      </c>
      <c r="Q2421" s="8" t="s">
        <v>3473</v>
      </c>
    </row>
    <row r="2422" spans="1:17" ht="13.9" customHeight="1">
      <c r="A2422" s="2" t="s">
        <v>8849</v>
      </c>
      <c r="B2422" s="11" t="s">
        <v>13</v>
      </c>
      <c r="C2422" s="3" t="s">
        <v>14</v>
      </c>
      <c r="D2422" s="8" t="s">
        <v>2551</v>
      </c>
      <c r="E2422" s="3" t="s">
        <v>553</v>
      </c>
      <c r="F2422" s="8" t="s">
        <v>3477</v>
      </c>
      <c r="G2422" s="8" t="s">
        <v>15</v>
      </c>
      <c r="H2422" s="8" t="s">
        <v>3537</v>
      </c>
      <c r="I2422" s="3" t="s">
        <v>16</v>
      </c>
      <c r="J2422" s="36">
        <v>302.76</v>
      </c>
      <c r="K2422" s="32">
        <v>25.56</v>
      </c>
      <c r="L2422" s="14">
        <v>0.2</v>
      </c>
      <c r="M2422" s="7">
        <v>41616</v>
      </c>
      <c r="N2422" s="93" t="s">
        <v>6023</v>
      </c>
      <c r="O2422" s="8" t="s">
        <v>265</v>
      </c>
      <c r="P2422" s="8" t="s">
        <v>3465</v>
      </c>
      <c r="Q2422" s="8" t="s">
        <v>3473</v>
      </c>
    </row>
    <row r="2423" spans="1:17" ht="13.9" customHeight="1">
      <c r="A2423" s="23" t="s">
        <v>8850</v>
      </c>
      <c r="B2423" s="11" t="s">
        <v>13</v>
      </c>
      <c r="C2423" s="3" t="s">
        <v>14</v>
      </c>
      <c r="D2423" s="8" t="s">
        <v>2553</v>
      </c>
      <c r="E2423" s="8" t="s">
        <v>2692</v>
      </c>
      <c r="F2423" s="8" t="s">
        <v>3478</v>
      </c>
      <c r="G2423" s="8" t="s">
        <v>15</v>
      </c>
      <c r="H2423" s="8" t="s">
        <v>3535</v>
      </c>
      <c r="I2423" s="3" t="s">
        <v>16</v>
      </c>
      <c r="J2423" s="36">
        <v>144.47999999999999</v>
      </c>
      <c r="K2423" s="32">
        <v>2.7784</v>
      </c>
      <c r="L2423" s="14">
        <v>0.1875</v>
      </c>
      <c r="M2423" s="7">
        <v>42094</v>
      </c>
      <c r="N2423" s="93" t="s">
        <v>3613</v>
      </c>
      <c r="O2423" s="8" t="s">
        <v>119</v>
      </c>
      <c r="P2423" s="8" t="s">
        <v>3465</v>
      </c>
      <c r="Q2423" s="8" t="s">
        <v>3473</v>
      </c>
    </row>
    <row r="2424" spans="1:17" ht="13.9" customHeight="1">
      <c r="A2424" s="2" t="s">
        <v>8851</v>
      </c>
      <c r="B2424" s="11" t="s">
        <v>13</v>
      </c>
      <c r="C2424" s="3" t="s">
        <v>14</v>
      </c>
      <c r="D2424" s="8" t="s">
        <v>2554</v>
      </c>
      <c r="E2424" s="8" t="s">
        <v>1702</v>
      </c>
      <c r="F2424" s="8" t="s">
        <v>3478</v>
      </c>
      <c r="G2424" s="8" t="s">
        <v>15</v>
      </c>
      <c r="H2424" s="8" t="s">
        <v>3535</v>
      </c>
      <c r="I2424" s="3" t="s">
        <v>16</v>
      </c>
      <c r="J2424" s="36">
        <v>93.09</v>
      </c>
      <c r="K2424" s="32">
        <v>1.0954999999999999</v>
      </c>
      <c r="L2424" s="14">
        <v>0.2</v>
      </c>
      <c r="M2424" s="7">
        <v>44620</v>
      </c>
      <c r="N2424" s="93" t="s">
        <v>4274</v>
      </c>
      <c r="O2424" s="8" t="s">
        <v>119</v>
      </c>
      <c r="P2424" s="8" t="s">
        <v>3465</v>
      </c>
      <c r="Q2424" s="8" t="s">
        <v>3473</v>
      </c>
    </row>
    <row r="2425" spans="1:17" ht="13.9" customHeight="1">
      <c r="A2425" s="2" t="s">
        <v>8852</v>
      </c>
      <c r="B2425" s="11" t="s">
        <v>13</v>
      </c>
      <c r="C2425" s="3" t="s">
        <v>14</v>
      </c>
      <c r="D2425" s="8" t="s">
        <v>2555</v>
      </c>
      <c r="E2425" s="8" t="s">
        <v>3126</v>
      </c>
      <c r="F2425" s="8" t="s">
        <v>3478</v>
      </c>
      <c r="G2425" s="8" t="s">
        <v>15</v>
      </c>
      <c r="H2425" s="8" t="s">
        <v>3535</v>
      </c>
      <c r="I2425" s="3" t="s">
        <v>16</v>
      </c>
      <c r="J2425" s="36">
        <v>20.65</v>
      </c>
      <c r="K2425" s="32">
        <v>2.5</v>
      </c>
      <c r="L2425" s="14">
        <v>0.1875</v>
      </c>
      <c r="M2425" s="7">
        <v>41606</v>
      </c>
      <c r="N2425" s="93" t="s">
        <v>4275</v>
      </c>
      <c r="O2425" s="8" t="s">
        <v>119</v>
      </c>
      <c r="P2425" s="8" t="s">
        <v>3465</v>
      </c>
      <c r="Q2425" s="8" t="s">
        <v>3473</v>
      </c>
    </row>
    <row r="2426" spans="1:17" ht="13.9" customHeight="1">
      <c r="A2426" s="23" t="s">
        <v>8853</v>
      </c>
      <c r="B2426" s="8" t="s">
        <v>13</v>
      </c>
      <c r="C2426" s="3" t="s">
        <v>14</v>
      </c>
      <c r="D2426" s="8" t="s">
        <v>2556</v>
      </c>
      <c r="E2426" s="3" t="s">
        <v>1396</v>
      </c>
      <c r="F2426" s="8" t="s">
        <v>3478</v>
      </c>
      <c r="G2426" s="8" t="s">
        <v>15</v>
      </c>
      <c r="H2426" s="8" t="s">
        <v>3535</v>
      </c>
      <c r="I2426" s="3" t="s">
        <v>16</v>
      </c>
      <c r="J2426" s="36">
        <v>106.42</v>
      </c>
      <c r="K2426" s="32">
        <v>0.27400000000000002</v>
      </c>
      <c r="L2426" s="14">
        <v>0.2</v>
      </c>
      <c r="M2426" s="7">
        <v>41653</v>
      </c>
      <c r="N2426" s="93" t="s">
        <v>4276</v>
      </c>
      <c r="O2426" s="8" t="s">
        <v>119</v>
      </c>
      <c r="P2426" s="8" t="s">
        <v>3465</v>
      </c>
      <c r="Q2426" s="8" t="s">
        <v>3473</v>
      </c>
    </row>
    <row r="2427" spans="1:17" ht="13.9" customHeight="1">
      <c r="A2427" s="2" t="s">
        <v>8854</v>
      </c>
      <c r="B2427" s="8" t="s">
        <v>13</v>
      </c>
      <c r="C2427" s="3" t="s">
        <v>14</v>
      </c>
      <c r="D2427" s="8" t="s">
        <v>2557</v>
      </c>
      <c r="E2427" s="8" t="s">
        <v>3063</v>
      </c>
      <c r="F2427" s="8" t="s">
        <v>3477</v>
      </c>
      <c r="G2427" s="8" t="s">
        <v>15</v>
      </c>
      <c r="H2427" s="8" t="s">
        <v>3535</v>
      </c>
      <c r="I2427" s="3" t="s">
        <v>16</v>
      </c>
      <c r="J2427" s="36">
        <v>9.75</v>
      </c>
      <c r="K2427" s="32">
        <v>8.7799999999999994</v>
      </c>
      <c r="L2427" s="14">
        <v>0.2</v>
      </c>
      <c r="M2427" s="7">
        <v>42122</v>
      </c>
      <c r="N2427" s="93" t="s">
        <v>6024</v>
      </c>
      <c r="O2427" s="8" t="s">
        <v>119</v>
      </c>
      <c r="P2427" s="8" t="s">
        <v>3465</v>
      </c>
      <c r="Q2427" s="8" t="s">
        <v>3473</v>
      </c>
    </row>
    <row r="2428" spans="1:17" ht="13.9" customHeight="1">
      <c r="A2428" s="2" t="s">
        <v>8855</v>
      </c>
      <c r="B2428" s="11" t="s">
        <v>13</v>
      </c>
      <c r="C2428" s="3" t="s">
        <v>14</v>
      </c>
      <c r="D2428" s="8" t="s">
        <v>2558</v>
      </c>
      <c r="E2428" s="8" t="s">
        <v>1777</v>
      </c>
      <c r="F2428" s="8" t="s">
        <v>3478</v>
      </c>
      <c r="G2428" s="8" t="s">
        <v>15</v>
      </c>
      <c r="H2428" s="8" t="s">
        <v>3535</v>
      </c>
      <c r="I2428" s="3" t="s">
        <v>16</v>
      </c>
      <c r="J2428" s="36">
        <v>87.77</v>
      </c>
      <c r="K2428" s="32">
        <v>30</v>
      </c>
      <c r="L2428" s="14">
        <v>0.2</v>
      </c>
      <c r="M2428" s="7">
        <v>44627</v>
      </c>
      <c r="N2428" s="93" t="s">
        <v>6025</v>
      </c>
      <c r="O2428" s="8" t="s">
        <v>119</v>
      </c>
      <c r="P2428" s="8" t="s">
        <v>3465</v>
      </c>
      <c r="Q2428" s="8" t="s">
        <v>3473</v>
      </c>
    </row>
    <row r="2429" spans="1:17" ht="13.9" customHeight="1">
      <c r="A2429" s="23" t="s">
        <v>8856</v>
      </c>
      <c r="B2429" s="11" t="s">
        <v>13</v>
      </c>
      <c r="C2429" s="3" t="s">
        <v>14</v>
      </c>
      <c r="D2429" s="8" t="s">
        <v>2559</v>
      </c>
      <c r="E2429" s="3" t="s">
        <v>1327</v>
      </c>
      <c r="F2429" s="8" t="s">
        <v>3478</v>
      </c>
      <c r="G2429" s="8" t="s">
        <v>15</v>
      </c>
      <c r="H2429" s="8" t="s">
        <v>3538</v>
      </c>
      <c r="I2429" s="3" t="s">
        <v>16</v>
      </c>
      <c r="J2429" s="36">
        <v>8.64</v>
      </c>
      <c r="K2429" s="32">
        <v>0.14000000000000001</v>
      </c>
      <c r="L2429" s="14">
        <v>0.2</v>
      </c>
      <c r="M2429" s="7">
        <v>41595</v>
      </c>
      <c r="N2429" s="93" t="s">
        <v>4277</v>
      </c>
      <c r="O2429" s="8" t="s">
        <v>2526</v>
      </c>
      <c r="P2429" s="8" t="s">
        <v>3465</v>
      </c>
      <c r="Q2429" s="8" t="s">
        <v>3473</v>
      </c>
    </row>
    <row r="2430" spans="1:17" ht="13.9" customHeight="1">
      <c r="A2430" s="2" t="s">
        <v>8857</v>
      </c>
      <c r="B2430" s="11" t="s">
        <v>13</v>
      </c>
      <c r="C2430" s="3" t="s">
        <v>14</v>
      </c>
      <c r="D2430" s="8" t="s">
        <v>2560</v>
      </c>
      <c r="E2430" s="3" t="s">
        <v>215</v>
      </c>
      <c r="F2430" s="8" t="s">
        <v>3477</v>
      </c>
      <c r="G2430" s="8" t="s">
        <v>15</v>
      </c>
      <c r="H2430" s="8" t="s">
        <v>3527</v>
      </c>
      <c r="I2430" s="3" t="s">
        <v>16</v>
      </c>
      <c r="J2430" s="36">
        <v>155.25</v>
      </c>
      <c r="K2430" s="32">
        <v>34.29</v>
      </c>
      <c r="L2430" s="14">
        <v>0.2</v>
      </c>
      <c r="M2430" s="7">
        <v>41640</v>
      </c>
      <c r="N2430" s="93" t="s">
        <v>6024</v>
      </c>
      <c r="O2430" s="8" t="s">
        <v>177</v>
      </c>
      <c r="P2430" s="8" t="s">
        <v>3465</v>
      </c>
      <c r="Q2430" s="8" t="s">
        <v>3471</v>
      </c>
    </row>
    <row r="2431" spans="1:17" ht="13.9" customHeight="1">
      <c r="A2431" s="2" t="s">
        <v>8858</v>
      </c>
      <c r="B2431" s="11" t="s">
        <v>13</v>
      </c>
      <c r="C2431" s="3" t="s">
        <v>14</v>
      </c>
      <c r="D2431" s="8" t="s">
        <v>734</v>
      </c>
      <c r="E2431" s="3" t="s">
        <v>354</v>
      </c>
      <c r="F2431" s="8" t="s">
        <v>3477</v>
      </c>
      <c r="G2431" s="8" t="s">
        <v>15</v>
      </c>
      <c r="H2431" s="8" t="s">
        <v>3527</v>
      </c>
      <c r="I2431" s="3" t="s">
        <v>16</v>
      </c>
      <c r="J2431" s="36">
        <v>41.62</v>
      </c>
      <c r="K2431" s="32">
        <v>0.5</v>
      </c>
      <c r="L2431" s="14">
        <v>0.2</v>
      </c>
      <c r="M2431" s="7">
        <v>42144</v>
      </c>
      <c r="N2431" s="93" t="s">
        <v>6026</v>
      </c>
      <c r="O2431" s="8" t="s">
        <v>177</v>
      </c>
      <c r="P2431" s="8" t="s">
        <v>3465</v>
      </c>
      <c r="Q2431" s="8" t="s">
        <v>3471</v>
      </c>
    </row>
    <row r="2432" spans="1:17" ht="13.9" customHeight="1">
      <c r="A2432" s="23" t="s">
        <v>8859</v>
      </c>
      <c r="B2432" s="11" t="s">
        <v>13</v>
      </c>
      <c r="C2432" s="3" t="s">
        <v>14</v>
      </c>
      <c r="D2432" s="8" t="s">
        <v>2561</v>
      </c>
      <c r="E2432" s="8" t="s">
        <v>2799</v>
      </c>
      <c r="F2432" s="8" t="s">
        <v>3477</v>
      </c>
      <c r="G2432" s="8" t="s">
        <v>15</v>
      </c>
      <c r="H2432" s="8" t="s">
        <v>3527</v>
      </c>
      <c r="I2432" s="3" t="s">
        <v>16</v>
      </c>
      <c r="J2432" s="36">
        <v>39.14</v>
      </c>
      <c r="K2432" s="32">
        <v>0.5</v>
      </c>
      <c r="L2432" s="14">
        <v>0.2</v>
      </c>
      <c r="M2432" s="7">
        <v>44664</v>
      </c>
      <c r="N2432" s="93" t="s">
        <v>6027</v>
      </c>
      <c r="O2432" s="8" t="s">
        <v>177</v>
      </c>
      <c r="P2432" s="8" t="s">
        <v>3465</v>
      </c>
      <c r="Q2432" s="8" t="s">
        <v>3471</v>
      </c>
    </row>
    <row r="2433" spans="1:17" ht="13.9" customHeight="1">
      <c r="A2433" s="2" t="s">
        <v>8860</v>
      </c>
      <c r="B2433" s="11" t="s">
        <v>13</v>
      </c>
      <c r="C2433" s="3" t="s">
        <v>14</v>
      </c>
      <c r="D2433" s="8" t="s">
        <v>2562</v>
      </c>
      <c r="E2433" s="8" t="s">
        <v>1777</v>
      </c>
      <c r="F2433" s="8" t="s">
        <v>3477</v>
      </c>
      <c r="G2433" s="8" t="s">
        <v>15</v>
      </c>
      <c r="H2433" s="8" t="s">
        <v>3527</v>
      </c>
      <c r="I2433" s="3" t="s">
        <v>16</v>
      </c>
      <c r="J2433" s="36">
        <v>9.9499999999999993</v>
      </c>
      <c r="K2433" s="32">
        <v>3</v>
      </c>
      <c r="L2433" s="14">
        <v>0.1875</v>
      </c>
      <c r="M2433" s="7">
        <v>41662</v>
      </c>
      <c r="N2433" s="93" t="s">
        <v>5679</v>
      </c>
      <c r="O2433" s="8" t="s">
        <v>233</v>
      </c>
      <c r="P2433" s="8" t="s">
        <v>3465</v>
      </c>
      <c r="Q2433" s="8" t="s">
        <v>3471</v>
      </c>
    </row>
    <row r="2434" spans="1:17" ht="13.9" customHeight="1">
      <c r="A2434" s="2" t="s">
        <v>8861</v>
      </c>
      <c r="B2434" s="8" t="s">
        <v>13</v>
      </c>
      <c r="C2434" s="3" t="s">
        <v>14</v>
      </c>
      <c r="D2434" s="8" t="s">
        <v>2563</v>
      </c>
      <c r="E2434" s="8" t="s">
        <v>1702</v>
      </c>
      <c r="F2434" s="8" t="s">
        <v>3477</v>
      </c>
      <c r="G2434" s="8" t="s">
        <v>15</v>
      </c>
      <c r="H2434" s="8" t="s">
        <v>3527</v>
      </c>
      <c r="I2434" s="3" t="s">
        <v>16</v>
      </c>
      <c r="J2434" s="36">
        <v>30.34</v>
      </c>
      <c r="K2434" s="32">
        <v>2.5099999999999998</v>
      </c>
      <c r="L2434" s="14">
        <v>0.2</v>
      </c>
      <c r="M2434" s="7">
        <v>41674</v>
      </c>
      <c r="N2434" s="93" t="s">
        <v>6028</v>
      </c>
      <c r="O2434" s="8" t="s">
        <v>177</v>
      </c>
      <c r="P2434" s="8" t="s">
        <v>3465</v>
      </c>
      <c r="Q2434" s="8" t="s">
        <v>3471</v>
      </c>
    </row>
    <row r="2435" spans="1:17" ht="13.9" customHeight="1">
      <c r="A2435" s="23" t="s">
        <v>8862</v>
      </c>
      <c r="B2435" s="8" t="s">
        <v>13</v>
      </c>
      <c r="C2435" s="3" t="s">
        <v>14</v>
      </c>
      <c r="D2435" s="8" t="s">
        <v>2564</v>
      </c>
      <c r="E2435" s="8" t="s">
        <v>2864</v>
      </c>
      <c r="F2435" s="8" t="s">
        <v>3478</v>
      </c>
      <c r="G2435" s="8" t="s">
        <v>15</v>
      </c>
      <c r="H2435" s="8" t="s">
        <v>3538</v>
      </c>
      <c r="I2435" s="3" t="s">
        <v>16</v>
      </c>
      <c r="J2435" s="36">
        <v>54.12</v>
      </c>
      <c r="K2435" s="32">
        <v>3.99</v>
      </c>
      <c r="L2435" s="14">
        <v>0.2</v>
      </c>
      <c r="M2435" s="7">
        <v>42083</v>
      </c>
      <c r="N2435" s="93" t="s">
        <v>3614</v>
      </c>
      <c r="O2435" s="8" t="s">
        <v>2526</v>
      </c>
      <c r="P2435" s="8" t="s">
        <v>3465</v>
      </c>
      <c r="Q2435" s="8" t="s">
        <v>3473</v>
      </c>
    </row>
    <row r="2436" spans="1:17" ht="13.9" customHeight="1">
      <c r="A2436" s="2" t="s">
        <v>8863</v>
      </c>
      <c r="B2436" s="8" t="s">
        <v>13</v>
      </c>
      <c r="C2436" s="3" t="s">
        <v>14</v>
      </c>
      <c r="D2436" s="8" t="s">
        <v>2565</v>
      </c>
      <c r="E2436" s="3" t="s">
        <v>111</v>
      </c>
      <c r="F2436" s="8" t="s">
        <v>3478</v>
      </c>
      <c r="G2436" s="8" t="s">
        <v>15</v>
      </c>
      <c r="H2436" s="8" t="s">
        <v>3538</v>
      </c>
      <c r="I2436" s="3" t="s">
        <v>16</v>
      </c>
      <c r="J2436" s="36">
        <v>59.82</v>
      </c>
      <c r="K2436" s="32">
        <v>3.99</v>
      </c>
      <c r="L2436" s="14">
        <v>0.1875</v>
      </c>
      <c r="M2436" s="7">
        <v>44684</v>
      </c>
      <c r="N2436" s="93" t="s">
        <v>4278</v>
      </c>
      <c r="O2436" s="8" t="s">
        <v>2526</v>
      </c>
      <c r="P2436" s="8" t="s">
        <v>3465</v>
      </c>
      <c r="Q2436" s="8" t="s">
        <v>3473</v>
      </c>
    </row>
    <row r="2437" spans="1:17" ht="13.9" customHeight="1">
      <c r="A2437" s="2" t="s">
        <v>8864</v>
      </c>
      <c r="B2437" s="8" t="s">
        <v>13</v>
      </c>
      <c r="C2437" s="3" t="s">
        <v>14</v>
      </c>
      <c r="D2437" s="8" t="s">
        <v>2566</v>
      </c>
      <c r="E2437" s="8" t="s">
        <v>201</v>
      </c>
      <c r="F2437" s="8" t="s">
        <v>3477</v>
      </c>
      <c r="G2437" s="8" t="s">
        <v>15</v>
      </c>
      <c r="H2437" s="8" t="s">
        <v>3536</v>
      </c>
      <c r="I2437" s="3" t="s">
        <v>16</v>
      </c>
      <c r="J2437" s="36">
        <v>77.06</v>
      </c>
      <c r="K2437" s="32">
        <v>0.83</v>
      </c>
      <c r="L2437" s="14">
        <v>0.125</v>
      </c>
      <c r="M2437" s="7">
        <v>41682</v>
      </c>
      <c r="N2437" s="93" t="s">
        <v>6029</v>
      </c>
      <c r="O2437" s="8" t="s">
        <v>113</v>
      </c>
      <c r="P2437" s="8" t="s">
        <v>3465</v>
      </c>
      <c r="Q2437" s="8" t="s">
        <v>3471</v>
      </c>
    </row>
    <row r="2438" spans="1:17" ht="13.9" customHeight="1">
      <c r="A2438" s="23" t="s">
        <v>8865</v>
      </c>
      <c r="B2438" s="8" t="s">
        <v>13</v>
      </c>
      <c r="C2438" s="3" t="s">
        <v>14</v>
      </c>
      <c r="D2438" s="8" t="s">
        <v>2567</v>
      </c>
      <c r="E2438" s="3" t="s">
        <v>354</v>
      </c>
      <c r="F2438" s="8" t="s">
        <v>3477</v>
      </c>
      <c r="G2438" s="8" t="s">
        <v>15</v>
      </c>
      <c r="H2438" s="8" t="s">
        <v>3536</v>
      </c>
      <c r="I2438" s="3" t="s">
        <v>16</v>
      </c>
      <c r="J2438" s="36">
        <v>77.849999999999994</v>
      </c>
      <c r="K2438" s="32">
        <v>0.83</v>
      </c>
      <c r="L2438" s="14">
        <v>0.125</v>
      </c>
      <c r="M2438" s="7">
        <v>41696</v>
      </c>
      <c r="N2438" s="93" t="s">
        <v>6030</v>
      </c>
      <c r="O2438" s="8" t="s">
        <v>113</v>
      </c>
      <c r="P2438" s="8" t="s">
        <v>3465</v>
      </c>
      <c r="Q2438" s="8" t="s">
        <v>3471</v>
      </c>
    </row>
    <row r="2439" spans="1:17" ht="13.9" customHeight="1">
      <c r="A2439" s="2" t="s">
        <v>8866</v>
      </c>
      <c r="B2439" s="8" t="s">
        <v>13</v>
      </c>
      <c r="C2439" s="3" t="s">
        <v>14</v>
      </c>
      <c r="D2439" s="8" t="s">
        <v>2568</v>
      </c>
      <c r="E2439" s="3" t="s">
        <v>215</v>
      </c>
      <c r="F2439" s="8" t="s">
        <v>3477</v>
      </c>
      <c r="G2439" s="8" t="s">
        <v>15</v>
      </c>
      <c r="H2439" s="8" t="s">
        <v>3527</v>
      </c>
      <c r="I2439" s="3" t="s">
        <v>16</v>
      </c>
      <c r="J2439" s="36">
        <v>74.88</v>
      </c>
      <c r="K2439" s="32">
        <v>0.96</v>
      </c>
      <c r="L2439" s="14">
        <v>0.2</v>
      </c>
      <c r="M2439" s="7">
        <v>42157</v>
      </c>
      <c r="N2439" s="93" t="s">
        <v>6031</v>
      </c>
      <c r="O2439" s="8" t="s">
        <v>177</v>
      </c>
      <c r="P2439" s="8" t="s">
        <v>3465</v>
      </c>
      <c r="Q2439" s="8" t="s">
        <v>3471</v>
      </c>
    </row>
    <row r="2440" spans="1:17" ht="13.9" customHeight="1">
      <c r="A2440" s="2" t="s">
        <v>8867</v>
      </c>
      <c r="B2440" s="8" t="s">
        <v>13</v>
      </c>
      <c r="C2440" s="3" t="s">
        <v>14</v>
      </c>
      <c r="D2440" s="8" t="s">
        <v>2569</v>
      </c>
      <c r="E2440" s="8" t="s">
        <v>3126</v>
      </c>
      <c r="F2440" s="8" t="s">
        <v>3477</v>
      </c>
      <c r="G2440" s="8" t="s">
        <v>15</v>
      </c>
      <c r="H2440" s="8" t="s">
        <v>3527</v>
      </c>
      <c r="I2440" s="3" t="s">
        <v>16</v>
      </c>
      <c r="J2440" s="36">
        <v>112.2</v>
      </c>
      <c r="K2440" s="32">
        <v>2.86</v>
      </c>
      <c r="L2440" s="14">
        <v>0.2</v>
      </c>
      <c r="M2440" s="7">
        <v>44679</v>
      </c>
      <c r="N2440" s="93" t="s">
        <v>6031</v>
      </c>
      <c r="O2440" s="8" t="s">
        <v>233</v>
      </c>
      <c r="P2440" s="8" t="s">
        <v>3465</v>
      </c>
      <c r="Q2440" s="8" t="s">
        <v>3471</v>
      </c>
    </row>
    <row r="2441" spans="1:17" ht="13.9" customHeight="1">
      <c r="A2441" s="23" t="s">
        <v>8868</v>
      </c>
      <c r="B2441" s="8" t="s">
        <v>13</v>
      </c>
      <c r="C2441" s="3" t="s">
        <v>14</v>
      </c>
      <c r="D2441" s="8" t="s">
        <v>2570</v>
      </c>
      <c r="E2441" s="3" t="s">
        <v>766</v>
      </c>
      <c r="F2441" s="8" t="s">
        <v>3477</v>
      </c>
      <c r="G2441" s="8" t="s">
        <v>15</v>
      </c>
      <c r="H2441" s="8" t="s">
        <v>3527</v>
      </c>
      <c r="I2441" s="3" t="s">
        <v>16</v>
      </c>
      <c r="J2441" s="36">
        <v>124.59</v>
      </c>
      <c r="K2441" s="32">
        <v>2.86</v>
      </c>
      <c r="L2441" s="14">
        <v>0.2</v>
      </c>
      <c r="M2441" s="7">
        <v>41675</v>
      </c>
      <c r="N2441" s="93" t="s">
        <v>6032</v>
      </c>
      <c r="O2441" s="8" t="s">
        <v>233</v>
      </c>
      <c r="P2441" s="8" t="s">
        <v>3465</v>
      </c>
      <c r="Q2441" s="8" t="s">
        <v>3471</v>
      </c>
    </row>
    <row r="2442" spans="1:17" ht="13.9" customHeight="1">
      <c r="A2442" s="2" t="s">
        <v>8869</v>
      </c>
      <c r="B2442" s="8" t="s">
        <v>13</v>
      </c>
      <c r="C2442" s="3" t="s">
        <v>14</v>
      </c>
      <c r="D2442" s="8" t="s">
        <v>2571</v>
      </c>
      <c r="E2442" s="8" t="s">
        <v>1502</v>
      </c>
      <c r="F2442" s="8" t="s">
        <v>3477</v>
      </c>
      <c r="G2442" s="8" t="s">
        <v>15</v>
      </c>
      <c r="H2442" s="8" t="s">
        <v>3536</v>
      </c>
      <c r="I2442" s="3" t="s">
        <v>16</v>
      </c>
      <c r="J2442" s="36">
        <v>119.04</v>
      </c>
      <c r="K2442" s="32">
        <v>5.05</v>
      </c>
      <c r="L2442" s="14">
        <v>0.2</v>
      </c>
      <c r="M2442" s="7">
        <v>41700</v>
      </c>
      <c r="N2442" s="93" t="s">
        <v>6033</v>
      </c>
      <c r="O2442" s="8" t="s">
        <v>113</v>
      </c>
      <c r="P2442" s="8" t="s">
        <v>3465</v>
      </c>
      <c r="Q2442" s="8" t="s">
        <v>3471</v>
      </c>
    </row>
    <row r="2443" spans="1:17" ht="13.9" customHeight="1">
      <c r="A2443" s="2" t="s">
        <v>8870</v>
      </c>
      <c r="B2443" s="8" t="s">
        <v>13</v>
      </c>
      <c r="C2443" s="3" t="s">
        <v>14</v>
      </c>
      <c r="D2443" s="8" t="s">
        <v>154</v>
      </c>
      <c r="E2443" s="3" t="s">
        <v>766</v>
      </c>
      <c r="F2443" s="8" t="s">
        <v>3477</v>
      </c>
      <c r="G2443" s="8" t="s">
        <v>15</v>
      </c>
      <c r="H2443" s="8" t="s">
        <v>3536</v>
      </c>
      <c r="I2443" s="3" t="s">
        <v>16</v>
      </c>
      <c r="J2443" s="36">
        <v>39.35</v>
      </c>
      <c r="K2443" s="32">
        <v>0.32</v>
      </c>
      <c r="L2443" s="14">
        <v>0.2</v>
      </c>
      <c r="M2443" s="7">
        <v>42170</v>
      </c>
      <c r="N2443" s="93" t="s">
        <v>6034</v>
      </c>
      <c r="O2443" s="8" t="s">
        <v>113</v>
      </c>
      <c r="P2443" s="8" t="s">
        <v>3465</v>
      </c>
      <c r="Q2443" s="8" t="s">
        <v>3471</v>
      </c>
    </row>
    <row r="2444" spans="1:17" ht="13.9" customHeight="1">
      <c r="A2444" s="23" t="s">
        <v>8871</v>
      </c>
      <c r="B2444" s="8" t="s">
        <v>13</v>
      </c>
      <c r="C2444" s="3" t="s">
        <v>14</v>
      </c>
      <c r="D2444" s="8" t="s">
        <v>2572</v>
      </c>
      <c r="E2444" s="8" t="s">
        <v>1274</v>
      </c>
      <c r="F2444" s="8" t="s">
        <v>3477</v>
      </c>
      <c r="G2444" s="8" t="s">
        <v>15</v>
      </c>
      <c r="H2444" s="8" t="s">
        <v>3536</v>
      </c>
      <c r="I2444" s="3" t="s">
        <v>16</v>
      </c>
      <c r="J2444" s="36">
        <v>41.49</v>
      </c>
      <c r="K2444" s="32">
        <v>5.05</v>
      </c>
      <c r="L2444" s="14">
        <v>0.2</v>
      </c>
      <c r="M2444" s="7">
        <v>44690</v>
      </c>
      <c r="N2444" s="93" t="s">
        <v>6035</v>
      </c>
      <c r="O2444" s="8" t="s">
        <v>113</v>
      </c>
      <c r="P2444" s="8" t="s">
        <v>3465</v>
      </c>
      <c r="Q2444" s="8" t="s">
        <v>3471</v>
      </c>
    </row>
    <row r="2445" spans="1:17" ht="13.9" customHeight="1">
      <c r="A2445" s="2" t="s">
        <v>8872</v>
      </c>
      <c r="B2445" s="11" t="s">
        <v>13</v>
      </c>
      <c r="C2445" s="3" t="s">
        <v>14</v>
      </c>
      <c r="D2445" s="8" t="s">
        <v>2573</v>
      </c>
      <c r="E2445" s="3" t="s">
        <v>1177</v>
      </c>
      <c r="F2445" s="8" t="s">
        <v>3477</v>
      </c>
      <c r="G2445" s="8" t="s">
        <v>15</v>
      </c>
      <c r="H2445" s="8" t="s">
        <v>3536</v>
      </c>
      <c r="I2445" s="3" t="s">
        <v>16</v>
      </c>
      <c r="J2445" s="36">
        <v>40.590000000000003</v>
      </c>
      <c r="K2445" s="32">
        <v>3.95</v>
      </c>
      <c r="L2445" s="14">
        <v>0.2</v>
      </c>
      <c r="M2445" s="7">
        <v>41686</v>
      </c>
      <c r="N2445" s="93" t="s">
        <v>6036</v>
      </c>
      <c r="O2445" s="8" t="s">
        <v>113</v>
      </c>
      <c r="P2445" s="8" t="s">
        <v>3465</v>
      </c>
      <c r="Q2445" s="8" t="s">
        <v>3471</v>
      </c>
    </row>
    <row r="2446" spans="1:17" ht="13.9" customHeight="1">
      <c r="A2446" s="2" t="s">
        <v>8873</v>
      </c>
      <c r="B2446" s="11" t="s">
        <v>13</v>
      </c>
      <c r="C2446" s="3" t="s">
        <v>14</v>
      </c>
      <c r="D2446" s="8" t="s">
        <v>2574</v>
      </c>
      <c r="E2446" s="8" t="s">
        <v>2864</v>
      </c>
      <c r="F2446" s="8" t="s">
        <v>3477</v>
      </c>
      <c r="G2446" s="8" t="s">
        <v>15</v>
      </c>
      <c r="H2446" s="8" t="s">
        <v>3536</v>
      </c>
      <c r="I2446" s="3" t="s">
        <v>16</v>
      </c>
      <c r="J2446" s="36">
        <v>41.05</v>
      </c>
      <c r="K2446" s="32">
        <v>3.95</v>
      </c>
      <c r="L2446" s="14">
        <v>0.2</v>
      </c>
      <c r="M2446" s="7">
        <v>41700</v>
      </c>
      <c r="N2446" s="93" t="s">
        <v>6037</v>
      </c>
      <c r="O2446" s="8" t="s">
        <v>113</v>
      </c>
      <c r="P2446" s="8" t="s">
        <v>3465</v>
      </c>
      <c r="Q2446" s="8" t="s">
        <v>3471</v>
      </c>
    </row>
    <row r="2447" spans="1:17" ht="13.9" customHeight="1">
      <c r="A2447" s="23" t="s">
        <v>8874</v>
      </c>
      <c r="B2447" s="11" t="s">
        <v>13</v>
      </c>
      <c r="C2447" s="3" t="s">
        <v>14</v>
      </c>
      <c r="D2447" s="8" t="s">
        <v>2575</v>
      </c>
      <c r="E2447" s="3" t="s">
        <v>215</v>
      </c>
      <c r="F2447" s="8" t="s">
        <v>3477</v>
      </c>
      <c r="G2447" s="8" t="s">
        <v>15</v>
      </c>
      <c r="H2447" s="8" t="s">
        <v>3527</v>
      </c>
      <c r="I2447" s="3" t="s">
        <v>16</v>
      </c>
      <c r="J2447" s="36">
        <v>167.36</v>
      </c>
      <c r="K2447" s="32">
        <v>2.54</v>
      </c>
      <c r="L2447" s="14">
        <v>0.2</v>
      </c>
      <c r="M2447" s="7">
        <v>42177</v>
      </c>
      <c r="N2447" s="97" t="s">
        <v>6038</v>
      </c>
      <c r="O2447" s="8" t="s">
        <v>177</v>
      </c>
      <c r="P2447" s="8" t="s">
        <v>3465</v>
      </c>
      <c r="Q2447" s="8" t="s">
        <v>3471</v>
      </c>
    </row>
    <row r="2448" spans="1:17" ht="13.9" customHeight="1">
      <c r="A2448" s="2" t="s">
        <v>8875</v>
      </c>
      <c r="B2448" s="11" t="s">
        <v>13</v>
      </c>
      <c r="C2448" s="3" t="s">
        <v>14</v>
      </c>
      <c r="D2448" s="8" t="s">
        <v>2576</v>
      </c>
      <c r="E2448" s="8" t="s">
        <v>2207</v>
      </c>
      <c r="F2448" s="8" t="s">
        <v>3477</v>
      </c>
      <c r="G2448" s="8" t="s">
        <v>15</v>
      </c>
      <c r="H2448" s="8" t="s">
        <v>3527</v>
      </c>
      <c r="I2448" s="3" t="s">
        <v>16</v>
      </c>
      <c r="J2448" s="36">
        <v>156.99</v>
      </c>
      <c r="K2448" s="32">
        <v>2.54</v>
      </c>
      <c r="L2448" s="14">
        <v>0.2</v>
      </c>
      <c r="M2448" s="7">
        <v>44666</v>
      </c>
      <c r="N2448" s="93" t="s">
        <v>6039</v>
      </c>
      <c r="O2448" s="8" t="s">
        <v>177</v>
      </c>
      <c r="P2448" s="8" t="s">
        <v>3465</v>
      </c>
      <c r="Q2448" s="8" t="s">
        <v>3471</v>
      </c>
    </row>
    <row r="2449" spans="1:17" ht="13.9" customHeight="1">
      <c r="A2449" s="2" t="s">
        <v>8876</v>
      </c>
      <c r="B2449" s="11" t="s">
        <v>13</v>
      </c>
      <c r="C2449" s="3" t="s">
        <v>14</v>
      </c>
      <c r="D2449" s="8" t="s">
        <v>2577</v>
      </c>
      <c r="E2449" s="3" t="s">
        <v>215</v>
      </c>
      <c r="F2449" s="8" t="s">
        <v>3477</v>
      </c>
      <c r="G2449" s="8" t="s">
        <v>15</v>
      </c>
      <c r="H2449" s="8" t="s">
        <v>3527</v>
      </c>
      <c r="I2449" s="3" t="s">
        <v>16</v>
      </c>
      <c r="J2449" s="36">
        <v>116.06</v>
      </c>
      <c r="K2449" s="32">
        <v>3.81</v>
      </c>
      <c r="L2449" s="14">
        <v>0.2</v>
      </c>
      <c r="M2449" s="7">
        <v>41693</v>
      </c>
      <c r="N2449" s="93" t="s">
        <v>6040</v>
      </c>
      <c r="O2449" s="8" t="s">
        <v>233</v>
      </c>
      <c r="P2449" s="8" t="s">
        <v>3465</v>
      </c>
      <c r="Q2449" s="8" t="s">
        <v>3471</v>
      </c>
    </row>
    <row r="2450" spans="1:17" ht="13.9" customHeight="1">
      <c r="A2450" s="23" t="s">
        <v>8877</v>
      </c>
      <c r="B2450" s="11" t="s">
        <v>13</v>
      </c>
      <c r="C2450" s="3" t="s">
        <v>14</v>
      </c>
      <c r="D2450" s="8" t="s">
        <v>2578</v>
      </c>
      <c r="E2450" s="3" t="s">
        <v>1177</v>
      </c>
      <c r="F2450" s="8" t="s">
        <v>3478</v>
      </c>
      <c r="G2450" s="8" t="s">
        <v>15</v>
      </c>
      <c r="H2450" s="8" t="s">
        <v>3535</v>
      </c>
      <c r="I2450" s="3" t="s">
        <v>16</v>
      </c>
      <c r="J2450" s="36">
        <v>18.87</v>
      </c>
      <c r="K2450" s="32">
        <v>10</v>
      </c>
      <c r="L2450" s="14">
        <v>0.2</v>
      </c>
      <c r="M2450" s="7">
        <v>41718</v>
      </c>
      <c r="N2450" s="93" t="s">
        <v>4279</v>
      </c>
      <c r="O2450" s="8" t="s">
        <v>119</v>
      </c>
      <c r="P2450" s="8" t="s">
        <v>3465</v>
      </c>
      <c r="Q2450" s="8" t="s">
        <v>3473</v>
      </c>
    </row>
    <row r="2451" spans="1:17" ht="13.9" customHeight="1">
      <c r="A2451" s="2" t="s">
        <v>8878</v>
      </c>
      <c r="B2451" s="11" t="s">
        <v>13</v>
      </c>
      <c r="C2451" s="3" t="s">
        <v>14</v>
      </c>
      <c r="D2451" s="8" t="s">
        <v>2579</v>
      </c>
      <c r="E2451" s="8" t="s">
        <v>2276</v>
      </c>
      <c r="F2451" s="8" t="s">
        <v>3478</v>
      </c>
      <c r="G2451" s="8" t="s">
        <v>15</v>
      </c>
      <c r="H2451" s="8" t="s">
        <v>3535</v>
      </c>
      <c r="I2451" s="3" t="s">
        <v>16</v>
      </c>
      <c r="J2451" s="36">
        <v>105.22</v>
      </c>
      <c r="K2451" s="32">
        <v>7.1994999999999996</v>
      </c>
      <c r="L2451" s="14">
        <v>0.2</v>
      </c>
      <c r="M2451" s="7">
        <v>42184</v>
      </c>
      <c r="N2451" s="93" t="s">
        <v>4280</v>
      </c>
      <c r="O2451" s="8" t="s">
        <v>119</v>
      </c>
      <c r="P2451" s="8" t="s">
        <v>3465</v>
      </c>
      <c r="Q2451" s="8" t="s">
        <v>3473</v>
      </c>
    </row>
    <row r="2452" spans="1:17" ht="13.9" customHeight="1">
      <c r="A2452" s="2" t="s">
        <v>8879</v>
      </c>
      <c r="B2452" s="11" t="s">
        <v>13</v>
      </c>
      <c r="C2452" s="3" t="s">
        <v>14</v>
      </c>
      <c r="D2452" s="8" t="s">
        <v>2580</v>
      </c>
      <c r="E2452" s="3" t="s">
        <v>723</v>
      </c>
      <c r="F2452" s="8" t="s">
        <v>3477</v>
      </c>
      <c r="G2452" s="8" t="s">
        <v>15</v>
      </c>
      <c r="H2452" s="8" t="s">
        <v>3527</v>
      </c>
      <c r="I2452" s="3" t="s">
        <v>16</v>
      </c>
      <c r="J2452" s="36">
        <v>183.17</v>
      </c>
      <c r="K2452" s="32">
        <v>14.24</v>
      </c>
      <c r="L2452" s="14">
        <v>0.2</v>
      </c>
      <c r="M2452" s="7">
        <v>44708</v>
      </c>
      <c r="N2452" s="96" t="s">
        <v>6041</v>
      </c>
      <c r="O2452" s="8" t="s">
        <v>177</v>
      </c>
      <c r="P2452" s="8" t="s">
        <v>3465</v>
      </c>
      <c r="Q2452" s="8" t="s">
        <v>3471</v>
      </c>
    </row>
    <row r="2453" spans="1:17" ht="13.9" customHeight="1">
      <c r="A2453" s="23" t="s">
        <v>8880</v>
      </c>
      <c r="B2453" s="8" t="s">
        <v>13</v>
      </c>
      <c r="C2453" s="3" t="s">
        <v>14</v>
      </c>
      <c r="D2453" s="8" t="s">
        <v>2581</v>
      </c>
      <c r="E2453" s="8" t="s">
        <v>1777</v>
      </c>
      <c r="F2453" s="8" t="s">
        <v>3477</v>
      </c>
      <c r="G2453" s="8" t="s">
        <v>15</v>
      </c>
      <c r="H2453" s="8" t="s">
        <v>3527</v>
      </c>
      <c r="I2453" s="3" t="s">
        <v>16</v>
      </c>
      <c r="J2453" s="36">
        <v>169.57</v>
      </c>
      <c r="K2453" s="32">
        <v>1</v>
      </c>
      <c r="L2453" s="14">
        <v>0.2</v>
      </c>
      <c r="M2453" s="7">
        <v>41704</v>
      </c>
      <c r="N2453" s="96" t="s">
        <v>6042</v>
      </c>
      <c r="O2453" s="8" t="s">
        <v>177</v>
      </c>
      <c r="P2453" s="8" t="s">
        <v>3465</v>
      </c>
      <c r="Q2453" s="8" t="s">
        <v>3471</v>
      </c>
    </row>
    <row r="2454" spans="1:17" ht="13.9" customHeight="1">
      <c r="A2454" s="2" t="s">
        <v>8881</v>
      </c>
      <c r="B2454" s="8" t="s">
        <v>13</v>
      </c>
      <c r="C2454" s="3" t="s">
        <v>14</v>
      </c>
      <c r="D2454" s="8" t="s">
        <v>2582</v>
      </c>
      <c r="E2454" s="8" t="s">
        <v>3188</v>
      </c>
      <c r="F2454" s="8" t="s">
        <v>3477</v>
      </c>
      <c r="G2454" s="8" t="s">
        <v>15</v>
      </c>
      <c r="H2454" s="8" t="s">
        <v>3536</v>
      </c>
      <c r="I2454" s="3" t="s">
        <v>16</v>
      </c>
      <c r="J2454" s="36">
        <v>37.21</v>
      </c>
      <c r="K2454" s="32">
        <v>20.12</v>
      </c>
      <c r="L2454" s="14">
        <v>0.2</v>
      </c>
      <c r="M2454" s="7">
        <v>41710</v>
      </c>
      <c r="N2454" s="96" t="s">
        <v>6043</v>
      </c>
      <c r="O2454" s="8" t="s">
        <v>113</v>
      </c>
      <c r="P2454" s="8" t="s">
        <v>3465</v>
      </c>
      <c r="Q2454" s="8" t="s">
        <v>3471</v>
      </c>
    </row>
    <row r="2455" spans="1:17" ht="13.9" customHeight="1">
      <c r="A2455" s="2" t="s">
        <v>8882</v>
      </c>
      <c r="B2455" s="8" t="s">
        <v>13</v>
      </c>
      <c r="C2455" s="3" t="s">
        <v>14</v>
      </c>
      <c r="D2455" s="8" t="s">
        <v>2583</v>
      </c>
      <c r="E2455" s="3" t="s">
        <v>1177</v>
      </c>
      <c r="F2455" s="8" t="s">
        <v>3477</v>
      </c>
      <c r="G2455" s="8" t="s">
        <v>15</v>
      </c>
      <c r="H2455" s="8" t="s">
        <v>3527</v>
      </c>
      <c r="I2455" s="3" t="s">
        <v>16</v>
      </c>
      <c r="J2455" s="36">
        <v>3.73</v>
      </c>
      <c r="K2455" s="32">
        <v>0.15</v>
      </c>
      <c r="L2455" s="14">
        <v>0.2</v>
      </c>
      <c r="M2455" s="7">
        <v>42198</v>
      </c>
      <c r="N2455" s="96" t="s">
        <v>6044</v>
      </c>
      <c r="O2455" s="8" t="s">
        <v>233</v>
      </c>
      <c r="P2455" s="8" t="s">
        <v>3465</v>
      </c>
      <c r="Q2455" s="8" t="s">
        <v>3471</v>
      </c>
    </row>
    <row r="2456" spans="1:17" ht="13.9" customHeight="1">
      <c r="A2456" s="23" t="s">
        <v>8883</v>
      </c>
      <c r="B2456" s="8" t="s">
        <v>13</v>
      </c>
      <c r="C2456" s="3" t="s">
        <v>14</v>
      </c>
      <c r="D2456" s="8" t="s">
        <v>2584</v>
      </c>
      <c r="E2456" s="8" t="s">
        <v>2552</v>
      </c>
      <c r="F2456" s="8" t="s">
        <v>3478</v>
      </c>
      <c r="G2456" s="8" t="s">
        <v>15</v>
      </c>
      <c r="H2456" s="8" t="s">
        <v>3538</v>
      </c>
      <c r="I2456" s="3" t="s">
        <v>16</v>
      </c>
      <c r="J2456" s="36">
        <v>122.61</v>
      </c>
      <c r="K2456" s="32">
        <v>30</v>
      </c>
      <c r="L2456" s="14">
        <v>0.2</v>
      </c>
      <c r="M2456" s="7">
        <v>44712</v>
      </c>
      <c r="N2456" s="93" t="s">
        <v>3586</v>
      </c>
      <c r="O2456" s="8" t="s">
        <v>2526</v>
      </c>
      <c r="P2456" s="8" t="s">
        <v>3465</v>
      </c>
      <c r="Q2456" s="8" t="s">
        <v>3473</v>
      </c>
    </row>
    <row r="2457" spans="1:17" ht="13.9" customHeight="1">
      <c r="A2457" s="2" t="s">
        <v>8884</v>
      </c>
      <c r="B2457" s="8" t="s">
        <v>13</v>
      </c>
      <c r="C2457" s="3" t="s">
        <v>14</v>
      </c>
      <c r="D2457" s="8" t="s">
        <v>2585</v>
      </c>
      <c r="E2457" s="3" t="s">
        <v>1177</v>
      </c>
      <c r="F2457" s="8" t="s">
        <v>3477</v>
      </c>
      <c r="G2457" s="8" t="s">
        <v>15</v>
      </c>
      <c r="H2457" s="8" t="s">
        <v>3536</v>
      </c>
      <c r="I2457" s="3" t="s">
        <v>16</v>
      </c>
      <c r="J2457" s="36">
        <v>12.3</v>
      </c>
      <c r="K2457" s="32">
        <v>2.52</v>
      </c>
      <c r="L2457" s="14">
        <v>0.1875</v>
      </c>
      <c r="M2457" s="7">
        <v>41711</v>
      </c>
      <c r="N2457" s="93" t="s">
        <v>6045</v>
      </c>
      <c r="O2457" s="8" t="s">
        <v>113</v>
      </c>
      <c r="P2457" s="8" t="s">
        <v>3465</v>
      </c>
      <c r="Q2457" s="8" t="s">
        <v>3471</v>
      </c>
    </row>
    <row r="2458" spans="1:17" ht="13.9" customHeight="1">
      <c r="A2458" s="2" t="s">
        <v>8885</v>
      </c>
      <c r="B2458" s="8" t="s">
        <v>13</v>
      </c>
      <c r="C2458" s="3" t="s">
        <v>14</v>
      </c>
      <c r="D2458" s="8" t="s">
        <v>2586</v>
      </c>
      <c r="E2458" s="3" t="s">
        <v>616</v>
      </c>
      <c r="F2458" s="8" t="s">
        <v>3477</v>
      </c>
      <c r="G2458" s="8" t="s">
        <v>15</v>
      </c>
      <c r="H2458" s="8" t="s">
        <v>3536</v>
      </c>
      <c r="I2458" s="3" t="s">
        <v>16</v>
      </c>
      <c r="J2458" s="36">
        <v>124.03</v>
      </c>
      <c r="K2458" s="32">
        <v>2.52</v>
      </c>
      <c r="L2458" s="14">
        <v>0.1875</v>
      </c>
      <c r="M2458" s="7">
        <v>41722</v>
      </c>
      <c r="N2458" s="93" t="s">
        <v>6046</v>
      </c>
      <c r="O2458" s="8" t="s">
        <v>113</v>
      </c>
      <c r="P2458" s="8" t="s">
        <v>3465</v>
      </c>
      <c r="Q2458" s="8" t="s">
        <v>3471</v>
      </c>
    </row>
    <row r="2459" spans="1:17" ht="13.9" customHeight="1">
      <c r="A2459" s="23" t="s">
        <v>8886</v>
      </c>
      <c r="B2459" s="8" t="s">
        <v>13</v>
      </c>
      <c r="C2459" s="3" t="s">
        <v>14</v>
      </c>
      <c r="D2459" s="8" t="s">
        <v>2587</v>
      </c>
      <c r="E2459" s="3" t="s">
        <v>354</v>
      </c>
      <c r="F2459" s="8" t="s">
        <v>3478</v>
      </c>
      <c r="G2459" s="8" t="s">
        <v>15</v>
      </c>
      <c r="H2459" s="8" t="s">
        <v>3537</v>
      </c>
      <c r="I2459" s="3" t="s">
        <v>16</v>
      </c>
      <c r="J2459" s="36">
        <v>3.94</v>
      </c>
      <c r="K2459" s="32">
        <v>0.72</v>
      </c>
      <c r="L2459" s="14">
        <v>0.2</v>
      </c>
      <c r="M2459" s="7">
        <v>42068</v>
      </c>
      <c r="N2459" s="93" t="s">
        <v>4281</v>
      </c>
      <c r="O2459" s="8" t="s">
        <v>221</v>
      </c>
      <c r="P2459" s="8" t="s">
        <v>3465</v>
      </c>
      <c r="Q2459" s="8" t="s">
        <v>3473</v>
      </c>
    </row>
    <row r="2460" spans="1:17" ht="13.9" customHeight="1">
      <c r="A2460" s="2" t="s">
        <v>8887</v>
      </c>
      <c r="B2460" s="8" t="s">
        <v>13</v>
      </c>
      <c r="C2460" s="3" t="s">
        <v>14</v>
      </c>
      <c r="D2460" s="8" t="s">
        <v>2588</v>
      </c>
      <c r="E2460" s="3" t="s">
        <v>354</v>
      </c>
      <c r="F2460" s="8" t="s">
        <v>3478</v>
      </c>
      <c r="G2460" s="8" t="s">
        <v>15</v>
      </c>
      <c r="H2460" s="8" t="s">
        <v>3538</v>
      </c>
      <c r="I2460" s="3" t="s">
        <v>16</v>
      </c>
      <c r="J2460" s="36">
        <v>118.97</v>
      </c>
      <c r="K2460" s="32">
        <v>30</v>
      </c>
      <c r="L2460" s="14">
        <v>0.2</v>
      </c>
      <c r="M2460" s="7">
        <v>44712</v>
      </c>
      <c r="N2460" s="93" t="s">
        <v>4282</v>
      </c>
      <c r="O2460" s="8" t="s">
        <v>2526</v>
      </c>
      <c r="P2460" s="8" t="s">
        <v>3465</v>
      </c>
      <c r="Q2460" s="8" t="s">
        <v>3473</v>
      </c>
    </row>
    <row r="2461" spans="1:17" ht="13.9" customHeight="1">
      <c r="A2461" s="2" t="s">
        <v>8888</v>
      </c>
      <c r="B2461" s="8" t="s">
        <v>13</v>
      </c>
      <c r="C2461" s="3" t="s">
        <v>14</v>
      </c>
      <c r="D2461" s="8" t="s">
        <v>2589</v>
      </c>
      <c r="E2461" s="3" t="s">
        <v>723</v>
      </c>
      <c r="F2461" s="8" t="s">
        <v>3477</v>
      </c>
      <c r="G2461" s="8" t="s">
        <v>15</v>
      </c>
      <c r="H2461" s="8" t="s">
        <v>3536</v>
      </c>
      <c r="I2461" s="3" t="s">
        <v>16</v>
      </c>
      <c r="J2461" s="36">
        <v>40.56</v>
      </c>
      <c r="K2461" s="32">
        <v>20.12</v>
      </c>
      <c r="L2461" s="14">
        <v>0.2</v>
      </c>
      <c r="M2461" s="7">
        <v>41696</v>
      </c>
      <c r="N2461" s="93" t="s">
        <v>6047</v>
      </c>
      <c r="O2461" s="8" t="s">
        <v>113</v>
      </c>
      <c r="P2461" s="8" t="s">
        <v>3465</v>
      </c>
      <c r="Q2461" s="8" t="s">
        <v>3471</v>
      </c>
    </row>
    <row r="2462" spans="1:17" ht="13.9" customHeight="1">
      <c r="A2462" s="23" t="s">
        <v>8889</v>
      </c>
      <c r="B2462" s="8" t="s">
        <v>13</v>
      </c>
      <c r="C2462" s="3" t="s">
        <v>14</v>
      </c>
      <c r="D2462" s="8" t="s">
        <v>2590</v>
      </c>
      <c r="E2462" s="3" t="s">
        <v>1051</v>
      </c>
      <c r="F2462" s="8" t="s">
        <v>3477</v>
      </c>
      <c r="G2462" s="8" t="s">
        <v>15</v>
      </c>
      <c r="H2462" s="8" t="s">
        <v>3537</v>
      </c>
      <c r="I2462" s="3" t="s">
        <v>16</v>
      </c>
      <c r="J2462" s="36">
        <v>160.32</v>
      </c>
      <c r="K2462" s="32">
        <v>5</v>
      </c>
      <c r="L2462" s="14">
        <v>0.1875</v>
      </c>
      <c r="M2462" s="7">
        <v>41759</v>
      </c>
      <c r="N2462" s="93" t="s">
        <v>6048</v>
      </c>
      <c r="O2462" s="8" t="s">
        <v>221</v>
      </c>
      <c r="P2462" s="8" t="s">
        <v>3465</v>
      </c>
      <c r="Q2462" s="8" t="s">
        <v>3473</v>
      </c>
    </row>
    <row r="2463" spans="1:17" ht="13.9" customHeight="1">
      <c r="A2463" s="2" t="s">
        <v>8890</v>
      </c>
      <c r="B2463" s="8" t="s">
        <v>13</v>
      </c>
      <c r="C2463" s="3" t="s">
        <v>14</v>
      </c>
      <c r="D2463" s="8" t="s">
        <v>2591</v>
      </c>
      <c r="E2463" s="8" t="s">
        <v>2692</v>
      </c>
      <c r="F2463" s="8" t="s">
        <v>3477</v>
      </c>
      <c r="G2463" s="8" t="s">
        <v>15</v>
      </c>
      <c r="H2463" s="8" t="s">
        <v>3536</v>
      </c>
      <c r="I2463" s="3" t="s">
        <v>16</v>
      </c>
      <c r="J2463" s="36">
        <v>107.33</v>
      </c>
      <c r="K2463" s="32">
        <v>10.09</v>
      </c>
      <c r="L2463" s="14">
        <v>0.1875</v>
      </c>
      <c r="M2463" s="7">
        <v>42220</v>
      </c>
      <c r="N2463" s="93" t="s">
        <v>6049</v>
      </c>
      <c r="O2463" s="8" t="s">
        <v>113</v>
      </c>
      <c r="P2463" s="8" t="s">
        <v>3465</v>
      </c>
      <c r="Q2463" s="8" t="s">
        <v>3471</v>
      </c>
    </row>
    <row r="2464" spans="1:17" ht="13.9" customHeight="1">
      <c r="A2464" s="2" t="s">
        <v>8891</v>
      </c>
      <c r="B2464" s="8" t="s">
        <v>13</v>
      </c>
      <c r="C2464" s="3" t="s">
        <v>14</v>
      </c>
      <c r="D2464" s="8" t="s">
        <v>2592</v>
      </c>
      <c r="E2464" s="3" t="s">
        <v>1100</v>
      </c>
      <c r="F2464" s="8" t="s">
        <v>3477</v>
      </c>
      <c r="G2464" s="8" t="s">
        <v>15</v>
      </c>
      <c r="H2464" s="8" t="s">
        <v>3527</v>
      </c>
      <c r="I2464" s="3" t="s">
        <v>16</v>
      </c>
      <c r="J2464" s="36">
        <v>156.81</v>
      </c>
      <c r="K2464" s="32">
        <v>10.75</v>
      </c>
      <c r="L2464" s="14">
        <v>0.1875</v>
      </c>
      <c r="M2464" s="7">
        <v>44749</v>
      </c>
      <c r="N2464" s="93" t="s">
        <v>6050</v>
      </c>
      <c r="O2464" s="8" t="s">
        <v>233</v>
      </c>
      <c r="P2464" s="8" t="s">
        <v>3465</v>
      </c>
      <c r="Q2464" s="8" t="s">
        <v>3471</v>
      </c>
    </row>
    <row r="2465" spans="1:17" ht="13.9" customHeight="1">
      <c r="A2465" s="23" t="s">
        <v>8892</v>
      </c>
      <c r="B2465" s="11" t="s">
        <v>13</v>
      </c>
      <c r="C2465" s="3" t="s">
        <v>14</v>
      </c>
      <c r="D2465" s="8" t="s">
        <v>2593</v>
      </c>
      <c r="E2465" s="8" t="s">
        <v>2404</v>
      </c>
      <c r="F2465" s="8" t="s">
        <v>3477</v>
      </c>
      <c r="G2465" s="8" t="s">
        <v>15</v>
      </c>
      <c r="H2465" s="8" t="s">
        <v>3527</v>
      </c>
      <c r="I2465" s="3" t="s">
        <v>16</v>
      </c>
      <c r="J2465" s="36">
        <v>3.82</v>
      </c>
      <c r="K2465" s="32">
        <v>0.15</v>
      </c>
      <c r="L2465" s="14">
        <v>0.2</v>
      </c>
      <c r="M2465" s="7">
        <v>41714</v>
      </c>
      <c r="N2465" s="93" t="s">
        <v>6049</v>
      </c>
      <c r="O2465" s="8" t="s">
        <v>233</v>
      </c>
      <c r="P2465" s="8" t="s">
        <v>3465</v>
      </c>
      <c r="Q2465" s="8" t="s">
        <v>3471</v>
      </c>
    </row>
    <row r="2466" spans="1:17" ht="13.9" customHeight="1">
      <c r="A2466" s="2" t="s">
        <v>8893</v>
      </c>
      <c r="B2466" s="11" t="s">
        <v>13</v>
      </c>
      <c r="C2466" s="3" t="s">
        <v>14</v>
      </c>
      <c r="D2466" s="8" t="s">
        <v>2594</v>
      </c>
      <c r="E2466" s="8" t="s">
        <v>2864</v>
      </c>
      <c r="F2466" s="8" t="s">
        <v>3478</v>
      </c>
      <c r="G2466" s="8" t="s">
        <v>15</v>
      </c>
      <c r="H2466" s="8" t="s">
        <v>3537</v>
      </c>
      <c r="I2466" s="3" t="s">
        <v>16</v>
      </c>
      <c r="J2466" s="36">
        <v>4.03</v>
      </c>
      <c r="K2466" s="32">
        <v>0.72</v>
      </c>
      <c r="L2466" s="14">
        <v>0.2</v>
      </c>
      <c r="M2466" s="7">
        <v>41598</v>
      </c>
      <c r="N2466" s="93" t="s">
        <v>6051</v>
      </c>
      <c r="O2466" s="8" t="s">
        <v>221</v>
      </c>
      <c r="P2466" s="8" t="s">
        <v>3465</v>
      </c>
      <c r="Q2466" s="8" t="s">
        <v>3473</v>
      </c>
    </row>
    <row r="2467" spans="1:17" ht="13.9" customHeight="1">
      <c r="A2467" s="2" t="s">
        <v>8894</v>
      </c>
      <c r="B2467" s="11" t="s">
        <v>13</v>
      </c>
      <c r="C2467" s="3" t="s">
        <v>14</v>
      </c>
      <c r="D2467" s="8" t="s">
        <v>2595</v>
      </c>
      <c r="E2467" s="8" t="s">
        <v>1274</v>
      </c>
      <c r="F2467" s="8" t="s">
        <v>3478</v>
      </c>
      <c r="G2467" s="8" t="s">
        <v>15</v>
      </c>
      <c r="H2467" s="8" t="s">
        <v>3537</v>
      </c>
      <c r="I2467" s="3" t="s">
        <v>16</v>
      </c>
      <c r="J2467" s="36">
        <v>4.59</v>
      </c>
      <c r="K2467" s="32">
        <v>0.24</v>
      </c>
      <c r="L2467" s="14">
        <v>0.125</v>
      </c>
      <c r="M2467" s="7">
        <v>42237</v>
      </c>
      <c r="N2467" s="93" t="s">
        <v>4283</v>
      </c>
      <c r="O2467" s="8" t="s">
        <v>221</v>
      </c>
      <c r="P2467" s="8" t="s">
        <v>3465</v>
      </c>
      <c r="Q2467" s="8" t="s">
        <v>3473</v>
      </c>
    </row>
    <row r="2468" spans="1:17" ht="13.9" customHeight="1">
      <c r="A2468" s="23" t="s">
        <v>8895</v>
      </c>
      <c r="B2468" s="11" t="s">
        <v>13</v>
      </c>
      <c r="C2468" s="3" t="s">
        <v>14</v>
      </c>
      <c r="D2468" s="8" t="s">
        <v>2596</v>
      </c>
      <c r="E2468" s="8" t="s">
        <v>1274</v>
      </c>
      <c r="F2468" s="8" t="s">
        <v>3477</v>
      </c>
      <c r="G2468" s="8" t="s">
        <v>15</v>
      </c>
      <c r="H2468" s="8" t="s">
        <v>3536</v>
      </c>
      <c r="I2468" s="3" t="s">
        <v>16</v>
      </c>
      <c r="J2468" s="36">
        <v>81.28</v>
      </c>
      <c r="K2468" s="32">
        <v>1.62</v>
      </c>
      <c r="L2468" s="14">
        <v>0.2</v>
      </c>
      <c r="M2468" s="7">
        <v>44747</v>
      </c>
      <c r="N2468" s="96" t="s">
        <v>5356</v>
      </c>
      <c r="O2468" s="8" t="s">
        <v>113</v>
      </c>
      <c r="P2468" s="8" t="s">
        <v>3465</v>
      </c>
      <c r="Q2468" s="8" t="s">
        <v>3471</v>
      </c>
    </row>
    <row r="2469" spans="1:17" ht="13.9" customHeight="1">
      <c r="A2469" s="2" t="s">
        <v>8896</v>
      </c>
      <c r="B2469" s="8" t="s">
        <v>13</v>
      </c>
      <c r="C2469" s="3" t="s">
        <v>14</v>
      </c>
      <c r="D2469" s="8" t="s">
        <v>2597</v>
      </c>
      <c r="E2469" s="8" t="s">
        <v>1502</v>
      </c>
      <c r="F2469" s="8" t="s">
        <v>3477</v>
      </c>
      <c r="G2469" s="8" t="s">
        <v>15</v>
      </c>
      <c r="H2469" s="8" t="s">
        <v>3537</v>
      </c>
      <c r="I2469" s="3" t="s">
        <v>16</v>
      </c>
      <c r="J2469" s="36">
        <v>20.62</v>
      </c>
      <c r="K2469" s="32">
        <v>10.35</v>
      </c>
      <c r="L2469" s="14">
        <v>0.1875</v>
      </c>
      <c r="M2469" s="7">
        <v>41762</v>
      </c>
      <c r="N2469" s="93" t="s">
        <v>6052</v>
      </c>
      <c r="O2469" s="8" t="s">
        <v>221</v>
      </c>
      <c r="P2469" s="8" t="s">
        <v>3465</v>
      </c>
      <c r="Q2469" s="8" t="s">
        <v>3473</v>
      </c>
    </row>
    <row r="2470" spans="1:17" ht="13.9" customHeight="1">
      <c r="A2470" s="2" t="s">
        <v>8897</v>
      </c>
      <c r="B2470" s="11" t="s">
        <v>13</v>
      </c>
      <c r="C2470" s="3" t="s">
        <v>14</v>
      </c>
      <c r="D2470" s="8" t="s">
        <v>2598</v>
      </c>
      <c r="E2470" s="8" t="s">
        <v>201</v>
      </c>
      <c r="F2470" s="8" t="s">
        <v>3477</v>
      </c>
      <c r="G2470" s="8" t="s">
        <v>15</v>
      </c>
      <c r="H2470" s="8" t="s">
        <v>3536</v>
      </c>
      <c r="I2470" s="3" t="s">
        <v>16</v>
      </c>
      <c r="J2470" s="36">
        <v>83.49</v>
      </c>
      <c r="K2470" s="32">
        <v>0.81</v>
      </c>
      <c r="L2470" s="14">
        <v>0.2</v>
      </c>
      <c r="M2470" s="7">
        <v>41784</v>
      </c>
      <c r="N2470" s="93" t="s">
        <v>3890</v>
      </c>
      <c r="O2470" s="8" t="s">
        <v>113</v>
      </c>
      <c r="P2470" s="8" t="s">
        <v>3465</v>
      </c>
      <c r="Q2470" s="8" t="s">
        <v>3471</v>
      </c>
    </row>
    <row r="2471" spans="1:17" ht="13.9" customHeight="1">
      <c r="A2471" s="23" t="s">
        <v>8898</v>
      </c>
      <c r="B2471" s="11" t="s">
        <v>13</v>
      </c>
      <c r="C2471" s="3" t="s">
        <v>14</v>
      </c>
      <c r="D2471" s="8" t="s">
        <v>2599</v>
      </c>
      <c r="E2471" s="3" t="s">
        <v>354</v>
      </c>
      <c r="F2471" s="8" t="s">
        <v>3477</v>
      </c>
      <c r="G2471" s="8" t="s">
        <v>15</v>
      </c>
      <c r="H2471" s="8" t="s">
        <v>3536</v>
      </c>
      <c r="I2471" s="3" t="s">
        <v>16</v>
      </c>
      <c r="J2471" s="36">
        <v>81.739999999999995</v>
      </c>
      <c r="K2471" s="32">
        <v>1.62</v>
      </c>
      <c r="L2471" s="14">
        <v>0.2</v>
      </c>
      <c r="M2471" s="7">
        <v>42227</v>
      </c>
      <c r="N2471" s="93" t="s">
        <v>6053</v>
      </c>
      <c r="O2471" s="8" t="s">
        <v>113</v>
      </c>
      <c r="P2471" s="8" t="s">
        <v>3465</v>
      </c>
      <c r="Q2471" s="8" t="s">
        <v>3471</v>
      </c>
    </row>
    <row r="2472" spans="1:17" ht="13.9" customHeight="1">
      <c r="A2472" s="2" t="s">
        <v>8899</v>
      </c>
      <c r="B2472" s="11" t="s">
        <v>13</v>
      </c>
      <c r="C2472" s="3" t="s">
        <v>14</v>
      </c>
      <c r="D2472" s="8" t="s">
        <v>2600</v>
      </c>
      <c r="E2472" s="8" t="s">
        <v>1274</v>
      </c>
      <c r="F2472" s="8" t="s">
        <v>3477</v>
      </c>
      <c r="G2472" s="8" t="s">
        <v>15</v>
      </c>
      <c r="H2472" s="8" t="s">
        <v>3536</v>
      </c>
      <c r="I2472" s="3" t="s">
        <v>16</v>
      </c>
      <c r="J2472" s="36">
        <v>81.489999999999995</v>
      </c>
      <c r="K2472" s="32">
        <v>0.81</v>
      </c>
      <c r="L2472" s="14">
        <v>0.2</v>
      </c>
      <c r="M2472" s="7">
        <v>44774</v>
      </c>
      <c r="N2472" s="93" t="s">
        <v>6054</v>
      </c>
      <c r="O2472" s="8" t="s">
        <v>113</v>
      </c>
      <c r="P2472" s="8" t="s">
        <v>3465</v>
      </c>
      <c r="Q2472" s="8" t="s">
        <v>3471</v>
      </c>
    </row>
    <row r="2473" spans="1:17" ht="13.9" customHeight="1">
      <c r="A2473" s="2" t="s">
        <v>8900</v>
      </c>
      <c r="B2473" s="11" t="s">
        <v>13</v>
      </c>
      <c r="C2473" s="3" t="s">
        <v>14</v>
      </c>
      <c r="D2473" s="8" t="s">
        <v>2601</v>
      </c>
      <c r="E2473" s="8" t="s">
        <v>3063</v>
      </c>
      <c r="F2473" s="8" t="s">
        <v>3477</v>
      </c>
      <c r="G2473" s="8" t="s">
        <v>15</v>
      </c>
      <c r="H2473" s="8" t="s">
        <v>3527</v>
      </c>
      <c r="I2473" s="3" t="s">
        <v>16</v>
      </c>
      <c r="J2473" s="36">
        <v>250.83</v>
      </c>
      <c r="K2473" s="32">
        <v>15.26</v>
      </c>
      <c r="L2473" s="14">
        <v>0.2</v>
      </c>
      <c r="M2473" s="7">
        <v>41757</v>
      </c>
      <c r="N2473" s="93" t="s">
        <v>6055</v>
      </c>
      <c r="O2473" s="8" t="s">
        <v>177</v>
      </c>
      <c r="P2473" s="8" t="s">
        <v>3465</v>
      </c>
      <c r="Q2473" s="8" t="s">
        <v>3471</v>
      </c>
    </row>
    <row r="2474" spans="1:17" ht="13.9" customHeight="1">
      <c r="A2474" s="23" t="s">
        <v>8901</v>
      </c>
      <c r="B2474" s="11" t="s">
        <v>13</v>
      </c>
      <c r="C2474" s="3" t="s">
        <v>14</v>
      </c>
      <c r="D2474" s="8" t="s">
        <v>2602</v>
      </c>
      <c r="E2474" s="8" t="s">
        <v>2692</v>
      </c>
      <c r="F2474" s="8" t="s">
        <v>3477</v>
      </c>
      <c r="G2474" s="8" t="s">
        <v>15</v>
      </c>
      <c r="H2474" s="8" t="s">
        <v>3536</v>
      </c>
      <c r="I2474" s="3" t="s">
        <v>16</v>
      </c>
      <c r="J2474" s="36">
        <v>133.13999999999999</v>
      </c>
      <c r="K2474" s="32">
        <v>3.78</v>
      </c>
      <c r="L2474" s="14">
        <v>0.1875</v>
      </c>
      <c r="M2474" s="7">
        <v>41759</v>
      </c>
      <c r="N2474" s="93" t="s">
        <v>6056</v>
      </c>
      <c r="O2474" s="8" t="s">
        <v>113</v>
      </c>
      <c r="P2474" s="8" t="s">
        <v>3465</v>
      </c>
      <c r="Q2474" s="8" t="s">
        <v>3471</v>
      </c>
    </row>
    <row r="2475" spans="1:17" ht="13.9" customHeight="1">
      <c r="A2475" s="2" t="s">
        <v>8902</v>
      </c>
      <c r="B2475" s="11" t="s">
        <v>13</v>
      </c>
      <c r="C2475" s="3" t="s">
        <v>14</v>
      </c>
      <c r="D2475" s="8" t="s">
        <v>2603</v>
      </c>
      <c r="E2475" s="8" t="s">
        <v>3063</v>
      </c>
      <c r="F2475" s="8" t="s">
        <v>3477</v>
      </c>
      <c r="G2475" s="8" t="s">
        <v>15</v>
      </c>
      <c r="H2475" s="8" t="s">
        <v>3536</v>
      </c>
      <c r="I2475" s="3" t="s">
        <v>16</v>
      </c>
      <c r="J2475" s="36">
        <v>113.9</v>
      </c>
      <c r="K2475" s="32">
        <v>2.52</v>
      </c>
      <c r="L2475" s="14">
        <v>0.1875</v>
      </c>
      <c r="M2475" s="7">
        <v>42205</v>
      </c>
      <c r="N2475" s="93" t="s">
        <v>6057</v>
      </c>
      <c r="O2475" s="8" t="s">
        <v>113</v>
      </c>
      <c r="P2475" s="8" t="s">
        <v>3465</v>
      </c>
      <c r="Q2475" s="8" t="s">
        <v>3471</v>
      </c>
    </row>
    <row r="2476" spans="1:17" ht="13.9" customHeight="1">
      <c r="A2476" s="2" t="s">
        <v>8903</v>
      </c>
      <c r="B2476" s="11" t="s">
        <v>13</v>
      </c>
      <c r="C2476" s="3" t="s">
        <v>14</v>
      </c>
      <c r="D2476" s="8" t="s">
        <v>2604</v>
      </c>
      <c r="E2476" s="3" t="s">
        <v>1396</v>
      </c>
      <c r="F2476" s="8" t="s">
        <v>3477</v>
      </c>
      <c r="G2476" s="8" t="s">
        <v>15</v>
      </c>
      <c r="H2476" s="8" t="s">
        <v>3536</v>
      </c>
      <c r="I2476" s="3" t="s">
        <v>16</v>
      </c>
      <c r="J2476" s="36">
        <v>40.85</v>
      </c>
      <c r="K2476" s="32">
        <v>0.83</v>
      </c>
      <c r="L2476" s="14">
        <v>0.2</v>
      </c>
      <c r="M2476" s="7">
        <v>44790</v>
      </c>
      <c r="N2476" s="93" t="s">
        <v>6058</v>
      </c>
      <c r="O2476" s="8" t="s">
        <v>113</v>
      </c>
      <c r="P2476" s="8" t="s">
        <v>3465</v>
      </c>
      <c r="Q2476" s="8" t="s">
        <v>3471</v>
      </c>
    </row>
    <row r="2477" spans="1:17" ht="13.9" customHeight="1">
      <c r="A2477" s="23" t="s">
        <v>8904</v>
      </c>
      <c r="B2477" s="11" t="s">
        <v>13</v>
      </c>
      <c r="C2477" s="3" t="s">
        <v>14</v>
      </c>
      <c r="D2477" s="8" t="s">
        <v>2605</v>
      </c>
      <c r="E2477" s="8" t="s">
        <v>2552</v>
      </c>
      <c r="F2477" s="8" t="s">
        <v>3477</v>
      </c>
      <c r="G2477" s="8" t="s">
        <v>15</v>
      </c>
      <c r="H2477" s="18" t="s">
        <v>3536</v>
      </c>
      <c r="I2477" s="3" t="s">
        <v>16</v>
      </c>
      <c r="J2477" s="36">
        <v>38.06</v>
      </c>
      <c r="K2477" s="32">
        <v>13.33</v>
      </c>
      <c r="L2477" s="14">
        <v>0.2</v>
      </c>
      <c r="M2477" s="7">
        <v>41735</v>
      </c>
      <c r="N2477" s="93" t="s">
        <v>6059</v>
      </c>
      <c r="O2477" s="8" t="s">
        <v>113</v>
      </c>
      <c r="P2477" s="8" t="s">
        <v>3465</v>
      </c>
      <c r="Q2477" s="8" t="s">
        <v>3471</v>
      </c>
    </row>
    <row r="2478" spans="1:17" ht="13.9" customHeight="1">
      <c r="A2478" s="2" t="s">
        <v>8905</v>
      </c>
      <c r="B2478" s="11" t="s">
        <v>3475</v>
      </c>
      <c r="C2478" s="3" t="s">
        <v>14</v>
      </c>
      <c r="D2478" s="8" t="s">
        <v>2606</v>
      </c>
      <c r="E2478" s="8" t="s">
        <v>2692</v>
      </c>
      <c r="F2478" s="8" t="s">
        <v>3477</v>
      </c>
      <c r="G2478" s="8" t="s">
        <v>15</v>
      </c>
      <c r="H2478" s="18" t="s">
        <v>3539</v>
      </c>
      <c r="I2478" s="3" t="s">
        <v>16</v>
      </c>
      <c r="J2478" s="36">
        <v>82.03</v>
      </c>
      <c r="K2478" s="32">
        <v>6</v>
      </c>
      <c r="L2478" s="14">
        <v>0.2</v>
      </c>
      <c r="M2478" s="7">
        <v>41815</v>
      </c>
      <c r="N2478" s="93" t="s">
        <v>6060</v>
      </c>
      <c r="O2478" s="8" t="s">
        <v>2607</v>
      </c>
      <c r="P2478" s="8" t="s">
        <v>3466</v>
      </c>
      <c r="Q2478" s="8" t="s">
        <v>3473</v>
      </c>
    </row>
    <row r="2479" spans="1:17" ht="13.9" customHeight="1">
      <c r="A2479" s="2" t="s">
        <v>8906</v>
      </c>
      <c r="B2479" s="11" t="s">
        <v>3475</v>
      </c>
      <c r="C2479" s="3" t="s">
        <v>14</v>
      </c>
      <c r="D2479" s="8" t="s">
        <v>2608</v>
      </c>
      <c r="E2479" s="8" t="s">
        <v>2276</v>
      </c>
      <c r="F2479" s="8" t="s">
        <v>3477</v>
      </c>
      <c r="G2479" s="8" t="s">
        <v>15</v>
      </c>
      <c r="H2479" s="18" t="s">
        <v>3539</v>
      </c>
      <c r="I2479" s="3" t="s">
        <v>16</v>
      </c>
      <c r="J2479" s="36">
        <v>152.30000000000001</v>
      </c>
      <c r="K2479" s="32">
        <v>0.04</v>
      </c>
      <c r="L2479" s="14">
        <v>0.2</v>
      </c>
      <c r="M2479" s="7">
        <v>42292</v>
      </c>
      <c r="N2479" s="93" t="s">
        <v>6061</v>
      </c>
      <c r="O2479" s="8" t="s">
        <v>2607</v>
      </c>
      <c r="P2479" s="8" t="s">
        <v>3466</v>
      </c>
      <c r="Q2479" s="8" t="s">
        <v>3473</v>
      </c>
    </row>
    <row r="2480" spans="1:17" ht="13.9" customHeight="1">
      <c r="A2480" s="23" t="s">
        <v>8907</v>
      </c>
      <c r="B2480" s="11" t="s">
        <v>3475</v>
      </c>
      <c r="C2480" s="3" t="s">
        <v>14</v>
      </c>
      <c r="D2480" s="8" t="s">
        <v>2609</v>
      </c>
      <c r="E2480" s="3" t="s">
        <v>1396</v>
      </c>
      <c r="F2480" s="8" t="s">
        <v>3477</v>
      </c>
      <c r="G2480" s="8" t="s">
        <v>15</v>
      </c>
      <c r="H2480" s="18" t="s">
        <v>3539</v>
      </c>
      <c r="I2480" s="3" t="s">
        <v>16</v>
      </c>
      <c r="J2480" s="36">
        <v>156.30000000000001</v>
      </c>
      <c r="K2480" s="32">
        <v>0.26</v>
      </c>
      <c r="L2480" s="14">
        <v>0.2</v>
      </c>
      <c r="M2480" s="7">
        <v>44810</v>
      </c>
      <c r="N2480" s="93" t="s">
        <v>6062</v>
      </c>
      <c r="O2480" s="8" t="s">
        <v>2607</v>
      </c>
      <c r="P2480" s="8" t="s">
        <v>3466</v>
      </c>
      <c r="Q2480" s="8" t="s">
        <v>3473</v>
      </c>
    </row>
    <row r="2481" spans="1:17" ht="13.9" customHeight="1">
      <c r="A2481" s="2" t="s">
        <v>8908</v>
      </c>
      <c r="B2481" s="11" t="s">
        <v>3475</v>
      </c>
      <c r="C2481" s="3" t="s">
        <v>14</v>
      </c>
      <c r="D2481" s="8" t="s">
        <v>2610</v>
      </c>
      <c r="E2481" s="8" t="s">
        <v>3063</v>
      </c>
      <c r="F2481" s="8" t="s">
        <v>3477</v>
      </c>
      <c r="G2481" s="8" t="s">
        <v>15</v>
      </c>
      <c r="H2481" s="18" t="s">
        <v>3539</v>
      </c>
      <c r="I2481" s="3" t="s">
        <v>16</v>
      </c>
      <c r="J2481" s="36">
        <v>157.28</v>
      </c>
      <c r="K2481" s="32">
        <v>0.26</v>
      </c>
      <c r="L2481" s="14">
        <v>0.2</v>
      </c>
      <c r="M2481" s="7">
        <v>41808</v>
      </c>
      <c r="N2481" s="93" t="s">
        <v>6063</v>
      </c>
      <c r="O2481" s="8" t="s">
        <v>2607</v>
      </c>
      <c r="P2481" s="8" t="s">
        <v>3466</v>
      </c>
      <c r="Q2481" s="8" t="s">
        <v>3473</v>
      </c>
    </row>
    <row r="2482" spans="1:17" ht="13.9" customHeight="1">
      <c r="A2482" s="2" t="s">
        <v>8909</v>
      </c>
      <c r="B2482" s="11" t="s">
        <v>3475</v>
      </c>
      <c r="C2482" s="3" t="s">
        <v>14</v>
      </c>
      <c r="D2482" s="8" t="s">
        <v>2611</v>
      </c>
      <c r="E2482" s="8" t="s">
        <v>201</v>
      </c>
      <c r="F2482" s="8" t="s">
        <v>3477</v>
      </c>
      <c r="G2482" s="8" t="s">
        <v>15</v>
      </c>
      <c r="H2482" s="18" t="s">
        <v>3539</v>
      </c>
      <c r="I2482" s="3" t="s">
        <v>16</v>
      </c>
      <c r="J2482" s="36">
        <v>83.71</v>
      </c>
      <c r="K2482" s="32">
        <v>1.67</v>
      </c>
      <c r="L2482" s="14">
        <v>0.2</v>
      </c>
      <c r="M2482" s="7">
        <v>41820</v>
      </c>
      <c r="N2482" s="93" t="s">
        <v>6064</v>
      </c>
      <c r="O2482" s="8" t="s">
        <v>2607</v>
      </c>
      <c r="P2482" s="8" t="s">
        <v>3466</v>
      </c>
      <c r="Q2482" s="8" t="s">
        <v>3473</v>
      </c>
    </row>
    <row r="2483" spans="1:17" ht="13.9" customHeight="1">
      <c r="A2483" s="23" t="s">
        <v>8910</v>
      </c>
      <c r="B2483" s="11" t="s">
        <v>3475</v>
      </c>
      <c r="C2483" s="3" t="s">
        <v>14</v>
      </c>
      <c r="D2483" s="8" t="s">
        <v>2612</v>
      </c>
      <c r="E2483" s="8" t="s">
        <v>201</v>
      </c>
      <c r="F2483" s="8" t="s">
        <v>3477</v>
      </c>
      <c r="G2483" s="8" t="s">
        <v>15</v>
      </c>
      <c r="H2483" s="18" t="s">
        <v>3539</v>
      </c>
      <c r="I2483" s="3" t="s">
        <v>16</v>
      </c>
      <c r="J2483" s="36">
        <v>166.96</v>
      </c>
      <c r="K2483" s="32">
        <v>10</v>
      </c>
      <c r="L2483" s="14">
        <v>0.2</v>
      </c>
      <c r="M2483" s="7">
        <v>42296</v>
      </c>
      <c r="N2483" s="93" t="s">
        <v>6065</v>
      </c>
      <c r="O2483" s="8" t="s">
        <v>2607</v>
      </c>
      <c r="P2483" s="8" t="s">
        <v>3466</v>
      </c>
      <c r="Q2483" s="8" t="s">
        <v>3473</v>
      </c>
    </row>
    <row r="2484" spans="1:17" ht="13.9" customHeight="1">
      <c r="A2484" s="2" t="s">
        <v>8911</v>
      </c>
      <c r="B2484" s="11" t="s">
        <v>3475</v>
      </c>
      <c r="C2484" s="3" t="s">
        <v>14</v>
      </c>
      <c r="D2484" s="8" t="s">
        <v>2613</v>
      </c>
      <c r="E2484" s="8" t="s">
        <v>2552</v>
      </c>
      <c r="F2484" s="8" t="s">
        <v>3477</v>
      </c>
      <c r="G2484" s="8" t="s">
        <v>15</v>
      </c>
      <c r="H2484" s="18" t="s">
        <v>3539</v>
      </c>
      <c r="I2484" s="3" t="s">
        <v>16</v>
      </c>
      <c r="J2484" s="36">
        <v>149.69</v>
      </c>
      <c r="K2484" s="32">
        <v>0.89</v>
      </c>
      <c r="L2484" s="14">
        <v>0.2</v>
      </c>
      <c r="M2484" s="7">
        <v>44812</v>
      </c>
      <c r="N2484" s="96" t="s">
        <v>6063</v>
      </c>
      <c r="O2484" s="8" t="s">
        <v>2607</v>
      </c>
      <c r="P2484" s="8" t="s">
        <v>3466</v>
      </c>
      <c r="Q2484" s="8" t="s">
        <v>3473</v>
      </c>
    </row>
    <row r="2485" spans="1:17" ht="13.9" customHeight="1">
      <c r="A2485" s="2" t="s">
        <v>8912</v>
      </c>
      <c r="B2485" s="11" t="s">
        <v>3475</v>
      </c>
      <c r="C2485" s="3" t="s">
        <v>14</v>
      </c>
      <c r="D2485" s="8" t="s">
        <v>2614</v>
      </c>
      <c r="E2485" s="3" t="s">
        <v>215</v>
      </c>
      <c r="F2485" s="8" t="s">
        <v>3477</v>
      </c>
      <c r="G2485" s="8" t="s">
        <v>15</v>
      </c>
      <c r="H2485" s="18" t="s">
        <v>3539</v>
      </c>
      <c r="I2485" s="3" t="s">
        <v>16</v>
      </c>
      <c r="J2485" s="36">
        <v>160.07</v>
      </c>
      <c r="K2485" s="32">
        <v>20</v>
      </c>
      <c r="L2485" s="14">
        <v>0.2</v>
      </c>
      <c r="M2485" s="7">
        <v>41812</v>
      </c>
      <c r="N2485" s="96" t="s">
        <v>6066</v>
      </c>
      <c r="O2485" s="8" t="s">
        <v>2607</v>
      </c>
      <c r="P2485" s="8" t="s">
        <v>3466</v>
      </c>
      <c r="Q2485" s="8" t="s">
        <v>3473</v>
      </c>
    </row>
    <row r="2486" spans="1:17" ht="13.9" customHeight="1">
      <c r="A2486" s="23" t="s">
        <v>8913</v>
      </c>
      <c r="B2486" s="11" t="s">
        <v>3475</v>
      </c>
      <c r="C2486" s="3" t="s">
        <v>14</v>
      </c>
      <c r="D2486" s="8" t="s">
        <v>2615</v>
      </c>
      <c r="E2486" s="3" t="s">
        <v>215</v>
      </c>
      <c r="F2486" s="8" t="s">
        <v>3477</v>
      </c>
      <c r="G2486" s="8" t="s">
        <v>15</v>
      </c>
      <c r="H2486" s="18" t="s">
        <v>3539</v>
      </c>
      <c r="I2486" s="3" t="s">
        <v>16</v>
      </c>
      <c r="J2486" s="36">
        <v>76.98</v>
      </c>
      <c r="K2486" s="32">
        <v>10</v>
      </c>
      <c r="L2486" s="14">
        <v>0.125</v>
      </c>
      <c r="M2486" s="7">
        <v>41833</v>
      </c>
      <c r="N2486" s="97" t="s">
        <v>6067</v>
      </c>
      <c r="O2486" s="8" t="s">
        <v>2607</v>
      </c>
      <c r="P2486" s="8" t="s">
        <v>3466</v>
      </c>
      <c r="Q2486" s="8" t="s">
        <v>3473</v>
      </c>
    </row>
    <row r="2487" spans="1:17" ht="13.9" customHeight="1">
      <c r="A2487" s="2" t="s">
        <v>8914</v>
      </c>
      <c r="B2487" s="11" t="s">
        <v>3475</v>
      </c>
      <c r="C2487" s="3" t="s">
        <v>14</v>
      </c>
      <c r="D2487" s="8" t="s">
        <v>2616</v>
      </c>
      <c r="E2487" s="3" t="s">
        <v>1177</v>
      </c>
      <c r="F2487" s="8" t="s">
        <v>3477</v>
      </c>
      <c r="G2487" s="8" t="s">
        <v>15</v>
      </c>
      <c r="H2487" s="18" t="s">
        <v>3539</v>
      </c>
      <c r="I2487" s="3" t="s">
        <v>16</v>
      </c>
      <c r="J2487" s="36">
        <v>149.59</v>
      </c>
      <c r="K2487" s="32">
        <v>0.83</v>
      </c>
      <c r="L2487" s="14">
        <v>0.1875</v>
      </c>
      <c r="M2487" s="7">
        <v>42313</v>
      </c>
      <c r="N2487" s="93" t="s">
        <v>6068</v>
      </c>
      <c r="O2487" s="8" t="s">
        <v>1933</v>
      </c>
      <c r="P2487" s="8" t="s">
        <v>3466</v>
      </c>
      <c r="Q2487" s="8" t="s">
        <v>3473</v>
      </c>
    </row>
    <row r="2488" spans="1:17" ht="13.9" customHeight="1">
      <c r="A2488" s="2" t="s">
        <v>8915</v>
      </c>
      <c r="B2488" s="11" t="s">
        <v>3475</v>
      </c>
      <c r="C2488" s="3" t="s">
        <v>14</v>
      </c>
      <c r="D2488" s="8" t="s">
        <v>2617</v>
      </c>
      <c r="E2488" s="3" t="s">
        <v>723</v>
      </c>
      <c r="F2488" s="8" t="s">
        <v>3477</v>
      </c>
      <c r="G2488" s="8" t="s">
        <v>15</v>
      </c>
      <c r="H2488" s="18" t="s">
        <v>3539</v>
      </c>
      <c r="I2488" s="3" t="s">
        <v>16</v>
      </c>
      <c r="J2488" s="36">
        <v>157.9</v>
      </c>
      <c r="K2488" s="32">
        <v>0.74</v>
      </c>
      <c r="L2488" s="14">
        <v>0.2</v>
      </c>
      <c r="M2488" s="7">
        <v>44820</v>
      </c>
      <c r="N2488" s="93" t="s">
        <v>6069</v>
      </c>
      <c r="O2488" s="8" t="s">
        <v>2607</v>
      </c>
      <c r="P2488" s="8" t="s">
        <v>3466</v>
      </c>
      <c r="Q2488" s="8" t="s">
        <v>3473</v>
      </c>
    </row>
    <row r="2489" spans="1:17" ht="13.9" customHeight="1">
      <c r="A2489" s="23" t="s">
        <v>8916</v>
      </c>
      <c r="B2489" s="11" t="s">
        <v>3475</v>
      </c>
      <c r="C2489" s="3" t="s">
        <v>14</v>
      </c>
      <c r="D2489" s="8" t="s">
        <v>2618</v>
      </c>
      <c r="E2489" s="8" t="s">
        <v>2207</v>
      </c>
      <c r="F2489" s="8" t="s">
        <v>3477</v>
      </c>
      <c r="G2489" s="8" t="s">
        <v>15</v>
      </c>
      <c r="H2489" s="18" t="s">
        <v>3539</v>
      </c>
      <c r="I2489" s="3" t="s">
        <v>16</v>
      </c>
      <c r="J2489" s="36">
        <v>78.58</v>
      </c>
      <c r="K2489" s="32">
        <v>5</v>
      </c>
      <c r="L2489" s="14">
        <v>0.1875</v>
      </c>
      <c r="M2489" s="7">
        <v>41808</v>
      </c>
      <c r="N2489" s="93" t="s">
        <v>6070</v>
      </c>
      <c r="O2489" s="8" t="s">
        <v>2607</v>
      </c>
      <c r="P2489" s="8" t="s">
        <v>3466</v>
      </c>
      <c r="Q2489" s="8" t="s">
        <v>3473</v>
      </c>
    </row>
    <row r="2490" spans="1:17" ht="13.9" customHeight="1">
      <c r="A2490" s="2" t="s">
        <v>8917</v>
      </c>
      <c r="B2490" s="11" t="s">
        <v>3475</v>
      </c>
      <c r="C2490" s="3" t="s">
        <v>14</v>
      </c>
      <c r="D2490" s="8" t="s">
        <v>2619</v>
      </c>
      <c r="E2490" s="8" t="s">
        <v>2404</v>
      </c>
      <c r="F2490" s="8" t="s">
        <v>3477</v>
      </c>
      <c r="G2490" s="8" t="s">
        <v>15</v>
      </c>
      <c r="H2490" s="18" t="s">
        <v>3539</v>
      </c>
      <c r="I2490" s="3" t="s">
        <v>16</v>
      </c>
      <c r="J2490" s="36">
        <v>268.5</v>
      </c>
      <c r="K2490" s="32">
        <v>17</v>
      </c>
      <c r="L2490" s="14">
        <v>0.2</v>
      </c>
      <c r="M2490" s="7">
        <v>41844</v>
      </c>
      <c r="N2490" s="93" t="s">
        <v>6071</v>
      </c>
      <c r="O2490" s="8" t="s">
        <v>956</v>
      </c>
      <c r="P2490" s="8" t="s">
        <v>3466</v>
      </c>
      <c r="Q2490" s="8" t="s">
        <v>3473</v>
      </c>
    </row>
    <row r="2491" spans="1:17" ht="13.9" customHeight="1">
      <c r="A2491" s="2" t="s">
        <v>8918</v>
      </c>
      <c r="B2491" s="11" t="s">
        <v>3475</v>
      </c>
      <c r="C2491" s="3" t="s">
        <v>14</v>
      </c>
      <c r="D2491" s="8" t="s">
        <v>2620</v>
      </c>
      <c r="E2491" s="3" t="s">
        <v>1051</v>
      </c>
      <c r="F2491" s="8" t="s">
        <v>3477</v>
      </c>
      <c r="G2491" s="8" t="s">
        <v>15</v>
      </c>
      <c r="H2491" s="18" t="s">
        <v>3539</v>
      </c>
      <c r="I2491" s="3" t="s">
        <v>16</v>
      </c>
      <c r="J2491" s="36">
        <v>30.58</v>
      </c>
      <c r="K2491" s="32">
        <v>0.56000000000000005</v>
      </c>
      <c r="L2491" s="14">
        <v>0.2</v>
      </c>
      <c r="M2491" s="7">
        <v>42314</v>
      </c>
      <c r="N2491" s="96" t="s">
        <v>6072</v>
      </c>
      <c r="O2491" s="8" t="s">
        <v>2621</v>
      </c>
      <c r="P2491" s="8" t="s">
        <v>3466</v>
      </c>
      <c r="Q2491" s="8" t="s">
        <v>3473</v>
      </c>
    </row>
    <row r="2492" spans="1:17" ht="13.9" customHeight="1">
      <c r="A2492" s="23" t="s">
        <v>8919</v>
      </c>
      <c r="B2492" s="11" t="s">
        <v>3475</v>
      </c>
      <c r="C2492" s="3" t="s">
        <v>14</v>
      </c>
      <c r="D2492" s="8" t="s">
        <v>2622</v>
      </c>
      <c r="E2492" s="8" t="s">
        <v>2692</v>
      </c>
      <c r="F2492" s="8" t="s">
        <v>3478</v>
      </c>
      <c r="G2492" s="8" t="s">
        <v>15</v>
      </c>
      <c r="H2492" s="18" t="s">
        <v>3539</v>
      </c>
      <c r="I2492" s="3" t="s">
        <v>16</v>
      </c>
      <c r="J2492" s="36">
        <v>9.2899999999999991</v>
      </c>
      <c r="K2492" s="32">
        <v>0.63</v>
      </c>
      <c r="L2492" s="14">
        <v>0.2</v>
      </c>
      <c r="M2492" s="7">
        <v>44839</v>
      </c>
      <c r="N2492" s="93" t="s">
        <v>6073</v>
      </c>
      <c r="O2492" s="8" t="s">
        <v>280</v>
      </c>
      <c r="P2492" s="8" t="s">
        <v>3465</v>
      </c>
      <c r="Q2492" s="8" t="s">
        <v>3473</v>
      </c>
    </row>
    <row r="2493" spans="1:17" ht="13.9" customHeight="1">
      <c r="A2493" s="2" t="s">
        <v>8920</v>
      </c>
      <c r="B2493" s="11" t="s">
        <v>3475</v>
      </c>
      <c r="C2493" s="3" t="s">
        <v>14</v>
      </c>
      <c r="D2493" s="8" t="s">
        <v>2623</v>
      </c>
      <c r="E2493" s="8" t="s">
        <v>2692</v>
      </c>
      <c r="F2493" s="8" t="s">
        <v>3477</v>
      </c>
      <c r="G2493" s="8" t="s">
        <v>15</v>
      </c>
      <c r="H2493" s="18" t="s">
        <v>3539</v>
      </c>
      <c r="I2493" s="3" t="s">
        <v>16</v>
      </c>
      <c r="J2493" s="36">
        <v>155.12</v>
      </c>
      <c r="K2493" s="32">
        <v>5</v>
      </c>
      <c r="L2493" s="14">
        <v>0.1875</v>
      </c>
      <c r="M2493" s="7">
        <v>41833</v>
      </c>
      <c r="N2493" s="93" t="s">
        <v>6074</v>
      </c>
      <c r="O2493" s="8" t="s">
        <v>1933</v>
      </c>
      <c r="P2493" s="8" t="s">
        <v>3466</v>
      </c>
      <c r="Q2493" s="8" t="s">
        <v>3473</v>
      </c>
    </row>
    <row r="2494" spans="1:17" ht="13.9" customHeight="1">
      <c r="A2494" s="2" t="s">
        <v>8921</v>
      </c>
      <c r="B2494" s="11" t="s">
        <v>3475</v>
      </c>
      <c r="C2494" s="3" t="s">
        <v>14</v>
      </c>
      <c r="D2494" s="8" t="s">
        <v>2624</v>
      </c>
      <c r="E2494" s="3" t="s">
        <v>774</v>
      </c>
      <c r="F2494" s="8" t="s">
        <v>3477</v>
      </c>
      <c r="G2494" s="8" t="s">
        <v>15</v>
      </c>
      <c r="H2494" s="18" t="s">
        <v>3539</v>
      </c>
      <c r="I2494" s="3" t="s">
        <v>16</v>
      </c>
      <c r="J2494" s="36">
        <v>167.78</v>
      </c>
      <c r="K2494" s="32">
        <v>80</v>
      </c>
      <c r="L2494" s="14">
        <v>0.2</v>
      </c>
      <c r="M2494" s="7">
        <v>41849</v>
      </c>
      <c r="N2494" s="93" t="s">
        <v>6068</v>
      </c>
      <c r="O2494" s="8" t="s">
        <v>2607</v>
      </c>
      <c r="P2494" s="8" t="s">
        <v>3466</v>
      </c>
      <c r="Q2494" s="8" t="s">
        <v>3473</v>
      </c>
    </row>
    <row r="2495" spans="1:17" ht="13.9" customHeight="1">
      <c r="A2495" s="23" t="s">
        <v>8922</v>
      </c>
      <c r="B2495" s="11" t="s">
        <v>3475</v>
      </c>
      <c r="C2495" s="3" t="s">
        <v>14</v>
      </c>
      <c r="D2495" s="8" t="s">
        <v>2625</v>
      </c>
      <c r="E2495" s="8" t="s">
        <v>3188</v>
      </c>
      <c r="F2495" s="8" t="s">
        <v>3477</v>
      </c>
      <c r="G2495" s="8" t="s">
        <v>15</v>
      </c>
      <c r="H2495" s="18" t="s">
        <v>3539</v>
      </c>
      <c r="I2495" s="3" t="s">
        <v>16</v>
      </c>
      <c r="J2495" s="36">
        <v>88.15</v>
      </c>
      <c r="K2495" s="32">
        <v>8.5</v>
      </c>
      <c r="L2495" s="14">
        <v>0.1875</v>
      </c>
      <c r="M2495" s="7">
        <v>42319</v>
      </c>
      <c r="N2495" s="93" t="s">
        <v>6075</v>
      </c>
      <c r="O2495" s="8" t="s">
        <v>956</v>
      </c>
      <c r="P2495" s="8" t="s">
        <v>3466</v>
      </c>
      <c r="Q2495" s="8" t="s">
        <v>3473</v>
      </c>
    </row>
    <row r="2496" spans="1:17" ht="13.9" customHeight="1">
      <c r="A2496" s="2" t="s">
        <v>8923</v>
      </c>
      <c r="B2496" s="11" t="s">
        <v>3475</v>
      </c>
      <c r="C2496" s="3" t="s">
        <v>14</v>
      </c>
      <c r="D2496" s="8" t="s">
        <v>2626</v>
      </c>
      <c r="E2496" s="3" t="s">
        <v>774</v>
      </c>
      <c r="F2496" s="8" t="s">
        <v>3477</v>
      </c>
      <c r="G2496" s="8" t="s">
        <v>15</v>
      </c>
      <c r="H2496" s="18" t="s">
        <v>3539</v>
      </c>
      <c r="I2496" s="3" t="s">
        <v>16</v>
      </c>
      <c r="J2496" s="36">
        <v>73.489999999999995</v>
      </c>
      <c r="K2496" s="32">
        <v>1.5</v>
      </c>
      <c r="L2496" s="14">
        <v>0.2</v>
      </c>
      <c r="M2496" s="7">
        <v>44837</v>
      </c>
      <c r="N2496" s="93" t="s">
        <v>6076</v>
      </c>
      <c r="O2496" s="8" t="s">
        <v>956</v>
      </c>
      <c r="P2496" s="8" t="s">
        <v>3466</v>
      </c>
      <c r="Q2496" s="8" t="s">
        <v>3473</v>
      </c>
    </row>
    <row r="2497" spans="1:17" ht="13.9" customHeight="1">
      <c r="A2497" s="2" t="s">
        <v>8924</v>
      </c>
      <c r="B2497" s="11" t="s">
        <v>3475</v>
      </c>
      <c r="C2497" s="3" t="s">
        <v>14</v>
      </c>
      <c r="D2497" s="8" t="s">
        <v>2627</v>
      </c>
      <c r="E2497" s="3" t="s">
        <v>774</v>
      </c>
      <c r="F2497" s="8" t="s">
        <v>3477</v>
      </c>
      <c r="G2497" s="8" t="s">
        <v>15</v>
      </c>
      <c r="H2497" s="18" t="s">
        <v>3539</v>
      </c>
      <c r="I2497" s="3" t="s">
        <v>16</v>
      </c>
      <c r="J2497" s="36">
        <v>63.27</v>
      </c>
      <c r="K2497" s="32">
        <v>5</v>
      </c>
      <c r="L2497" s="14">
        <v>0.1875</v>
      </c>
      <c r="M2497" s="7">
        <v>41835</v>
      </c>
      <c r="N2497" s="93" t="s">
        <v>6077</v>
      </c>
      <c r="O2497" s="8" t="s">
        <v>2621</v>
      </c>
      <c r="P2497" s="8" t="s">
        <v>3466</v>
      </c>
      <c r="Q2497" s="8" t="s">
        <v>3473</v>
      </c>
    </row>
    <row r="2498" spans="1:17" ht="13.9" customHeight="1">
      <c r="A2498" s="23" t="s">
        <v>8925</v>
      </c>
      <c r="B2498" s="11" t="s">
        <v>3475</v>
      </c>
      <c r="C2498" s="3" t="s">
        <v>14</v>
      </c>
      <c r="D2498" s="8" t="s">
        <v>2018</v>
      </c>
      <c r="E2498" s="3" t="s">
        <v>1396</v>
      </c>
      <c r="F2498" s="8" t="s">
        <v>3479</v>
      </c>
      <c r="G2498" s="8" t="s">
        <v>15</v>
      </c>
      <c r="H2498" s="18" t="s">
        <v>3539</v>
      </c>
      <c r="I2498" s="3" t="s">
        <v>16</v>
      </c>
      <c r="J2498" s="36">
        <v>34.909999999999997</v>
      </c>
      <c r="K2498" s="32">
        <v>10.65</v>
      </c>
      <c r="L2498" s="14">
        <v>0.1875</v>
      </c>
      <c r="M2498" s="7">
        <v>41849</v>
      </c>
      <c r="N2498" s="93" t="s">
        <v>4284</v>
      </c>
      <c r="O2498" s="8" t="s">
        <v>2621</v>
      </c>
      <c r="P2498" s="8" t="s">
        <v>3466</v>
      </c>
      <c r="Q2498" s="8" t="s">
        <v>3473</v>
      </c>
    </row>
    <row r="2499" spans="1:17" ht="13.9" customHeight="1">
      <c r="A2499" s="2" t="s">
        <v>8926</v>
      </c>
      <c r="B2499" s="11" t="s">
        <v>3475</v>
      </c>
      <c r="C2499" s="3" t="s">
        <v>14</v>
      </c>
      <c r="D2499" s="8" t="s">
        <v>2628</v>
      </c>
      <c r="E2499" s="3" t="s">
        <v>1396</v>
      </c>
      <c r="F2499" s="8" t="s">
        <v>3477</v>
      </c>
      <c r="G2499" s="8" t="s">
        <v>15</v>
      </c>
      <c r="H2499" s="18" t="s">
        <v>3539</v>
      </c>
      <c r="I2499" s="3" t="s">
        <v>16</v>
      </c>
      <c r="J2499" s="36">
        <v>122.06</v>
      </c>
      <c r="K2499" s="32">
        <v>95</v>
      </c>
      <c r="L2499" s="14">
        <v>0.2</v>
      </c>
      <c r="M2499" s="7">
        <v>42319</v>
      </c>
      <c r="N2499" s="93" t="s">
        <v>6058</v>
      </c>
      <c r="O2499" s="8" t="s">
        <v>2629</v>
      </c>
      <c r="P2499" s="8" t="s">
        <v>3466</v>
      </c>
      <c r="Q2499" s="8" t="s">
        <v>3473</v>
      </c>
    </row>
    <row r="2500" spans="1:17" ht="13.9" customHeight="1">
      <c r="A2500" s="2" t="s">
        <v>8927</v>
      </c>
      <c r="B2500" s="11" t="s">
        <v>3475</v>
      </c>
      <c r="C2500" s="3" t="s">
        <v>14</v>
      </c>
      <c r="D2500" s="8" t="s">
        <v>2630</v>
      </c>
      <c r="E2500" s="8" t="s">
        <v>1702</v>
      </c>
      <c r="F2500" s="8" t="s">
        <v>3478</v>
      </c>
      <c r="G2500" s="8" t="s">
        <v>15</v>
      </c>
      <c r="H2500" s="18" t="s">
        <v>3539</v>
      </c>
      <c r="I2500" s="3" t="s">
        <v>16</v>
      </c>
      <c r="J2500" s="36">
        <v>7.64</v>
      </c>
      <c r="K2500" s="32">
        <v>0.49</v>
      </c>
      <c r="L2500" s="14">
        <v>0.2</v>
      </c>
      <c r="M2500" s="7">
        <v>44839</v>
      </c>
      <c r="N2500" s="97" t="s">
        <v>6078</v>
      </c>
      <c r="O2500" s="8" t="s">
        <v>280</v>
      </c>
      <c r="P2500" s="8" t="s">
        <v>3465</v>
      </c>
      <c r="Q2500" s="8" t="s">
        <v>3473</v>
      </c>
    </row>
    <row r="2501" spans="1:17" ht="13.9" customHeight="1">
      <c r="A2501" s="23" t="s">
        <v>8928</v>
      </c>
      <c r="B2501" s="11" t="s">
        <v>3475</v>
      </c>
      <c r="C2501" s="3" t="s">
        <v>14</v>
      </c>
      <c r="D2501" s="8" t="s">
        <v>2631</v>
      </c>
      <c r="E2501" s="3" t="s">
        <v>215</v>
      </c>
      <c r="F2501" s="8" t="s">
        <v>3477</v>
      </c>
      <c r="G2501" s="8" t="s">
        <v>15</v>
      </c>
      <c r="H2501" s="18" t="s">
        <v>3539</v>
      </c>
      <c r="I2501" s="3" t="s">
        <v>16</v>
      </c>
      <c r="J2501" s="36">
        <v>81.95</v>
      </c>
      <c r="K2501" s="32">
        <v>3.33</v>
      </c>
      <c r="L2501" s="14">
        <v>0.2</v>
      </c>
      <c r="M2501" s="7">
        <v>41834</v>
      </c>
      <c r="N2501" s="93" t="s">
        <v>6079</v>
      </c>
      <c r="O2501" s="8" t="s">
        <v>280</v>
      </c>
      <c r="P2501" s="8" t="s">
        <v>3466</v>
      </c>
      <c r="Q2501" s="8" t="s">
        <v>3473</v>
      </c>
    </row>
    <row r="2502" spans="1:17" ht="13.9" customHeight="1">
      <c r="A2502" s="2" t="s">
        <v>8929</v>
      </c>
      <c r="B2502" s="11" t="s">
        <v>3475</v>
      </c>
      <c r="C2502" s="3" t="s">
        <v>14</v>
      </c>
      <c r="D2502" s="8" t="s">
        <v>2632</v>
      </c>
      <c r="E2502" s="3" t="s">
        <v>995</v>
      </c>
      <c r="F2502" s="8" t="s">
        <v>3477</v>
      </c>
      <c r="G2502" s="8" t="s">
        <v>15</v>
      </c>
      <c r="H2502" s="18" t="s">
        <v>3539</v>
      </c>
      <c r="I2502" s="3" t="s">
        <v>16</v>
      </c>
      <c r="J2502" s="36">
        <v>138.59</v>
      </c>
      <c r="K2502" s="32">
        <v>0.16</v>
      </c>
      <c r="L2502" s="14">
        <v>0.2</v>
      </c>
      <c r="M2502" s="7">
        <v>41847</v>
      </c>
      <c r="N2502" s="93" t="s">
        <v>6080</v>
      </c>
      <c r="O2502" s="8" t="s">
        <v>2607</v>
      </c>
      <c r="P2502" s="8" t="s">
        <v>3466</v>
      </c>
      <c r="Q2502" s="8" t="s">
        <v>3473</v>
      </c>
    </row>
    <row r="2503" spans="1:17" ht="13.9" customHeight="1">
      <c r="A2503" s="2" t="s">
        <v>8930</v>
      </c>
      <c r="B2503" s="11" t="s">
        <v>3475</v>
      </c>
      <c r="C2503" s="3" t="s">
        <v>14</v>
      </c>
      <c r="D2503" s="8" t="s">
        <v>2633</v>
      </c>
      <c r="E2503" s="8" t="s">
        <v>2692</v>
      </c>
      <c r="F2503" s="8" t="s">
        <v>3477</v>
      </c>
      <c r="G2503" s="8" t="s">
        <v>15</v>
      </c>
      <c r="H2503" s="18" t="s">
        <v>3539</v>
      </c>
      <c r="I2503" s="3" t="s">
        <v>16</v>
      </c>
      <c r="J2503" s="36">
        <v>159.66</v>
      </c>
      <c r="K2503" s="32">
        <v>0.06</v>
      </c>
      <c r="L2503" s="14">
        <v>0.2</v>
      </c>
      <c r="M2503" s="7">
        <v>42296</v>
      </c>
      <c r="N2503" s="93" t="s">
        <v>6081</v>
      </c>
      <c r="O2503" s="8" t="s">
        <v>2607</v>
      </c>
      <c r="P2503" s="8" t="s">
        <v>3466</v>
      </c>
      <c r="Q2503" s="8" t="s">
        <v>3473</v>
      </c>
    </row>
    <row r="2504" spans="1:17" ht="13.9" customHeight="1">
      <c r="A2504" s="23" t="s">
        <v>8931</v>
      </c>
      <c r="B2504" s="11" t="s">
        <v>3475</v>
      </c>
      <c r="C2504" s="3" t="s">
        <v>14</v>
      </c>
      <c r="D2504" s="8" t="s">
        <v>2634</v>
      </c>
      <c r="E2504" s="3" t="s">
        <v>215</v>
      </c>
      <c r="F2504" s="8" t="s">
        <v>3477</v>
      </c>
      <c r="G2504" s="8" t="s">
        <v>15</v>
      </c>
      <c r="H2504" s="18" t="s">
        <v>3539</v>
      </c>
      <c r="I2504" s="3" t="s">
        <v>16</v>
      </c>
      <c r="J2504" s="36">
        <v>162.25</v>
      </c>
      <c r="K2504" s="32">
        <v>0.3</v>
      </c>
      <c r="L2504" s="14">
        <v>0.2</v>
      </c>
      <c r="M2504" s="7">
        <v>44816</v>
      </c>
      <c r="N2504" s="93" t="s">
        <v>6082</v>
      </c>
      <c r="O2504" s="8" t="s">
        <v>2607</v>
      </c>
      <c r="P2504" s="8" t="s">
        <v>3466</v>
      </c>
      <c r="Q2504" s="8" t="s">
        <v>3473</v>
      </c>
    </row>
    <row r="2505" spans="1:17" ht="13.9" customHeight="1">
      <c r="A2505" s="2" t="s">
        <v>8932</v>
      </c>
      <c r="B2505" s="11" t="s">
        <v>3475</v>
      </c>
      <c r="C2505" s="3" t="s">
        <v>14</v>
      </c>
      <c r="D2505" s="8" t="s">
        <v>2635</v>
      </c>
      <c r="E2505" s="8" t="s">
        <v>2276</v>
      </c>
      <c r="F2505" s="8" t="s">
        <v>3477</v>
      </c>
      <c r="G2505" s="8" t="s">
        <v>15</v>
      </c>
      <c r="H2505" s="18" t="s">
        <v>3539</v>
      </c>
      <c r="I2505" s="3" t="s">
        <v>16</v>
      </c>
      <c r="J2505" s="36">
        <v>167.01</v>
      </c>
      <c r="K2505" s="32">
        <v>9.5</v>
      </c>
      <c r="L2505" s="14">
        <v>0.2</v>
      </c>
      <c r="M2505" s="7">
        <v>41823</v>
      </c>
      <c r="N2505" s="93" t="s">
        <v>6083</v>
      </c>
      <c r="O2505" s="8" t="s">
        <v>2607</v>
      </c>
      <c r="P2505" s="8" t="s">
        <v>3466</v>
      </c>
      <c r="Q2505" s="8" t="s">
        <v>3473</v>
      </c>
    </row>
    <row r="2506" spans="1:17" ht="13.9" customHeight="1">
      <c r="A2506" s="2" t="s">
        <v>8933</v>
      </c>
      <c r="B2506" s="11" t="s">
        <v>3475</v>
      </c>
      <c r="C2506" s="3" t="s">
        <v>14</v>
      </c>
      <c r="D2506" s="8" t="s">
        <v>2636</v>
      </c>
      <c r="E2506" s="3" t="s">
        <v>1051</v>
      </c>
      <c r="F2506" s="8" t="s">
        <v>3477</v>
      </c>
      <c r="G2506" s="8" t="s">
        <v>15</v>
      </c>
      <c r="H2506" s="18" t="s">
        <v>3539</v>
      </c>
      <c r="I2506" s="3" t="s">
        <v>16</v>
      </c>
      <c r="J2506" s="36">
        <v>75.77</v>
      </c>
      <c r="K2506" s="32">
        <v>0.25</v>
      </c>
      <c r="L2506" s="14">
        <v>0.2</v>
      </c>
      <c r="M2506" s="7">
        <v>41851</v>
      </c>
      <c r="N2506" s="93" t="s">
        <v>6075</v>
      </c>
      <c r="O2506" s="8" t="s">
        <v>956</v>
      </c>
      <c r="P2506" s="8" t="s">
        <v>3466</v>
      </c>
      <c r="Q2506" s="8" t="s">
        <v>3473</v>
      </c>
    </row>
    <row r="2507" spans="1:17" ht="13.9" customHeight="1">
      <c r="A2507" s="23" t="s">
        <v>8934</v>
      </c>
      <c r="B2507" s="11" t="s">
        <v>3475</v>
      </c>
      <c r="C2507" s="3" t="s">
        <v>14</v>
      </c>
      <c r="D2507" s="8" t="s">
        <v>2637</v>
      </c>
      <c r="E2507" s="8" t="s">
        <v>3063</v>
      </c>
      <c r="F2507" s="8" t="s">
        <v>3477</v>
      </c>
      <c r="G2507" s="8" t="s">
        <v>15</v>
      </c>
      <c r="H2507" s="18" t="s">
        <v>3539</v>
      </c>
      <c r="I2507" s="3" t="s">
        <v>16</v>
      </c>
      <c r="J2507" s="36">
        <v>240.47</v>
      </c>
      <c r="K2507" s="32">
        <v>13.33</v>
      </c>
      <c r="L2507" s="14">
        <v>0.125</v>
      </c>
      <c r="M2507" s="7">
        <v>42325</v>
      </c>
      <c r="N2507" s="93" t="s">
        <v>6084</v>
      </c>
      <c r="O2507" s="8" t="s">
        <v>956</v>
      </c>
      <c r="P2507" s="8" t="s">
        <v>3466</v>
      </c>
      <c r="Q2507" s="8" t="s">
        <v>3473</v>
      </c>
    </row>
    <row r="2508" spans="1:17" ht="13.9" customHeight="1">
      <c r="A2508" s="2" t="s">
        <v>8935</v>
      </c>
      <c r="B2508" s="11" t="s">
        <v>3475</v>
      </c>
      <c r="C2508" s="3" t="s">
        <v>14</v>
      </c>
      <c r="D2508" s="8" t="s">
        <v>2638</v>
      </c>
      <c r="E2508" s="8" t="s">
        <v>2404</v>
      </c>
      <c r="F2508" s="8" t="s">
        <v>3477</v>
      </c>
      <c r="G2508" s="8" t="s">
        <v>15</v>
      </c>
      <c r="H2508" s="18" t="s">
        <v>3539</v>
      </c>
      <c r="I2508" s="3" t="s">
        <v>16</v>
      </c>
      <c r="J2508" s="36">
        <v>76.12</v>
      </c>
      <c r="K2508" s="32">
        <v>0.25</v>
      </c>
      <c r="L2508" s="14">
        <v>0.125</v>
      </c>
      <c r="M2508" s="7">
        <v>44846</v>
      </c>
      <c r="N2508" s="93" t="s">
        <v>6085</v>
      </c>
      <c r="O2508" s="8" t="s">
        <v>956</v>
      </c>
      <c r="P2508" s="8" t="s">
        <v>3466</v>
      </c>
      <c r="Q2508" s="8" t="s">
        <v>3473</v>
      </c>
    </row>
    <row r="2509" spans="1:17" ht="13.9" customHeight="1">
      <c r="A2509" s="2" t="s">
        <v>8936</v>
      </c>
      <c r="B2509" s="11" t="s">
        <v>3475</v>
      </c>
      <c r="C2509" s="3" t="s">
        <v>14</v>
      </c>
      <c r="D2509" s="8" t="s">
        <v>2639</v>
      </c>
      <c r="E2509" s="8" t="s">
        <v>2404</v>
      </c>
      <c r="F2509" s="8" t="s">
        <v>3477</v>
      </c>
      <c r="G2509" s="8" t="s">
        <v>15</v>
      </c>
      <c r="H2509" s="18" t="s">
        <v>3539</v>
      </c>
      <c r="I2509" s="3" t="s">
        <v>16</v>
      </c>
      <c r="J2509" s="36">
        <v>131.36000000000001</v>
      </c>
      <c r="K2509" s="32">
        <v>4.8899999999999997</v>
      </c>
      <c r="L2509" s="14">
        <v>0.125</v>
      </c>
      <c r="M2509" s="7">
        <v>41835</v>
      </c>
      <c r="N2509" s="93" t="s">
        <v>6086</v>
      </c>
      <c r="O2509" s="8" t="s">
        <v>956</v>
      </c>
      <c r="P2509" s="8" t="s">
        <v>3466</v>
      </c>
      <c r="Q2509" s="8" t="s">
        <v>3473</v>
      </c>
    </row>
    <row r="2510" spans="1:17" ht="13.9" customHeight="1">
      <c r="A2510" s="23" t="s">
        <v>8937</v>
      </c>
      <c r="B2510" s="11" t="s">
        <v>3475</v>
      </c>
      <c r="C2510" s="3" t="s">
        <v>14</v>
      </c>
      <c r="D2510" s="8" t="s">
        <v>2640</v>
      </c>
      <c r="E2510" s="8" t="s">
        <v>1702</v>
      </c>
      <c r="F2510" s="8" t="s">
        <v>3477</v>
      </c>
      <c r="G2510" s="8" t="s">
        <v>15</v>
      </c>
      <c r="H2510" s="8" t="s">
        <v>3539</v>
      </c>
      <c r="I2510" s="3" t="s">
        <v>16</v>
      </c>
      <c r="J2510" s="36">
        <v>154.38999999999999</v>
      </c>
      <c r="K2510" s="32">
        <v>5.4</v>
      </c>
      <c r="L2510" s="14">
        <v>0.2</v>
      </c>
      <c r="M2510" s="7">
        <v>41851</v>
      </c>
      <c r="N2510" s="96" t="s">
        <v>6087</v>
      </c>
      <c r="O2510" s="8" t="s">
        <v>177</v>
      </c>
      <c r="P2510" s="8" t="s">
        <v>3466</v>
      </c>
      <c r="Q2510" s="8" t="s">
        <v>3471</v>
      </c>
    </row>
    <row r="2511" spans="1:17" ht="13.9" customHeight="1">
      <c r="A2511" s="2" t="s">
        <v>8938</v>
      </c>
      <c r="B2511" s="11" t="s">
        <v>13</v>
      </c>
      <c r="C2511" s="3" t="s">
        <v>14</v>
      </c>
      <c r="D2511" s="8" t="s">
        <v>2641</v>
      </c>
      <c r="E2511" s="3" t="s">
        <v>766</v>
      </c>
      <c r="F2511" s="8" t="s">
        <v>3477</v>
      </c>
      <c r="G2511" s="8" t="s">
        <v>15</v>
      </c>
      <c r="H2511" s="18" t="s">
        <v>3527</v>
      </c>
      <c r="I2511" s="3" t="s">
        <v>16</v>
      </c>
      <c r="J2511" s="36">
        <v>238.47</v>
      </c>
      <c r="K2511" s="32">
        <v>5.09</v>
      </c>
      <c r="L2511" s="14">
        <v>0.2</v>
      </c>
      <c r="M2511" s="7">
        <v>42338</v>
      </c>
      <c r="N2511" s="96" t="s">
        <v>6088</v>
      </c>
      <c r="O2511" s="8" t="s">
        <v>177</v>
      </c>
      <c r="P2511" s="8" t="s">
        <v>3465</v>
      </c>
      <c r="Q2511" s="8" t="s">
        <v>3471</v>
      </c>
    </row>
    <row r="2512" spans="1:17" ht="13.9" customHeight="1">
      <c r="A2512" s="2" t="s">
        <v>8939</v>
      </c>
      <c r="B2512" s="11" t="s">
        <v>3475</v>
      </c>
      <c r="C2512" s="3" t="s">
        <v>14</v>
      </c>
      <c r="D2512" s="8" t="s">
        <v>2642</v>
      </c>
      <c r="E2512" s="8" t="s">
        <v>201</v>
      </c>
      <c r="F2512" s="8" t="s">
        <v>3477</v>
      </c>
      <c r="G2512" s="8" t="s">
        <v>15</v>
      </c>
      <c r="H2512" s="18" t="s">
        <v>3539</v>
      </c>
      <c r="I2512" s="3" t="s">
        <v>16</v>
      </c>
      <c r="J2512" s="36">
        <v>37.92</v>
      </c>
      <c r="K2512" s="32">
        <v>0.17</v>
      </c>
      <c r="L2512" s="14">
        <v>0.1875</v>
      </c>
      <c r="M2512" s="7">
        <v>44854</v>
      </c>
      <c r="N2512" s="93" t="s">
        <v>6089</v>
      </c>
      <c r="O2512" s="8" t="s">
        <v>863</v>
      </c>
      <c r="P2512" s="8" t="s">
        <v>3466</v>
      </c>
      <c r="Q2512" s="8" t="s">
        <v>3473</v>
      </c>
    </row>
    <row r="2513" spans="1:17" ht="13.9" customHeight="1">
      <c r="A2513" s="23" t="s">
        <v>8940</v>
      </c>
      <c r="B2513" s="11" t="s">
        <v>3475</v>
      </c>
      <c r="C2513" s="3" t="s">
        <v>14</v>
      </c>
      <c r="D2513" s="8" t="s">
        <v>2643</v>
      </c>
      <c r="E2513" s="8" t="s">
        <v>2864</v>
      </c>
      <c r="F2513" s="8" t="s">
        <v>3477</v>
      </c>
      <c r="G2513" s="8" t="s">
        <v>15</v>
      </c>
      <c r="H2513" s="18" t="s">
        <v>3539</v>
      </c>
      <c r="I2513" s="3" t="s">
        <v>16</v>
      </c>
      <c r="J2513" s="36">
        <v>281.24</v>
      </c>
      <c r="K2513" s="32">
        <v>77.92</v>
      </c>
      <c r="L2513" s="14">
        <v>0.125</v>
      </c>
      <c r="M2513" s="7">
        <v>41844</v>
      </c>
      <c r="N2513" s="93" t="s">
        <v>6090</v>
      </c>
      <c r="O2513" s="8" t="s">
        <v>1933</v>
      </c>
      <c r="P2513" s="8" t="s">
        <v>3466</v>
      </c>
      <c r="Q2513" s="8" t="s">
        <v>3473</v>
      </c>
    </row>
    <row r="2514" spans="1:17" ht="13.9" customHeight="1">
      <c r="A2514" s="2" t="s">
        <v>8941</v>
      </c>
      <c r="B2514" s="11" t="s">
        <v>3475</v>
      </c>
      <c r="C2514" s="3" t="s">
        <v>14</v>
      </c>
      <c r="D2514" s="8" t="s">
        <v>2644</v>
      </c>
      <c r="E2514" s="8" t="s">
        <v>2552</v>
      </c>
      <c r="F2514" s="8" t="s">
        <v>3477</v>
      </c>
      <c r="G2514" s="8" t="s">
        <v>15</v>
      </c>
      <c r="H2514" s="18" t="s">
        <v>3539</v>
      </c>
      <c r="I2514" s="3" t="s">
        <v>16</v>
      </c>
      <c r="J2514" s="36">
        <v>166.48</v>
      </c>
      <c r="K2514" s="32">
        <v>5</v>
      </c>
      <c r="L2514" s="14">
        <v>0.2</v>
      </c>
      <c r="M2514" s="7">
        <v>41855</v>
      </c>
      <c r="N2514" s="93" t="s">
        <v>6081</v>
      </c>
      <c r="O2514" s="8" t="s">
        <v>1933</v>
      </c>
      <c r="P2514" s="8" t="s">
        <v>3466</v>
      </c>
      <c r="Q2514" s="8" t="s">
        <v>3473</v>
      </c>
    </row>
    <row r="2515" spans="1:17" ht="13.9" customHeight="1">
      <c r="A2515" s="2" t="s">
        <v>8942</v>
      </c>
      <c r="B2515" s="11" t="s">
        <v>3475</v>
      </c>
      <c r="C2515" s="3" t="s">
        <v>14</v>
      </c>
      <c r="D2515" s="8" t="s">
        <v>2645</v>
      </c>
      <c r="E2515" s="8" t="s">
        <v>2404</v>
      </c>
      <c r="F2515" s="8" t="s">
        <v>3477</v>
      </c>
      <c r="G2515" s="8" t="s">
        <v>15</v>
      </c>
      <c r="H2515" s="18" t="s">
        <v>3539</v>
      </c>
      <c r="I2515" s="3" t="s">
        <v>16</v>
      </c>
      <c r="J2515" s="36">
        <v>157.76</v>
      </c>
      <c r="K2515" s="32">
        <v>0.11</v>
      </c>
      <c r="L2515" s="14">
        <v>0.2</v>
      </c>
      <c r="M2515" s="7">
        <v>42325</v>
      </c>
      <c r="N2515" s="93" t="s">
        <v>6091</v>
      </c>
      <c r="O2515" s="8" t="s">
        <v>2607</v>
      </c>
      <c r="P2515" s="8" t="s">
        <v>3466</v>
      </c>
      <c r="Q2515" s="8" t="s">
        <v>3473</v>
      </c>
    </row>
    <row r="2516" spans="1:17" ht="13.9" customHeight="1">
      <c r="A2516" s="23" t="s">
        <v>8943</v>
      </c>
      <c r="B2516" s="11" t="s">
        <v>3475</v>
      </c>
      <c r="C2516" s="3" t="s">
        <v>14</v>
      </c>
      <c r="D2516" s="8" t="s">
        <v>2646</v>
      </c>
      <c r="E2516" s="8" t="s">
        <v>3126</v>
      </c>
      <c r="F2516" s="8" t="s">
        <v>3477</v>
      </c>
      <c r="G2516" s="8" t="s">
        <v>15</v>
      </c>
      <c r="H2516" s="18" t="s">
        <v>3539</v>
      </c>
      <c r="I2516" s="3" t="s">
        <v>16</v>
      </c>
      <c r="J2516" s="36">
        <v>159.94</v>
      </c>
      <c r="K2516" s="32">
        <v>0.44</v>
      </c>
      <c r="L2516" s="14">
        <v>0.2</v>
      </c>
      <c r="M2516" s="7">
        <v>44844</v>
      </c>
      <c r="N2516" s="93" t="s">
        <v>6083</v>
      </c>
      <c r="O2516" s="8" t="s">
        <v>2607</v>
      </c>
      <c r="P2516" s="8" t="s">
        <v>3466</v>
      </c>
      <c r="Q2516" s="8" t="s">
        <v>3473</v>
      </c>
    </row>
    <row r="2517" spans="1:17" ht="13.9" customHeight="1">
      <c r="A2517" s="2" t="s">
        <v>8944</v>
      </c>
      <c r="B2517" s="11" t="s">
        <v>3475</v>
      </c>
      <c r="C2517" s="3" t="s">
        <v>14</v>
      </c>
      <c r="D2517" s="8" t="s">
        <v>2647</v>
      </c>
      <c r="E2517" s="8" t="s">
        <v>1777</v>
      </c>
      <c r="F2517" s="8" t="s">
        <v>3477</v>
      </c>
      <c r="G2517" s="8" t="s">
        <v>15</v>
      </c>
      <c r="H2517" s="18" t="s">
        <v>3539</v>
      </c>
      <c r="I2517" s="3" t="s">
        <v>16</v>
      </c>
      <c r="J2517" s="36">
        <v>148.07</v>
      </c>
      <c r="K2517" s="32">
        <v>0.44</v>
      </c>
      <c r="L2517" s="14">
        <v>0.2</v>
      </c>
      <c r="M2517" s="7">
        <v>41809</v>
      </c>
      <c r="N2517" s="93" t="s">
        <v>6092</v>
      </c>
      <c r="O2517" s="8" t="s">
        <v>2607</v>
      </c>
      <c r="P2517" s="8" t="s">
        <v>3466</v>
      </c>
      <c r="Q2517" s="8" t="s">
        <v>3473</v>
      </c>
    </row>
    <row r="2518" spans="1:17" ht="13.9" customHeight="1">
      <c r="A2518" s="2" t="s">
        <v>8945</v>
      </c>
      <c r="B2518" s="11" t="s">
        <v>3475</v>
      </c>
      <c r="C2518" s="3" t="s">
        <v>14</v>
      </c>
      <c r="D2518" s="8" t="s">
        <v>2648</v>
      </c>
      <c r="E2518" s="8" t="s">
        <v>1777</v>
      </c>
      <c r="F2518" s="8" t="s">
        <v>3477</v>
      </c>
      <c r="G2518" s="8" t="s">
        <v>15</v>
      </c>
      <c r="H2518" s="18" t="s">
        <v>3539</v>
      </c>
      <c r="I2518" s="3" t="s">
        <v>16</v>
      </c>
      <c r="J2518" s="36">
        <v>157.24</v>
      </c>
      <c r="K2518" s="32">
        <v>60</v>
      </c>
      <c r="L2518" s="14">
        <v>0.1875</v>
      </c>
      <c r="M2518" s="7">
        <v>41847</v>
      </c>
      <c r="N2518" s="93" t="s">
        <v>6093</v>
      </c>
      <c r="O2518" s="8" t="s">
        <v>2607</v>
      </c>
      <c r="P2518" s="8" t="s">
        <v>3466</v>
      </c>
      <c r="Q2518" s="8" t="s">
        <v>3473</v>
      </c>
    </row>
    <row r="2519" spans="1:17" ht="13.9" customHeight="1">
      <c r="A2519" s="23" t="s">
        <v>8946</v>
      </c>
      <c r="B2519" s="11" t="s">
        <v>3475</v>
      </c>
      <c r="C2519" s="3" t="s">
        <v>14</v>
      </c>
      <c r="D2519" s="8" t="s">
        <v>2649</v>
      </c>
      <c r="E2519" s="3" t="s">
        <v>766</v>
      </c>
      <c r="F2519" s="8" t="s">
        <v>3477</v>
      </c>
      <c r="G2519" s="8" t="s">
        <v>15</v>
      </c>
      <c r="H2519" s="18" t="s">
        <v>3539</v>
      </c>
      <c r="I2519" s="3" t="s">
        <v>16</v>
      </c>
      <c r="J2519" s="36">
        <v>119.42</v>
      </c>
      <c r="K2519" s="32">
        <v>40</v>
      </c>
      <c r="L2519" s="14">
        <v>0.125</v>
      </c>
      <c r="M2519" s="7">
        <v>42328</v>
      </c>
      <c r="N2519" s="93" t="s">
        <v>6086</v>
      </c>
      <c r="O2519" s="8" t="s">
        <v>2629</v>
      </c>
      <c r="P2519" s="8" t="s">
        <v>3466</v>
      </c>
      <c r="Q2519" s="8" t="s">
        <v>3473</v>
      </c>
    </row>
    <row r="2520" spans="1:17" ht="13.9" customHeight="1">
      <c r="A2520" s="2" t="s">
        <v>8947</v>
      </c>
      <c r="B2520" s="11" t="s">
        <v>3475</v>
      </c>
      <c r="C2520" s="3" t="s">
        <v>14</v>
      </c>
      <c r="D2520" s="8" t="s">
        <v>2650</v>
      </c>
      <c r="E2520" s="3" t="s">
        <v>553</v>
      </c>
      <c r="F2520" s="8" t="s">
        <v>3477</v>
      </c>
      <c r="G2520" s="8" t="s">
        <v>15</v>
      </c>
      <c r="H2520" s="18" t="s">
        <v>3539</v>
      </c>
      <c r="I2520" s="3" t="s">
        <v>16</v>
      </c>
      <c r="J2520" s="36">
        <v>180.55</v>
      </c>
      <c r="K2520" s="32">
        <v>5.93</v>
      </c>
      <c r="L2520" s="14">
        <v>0.2</v>
      </c>
      <c r="M2520" s="7">
        <v>44846</v>
      </c>
      <c r="N2520" s="94" t="s">
        <v>6094</v>
      </c>
      <c r="O2520" s="8" t="s">
        <v>233</v>
      </c>
      <c r="P2520" s="8" t="s">
        <v>3466</v>
      </c>
      <c r="Q2520" s="8" t="s">
        <v>3471</v>
      </c>
    </row>
    <row r="2521" spans="1:17" ht="13.9" customHeight="1">
      <c r="A2521" s="2" t="s">
        <v>8948</v>
      </c>
      <c r="B2521" s="11" t="s">
        <v>3475</v>
      </c>
      <c r="C2521" s="3" t="s">
        <v>14</v>
      </c>
      <c r="D2521" s="8" t="s">
        <v>2651</v>
      </c>
      <c r="E2521" s="8" t="s">
        <v>2552</v>
      </c>
      <c r="F2521" s="8" t="s">
        <v>3477</v>
      </c>
      <c r="G2521" s="8" t="s">
        <v>15</v>
      </c>
      <c r="H2521" s="18" t="s">
        <v>3539</v>
      </c>
      <c r="I2521" s="3" t="s">
        <v>16</v>
      </c>
      <c r="J2521" s="36">
        <v>75.38</v>
      </c>
      <c r="K2521" s="32">
        <v>3.33</v>
      </c>
      <c r="L2521" s="14">
        <v>0.2</v>
      </c>
      <c r="M2521" s="7">
        <v>41847</v>
      </c>
      <c r="N2521" s="96" t="s">
        <v>6095</v>
      </c>
      <c r="O2521" s="8" t="s">
        <v>280</v>
      </c>
      <c r="P2521" s="8" t="s">
        <v>3466</v>
      </c>
      <c r="Q2521" s="8" t="s">
        <v>3473</v>
      </c>
    </row>
    <row r="2522" spans="1:17" ht="13.9" customHeight="1">
      <c r="A2522" s="23" t="s">
        <v>8949</v>
      </c>
      <c r="B2522" s="11" t="s">
        <v>3475</v>
      </c>
      <c r="C2522" s="3" t="s">
        <v>14</v>
      </c>
      <c r="D2522" s="8" t="s">
        <v>2652</v>
      </c>
      <c r="E2522" s="3" t="s">
        <v>774</v>
      </c>
      <c r="F2522" s="8" t="s">
        <v>3477</v>
      </c>
      <c r="G2522" s="8" t="s">
        <v>15</v>
      </c>
      <c r="H2522" s="18" t="s">
        <v>3539</v>
      </c>
      <c r="I2522" s="3" t="s">
        <v>16</v>
      </c>
      <c r="J2522" s="36">
        <v>85.66</v>
      </c>
      <c r="K2522" s="32">
        <v>3.75</v>
      </c>
      <c r="L2522" s="14">
        <v>0.125</v>
      </c>
      <c r="M2522" s="7">
        <v>41870</v>
      </c>
      <c r="N2522" s="97" t="s">
        <v>6096</v>
      </c>
      <c r="O2522" s="8" t="s">
        <v>280</v>
      </c>
      <c r="P2522" s="8" t="s">
        <v>3466</v>
      </c>
      <c r="Q2522" s="8" t="s">
        <v>3473</v>
      </c>
    </row>
    <row r="2523" spans="1:17" ht="13.9" customHeight="1">
      <c r="A2523" s="2" t="s">
        <v>8950</v>
      </c>
      <c r="B2523" s="11" t="s">
        <v>3475</v>
      </c>
      <c r="C2523" s="3" t="s">
        <v>14</v>
      </c>
      <c r="D2523" s="8" t="s">
        <v>2653</v>
      </c>
      <c r="E2523" s="8" t="s">
        <v>3063</v>
      </c>
      <c r="F2523" s="8" t="s">
        <v>3477</v>
      </c>
      <c r="G2523" s="8" t="s">
        <v>15</v>
      </c>
      <c r="H2523" s="18" t="s">
        <v>3539</v>
      </c>
      <c r="I2523" s="3" t="s">
        <v>16</v>
      </c>
      <c r="J2523" s="36">
        <v>83.79</v>
      </c>
      <c r="K2523" s="32">
        <v>3.33</v>
      </c>
      <c r="L2523" s="14">
        <v>0.2</v>
      </c>
      <c r="M2523" s="7">
        <v>42331</v>
      </c>
      <c r="N2523" s="93" t="s">
        <v>6097</v>
      </c>
      <c r="O2523" s="8" t="s">
        <v>280</v>
      </c>
      <c r="P2523" s="8" t="s">
        <v>3466</v>
      </c>
      <c r="Q2523" s="8" t="s">
        <v>3473</v>
      </c>
    </row>
    <row r="2524" spans="1:17" ht="13.9" customHeight="1">
      <c r="A2524" s="2" t="s">
        <v>8951</v>
      </c>
      <c r="B2524" s="11" t="s">
        <v>3475</v>
      </c>
      <c r="C2524" s="3" t="s">
        <v>14</v>
      </c>
      <c r="D2524" s="8" t="s">
        <v>2654</v>
      </c>
      <c r="E2524" s="8" t="s">
        <v>1702</v>
      </c>
      <c r="F2524" s="8" t="s">
        <v>3477</v>
      </c>
      <c r="G2524" s="8" t="s">
        <v>15</v>
      </c>
      <c r="H2524" s="18" t="s">
        <v>3539</v>
      </c>
      <c r="I2524" s="3" t="s">
        <v>16</v>
      </c>
      <c r="J2524" s="36">
        <v>121.4</v>
      </c>
      <c r="K2524" s="32">
        <v>20</v>
      </c>
      <c r="L2524" s="14">
        <v>0.125</v>
      </c>
      <c r="M2524" s="7">
        <v>44859</v>
      </c>
      <c r="N2524" s="93" t="s">
        <v>6098</v>
      </c>
      <c r="O2524" s="8" t="s">
        <v>2629</v>
      </c>
      <c r="P2524" s="8" t="s">
        <v>3466</v>
      </c>
      <c r="Q2524" s="8" t="s">
        <v>3473</v>
      </c>
    </row>
    <row r="2525" spans="1:17" ht="13.9" customHeight="1">
      <c r="A2525" s="23" t="s">
        <v>8952</v>
      </c>
      <c r="B2525" s="11" t="s">
        <v>3475</v>
      </c>
      <c r="C2525" s="3" t="s">
        <v>14</v>
      </c>
      <c r="D2525" s="8" t="s">
        <v>2655</v>
      </c>
      <c r="E2525" s="3" t="s">
        <v>553</v>
      </c>
      <c r="F2525" s="8" t="s">
        <v>3477</v>
      </c>
      <c r="G2525" s="8" t="s">
        <v>15</v>
      </c>
      <c r="H2525" s="18" t="s">
        <v>3539</v>
      </c>
      <c r="I2525" s="3" t="s">
        <v>16</v>
      </c>
      <c r="J2525" s="36">
        <v>10.85</v>
      </c>
      <c r="K2525" s="32">
        <v>1</v>
      </c>
      <c r="L2525" s="14">
        <v>0.1875</v>
      </c>
      <c r="M2525" s="7">
        <v>41849</v>
      </c>
      <c r="N2525" s="93" t="s">
        <v>6099</v>
      </c>
      <c r="O2525" s="8" t="s">
        <v>177</v>
      </c>
      <c r="P2525" s="8" t="s">
        <v>3466</v>
      </c>
      <c r="Q2525" s="8" t="s">
        <v>3471</v>
      </c>
    </row>
    <row r="2526" spans="1:17" ht="13.9" customHeight="1">
      <c r="A2526" s="2" t="s">
        <v>8953</v>
      </c>
      <c r="B2526" s="11" t="s">
        <v>3475</v>
      </c>
      <c r="C2526" s="3" t="s">
        <v>14</v>
      </c>
      <c r="D2526" s="8" t="s">
        <v>2656</v>
      </c>
      <c r="E2526" s="8" t="s">
        <v>2404</v>
      </c>
      <c r="F2526" s="8" t="s">
        <v>3477</v>
      </c>
      <c r="G2526" s="8" t="s">
        <v>15</v>
      </c>
      <c r="H2526" s="18" t="s">
        <v>3539</v>
      </c>
      <c r="I2526" s="3" t="s">
        <v>16</v>
      </c>
      <c r="J2526" s="36">
        <v>10.16</v>
      </c>
      <c r="K2526" s="32">
        <v>0.63</v>
      </c>
      <c r="L2526" s="14">
        <v>0.2</v>
      </c>
      <c r="M2526" s="7">
        <v>41884</v>
      </c>
      <c r="N2526" s="93" t="s">
        <v>4892</v>
      </c>
      <c r="O2526" s="8" t="s">
        <v>280</v>
      </c>
      <c r="P2526" s="8" t="s">
        <v>3465</v>
      </c>
      <c r="Q2526" s="8" t="s">
        <v>3473</v>
      </c>
    </row>
    <row r="2527" spans="1:17" ht="13.9" customHeight="1">
      <c r="A2527" s="2" t="s">
        <v>8954</v>
      </c>
      <c r="B2527" s="11" t="s">
        <v>3475</v>
      </c>
      <c r="C2527" s="3" t="s">
        <v>14</v>
      </c>
      <c r="D2527" s="8" t="s">
        <v>2657</v>
      </c>
      <c r="E2527" s="8" t="s">
        <v>2799</v>
      </c>
      <c r="F2527" s="8" t="s">
        <v>3477</v>
      </c>
      <c r="G2527" s="8" t="s">
        <v>15</v>
      </c>
      <c r="H2527" s="18" t="s">
        <v>3539</v>
      </c>
      <c r="I2527" s="3" t="s">
        <v>16</v>
      </c>
      <c r="J2527" s="36">
        <v>10.17</v>
      </c>
      <c r="K2527" s="32">
        <v>2.5</v>
      </c>
      <c r="L2527" s="14">
        <v>0.2</v>
      </c>
      <c r="M2527" s="7">
        <v>42334</v>
      </c>
      <c r="N2527" s="93" t="s">
        <v>4893</v>
      </c>
      <c r="O2527" s="8" t="s">
        <v>280</v>
      </c>
      <c r="P2527" s="8" t="s">
        <v>3465</v>
      </c>
      <c r="Q2527" s="8" t="s">
        <v>3473</v>
      </c>
    </row>
    <row r="2528" spans="1:17" ht="13.9" customHeight="1">
      <c r="A2528" s="23" t="s">
        <v>8955</v>
      </c>
      <c r="B2528" s="11" t="s">
        <v>3475</v>
      </c>
      <c r="C2528" s="3" t="s">
        <v>14</v>
      </c>
      <c r="D2528" s="8" t="s">
        <v>2658</v>
      </c>
      <c r="E2528" s="8" t="s">
        <v>2276</v>
      </c>
      <c r="F2528" s="8" t="s">
        <v>3477</v>
      </c>
      <c r="G2528" s="8" t="s">
        <v>15</v>
      </c>
      <c r="H2528" s="18" t="s">
        <v>3539</v>
      </c>
      <c r="I2528" s="3" t="s">
        <v>16</v>
      </c>
      <c r="J2528" s="36">
        <v>79.599999999999994</v>
      </c>
      <c r="K2528" s="32">
        <v>6.43</v>
      </c>
      <c r="L2528" s="14">
        <v>0.2</v>
      </c>
      <c r="M2528" s="7">
        <v>44853</v>
      </c>
      <c r="N2528" s="93" t="s">
        <v>6100</v>
      </c>
      <c r="O2528" s="8" t="s">
        <v>280</v>
      </c>
      <c r="P2528" s="8" t="s">
        <v>3466</v>
      </c>
      <c r="Q2528" s="8" t="s">
        <v>3473</v>
      </c>
    </row>
    <row r="2529" spans="1:17" ht="13.9" customHeight="1">
      <c r="A2529" s="2" t="s">
        <v>8956</v>
      </c>
      <c r="B2529" s="11" t="s">
        <v>3475</v>
      </c>
      <c r="C2529" s="3" t="s">
        <v>14</v>
      </c>
      <c r="D2529" s="8" t="s">
        <v>2659</v>
      </c>
      <c r="E2529" s="3" t="s">
        <v>1327</v>
      </c>
      <c r="F2529" s="8" t="s">
        <v>3477</v>
      </c>
      <c r="G2529" s="8" t="s">
        <v>15</v>
      </c>
      <c r="H2529" s="18" t="s">
        <v>3539</v>
      </c>
      <c r="I2529" s="3" t="s">
        <v>16</v>
      </c>
      <c r="J2529" s="36">
        <v>84.7</v>
      </c>
      <c r="K2529" s="32">
        <v>10</v>
      </c>
      <c r="L2529" s="14">
        <v>0.125</v>
      </c>
      <c r="M2529" s="7">
        <v>41861</v>
      </c>
      <c r="N2529" s="93" t="s">
        <v>6101</v>
      </c>
      <c r="O2529" s="8" t="s">
        <v>2607</v>
      </c>
      <c r="P2529" s="8" t="s">
        <v>3466</v>
      </c>
      <c r="Q2529" s="8" t="s">
        <v>3473</v>
      </c>
    </row>
    <row r="2530" spans="1:17" ht="13.9" customHeight="1">
      <c r="A2530" s="2" t="s">
        <v>8957</v>
      </c>
      <c r="B2530" s="11" t="s">
        <v>3475</v>
      </c>
      <c r="C2530" s="3" t="s">
        <v>14</v>
      </c>
      <c r="D2530" s="8" t="s">
        <v>2660</v>
      </c>
      <c r="E2530" s="8" t="s">
        <v>2207</v>
      </c>
      <c r="F2530" s="8" t="s">
        <v>3477</v>
      </c>
      <c r="G2530" s="8" t="s">
        <v>15</v>
      </c>
      <c r="H2530" s="18" t="s">
        <v>3539</v>
      </c>
      <c r="I2530" s="3" t="s">
        <v>16</v>
      </c>
      <c r="J2530" s="36">
        <v>252.58</v>
      </c>
      <c r="K2530" s="32">
        <v>28</v>
      </c>
      <c r="L2530" s="14">
        <v>0.125</v>
      </c>
      <c r="M2530" s="7">
        <v>41891</v>
      </c>
      <c r="N2530" s="93" t="s">
        <v>6102</v>
      </c>
      <c r="O2530" s="8" t="s">
        <v>956</v>
      </c>
      <c r="P2530" s="8" t="s">
        <v>3466</v>
      </c>
      <c r="Q2530" s="8" t="s">
        <v>3473</v>
      </c>
    </row>
    <row r="2531" spans="1:17" ht="13.9" customHeight="1">
      <c r="A2531" s="23" t="s">
        <v>8958</v>
      </c>
      <c r="B2531" s="11" t="s">
        <v>3475</v>
      </c>
      <c r="C2531" s="3" t="s">
        <v>14</v>
      </c>
      <c r="D2531" s="8" t="s">
        <v>2661</v>
      </c>
      <c r="E2531" s="3" t="s">
        <v>1177</v>
      </c>
      <c r="F2531" s="8" t="s">
        <v>3477</v>
      </c>
      <c r="G2531" s="8" t="s">
        <v>15</v>
      </c>
      <c r="H2531" s="18" t="s">
        <v>3539</v>
      </c>
      <c r="I2531" s="3" t="s">
        <v>16</v>
      </c>
      <c r="J2531" s="36">
        <v>125.64</v>
      </c>
      <c r="K2531" s="32">
        <v>4.8899999999999997</v>
      </c>
      <c r="L2531" s="14">
        <v>0.2</v>
      </c>
      <c r="M2531" s="7">
        <v>42354</v>
      </c>
      <c r="N2531" s="93" t="s">
        <v>6100</v>
      </c>
      <c r="O2531" s="8" t="s">
        <v>956</v>
      </c>
      <c r="P2531" s="8" t="s">
        <v>3466</v>
      </c>
      <c r="Q2531" s="8" t="s">
        <v>3473</v>
      </c>
    </row>
    <row r="2532" spans="1:17" ht="13.9" customHeight="1">
      <c r="A2532" s="2" t="s">
        <v>8959</v>
      </c>
      <c r="B2532" s="11" t="s">
        <v>3475</v>
      </c>
      <c r="C2532" s="3" t="s">
        <v>14</v>
      </c>
      <c r="D2532" s="8" t="s">
        <v>2662</v>
      </c>
      <c r="E2532" s="3" t="s">
        <v>122</v>
      </c>
      <c r="F2532" s="8" t="s">
        <v>3477</v>
      </c>
      <c r="G2532" s="8" t="s">
        <v>15</v>
      </c>
      <c r="H2532" s="18" t="s">
        <v>3539</v>
      </c>
      <c r="I2532" s="3" t="s">
        <v>16</v>
      </c>
      <c r="J2532" s="36">
        <v>37.28</v>
      </c>
      <c r="K2532" s="32">
        <v>15</v>
      </c>
      <c r="L2532" s="14">
        <v>0.1875</v>
      </c>
      <c r="M2532" s="7">
        <v>44853</v>
      </c>
      <c r="N2532" s="93" t="s">
        <v>6056</v>
      </c>
      <c r="O2532" s="8" t="s">
        <v>2621</v>
      </c>
      <c r="P2532" s="8" t="s">
        <v>3466</v>
      </c>
      <c r="Q2532" s="8" t="s">
        <v>3473</v>
      </c>
    </row>
    <row r="2533" spans="1:17" ht="13.9" customHeight="1">
      <c r="A2533" s="2" t="s">
        <v>8960</v>
      </c>
      <c r="B2533" s="11" t="s">
        <v>3475</v>
      </c>
      <c r="C2533" s="3" t="s">
        <v>14</v>
      </c>
      <c r="D2533" s="8" t="s">
        <v>2663</v>
      </c>
      <c r="E2533" s="3" t="s">
        <v>774</v>
      </c>
      <c r="F2533" s="8" t="s">
        <v>3477</v>
      </c>
      <c r="G2533" s="8" t="s">
        <v>15</v>
      </c>
      <c r="H2533" s="18" t="s">
        <v>3539</v>
      </c>
      <c r="I2533" s="3" t="s">
        <v>16</v>
      </c>
      <c r="J2533" s="36">
        <v>118.51</v>
      </c>
      <c r="K2533" s="32">
        <v>40</v>
      </c>
      <c r="L2533" s="14">
        <v>0.125</v>
      </c>
      <c r="M2533" s="7">
        <v>41861</v>
      </c>
      <c r="N2533" s="93" t="s">
        <v>6057</v>
      </c>
      <c r="O2533" s="8" t="s">
        <v>2629</v>
      </c>
      <c r="P2533" s="8" t="s">
        <v>3466</v>
      </c>
      <c r="Q2533" s="8" t="s">
        <v>3473</v>
      </c>
    </row>
    <row r="2534" spans="1:17" ht="13.9" customHeight="1">
      <c r="A2534" s="23" t="s">
        <v>8961</v>
      </c>
      <c r="B2534" s="11" t="s">
        <v>3475</v>
      </c>
      <c r="C2534" s="3" t="s">
        <v>14</v>
      </c>
      <c r="D2534" s="8" t="s">
        <v>2664</v>
      </c>
      <c r="E2534" s="8" t="s">
        <v>1274</v>
      </c>
      <c r="F2534" s="8" t="s">
        <v>3477</v>
      </c>
      <c r="G2534" s="8" t="s">
        <v>15</v>
      </c>
      <c r="H2534" s="18" t="s">
        <v>3539</v>
      </c>
      <c r="I2534" s="3" t="s">
        <v>16</v>
      </c>
      <c r="J2534" s="36">
        <v>155.16</v>
      </c>
      <c r="K2534" s="32">
        <v>5.4</v>
      </c>
      <c r="L2534" s="14">
        <v>0.2</v>
      </c>
      <c r="M2534" s="7">
        <v>41876</v>
      </c>
      <c r="N2534" s="93" t="s">
        <v>6103</v>
      </c>
      <c r="O2534" s="8" t="s">
        <v>177</v>
      </c>
      <c r="P2534" s="8" t="s">
        <v>3466</v>
      </c>
      <c r="Q2534" s="8" t="s">
        <v>3471</v>
      </c>
    </row>
    <row r="2535" spans="1:17" ht="13.9" customHeight="1">
      <c r="A2535" s="2" t="s">
        <v>8962</v>
      </c>
      <c r="B2535" s="11" t="s">
        <v>3475</v>
      </c>
      <c r="C2535" s="3" t="s">
        <v>14</v>
      </c>
      <c r="D2535" s="8" t="s">
        <v>2665</v>
      </c>
      <c r="E2535" s="3" t="s">
        <v>506</v>
      </c>
      <c r="F2535" s="8" t="s">
        <v>3477</v>
      </c>
      <c r="G2535" s="8" t="s">
        <v>15</v>
      </c>
      <c r="H2535" s="18" t="s">
        <v>3539</v>
      </c>
      <c r="I2535" s="3" t="s">
        <v>16</v>
      </c>
      <c r="J2535" s="36">
        <v>160.12</v>
      </c>
      <c r="K2535" s="32">
        <v>2</v>
      </c>
      <c r="L2535" s="6">
        <v>0.125</v>
      </c>
      <c r="M2535" s="7">
        <v>42346</v>
      </c>
      <c r="N2535" s="93" t="s">
        <v>6104</v>
      </c>
      <c r="O2535" s="8" t="s">
        <v>177</v>
      </c>
      <c r="P2535" s="8" t="s">
        <v>3466</v>
      </c>
      <c r="Q2535" s="8" t="s">
        <v>3471</v>
      </c>
    </row>
    <row r="2536" spans="1:17" ht="13.9" customHeight="1">
      <c r="A2536" s="2" t="s">
        <v>8963</v>
      </c>
      <c r="B2536" s="11" t="s">
        <v>3475</v>
      </c>
      <c r="C2536" s="3" t="s">
        <v>14</v>
      </c>
      <c r="D2536" s="8" t="s">
        <v>2666</v>
      </c>
      <c r="E2536" s="3" t="s">
        <v>354</v>
      </c>
      <c r="F2536" s="8" t="s">
        <v>3477</v>
      </c>
      <c r="G2536" s="8" t="s">
        <v>15</v>
      </c>
      <c r="H2536" s="18" t="s">
        <v>3539</v>
      </c>
      <c r="I2536" s="3" t="s">
        <v>16</v>
      </c>
      <c r="J2536" s="36">
        <v>10.59</v>
      </c>
      <c r="K2536" s="32">
        <v>1</v>
      </c>
      <c r="L2536" s="6">
        <v>0.125</v>
      </c>
      <c r="M2536" s="7">
        <v>44853</v>
      </c>
      <c r="N2536" s="93" t="s">
        <v>6105</v>
      </c>
      <c r="O2536" s="8" t="s">
        <v>177</v>
      </c>
      <c r="P2536" s="8" t="s">
        <v>3466</v>
      </c>
      <c r="Q2536" s="8" t="s">
        <v>3471</v>
      </c>
    </row>
    <row r="2537" spans="1:17" ht="13.9" customHeight="1">
      <c r="A2537" s="23" t="s">
        <v>8964</v>
      </c>
      <c r="B2537" s="11" t="s">
        <v>3475</v>
      </c>
      <c r="C2537" s="3" t="s">
        <v>14</v>
      </c>
      <c r="D2537" s="8" t="s">
        <v>2667</v>
      </c>
      <c r="E2537" s="3" t="s">
        <v>955</v>
      </c>
      <c r="F2537" s="8" t="s">
        <v>3477</v>
      </c>
      <c r="G2537" s="8" t="s">
        <v>15</v>
      </c>
      <c r="H2537" s="18" t="s">
        <v>3539</v>
      </c>
      <c r="I2537" s="3" t="s">
        <v>16</v>
      </c>
      <c r="J2537" s="36">
        <v>156.96</v>
      </c>
      <c r="K2537" s="32">
        <v>2</v>
      </c>
      <c r="L2537" s="6">
        <v>0.125</v>
      </c>
      <c r="M2537" s="7">
        <v>41850</v>
      </c>
      <c r="N2537" s="93" t="s">
        <v>6052</v>
      </c>
      <c r="O2537" s="8" t="s">
        <v>177</v>
      </c>
      <c r="P2537" s="8" t="s">
        <v>3466</v>
      </c>
      <c r="Q2537" s="8" t="s">
        <v>3471</v>
      </c>
    </row>
    <row r="2538" spans="1:17" ht="13.9" customHeight="1">
      <c r="A2538" s="2" t="s">
        <v>8965</v>
      </c>
      <c r="B2538" s="11" t="s">
        <v>3475</v>
      </c>
      <c r="C2538" s="3" t="s">
        <v>14</v>
      </c>
      <c r="D2538" s="8" t="s">
        <v>2668</v>
      </c>
      <c r="E2538" s="3" t="s">
        <v>723</v>
      </c>
      <c r="F2538" s="8" t="s">
        <v>3477</v>
      </c>
      <c r="G2538" s="8" t="s">
        <v>15</v>
      </c>
      <c r="H2538" s="18" t="s">
        <v>3539</v>
      </c>
      <c r="I2538" s="3" t="s">
        <v>16</v>
      </c>
      <c r="J2538" s="36">
        <v>161.28</v>
      </c>
      <c r="K2538" s="32">
        <v>5.4</v>
      </c>
      <c r="L2538" s="6">
        <v>0.125</v>
      </c>
      <c r="M2538" s="7">
        <v>41851</v>
      </c>
      <c r="N2538" s="93" t="s">
        <v>6106</v>
      </c>
      <c r="O2538" s="8" t="s">
        <v>177</v>
      </c>
      <c r="P2538" s="8" t="s">
        <v>3466</v>
      </c>
      <c r="Q2538" s="8" t="s">
        <v>3471</v>
      </c>
    </row>
    <row r="2539" spans="1:17" ht="13.9" customHeight="1">
      <c r="A2539" s="2" t="s">
        <v>8966</v>
      </c>
      <c r="B2539" s="11" t="s">
        <v>3475</v>
      </c>
      <c r="C2539" s="3" t="s">
        <v>14</v>
      </c>
      <c r="D2539" s="8" t="s">
        <v>2669</v>
      </c>
      <c r="E2539" s="8" t="s">
        <v>1274</v>
      </c>
      <c r="F2539" s="8" t="s">
        <v>3477</v>
      </c>
      <c r="G2539" s="8" t="s">
        <v>15</v>
      </c>
      <c r="H2539" s="18" t="s">
        <v>3539</v>
      </c>
      <c r="I2539" s="3" t="s">
        <v>16</v>
      </c>
      <c r="J2539" s="36">
        <v>10.01</v>
      </c>
      <c r="K2539" s="32">
        <v>1.67</v>
      </c>
      <c r="L2539" s="14">
        <v>0.1875</v>
      </c>
      <c r="M2539" s="7">
        <v>42340</v>
      </c>
      <c r="N2539" s="93" t="s">
        <v>6107</v>
      </c>
      <c r="O2539" s="8" t="s">
        <v>2621</v>
      </c>
      <c r="P2539" s="8" t="s">
        <v>3466</v>
      </c>
      <c r="Q2539" s="8" t="s">
        <v>3473</v>
      </c>
    </row>
    <row r="2540" spans="1:17" ht="13.9" customHeight="1">
      <c r="A2540" s="23" t="s">
        <v>8967</v>
      </c>
      <c r="B2540" s="11" t="s">
        <v>3475</v>
      </c>
      <c r="C2540" s="3" t="s">
        <v>14</v>
      </c>
      <c r="D2540" s="8" t="s">
        <v>2670</v>
      </c>
      <c r="E2540" s="8" t="s">
        <v>3126</v>
      </c>
      <c r="F2540" s="8" t="s">
        <v>3477</v>
      </c>
      <c r="G2540" s="8" t="s">
        <v>15</v>
      </c>
      <c r="H2540" s="18" t="s">
        <v>3539</v>
      </c>
      <c r="I2540" s="3" t="s">
        <v>16</v>
      </c>
      <c r="J2540" s="36">
        <v>124.8</v>
      </c>
      <c r="K2540" s="32">
        <v>11.67</v>
      </c>
      <c r="L2540" s="14">
        <v>0.1875</v>
      </c>
      <c r="M2540" s="7">
        <v>44860</v>
      </c>
      <c r="N2540" s="93" t="s">
        <v>6108</v>
      </c>
      <c r="O2540" s="8" t="s">
        <v>2629</v>
      </c>
      <c r="P2540" s="8" t="s">
        <v>3466</v>
      </c>
      <c r="Q2540" s="8" t="s">
        <v>3473</v>
      </c>
    </row>
    <row r="2541" spans="1:17" ht="13.9" customHeight="1">
      <c r="A2541" s="2" t="s">
        <v>8968</v>
      </c>
      <c r="B2541" s="11" t="s">
        <v>3475</v>
      </c>
      <c r="C2541" s="3" t="s">
        <v>14</v>
      </c>
      <c r="D2541" s="8" t="s">
        <v>2671</v>
      </c>
      <c r="E2541" s="3" t="s">
        <v>354</v>
      </c>
      <c r="F2541" s="8" t="s">
        <v>3477</v>
      </c>
      <c r="G2541" s="8" t="s">
        <v>15</v>
      </c>
      <c r="H2541" s="18" t="s">
        <v>3539</v>
      </c>
      <c r="I2541" s="3" t="s">
        <v>16</v>
      </c>
      <c r="J2541" s="36">
        <v>383.47</v>
      </c>
      <c r="K2541" s="32">
        <v>2.97</v>
      </c>
      <c r="L2541" s="14">
        <v>0.125</v>
      </c>
      <c r="M2541" s="7">
        <v>41849</v>
      </c>
      <c r="N2541" s="93" t="s">
        <v>6109</v>
      </c>
      <c r="O2541" s="8" t="s">
        <v>1933</v>
      </c>
      <c r="P2541" s="8" t="s">
        <v>3466</v>
      </c>
      <c r="Q2541" s="8" t="s">
        <v>3473</v>
      </c>
    </row>
    <row r="2542" spans="1:17" ht="13.9" customHeight="1">
      <c r="A2542" s="2" t="s">
        <v>8969</v>
      </c>
      <c r="B2542" s="11" t="s">
        <v>3475</v>
      </c>
      <c r="C2542" s="3" t="s">
        <v>14</v>
      </c>
      <c r="D2542" s="8" t="s">
        <v>2672</v>
      </c>
      <c r="E2542" s="8" t="s">
        <v>2147</v>
      </c>
      <c r="F2542" s="8" t="s">
        <v>3477</v>
      </c>
      <c r="G2542" s="8" t="s">
        <v>15</v>
      </c>
      <c r="H2542" s="18" t="s">
        <v>3539</v>
      </c>
      <c r="I2542" s="3" t="s">
        <v>16</v>
      </c>
      <c r="J2542" s="36">
        <v>154.79</v>
      </c>
      <c r="K2542" s="32">
        <v>0.03</v>
      </c>
      <c r="L2542" s="14">
        <v>0.2</v>
      </c>
      <c r="M2542" s="7">
        <v>41870</v>
      </c>
      <c r="N2542" s="93" t="s">
        <v>6110</v>
      </c>
      <c r="O2542" s="8" t="s">
        <v>1933</v>
      </c>
      <c r="P2542" s="8" t="s">
        <v>3466</v>
      </c>
      <c r="Q2542" s="8" t="s">
        <v>3473</v>
      </c>
    </row>
    <row r="2543" spans="1:17" ht="13.9" customHeight="1">
      <c r="A2543" s="23" t="s">
        <v>8970</v>
      </c>
      <c r="B2543" s="11" t="s">
        <v>3475</v>
      </c>
      <c r="C2543" s="3" t="s">
        <v>14</v>
      </c>
      <c r="D2543" s="8" t="s">
        <v>2673</v>
      </c>
      <c r="E2543" s="8" t="s">
        <v>1274</v>
      </c>
      <c r="F2543" s="8" t="s">
        <v>3477</v>
      </c>
      <c r="G2543" s="8" t="s">
        <v>15</v>
      </c>
      <c r="H2543" s="18" t="s">
        <v>3539</v>
      </c>
      <c r="I2543" s="3" t="s">
        <v>16</v>
      </c>
      <c r="J2543" s="36">
        <v>161.32</v>
      </c>
      <c r="K2543" s="32">
        <v>0.03</v>
      </c>
      <c r="L2543" s="14">
        <v>0.1875</v>
      </c>
      <c r="M2543" s="7">
        <v>42334</v>
      </c>
      <c r="N2543" s="93" t="s">
        <v>6110</v>
      </c>
      <c r="O2543" s="8" t="s">
        <v>1933</v>
      </c>
      <c r="P2543" s="8" t="s">
        <v>3466</v>
      </c>
      <c r="Q2543" s="8" t="s">
        <v>3473</v>
      </c>
    </row>
    <row r="2544" spans="1:17" ht="13.9" customHeight="1">
      <c r="A2544" s="2" t="s">
        <v>8971</v>
      </c>
      <c r="B2544" s="11" t="s">
        <v>3475</v>
      </c>
      <c r="C2544" s="3" t="s">
        <v>14</v>
      </c>
      <c r="D2544" s="8" t="s">
        <v>2674</v>
      </c>
      <c r="E2544" s="3" t="s">
        <v>1177</v>
      </c>
      <c r="F2544" s="8" t="s">
        <v>3477</v>
      </c>
      <c r="G2544" s="8" t="s">
        <v>15</v>
      </c>
      <c r="H2544" s="18" t="s">
        <v>3539</v>
      </c>
      <c r="I2544" s="3" t="s">
        <v>16</v>
      </c>
      <c r="J2544" s="36">
        <v>169.21</v>
      </c>
      <c r="K2544" s="32">
        <v>0.25</v>
      </c>
      <c r="L2544" s="14">
        <v>0.1875</v>
      </c>
      <c r="M2544" s="7">
        <v>44854</v>
      </c>
      <c r="N2544" s="93" t="s">
        <v>6111</v>
      </c>
      <c r="O2544" s="8" t="s">
        <v>1933</v>
      </c>
      <c r="P2544" s="8" t="s">
        <v>3466</v>
      </c>
      <c r="Q2544" s="8" t="s">
        <v>3473</v>
      </c>
    </row>
    <row r="2545" spans="1:17" ht="13.9" customHeight="1">
      <c r="A2545" s="2" t="s">
        <v>8972</v>
      </c>
      <c r="B2545" s="11" t="s">
        <v>3475</v>
      </c>
      <c r="C2545" s="3" t="s">
        <v>14</v>
      </c>
      <c r="D2545" s="8" t="s">
        <v>2675</v>
      </c>
      <c r="E2545" s="8" t="s">
        <v>201</v>
      </c>
      <c r="F2545" s="8" t="s">
        <v>3477</v>
      </c>
      <c r="G2545" s="8" t="s">
        <v>15</v>
      </c>
      <c r="H2545" s="18" t="s">
        <v>3539</v>
      </c>
      <c r="I2545" s="3" t="s">
        <v>16</v>
      </c>
      <c r="J2545" s="36">
        <v>155.71</v>
      </c>
      <c r="K2545" s="32">
        <v>1.78</v>
      </c>
      <c r="L2545" s="14">
        <v>0.1875</v>
      </c>
      <c r="M2545" s="7">
        <v>41841</v>
      </c>
      <c r="N2545" s="93" t="s">
        <v>6098</v>
      </c>
      <c r="O2545" s="8" t="s">
        <v>2607</v>
      </c>
      <c r="P2545" s="8" t="s">
        <v>3466</v>
      </c>
      <c r="Q2545" s="8" t="s">
        <v>3473</v>
      </c>
    </row>
    <row r="2546" spans="1:17" ht="13.9" customHeight="1">
      <c r="A2546" s="23" t="s">
        <v>8973</v>
      </c>
      <c r="B2546" s="11" t="s">
        <v>3475</v>
      </c>
      <c r="C2546" s="3" t="s">
        <v>14</v>
      </c>
      <c r="D2546" s="8" t="s">
        <v>2676</v>
      </c>
      <c r="E2546" s="3" t="s">
        <v>774</v>
      </c>
      <c r="F2546" s="8" t="s">
        <v>3477</v>
      </c>
      <c r="G2546" s="8" t="s">
        <v>15</v>
      </c>
      <c r="H2546" s="18" t="s">
        <v>3539</v>
      </c>
      <c r="I2546" s="3" t="s">
        <v>16</v>
      </c>
      <c r="J2546" s="36">
        <v>144.65</v>
      </c>
      <c r="K2546" s="32">
        <v>0.26</v>
      </c>
      <c r="L2546" s="14">
        <v>0.2</v>
      </c>
      <c r="M2546" s="7">
        <v>41837</v>
      </c>
      <c r="N2546" s="93" t="s">
        <v>6112</v>
      </c>
      <c r="O2546" s="8" t="s">
        <v>2607</v>
      </c>
      <c r="P2546" s="8" t="s">
        <v>3466</v>
      </c>
      <c r="Q2546" s="8" t="s">
        <v>3473</v>
      </c>
    </row>
    <row r="2547" spans="1:17" ht="13.9" customHeight="1">
      <c r="A2547" s="2" t="s">
        <v>8974</v>
      </c>
      <c r="B2547" s="11" t="s">
        <v>3475</v>
      </c>
      <c r="C2547" s="3" t="s">
        <v>14</v>
      </c>
      <c r="D2547" s="8" t="s">
        <v>2677</v>
      </c>
      <c r="E2547" s="8" t="s">
        <v>2276</v>
      </c>
      <c r="F2547" s="8" t="s">
        <v>3477</v>
      </c>
      <c r="G2547" s="8" t="s">
        <v>15</v>
      </c>
      <c r="H2547" s="18" t="s">
        <v>3539</v>
      </c>
      <c r="I2547" s="3" t="s">
        <v>16</v>
      </c>
      <c r="J2547" s="36">
        <v>41.14</v>
      </c>
      <c r="K2547" s="32">
        <v>2.2200000000000002</v>
      </c>
      <c r="L2547" s="14">
        <v>0.2</v>
      </c>
      <c r="M2547" s="7">
        <v>42324</v>
      </c>
      <c r="N2547" s="93" t="s">
        <v>6113</v>
      </c>
      <c r="O2547" s="8" t="s">
        <v>956</v>
      </c>
      <c r="P2547" s="8" t="s">
        <v>3466</v>
      </c>
      <c r="Q2547" s="8" t="s">
        <v>3473</v>
      </c>
    </row>
    <row r="2548" spans="1:17" ht="13.9" customHeight="1">
      <c r="A2548" s="2" t="s">
        <v>8975</v>
      </c>
      <c r="B2548" s="11" t="s">
        <v>3475</v>
      </c>
      <c r="C2548" s="3" t="s">
        <v>14</v>
      </c>
      <c r="D2548" s="8" t="s">
        <v>2678</v>
      </c>
      <c r="E2548" s="8" t="s">
        <v>2552</v>
      </c>
      <c r="F2548" s="8" t="s">
        <v>3477</v>
      </c>
      <c r="G2548" s="8" t="s">
        <v>15</v>
      </c>
      <c r="H2548" s="18" t="s">
        <v>3539</v>
      </c>
      <c r="I2548" s="3" t="s">
        <v>16</v>
      </c>
      <c r="J2548" s="36">
        <v>115.92</v>
      </c>
      <c r="K2548" s="32">
        <v>2</v>
      </c>
      <c r="L2548" s="14">
        <v>0.125</v>
      </c>
      <c r="M2548" s="7">
        <v>44859</v>
      </c>
      <c r="N2548" s="93" t="s">
        <v>6114</v>
      </c>
      <c r="O2548" s="8" t="s">
        <v>2629</v>
      </c>
      <c r="P2548" s="8" t="s">
        <v>3466</v>
      </c>
      <c r="Q2548" s="8" t="s">
        <v>3473</v>
      </c>
    </row>
    <row r="2549" spans="1:17" ht="13.9" customHeight="1">
      <c r="A2549" s="23" t="s">
        <v>8976</v>
      </c>
      <c r="B2549" s="11" t="s">
        <v>3475</v>
      </c>
      <c r="C2549" s="3" t="s">
        <v>14</v>
      </c>
      <c r="D2549" s="8" t="s">
        <v>2679</v>
      </c>
      <c r="E2549" s="3" t="s">
        <v>215</v>
      </c>
      <c r="F2549" s="8" t="s">
        <v>3477</v>
      </c>
      <c r="G2549" s="8" t="s">
        <v>15</v>
      </c>
      <c r="H2549" s="18" t="s">
        <v>3539</v>
      </c>
      <c r="I2549" s="3" t="s">
        <v>16</v>
      </c>
      <c r="J2549" s="36">
        <v>37.53</v>
      </c>
      <c r="K2549" s="32">
        <v>10</v>
      </c>
      <c r="L2549" s="14">
        <v>0.2</v>
      </c>
      <c r="M2549" s="7">
        <v>41849</v>
      </c>
      <c r="N2549" s="93" t="s">
        <v>6115</v>
      </c>
      <c r="O2549" s="8" t="s">
        <v>2629</v>
      </c>
      <c r="P2549" s="8" t="s">
        <v>3466</v>
      </c>
      <c r="Q2549" s="8" t="s">
        <v>3473</v>
      </c>
    </row>
    <row r="2550" spans="1:17" ht="13.9" customHeight="1">
      <c r="A2550" s="2" t="s">
        <v>8977</v>
      </c>
      <c r="B2550" s="11" t="s">
        <v>3475</v>
      </c>
      <c r="C2550" s="3" t="s">
        <v>14</v>
      </c>
      <c r="D2550" s="8" t="s">
        <v>2680</v>
      </c>
      <c r="E2550" s="8" t="s">
        <v>2692</v>
      </c>
      <c r="F2550" s="8" t="s">
        <v>3477</v>
      </c>
      <c r="G2550" s="8" t="s">
        <v>15</v>
      </c>
      <c r="H2550" s="18" t="s">
        <v>3539</v>
      </c>
      <c r="I2550" s="3" t="s">
        <v>16</v>
      </c>
      <c r="J2550" s="36">
        <v>77.319999999999993</v>
      </c>
      <c r="K2550" s="32">
        <v>0.67</v>
      </c>
      <c r="L2550" s="14">
        <v>0.125</v>
      </c>
      <c r="M2550" s="7">
        <v>41863</v>
      </c>
      <c r="N2550" s="96" t="s">
        <v>6116</v>
      </c>
      <c r="O2550" s="8" t="s">
        <v>280</v>
      </c>
      <c r="P2550" s="8" t="s">
        <v>3466</v>
      </c>
      <c r="Q2550" s="8" t="s">
        <v>3473</v>
      </c>
    </row>
    <row r="2551" spans="1:17" ht="13.9" customHeight="1">
      <c r="A2551" s="2" t="s">
        <v>8978</v>
      </c>
      <c r="B2551" s="11" t="s">
        <v>3475</v>
      </c>
      <c r="C2551" s="3" t="s">
        <v>14</v>
      </c>
      <c r="D2551" s="8" t="s">
        <v>2681</v>
      </c>
      <c r="E2551" s="3" t="s">
        <v>898</v>
      </c>
      <c r="F2551" s="8" t="s">
        <v>3477</v>
      </c>
      <c r="G2551" s="8" t="s">
        <v>15</v>
      </c>
      <c r="H2551" s="8" t="s">
        <v>3539</v>
      </c>
      <c r="I2551" s="3" t="s">
        <v>16</v>
      </c>
      <c r="J2551" s="36">
        <v>158.16</v>
      </c>
      <c r="K2551" s="32">
        <v>0.03</v>
      </c>
      <c r="L2551" s="14">
        <v>0.1875</v>
      </c>
      <c r="M2551" s="7">
        <v>42334</v>
      </c>
      <c r="N2551" s="93" t="s">
        <v>6117</v>
      </c>
      <c r="O2551" s="8" t="s">
        <v>1933</v>
      </c>
      <c r="P2551" s="8" t="s">
        <v>3466</v>
      </c>
      <c r="Q2551" s="8" t="s">
        <v>3473</v>
      </c>
    </row>
    <row r="2552" spans="1:17" ht="13.9" customHeight="1">
      <c r="A2552" s="23" t="s">
        <v>8979</v>
      </c>
      <c r="B2552" s="11" t="s">
        <v>13</v>
      </c>
      <c r="C2552" s="3" t="s">
        <v>14</v>
      </c>
      <c r="D2552" s="8" t="s">
        <v>2682</v>
      </c>
      <c r="E2552" s="8" t="s">
        <v>3063</v>
      </c>
      <c r="F2552" s="8" t="s">
        <v>3477</v>
      </c>
      <c r="G2552" s="8" t="s">
        <v>15</v>
      </c>
      <c r="H2552" s="18" t="s">
        <v>3537</v>
      </c>
      <c r="I2552" s="3" t="s">
        <v>16</v>
      </c>
      <c r="J2552" s="36">
        <v>154.81</v>
      </c>
      <c r="K2552" s="32">
        <v>80</v>
      </c>
      <c r="L2552" s="6">
        <v>0.125</v>
      </c>
      <c r="M2552" s="7">
        <v>44860</v>
      </c>
      <c r="N2552" s="93" t="s">
        <v>6118</v>
      </c>
      <c r="O2552" s="8" t="s">
        <v>221</v>
      </c>
      <c r="P2552" s="8" t="s">
        <v>3465</v>
      </c>
      <c r="Q2552" s="8" t="s">
        <v>3473</v>
      </c>
    </row>
    <row r="2553" spans="1:17" ht="13.9" customHeight="1">
      <c r="A2553" s="2" t="s">
        <v>8980</v>
      </c>
      <c r="B2553" s="11" t="s">
        <v>3475</v>
      </c>
      <c r="C2553" s="3" t="s">
        <v>14</v>
      </c>
      <c r="D2553" s="8" t="s">
        <v>2683</v>
      </c>
      <c r="E2553" s="8" t="s">
        <v>1589</v>
      </c>
      <c r="F2553" s="8" t="s">
        <v>3477</v>
      </c>
      <c r="G2553" s="8" t="s">
        <v>15</v>
      </c>
      <c r="H2553" s="18" t="s">
        <v>3539</v>
      </c>
      <c r="I2553" s="3" t="s">
        <v>16</v>
      </c>
      <c r="J2553" s="36">
        <v>8.8800000000000008</v>
      </c>
      <c r="K2553" s="32">
        <v>2.5</v>
      </c>
      <c r="L2553" s="14">
        <v>0.2</v>
      </c>
      <c r="M2553" s="7">
        <v>41840</v>
      </c>
      <c r="N2553" s="93" t="s">
        <v>6119</v>
      </c>
      <c r="O2553" s="8" t="s">
        <v>280</v>
      </c>
      <c r="P2553" s="8" t="s">
        <v>3465</v>
      </c>
      <c r="Q2553" s="8" t="s">
        <v>3473</v>
      </c>
    </row>
    <row r="2554" spans="1:17" ht="13.9" customHeight="1">
      <c r="A2554" s="2" t="s">
        <v>8981</v>
      </c>
      <c r="B2554" s="11" t="s">
        <v>3475</v>
      </c>
      <c r="C2554" s="3" t="s">
        <v>14</v>
      </c>
      <c r="D2554" s="8" t="s">
        <v>2684</v>
      </c>
      <c r="E2554" s="8" t="s">
        <v>1702</v>
      </c>
      <c r="F2554" s="8" t="s">
        <v>3477</v>
      </c>
      <c r="G2554" s="8" t="s">
        <v>15</v>
      </c>
      <c r="H2554" s="18" t="s">
        <v>3539</v>
      </c>
      <c r="I2554" s="3" t="s">
        <v>16</v>
      </c>
      <c r="J2554" s="36">
        <v>166.79</v>
      </c>
      <c r="K2554" s="32">
        <v>3.54</v>
      </c>
      <c r="L2554" s="6">
        <v>0.125</v>
      </c>
      <c r="M2554" s="7">
        <v>41904</v>
      </c>
      <c r="N2554" s="93" t="s">
        <v>6120</v>
      </c>
      <c r="O2554" s="8" t="s">
        <v>2621</v>
      </c>
      <c r="P2554" s="8" t="s">
        <v>3466</v>
      </c>
      <c r="Q2554" s="8" t="s">
        <v>3473</v>
      </c>
    </row>
    <row r="2555" spans="1:17" ht="13.9" customHeight="1">
      <c r="A2555" s="23" t="s">
        <v>8982</v>
      </c>
      <c r="B2555" s="11" t="s">
        <v>3475</v>
      </c>
      <c r="C2555" s="3" t="s">
        <v>14</v>
      </c>
      <c r="D2555" s="8" t="s">
        <v>2685</v>
      </c>
      <c r="E2555" s="3" t="s">
        <v>1177</v>
      </c>
      <c r="F2555" s="8" t="s">
        <v>3477</v>
      </c>
      <c r="G2555" s="8" t="s">
        <v>15</v>
      </c>
      <c r="H2555" s="8" t="s">
        <v>3539</v>
      </c>
      <c r="I2555" s="3" t="s">
        <v>16</v>
      </c>
      <c r="J2555" s="36">
        <v>169.81</v>
      </c>
      <c r="K2555" s="32">
        <v>13.33</v>
      </c>
      <c r="L2555" s="6">
        <v>0.125</v>
      </c>
      <c r="M2555" s="7">
        <v>42340</v>
      </c>
      <c r="N2555" s="93" t="s">
        <v>6121</v>
      </c>
      <c r="O2555" s="8" t="s">
        <v>233</v>
      </c>
      <c r="P2555" s="8" t="s">
        <v>3466</v>
      </c>
      <c r="Q2555" s="8" t="s">
        <v>3471</v>
      </c>
    </row>
    <row r="2556" spans="1:17" ht="13.9" customHeight="1">
      <c r="A2556" s="2" t="s">
        <v>8983</v>
      </c>
      <c r="B2556" s="11" t="s">
        <v>13</v>
      </c>
      <c r="C2556" s="3" t="s">
        <v>14</v>
      </c>
      <c r="D2556" s="8" t="s">
        <v>2686</v>
      </c>
      <c r="E2556" s="3" t="s">
        <v>898</v>
      </c>
      <c r="F2556" s="8" t="s">
        <v>3478</v>
      </c>
      <c r="G2556" s="8" t="s">
        <v>15</v>
      </c>
      <c r="H2556" s="8" t="s">
        <v>3538</v>
      </c>
      <c r="I2556" s="3" t="s">
        <v>16</v>
      </c>
      <c r="J2556" s="36">
        <v>514.07000000000005</v>
      </c>
      <c r="K2556" s="32">
        <v>286.93</v>
      </c>
      <c r="L2556" s="6">
        <v>0.125</v>
      </c>
      <c r="M2556" s="7">
        <v>44595</v>
      </c>
      <c r="N2556" s="93" t="s">
        <v>4285</v>
      </c>
      <c r="O2556" s="8" t="s">
        <v>2526</v>
      </c>
      <c r="P2556" s="8" t="s">
        <v>3465</v>
      </c>
      <c r="Q2556" s="8" t="s">
        <v>3473</v>
      </c>
    </row>
    <row r="2557" spans="1:17" ht="13.9" customHeight="1">
      <c r="A2557" s="2" t="s">
        <v>8984</v>
      </c>
      <c r="B2557" s="11" t="s">
        <v>13</v>
      </c>
      <c r="C2557" s="3" t="s">
        <v>14</v>
      </c>
      <c r="D2557" s="8" t="s">
        <v>2687</v>
      </c>
      <c r="E2557" s="3" t="s">
        <v>354</v>
      </c>
      <c r="F2557" s="8" t="s">
        <v>3478</v>
      </c>
      <c r="G2557" s="8" t="s">
        <v>15</v>
      </c>
      <c r="H2557" s="8" t="s">
        <v>3538</v>
      </c>
      <c r="I2557" s="3" t="s">
        <v>16</v>
      </c>
      <c r="J2557" s="36">
        <v>149.61000000000001</v>
      </c>
      <c r="K2557" s="32" t="s">
        <v>44</v>
      </c>
      <c r="L2557" s="6">
        <v>0.125</v>
      </c>
      <c r="M2557" s="12">
        <v>19369</v>
      </c>
      <c r="N2557" s="93" t="s">
        <v>51</v>
      </c>
      <c r="O2557" s="8" t="s">
        <v>2526</v>
      </c>
      <c r="P2557" s="8" t="s">
        <v>3465</v>
      </c>
      <c r="Q2557" s="8" t="s">
        <v>3473</v>
      </c>
    </row>
    <row r="2558" spans="1:17" ht="13.9" customHeight="1">
      <c r="A2558" s="23" t="s">
        <v>8985</v>
      </c>
      <c r="B2558" s="11" t="s">
        <v>13</v>
      </c>
      <c r="C2558" s="3" t="s">
        <v>14</v>
      </c>
      <c r="D2558" s="8" t="s">
        <v>2688</v>
      </c>
      <c r="E2558" s="8" t="s">
        <v>3188</v>
      </c>
      <c r="F2558" s="8" t="s">
        <v>3478</v>
      </c>
      <c r="G2558" s="8" t="s">
        <v>15</v>
      </c>
      <c r="H2558" s="8" t="s">
        <v>3538</v>
      </c>
      <c r="I2558" s="3" t="s">
        <v>16</v>
      </c>
      <c r="J2558" s="36">
        <v>4.9400000000000004</v>
      </c>
      <c r="K2558" s="32" t="s">
        <v>45</v>
      </c>
      <c r="L2558" s="6">
        <v>0.125</v>
      </c>
      <c r="M2558" s="12">
        <v>23778</v>
      </c>
      <c r="N2558" s="93" t="s">
        <v>6122</v>
      </c>
      <c r="O2558" s="8" t="s">
        <v>2526</v>
      </c>
      <c r="P2558" s="8" t="s">
        <v>3465</v>
      </c>
      <c r="Q2558" s="8" t="s">
        <v>3473</v>
      </c>
    </row>
    <row r="2559" spans="1:17" ht="13.9" customHeight="1">
      <c r="A2559" s="2" t="s">
        <v>8986</v>
      </c>
      <c r="B2559" s="11" t="s">
        <v>13</v>
      </c>
      <c r="C2559" s="3" t="s">
        <v>14</v>
      </c>
      <c r="D2559" s="8" t="s">
        <v>2689</v>
      </c>
      <c r="E2559" s="8" t="s">
        <v>1702</v>
      </c>
      <c r="F2559" s="8" t="s">
        <v>3478</v>
      </c>
      <c r="G2559" s="8" t="s">
        <v>15</v>
      </c>
      <c r="H2559" s="8" t="s">
        <v>3538</v>
      </c>
      <c r="I2559" s="3" t="s">
        <v>16</v>
      </c>
      <c r="J2559" s="36">
        <v>40.89</v>
      </c>
      <c r="K2559" s="32" t="s">
        <v>46</v>
      </c>
      <c r="L2559" s="6">
        <v>0.125</v>
      </c>
      <c r="M2559" s="12">
        <v>19840</v>
      </c>
      <c r="N2559" s="93" t="s">
        <v>3615</v>
      </c>
      <c r="O2559" s="8" t="s">
        <v>2526</v>
      </c>
      <c r="P2559" s="8" t="s">
        <v>3465</v>
      </c>
      <c r="Q2559" s="8" t="s">
        <v>3473</v>
      </c>
    </row>
    <row r="2560" spans="1:17" ht="13.9" customHeight="1">
      <c r="A2560" s="2" t="s">
        <v>8987</v>
      </c>
      <c r="B2560" s="11" t="s">
        <v>13</v>
      </c>
      <c r="C2560" s="3" t="s">
        <v>14</v>
      </c>
      <c r="D2560" s="8" t="s">
        <v>2690</v>
      </c>
      <c r="E2560" s="8" t="s">
        <v>1502</v>
      </c>
      <c r="F2560" s="8" t="s">
        <v>3478</v>
      </c>
      <c r="G2560" s="8" t="s">
        <v>15</v>
      </c>
      <c r="H2560" s="8" t="s">
        <v>3538</v>
      </c>
      <c r="I2560" s="3" t="s">
        <v>16</v>
      </c>
      <c r="J2560" s="36">
        <v>163.38</v>
      </c>
      <c r="K2560" s="32" t="s">
        <v>47</v>
      </c>
      <c r="L2560" s="6">
        <v>0.125</v>
      </c>
      <c r="M2560" s="12">
        <v>22345</v>
      </c>
      <c r="N2560" s="93" t="s">
        <v>4286</v>
      </c>
      <c r="O2560" s="8" t="s">
        <v>2526</v>
      </c>
      <c r="P2560" s="8" t="s">
        <v>3465</v>
      </c>
      <c r="Q2560" s="8" t="s">
        <v>3473</v>
      </c>
    </row>
    <row r="2561" spans="1:17" ht="13.9" customHeight="1">
      <c r="A2561" s="23" t="s">
        <v>8988</v>
      </c>
      <c r="B2561" s="11" t="s">
        <v>13</v>
      </c>
      <c r="C2561" s="3" t="s">
        <v>14</v>
      </c>
      <c r="D2561" s="8" t="s">
        <v>2691</v>
      </c>
      <c r="E2561" s="8" t="s">
        <v>3063</v>
      </c>
      <c r="F2561" s="8" t="s">
        <v>3478</v>
      </c>
      <c r="G2561" s="8" t="s">
        <v>15</v>
      </c>
      <c r="H2561" s="8" t="s">
        <v>3538</v>
      </c>
      <c r="I2561" s="3" t="s">
        <v>16</v>
      </c>
      <c r="J2561" s="36">
        <v>19.59</v>
      </c>
      <c r="K2561" s="32" t="s">
        <v>48</v>
      </c>
      <c r="L2561" s="6">
        <v>0.125</v>
      </c>
      <c r="M2561" s="12">
        <v>19427</v>
      </c>
      <c r="N2561" s="93" t="s">
        <v>6123</v>
      </c>
      <c r="O2561" s="8" t="s">
        <v>2526</v>
      </c>
      <c r="P2561" s="8" t="s">
        <v>3465</v>
      </c>
      <c r="Q2561" s="8" t="s">
        <v>3473</v>
      </c>
    </row>
    <row r="2562" spans="1:17" ht="13.9" customHeight="1">
      <c r="A2562" s="2" t="s">
        <v>8989</v>
      </c>
      <c r="B2562" s="11" t="s">
        <v>13</v>
      </c>
      <c r="C2562" s="3" t="s">
        <v>14</v>
      </c>
      <c r="D2562" s="8" t="s">
        <v>2693</v>
      </c>
      <c r="E2562" s="8" t="s">
        <v>2276</v>
      </c>
      <c r="F2562" s="8" t="s">
        <v>3478</v>
      </c>
      <c r="G2562" s="8" t="s">
        <v>15</v>
      </c>
      <c r="H2562" s="8" t="s">
        <v>3538</v>
      </c>
      <c r="I2562" s="3" t="s">
        <v>16</v>
      </c>
      <c r="J2562" s="36">
        <v>4.8099999999999996</v>
      </c>
      <c r="K2562" s="32" t="s">
        <v>49</v>
      </c>
      <c r="L2562" s="6">
        <v>0.125</v>
      </c>
      <c r="M2562" s="12">
        <v>22977</v>
      </c>
      <c r="N2562" s="93" t="s">
        <v>6124</v>
      </c>
      <c r="O2562" s="8" t="s">
        <v>2526</v>
      </c>
      <c r="P2562" s="8" t="s">
        <v>3465</v>
      </c>
      <c r="Q2562" s="8" t="s">
        <v>3473</v>
      </c>
    </row>
    <row r="2563" spans="1:17" ht="13.9" customHeight="1">
      <c r="A2563" s="2" t="s">
        <v>8990</v>
      </c>
      <c r="B2563" s="11" t="s">
        <v>13</v>
      </c>
      <c r="C2563" s="3" t="s">
        <v>14</v>
      </c>
      <c r="D2563" s="8" t="s">
        <v>2694</v>
      </c>
      <c r="E2563" s="3" t="s">
        <v>553</v>
      </c>
      <c r="F2563" s="8" t="s">
        <v>3478</v>
      </c>
      <c r="G2563" s="8" t="s">
        <v>15</v>
      </c>
      <c r="H2563" s="8" t="s">
        <v>3538</v>
      </c>
      <c r="I2563" s="3" t="s">
        <v>16</v>
      </c>
      <c r="J2563" s="36">
        <v>159.28</v>
      </c>
      <c r="K2563" s="32" t="s">
        <v>50</v>
      </c>
      <c r="L2563" s="6">
        <v>0.125</v>
      </c>
      <c r="M2563" s="12">
        <v>19825</v>
      </c>
      <c r="N2563" s="93" t="s">
        <v>4287</v>
      </c>
      <c r="O2563" s="8" t="s">
        <v>2526</v>
      </c>
      <c r="P2563" s="8" t="s">
        <v>3465</v>
      </c>
      <c r="Q2563" s="8" t="s">
        <v>3473</v>
      </c>
    </row>
    <row r="2564" spans="1:17" ht="13.9" customHeight="1">
      <c r="A2564" s="23" t="s">
        <v>8991</v>
      </c>
      <c r="B2564" s="11" t="s">
        <v>13</v>
      </c>
      <c r="C2564" s="3" t="s">
        <v>14</v>
      </c>
      <c r="D2564" s="8" t="s">
        <v>2695</v>
      </c>
      <c r="E2564" s="8" t="s">
        <v>1502</v>
      </c>
      <c r="F2564" s="8" t="s">
        <v>3478</v>
      </c>
      <c r="G2564" s="8" t="s">
        <v>15</v>
      </c>
      <c r="H2564" s="8" t="s">
        <v>3538</v>
      </c>
      <c r="I2564" s="3" t="s">
        <v>16</v>
      </c>
      <c r="J2564" s="36">
        <v>40.82</v>
      </c>
      <c r="K2564" s="32" t="s">
        <v>52</v>
      </c>
      <c r="L2564" s="6">
        <v>0.125</v>
      </c>
      <c r="M2564" s="12">
        <v>24772</v>
      </c>
      <c r="N2564" s="93" t="s">
        <v>4894</v>
      </c>
      <c r="O2564" s="8" t="s">
        <v>2526</v>
      </c>
      <c r="P2564" s="8" t="s">
        <v>3465</v>
      </c>
      <c r="Q2564" s="8" t="s">
        <v>3473</v>
      </c>
    </row>
    <row r="2565" spans="1:17" ht="13.9" customHeight="1">
      <c r="A2565" s="2" t="s">
        <v>8992</v>
      </c>
      <c r="B2565" s="11" t="s">
        <v>13</v>
      </c>
      <c r="C2565" s="3" t="s">
        <v>14</v>
      </c>
      <c r="D2565" s="8" t="s">
        <v>2202</v>
      </c>
      <c r="E2565" s="8" t="s">
        <v>201</v>
      </c>
      <c r="F2565" s="8" t="s">
        <v>3478</v>
      </c>
      <c r="G2565" s="8" t="s">
        <v>15</v>
      </c>
      <c r="H2565" s="8" t="s">
        <v>3538</v>
      </c>
      <c r="I2565" s="3" t="s">
        <v>16</v>
      </c>
      <c r="J2565" s="36">
        <v>1.07</v>
      </c>
      <c r="K2565" s="32" t="s">
        <v>53</v>
      </c>
      <c r="L2565" s="6">
        <v>0.125</v>
      </c>
      <c r="M2565" s="12">
        <v>23490</v>
      </c>
      <c r="N2565" s="93" t="s">
        <v>4895</v>
      </c>
      <c r="O2565" s="8" t="s">
        <v>2526</v>
      </c>
      <c r="P2565" s="8" t="s">
        <v>3465</v>
      </c>
      <c r="Q2565" s="8" t="s">
        <v>3473</v>
      </c>
    </row>
    <row r="2566" spans="1:17" ht="13.9" customHeight="1">
      <c r="A2566" s="2" t="s">
        <v>8993</v>
      </c>
      <c r="B2566" s="11" t="s">
        <v>13</v>
      </c>
      <c r="C2566" s="3" t="s">
        <v>14</v>
      </c>
      <c r="D2566" s="8" t="s">
        <v>2696</v>
      </c>
      <c r="E2566" s="8" t="s">
        <v>1589</v>
      </c>
      <c r="F2566" s="8" t="s">
        <v>3478</v>
      </c>
      <c r="G2566" s="8" t="s">
        <v>15</v>
      </c>
      <c r="H2566" s="8" t="s">
        <v>3538</v>
      </c>
      <c r="I2566" s="3" t="s">
        <v>16</v>
      </c>
      <c r="J2566" s="36">
        <v>10.33</v>
      </c>
      <c r="K2566" s="32" t="s">
        <v>54</v>
      </c>
      <c r="L2566" s="6">
        <v>0.125</v>
      </c>
      <c r="M2566" s="12">
        <v>22972</v>
      </c>
      <c r="N2566" s="93" t="s">
        <v>6125</v>
      </c>
      <c r="O2566" s="8" t="s">
        <v>2526</v>
      </c>
      <c r="P2566" s="8" t="s">
        <v>3465</v>
      </c>
      <c r="Q2566" s="8" t="s">
        <v>3473</v>
      </c>
    </row>
    <row r="2567" spans="1:17" ht="13.9" customHeight="1">
      <c r="A2567" s="23" t="s">
        <v>8994</v>
      </c>
      <c r="B2567" s="11" t="s">
        <v>13</v>
      </c>
      <c r="C2567" s="3" t="s">
        <v>14</v>
      </c>
      <c r="D2567" s="8" t="s">
        <v>2697</v>
      </c>
      <c r="E2567" s="8" t="s">
        <v>2147</v>
      </c>
      <c r="F2567" s="8" t="s">
        <v>3478</v>
      </c>
      <c r="G2567" s="8" t="s">
        <v>15</v>
      </c>
      <c r="H2567" s="8" t="s">
        <v>3538</v>
      </c>
      <c r="I2567" s="3" t="s">
        <v>16</v>
      </c>
      <c r="J2567" s="36">
        <v>164.89</v>
      </c>
      <c r="K2567" s="32" t="s">
        <v>44</v>
      </c>
      <c r="L2567" s="6">
        <v>0.125</v>
      </c>
      <c r="M2567" s="12">
        <v>19825</v>
      </c>
      <c r="N2567" s="93" t="s">
        <v>6126</v>
      </c>
      <c r="O2567" s="8" t="s">
        <v>2526</v>
      </c>
      <c r="P2567" s="8" t="s">
        <v>3465</v>
      </c>
      <c r="Q2567" s="8" t="s">
        <v>3473</v>
      </c>
    </row>
    <row r="2568" spans="1:17" ht="13.9" customHeight="1">
      <c r="A2568" s="2" t="s">
        <v>8995</v>
      </c>
      <c r="B2568" s="11" t="s">
        <v>13</v>
      </c>
      <c r="C2568" s="3" t="s">
        <v>14</v>
      </c>
      <c r="D2568" s="8" t="s">
        <v>2698</v>
      </c>
      <c r="E2568" s="8" t="s">
        <v>1777</v>
      </c>
      <c r="F2568" s="8" t="s">
        <v>3478</v>
      </c>
      <c r="G2568" s="8" t="s">
        <v>15</v>
      </c>
      <c r="H2568" s="8" t="s">
        <v>3538</v>
      </c>
      <c r="I2568" s="3" t="s">
        <v>16</v>
      </c>
      <c r="J2568" s="36">
        <v>159.30000000000001</v>
      </c>
      <c r="K2568" s="32" t="s">
        <v>55</v>
      </c>
      <c r="L2568" s="6">
        <v>0.125</v>
      </c>
      <c r="M2568" s="12">
        <v>22345</v>
      </c>
      <c r="N2568" s="93" t="s">
        <v>4896</v>
      </c>
      <c r="O2568" s="8" t="s">
        <v>2526</v>
      </c>
      <c r="P2568" s="8" t="s">
        <v>3465</v>
      </c>
      <c r="Q2568" s="8" t="s">
        <v>3473</v>
      </c>
    </row>
    <row r="2569" spans="1:17" ht="13.9" customHeight="1">
      <c r="A2569" s="2" t="s">
        <v>8996</v>
      </c>
      <c r="B2569" s="11" t="s">
        <v>13</v>
      </c>
      <c r="C2569" s="3" t="s">
        <v>14</v>
      </c>
      <c r="D2569" s="8" t="s">
        <v>2699</v>
      </c>
      <c r="E2569" s="8" t="s">
        <v>2404</v>
      </c>
      <c r="F2569" s="8" t="s">
        <v>3478</v>
      </c>
      <c r="G2569" s="8" t="s">
        <v>15</v>
      </c>
      <c r="H2569" s="8" t="s">
        <v>3538</v>
      </c>
      <c r="I2569" s="3" t="s">
        <v>16</v>
      </c>
      <c r="J2569" s="36">
        <v>42.72</v>
      </c>
      <c r="K2569" s="32" t="s">
        <v>56</v>
      </c>
      <c r="L2569" s="6">
        <v>0.125</v>
      </c>
      <c r="M2569" s="12">
        <v>19487</v>
      </c>
      <c r="N2569" s="93" t="s">
        <v>4897</v>
      </c>
      <c r="O2569" s="8" t="s">
        <v>2526</v>
      </c>
      <c r="P2569" s="8" t="s">
        <v>3465</v>
      </c>
      <c r="Q2569" s="8" t="s">
        <v>3473</v>
      </c>
    </row>
    <row r="2570" spans="1:17" ht="13.9" customHeight="1">
      <c r="A2570" s="23" t="s">
        <v>8997</v>
      </c>
      <c r="B2570" s="11" t="s">
        <v>13</v>
      </c>
      <c r="C2570" s="3" t="s">
        <v>14</v>
      </c>
      <c r="D2570" s="8" t="s">
        <v>2700</v>
      </c>
      <c r="E2570" s="8" t="s">
        <v>2147</v>
      </c>
      <c r="F2570" s="8" t="s">
        <v>3478</v>
      </c>
      <c r="G2570" s="8" t="s">
        <v>15</v>
      </c>
      <c r="H2570" s="8" t="s">
        <v>3538</v>
      </c>
      <c r="I2570" s="3" t="s">
        <v>16</v>
      </c>
      <c r="J2570" s="36">
        <v>14.25</v>
      </c>
      <c r="K2570" s="32" t="s">
        <v>57</v>
      </c>
      <c r="L2570" s="6">
        <v>0.125</v>
      </c>
      <c r="M2570" s="12">
        <v>22967</v>
      </c>
      <c r="N2570" s="93" t="s">
        <v>4288</v>
      </c>
      <c r="O2570" s="8" t="s">
        <v>2526</v>
      </c>
      <c r="P2570" s="8" t="s">
        <v>3465</v>
      </c>
      <c r="Q2570" s="8" t="s">
        <v>3473</v>
      </c>
    </row>
    <row r="2571" spans="1:17" ht="13.9" customHeight="1">
      <c r="A2571" s="2" t="s">
        <v>8998</v>
      </c>
      <c r="B2571" s="11" t="s">
        <v>13</v>
      </c>
      <c r="C2571" s="3" t="s">
        <v>14</v>
      </c>
      <c r="D2571" s="8" t="s">
        <v>2701</v>
      </c>
      <c r="E2571" s="3" t="s">
        <v>506</v>
      </c>
      <c r="F2571" s="8" t="s">
        <v>3478</v>
      </c>
      <c r="G2571" s="8" t="s">
        <v>15</v>
      </c>
      <c r="H2571" s="8" t="s">
        <v>3538</v>
      </c>
      <c r="I2571" s="3" t="s">
        <v>16</v>
      </c>
      <c r="J2571" s="36">
        <v>4.7699999999999996</v>
      </c>
      <c r="K2571" s="32" t="s">
        <v>58</v>
      </c>
      <c r="L2571" s="6">
        <v>0.125</v>
      </c>
      <c r="M2571" s="12">
        <v>23477</v>
      </c>
      <c r="N2571" s="93" t="s">
        <v>3616</v>
      </c>
      <c r="O2571" s="8" t="s">
        <v>2526</v>
      </c>
      <c r="P2571" s="8" t="s">
        <v>3465</v>
      </c>
      <c r="Q2571" s="8" t="s">
        <v>3473</v>
      </c>
    </row>
    <row r="2572" spans="1:17" ht="13.9" customHeight="1">
      <c r="A2572" s="2" t="s">
        <v>8999</v>
      </c>
      <c r="B2572" s="11" t="s">
        <v>13</v>
      </c>
      <c r="C2572" s="3" t="s">
        <v>14</v>
      </c>
      <c r="D2572" s="8" t="s">
        <v>2702</v>
      </c>
      <c r="E2572" s="3" t="s">
        <v>1100</v>
      </c>
      <c r="F2572" s="8" t="s">
        <v>3478</v>
      </c>
      <c r="G2572" s="8" t="s">
        <v>15</v>
      </c>
      <c r="H2572" s="8" t="s">
        <v>3538</v>
      </c>
      <c r="I2572" s="3" t="s">
        <v>16</v>
      </c>
      <c r="J2572" s="36">
        <v>6.41</v>
      </c>
      <c r="K2572" s="32" t="s">
        <v>59</v>
      </c>
      <c r="L2572" s="6">
        <v>0.125</v>
      </c>
      <c r="M2572" s="12">
        <v>22644</v>
      </c>
      <c r="N2572" s="93" t="s">
        <v>6127</v>
      </c>
      <c r="O2572" s="8" t="s">
        <v>2526</v>
      </c>
      <c r="P2572" s="8" t="s">
        <v>3465</v>
      </c>
      <c r="Q2572" s="8" t="s">
        <v>3473</v>
      </c>
    </row>
    <row r="2573" spans="1:17" ht="13.9" customHeight="1">
      <c r="A2573" s="23" t="s">
        <v>9000</v>
      </c>
      <c r="B2573" s="11" t="s">
        <v>13</v>
      </c>
      <c r="C2573" s="3" t="s">
        <v>14</v>
      </c>
      <c r="D2573" s="8" t="s">
        <v>2703</v>
      </c>
      <c r="E2573" s="3" t="s">
        <v>955</v>
      </c>
      <c r="F2573" s="8" t="s">
        <v>3478</v>
      </c>
      <c r="G2573" s="8" t="s">
        <v>15</v>
      </c>
      <c r="H2573" s="8" t="s">
        <v>3538</v>
      </c>
      <c r="I2573" s="3" t="s">
        <v>16</v>
      </c>
      <c r="J2573" s="36">
        <v>72.28</v>
      </c>
      <c r="K2573" s="32" t="s">
        <v>60</v>
      </c>
      <c r="L2573" s="6">
        <v>0.125</v>
      </c>
      <c r="M2573" s="12">
        <v>19356</v>
      </c>
      <c r="N2573" s="93" t="s">
        <v>3617</v>
      </c>
      <c r="O2573" s="8" t="s">
        <v>2526</v>
      </c>
      <c r="P2573" s="8" t="s">
        <v>3465</v>
      </c>
      <c r="Q2573" s="8" t="s">
        <v>3473</v>
      </c>
    </row>
    <row r="2574" spans="1:17" ht="13.9" customHeight="1">
      <c r="A2574" s="2" t="s">
        <v>9001</v>
      </c>
      <c r="B2574" s="11" t="s">
        <v>13</v>
      </c>
      <c r="C2574" s="3" t="s">
        <v>14</v>
      </c>
      <c r="D2574" s="8" t="s">
        <v>2704</v>
      </c>
      <c r="E2574" s="8" t="s">
        <v>1702</v>
      </c>
      <c r="F2574" s="8" t="s">
        <v>3478</v>
      </c>
      <c r="G2574" s="8" t="s">
        <v>15</v>
      </c>
      <c r="H2574" s="18" t="s">
        <v>3538</v>
      </c>
      <c r="I2574" s="3" t="s">
        <v>16</v>
      </c>
      <c r="J2574" s="36">
        <v>0.98</v>
      </c>
      <c r="K2574" s="32" t="s">
        <v>61</v>
      </c>
      <c r="L2574" s="6">
        <v>0.125</v>
      </c>
      <c r="M2574" s="12">
        <v>23418</v>
      </c>
      <c r="N2574" s="93" t="s">
        <v>4898</v>
      </c>
      <c r="O2574" s="8" t="s">
        <v>2526</v>
      </c>
      <c r="P2574" s="8" t="s">
        <v>3465</v>
      </c>
      <c r="Q2574" s="8" t="s">
        <v>3473</v>
      </c>
    </row>
    <row r="2575" spans="1:17" ht="13.9" customHeight="1">
      <c r="A2575" s="2" t="s">
        <v>9002</v>
      </c>
      <c r="B2575" s="11" t="s">
        <v>3475</v>
      </c>
      <c r="C2575" s="3" t="s">
        <v>14</v>
      </c>
      <c r="D2575" s="8" t="s">
        <v>2705</v>
      </c>
      <c r="E2575" s="3" t="s">
        <v>955</v>
      </c>
      <c r="F2575" s="8" t="s">
        <v>3477</v>
      </c>
      <c r="G2575" s="8" t="s">
        <v>15</v>
      </c>
      <c r="H2575" s="18" t="s">
        <v>3539</v>
      </c>
      <c r="I2575" s="3" t="s">
        <v>16</v>
      </c>
      <c r="J2575" s="36">
        <v>77.900000000000006</v>
      </c>
      <c r="K2575" s="32">
        <v>0.67</v>
      </c>
      <c r="L2575" s="14">
        <v>0.125</v>
      </c>
      <c r="M2575" s="7">
        <v>42333</v>
      </c>
      <c r="N2575" s="93" t="s">
        <v>6128</v>
      </c>
      <c r="O2575" s="8" t="s">
        <v>280</v>
      </c>
      <c r="P2575" s="8" t="s">
        <v>3466</v>
      </c>
      <c r="Q2575" s="8" t="s">
        <v>3473</v>
      </c>
    </row>
    <row r="2576" spans="1:17" ht="13.9" customHeight="1">
      <c r="A2576" s="23" t="s">
        <v>9003</v>
      </c>
      <c r="B2576" s="11" t="s">
        <v>3475</v>
      </c>
      <c r="C2576" s="3" t="s">
        <v>14</v>
      </c>
      <c r="D2576" s="8" t="s">
        <v>2706</v>
      </c>
      <c r="E2576" s="3" t="s">
        <v>116</v>
      </c>
      <c r="F2576" s="8" t="s">
        <v>3477</v>
      </c>
      <c r="G2576" s="8" t="s">
        <v>15</v>
      </c>
      <c r="H2576" s="18" t="s">
        <v>3539</v>
      </c>
      <c r="I2576" s="3" t="s">
        <v>16</v>
      </c>
      <c r="J2576" s="36">
        <v>40.5</v>
      </c>
      <c r="K2576" s="32">
        <v>1.25</v>
      </c>
      <c r="L2576" s="14">
        <v>0.2</v>
      </c>
      <c r="M2576" s="7">
        <v>44881</v>
      </c>
      <c r="N2576" s="96" t="s">
        <v>6129</v>
      </c>
      <c r="O2576" s="8" t="s">
        <v>863</v>
      </c>
      <c r="P2576" s="8" t="s">
        <v>3466</v>
      </c>
      <c r="Q2576" s="8" t="s">
        <v>3473</v>
      </c>
    </row>
    <row r="2577" spans="1:17" ht="13.9" customHeight="1">
      <c r="A2577" s="2" t="s">
        <v>9004</v>
      </c>
      <c r="B2577" s="11" t="s">
        <v>3475</v>
      </c>
      <c r="C2577" s="3" t="s">
        <v>14</v>
      </c>
      <c r="D2577" s="8" t="s">
        <v>2707</v>
      </c>
      <c r="E2577" s="8" t="s">
        <v>2552</v>
      </c>
      <c r="F2577" s="8" t="s">
        <v>3477</v>
      </c>
      <c r="G2577" s="8" t="s">
        <v>15</v>
      </c>
      <c r="H2577" s="18" t="s">
        <v>3539</v>
      </c>
      <c r="I2577" s="3" t="s">
        <v>16</v>
      </c>
      <c r="J2577" s="36">
        <v>442.01</v>
      </c>
      <c r="K2577" s="32">
        <v>2.97</v>
      </c>
      <c r="L2577" s="14">
        <v>0.125</v>
      </c>
      <c r="M2577" s="7">
        <v>41849</v>
      </c>
      <c r="N2577" s="93" t="s">
        <v>6130</v>
      </c>
      <c r="O2577" s="8" t="s">
        <v>1933</v>
      </c>
      <c r="P2577" s="8" t="s">
        <v>3466</v>
      </c>
      <c r="Q2577" s="8" t="s">
        <v>3473</v>
      </c>
    </row>
    <row r="2578" spans="1:17" ht="13.9" customHeight="1">
      <c r="A2578" s="2" t="s">
        <v>9005</v>
      </c>
      <c r="B2578" s="11" t="s">
        <v>3475</v>
      </c>
      <c r="C2578" s="3" t="s">
        <v>14</v>
      </c>
      <c r="D2578" s="8" t="s">
        <v>2708</v>
      </c>
      <c r="E2578" s="3" t="s">
        <v>1100</v>
      </c>
      <c r="F2578" s="8" t="s">
        <v>3477</v>
      </c>
      <c r="G2578" s="8" t="s">
        <v>15</v>
      </c>
      <c r="H2578" s="18" t="s">
        <v>3539</v>
      </c>
      <c r="I2578" s="3" t="s">
        <v>16</v>
      </c>
      <c r="J2578" s="36">
        <v>161.21</v>
      </c>
      <c r="K2578" s="32">
        <v>0.16</v>
      </c>
      <c r="L2578" s="14">
        <v>0.1875</v>
      </c>
      <c r="M2578" s="7">
        <v>41904</v>
      </c>
      <c r="N2578" s="93" t="s">
        <v>6131</v>
      </c>
      <c r="O2578" s="8" t="s">
        <v>2607</v>
      </c>
      <c r="P2578" s="8" t="s">
        <v>3466</v>
      </c>
      <c r="Q2578" s="8" t="s">
        <v>3473</v>
      </c>
    </row>
    <row r="2579" spans="1:17" ht="13.9" customHeight="1">
      <c r="A2579" s="23" t="s">
        <v>9006</v>
      </c>
      <c r="B2579" s="11" t="s">
        <v>3475</v>
      </c>
      <c r="C2579" s="3" t="s">
        <v>14</v>
      </c>
      <c r="D2579" s="8" t="s">
        <v>2709</v>
      </c>
      <c r="E2579" s="8" t="s">
        <v>1589</v>
      </c>
      <c r="F2579" s="8" t="s">
        <v>3477</v>
      </c>
      <c r="G2579" s="8" t="s">
        <v>15</v>
      </c>
      <c r="H2579" s="18" t="s">
        <v>3539</v>
      </c>
      <c r="I2579" s="3" t="s">
        <v>16</v>
      </c>
      <c r="J2579" s="36">
        <v>121.59</v>
      </c>
      <c r="K2579" s="32">
        <v>2</v>
      </c>
      <c r="L2579" s="14">
        <v>0.125</v>
      </c>
      <c r="M2579" s="7">
        <v>42333</v>
      </c>
      <c r="N2579" s="96" t="s">
        <v>6112</v>
      </c>
      <c r="O2579" s="8" t="s">
        <v>2629</v>
      </c>
      <c r="P2579" s="8" t="s">
        <v>3466</v>
      </c>
      <c r="Q2579" s="8" t="s">
        <v>3473</v>
      </c>
    </row>
    <row r="2580" spans="1:17" ht="13.9" customHeight="1">
      <c r="A2580" s="2" t="s">
        <v>9007</v>
      </c>
      <c r="B2580" s="11" t="s">
        <v>3475</v>
      </c>
      <c r="C2580" s="3" t="s">
        <v>14</v>
      </c>
      <c r="D2580" s="8" t="s">
        <v>2710</v>
      </c>
      <c r="E2580" s="3" t="s">
        <v>774</v>
      </c>
      <c r="F2580" s="8" t="s">
        <v>3478</v>
      </c>
      <c r="G2580" s="8" t="s">
        <v>15</v>
      </c>
      <c r="H2580" s="18" t="s">
        <v>3539</v>
      </c>
      <c r="I2580" s="3" t="s">
        <v>16</v>
      </c>
      <c r="J2580" s="36">
        <v>8.66</v>
      </c>
      <c r="K2580" s="32">
        <v>1.96</v>
      </c>
      <c r="L2580" s="14">
        <v>0.2</v>
      </c>
      <c r="M2580" s="7">
        <v>44854</v>
      </c>
      <c r="N2580" s="93" t="s">
        <v>3618</v>
      </c>
      <c r="O2580" s="8" t="s">
        <v>280</v>
      </c>
      <c r="P2580" s="8" t="s">
        <v>3465</v>
      </c>
      <c r="Q2580" s="8" t="s">
        <v>3473</v>
      </c>
    </row>
    <row r="2581" spans="1:17" ht="13.9" customHeight="1">
      <c r="A2581" s="2" t="s">
        <v>9008</v>
      </c>
      <c r="B2581" s="11" t="s">
        <v>3475</v>
      </c>
      <c r="C2581" s="3" t="s">
        <v>14</v>
      </c>
      <c r="D2581" s="8" t="s">
        <v>2711</v>
      </c>
      <c r="E2581" s="8" t="s">
        <v>1777</v>
      </c>
      <c r="F2581" s="8" t="s">
        <v>3477</v>
      </c>
      <c r="G2581" s="8" t="s">
        <v>15</v>
      </c>
      <c r="H2581" s="18" t="s">
        <v>3539</v>
      </c>
      <c r="I2581" s="3" t="s">
        <v>16</v>
      </c>
      <c r="J2581" s="36">
        <v>168.18</v>
      </c>
      <c r="K2581" s="32">
        <v>0.89</v>
      </c>
      <c r="L2581" s="14">
        <v>0.2</v>
      </c>
      <c r="M2581" s="7">
        <v>41924</v>
      </c>
      <c r="N2581" s="93" t="s">
        <v>6132</v>
      </c>
      <c r="O2581" s="8" t="s">
        <v>2607</v>
      </c>
      <c r="P2581" s="8" t="s">
        <v>3466</v>
      </c>
      <c r="Q2581" s="8" t="s">
        <v>3473</v>
      </c>
    </row>
    <row r="2582" spans="1:17" ht="13.9" customHeight="1">
      <c r="A2582" s="23" t="s">
        <v>9009</v>
      </c>
      <c r="B2582" s="11" t="s">
        <v>3475</v>
      </c>
      <c r="C2582" s="3" t="s">
        <v>14</v>
      </c>
      <c r="D2582" s="8" t="s">
        <v>2712</v>
      </c>
      <c r="E2582" s="8" t="s">
        <v>1502</v>
      </c>
      <c r="F2582" s="8" t="s">
        <v>3477</v>
      </c>
      <c r="G2582" s="8" t="s">
        <v>15</v>
      </c>
      <c r="H2582" s="18" t="s">
        <v>3539</v>
      </c>
      <c r="I2582" s="3" t="s">
        <v>16</v>
      </c>
      <c r="J2582" s="36">
        <v>105.76</v>
      </c>
      <c r="K2582" s="32">
        <v>6.5</v>
      </c>
      <c r="L2582" s="14">
        <v>0.2</v>
      </c>
      <c r="M2582" s="7">
        <v>41876</v>
      </c>
      <c r="N2582" s="96" t="s">
        <v>6133</v>
      </c>
      <c r="O2582" s="8" t="s">
        <v>1988</v>
      </c>
      <c r="P2582" s="8" t="s">
        <v>3466</v>
      </c>
      <c r="Q2582" s="8" t="s">
        <v>3471</v>
      </c>
    </row>
    <row r="2583" spans="1:17" ht="13.9" customHeight="1">
      <c r="A2583" s="2" t="s">
        <v>9010</v>
      </c>
      <c r="B2583" s="11" t="s">
        <v>3475</v>
      </c>
      <c r="C2583" s="3" t="s">
        <v>14</v>
      </c>
      <c r="D2583" s="8" t="s">
        <v>2713</v>
      </c>
      <c r="E2583" s="3" t="s">
        <v>616</v>
      </c>
      <c r="F2583" s="8" t="s">
        <v>3477</v>
      </c>
      <c r="G2583" s="8" t="s">
        <v>15</v>
      </c>
      <c r="H2583" s="18" t="s">
        <v>3539</v>
      </c>
      <c r="I2583" s="3" t="s">
        <v>16</v>
      </c>
      <c r="J2583" s="36">
        <v>169.23</v>
      </c>
      <c r="K2583" s="32">
        <v>8.1</v>
      </c>
      <c r="L2583" s="14">
        <v>0.2</v>
      </c>
      <c r="M2583" s="7">
        <v>42390</v>
      </c>
      <c r="N2583" s="96" t="s">
        <v>6117</v>
      </c>
      <c r="O2583" s="8" t="s">
        <v>177</v>
      </c>
      <c r="P2583" s="8" t="s">
        <v>3466</v>
      </c>
      <c r="Q2583" s="8" t="s">
        <v>3471</v>
      </c>
    </row>
    <row r="2584" spans="1:17" ht="13.9" customHeight="1">
      <c r="A2584" s="2" t="s">
        <v>9011</v>
      </c>
      <c r="B2584" s="11" t="s">
        <v>3475</v>
      </c>
      <c r="C2584" s="3" t="s">
        <v>14</v>
      </c>
      <c r="D2584" s="8" t="s">
        <v>2714</v>
      </c>
      <c r="E2584" s="8" t="s">
        <v>2692</v>
      </c>
      <c r="F2584" s="8" t="s">
        <v>3477</v>
      </c>
      <c r="G2584" s="8" t="s">
        <v>15</v>
      </c>
      <c r="H2584" s="18" t="s">
        <v>3539</v>
      </c>
      <c r="I2584" s="3" t="s">
        <v>16</v>
      </c>
      <c r="J2584" s="36">
        <v>229.92</v>
      </c>
      <c r="K2584" s="32">
        <v>15.2</v>
      </c>
      <c r="L2584" s="14">
        <v>0.2</v>
      </c>
      <c r="M2584" s="7">
        <v>44910</v>
      </c>
      <c r="N2584" s="96" t="s">
        <v>6134</v>
      </c>
      <c r="O2584" s="8" t="s">
        <v>177</v>
      </c>
      <c r="P2584" s="8" t="s">
        <v>3466</v>
      </c>
      <c r="Q2584" s="8" t="s">
        <v>3471</v>
      </c>
    </row>
    <row r="2585" spans="1:17" ht="13.9" customHeight="1">
      <c r="A2585" s="23" t="s">
        <v>9012</v>
      </c>
      <c r="B2585" s="11" t="s">
        <v>3475</v>
      </c>
      <c r="C2585" s="3" t="s">
        <v>14</v>
      </c>
      <c r="D2585" s="8" t="s">
        <v>2715</v>
      </c>
      <c r="E2585" s="3" t="s">
        <v>723</v>
      </c>
      <c r="F2585" s="8" t="s">
        <v>3477</v>
      </c>
      <c r="G2585" s="8" t="s">
        <v>15</v>
      </c>
      <c r="H2585" s="18" t="s">
        <v>3539</v>
      </c>
      <c r="I2585" s="3" t="s">
        <v>16</v>
      </c>
      <c r="J2585" s="36">
        <v>81.400000000000006</v>
      </c>
      <c r="K2585" s="32">
        <v>3.33</v>
      </c>
      <c r="L2585" s="14">
        <v>0.125</v>
      </c>
      <c r="M2585" s="7">
        <v>41849</v>
      </c>
      <c r="N2585" s="96" t="s">
        <v>6108</v>
      </c>
      <c r="O2585" s="8" t="s">
        <v>280</v>
      </c>
      <c r="P2585" s="8" t="s">
        <v>3466</v>
      </c>
      <c r="Q2585" s="8" t="s">
        <v>3473</v>
      </c>
    </row>
    <row r="2586" spans="1:17" ht="13.9" customHeight="1">
      <c r="A2586" s="2" t="s">
        <v>9013</v>
      </c>
      <c r="B2586" s="11" t="s">
        <v>3475</v>
      </c>
      <c r="C2586" s="3" t="s">
        <v>14</v>
      </c>
      <c r="D2586" s="8" t="s">
        <v>2716</v>
      </c>
      <c r="E2586" s="3" t="s">
        <v>1051</v>
      </c>
      <c r="F2586" s="8" t="s">
        <v>3477</v>
      </c>
      <c r="G2586" s="8" t="s">
        <v>15</v>
      </c>
      <c r="H2586" s="18" t="s">
        <v>3539</v>
      </c>
      <c r="I2586" s="3" t="s">
        <v>16</v>
      </c>
      <c r="J2586" s="36">
        <v>471.09</v>
      </c>
      <c r="K2586" s="32">
        <v>14.84</v>
      </c>
      <c r="L2586" s="14">
        <v>0.125</v>
      </c>
      <c r="M2586" s="7">
        <v>41863</v>
      </c>
      <c r="N2586" s="96" t="s">
        <v>6135</v>
      </c>
      <c r="O2586" s="8" t="s">
        <v>1933</v>
      </c>
      <c r="P2586" s="8" t="s">
        <v>3466</v>
      </c>
      <c r="Q2586" s="8" t="s">
        <v>3473</v>
      </c>
    </row>
    <row r="2587" spans="1:17" ht="13.9" customHeight="1">
      <c r="A2587" s="2" t="s">
        <v>9014</v>
      </c>
      <c r="B2587" s="11" t="s">
        <v>3475</v>
      </c>
      <c r="C2587" s="3" t="s">
        <v>14</v>
      </c>
      <c r="D2587" s="8" t="s">
        <v>243</v>
      </c>
      <c r="E2587" s="8" t="s">
        <v>1589</v>
      </c>
      <c r="F2587" s="8" t="s">
        <v>3477</v>
      </c>
      <c r="G2587" s="8" t="s">
        <v>15</v>
      </c>
      <c r="H2587" s="18" t="s">
        <v>3539</v>
      </c>
      <c r="I2587" s="3" t="s">
        <v>16</v>
      </c>
      <c r="J2587" s="36">
        <v>157.88999999999999</v>
      </c>
      <c r="K2587" s="32">
        <v>10</v>
      </c>
      <c r="L2587" s="14">
        <v>0.125</v>
      </c>
      <c r="M2587" s="7">
        <v>42333</v>
      </c>
      <c r="N2587" s="96" t="s">
        <v>6136</v>
      </c>
      <c r="O2587" s="8" t="s">
        <v>2629</v>
      </c>
      <c r="P2587" s="8" t="s">
        <v>3466</v>
      </c>
      <c r="Q2587" s="8" t="s">
        <v>3473</v>
      </c>
    </row>
    <row r="2588" spans="1:17" ht="13.9" customHeight="1">
      <c r="A2588" s="23" t="s">
        <v>9015</v>
      </c>
      <c r="B2588" s="8" t="s">
        <v>3475</v>
      </c>
      <c r="C2588" s="3" t="s">
        <v>14</v>
      </c>
      <c r="D2588" s="8" t="s">
        <v>2717</v>
      </c>
      <c r="E2588" s="3" t="s">
        <v>774</v>
      </c>
      <c r="F2588" s="8" t="s">
        <v>3477</v>
      </c>
      <c r="G2588" s="8" t="s">
        <v>15</v>
      </c>
      <c r="H2588" s="18" t="s">
        <v>3539</v>
      </c>
      <c r="I2588" s="3" t="s">
        <v>16</v>
      </c>
      <c r="J2588" s="36">
        <v>76.430000000000007</v>
      </c>
      <c r="K2588" s="32">
        <v>7.15</v>
      </c>
      <c r="L2588" s="14">
        <v>0.2</v>
      </c>
      <c r="M2588" s="7">
        <v>44971</v>
      </c>
      <c r="N2588" s="93" t="s">
        <v>6137</v>
      </c>
      <c r="O2588" s="8" t="s">
        <v>135</v>
      </c>
      <c r="P2588" s="8" t="s">
        <v>3465</v>
      </c>
      <c r="Q2588" s="8" t="s">
        <v>3472</v>
      </c>
    </row>
    <row r="2589" spans="1:17" ht="13.9" customHeight="1">
      <c r="A2589" s="2" t="s">
        <v>9016</v>
      </c>
      <c r="B2589" s="8" t="s">
        <v>3475</v>
      </c>
      <c r="C2589" s="3" t="s">
        <v>14</v>
      </c>
      <c r="D2589" s="8" t="s">
        <v>2718</v>
      </c>
      <c r="E2589" s="3" t="s">
        <v>1177</v>
      </c>
      <c r="F2589" s="8" t="s">
        <v>3477</v>
      </c>
      <c r="G2589" s="8" t="s">
        <v>15</v>
      </c>
      <c r="H2589" s="18" t="s">
        <v>3539</v>
      </c>
      <c r="I2589" s="3" t="s">
        <v>16</v>
      </c>
      <c r="J2589" s="36">
        <v>77.209999999999994</v>
      </c>
      <c r="K2589" s="32">
        <v>3.75</v>
      </c>
      <c r="L2589" s="14">
        <v>0.1875</v>
      </c>
      <c r="M2589" s="7">
        <v>41974</v>
      </c>
      <c r="N2589" s="93" t="s">
        <v>6138</v>
      </c>
      <c r="O2589" s="8" t="s">
        <v>135</v>
      </c>
      <c r="P2589" s="8" t="s">
        <v>3465</v>
      </c>
      <c r="Q2589" s="8" t="s">
        <v>3472</v>
      </c>
    </row>
    <row r="2590" spans="1:17" ht="13.9" customHeight="1">
      <c r="A2590" s="2" t="s">
        <v>9017</v>
      </c>
      <c r="B2590" s="8" t="s">
        <v>3475</v>
      </c>
      <c r="C2590" s="3" t="s">
        <v>14</v>
      </c>
      <c r="D2590" s="8" t="s">
        <v>2719</v>
      </c>
      <c r="E2590" s="8" t="s">
        <v>2207</v>
      </c>
      <c r="F2590" s="8" t="s">
        <v>3477</v>
      </c>
      <c r="G2590" s="8" t="s">
        <v>15</v>
      </c>
      <c r="H2590" s="18" t="s">
        <v>3539</v>
      </c>
      <c r="I2590" s="3" t="s">
        <v>16</v>
      </c>
      <c r="J2590" s="36">
        <v>37.729999999999997</v>
      </c>
      <c r="K2590" s="32">
        <v>3.33</v>
      </c>
      <c r="L2590" s="14">
        <v>0.2</v>
      </c>
      <c r="M2590" s="7">
        <v>41982</v>
      </c>
      <c r="N2590" s="93" t="s">
        <v>6139</v>
      </c>
      <c r="O2590" s="8" t="s">
        <v>135</v>
      </c>
      <c r="P2590" s="8" t="s">
        <v>3465</v>
      </c>
      <c r="Q2590" s="8" t="s">
        <v>3472</v>
      </c>
    </row>
    <row r="2591" spans="1:17" ht="13.9" customHeight="1">
      <c r="A2591" s="23" t="s">
        <v>9018</v>
      </c>
      <c r="B2591" s="8" t="s">
        <v>3475</v>
      </c>
      <c r="C2591" s="3" t="s">
        <v>14</v>
      </c>
      <c r="D2591" s="8" t="s">
        <v>2720</v>
      </c>
      <c r="E2591" s="8" t="s">
        <v>1274</v>
      </c>
      <c r="F2591" s="8" t="s">
        <v>3477</v>
      </c>
      <c r="G2591" s="8" t="s">
        <v>15</v>
      </c>
      <c r="H2591" s="18" t="s">
        <v>3539</v>
      </c>
      <c r="I2591" s="3" t="s">
        <v>16</v>
      </c>
      <c r="J2591" s="36">
        <v>38.340000000000003</v>
      </c>
      <c r="K2591" s="32">
        <v>1.04</v>
      </c>
      <c r="L2591" s="14">
        <v>0.2</v>
      </c>
      <c r="M2591" s="7">
        <v>42451</v>
      </c>
      <c r="N2591" s="93" t="s">
        <v>6140</v>
      </c>
      <c r="O2591" s="8" t="s">
        <v>135</v>
      </c>
      <c r="P2591" s="8" t="s">
        <v>3465</v>
      </c>
      <c r="Q2591" s="8" t="s">
        <v>3472</v>
      </c>
    </row>
    <row r="2592" spans="1:17" ht="13.9" customHeight="1">
      <c r="A2592" s="2" t="s">
        <v>9019</v>
      </c>
      <c r="B2592" s="8" t="s">
        <v>3475</v>
      </c>
      <c r="C2592" s="3" t="s">
        <v>14</v>
      </c>
      <c r="D2592" s="8" t="s">
        <v>2721</v>
      </c>
      <c r="E2592" s="3" t="s">
        <v>616</v>
      </c>
      <c r="F2592" s="8" t="s">
        <v>3477</v>
      </c>
      <c r="G2592" s="8" t="s">
        <v>15</v>
      </c>
      <c r="H2592" s="18" t="s">
        <v>3539</v>
      </c>
      <c r="I2592" s="3" t="s">
        <v>16</v>
      </c>
      <c r="J2592" s="36">
        <v>117.51</v>
      </c>
      <c r="K2592" s="32">
        <v>30</v>
      </c>
      <c r="L2592" s="14">
        <v>0.2</v>
      </c>
      <c r="M2592" s="7">
        <v>44978</v>
      </c>
      <c r="N2592" s="93" t="s">
        <v>6139</v>
      </c>
      <c r="O2592" s="8" t="s">
        <v>135</v>
      </c>
      <c r="P2592" s="8" t="s">
        <v>3465</v>
      </c>
      <c r="Q2592" s="8" t="s">
        <v>3472</v>
      </c>
    </row>
    <row r="2593" spans="1:17" ht="13.9" customHeight="1">
      <c r="A2593" s="2" t="s">
        <v>9020</v>
      </c>
      <c r="B2593" s="8" t="s">
        <v>3475</v>
      </c>
      <c r="C2593" s="3" t="s">
        <v>14</v>
      </c>
      <c r="D2593" s="8" t="s">
        <v>2722</v>
      </c>
      <c r="E2593" s="8" t="s">
        <v>1274</v>
      </c>
      <c r="F2593" s="8" t="s">
        <v>3477</v>
      </c>
      <c r="G2593" s="8" t="s">
        <v>15</v>
      </c>
      <c r="H2593" s="18" t="s">
        <v>3539</v>
      </c>
      <c r="I2593" s="3" t="s">
        <v>16</v>
      </c>
      <c r="J2593" s="36">
        <v>148.41</v>
      </c>
      <c r="K2593" s="32">
        <v>5</v>
      </c>
      <c r="L2593" s="14">
        <v>0.2</v>
      </c>
      <c r="M2593" s="7">
        <v>41968</v>
      </c>
      <c r="N2593" s="93" t="s">
        <v>6141</v>
      </c>
      <c r="O2593" s="8" t="s">
        <v>1933</v>
      </c>
      <c r="P2593" s="8" t="s">
        <v>3466</v>
      </c>
      <c r="Q2593" s="8" t="s">
        <v>3473</v>
      </c>
    </row>
    <row r="2594" spans="1:17" ht="13.9" customHeight="1">
      <c r="A2594" s="23" t="s">
        <v>9021</v>
      </c>
      <c r="B2594" s="8" t="s">
        <v>3475</v>
      </c>
      <c r="C2594" s="3" t="s">
        <v>14</v>
      </c>
      <c r="D2594" s="8" t="s">
        <v>2723</v>
      </c>
      <c r="E2594" s="8" t="s">
        <v>2552</v>
      </c>
      <c r="F2594" s="8" t="s">
        <v>3477</v>
      </c>
      <c r="G2594" s="8" t="s">
        <v>15</v>
      </c>
      <c r="H2594" s="18" t="s">
        <v>3539</v>
      </c>
      <c r="I2594" s="3" t="s">
        <v>16</v>
      </c>
      <c r="J2594" s="36">
        <v>159.76</v>
      </c>
      <c r="K2594" s="32">
        <v>5</v>
      </c>
      <c r="L2594" s="14">
        <v>0.2</v>
      </c>
      <c r="M2594" s="7">
        <v>41982</v>
      </c>
      <c r="N2594" s="93" t="s">
        <v>6142</v>
      </c>
      <c r="O2594" s="8" t="s">
        <v>2607</v>
      </c>
      <c r="P2594" s="8" t="s">
        <v>3466</v>
      </c>
      <c r="Q2594" s="8" t="s">
        <v>3473</v>
      </c>
    </row>
    <row r="2595" spans="1:17" ht="13.9" customHeight="1">
      <c r="A2595" s="2" t="s">
        <v>9022</v>
      </c>
      <c r="B2595" s="8" t="s">
        <v>3475</v>
      </c>
      <c r="C2595" s="3" t="s">
        <v>14</v>
      </c>
      <c r="D2595" s="8" t="s">
        <v>2724</v>
      </c>
      <c r="E2595" s="3" t="s">
        <v>774</v>
      </c>
      <c r="F2595" s="8" t="s">
        <v>3477</v>
      </c>
      <c r="G2595" s="8" t="s">
        <v>15</v>
      </c>
      <c r="H2595" s="18" t="s">
        <v>3539</v>
      </c>
      <c r="I2595" s="3" t="s">
        <v>16</v>
      </c>
      <c r="J2595" s="36">
        <v>166.83</v>
      </c>
      <c r="K2595" s="32">
        <v>9.35</v>
      </c>
      <c r="L2595" s="14">
        <v>0.1875</v>
      </c>
      <c r="M2595" s="7">
        <v>42459</v>
      </c>
      <c r="N2595" s="93" t="s">
        <v>6143</v>
      </c>
      <c r="O2595" s="8" t="s">
        <v>956</v>
      </c>
      <c r="P2595" s="8" t="s">
        <v>3466</v>
      </c>
      <c r="Q2595" s="8" t="s">
        <v>3473</v>
      </c>
    </row>
    <row r="2596" spans="1:17" ht="13.9" customHeight="1">
      <c r="A2596" s="2" t="s">
        <v>9023</v>
      </c>
      <c r="B2596" s="8" t="s">
        <v>3475</v>
      </c>
      <c r="C2596" s="3" t="s">
        <v>14</v>
      </c>
      <c r="D2596" s="8" t="s">
        <v>2725</v>
      </c>
      <c r="E2596" s="3" t="s">
        <v>215</v>
      </c>
      <c r="F2596" s="8" t="s">
        <v>3477</v>
      </c>
      <c r="G2596" s="8" t="s">
        <v>15</v>
      </c>
      <c r="H2596" s="18" t="s">
        <v>3539</v>
      </c>
      <c r="I2596" s="3" t="s">
        <v>16</v>
      </c>
      <c r="J2596" s="36">
        <v>28.57</v>
      </c>
      <c r="K2596" s="32">
        <v>1.5</v>
      </c>
      <c r="L2596" s="14">
        <v>0.2</v>
      </c>
      <c r="M2596" s="7">
        <v>44931</v>
      </c>
      <c r="N2596" s="93" t="s">
        <v>6144</v>
      </c>
      <c r="O2596" s="8" t="s">
        <v>2621</v>
      </c>
      <c r="P2596" s="8" t="s">
        <v>3466</v>
      </c>
      <c r="Q2596" s="8" t="s">
        <v>3473</v>
      </c>
    </row>
    <row r="2597" spans="1:17" ht="13.9" customHeight="1">
      <c r="A2597" s="23" t="s">
        <v>9024</v>
      </c>
      <c r="B2597" s="8" t="s">
        <v>3475</v>
      </c>
      <c r="C2597" s="3" t="s">
        <v>14</v>
      </c>
      <c r="D2597" s="8" t="s">
        <v>2726</v>
      </c>
      <c r="E2597" s="3" t="s">
        <v>955</v>
      </c>
      <c r="F2597" s="8" t="s">
        <v>3477</v>
      </c>
      <c r="G2597" s="8" t="s">
        <v>15</v>
      </c>
      <c r="H2597" s="18" t="s">
        <v>3539</v>
      </c>
      <c r="I2597" s="3" t="s">
        <v>16</v>
      </c>
      <c r="J2597" s="36">
        <v>85.88</v>
      </c>
      <c r="K2597" s="32">
        <v>1</v>
      </c>
      <c r="L2597" s="14">
        <v>0.2</v>
      </c>
      <c r="M2597" s="7">
        <v>41974</v>
      </c>
      <c r="N2597" s="93" t="s">
        <v>6145</v>
      </c>
      <c r="O2597" s="8" t="s">
        <v>135</v>
      </c>
      <c r="P2597" s="8" t="s">
        <v>3465</v>
      </c>
      <c r="Q2597" s="8" t="s">
        <v>3472</v>
      </c>
    </row>
    <row r="2598" spans="1:17" ht="13.5" customHeight="1">
      <c r="A2598" s="2" t="s">
        <v>9025</v>
      </c>
      <c r="B2598" s="8" t="s">
        <v>3475</v>
      </c>
      <c r="C2598" s="3" t="s">
        <v>14</v>
      </c>
      <c r="D2598" s="8" t="s">
        <v>2727</v>
      </c>
      <c r="E2598" s="8" t="s">
        <v>2864</v>
      </c>
      <c r="F2598" s="8" t="s">
        <v>3477</v>
      </c>
      <c r="G2598" s="8" t="s">
        <v>15</v>
      </c>
      <c r="H2598" s="18" t="s">
        <v>3539</v>
      </c>
      <c r="I2598" s="3" t="s">
        <v>16</v>
      </c>
      <c r="J2598" s="36">
        <v>286.49</v>
      </c>
      <c r="K2598" s="32">
        <v>52.35</v>
      </c>
      <c r="L2598" s="14">
        <v>0.2</v>
      </c>
      <c r="M2598" s="7">
        <v>42002</v>
      </c>
      <c r="N2598" s="93" t="s">
        <v>3832</v>
      </c>
      <c r="O2598" s="8" t="s">
        <v>863</v>
      </c>
      <c r="P2598" s="8" t="s">
        <v>3466</v>
      </c>
      <c r="Q2598" s="8" t="s">
        <v>3473</v>
      </c>
    </row>
    <row r="2599" spans="1:17" ht="13.9" customHeight="1">
      <c r="A2599" s="2" t="s">
        <v>9026</v>
      </c>
      <c r="B2599" s="8" t="s">
        <v>3475</v>
      </c>
      <c r="C2599" s="3" t="s">
        <v>14</v>
      </c>
      <c r="D2599" s="8" t="s">
        <v>2728</v>
      </c>
      <c r="E2599" s="8" t="s">
        <v>2207</v>
      </c>
      <c r="F2599" s="8" t="s">
        <v>3477</v>
      </c>
      <c r="G2599" s="8" t="s">
        <v>15</v>
      </c>
      <c r="H2599" s="18" t="s">
        <v>3539</v>
      </c>
      <c r="I2599" s="3" t="s">
        <v>16</v>
      </c>
      <c r="J2599" s="36">
        <v>293.75</v>
      </c>
      <c r="K2599" s="32">
        <v>15.79</v>
      </c>
      <c r="L2599" s="14">
        <v>0.2</v>
      </c>
      <c r="M2599" s="7">
        <v>42472</v>
      </c>
      <c r="N2599" s="93" t="s">
        <v>6146</v>
      </c>
      <c r="O2599" s="8" t="s">
        <v>863</v>
      </c>
      <c r="P2599" s="8" t="s">
        <v>3466</v>
      </c>
      <c r="Q2599" s="8" t="s">
        <v>3473</v>
      </c>
    </row>
    <row r="2600" spans="1:17" ht="13.9" customHeight="1">
      <c r="A2600" s="23" t="s">
        <v>9027</v>
      </c>
      <c r="B2600" s="8" t="s">
        <v>3475</v>
      </c>
      <c r="C2600" s="3" t="s">
        <v>14</v>
      </c>
      <c r="D2600" s="8" t="s">
        <v>2729</v>
      </c>
      <c r="E2600" s="8" t="s">
        <v>2864</v>
      </c>
      <c r="F2600" s="8" t="s">
        <v>3477</v>
      </c>
      <c r="G2600" s="8" t="s">
        <v>15</v>
      </c>
      <c r="H2600" s="18" t="s">
        <v>3539</v>
      </c>
      <c r="I2600" s="3" t="s">
        <v>16</v>
      </c>
      <c r="J2600" s="36">
        <v>154.38</v>
      </c>
      <c r="K2600" s="32">
        <v>33</v>
      </c>
      <c r="L2600" s="14">
        <v>0.2</v>
      </c>
      <c r="M2600" s="7">
        <v>44992</v>
      </c>
      <c r="N2600" s="93" t="s">
        <v>5278</v>
      </c>
      <c r="O2600" s="8" t="s">
        <v>1933</v>
      </c>
      <c r="P2600" s="8" t="s">
        <v>3466</v>
      </c>
      <c r="Q2600" s="8" t="s">
        <v>3473</v>
      </c>
    </row>
    <row r="2601" spans="1:17" ht="13.9" customHeight="1">
      <c r="A2601" s="2" t="s">
        <v>9028</v>
      </c>
      <c r="B2601" s="8" t="s">
        <v>3475</v>
      </c>
      <c r="C2601" s="3" t="s">
        <v>14</v>
      </c>
      <c r="D2601" s="8" t="s">
        <v>2730</v>
      </c>
      <c r="E2601" s="8" t="s">
        <v>3188</v>
      </c>
      <c r="F2601" s="8" t="s">
        <v>3477</v>
      </c>
      <c r="G2601" s="8" t="s">
        <v>15</v>
      </c>
      <c r="H2601" s="18" t="s">
        <v>3539</v>
      </c>
      <c r="I2601" s="3" t="s">
        <v>16</v>
      </c>
      <c r="J2601" s="36">
        <v>166.45</v>
      </c>
      <c r="K2601" s="32">
        <v>3.5</v>
      </c>
      <c r="L2601" s="14">
        <v>0.2</v>
      </c>
      <c r="M2601" s="7">
        <v>41988</v>
      </c>
      <c r="N2601" s="93" t="s">
        <v>6147</v>
      </c>
      <c r="O2601" s="8" t="s">
        <v>1933</v>
      </c>
      <c r="P2601" s="8" t="s">
        <v>3466</v>
      </c>
      <c r="Q2601" s="8" t="s">
        <v>3473</v>
      </c>
    </row>
    <row r="2602" spans="1:17" ht="13.9" customHeight="1">
      <c r="A2602" s="2" t="s">
        <v>9029</v>
      </c>
      <c r="B2602" s="8" t="s">
        <v>3475</v>
      </c>
      <c r="C2602" s="3" t="s">
        <v>14</v>
      </c>
      <c r="D2602" s="8" t="s">
        <v>2731</v>
      </c>
      <c r="E2602" s="3" t="s">
        <v>1100</v>
      </c>
      <c r="F2602" s="8" t="s">
        <v>3477</v>
      </c>
      <c r="G2602" s="8" t="s">
        <v>15</v>
      </c>
      <c r="H2602" s="18" t="s">
        <v>3539</v>
      </c>
      <c r="I2602" s="3" t="s">
        <v>16</v>
      </c>
      <c r="J2602" s="36">
        <v>150.91999999999999</v>
      </c>
      <c r="K2602" s="32">
        <v>3.5</v>
      </c>
      <c r="L2602" s="14">
        <v>0.2</v>
      </c>
      <c r="M2602" s="7">
        <v>42002</v>
      </c>
      <c r="N2602" s="93" t="s">
        <v>6148</v>
      </c>
      <c r="O2602" s="8" t="s">
        <v>1933</v>
      </c>
      <c r="P2602" s="8" t="s">
        <v>3466</v>
      </c>
      <c r="Q2602" s="8" t="s">
        <v>3473</v>
      </c>
    </row>
    <row r="2603" spans="1:17" ht="13.9" customHeight="1">
      <c r="A2603" s="23" t="s">
        <v>9030</v>
      </c>
      <c r="B2603" s="8" t="s">
        <v>3475</v>
      </c>
      <c r="C2603" s="3" t="s">
        <v>14</v>
      </c>
      <c r="D2603" s="8" t="s">
        <v>2732</v>
      </c>
      <c r="E2603" s="3" t="s">
        <v>1100</v>
      </c>
      <c r="F2603" s="8" t="s">
        <v>3477</v>
      </c>
      <c r="G2603" s="8" t="s">
        <v>15</v>
      </c>
      <c r="H2603" s="18" t="s">
        <v>3539</v>
      </c>
      <c r="I2603" s="3" t="s">
        <v>16</v>
      </c>
      <c r="J2603" s="36">
        <v>93.79</v>
      </c>
      <c r="K2603" s="32">
        <v>8.1300000000000008</v>
      </c>
      <c r="L2603" s="14">
        <v>0.2</v>
      </c>
      <c r="M2603" s="7">
        <v>42472</v>
      </c>
      <c r="N2603" s="93" t="s">
        <v>6149</v>
      </c>
      <c r="O2603" s="8" t="s">
        <v>956</v>
      </c>
      <c r="P2603" s="8" t="s">
        <v>3466</v>
      </c>
      <c r="Q2603" s="8" t="s">
        <v>3473</v>
      </c>
    </row>
    <row r="2604" spans="1:17" ht="13.9" customHeight="1">
      <c r="A2604" s="2" t="s">
        <v>9031</v>
      </c>
      <c r="B2604" s="8" t="s">
        <v>3475</v>
      </c>
      <c r="C2604" s="3" t="s">
        <v>14</v>
      </c>
      <c r="D2604" s="8" t="s">
        <v>2733</v>
      </c>
      <c r="E2604" s="8" t="s">
        <v>3126</v>
      </c>
      <c r="F2604" s="8" t="s">
        <v>3477</v>
      </c>
      <c r="G2604" s="8" t="s">
        <v>15</v>
      </c>
      <c r="H2604" s="18" t="s">
        <v>3539</v>
      </c>
      <c r="I2604" s="3" t="s">
        <v>16</v>
      </c>
      <c r="J2604" s="36">
        <v>90.56</v>
      </c>
      <c r="K2604" s="32">
        <v>2.19</v>
      </c>
      <c r="L2604" s="14">
        <v>0.2</v>
      </c>
      <c r="M2604" s="7">
        <v>44992</v>
      </c>
      <c r="N2604" s="93" t="s">
        <v>6150</v>
      </c>
      <c r="O2604" s="8" t="s">
        <v>956</v>
      </c>
      <c r="P2604" s="8" t="s">
        <v>3466</v>
      </c>
      <c r="Q2604" s="8" t="s">
        <v>3473</v>
      </c>
    </row>
    <row r="2605" spans="1:17" ht="13.9" customHeight="1">
      <c r="A2605" s="2" t="s">
        <v>9032</v>
      </c>
      <c r="B2605" s="8" t="s">
        <v>3475</v>
      </c>
      <c r="C2605" s="3" t="s">
        <v>14</v>
      </c>
      <c r="D2605" s="8" t="s">
        <v>2734</v>
      </c>
      <c r="E2605" s="3" t="s">
        <v>354</v>
      </c>
      <c r="F2605" s="8" t="s">
        <v>3477</v>
      </c>
      <c r="G2605" s="8" t="s">
        <v>15</v>
      </c>
      <c r="H2605" s="18" t="s">
        <v>3539</v>
      </c>
      <c r="I2605" s="3" t="s">
        <v>16</v>
      </c>
      <c r="J2605" s="36">
        <v>92.28</v>
      </c>
      <c r="K2605" s="32">
        <v>2.19</v>
      </c>
      <c r="L2605" s="14">
        <v>0.2</v>
      </c>
      <c r="M2605" s="7">
        <v>41988</v>
      </c>
      <c r="N2605" s="97" t="s">
        <v>6151</v>
      </c>
      <c r="O2605" s="8" t="s">
        <v>956</v>
      </c>
      <c r="P2605" s="8" t="s">
        <v>3466</v>
      </c>
      <c r="Q2605" s="8" t="s">
        <v>3473</v>
      </c>
    </row>
    <row r="2606" spans="1:17" ht="13.9" customHeight="1">
      <c r="A2606" s="23" t="s">
        <v>9033</v>
      </c>
      <c r="B2606" s="8" t="s">
        <v>3475</v>
      </c>
      <c r="C2606" s="3" t="s">
        <v>14</v>
      </c>
      <c r="D2606" s="8" t="s">
        <v>2735</v>
      </c>
      <c r="E2606" s="8" t="s">
        <v>2276</v>
      </c>
      <c r="F2606" s="8" t="s">
        <v>3477</v>
      </c>
      <c r="G2606" s="8" t="s">
        <v>15</v>
      </c>
      <c r="H2606" s="18" t="s">
        <v>3539</v>
      </c>
      <c r="I2606" s="3" t="s">
        <v>16</v>
      </c>
      <c r="J2606" s="36">
        <v>75.12</v>
      </c>
      <c r="K2606" s="32">
        <v>40</v>
      </c>
      <c r="L2606" s="14">
        <v>0.2</v>
      </c>
      <c r="M2606" s="7">
        <v>42002</v>
      </c>
      <c r="N2606" s="93" t="s">
        <v>6152</v>
      </c>
      <c r="O2606" s="8" t="s">
        <v>538</v>
      </c>
      <c r="P2606" s="8" t="s">
        <v>3469</v>
      </c>
      <c r="Q2606" s="8" t="s">
        <v>3473</v>
      </c>
    </row>
    <row r="2607" spans="1:17" ht="13.9" customHeight="1">
      <c r="A2607" s="2" t="s">
        <v>9034</v>
      </c>
      <c r="B2607" s="8" t="s">
        <v>3475</v>
      </c>
      <c r="C2607" s="3" t="s">
        <v>14</v>
      </c>
      <c r="D2607" s="8" t="s">
        <v>2736</v>
      </c>
      <c r="E2607" s="3" t="s">
        <v>506</v>
      </c>
      <c r="F2607" s="8" t="s">
        <v>3477</v>
      </c>
      <c r="G2607" s="8" t="s">
        <v>15</v>
      </c>
      <c r="H2607" s="18" t="s">
        <v>3539</v>
      </c>
      <c r="I2607" s="3" t="s">
        <v>16</v>
      </c>
      <c r="J2607" s="36">
        <v>76.239999999999995</v>
      </c>
      <c r="K2607" s="32">
        <v>3.5</v>
      </c>
      <c r="L2607" s="14">
        <v>0.2</v>
      </c>
      <c r="M2607" s="7">
        <v>42472</v>
      </c>
      <c r="N2607" s="93" t="s">
        <v>6153</v>
      </c>
      <c r="O2607" s="8" t="s">
        <v>1930</v>
      </c>
      <c r="P2607" s="8" t="s">
        <v>3469</v>
      </c>
      <c r="Q2607" s="8" t="s">
        <v>3473</v>
      </c>
    </row>
    <row r="2608" spans="1:17" ht="13.9" customHeight="1">
      <c r="A2608" s="2" t="s">
        <v>9035</v>
      </c>
      <c r="B2608" s="8" t="s">
        <v>3475</v>
      </c>
      <c r="C2608" s="3" t="s">
        <v>14</v>
      </c>
      <c r="D2608" s="8" t="s">
        <v>2737</v>
      </c>
      <c r="E2608" s="3" t="s">
        <v>766</v>
      </c>
      <c r="F2608" s="8" t="s">
        <v>3477</v>
      </c>
      <c r="G2608" s="8" t="s">
        <v>15</v>
      </c>
      <c r="H2608" s="18" t="s">
        <v>3539</v>
      </c>
      <c r="I2608" s="3" t="s">
        <v>16</v>
      </c>
      <c r="J2608" s="36">
        <v>82.2</v>
      </c>
      <c r="K2608" s="32">
        <v>3.5</v>
      </c>
      <c r="L2608" s="14">
        <v>0.2</v>
      </c>
      <c r="M2608" s="7">
        <v>44992</v>
      </c>
      <c r="N2608" s="93" t="s">
        <v>6154</v>
      </c>
      <c r="O2608" s="8" t="s">
        <v>1930</v>
      </c>
      <c r="P2608" s="8" t="s">
        <v>3469</v>
      </c>
      <c r="Q2608" s="8" t="s">
        <v>3473</v>
      </c>
    </row>
    <row r="2609" spans="1:17" ht="13.9" customHeight="1">
      <c r="A2609" s="23" t="s">
        <v>9036</v>
      </c>
      <c r="B2609" s="8" t="s">
        <v>3475</v>
      </c>
      <c r="C2609" s="3" t="s">
        <v>14</v>
      </c>
      <c r="D2609" s="8" t="s">
        <v>2738</v>
      </c>
      <c r="E2609" s="8" t="s">
        <v>2692</v>
      </c>
      <c r="F2609" s="8" t="s">
        <v>3477</v>
      </c>
      <c r="G2609" s="8" t="s">
        <v>15</v>
      </c>
      <c r="H2609" s="18" t="s">
        <v>3539</v>
      </c>
      <c r="I2609" s="3" t="s">
        <v>16</v>
      </c>
      <c r="J2609" s="36">
        <v>28.51</v>
      </c>
      <c r="K2609" s="32">
        <v>17.5</v>
      </c>
      <c r="L2609" s="14">
        <v>0.1875</v>
      </c>
      <c r="M2609" s="7">
        <v>41998</v>
      </c>
      <c r="N2609" s="93" t="s">
        <v>6155</v>
      </c>
      <c r="O2609" s="8" t="s">
        <v>177</v>
      </c>
      <c r="P2609" s="8" t="s">
        <v>3466</v>
      </c>
      <c r="Q2609" s="8" t="s">
        <v>3471</v>
      </c>
    </row>
    <row r="2610" spans="1:17" ht="13.9" customHeight="1">
      <c r="A2610" s="2" t="s">
        <v>9037</v>
      </c>
      <c r="B2610" s="8" t="s">
        <v>3475</v>
      </c>
      <c r="C2610" s="3" t="s">
        <v>14</v>
      </c>
      <c r="D2610" s="8" t="s">
        <v>2170</v>
      </c>
      <c r="E2610" s="3" t="s">
        <v>1327</v>
      </c>
      <c r="F2610" s="8" t="s">
        <v>3477</v>
      </c>
      <c r="G2610" s="8" t="s">
        <v>15</v>
      </c>
      <c r="H2610" s="18" t="s">
        <v>3539</v>
      </c>
      <c r="I2610" s="3" t="s">
        <v>16</v>
      </c>
      <c r="J2610" s="36">
        <v>163.33000000000001</v>
      </c>
      <c r="K2610" s="32">
        <v>21.88</v>
      </c>
      <c r="L2610" s="14">
        <v>0.125</v>
      </c>
      <c r="M2610" s="7">
        <v>42015</v>
      </c>
      <c r="N2610" s="93" t="s">
        <v>6156</v>
      </c>
      <c r="O2610" s="8" t="s">
        <v>233</v>
      </c>
      <c r="P2610" s="8" t="s">
        <v>3466</v>
      </c>
      <c r="Q2610" s="8" t="s">
        <v>3471</v>
      </c>
    </row>
    <row r="2611" spans="1:17" ht="13.9" customHeight="1">
      <c r="A2611" s="2" t="s">
        <v>9038</v>
      </c>
      <c r="B2611" s="8" t="s">
        <v>3475</v>
      </c>
      <c r="C2611" s="3" t="s">
        <v>14</v>
      </c>
      <c r="D2611" s="8" t="s">
        <v>2739</v>
      </c>
      <c r="E2611" s="3" t="s">
        <v>215</v>
      </c>
      <c r="F2611" s="8" t="s">
        <v>3477</v>
      </c>
      <c r="G2611" s="8" t="s">
        <v>15</v>
      </c>
      <c r="H2611" s="18" t="s">
        <v>3539</v>
      </c>
      <c r="I2611" s="3" t="s">
        <v>16</v>
      </c>
      <c r="J2611" s="36">
        <v>74.36</v>
      </c>
      <c r="K2611" s="32">
        <v>20</v>
      </c>
      <c r="L2611" s="14">
        <v>0.125</v>
      </c>
      <c r="M2611" s="7">
        <v>42481</v>
      </c>
      <c r="N2611" s="93" t="s">
        <v>5492</v>
      </c>
      <c r="O2611" s="8" t="s">
        <v>2607</v>
      </c>
      <c r="P2611" s="8" t="s">
        <v>3469</v>
      </c>
      <c r="Q2611" s="8" t="s">
        <v>3473</v>
      </c>
    </row>
    <row r="2612" spans="1:17" ht="13.9" customHeight="1">
      <c r="A2612" s="23" t="s">
        <v>9039</v>
      </c>
      <c r="B2612" s="8" t="s">
        <v>3475</v>
      </c>
      <c r="C2612" s="3" t="s">
        <v>14</v>
      </c>
      <c r="D2612" s="8" t="s">
        <v>2740</v>
      </c>
      <c r="E2612" s="3" t="s">
        <v>774</v>
      </c>
      <c r="F2612" s="8" t="s">
        <v>3477</v>
      </c>
      <c r="G2612" s="8" t="s">
        <v>15</v>
      </c>
      <c r="H2612" s="18" t="s">
        <v>3539</v>
      </c>
      <c r="I2612" s="3" t="s">
        <v>16</v>
      </c>
      <c r="J2612" s="36">
        <v>79.040000000000006</v>
      </c>
      <c r="K2612" s="32">
        <v>11.21</v>
      </c>
      <c r="L2612" s="14">
        <v>0.2</v>
      </c>
      <c r="M2612" s="7">
        <v>45002</v>
      </c>
      <c r="N2612" s="97" t="s">
        <v>6157</v>
      </c>
      <c r="O2612" s="8" t="s">
        <v>1930</v>
      </c>
      <c r="P2612" s="8" t="s">
        <v>3469</v>
      </c>
      <c r="Q2612" s="8" t="s">
        <v>3473</v>
      </c>
    </row>
    <row r="2613" spans="1:17" ht="13.9" customHeight="1">
      <c r="A2613" s="2" t="s">
        <v>9040</v>
      </c>
      <c r="B2613" s="8" t="s">
        <v>3475</v>
      </c>
      <c r="C2613" s="3" t="s">
        <v>14</v>
      </c>
      <c r="D2613" s="8" t="s">
        <v>2741</v>
      </c>
      <c r="E2613" s="3" t="s">
        <v>1177</v>
      </c>
      <c r="F2613" s="8" t="s">
        <v>3477</v>
      </c>
      <c r="G2613" s="8" t="s">
        <v>15</v>
      </c>
      <c r="H2613" s="18" t="s">
        <v>3539</v>
      </c>
      <c r="I2613" s="3" t="s">
        <v>16</v>
      </c>
      <c r="J2613" s="36">
        <v>149.79</v>
      </c>
      <c r="K2613" s="32">
        <v>40</v>
      </c>
      <c r="L2613" s="14">
        <v>0.1875</v>
      </c>
      <c r="M2613" s="7">
        <v>42004</v>
      </c>
      <c r="N2613" s="93" t="s">
        <v>4289</v>
      </c>
      <c r="O2613" s="8" t="s">
        <v>956</v>
      </c>
      <c r="P2613" s="8" t="s">
        <v>3469</v>
      </c>
      <c r="Q2613" s="8" t="s">
        <v>3473</v>
      </c>
    </row>
    <row r="2614" spans="1:17" ht="13.9" customHeight="1">
      <c r="A2614" s="2" t="s">
        <v>9041</v>
      </c>
      <c r="B2614" s="8" t="s">
        <v>3475</v>
      </c>
      <c r="C2614" s="3" t="s">
        <v>14</v>
      </c>
      <c r="D2614" s="8" t="s">
        <v>2742</v>
      </c>
      <c r="E2614" s="8" t="s">
        <v>2692</v>
      </c>
      <c r="F2614" s="8" t="s">
        <v>3477</v>
      </c>
      <c r="G2614" s="8" t="s">
        <v>15</v>
      </c>
      <c r="H2614" s="18" t="s">
        <v>3539</v>
      </c>
      <c r="I2614" s="3" t="s">
        <v>16</v>
      </c>
      <c r="J2614" s="36">
        <v>82.02</v>
      </c>
      <c r="K2614" s="32">
        <v>15</v>
      </c>
      <c r="L2614" s="14">
        <v>0.125</v>
      </c>
      <c r="M2614" s="7">
        <v>42010</v>
      </c>
      <c r="N2614" s="93" t="s">
        <v>4290</v>
      </c>
      <c r="O2614" s="8" t="s">
        <v>280</v>
      </c>
      <c r="P2614" s="8" t="s">
        <v>3465</v>
      </c>
      <c r="Q2614" s="8" t="s">
        <v>3473</v>
      </c>
    </row>
    <row r="2615" spans="1:17" ht="13.9" customHeight="1">
      <c r="A2615" s="23" t="s">
        <v>9042</v>
      </c>
      <c r="B2615" s="8" t="s">
        <v>3475</v>
      </c>
      <c r="C2615" s="3" t="s">
        <v>14</v>
      </c>
      <c r="D2615" s="8" t="s">
        <v>2743</v>
      </c>
      <c r="E2615" s="3" t="s">
        <v>955</v>
      </c>
      <c r="F2615" s="8" t="s">
        <v>3477</v>
      </c>
      <c r="G2615" s="8" t="s">
        <v>15</v>
      </c>
      <c r="H2615" s="18" t="s">
        <v>3539</v>
      </c>
      <c r="I2615" s="3" t="s">
        <v>16</v>
      </c>
      <c r="J2615" s="36">
        <v>164.63</v>
      </c>
      <c r="K2615" s="32">
        <v>20</v>
      </c>
      <c r="L2615" s="14">
        <v>0.2</v>
      </c>
      <c r="M2615" s="7">
        <v>42482</v>
      </c>
      <c r="N2615" s="93" t="s">
        <v>6158</v>
      </c>
      <c r="O2615" s="8" t="s">
        <v>863</v>
      </c>
      <c r="P2615" s="8" t="s">
        <v>3466</v>
      </c>
      <c r="Q2615" s="8" t="s">
        <v>3473</v>
      </c>
    </row>
    <row r="2616" spans="1:17" ht="13.9" customHeight="1">
      <c r="A2616" s="2" t="s">
        <v>9043</v>
      </c>
      <c r="B2616" s="8" t="s">
        <v>3475</v>
      </c>
      <c r="C2616" s="3" t="s">
        <v>14</v>
      </c>
      <c r="D2616" s="8" t="s">
        <v>2744</v>
      </c>
      <c r="E2616" s="8" t="s">
        <v>3126</v>
      </c>
      <c r="F2616" s="8" t="s">
        <v>3477</v>
      </c>
      <c r="G2616" s="8" t="s">
        <v>15</v>
      </c>
      <c r="H2616" s="18" t="s">
        <v>3539</v>
      </c>
      <c r="I2616" s="3" t="s">
        <v>16</v>
      </c>
      <c r="J2616" s="36">
        <v>308.14</v>
      </c>
      <c r="K2616" s="32">
        <v>26.88</v>
      </c>
      <c r="L2616" s="14">
        <v>0.1875</v>
      </c>
      <c r="M2616" s="7">
        <v>44985</v>
      </c>
      <c r="N2616" s="93" t="s">
        <v>6159</v>
      </c>
      <c r="O2616" s="8" t="s">
        <v>863</v>
      </c>
      <c r="P2616" s="8" t="s">
        <v>3466</v>
      </c>
      <c r="Q2616" s="8" t="s">
        <v>3473</v>
      </c>
    </row>
    <row r="2617" spans="1:17" ht="13.9" customHeight="1">
      <c r="A2617" s="2" t="s">
        <v>9044</v>
      </c>
      <c r="B2617" s="8" t="s">
        <v>3475</v>
      </c>
      <c r="C2617" s="3" t="s">
        <v>14</v>
      </c>
      <c r="D2617" s="8" t="s">
        <v>2745</v>
      </c>
      <c r="E2617" s="8" t="s">
        <v>2207</v>
      </c>
      <c r="F2617" s="8" t="s">
        <v>3477</v>
      </c>
      <c r="G2617" s="8" t="s">
        <v>15</v>
      </c>
      <c r="H2617" s="18" t="s">
        <v>3539</v>
      </c>
      <c r="I2617" s="3" t="s">
        <v>16</v>
      </c>
      <c r="J2617" s="36">
        <v>164.28</v>
      </c>
      <c r="K2617" s="32">
        <v>5</v>
      </c>
      <c r="L2617" s="14">
        <v>0.1875</v>
      </c>
      <c r="M2617" s="7">
        <v>41981</v>
      </c>
      <c r="N2617" s="93" t="s">
        <v>6158</v>
      </c>
      <c r="O2617" s="8" t="s">
        <v>1933</v>
      </c>
      <c r="P2617" s="8" t="s">
        <v>3466</v>
      </c>
      <c r="Q2617" s="8" t="s">
        <v>3473</v>
      </c>
    </row>
    <row r="2618" spans="1:17" ht="13.9" customHeight="1">
      <c r="A2618" s="23" t="s">
        <v>9045</v>
      </c>
      <c r="B2618" s="8" t="s">
        <v>3475</v>
      </c>
      <c r="C2618" s="3" t="s">
        <v>14</v>
      </c>
      <c r="D2618" s="8" t="s">
        <v>2746</v>
      </c>
      <c r="E2618" s="3" t="s">
        <v>354</v>
      </c>
      <c r="F2618" s="8" t="s">
        <v>3477</v>
      </c>
      <c r="G2618" s="8" t="s">
        <v>15</v>
      </c>
      <c r="H2618" s="18" t="s">
        <v>3539</v>
      </c>
      <c r="I2618" s="3" t="s">
        <v>16</v>
      </c>
      <c r="J2618" s="36">
        <v>10.11</v>
      </c>
      <c r="K2618" s="32">
        <v>2.5</v>
      </c>
      <c r="L2618" s="14">
        <v>0.2</v>
      </c>
      <c r="M2618" s="7">
        <v>42012</v>
      </c>
      <c r="N2618" s="93" t="s">
        <v>6160</v>
      </c>
      <c r="O2618" s="8" t="s">
        <v>2621</v>
      </c>
      <c r="P2618" s="8" t="s">
        <v>3466</v>
      </c>
      <c r="Q2618" s="8" t="s">
        <v>3473</v>
      </c>
    </row>
    <row r="2619" spans="1:17" ht="13.9" customHeight="1">
      <c r="A2619" s="2" t="s">
        <v>9046</v>
      </c>
      <c r="B2619" s="8" t="s">
        <v>3475</v>
      </c>
      <c r="C2619" s="3" t="s">
        <v>14</v>
      </c>
      <c r="D2619" s="8" t="s">
        <v>2747</v>
      </c>
      <c r="E2619" s="3" t="s">
        <v>1327</v>
      </c>
      <c r="F2619" s="8" t="s">
        <v>3477</v>
      </c>
      <c r="G2619" s="8" t="s">
        <v>15</v>
      </c>
      <c r="H2619" s="18" t="s">
        <v>3539</v>
      </c>
      <c r="I2619" s="3" t="s">
        <v>16</v>
      </c>
      <c r="J2619" s="36">
        <v>116.5</v>
      </c>
      <c r="K2619" s="32">
        <v>20</v>
      </c>
      <c r="L2619" s="14">
        <v>0.125</v>
      </c>
      <c r="M2619" s="7">
        <v>42485</v>
      </c>
      <c r="N2619" s="93" t="s">
        <v>5481</v>
      </c>
      <c r="O2619" s="8" t="s">
        <v>2629</v>
      </c>
      <c r="P2619" s="8" t="s">
        <v>3466</v>
      </c>
      <c r="Q2619" s="8" t="s">
        <v>3473</v>
      </c>
    </row>
    <row r="2620" spans="1:17" ht="13.9" customHeight="1">
      <c r="A2620" s="2" t="s">
        <v>9047</v>
      </c>
      <c r="B2620" s="8" t="s">
        <v>3475</v>
      </c>
      <c r="C2620" s="3" t="s">
        <v>14</v>
      </c>
      <c r="D2620" s="8" t="s">
        <v>2748</v>
      </c>
      <c r="E2620" s="8" t="s">
        <v>201</v>
      </c>
      <c r="F2620" s="8" t="s">
        <v>3477</v>
      </c>
      <c r="G2620" s="8" t="s">
        <v>15</v>
      </c>
      <c r="H2620" s="18" t="s">
        <v>3539</v>
      </c>
      <c r="I2620" s="3" t="s">
        <v>16</v>
      </c>
      <c r="J2620" s="36">
        <v>113.69</v>
      </c>
      <c r="K2620" s="32">
        <v>17.5</v>
      </c>
      <c r="L2620" s="14">
        <v>0.2</v>
      </c>
      <c r="M2620" s="7">
        <v>45002</v>
      </c>
      <c r="N2620" s="96" t="s">
        <v>6161</v>
      </c>
      <c r="O2620" s="8" t="s">
        <v>2629</v>
      </c>
      <c r="P2620" s="8" t="s">
        <v>3466</v>
      </c>
      <c r="Q2620" s="8" t="s">
        <v>3473</v>
      </c>
    </row>
    <row r="2621" spans="1:17" ht="13.9" customHeight="1">
      <c r="A2621" s="23" t="s">
        <v>9048</v>
      </c>
      <c r="B2621" s="8" t="s">
        <v>3475</v>
      </c>
      <c r="C2621" s="3" t="s">
        <v>14</v>
      </c>
      <c r="D2621" s="8" t="s">
        <v>2749</v>
      </c>
      <c r="E2621" s="3" t="s">
        <v>616</v>
      </c>
      <c r="F2621" s="8" t="s">
        <v>3477</v>
      </c>
      <c r="G2621" s="8" t="s">
        <v>15</v>
      </c>
      <c r="H2621" s="18" t="s">
        <v>3539</v>
      </c>
      <c r="I2621" s="3" t="s">
        <v>16</v>
      </c>
      <c r="J2621" s="36">
        <v>107.98</v>
      </c>
      <c r="K2621" s="32">
        <v>7.5</v>
      </c>
      <c r="L2621" s="14">
        <v>0.125</v>
      </c>
      <c r="M2621" s="7">
        <v>42003</v>
      </c>
      <c r="N2621" s="96" t="s">
        <v>5481</v>
      </c>
      <c r="O2621" s="8" t="s">
        <v>368</v>
      </c>
      <c r="P2621" s="8" t="s">
        <v>3469</v>
      </c>
      <c r="Q2621" s="8" t="s">
        <v>3473</v>
      </c>
    </row>
    <row r="2622" spans="1:17" ht="13.9" customHeight="1">
      <c r="A2622" s="2" t="s">
        <v>9049</v>
      </c>
      <c r="B2622" s="8" t="s">
        <v>3475</v>
      </c>
      <c r="C2622" s="3" t="s">
        <v>14</v>
      </c>
      <c r="D2622" s="8" t="s">
        <v>2750</v>
      </c>
      <c r="E2622" s="8" t="s">
        <v>2147</v>
      </c>
      <c r="F2622" s="8" t="s">
        <v>3477</v>
      </c>
      <c r="G2622" s="8" t="s">
        <v>15</v>
      </c>
      <c r="H2622" s="18" t="s">
        <v>3539</v>
      </c>
      <c r="I2622" s="3" t="s">
        <v>16</v>
      </c>
      <c r="J2622" s="36">
        <v>162.41999999999999</v>
      </c>
      <c r="K2622" s="32">
        <v>10</v>
      </c>
      <c r="L2622" s="14">
        <v>0.1875</v>
      </c>
      <c r="M2622" s="7">
        <v>41995</v>
      </c>
      <c r="N2622" s="93" t="s">
        <v>6162</v>
      </c>
      <c r="O2622" s="8" t="s">
        <v>368</v>
      </c>
      <c r="P2622" s="8" t="s">
        <v>3469</v>
      </c>
      <c r="Q2622" s="8" t="s">
        <v>3473</v>
      </c>
    </row>
    <row r="2623" spans="1:17" ht="13.9" customHeight="1">
      <c r="A2623" s="2" t="s">
        <v>9050</v>
      </c>
      <c r="B2623" s="8" t="s">
        <v>3475</v>
      </c>
      <c r="C2623" s="3" t="s">
        <v>14</v>
      </c>
      <c r="D2623" s="8" t="s">
        <v>2751</v>
      </c>
      <c r="E2623" s="8" t="s">
        <v>1777</v>
      </c>
      <c r="F2623" s="8" t="s">
        <v>3477</v>
      </c>
      <c r="G2623" s="8" t="s">
        <v>15</v>
      </c>
      <c r="H2623" s="18" t="s">
        <v>3539</v>
      </c>
      <c r="I2623" s="3" t="s">
        <v>16</v>
      </c>
      <c r="J2623" s="36">
        <v>73.569999999999993</v>
      </c>
      <c r="K2623" s="32">
        <v>0.83</v>
      </c>
      <c r="L2623" s="14">
        <v>0.2</v>
      </c>
      <c r="M2623" s="7">
        <v>42485</v>
      </c>
      <c r="N2623" s="93" t="s">
        <v>5487</v>
      </c>
      <c r="O2623" s="8" t="s">
        <v>2607</v>
      </c>
      <c r="P2623" s="8" t="s">
        <v>3469</v>
      </c>
      <c r="Q2623" s="8" t="s">
        <v>3473</v>
      </c>
    </row>
    <row r="2624" spans="1:17" ht="13.9" customHeight="1">
      <c r="A2624" s="23" t="s">
        <v>9051</v>
      </c>
      <c r="B2624" s="8" t="s">
        <v>3475</v>
      </c>
      <c r="C2624" s="3" t="s">
        <v>14</v>
      </c>
      <c r="D2624" s="8" t="s">
        <v>1122</v>
      </c>
      <c r="E2624" s="8" t="s">
        <v>1589</v>
      </c>
      <c r="F2624" s="8" t="s">
        <v>3477</v>
      </c>
      <c r="G2624" s="8" t="s">
        <v>15</v>
      </c>
      <c r="H2624" s="18" t="s">
        <v>3539</v>
      </c>
      <c r="I2624" s="3" t="s">
        <v>16</v>
      </c>
      <c r="J2624" s="36">
        <v>80.2</v>
      </c>
      <c r="K2624" s="32">
        <v>20</v>
      </c>
      <c r="L2624" s="14">
        <v>0.2</v>
      </c>
      <c r="M2624" s="7">
        <v>45007</v>
      </c>
      <c r="N2624" s="93" t="s">
        <v>3831</v>
      </c>
      <c r="O2624" s="8" t="s">
        <v>2607</v>
      </c>
      <c r="P2624" s="8" t="s">
        <v>3469</v>
      </c>
      <c r="Q2624" s="8" t="s">
        <v>3473</v>
      </c>
    </row>
    <row r="2625" spans="1:17" ht="13.9" customHeight="1">
      <c r="A2625" s="2" t="s">
        <v>9052</v>
      </c>
      <c r="B2625" s="8" t="s">
        <v>3475</v>
      </c>
      <c r="C2625" s="3" t="s">
        <v>14</v>
      </c>
      <c r="D2625" s="8" t="s">
        <v>2752</v>
      </c>
      <c r="E2625" s="8" t="s">
        <v>2552</v>
      </c>
      <c r="F2625" s="8" t="s">
        <v>3477</v>
      </c>
      <c r="G2625" s="8" t="s">
        <v>15</v>
      </c>
      <c r="H2625" s="18" t="s">
        <v>3539</v>
      </c>
      <c r="I2625" s="3" t="s">
        <v>16</v>
      </c>
      <c r="J2625" s="36">
        <v>118.15</v>
      </c>
      <c r="K2625" s="32">
        <v>30</v>
      </c>
      <c r="L2625" s="14">
        <v>0.1875</v>
      </c>
      <c r="M2625" s="7">
        <v>42001</v>
      </c>
      <c r="N2625" s="93" t="s">
        <v>5486</v>
      </c>
      <c r="O2625" s="8" t="s">
        <v>2607</v>
      </c>
      <c r="P2625" s="8" t="s">
        <v>3469</v>
      </c>
      <c r="Q2625" s="8" t="s">
        <v>3473</v>
      </c>
    </row>
    <row r="2626" spans="1:17" ht="13.9" customHeight="1">
      <c r="A2626" s="2" t="s">
        <v>9053</v>
      </c>
      <c r="B2626" s="8" t="s">
        <v>3475</v>
      </c>
      <c r="C2626" s="3" t="s">
        <v>14</v>
      </c>
      <c r="D2626" s="8" t="s">
        <v>2753</v>
      </c>
      <c r="E2626" s="8" t="s">
        <v>1502</v>
      </c>
      <c r="F2626" s="8" t="s">
        <v>3477</v>
      </c>
      <c r="G2626" s="8" t="s">
        <v>15</v>
      </c>
      <c r="H2626" s="18" t="s">
        <v>3539</v>
      </c>
      <c r="I2626" s="3" t="s">
        <v>16</v>
      </c>
      <c r="J2626" s="36">
        <v>82.53</v>
      </c>
      <c r="K2626" s="32">
        <v>2.86</v>
      </c>
      <c r="L2626" s="14">
        <v>0.1875</v>
      </c>
      <c r="M2626" s="7">
        <v>42016</v>
      </c>
      <c r="N2626" s="93" t="s">
        <v>5489</v>
      </c>
      <c r="O2626" s="8" t="s">
        <v>2607</v>
      </c>
      <c r="P2626" s="8" t="s">
        <v>3469</v>
      </c>
      <c r="Q2626" s="8" t="s">
        <v>3473</v>
      </c>
    </row>
    <row r="2627" spans="1:17" ht="13.9" customHeight="1">
      <c r="A2627" s="23" t="s">
        <v>9054</v>
      </c>
      <c r="B2627" s="8" t="s">
        <v>3475</v>
      </c>
      <c r="C2627" s="3" t="s">
        <v>14</v>
      </c>
      <c r="D2627" s="8" t="s">
        <v>2754</v>
      </c>
      <c r="E2627" s="3" t="s">
        <v>1100</v>
      </c>
      <c r="F2627" s="8" t="s">
        <v>3477</v>
      </c>
      <c r="G2627" s="8" t="s">
        <v>15</v>
      </c>
      <c r="H2627" s="18" t="s">
        <v>3539</v>
      </c>
      <c r="I2627" s="3" t="s">
        <v>16</v>
      </c>
      <c r="J2627" s="36">
        <v>157.22</v>
      </c>
      <c r="K2627" s="32">
        <v>7.5</v>
      </c>
      <c r="L2627" s="14">
        <v>0.1875</v>
      </c>
      <c r="M2627" s="7">
        <v>42465</v>
      </c>
      <c r="N2627" s="93" t="s">
        <v>5487</v>
      </c>
      <c r="O2627" s="8" t="s">
        <v>2607</v>
      </c>
      <c r="P2627" s="8" t="s">
        <v>3469</v>
      </c>
      <c r="Q2627" s="8" t="s">
        <v>3473</v>
      </c>
    </row>
    <row r="2628" spans="1:17" ht="13.9" customHeight="1">
      <c r="A2628" s="2" t="s">
        <v>9055</v>
      </c>
      <c r="B2628" s="8" t="s">
        <v>3475</v>
      </c>
      <c r="C2628" s="3" t="s">
        <v>14</v>
      </c>
      <c r="D2628" s="8" t="s">
        <v>2755</v>
      </c>
      <c r="E2628" s="8" t="s">
        <v>2207</v>
      </c>
      <c r="F2628" s="8" t="s">
        <v>3477</v>
      </c>
      <c r="G2628" s="8" t="s">
        <v>15</v>
      </c>
      <c r="H2628" s="18" t="s">
        <v>3539</v>
      </c>
      <c r="I2628" s="3" t="s">
        <v>16</v>
      </c>
      <c r="J2628" s="36">
        <v>78.5</v>
      </c>
      <c r="K2628" s="32">
        <v>8.57</v>
      </c>
      <c r="L2628" s="14">
        <v>0.2</v>
      </c>
      <c r="M2628" s="7">
        <v>45002</v>
      </c>
      <c r="N2628" s="93" t="s">
        <v>3813</v>
      </c>
      <c r="O2628" s="8" t="s">
        <v>2607</v>
      </c>
      <c r="P2628" s="8" t="s">
        <v>3469</v>
      </c>
      <c r="Q2628" s="8" t="s">
        <v>3473</v>
      </c>
    </row>
    <row r="2629" spans="1:17" ht="13.9" customHeight="1">
      <c r="A2629" s="2" t="s">
        <v>9056</v>
      </c>
      <c r="B2629" s="8" t="s">
        <v>3475</v>
      </c>
      <c r="C2629" s="3" t="s">
        <v>14</v>
      </c>
      <c r="D2629" s="8" t="s">
        <v>2756</v>
      </c>
      <c r="E2629" s="3" t="s">
        <v>1177</v>
      </c>
      <c r="F2629" s="8" t="s">
        <v>3477</v>
      </c>
      <c r="G2629" s="8" t="s">
        <v>15</v>
      </c>
      <c r="H2629" s="18" t="s">
        <v>3539</v>
      </c>
      <c r="I2629" s="3" t="s">
        <v>16</v>
      </c>
      <c r="J2629" s="36">
        <v>82.74</v>
      </c>
      <c r="K2629" s="32">
        <v>2.86</v>
      </c>
      <c r="L2629" s="14">
        <v>0.125</v>
      </c>
      <c r="M2629" s="7">
        <v>42002</v>
      </c>
      <c r="N2629" s="96" t="s">
        <v>6158</v>
      </c>
      <c r="O2629" s="8" t="s">
        <v>2607</v>
      </c>
      <c r="P2629" s="8" t="s">
        <v>3469</v>
      </c>
      <c r="Q2629" s="8" t="s">
        <v>3473</v>
      </c>
    </row>
    <row r="2630" spans="1:17" ht="13.9" customHeight="1">
      <c r="A2630" s="23" t="s">
        <v>9057</v>
      </c>
      <c r="B2630" s="8" t="s">
        <v>3475</v>
      </c>
      <c r="C2630" s="3" t="s">
        <v>14</v>
      </c>
      <c r="D2630" s="8" t="s">
        <v>2757</v>
      </c>
      <c r="E2630" s="3" t="s">
        <v>1471</v>
      </c>
      <c r="F2630" s="8" t="s">
        <v>3477</v>
      </c>
      <c r="G2630" s="8" t="s">
        <v>15</v>
      </c>
      <c r="H2630" s="18" t="s">
        <v>3539</v>
      </c>
      <c r="I2630" s="3" t="s">
        <v>16</v>
      </c>
      <c r="J2630" s="36">
        <v>81.150000000000006</v>
      </c>
      <c r="K2630" s="32">
        <v>1.67</v>
      </c>
      <c r="L2630" s="14">
        <v>0.2</v>
      </c>
      <c r="M2630" s="7">
        <v>42017</v>
      </c>
      <c r="N2630" s="93" t="s">
        <v>6163</v>
      </c>
      <c r="O2630" s="8" t="s">
        <v>1930</v>
      </c>
      <c r="P2630" s="8" t="s">
        <v>3469</v>
      </c>
      <c r="Q2630" s="8" t="s">
        <v>3473</v>
      </c>
    </row>
    <row r="2631" spans="1:17" ht="13.9" customHeight="1">
      <c r="A2631" s="2" t="s">
        <v>9058</v>
      </c>
      <c r="B2631" s="8" t="s">
        <v>3475</v>
      </c>
      <c r="C2631" s="3" t="s">
        <v>14</v>
      </c>
      <c r="D2631" s="8" t="s">
        <v>2758</v>
      </c>
      <c r="E2631" s="3" t="s">
        <v>955</v>
      </c>
      <c r="F2631" s="8" t="s">
        <v>3477</v>
      </c>
      <c r="G2631" s="8" t="s">
        <v>15</v>
      </c>
      <c r="H2631" s="18" t="s">
        <v>3539</v>
      </c>
      <c r="I2631" s="3" t="s">
        <v>16</v>
      </c>
      <c r="J2631" s="36">
        <v>80.06</v>
      </c>
      <c r="K2631" s="32">
        <v>3.74</v>
      </c>
      <c r="L2631" s="14">
        <v>0.1875</v>
      </c>
      <c r="M2631" s="7">
        <v>42486</v>
      </c>
      <c r="N2631" s="93" t="s">
        <v>5490</v>
      </c>
      <c r="O2631" s="8" t="s">
        <v>1930</v>
      </c>
      <c r="P2631" s="8" t="s">
        <v>3469</v>
      </c>
      <c r="Q2631" s="8" t="s">
        <v>3473</v>
      </c>
    </row>
    <row r="2632" spans="1:17" ht="13.9" customHeight="1">
      <c r="A2632" s="2" t="s">
        <v>9059</v>
      </c>
      <c r="B2632" s="8" t="s">
        <v>3475</v>
      </c>
      <c r="C2632" s="3" t="s">
        <v>14</v>
      </c>
      <c r="D2632" s="8" t="s">
        <v>2759</v>
      </c>
      <c r="E2632" s="8" t="s">
        <v>2552</v>
      </c>
      <c r="F2632" s="8" t="s">
        <v>3477</v>
      </c>
      <c r="G2632" s="8" t="s">
        <v>15</v>
      </c>
      <c r="H2632" s="18" t="s">
        <v>3539</v>
      </c>
      <c r="I2632" s="3" t="s">
        <v>16</v>
      </c>
      <c r="J2632" s="36">
        <v>122.53</v>
      </c>
      <c r="K2632" s="32">
        <v>7.5</v>
      </c>
      <c r="L2632" s="14">
        <v>0.1875</v>
      </c>
      <c r="M2632" s="7">
        <v>45000</v>
      </c>
      <c r="N2632" s="93" t="s">
        <v>6164</v>
      </c>
      <c r="O2632" s="8" t="s">
        <v>1930</v>
      </c>
      <c r="P2632" s="8" t="s">
        <v>3469</v>
      </c>
      <c r="Q2632" s="8" t="s">
        <v>3473</v>
      </c>
    </row>
    <row r="2633" spans="1:17" ht="13.9" customHeight="1">
      <c r="A2633" s="23" t="s">
        <v>9060</v>
      </c>
      <c r="B2633" s="8" t="s">
        <v>3475</v>
      </c>
      <c r="C2633" s="3" t="s">
        <v>14</v>
      </c>
      <c r="D2633" s="8" t="s">
        <v>2760</v>
      </c>
      <c r="E2633" s="3" t="s">
        <v>354</v>
      </c>
      <c r="F2633" s="8" t="s">
        <v>3477</v>
      </c>
      <c r="G2633" s="8" t="s">
        <v>15</v>
      </c>
      <c r="H2633" s="18" t="s">
        <v>3539</v>
      </c>
      <c r="I2633" s="3" t="s">
        <v>16</v>
      </c>
      <c r="J2633" s="36">
        <v>147.38</v>
      </c>
      <c r="K2633" s="32">
        <v>3.81</v>
      </c>
      <c r="L2633" s="14">
        <v>0.2</v>
      </c>
      <c r="M2633" s="7">
        <v>41998</v>
      </c>
      <c r="N2633" s="93" t="s">
        <v>6165</v>
      </c>
      <c r="O2633" s="8" t="s">
        <v>956</v>
      </c>
      <c r="P2633" s="8" t="s">
        <v>3469</v>
      </c>
      <c r="Q2633" s="8" t="s">
        <v>3473</v>
      </c>
    </row>
    <row r="2634" spans="1:17" ht="13.9" customHeight="1">
      <c r="A2634" s="2" t="s">
        <v>9061</v>
      </c>
      <c r="B2634" s="8" t="s">
        <v>3475</v>
      </c>
      <c r="C2634" s="3" t="s">
        <v>14</v>
      </c>
      <c r="D2634" s="8" t="s">
        <v>2761</v>
      </c>
      <c r="E2634" s="3" t="s">
        <v>1471</v>
      </c>
      <c r="F2634" s="8" t="s">
        <v>3477</v>
      </c>
      <c r="G2634" s="8" t="s">
        <v>15</v>
      </c>
      <c r="H2634" s="18" t="s">
        <v>3539</v>
      </c>
      <c r="I2634" s="3" t="s">
        <v>16</v>
      </c>
      <c r="J2634" s="36">
        <v>41.42</v>
      </c>
      <c r="K2634" s="32">
        <v>6.67</v>
      </c>
      <c r="L2634" s="14">
        <v>0.1875</v>
      </c>
      <c r="M2634" s="7">
        <v>42023</v>
      </c>
      <c r="N2634" s="93" t="s">
        <v>6166</v>
      </c>
      <c r="O2634" s="8" t="s">
        <v>956</v>
      </c>
      <c r="P2634" s="8" t="s">
        <v>3466</v>
      </c>
      <c r="Q2634" s="8" t="s">
        <v>3473</v>
      </c>
    </row>
    <row r="2635" spans="1:17" ht="13.9" customHeight="1">
      <c r="A2635" s="2" t="s">
        <v>9062</v>
      </c>
      <c r="B2635" s="8" t="s">
        <v>3475</v>
      </c>
      <c r="C2635" s="3" t="s">
        <v>14</v>
      </c>
      <c r="D2635" s="8" t="s">
        <v>2762</v>
      </c>
      <c r="E2635" s="8" t="s">
        <v>3126</v>
      </c>
      <c r="F2635" s="8" t="s">
        <v>3477</v>
      </c>
      <c r="G2635" s="8" t="s">
        <v>15</v>
      </c>
      <c r="H2635" s="18" t="s">
        <v>3539</v>
      </c>
      <c r="I2635" s="3" t="s">
        <v>16</v>
      </c>
      <c r="J2635" s="36">
        <v>41.13</v>
      </c>
      <c r="K2635" s="32">
        <v>6.67</v>
      </c>
      <c r="L2635" s="14">
        <v>0.2</v>
      </c>
      <c r="M2635" s="7">
        <v>42494</v>
      </c>
      <c r="N2635" s="93" t="s">
        <v>6167</v>
      </c>
      <c r="O2635" s="8" t="s">
        <v>956</v>
      </c>
      <c r="P2635" s="8" t="s">
        <v>3466</v>
      </c>
      <c r="Q2635" s="8" t="s">
        <v>3473</v>
      </c>
    </row>
    <row r="2636" spans="1:17" ht="13.9" customHeight="1">
      <c r="A2636" s="23" t="s">
        <v>9063</v>
      </c>
      <c r="B2636" s="11" t="s">
        <v>3475</v>
      </c>
      <c r="C2636" s="3" t="s">
        <v>14</v>
      </c>
      <c r="D2636" s="8" t="s">
        <v>2763</v>
      </c>
      <c r="E2636" s="3" t="s">
        <v>723</v>
      </c>
      <c r="F2636" s="8" t="s">
        <v>3477</v>
      </c>
      <c r="G2636" s="8" t="s">
        <v>15</v>
      </c>
      <c r="H2636" s="18" t="s">
        <v>3539</v>
      </c>
      <c r="I2636" s="3" t="s">
        <v>16</v>
      </c>
      <c r="J2636" s="36">
        <v>85.23</v>
      </c>
      <c r="K2636" s="32">
        <v>10.5</v>
      </c>
      <c r="L2636" s="6">
        <v>0.125</v>
      </c>
      <c r="M2636" s="7">
        <v>45014</v>
      </c>
      <c r="N2636" s="93" t="s">
        <v>6167</v>
      </c>
      <c r="O2636" s="8" t="s">
        <v>956</v>
      </c>
      <c r="P2636" s="8" t="s">
        <v>3466</v>
      </c>
      <c r="Q2636" s="8" t="s">
        <v>3473</v>
      </c>
    </row>
    <row r="2637" spans="1:17" ht="13.9" customHeight="1">
      <c r="A2637" s="2" t="s">
        <v>9064</v>
      </c>
      <c r="B2637" s="11" t="s">
        <v>3475</v>
      </c>
      <c r="C2637" s="3" t="s">
        <v>14</v>
      </c>
      <c r="D2637" s="8" t="s">
        <v>2764</v>
      </c>
      <c r="E2637" s="3" t="s">
        <v>723</v>
      </c>
      <c r="F2637" s="8" t="s">
        <v>3477</v>
      </c>
      <c r="G2637" s="8" t="s">
        <v>15</v>
      </c>
      <c r="H2637" s="18" t="s">
        <v>3539</v>
      </c>
      <c r="I2637" s="3" t="s">
        <v>16</v>
      </c>
      <c r="J2637" s="36">
        <v>318.32</v>
      </c>
      <c r="K2637" s="32">
        <v>47.6</v>
      </c>
      <c r="L2637" s="14">
        <v>0.125</v>
      </c>
      <c r="M2637" s="7">
        <v>42001</v>
      </c>
      <c r="N2637" s="93" t="s">
        <v>6168</v>
      </c>
      <c r="O2637" s="8" t="s">
        <v>177</v>
      </c>
      <c r="P2637" s="8" t="s">
        <v>3466</v>
      </c>
      <c r="Q2637" s="8" t="s">
        <v>3471</v>
      </c>
    </row>
    <row r="2638" spans="1:17" ht="13.9" customHeight="1">
      <c r="A2638" s="2" t="s">
        <v>9065</v>
      </c>
      <c r="B2638" s="11" t="s">
        <v>3475</v>
      </c>
      <c r="C2638" s="3" t="s">
        <v>14</v>
      </c>
      <c r="D2638" s="8" t="s">
        <v>2765</v>
      </c>
      <c r="E2638" s="8" t="s">
        <v>3126</v>
      </c>
      <c r="F2638" s="8" t="s">
        <v>3477</v>
      </c>
      <c r="G2638" s="8" t="s">
        <v>15</v>
      </c>
      <c r="H2638" s="18" t="s">
        <v>3539</v>
      </c>
      <c r="I2638" s="3" t="s">
        <v>16</v>
      </c>
      <c r="J2638" s="36">
        <v>119.49</v>
      </c>
      <c r="K2638" s="32">
        <v>3.33</v>
      </c>
      <c r="L2638" s="14">
        <v>0.1875</v>
      </c>
      <c r="M2638" s="7">
        <v>42023</v>
      </c>
      <c r="N2638" s="93" t="s">
        <v>6169</v>
      </c>
      <c r="O2638" s="8" t="s">
        <v>2607</v>
      </c>
      <c r="P2638" s="8" t="s">
        <v>3469</v>
      </c>
      <c r="Q2638" s="8" t="s">
        <v>3473</v>
      </c>
    </row>
    <row r="2639" spans="1:17" ht="13.9" customHeight="1">
      <c r="A2639" s="23" t="s">
        <v>9066</v>
      </c>
      <c r="B2639" s="11" t="s">
        <v>3475</v>
      </c>
      <c r="C2639" s="3" t="s">
        <v>14</v>
      </c>
      <c r="D2639" s="8" t="s">
        <v>2766</v>
      </c>
      <c r="E2639" s="8" t="s">
        <v>2864</v>
      </c>
      <c r="F2639" s="8" t="s">
        <v>3477</v>
      </c>
      <c r="G2639" s="8" t="s">
        <v>15</v>
      </c>
      <c r="H2639" s="18" t="s">
        <v>3539</v>
      </c>
      <c r="I2639" s="3" t="s">
        <v>16</v>
      </c>
      <c r="J2639" s="36">
        <v>79.28</v>
      </c>
      <c r="K2639" s="32">
        <v>20</v>
      </c>
      <c r="L2639" s="14">
        <v>0.2</v>
      </c>
      <c r="M2639" s="7">
        <v>42494</v>
      </c>
      <c r="N2639" s="93" t="s">
        <v>6170</v>
      </c>
      <c r="O2639" s="8" t="s">
        <v>2607</v>
      </c>
      <c r="P2639" s="8" t="s">
        <v>3469</v>
      </c>
      <c r="Q2639" s="8" t="s">
        <v>3473</v>
      </c>
    </row>
    <row r="2640" spans="1:17" ht="13.9" customHeight="1">
      <c r="A2640" s="2" t="s">
        <v>9067</v>
      </c>
      <c r="B2640" s="11" t="s">
        <v>3475</v>
      </c>
      <c r="C2640" s="3" t="s">
        <v>14</v>
      </c>
      <c r="D2640" s="8" t="s">
        <v>2767</v>
      </c>
      <c r="E2640" s="3" t="s">
        <v>995</v>
      </c>
      <c r="F2640" s="8" t="s">
        <v>3477</v>
      </c>
      <c r="G2640" s="8" t="s">
        <v>15</v>
      </c>
      <c r="H2640" s="18" t="s">
        <v>3539</v>
      </c>
      <c r="I2640" s="3" t="s">
        <v>16</v>
      </c>
      <c r="J2640" s="36">
        <v>121.72</v>
      </c>
      <c r="K2640" s="32">
        <v>5</v>
      </c>
      <c r="L2640" s="14">
        <v>0.1875</v>
      </c>
      <c r="M2640" s="7">
        <v>45013</v>
      </c>
      <c r="N2640" s="93" t="s">
        <v>6171</v>
      </c>
      <c r="O2640" s="8" t="s">
        <v>2607</v>
      </c>
      <c r="P2640" s="8" t="s">
        <v>3469</v>
      </c>
      <c r="Q2640" s="8" t="s">
        <v>3473</v>
      </c>
    </row>
    <row r="2641" spans="1:17" ht="13.9" customHeight="1">
      <c r="A2641" s="2" t="s">
        <v>9068</v>
      </c>
      <c r="B2641" s="11" t="s">
        <v>3475</v>
      </c>
      <c r="C2641" s="3" t="s">
        <v>14</v>
      </c>
      <c r="D2641" s="8" t="s">
        <v>2768</v>
      </c>
      <c r="E2641" s="3" t="s">
        <v>1327</v>
      </c>
      <c r="F2641" s="8" t="s">
        <v>3477</v>
      </c>
      <c r="G2641" s="8" t="s">
        <v>15</v>
      </c>
      <c r="H2641" s="18" t="s">
        <v>3539</v>
      </c>
      <c r="I2641" s="3" t="s">
        <v>16</v>
      </c>
      <c r="J2641" s="36">
        <v>85.53</v>
      </c>
      <c r="K2641" s="32">
        <v>5</v>
      </c>
      <c r="L2641" s="14">
        <v>0.2</v>
      </c>
      <c r="M2641" s="7">
        <v>43105</v>
      </c>
      <c r="N2641" s="93" t="s">
        <v>6172</v>
      </c>
      <c r="O2641" s="8" t="s">
        <v>1930</v>
      </c>
      <c r="P2641" s="8" t="s">
        <v>3469</v>
      </c>
      <c r="Q2641" s="8" t="s">
        <v>3473</v>
      </c>
    </row>
    <row r="2642" spans="1:17" ht="13.9" customHeight="1">
      <c r="A2642" s="23" t="s">
        <v>9069</v>
      </c>
      <c r="B2642" s="11" t="s">
        <v>3475</v>
      </c>
      <c r="C2642" s="3" t="s">
        <v>14</v>
      </c>
      <c r="D2642" s="8" t="s">
        <v>2769</v>
      </c>
      <c r="E2642" s="3" t="s">
        <v>774</v>
      </c>
      <c r="F2642" s="8" t="s">
        <v>3477</v>
      </c>
      <c r="G2642" s="8" t="s">
        <v>15</v>
      </c>
      <c r="H2642" s="18" t="s">
        <v>3539</v>
      </c>
      <c r="I2642" s="3" t="s">
        <v>16</v>
      </c>
      <c r="J2642" s="36">
        <v>168.27</v>
      </c>
      <c r="K2642" s="32">
        <v>1.46</v>
      </c>
      <c r="L2642" s="14">
        <v>0.2</v>
      </c>
      <c r="M2642" s="7">
        <v>42017</v>
      </c>
      <c r="N2642" s="93" t="s">
        <v>6173</v>
      </c>
      <c r="O2642" s="8" t="s">
        <v>956</v>
      </c>
      <c r="P2642" s="8" t="s">
        <v>3469</v>
      </c>
      <c r="Q2642" s="8" t="s">
        <v>3473</v>
      </c>
    </row>
    <row r="2643" spans="1:17" ht="13.9" customHeight="1">
      <c r="A2643" s="2" t="s">
        <v>9070</v>
      </c>
      <c r="B2643" s="11" t="s">
        <v>3475</v>
      </c>
      <c r="C2643" s="3" t="s">
        <v>14</v>
      </c>
      <c r="D2643" s="8" t="s">
        <v>2770</v>
      </c>
      <c r="E2643" s="3" t="s">
        <v>1051</v>
      </c>
      <c r="F2643" s="8" t="s">
        <v>3477</v>
      </c>
      <c r="G2643" s="8" t="s">
        <v>15</v>
      </c>
      <c r="H2643" s="18" t="s">
        <v>3539</v>
      </c>
      <c r="I2643" s="3" t="s">
        <v>16</v>
      </c>
      <c r="J2643" s="36">
        <v>149.16</v>
      </c>
      <c r="K2643" s="32">
        <v>0.36</v>
      </c>
      <c r="L2643" s="14">
        <v>0.1875</v>
      </c>
      <c r="M2643" s="7">
        <v>42488</v>
      </c>
      <c r="N2643" s="93" t="s">
        <v>6174</v>
      </c>
      <c r="O2643" s="8" t="s">
        <v>956</v>
      </c>
      <c r="P2643" s="8" t="s">
        <v>3469</v>
      </c>
      <c r="Q2643" s="8" t="s">
        <v>3473</v>
      </c>
    </row>
    <row r="2644" spans="1:17" ht="13.9" customHeight="1">
      <c r="A2644" s="2" t="s">
        <v>9071</v>
      </c>
      <c r="B2644" s="11" t="s">
        <v>3475</v>
      </c>
      <c r="C2644" s="3" t="s">
        <v>14</v>
      </c>
      <c r="D2644" s="8" t="s">
        <v>2771</v>
      </c>
      <c r="E2644" s="3" t="s">
        <v>1177</v>
      </c>
      <c r="F2644" s="8" t="s">
        <v>3477</v>
      </c>
      <c r="G2644" s="8" t="s">
        <v>15</v>
      </c>
      <c r="H2644" s="18" t="s">
        <v>3539</v>
      </c>
      <c r="I2644" s="3" t="s">
        <v>16</v>
      </c>
      <c r="J2644" s="36">
        <v>164.6</v>
      </c>
      <c r="K2644" s="32">
        <v>0.63</v>
      </c>
      <c r="L2644" s="14">
        <v>0.1875</v>
      </c>
      <c r="M2644" s="7">
        <v>45006</v>
      </c>
      <c r="N2644" s="93" t="s">
        <v>6175</v>
      </c>
      <c r="O2644" s="8" t="s">
        <v>956</v>
      </c>
      <c r="P2644" s="8" t="s">
        <v>3469</v>
      </c>
      <c r="Q2644" s="8" t="s">
        <v>3473</v>
      </c>
    </row>
    <row r="2645" spans="1:17" ht="13.9" customHeight="1">
      <c r="A2645" s="23" t="s">
        <v>9072</v>
      </c>
      <c r="B2645" s="11" t="s">
        <v>3475</v>
      </c>
      <c r="C2645" s="3" t="s">
        <v>14</v>
      </c>
      <c r="D2645" s="8" t="s">
        <v>2772</v>
      </c>
      <c r="E2645" s="8" t="s">
        <v>201</v>
      </c>
      <c r="F2645" s="8" t="s">
        <v>3477</v>
      </c>
      <c r="G2645" s="8" t="s">
        <v>15</v>
      </c>
      <c r="H2645" s="18" t="s">
        <v>3539</v>
      </c>
      <c r="I2645" s="3" t="s">
        <v>16</v>
      </c>
      <c r="J2645" s="36">
        <v>42.56</v>
      </c>
      <c r="K2645" s="32">
        <v>1.5</v>
      </c>
      <c r="L2645" s="14">
        <v>0.125</v>
      </c>
      <c r="M2645" s="7">
        <v>42008</v>
      </c>
      <c r="N2645" s="93" t="s">
        <v>6176</v>
      </c>
      <c r="O2645" s="8" t="s">
        <v>956</v>
      </c>
      <c r="P2645" s="8" t="s">
        <v>3469</v>
      </c>
      <c r="Q2645" s="8" t="s">
        <v>3473</v>
      </c>
    </row>
    <row r="2646" spans="1:17" ht="13.9" customHeight="1">
      <c r="A2646" s="2" t="s">
        <v>9073</v>
      </c>
      <c r="B2646" s="11" t="s">
        <v>3475</v>
      </c>
      <c r="C2646" s="3" t="s">
        <v>14</v>
      </c>
      <c r="D2646" s="8" t="s">
        <v>2773</v>
      </c>
      <c r="E2646" s="8" t="s">
        <v>1274</v>
      </c>
      <c r="F2646" s="8" t="s">
        <v>3477</v>
      </c>
      <c r="G2646" s="8" t="s">
        <v>15</v>
      </c>
      <c r="H2646" s="18" t="s">
        <v>3539</v>
      </c>
      <c r="I2646" s="3" t="s">
        <v>16</v>
      </c>
      <c r="J2646" s="36">
        <v>40.68</v>
      </c>
      <c r="K2646" s="32">
        <v>13.75</v>
      </c>
      <c r="L2646" s="14">
        <v>0.2</v>
      </c>
      <c r="M2646" s="7">
        <v>42024</v>
      </c>
      <c r="N2646" s="93" t="s">
        <v>6167</v>
      </c>
      <c r="O2646" s="8" t="s">
        <v>1988</v>
      </c>
      <c r="P2646" s="8" t="s">
        <v>3469</v>
      </c>
      <c r="Q2646" s="8" t="s">
        <v>3473</v>
      </c>
    </row>
    <row r="2647" spans="1:17" ht="13.9" customHeight="1">
      <c r="A2647" s="2" t="s">
        <v>9074</v>
      </c>
      <c r="B2647" s="11" t="s">
        <v>3475</v>
      </c>
      <c r="C2647" s="3" t="s">
        <v>14</v>
      </c>
      <c r="D2647" s="8" t="s">
        <v>2774</v>
      </c>
      <c r="E2647" s="8" t="s">
        <v>2404</v>
      </c>
      <c r="F2647" s="8" t="s">
        <v>3477</v>
      </c>
      <c r="G2647" s="8" t="s">
        <v>15</v>
      </c>
      <c r="H2647" s="18" t="s">
        <v>3539</v>
      </c>
      <c r="I2647" s="3" t="s">
        <v>16</v>
      </c>
      <c r="J2647" s="36">
        <v>42.08</v>
      </c>
      <c r="K2647" s="32">
        <v>6.67</v>
      </c>
      <c r="L2647" s="14">
        <v>0.2</v>
      </c>
      <c r="M2647" s="7">
        <v>42494</v>
      </c>
      <c r="N2647" s="93" t="s">
        <v>6167</v>
      </c>
      <c r="O2647" s="8" t="s">
        <v>1988</v>
      </c>
      <c r="P2647" s="8" t="s">
        <v>3469</v>
      </c>
      <c r="Q2647" s="8" t="s">
        <v>3473</v>
      </c>
    </row>
    <row r="2648" spans="1:17" ht="13.9" customHeight="1">
      <c r="A2648" s="23" t="s">
        <v>9075</v>
      </c>
      <c r="B2648" s="11" t="s">
        <v>3475</v>
      </c>
      <c r="C2648" s="3" t="s">
        <v>14</v>
      </c>
      <c r="D2648" s="8" t="s">
        <v>2775</v>
      </c>
      <c r="E2648" s="3" t="s">
        <v>553</v>
      </c>
      <c r="F2648" s="8" t="s">
        <v>3477</v>
      </c>
      <c r="G2648" s="8" t="s">
        <v>15</v>
      </c>
      <c r="H2648" s="18" t="s">
        <v>3539</v>
      </c>
      <c r="I2648" s="3" t="s">
        <v>16</v>
      </c>
      <c r="J2648" s="36">
        <v>43.92</v>
      </c>
      <c r="K2648" s="32">
        <v>3.33</v>
      </c>
      <c r="L2648" s="14">
        <v>0.1875</v>
      </c>
      <c r="M2648" s="7">
        <v>45000</v>
      </c>
      <c r="N2648" s="93" t="s">
        <v>6177</v>
      </c>
      <c r="O2648" s="8" t="s">
        <v>135</v>
      </c>
      <c r="P2648" s="8" t="s">
        <v>3465</v>
      </c>
      <c r="Q2648" s="8" t="s">
        <v>3472</v>
      </c>
    </row>
    <row r="2649" spans="1:17" ht="13.9" customHeight="1">
      <c r="A2649" s="2" t="s">
        <v>9076</v>
      </c>
      <c r="B2649" s="11" t="s">
        <v>3475</v>
      </c>
      <c r="C2649" s="3" t="s">
        <v>14</v>
      </c>
      <c r="D2649" s="8" t="s">
        <v>2776</v>
      </c>
      <c r="E2649" s="3" t="s">
        <v>995</v>
      </c>
      <c r="F2649" s="8" t="s">
        <v>3477</v>
      </c>
      <c r="G2649" s="8" t="s">
        <v>15</v>
      </c>
      <c r="H2649" s="18" t="s">
        <v>3539</v>
      </c>
      <c r="I2649" s="3" t="s">
        <v>16</v>
      </c>
      <c r="J2649" s="36">
        <v>335.61</v>
      </c>
      <c r="K2649" s="32">
        <v>26.88</v>
      </c>
      <c r="L2649" s="14">
        <v>0.1875</v>
      </c>
      <c r="M2649" s="7">
        <v>41996</v>
      </c>
      <c r="N2649" s="93" t="s">
        <v>6178</v>
      </c>
      <c r="O2649" s="8" t="s">
        <v>863</v>
      </c>
      <c r="P2649" s="8" t="s">
        <v>3466</v>
      </c>
      <c r="Q2649" s="8" t="s">
        <v>3473</v>
      </c>
    </row>
    <row r="2650" spans="1:17" ht="13.9" customHeight="1">
      <c r="A2650" s="2" t="s">
        <v>9077</v>
      </c>
      <c r="B2650" s="11" t="s">
        <v>3475</v>
      </c>
      <c r="C2650" s="3" t="s">
        <v>14</v>
      </c>
      <c r="D2650" s="8" t="s">
        <v>2777</v>
      </c>
      <c r="E2650" s="8" t="s">
        <v>2404</v>
      </c>
      <c r="F2650" s="8" t="s">
        <v>3477</v>
      </c>
      <c r="G2650" s="8" t="s">
        <v>15</v>
      </c>
      <c r="H2650" s="18" t="s">
        <v>3539</v>
      </c>
      <c r="I2650" s="3" t="s">
        <v>16</v>
      </c>
      <c r="J2650" s="36">
        <v>161.62</v>
      </c>
      <c r="K2650" s="32">
        <v>10</v>
      </c>
      <c r="L2650" s="14">
        <v>0.2</v>
      </c>
      <c r="M2650" s="7">
        <v>42012</v>
      </c>
      <c r="N2650" s="93" t="s">
        <v>6178</v>
      </c>
      <c r="O2650" s="8" t="s">
        <v>863</v>
      </c>
      <c r="P2650" s="8" t="s">
        <v>3466</v>
      </c>
      <c r="Q2650" s="8" t="s">
        <v>3473</v>
      </c>
    </row>
    <row r="2651" spans="1:17" ht="13.9" customHeight="1">
      <c r="A2651" s="23" t="s">
        <v>9078</v>
      </c>
      <c r="B2651" s="11" t="s">
        <v>3475</v>
      </c>
      <c r="C2651" s="3" t="s">
        <v>14</v>
      </c>
      <c r="D2651" s="8" t="s">
        <v>2778</v>
      </c>
      <c r="E2651" s="3" t="s">
        <v>1327</v>
      </c>
      <c r="F2651" s="8" t="s">
        <v>3477</v>
      </c>
      <c r="G2651" s="8" t="s">
        <v>15</v>
      </c>
      <c r="H2651" s="18" t="s">
        <v>3539</v>
      </c>
      <c r="I2651" s="3" t="s">
        <v>16</v>
      </c>
      <c r="J2651" s="36">
        <v>167.97</v>
      </c>
      <c r="K2651" s="32">
        <v>5</v>
      </c>
      <c r="L2651" s="14">
        <v>0.1875</v>
      </c>
      <c r="M2651" s="7">
        <v>42480</v>
      </c>
      <c r="N2651" s="93" t="s">
        <v>6179</v>
      </c>
      <c r="O2651" s="8" t="s">
        <v>1933</v>
      </c>
      <c r="P2651" s="8" t="s">
        <v>3466</v>
      </c>
      <c r="Q2651" s="8" t="s">
        <v>3473</v>
      </c>
    </row>
    <row r="2652" spans="1:17" ht="13.9" customHeight="1">
      <c r="A2652" s="2" t="s">
        <v>9079</v>
      </c>
      <c r="B2652" s="11" t="s">
        <v>3475</v>
      </c>
      <c r="C2652" s="3" t="s">
        <v>14</v>
      </c>
      <c r="D2652" s="8" t="s">
        <v>2779</v>
      </c>
      <c r="E2652" s="8" t="s">
        <v>1502</v>
      </c>
      <c r="F2652" s="8" t="s">
        <v>3477</v>
      </c>
      <c r="G2652" s="8" t="s">
        <v>15</v>
      </c>
      <c r="H2652" s="18" t="s">
        <v>3539</v>
      </c>
      <c r="I2652" s="3" t="s">
        <v>16</v>
      </c>
      <c r="J2652" s="36">
        <v>10.050000000000001</v>
      </c>
      <c r="K2652" s="32">
        <v>1.25</v>
      </c>
      <c r="L2652" s="14">
        <v>0.2</v>
      </c>
      <c r="M2652" s="7">
        <v>45002</v>
      </c>
      <c r="N2652" s="93" t="s">
        <v>6180</v>
      </c>
      <c r="O2652" s="8" t="s">
        <v>2621</v>
      </c>
      <c r="P2652" s="8" t="s">
        <v>3466</v>
      </c>
      <c r="Q2652" s="8" t="s">
        <v>3473</v>
      </c>
    </row>
    <row r="2653" spans="1:17" ht="13.9" customHeight="1">
      <c r="A2653" s="2" t="s">
        <v>9080</v>
      </c>
      <c r="B2653" s="11" t="s">
        <v>3475</v>
      </c>
      <c r="C2653" s="3" t="s">
        <v>14</v>
      </c>
      <c r="D2653" s="8" t="s">
        <v>2780</v>
      </c>
      <c r="E2653" s="8" t="s">
        <v>201</v>
      </c>
      <c r="F2653" s="8" t="s">
        <v>3477</v>
      </c>
      <c r="G2653" s="8" t="s">
        <v>15</v>
      </c>
      <c r="H2653" s="18" t="s">
        <v>3539</v>
      </c>
      <c r="I2653" s="3" t="s">
        <v>16</v>
      </c>
      <c r="J2653" s="36">
        <v>119.87</v>
      </c>
      <c r="K2653" s="32">
        <v>8.75</v>
      </c>
      <c r="L2653" s="14">
        <v>0.2</v>
      </c>
      <c r="M2653" s="7">
        <v>41998</v>
      </c>
      <c r="N2653" s="93" t="s">
        <v>5472</v>
      </c>
      <c r="O2653" s="8" t="s">
        <v>2629</v>
      </c>
      <c r="P2653" s="8" t="s">
        <v>3466</v>
      </c>
      <c r="Q2653" s="8" t="s">
        <v>3473</v>
      </c>
    </row>
    <row r="2654" spans="1:17" ht="13.9" customHeight="1">
      <c r="A2654" s="23" t="s">
        <v>9081</v>
      </c>
      <c r="B2654" s="11" t="s">
        <v>3475</v>
      </c>
      <c r="C2654" s="3" t="s">
        <v>14</v>
      </c>
      <c r="D2654" s="8" t="s">
        <v>2781</v>
      </c>
      <c r="E2654" s="8" t="s">
        <v>3188</v>
      </c>
      <c r="F2654" s="8" t="s">
        <v>3477</v>
      </c>
      <c r="G2654" s="8" t="s">
        <v>15</v>
      </c>
      <c r="H2654" s="18" t="s">
        <v>3539</v>
      </c>
      <c r="I2654" s="3" t="s">
        <v>16</v>
      </c>
      <c r="J2654" s="36">
        <v>156.83000000000001</v>
      </c>
      <c r="K2654" s="32">
        <v>10</v>
      </c>
      <c r="L2654" s="14">
        <v>0.1875</v>
      </c>
      <c r="M2654" s="7">
        <v>42010</v>
      </c>
      <c r="N2654" s="93" t="s">
        <v>6181</v>
      </c>
      <c r="O2654" s="8" t="s">
        <v>368</v>
      </c>
      <c r="P2654" s="8" t="s">
        <v>3469</v>
      </c>
      <c r="Q2654" s="8" t="s">
        <v>3473</v>
      </c>
    </row>
    <row r="2655" spans="1:17" ht="13.9" customHeight="1">
      <c r="A2655" s="2" t="s">
        <v>9082</v>
      </c>
      <c r="B2655" s="11" t="s">
        <v>3475</v>
      </c>
      <c r="C2655" s="3" t="s">
        <v>14</v>
      </c>
      <c r="D2655" s="8" t="s">
        <v>2782</v>
      </c>
      <c r="E2655" s="8" t="s">
        <v>1589</v>
      </c>
      <c r="F2655" s="8" t="s">
        <v>3477</v>
      </c>
      <c r="G2655" s="8" t="s">
        <v>15</v>
      </c>
      <c r="H2655" s="18" t="s">
        <v>3539</v>
      </c>
      <c r="I2655" s="3" t="s">
        <v>16</v>
      </c>
      <c r="J2655" s="36">
        <v>172.11</v>
      </c>
      <c r="K2655" s="32">
        <v>7.5</v>
      </c>
      <c r="L2655" s="14">
        <v>0.1875</v>
      </c>
      <c r="M2655" s="7">
        <v>42480</v>
      </c>
      <c r="N2655" s="93" t="s">
        <v>5516</v>
      </c>
      <c r="O2655" s="8" t="s">
        <v>2607</v>
      </c>
      <c r="P2655" s="8" t="s">
        <v>3469</v>
      </c>
      <c r="Q2655" s="8" t="s">
        <v>3473</v>
      </c>
    </row>
    <row r="2656" spans="1:17" ht="13.9" customHeight="1">
      <c r="A2656" s="2" t="s">
        <v>9083</v>
      </c>
      <c r="B2656" s="11" t="s">
        <v>3475</v>
      </c>
      <c r="C2656" s="3" t="s">
        <v>14</v>
      </c>
      <c r="D2656" s="8" t="s">
        <v>2783</v>
      </c>
      <c r="E2656" s="8" t="s">
        <v>3188</v>
      </c>
      <c r="F2656" s="8" t="s">
        <v>3477</v>
      </c>
      <c r="G2656" s="8" t="s">
        <v>15</v>
      </c>
      <c r="H2656" s="18" t="s">
        <v>3539</v>
      </c>
      <c r="I2656" s="3" t="s">
        <v>16</v>
      </c>
      <c r="J2656" s="36">
        <v>76.55</v>
      </c>
      <c r="K2656" s="32">
        <v>6.67</v>
      </c>
      <c r="L2656" s="14">
        <v>0.2</v>
      </c>
      <c r="M2656" s="7">
        <v>45013</v>
      </c>
      <c r="N2656" s="93" t="s">
        <v>5516</v>
      </c>
      <c r="O2656" s="8" t="s">
        <v>2607</v>
      </c>
      <c r="P2656" s="8" t="s">
        <v>3469</v>
      </c>
      <c r="Q2656" s="8" t="s">
        <v>3473</v>
      </c>
    </row>
    <row r="2657" spans="1:17" ht="13.9" customHeight="1">
      <c r="A2657" s="23" t="s">
        <v>9084</v>
      </c>
      <c r="B2657" s="11" t="s">
        <v>3475</v>
      </c>
      <c r="C2657" s="3" t="s">
        <v>14</v>
      </c>
      <c r="D2657" s="8" t="s">
        <v>2784</v>
      </c>
      <c r="E2657" s="3" t="s">
        <v>774</v>
      </c>
      <c r="F2657" s="8" t="s">
        <v>3477</v>
      </c>
      <c r="G2657" s="8" t="s">
        <v>15</v>
      </c>
      <c r="H2657" s="18" t="s">
        <v>3539</v>
      </c>
      <c r="I2657" s="3" t="s">
        <v>16</v>
      </c>
      <c r="J2657" s="36">
        <v>85.93</v>
      </c>
      <c r="K2657" s="32">
        <v>5</v>
      </c>
      <c r="L2657" s="14">
        <v>0.2</v>
      </c>
      <c r="M2657" s="7">
        <v>42009</v>
      </c>
      <c r="N2657" s="93" t="s">
        <v>5517</v>
      </c>
      <c r="O2657" s="8" t="s">
        <v>2607</v>
      </c>
      <c r="P2657" s="8" t="s">
        <v>3469</v>
      </c>
      <c r="Q2657" s="8" t="s">
        <v>3473</v>
      </c>
    </row>
    <row r="2658" spans="1:17" ht="13.9" customHeight="1">
      <c r="A2658" s="2" t="s">
        <v>9085</v>
      </c>
      <c r="B2658" s="11" t="s">
        <v>3475</v>
      </c>
      <c r="C2658" s="3" t="s">
        <v>14</v>
      </c>
      <c r="D2658" s="8" t="s">
        <v>2785</v>
      </c>
      <c r="E2658" s="8" t="s">
        <v>1589</v>
      </c>
      <c r="F2658" s="8" t="s">
        <v>3477</v>
      </c>
      <c r="G2658" s="8" t="s">
        <v>15</v>
      </c>
      <c r="H2658" s="18" t="s">
        <v>3539</v>
      </c>
      <c r="I2658" s="3" t="s">
        <v>16</v>
      </c>
      <c r="J2658" s="36">
        <v>122.72</v>
      </c>
      <c r="K2658" s="32">
        <v>7.5</v>
      </c>
      <c r="L2658" s="14">
        <v>0.1875</v>
      </c>
      <c r="M2658" s="7">
        <v>42010</v>
      </c>
      <c r="N2658" s="96" t="s">
        <v>6182</v>
      </c>
      <c r="O2658" s="8" t="s">
        <v>1930</v>
      </c>
      <c r="P2658" s="8" t="s">
        <v>3469</v>
      </c>
      <c r="Q2658" s="8" t="s">
        <v>3473</v>
      </c>
    </row>
    <row r="2659" spans="1:17" ht="13.9" customHeight="1">
      <c r="A2659" s="2" t="s">
        <v>9086</v>
      </c>
      <c r="B2659" s="11" t="s">
        <v>3475</v>
      </c>
      <c r="C2659" s="3" t="s">
        <v>14</v>
      </c>
      <c r="D2659" s="8" t="s">
        <v>2786</v>
      </c>
      <c r="E2659" s="8" t="s">
        <v>2864</v>
      </c>
      <c r="F2659" s="8" t="s">
        <v>3477</v>
      </c>
      <c r="G2659" s="8" t="s">
        <v>15</v>
      </c>
      <c r="H2659" s="18" t="s">
        <v>3539</v>
      </c>
      <c r="I2659" s="3" t="s">
        <v>16</v>
      </c>
      <c r="J2659" s="36">
        <v>148.46</v>
      </c>
      <c r="K2659" s="32">
        <v>1.25</v>
      </c>
      <c r="L2659" s="14">
        <v>0.2</v>
      </c>
      <c r="M2659" s="7">
        <v>42488</v>
      </c>
      <c r="N2659" s="93" t="s">
        <v>6183</v>
      </c>
      <c r="O2659" s="8" t="s">
        <v>1930</v>
      </c>
      <c r="P2659" s="8" t="s">
        <v>3469</v>
      </c>
      <c r="Q2659" s="8" t="s">
        <v>3473</v>
      </c>
    </row>
    <row r="2660" spans="1:17" ht="13.9" customHeight="1">
      <c r="A2660" s="23" t="s">
        <v>9087</v>
      </c>
      <c r="B2660" s="11" t="s">
        <v>3475</v>
      </c>
      <c r="C2660" s="3" t="s">
        <v>14</v>
      </c>
      <c r="D2660" s="8" t="s">
        <v>2787</v>
      </c>
      <c r="E2660" s="3" t="s">
        <v>153</v>
      </c>
      <c r="F2660" s="8" t="s">
        <v>3477</v>
      </c>
      <c r="G2660" s="8" t="s">
        <v>15</v>
      </c>
      <c r="H2660" s="18" t="s">
        <v>3539</v>
      </c>
      <c r="I2660" s="3" t="s">
        <v>16</v>
      </c>
      <c r="J2660" s="36">
        <v>162.57</v>
      </c>
      <c r="K2660" s="32">
        <v>1.25</v>
      </c>
      <c r="L2660" s="14">
        <v>0.2</v>
      </c>
      <c r="M2660" s="7">
        <v>45019</v>
      </c>
      <c r="N2660" s="93" t="s">
        <v>6184</v>
      </c>
      <c r="O2660" s="8" t="s">
        <v>1930</v>
      </c>
      <c r="P2660" s="8" t="s">
        <v>3469</v>
      </c>
      <c r="Q2660" s="8" t="s">
        <v>3473</v>
      </c>
    </row>
    <row r="2661" spans="1:17" ht="13.9" customHeight="1">
      <c r="A2661" s="2" t="s">
        <v>9088</v>
      </c>
      <c r="B2661" s="11" t="s">
        <v>3475</v>
      </c>
      <c r="C2661" s="3" t="s">
        <v>14</v>
      </c>
      <c r="D2661" s="8" t="s">
        <v>2788</v>
      </c>
      <c r="E2661" s="8" t="s">
        <v>1777</v>
      </c>
      <c r="F2661" s="8" t="s">
        <v>3477</v>
      </c>
      <c r="G2661" s="8" t="s">
        <v>15</v>
      </c>
      <c r="H2661" s="18" t="s">
        <v>3539</v>
      </c>
      <c r="I2661" s="3" t="s">
        <v>16</v>
      </c>
      <c r="J2661" s="36">
        <v>142.87</v>
      </c>
      <c r="K2661" s="32">
        <v>2.5</v>
      </c>
      <c r="L2661" s="6">
        <v>0.125</v>
      </c>
      <c r="M2661" s="7">
        <v>42016</v>
      </c>
      <c r="N2661" s="93" t="s">
        <v>6185</v>
      </c>
      <c r="O2661" s="8" t="s">
        <v>956</v>
      </c>
      <c r="P2661" s="8" t="s">
        <v>3469</v>
      </c>
      <c r="Q2661" s="8" t="s">
        <v>3473</v>
      </c>
    </row>
    <row r="2662" spans="1:17" ht="13.9" customHeight="1">
      <c r="A2662" s="2" t="s">
        <v>9089</v>
      </c>
      <c r="B2662" s="11" t="s">
        <v>3475</v>
      </c>
      <c r="C2662" s="3" t="s">
        <v>14</v>
      </c>
      <c r="D2662" s="8" t="s">
        <v>2789</v>
      </c>
      <c r="E2662" s="3" t="s">
        <v>774</v>
      </c>
      <c r="F2662" s="8" t="s">
        <v>3477</v>
      </c>
      <c r="G2662" s="8" t="s">
        <v>15</v>
      </c>
      <c r="H2662" s="18" t="s">
        <v>3539</v>
      </c>
      <c r="I2662" s="3" t="s">
        <v>16</v>
      </c>
      <c r="J2662" s="36">
        <v>41.16</v>
      </c>
      <c r="K2662" s="32">
        <v>5</v>
      </c>
      <c r="L2662" s="6">
        <v>0.125</v>
      </c>
      <c r="M2662" s="7">
        <v>42022</v>
      </c>
      <c r="N2662" s="93" t="s">
        <v>6186</v>
      </c>
      <c r="O2662" s="8" t="s">
        <v>956</v>
      </c>
      <c r="P2662" s="8" t="s">
        <v>3469</v>
      </c>
      <c r="Q2662" s="8" t="s">
        <v>3473</v>
      </c>
    </row>
    <row r="2663" spans="1:17" ht="13.9" customHeight="1">
      <c r="A2663" s="23" t="s">
        <v>9090</v>
      </c>
      <c r="B2663" s="11" t="s">
        <v>3475</v>
      </c>
      <c r="C2663" s="3" t="s">
        <v>14</v>
      </c>
      <c r="D2663" s="8" t="s">
        <v>2790</v>
      </c>
      <c r="E2663" s="3" t="s">
        <v>215</v>
      </c>
      <c r="F2663" s="8" t="s">
        <v>3477</v>
      </c>
      <c r="G2663" s="8" t="s">
        <v>15</v>
      </c>
      <c r="H2663" s="18" t="s">
        <v>3539</v>
      </c>
      <c r="I2663" s="3" t="s">
        <v>16</v>
      </c>
      <c r="J2663" s="36">
        <v>41.67</v>
      </c>
      <c r="K2663" s="32">
        <v>10</v>
      </c>
      <c r="L2663" s="6">
        <v>0.125</v>
      </c>
      <c r="M2663" s="7">
        <v>42496</v>
      </c>
      <c r="N2663" s="93" t="s">
        <v>6187</v>
      </c>
      <c r="O2663" s="8" t="s">
        <v>1988</v>
      </c>
      <c r="P2663" s="8" t="s">
        <v>3469</v>
      </c>
      <c r="Q2663" s="8" t="s">
        <v>3473</v>
      </c>
    </row>
    <row r="2664" spans="1:17" ht="13.9" customHeight="1">
      <c r="A2664" s="2" t="s">
        <v>9091</v>
      </c>
      <c r="B2664" s="11" t="s">
        <v>3475</v>
      </c>
      <c r="C2664" s="3" t="s">
        <v>14</v>
      </c>
      <c r="D2664" s="8" t="s">
        <v>2791</v>
      </c>
      <c r="E2664" s="8" t="s">
        <v>201</v>
      </c>
      <c r="F2664" s="8" t="s">
        <v>3477</v>
      </c>
      <c r="G2664" s="8" t="s">
        <v>15</v>
      </c>
      <c r="H2664" s="18" t="s">
        <v>3539</v>
      </c>
      <c r="I2664" s="3" t="s">
        <v>16</v>
      </c>
      <c r="J2664" s="36">
        <v>77.45</v>
      </c>
      <c r="K2664" s="32">
        <v>5.14</v>
      </c>
      <c r="L2664" s="6">
        <v>0.125</v>
      </c>
      <c r="M2664" s="7">
        <v>45013</v>
      </c>
      <c r="N2664" s="93" t="s">
        <v>6188</v>
      </c>
      <c r="O2664" s="8" t="s">
        <v>1988</v>
      </c>
      <c r="P2664" s="8" t="s">
        <v>3469</v>
      </c>
      <c r="Q2664" s="8" t="s">
        <v>3473</v>
      </c>
    </row>
    <row r="2665" spans="1:17" ht="13.9" customHeight="1">
      <c r="A2665" s="2" t="s">
        <v>9092</v>
      </c>
      <c r="B2665" s="11" t="s">
        <v>3475</v>
      </c>
      <c r="C2665" s="3" t="s">
        <v>14</v>
      </c>
      <c r="D2665" s="8" t="s">
        <v>2792</v>
      </c>
      <c r="E2665" s="8" t="s">
        <v>3188</v>
      </c>
      <c r="F2665" s="8" t="s">
        <v>3477</v>
      </c>
      <c r="G2665" s="8" t="s">
        <v>15</v>
      </c>
      <c r="H2665" s="18" t="s">
        <v>3539</v>
      </c>
      <c r="I2665" s="3" t="s">
        <v>16</v>
      </c>
      <c r="J2665" s="36">
        <v>80.31</v>
      </c>
      <c r="K2665" s="32">
        <v>5.14</v>
      </c>
      <c r="L2665" s="6">
        <v>0.125</v>
      </c>
      <c r="M2665" s="7">
        <v>41989</v>
      </c>
      <c r="N2665" s="93" t="s">
        <v>6187</v>
      </c>
      <c r="O2665" s="8" t="s">
        <v>1988</v>
      </c>
      <c r="P2665" s="8" t="s">
        <v>3469</v>
      </c>
      <c r="Q2665" s="8" t="s">
        <v>3473</v>
      </c>
    </row>
    <row r="2666" spans="1:17" ht="13.9" customHeight="1">
      <c r="A2666" s="23" t="s">
        <v>9093</v>
      </c>
      <c r="B2666" s="8" t="s">
        <v>3475</v>
      </c>
      <c r="C2666" s="3" t="s">
        <v>14</v>
      </c>
      <c r="D2666" s="8" t="s">
        <v>2793</v>
      </c>
      <c r="E2666" s="8" t="s">
        <v>2404</v>
      </c>
      <c r="F2666" s="8" t="s">
        <v>3477</v>
      </c>
      <c r="G2666" s="8" t="s">
        <v>15</v>
      </c>
      <c r="H2666" s="18" t="s">
        <v>3539</v>
      </c>
      <c r="I2666" s="3" t="s">
        <v>16</v>
      </c>
      <c r="J2666" s="36">
        <v>306.64999999999998</v>
      </c>
      <c r="K2666" s="32">
        <v>23.33</v>
      </c>
      <c r="L2666" s="6">
        <v>0.125</v>
      </c>
      <c r="M2666" s="7">
        <v>42019</v>
      </c>
      <c r="N2666" s="93" t="s">
        <v>6189</v>
      </c>
      <c r="O2666" s="8" t="s">
        <v>1988</v>
      </c>
      <c r="P2666" s="8" t="s">
        <v>3469</v>
      </c>
      <c r="Q2666" s="8" t="s">
        <v>3473</v>
      </c>
    </row>
    <row r="2667" spans="1:17" ht="13.9" customHeight="1">
      <c r="A2667" s="2" t="s">
        <v>9094</v>
      </c>
      <c r="B2667" s="8" t="s">
        <v>3475</v>
      </c>
      <c r="C2667" s="3" t="s">
        <v>14</v>
      </c>
      <c r="D2667" s="8" t="s">
        <v>2794</v>
      </c>
      <c r="E2667" s="3" t="s">
        <v>1100</v>
      </c>
      <c r="F2667" s="8" t="s">
        <v>3477</v>
      </c>
      <c r="G2667" s="8" t="s">
        <v>15</v>
      </c>
      <c r="H2667" s="18" t="s">
        <v>3539</v>
      </c>
      <c r="I2667" s="3" t="s">
        <v>16</v>
      </c>
      <c r="J2667" s="36">
        <v>77.8</v>
      </c>
      <c r="K2667" s="32">
        <v>0.25</v>
      </c>
      <c r="L2667" s="14">
        <v>0.2</v>
      </c>
      <c r="M2667" s="7">
        <v>42487</v>
      </c>
      <c r="N2667" s="93" t="s">
        <v>6190</v>
      </c>
      <c r="O2667" s="8" t="s">
        <v>135</v>
      </c>
      <c r="P2667" s="8" t="s">
        <v>3465</v>
      </c>
      <c r="Q2667" s="8" t="s">
        <v>3472</v>
      </c>
    </row>
    <row r="2668" spans="1:17" ht="13.9" customHeight="1">
      <c r="A2668" s="2" t="s">
        <v>9095</v>
      </c>
      <c r="B2668" s="8" t="s">
        <v>3475</v>
      </c>
      <c r="C2668" s="3" t="s">
        <v>14</v>
      </c>
      <c r="D2668" s="8" t="s">
        <v>2795</v>
      </c>
      <c r="E2668" s="8" t="s">
        <v>2799</v>
      </c>
      <c r="F2668" s="8" t="s">
        <v>3477</v>
      </c>
      <c r="G2668" s="8" t="s">
        <v>15</v>
      </c>
      <c r="H2668" s="18" t="s">
        <v>3539</v>
      </c>
      <c r="I2668" s="3" t="s">
        <v>16</v>
      </c>
      <c r="J2668" s="36">
        <v>37.799999999999997</v>
      </c>
      <c r="K2668" s="32">
        <v>1.0416666999999999</v>
      </c>
      <c r="L2668" s="14">
        <v>0.2</v>
      </c>
      <c r="M2668" s="7">
        <v>45007</v>
      </c>
      <c r="N2668" s="93" t="s">
        <v>6191</v>
      </c>
      <c r="O2668" s="8" t="s">
        <v>135</v>
      </c>
      <c r="P2668" s="8" t="s">
        <v>3465</v>
      </c>
      <c r="Q2668" s="8" t="s">
        <v>3472</v>
      </c>
    </row>
    <row r="2669" spans="1:17" ht="13.9" customHeight="1">
      <c r="A2669" s="23" t="s">
        <v>9096</v>
      </c>
      <c r="B2669" s="8" t="s">
        <v>3475</v>
      </c>
      <c r="C2669" s="3" t="s">
        <v>14</v>
      </c>
      <c r="D2669" s="8" t="s">
        <v>2796</v>
      </c>
      <c r="E2669" s="3" t="s">
        <v>116</v>
      </c>
      <c r="F2669" s="8" t="s">
        <v>3477</v>
      </c>
      <c r="G2669" s="8" t="s">
        <v>15</v>
      </c>
      <c r="H2669" s="18" t="s">
        <v>3539</v>
      </c>
      <c r="I2669" s="3" t="s">
        <v>16</v>
      </c>
      <c r="J2669" s="36">
        <v>42.86</v>
      </c>
      <c r="K2669" s="32">
        <v>3</v>
      </c>
      <c r="L2669" s="14">
        <v>0.2</v>
      </c>
      <c r="M2669" s="7">
        <v>41995</v>
      </c>
      <c r="N2669" s="93" t="s">
        <v>6192</v>
      </c>
      <c r="O2669" s="8" t="s">
        <v>135</v>
      </c>
      <c r="P2669" s="8" t="s">
        <v>3465</v>
      </c>
      <c r="Q2669" s="8" t="s">
        <v>3472</v>
      </c>
    </row>
    <row r="2670" spans="1:17" ht="13.9" customHeight="1">
      <c r="A2670" s="2" t="s">
        <v>9097</v>
      </c>
      <c r="B2670" s="8" t="s">
        <v>3475</v>
      </c>
      <c r="C2670" s="3" t="s">
        <v>14</v>
      </c>
      <c r="D2670" s="8" t="s">
        <v>2797</v>
      </c>
      <c r="E2670" s="3" t="s">
        <v>122</v>
      </c>
      <c r="F2670" s="8" t="s">
        <v>3477</v>
      </c>
      <c r="G2670" s="8" t="s">
        <v>15</v>
      </c>
      <c r="H2670" s="18" t="s">
        <v>3539</v>
      </c>
      <c r="I2670" s="3" t="s">
        <v>16</v>
      </c>
      <c r="J2670" s="36">
        <v>87.65</v>
      </c>
      <c r="K2670" s="32">
        <v>0.5</v>
      </c>
      <c r="L2670" s="14">
        <v>0.2</v>
      </c>
      <c r="M2670" s="7">
        <v>42017</v>
      </c>
      <c r="N2670" s="93" t="s">
        <v>6192</v>
      </c>
      <c r="O2670" s="8" t="s">
        <v>135</v>
      </c>
      <c r="P2670" s="8" t="s">
        <v>3465</v>
      </c>
      <c r="Q2670" s="8" t="s">
        <v>3472</v>
      </c>
    </row>
    <row r="2671" spans="1:17" ht="13.9" customHeight="1">
      <c r="A2671" s="2" t="s">
        <v>9098</v>
      </c>
      <c r="B2671" s="8" t="s">
        <v>3475</v>
      </c>
      <c r="C2671" s="3" t="s">
        <v>14</v>
      </c>
      <c r="D2671" s="8" t="s">
        <v>2798</v>
      </c>
      <c r="E2671" s="3" t="s">
        <v>1327</v>
      </c>
      <c r="F2671" s="8" t="s">
        <v>3477</v>
      </c>
      <c r="G2671" s="8" t="s">
        <v>15</v>
      </c>
      <c r="H2671" s="18" t="s">
        <v>3539</v>
      </c>
      <c r="I2671" s="3" t="s">
        <v>16</v>
      </c>
      <c r="J2671" s="36">
        <v>79.83</v>
      </c>
      <c r="K2671" s="32">
        <v>0.5</v>
      </c>
      <c r="L2671" s="14">
        <v>0.2</v>
      </c>
      <c r="M2671" s="7">
        <v>42487</v>
      </c>
      <c r="N2671" s="93" t="s">
        <v>6193</v>
      </c>
      <c r="O2671" s="8" t="s">
        <v>135</v>
      </c>
      <c r="P2671" s="8" t="s">
        <v>3465</v>
      </c>
      <c r="Q2671" s="8" t="s">
        <v>3472</v>
      </c>
    </row>
    <row r="2672" spans="1:17" ht="13.9" customHeight="1">
      <c r="A2672" s="23" t="s">
        <v>9099</v>
      </c>
      <c r="B2672" s="8" t="s">
        <v>3475</v>
      </c>
      <c r="C2672" s="3" t="s">
        <v>14</v>
      </c>
      <c r="D2672" s="8" t="s">
        <v>2800</v>
      </c>
      <c r="E2672" s="3" t="s">
        <v>1471</v>
      </c>
      <c r="F2672" s="8" t="s">
        <v>3477</v>
      </c>
      <c r="G2672" s="8" t="s">
        <v>15</v>
      </c>
      <c r="H2672" s="18" t="s">
        <v>3539</v>
      </c>
      <c r="I2672" s="3" t="s">
        <v>16</v>
      </c>
      <c r="J2672" s="36">
        <v>184.48</v>
      </c>
      <c r="K2672" s="32">
        <v>22.718333000000001</v>
      </c>
      <c r="L2672" s="14">
        <v>0.1875</v>
      </c>
      <c r="M2672" s="7">
        <v>45013</v>
      </c>
      <c r="N2672" s="93" t="s">
        <v>6194</v>
      </c>
      <c r="O2672" s="8" t="s">
        <v>135</v>
      </c>
      <c r="P2672" s="8" t="s">
        <v>3465</v>
      </c>
      <c r="Q2672" s="8" t="s">
        <v>3472</v>
      </c>
    </row>
    <row r="2673" spans="1:17" ht="13.9" customHeight="1">
      <c r="A2673" s="2" t="s">
        <v>9100</v>
      </c>
      <c r="B2673" s="11" t="s">
        <v>3475</v>
      </c>
      <c r="C2673" s="3" t="s">
        <v>14</v>
      </c>
      <c r="D2673" s="8" t="s">
        <v>2801</v>
      </c>
      <c r="E2673" s="3" t="s">
        <v>1100</v>
      </c>
      <c r="F2673" s="8" t="s">
        <v>3477</v>
      </c>
      <c r="G2673" s="8" t="s">
        <v>15</v>
      </c>
      <c r="H2673" s="18" t="s">
        <v>3539</v>
      </c>
      <c r="I2673" s="3" t="s">
        <v>16</v>
      </c>
      <c r="J2673" s="36">
        <v>42.58</v>
      </c>
      <c r="K2673" s="32">
        <v>4.6666699999999999</v>
      </c>
      <c r="L2673" s="14">
        <v>0.2</v>
      </c>
      <c r="M2673" s="7">
        <v>42010</v>
      </c>
      <c r="N2673" s="93" t="s">
        <v>6195</v>
      </c>
      <c r="O2673" s="8" t="s">
        <v>2621</v>
      </c>
      <c r="P2673" s="8" t="s">
        <v>3466</v>
      </c>
      <c r="Q2673" s="8" t="s">
        <v>3473</v>
      </c>
    </row>
    <row r="2674" spans="1:17" ht="13.9" customHeight="1">
      <c r="A2674" s="2" t="s">
        <v>9101</v>
      </c>
      <c r="B2674" s="11" t="s">
        <v>3475</v>
      </c>
      <c r="C2674" s="3" t="s">
        <v>14</v>
      </c>
      <c r="D2674" s="8" t="s">
        <v>2802</v>
      </c>
      <c r="E2674" s="3" t="s">
        <v>174</v>
      </c>
      <c r="F2674" s="8" t="s">
        <v>3477</v>
      </c>
      <c r="G2674" s="8" t="s">
        <v>15</v>
      </c>
      <c r="H2674" s="18" t="s">
        <v>3539</v>
      </c>
      <c r="I2674" s="3" t="s">
        <v>16</v>
      </c>
      <c r="J2674" s="36">
        <v>192.13</v>
      </c>
      <c r="K2674" s="32">
        <v>15.357139999999999</v>
      </c>
      <c r="L2674" s="14">
        <v>0.1875</v>
      </c>
      <c r="M2674" s="7">
        <v>42031</v>
      </c>
      <c r="N2674" s="93" t="s">
        <v>6196</v>
      </c>
      <c r="O2674" s="8" t="s">
        <v>368</v>
      </c>
      <c r="P2674" s="8" t="s">
        <v>3469</v>
      </c>
      <c r="Q2674" s="8" t="s">
        <v>3473</v>
      </c>
    </row>
    <row r="2675" spans="1:17" ht="13.9" customHeight="1">
      <c r="A2675" s="23" t="s">
        <v>9102</v>
      </c>
      <c r="B2675" s="11" t="s">
        <v>3475</v>
      </c>
      <c r="C2675" s="3" t="s">
        <v>14</v>
      </c>
      <c r="D2675" s="8" t="s">
        <v>2803</v>
      </c>
      <c r="E2675" s="8" t="s">
        <v>2276</v>
      </c>
      <c r="F2675" s="8" t="s">
        <v>3477</v>
      </c>
      <c r="G2675" s="8" t="s">
        <v>15</v>
      </c>
      <c r="H2675" s="18" t="s">
        <v>3539</v>
      </c>
      <c r="I2675" s="3" t="s">
        <v>16</v>
      </c>
      <c r="J2675" s="36">
        <v>116.82</v>
      </c>
      <c r="K2675" s="32">
        <v>1.75</v>
      </c>
      <c r="L2675" s="14">
        <v>0.2</v>
      </c>
      <c r="M2675" s="7">
        <v>42494</v>
      </c>
      <c r="N2675" s="93" t="s">
        <v>6197</v>
      </c>
      <c r="O2675" s="8" t="s">
        <v>368</v>
      </c>
      <c r="P2675" s="8" t="s">
        <v>3469</v>
      </c>
      <c r="Q2675" s="8" t="s">
        <v>3473</v>
      </c>
    </row>
    <row r="2676" spans="1:17" ht="13.9" customHeight="1">
      <c r="A2676" s="2" t="s">
        <v>9103</v>
      </c>
      <c r="B2676" s="11" t="s">
        <v>3475</v>
      </c>
      <c r="C2676" s="3" t="s">
        <v>14</v>
      </c>
      <c r="D2676" s="8" t="s">
        <v>2804</v>
      </c>
      <c r="E2676" s="3" t="s">
        <v>1396</v>
      </c>
      <c r="F2676" s="8" t="s">
        <v>3477</v>
      </c>
      <c r="G2676" s="8" t="s">
        <v>15</v>
      </c>
      <c r="H2676" s="18" t="s">
        <v>3539</v>
      </c>
      <c r="I2676" s="3" t="s">
        <v>16</v>
      </c>
      <c r="J2676" s="36">
        <v>127.09</v>
      </c>
      <c r="K2676" s="32">
        <v>1.25</v>
      </c>
      <c r="L2676" s="14">
        <v>0.2</v>
      </c>
      <c r="M2676" s="7">
        <v>45020</v>
      </c>
      <c r="N2676" s="93" t="s">
        <v>6198</v>
      </c>
      <c r="O2676" s="8" t="s">
        <v>2607</v>
      </c>
      <c r="P2676" s="8" t="s">
        <v>3469</v>
      </c>
      <c r="Q2676" s="8" t="s">
        <v>3473</v>
      </c>
    </row>
    <row r="2677" spans="1:17" ht="13.9" customHeight="1">
      <c r="A2677" s="2" t="s">
        <v>9104</v>
      </c>
      <c r="B2677" s="8" t="s">
        <v>3475</v>
      </c>
      <c r="C2677" s="3" t="s">
        <v>14</v>
      </c>
      <c r="D2677" s="8" t="s">
        <v>2805</v>
      </c>
      <c r="E2677" s="8" t="s">
        <v>201</v>
      </c>
      <c r="F2677" s="8" t="s">
        <v>3477</v>
      </c>
      <c r="G2677" s="8" t="s">
        <v>15</v>
      </c>
      <c r="H2677" s="18" t="s">
        <v>3539</v>
      </c>
      <c r="I2677" s="3" t="s">
        <v>16</v>
      </c>
      <c r="J2677" s="36">
        <v>129.81</v>
      </c>
      <c r="K2677" s="32">
        <v>0.625</v>
      </c>
      <c r="L2677" s="14">
        <v>0.2</v>
      </c>
      <c r="M2677" s="7">
        <v>42016</v>
      </c>
      <c r="N2677" s="93" t="s">
        <v>6190</v>
      </c>
      <c r="O2677" s="8" t="s">
        <v>2607</v>
      </c>
      <c r="P2677" s="8" t="s">
        <v>3469</v>
      </c>
      <c r="Q2677" s="8" t="s">
        <v>3473</v>
      </c>
    </row>
    <row r="2678" spans="1:17" ht="13.9" customHeight="1">
      <c r="A2678" s="23" t="s">
        <v>9105</v>
      </c>
      <c r="B2678" s="8" t="s">
        <v>3475</v>
      </c>
      <c r="C2678" s="3" t="s">
        <v>14</v>
      </c>
      <c r="D2678" s="8" t="s">
        <v>2806</v>
      </c>
      <c r="E2678" s="8" t="s">
        <v>2552</v>
      </c>
      <c r="F2678" s="8" t="s">
        <v>3477</v>
      </c>
      <c r="G2678" s="8" t="s">
        <v>15</v>
      </c>
      <c r="H2678" s="18" t="s">
        <v>3539</v>
      </c>
      <c r="I2678" s="3" t="s">
        <v>16</v>
      </c>
      <c r="J2678" s="36">
        <v>82.06</v>
      </c>
      <c r="K2678" s="32">
        <v>1.6666700000000001</v>
      </c>
      <c r="L2678" s="14">
        <v>0.2</v>
      </c>
      <c r="M2678" s="7">
        <v>42030</v>
      </c>
      <c r="N2678" s="93" t="s">
        <v>6199</v>
      </c>
      <c r="O2678" s="8" t="s">
        <v>1930</v>
      </c>
      <c r="P2678" s="8" t="s">
        <v>3469</v>
      </c>
      <c r="Q2678" s="8" t="s">
        <v>3473</v>
      </c>
    </row>
    <row r="2679" spans="1:17" ht="13.9" customHeight="1">
      <c r="A2679" s="2" t="s">
        <v>9106</v>
      </c>
      <c r="B2679" s="8" t="s">
        <v>3475</v>
      </c>
      <c r="C2679" s="3" t="s">
        <v>14</v>
      </c>
      <c r="D2679" s="8" t="s">
        <v>2807</v>
      </c>
      <c r="E2679" s="8" t="s">
        <v>3188</v>
      </c>
      <c r="F2679" s="8" t="s">
        <v>3477</v>
      </c>
      <c r="G2679" s="8" t="s">
        <v>15</v>
      </c>
      <c r="H2679" s="18" t="s">
        <v>3539</v>
      </c>
      <c r="I2679" s="3" t="s">
        <v>16</v>
      </c>
      <c r="J2679" s="36">
        <v>76.3</v>
      </c>
      <c r="K2679" s="32">
        <v>3.3333300000000001</v>
      </c>
      <c r="L2679" s="14">
        <v>0.1875</v>
      </c>
      <c r="M2679" s="7">
        <v>42500</v>
      </c>
      <c r="N2679" s="93" t="s">
        <v>6199</v>
      </c>
      <c r="O2679" s="8" t="s">
        <v>1930</v>
      </c>
      <c r="P2679" s="8" t="s">
        <v>3469</v>
      </c>
      <c r="Q2679" s="8" t="s">
        <v>3473</v>
      </c>
    </row>
    <row r="2680" spans="1:17" ht="13.9" customHeight="1">
      <c r="A2680" s="2" t="s">
        <v>9107</v>
      </c>
      <c r="B2680" s="8" t="s">
        <v>3475</v>
      </c>
      <c r="C2680" s="3" t="s">
        <v>14</v>
      </c>
      <c r="D2680" s="8" t="s">
        <v>2808</v>
      </c>
      <c r="E2680" s="3" t="s">
        <v>1177</v>
      </c>
      <c r="F2680" s="8" t="s">
        <v>3477</v>
      </c>
      <c r="G2680" s="8" t="s">
        <v>15</v>
      </c>
      <c r="H2680" s="18" t="s">
        <v>3539</v>
      </c>
      <c r="I2680" s="3" t="s">
        <v>16</v>
      </c>
      <c r="J2680" s="36">
        <v>87.75</v>
      </c>
      <c r="K2680" s="32">
        <v>3.3332999999999999</v>
      </c>
      <c r="L2680" s="14">
        <v>0.1875</v>
      </c>
      <c r="M2680" s="7">
        <v>45020</v>
      </c>
      <c r="N2680" s="93" t="s">
        <v>6200</v>
      </c>
      <c r="O2680" s="8" t="s">
        <v>1930</v>
      </c>
      <c r="P2680" s="8" t="s">
        <v>3469</v>
      </c>
      <c r="Q2680" s="8" t="s">
        <v>3473</v>
      </c>
    </row>
    <row r="2681" spans="1:17" ht="13.9" customHeight="1">
      <c r="A2681" s="23" t="s">
        <v>9108</v>
      </c>
      <c r="B2681" s="8" t="s">
        <v>3475</v>
      </c>
      <c r="C2681" s="3" t="s">
        <v>14</v>
      </c>
      <c r="D2681" s="8" t="s">
        <v>2809</v>
      </c>
      <c r="E2681" s="8" t="s">
        <v>201</v>
      </c>
      <c r="F2681" s="8" t="s">
        <v>3477</v>
      </c>
      <c r="G2681" s="8" t="s">
        <v>15</v>
      </c>
      <c r="H2681" s="18" t="s">
        <v>3539</v>
      </c>
      <c r="I2681" s="3" t="s">
        <v>16</v>
      </c>
      <c r="J2681" s="36">
        <v>77.7</v>
      </c>
      <c r="K2681" s="32">
        <v>3.3332999999999999</v>
      </c>
      <c r="L2681" s="14">
        <v>0.1875</v>
      </c>
      <c r="M2681" s="7">
        <v>42009</v>
      </c>
      <c r="N2681" s="93" t="s">
        <v>6201</v>
      </c>
      <c r="O2681" s="8" t="s">
        <v>1930</v>
      </c>
      <c r="P2681" s="8" t="s">
        <v>3469</v>
      </c>
      <c r="Q2681" s="8" t="s">
        <v>3473</v>
      </c>
    </row>
    <row r="2682" spans="1:17" ht="13.9" customHeight="1">
      <c r="A2682" s="2" t="s">
        <v>9109</v>
      </c>
      <c r="B2682" s="8" t="s">
        <v>3475</v>
      </c>
      <c r="C2682" s="3" t="s">
        <v>14</v>
      </c>
      <c r="D2682" s="8" t="s">
        <v>2810</v>
      </c>
      <c r="E2682" s="8" t="s">
        <v>201</v>
      </c>
      <c r="F2682" s="8" t="s">
        <v>3477</v>
      </c>
      <c r="G2682" s="8" t="s">
        <v>15</v>
      </c>
      <c r="H2682" s="18" t="s">
        <v>3539</v>
      </c>
      <c r="I2682" s="3" t="s">
        <v>16</v>
      </c>
      <c r="J2682" s="36">
        <v>117.72</v>
      </c>
      <c r="K2682" s="32">
        <v>3.3332999999999999</v>
      </c>
      <c r="L2682" s="14">
        <v>0.125</v>
      </c>
      <c r="M2682" s="7">
        <v>42030</v>
      </c>
      <c r="N2682" s="93" t="s">
        <v>6196</v>
      </c>
      <c r="O2682" s="8" t="s">
        <v>956</v>
      </c>
      <c r="P2682" s="8" t="s">
        <v>3469</v>
      </c>
      <c r="Q2682" s="8" t="s">
        <v>3473</v>
      </c>
    </row>
    <row r="2683" spans="1:17" ht="13.9" customHeight="1">
      <c r="A2683" s="2" t="s">
        <v>9110</v>
      </c>
      <c r="B2683" s="8" t="s">
        <v>3475</v>
      </c>
      <c r="C2683" s="3" t="s">
        <v>14</v>
      </c>
      <c r="D2683" s="8" t="s">
        <v>2811</v>
      </c>
      <c r="E2683" s="3" t="s">
        <v>1100</v>
      </c>
      <c r="F2683" s="8" t="s">
        <v>3477</v>
      </c>
      <c r="G2683" s="8" t="s">
        <v>15</v>
      </c>
      <c r="H2683" s="18" t="s">
        <v>3539</v>
      </c>
      <c r="I2683" s="3" t="s">
        <v>16</v>
      </c>
      <c r="J2683" s="36">
        <v>40.590000000000003</v>
      </c>
      <c r="K2683" s="32">
        <v>1.5</v>
      </c>
      <c r="L2683" s="14">
        <v>0.1875</v>
      </c>
      <c r="M2683" s="7">
        <v>42500</v>
      </c>
      <c r="N2683" s="93" t="s">
        <v>6196</v>
      </c>
      <c r="O2683" s="8" t="s">
        <v>956</v>
      </c>
      <c r="P2683" s="8" t="s">
        <v>3469</v>
      </c>
      <c r="Q2683" s="8" t="s">
        <v>3473</v>
      </c>
    </row>
    <row r="2684" spans="1:17" ht="13.9" customHeight="1">
      <c r="A2684" s="23" t="s">
        <v>9111</v>
      </c>
      <c r="B2684" s="8" t="s">
        <v>3475</v>
      </c>
      <c r="C2684" s="3" t="s">
        <v>14</v>
      </c>
      <c r="D2684" s="8" t="s">
        <v>2812</v>
      </c>
      <c r="E2684" s="3" t="s">
        <v>723</v>
      </c>
      <c r="F2684" s="8" t="s">
        <v>3477</v>
      </c>
      <c r="G2684" s="8" t="s">
        <v>15</v>
      </c>
      <c r="H2684" s="18" t="s">
        <v>3539</v>
      </c>
      <c r="I2684" s="3" t="s">
        <v>16</v>
      </c>
      <c r="J2684" s="36">
        <v>172.04</v>
      </c>
      <c r="K2684" s="32">
        <v>60</v>
      </c>
      <c r="L2684" s="14">
        <v>0.125</v>
      </c>
      <c r="M2684" s="7">
        <v>45022</v>
      </c>
      <c r="N2684" s="96" t="s">
        <v>6194</v>
      </c>
      <c r="O2684" s="8" t="s">
        <v>956</v>
      </c>
      <c r="P2684" s="8" t="s">
        <v>3469</v>
      </c>
      <c r="Q2684" s="8" t="s">
        <v>3473</v>
      </c>
    </row>
    <row r="2685" spans="1:17" ht="13.9" customHeight="1">
      <c r="A2685" s="2" t="s">
        <v>9112</v>
      </c>
      <c r="B2685" s="8" t="s">
        <v>3475</v>
      </c>
      <c r="C2685" s="3" t="s">
        <v>14</v>
      </c>
      <c r="D2685" s="8" t="s">
        <v>2813</v>
      </c>
      <c r="E2685" s="8" t="s">
        <v>201</v>
      </c>
      <c r="F2685" s="8" t="s">
        <v>3477</v>
      </c>
      <c r="G2685" s="8" t="s">
        <v>15</v>
      </c>
      <c r="H2685" s="18" t="s">
        <v>3539</v>
      </c>
      <c r="I2685" s="3" t="s">
        <v>16</v>
      </c>
      <c r="J2685" s="36">
        <v>124.84</v>
      </c>
      <c r="K2685" s="32">
        <v>0.13333300000000001</v>
      </c>
      <c r="L2685" s="14">
        <v>0.2</v>
      </c>
      <c r="M2685" s="7">
        <v>42018</v>
      </c>
      <c r="N2685" s="96" t="s">
        <v>6202</v>
      </c>
      <c r="O2685" s="8" t="s">
        <v>956</v>
      </c>
      <c r="P2685" s="8" t="s">
        <v>3469</v>
      </c>
      <c r="Q2685" s="8" t="s">
        <v>3473</v>
      </c>
    </row>
    <row r="2686" spans="1:17" ht="13.9" customHeight="1">
      <c r="A2686" s="2" t="s">
        <v>9113</v>
      </c>
      <c r="B2686" s="8" t="s">
        <v>3475</v>
      </c>
      <c r="C2686" s="3" t="s">
        <v>14</v>
      </c>
      <c r="D2686" s="8" t="s">
        <v>2814</v>
      </c>
      <c r="E2686" s="8" t="s">
        <v>1589</v>
      </c>
      <c r="F2686" s="8" t="s">
        <v>3477</v>
      </c>
      <c r="G2686" s="8" t="s">
        <v>15</v>
      </c>
      <c r="H2686" s="18" t="s">
        <v>3539</v>
      </c>
      <c r="I2686" s="3" t="s">
        <v>16</v>
      </c>
      <c r="J2686" s="36">
        <v>162.94</v>
      </c>
      <c r="K2686" s="32">
        <v>10</v>
      </c>
      <c r="L2686" s="14">
        <v>0.2</v>
      </c>
      <c r="M2686" s="7">
        <v>42033</v>
      </c>
      <c r="N2686" s="93" t="s">
        <v>6203</v>
      </c>
      <c r="O2686" s="8" t="s">
        <v>863</v>
      </c>
      <c r="P2686" s="8" t="s">
        <v>3466</v>
      </c>
      <c r="Q2686" s="8" t="s">
        <v>3473</v>
      </c>
    </row>
    <row r="2687" spans="1:17" ht="13.9" customHeight="1">
      <c r="A2687" s="23" t="s">
        <v>9114</v>
      </c>
      <c r="B2687" s="8" t="s">
        <v>3475</v>
      </c>
      <c r="C2687" s="3" t="s">
        <v>14</v>
      </c>
      <c r="D2687" s="8" t="s">
        <v>2815</v>
      </c>
      <c r="E2687" s="3" t="s">
        <v>898</v>
      </c>
      <c r="F2687" s="8" t="s">
        <v>3477</v>
      </c>
      <c r="G2687" s="8" t="s">
        <v>15</v>
      </c>
      <c r="H2687" s="18" t="s">
        <v>3539</v>
      </c>
      <c r="I2687" s="3" t="s">
        <v>16</v>
      </c>
      <c r="J2687" s="36">
        <v>81.66</v>
      </c>
      <c r="K2687" s="32">
        <v>0.5</v>
      </c>
      <c r="L2687" s="14">
        <v>0.2</v>
      </c>
      <c r="M2687" s="7">
        <v>42487</v>
      </c>
      <c r="N2687" s="93" t="s">
        <v>6204</v>
      </c>
      <c r="O2687" s="8" t="s">
        <v>135</v>
      </c>
      <c r="P2687" s="8" t="s">
        <v>3465</v>
      </c>
      <c r="Q2687" s="8" t="s">
        <v>3472</v>
      </c>
    </row>
    <row r="2688" spans="1:17" ht="13.9" customHeight="1">
      <c r="A2688" s="2" t="s">
        <v>9115</v>
      </c>
      <c r="B2688" s="8" t="s">
        <v>3475</v>
      </c>
      <c r="C2688" s="3" t="s">
        <v>14</v>
      </c>
      <c r="D2688" s="8" t="s">
        <v>2816</v>
      </c>
      <c r="E2688" s="8" t="s">
        <v>2799</v>
      </c>
      <c r="F2688" s="8" t="s">
        <v>3477</v>
      </c>
      <c r="G2688" s="8" t="s">
        <v>15</v>
      </c>
      <c r="H2688" s="18" t="s">
        <v>3539</v>
      </c>
      <c r="I2688" s="3" t="s">
        <v>16</v>
      </c>
      <c r="J2688" s="36">
        <v>119.98</v>
      </c>
      <c r="K2688" s="32">
        <v>6.6</v>
      </c>
      <c r="L2688" s="14">
        <v>0.2</v>
      </c>
      <c r="M2688" s="7">
        <v>44999</v>
      </c>
      <c r="N2688" s="93" t="s">
        <v>3865</v>
      </c>
      <c r="O2688" s="8" t="s">
        <v>135</v>
      </c>
      <c r="P2688" s="8" t="s">
        <v>3465</v>
      </c>
      <c r="Q2688" s="8" t="s">
        <v>3472</v>
      </c>
    </row>
    <row r="2689" spans="1:17" ht="13.9" customHeight="1">
      <c r="A2689" s="2" t="s">
        <v>9116</v>
      </c>
      <c r="B2689" s="8" t="s">
        <v>3475</v>
      </c>
      <c r="C2689" s="3" t="s">
        <v>14</v>
      </c>
      <c r="D2689" s="8" t="s">
        <v>2817</v>
      </c>
      <c r="E2689" s="8" t="s">
        <v>2692</v>
      </c>
      <c r="F2689" s="8" t="s">
        <v>3477</v>
      </c>
      <c r="G2689" s="8" t="s">
        <v>15</v>
      </c>
      <c r="H2689" s="18" t="s">
        <v>3539</v>
      </c>
      <c r="I2689" s="3" t="s">
        <v>16</v>
      </c>
      <c r="J2689" s="36">
        <v>164.09</v>
      </c>
      <c r="K2689" s="32">
        <v>46.67</v>
      </c>
      <c r="L2689" s="14">
        <v>0.1875</v>
      </c>
      <c r="M2689" s="7">
        <v>42012</v>
      </c>
      <c r="N2689" s="93" t="s">
        <v>6205</v>
      </c>
      <c r="O2689" s="8" t="s">
        <v>368</v>
      </c>
      <c r="P2689" s="8" t="s">
        <v>3469</v>
      </c>
      <c r="Q2689" s="8" t="s">
        <v>3473</v>
      </c>
    </row>
    <row r="2690" spans="1:17" ht="13.9" customHeight="1">
      <c r="A2690" s="23" t="s">
        <v>9117</v>
      </c>
      <c r="B2690" s="8" t="s">
        <v>3475</v>
      </c>
      <c r="C2690" s="3" t="s">
        <v>14</v>
      </c>
      <c r="D2690" s="8" t="s">
        <v>2818</v>
      </c>
      <c r="E2690" s="8" t="s">
        <v>2276</v>
      </c>
      <c r="F2690" s="8" t="s">
        <v>3477</v>
      </c>
      <c r="G2690" s="8" t="s">
        <v>15</v>
      </c>
      <c r="H2690" s="18" t="s">
        <v>3539</v>
      </c>
      <c r="I2690" s="3" t="s">
        <v>16</v>
      </c>
      <c r="J2690" s="36">
        <v>104.58</v>
      </c>
      <c r="K2690" s="32">
        <v>1.67</v>
      </c>
      <c r="L2690" s="14">
        <v>0.2</v>
      </c>
      <c r="M2690" s="7">
        <v>42036</v>
      </c>
      <c r="N2690" s="93" t="s">
        <v>6206</v>
      </c>
      <c r="O2690" s="8" t="s">
        <v>368</v>
      </c>
      <c r="P2690" s="8" t="s">
        <v>3469</v>
      </c>
      <c r="Q2690" s="8" t="s">
        <v>3473</v>
      </c>
    </row>
    <row r="2691" spans="1:17" ht="13.9" customHeight="1">
      <c r="A2691" s="2" t="s">
        <v>9118</v>
      </c>
      <c r="B2691" s="8" t="s">
        <v>3475</v>
      </c>
      <c r="C2691" s="3" t="s">
        <v>14</v>
      </c>
      <c r="D2691" s="8" t="s">
        <v>2819</v>
      </c>
      <c r="E2691" s="3" t="s">
        <v>215</v>
      </c>
      <c r="F2691" s="8" t="s">
        <v>3477</v>
      </c>
      <c r="G2691" s="8" t="s">
        <v>15</v>
      </c>
      <c r="H2691" s="18" t="s">
        <v>3539</v>
      </c>
      <c r="I2691" s="3" t="s">
        <v>16</v>
      </c>
      <c r="J2691" s="36">
        <v>117.95</v>
      </c>
      <c r="K2691" s="32">
        <v>1.25</v>
      </c>
      <c r="L2691" s="14">
        <v>0.1875</v>
      </c>
      <c r="M2691" s="7">
        <v>42503</v>
      </c>
      <c r="N2691" s="93" t="s">
        <v>6207</v>
      </c>
      <c r="O2691" s="8" t="s">
        <v>2607</v>
      </c>
      <c r="P2691" s="8" t="s">
        <v>3469</v>
      </c>
      <c r="Q2691" s="8" t="s">
        <v>3473</v>
      </c>
    </row>
    <row r="2692" spans="1:17" ht="13.9" customHeight="1">
      <c r="A2692" s="2" t="s">
        <v>9119</v>
      </c>
      <c r="B2692" s="8" t="s">
        <v>3475</v>
      </c>
      <c r="C2692" s="3" t="s">
        <v>14</v>
      </c>
      <c r="D2692" s="8" t="s">
        <v>2820</v>
      </c>
      <c r="E2692" s="8" t="s">
        <v>1502</v>
      </c>
      <c r="F2692" s="8" t="s">
        <v>3477</v>
      </c>
      <c r="G2692" s="8" t="s">
        <v>15</v>
      </c>
      <c r="H2692" s="18" t="s">
        <v>3539</v>
      </c>
      <c r="I2692" s="3" t="s">
        <v>16</v>
      </c>
      <c r="J2692" s="36">
        <v>40.39</v>
      </c>
      <c r="K2692" s="32">
        <v>2.5</v>
      </c>
      <c r="L2692" s="14">
        <v>0.125</v>
      </c>
      <c r="M2692" s="7">
        <v>45012</v>
      </c>
      <c r="N2692" s="93" t="s">
        <v>5935</v>
      </c>
      <c r="O2692" s="8" t="s">
        <v>956</v>
      </c>
      <c r="P2692" s="8" t="s">
        <v>3469</v>
      </c>
      <c r="Q2692" s="8" t="s">
        <v>3473</v>
      </c>
    </row>
    <row r="2693" spans="1:17" ht="13.9" customHeight="1">
      <c r="A2693" s="23" t="s">
        <v>9120</v>
      </c>
      <c r="B2693" s="8" t="s">
        <v>3475</v>
      </c>
      <c r="C2693" s="3" t="s">
        <v>14</v>
      </c>
      <c r="D2693" s="8" t="s">
        <v>2821</v>
      </c>
      <c r="E2693" s="3" t="s">
        <v>1471</v>
      </c>
      <c r="F2693" s="8" t="s">
        <v>3477</v>
      </c>
      <c r="G2693" s="8" t="s">
        <v>15</v>
      </c>
      <c r="H2693" s="18" t="s">
        <v>3539</v>
      </c>
      <c r="I2693" s="3" t="s">
        <v>16</v>
      </c>
      <c r="J2693" s="36">
        <v>150.44999999999999</v>
      </c>
      <c r="K2693" s="32">
        <v>0.52</v>
      </c>
      <c r="L2693" s="14">
        <v>0.1875</v>
      </c>
      <c r="M2693" s="7">
        <v>42008</v>
      </c>
      <c r="N2693" s="93" t="s">
        <v>6208</v>
      </c>
      <c r="O2693" s="8" t="s">
        <v>956</v>
      </c>
      <c r="P2693" s="8" t="s">
        <v>3469</v>
      </c>
      <c r="Q2693" s="8" t="s">
        <v>3473</v>
      </c>
    </row>
    <row r="2694" spans="1:17" ht="13.9" customHeight="1">
      <c r="A2694" s="2" t="s">
        <v>9121</v>
      </c>
      <c r="B2694" s="8" t="s">
        <v>3475</v>
      </c>
      <c r="C2694" s="3" t="s">
        <v>14</v>
      </c>
      <c r="D2694" s="8" t="s">
        <v>2822</v>
      </c>
      <c r="E2694" s="3" t="s">
        <v>955</v>
      </c>
      <c r="F2694" s="8" t="s">
        <v>3477</v>
      </c>
      <c r="G2694" s="8" t="s">
        <v>15</v>
      </c>
      <c r="H2694" s="18" t="s">
        <v>3539</v>
      </c>
      <c r="I2694" s="3" t="s">
        <v>16</v>
      </c>
      <c r="J2694" s="36">
        <v>81.36</v>
      </c>
      <c r="K2694" s="32">
        <v>15</v>
      </c>
      <c r="L2694" s="14">
        <v>0.1875</v>
      </c>
      <c r="M2694" s="7">
        <v>42032</v>
      </c>
      <c r="N2694" s="93" t="s">
        <v>4291</v>
      </c>
      <c r="O2694" s="8" t="s">
        <v>280</v>
      </c>
      <c r="P2694" s="8" t="s">
        <v>3465</v>
      </c>
      <c r="Q2694" s="8" t="s">
        <v>3473</v>
      </c>
    </row>
    <row r="2695" spans="1:17" ht="13.9" customHeight="1">
      <c r="A2695" s="2" t="s">
        <v>9122</v>
      </c>
      <c r="B2695" s="8" t="s">
        <v>3475</v>
      </c>
      <c r="C2695" s="3" t="s">
        <v>14</v>
      </c>
      <c r="D2695" s="8" t="s">
        <v>2823</v>
      </c>
      <c r="E2695" s="8" t="s">
        <v>1777</v>
      </c>
      <c r="F2695" s="8" t="s">
        <v>3477</v>
      </c>
      <c r="G2695" s="8" t="s">
        <v>15</v>
      </c>
      <c r="H2695" s="18" t="s">
        <v>3539</v>
      </c>
      <c r="I2695" s="3" t="s">
        <v>16</v>
      </c>
      <c r="J2695" s="36">
        <v>39.5</v>
      </c>
      <c r="K2695" s="32">
        <v>1.88</v>
      </c>
      <c r="L2695" s="14">
        <v>0.2</v>
      </c>
      <c r="M2695" s="7">
        <v>42487</v>
      </c>
      <c r="N2695" s="93" t="s">
        <v>5303</v>
      </c>
      <c r="O2695" s="8" t="s">
        <v>135</v>
      </c>
      <c r="P2695" s="8" t="s">
        <v>3465</v>
      </c>
      <c r="Q2695" s="8" t="s">
        <v>3472</v>
      </c>
    </row>
    <row r="2696" spans="1:17" ht="13.9" customHeight="1">
      <c r="A2696" s="23" t="s">
        <v>9123</v>
      </c>
      <c r="B2696" s="8" t="s">
        <v>3475</v>
      </c>
      <c r="C2696" s="3" t="s">
        <v>14</v>
      </c>
      <c r="D2696" s="8" t="s">
        <v>2824</v>
      </c>
      <c r="E2696" s="3" t="s">
        <v>122</v>
      </c>
      <c r="F2696" s="8" t="s">
        <v>3477</v>
      </c>
      <c r="G2696" s="8" t="s">
        <v>15</v>
      </c>
      <c r="H2696" s="18" t="s">
        <v>3539</v>
      </c>
      <c r="I2696" s="3" t="s">
        <v>16</v>
      </c>
      <c r="J2696" s="36">
        <v>86.82</v>
      </c>
      <c r="K2696" s="32">
        <v>0.33</v>
      </c>
      <c r="L2696" s="14">
        <v>0.2</v>
      </c>
      <c r="M2696" s="7">
        <v>45007</v>
      </c>
      <c r="N2696" s="93" t="s">
        <v>5303</v>
      </c>
      <c r="O2696" s="8" t="s">
        <v>135</v>
      </c>
      <c r="P2696" s="8" t="s">
        <v>3465</v>
      </c>
      <c r="Q2696" s="8" t="s">
        <v>3472</v>
      </c>
    </row>
    <row r="2697" spans="1:17" ht="13.9" customHeight="1">
      <c r="A2697" s="2" t="s">
        <v>9124</v>
      </c>
      <c r="B2697" s="8" t="s">
        <v>3475</v>
      </c>
      <c r="C2697" s="3" t="s">
        <v>14</v>
      </c>
      <c r="D2697" s="8" t="s">
        <v>2825</v>
      </c>
      <c r="E2697" s="8" t="s">
        <v>2207</v>
      </c>
      <c r="F2697" s="8" t="s">
        <v>3477</v>
      </c>
      <c r="G2697" s="8" t="s">
        <v>15</v>
      </c>
      <c r="H2697" s="18" t="s">
        <v>3539</v>
      </c>
      <c r="I2697" s="3" t="s">
        <v>16</v>
      </c>
      <c r="J2697" s="36">
        <v>43.05</v>
      </c>
      <c r="K2697" s="32">
        <v>1.04</v>
      </c>
      <c r="L2697" s="14">
        <v>0.2</v>
      </c>
      <c r="M2697" s="7">
        <v>42003</v>
      </c>
      <c r="N2697" s="93" t="s">
        <v>3855</v>
      </c>
      <c r="O2697" s="8" t="s">
        <v>135</v>
      </c>
      <c r="P2697" s="8" t="s">
        <v>3465</v>
      </c>
      <c r="Q2697" s="8" t="s">
        <v>3472</v>
      </c>
    </row>
    <row r="2698" spans="1:17" ht="13.9" customHeight="1">
      <c r="A2698" s="2" t="s">
        <v>9125</v>
      </c>
      <c r="B2698" s="8" t="s">
        <v>3475</v>
      </c>
      <c r="C2698" s="3" t="s">
        <v>14</v>
      </c>
      <c r="D2698" s="8" t="s">
        <v>2826</v>
      </c>
      <c r="E2698" s="3" t="s">
        <v>1051</v>
      </c>
      <c r="F2698" s="8" t="s">
        <v>3477</v>
      </c>
      <c r="G2698" s="8" t="s">
        <v>15</v>
      </c>
      <c r="H2698" s="18" t="s">
        <v>3539</v>
      </c>
      <c r="I2698" s="3" t="s">
        <v>16</v>
      </c>
      <c r="J2698" s="36">
        <v>38.979999999999997</v>
      </c>
      <c r="K2698" s="32">
        <v>15</v>
      </c>
      <c r="L2698" s="14">
        <v>0.1875</v>
      </c>
      <c r="M2698" s="7">
        <v>42044</v>
      </c>
      <c r="N2698" s="93" t="s">
        <v>6209</v>
      </c>
      <c r="O2698" s="8" t="s">
        <v>177</v>
      </c>
      <c r="P2698" s="8" t="s">
        <v>3466</v>
      </c>
      <c r="Q2698" s="8" t="s">
        <v>3471</v>
      </c>
    </row>
    <row r="2699" spans="1:17" ht="13.9" customHeight="1">
      <c r="A2699" s="23" t="s">
        <v>9126</v>
      </c>
      <c r="B2699" s="8" t="s">
        <v>3475</v>
      </c>
      <c r="C2699" s="3" t="s">
        <v>14</v>
      </c>
      <c r="D2699" s="8" t="s">
        <v>2827</v>
      </c>
      <c r="E2699" s="8" t="s">
        <v>2207</v>
      </c>
      <c r="F2699" s="8" t="s">
        <v>3477</v>
      </c>
      <c r="G2699" s="8" t="s">
        <v>15</v>
      </c>
      <c r="H2699" s="18" t="s">
        <v>3539</v>
      </c>
      <c r="I2699" s="3" t="s">
        <v>16</v>
      </c>
      <c r="J2699" s="36">
        <v>158.43</v>
      </c>
      <c r="K2699" s="32">
        <v>11.67</v>
      </c>
      <c r="L2699" s="14">
        <v>0.125</v>
      </c>
      <c r="M2699" s="7">
        <v>42500</v>
      </c>
      <c r="N2699" s="93" t="s">
        <v>6210</v>
      </c>
      <c r="O2699" s="8" t="s">
        <v>368</v>
      </c>
      <c r="P2699" s="8" t="s">
        <v>3469</v>
      </c>
      <c r="Q2699" s="8" t="s">
        <v>3473</v>
      </c>
    </row>
    <row r="2700" spans="1:17" ht="13.9" customHeight="1">
      <c r="A2700" s="2" t="s">
        <v>9127</v>
      </c>
      <c r="B2700" s="8" t="s">
        <v>3475</v>
      </c>
      <c r="C2700" s="3" t="s">
        <v>14</v>
      </c>
      <c r="D2700" s="8" t="s">
        <v>2828</v>
      </c>
      <c r="E2700" s="8" t="s">
        <v>2799</v>
      </c>
      <c r="F2700" s="8" t="s">
        <v>3477</v>
      </c>
      <c r="G2700" s="8" t="s">
        <v>15</v>
      </c>
      <c r="H2700" s="18" t="s">
        <v>3539</v>
      </c>
      <c r="I2700" s="3" t="s">
        <v>16</v>
      </c>
      <c r="J2700" s="36">
        <v>79.52</v>
      </c>
      <c r="K2700" s="32">
        <v>0.71</v>
      </c>
      <c r="L2700" s="14">
        <v>0.2</v>
      </c>
      <c r="M2700" s="7">
        <v>45036</v>
      </c>
      <c r="N2700" s="93" t="s">
        <v>6211</v>
      </c>
      <c r="O2700" s="8" t="s">
        <v>2607</v>
      </c>
      <c r="P2700" s="8" t="s">
        <v>3469</v>
      </c>
      <c r="Q2700" s="8" t="s">
        <v>3473</v>
      </c>
    </row>
    <row r="2701" spans="1:17" ht="13.9" customHeight="1">
      <c r="A2701" s="2" t="s">
        <v>9128</v>
      </c>
      <c r="B2701" s="8" t="s">
        <v>3475</v>
      </c>
      <c r="C2701" s="3" t="s">
        <v>14</v>
      </c>
      <c r="D2701" s="8" t="s">
        <v>1887</v>
      </c>
      <c r="E2701" s="3" t="s">
        <v>1177</v>
      </c>
      <c r="F2701" s="8" t="s">
        <v>3477</v>
      </c>
      <c r="G2701" s="8" t="s">
        <v>15</v>
      </c>
      <c r="H2701" s="18" t="s">
        <v>3539</v>
      </c>
      <c r="I2701" s="3" t="s">
        <v>16</v>
      </c>
      <c r="J2701" s="36">
        <v>78.010000000000005</v>
      </c>
      <c r="K2701" s="32">
        <v>4.29</v>
      </c>
      <c r="L2701" s="14">
        <v>0.2</v>
      </c>
      <c r="M2701" s="7">
        <v>42022</v>
      </c>
      <c r="N2701" s="93" t="s">
        <v>5280</v>
      </c>
      <c r="O2701" s="8" t="s">
        <v>2607</v>
      </c>
      <c r="P2701" s="8" t="s">
        <v>3469</v>
      </c>
      <c r="Q2701" s="8" t="s">
        <v>3473</v>
      </c>
    </row>
    <row r="2702" spans="1:17" ht="13.9" customHeight="1">
      <c r="A2702" s="23" t="s">
        <v>9129</v>
      </c>
      <c r="B2702" s="8" t="s">
        <v>3475</v>
      </c>
      <c r="C2702" s="3" t="s">
        <v>14</v>
      </c>
      <c r="D2702" s="8" t="s">
        <v>2829</v>
      </c>
      <c r="E2702" s="8" t="s">
        <v>2207</v>
      </c>
      <c r="F2702" s="8" t="s">
        <v>3477</v>
      </c>
      <c r="G2702" s="8" t="s">
        <v>15</v>
      </c>
      <c r="H2702" s="18" t="s">
        <v>3539</v>
      </c>
      <c r="I2702" s="3" t="s">
        <v>16</v>
      </c>
      <c r="J2702" s="36">
        <v>80.59</v>
      </c>
      <c r="K2702" s="32">
        <v>1.67</v>
      </c>
      <c r="L2702" s="14">
        <v>0.2</v>
      </c>
      <c r="M2702" s="7">
        <v>42030</v>
      </c>
      <c r="N2702" s="93" t="s">
        <v>6212</v>
      </c>
      <c r="O2702" s="8" t="s">
        <v>1930</v>
      </c>
      <c r="P2702" s="8" t="s">
        <v>3469</v>
      </c>
      <c r="Q2702" s="8" t="s">
        <v>3473</v>
      </c>
    </row>
    <row r="2703" spans="1:17" ht="13.9" customHeight="1">
      <c r="A2703" s="2" t="s">
        <v>9130</v>
      </c>
      <c r="B2703" s="8" t="s">
        <v>3475</v>
      </c>
      <c r="C2703" s="3" t="s">
        <v>14</v>
      </c>
      <c r="D2703" s="8" t="s">
        <v>2830</v>
      </c>
      <c r="E2703" s="3" t="s">
        <v>122</v>
      </c>
      <c r="F2703" s="8" t="s">
        <v>3477</v>
      </c>
      <c r="G2703" s="8" t="s">
        <v>15</v>
      </c>
      <c r="H2703" s="18" t="s">
        <v>3539</v>
      </c>
      <c r="I2703" s="3" t="s">
        <v>16</v>
      </c>
      <c r="J2703" s="36">
        <v>75.83</v>
      </c>
      <c r="K2703" s="32">
        <v>0.93</v>
      </c>
      <c r="L2703" s="14">
        <v>0.2</v>
      </c>
      <c r="M2703" s="7">
        <v>42516</v>
      </c>
      <c r="N2703" s="93" t="s">
        <v>3840</v>
      </c>
      <c r="O2703" s="8" t="s">
        <v>1930</v>
      </c>
      <c r="P2703" s="8" t="s">
        <v>3469</v>
      </c>
      <c r="Q2703" s="8" t="s">
        <v>3473</v>
      </c>
    </row>
    <row r="2704" spans="1:17" ht="13.9" customHeight="1">
      <c r="A2704" s="2" t="s">
        <v>9131</v>
      </c>
      <c r="B2704" s="8" t="s">
        <v>3475</v>
      </c>
      <c r="C2704" s="3" t="s">
        <v>14</v>
      </c>
      <c r="D2704" s="8" t="s">
        <v>2831</v>
      </c>
      <c r="E2704" s="8" t="s">
        <v>2404</v>
      </c>
      <c r="F2704" s="8" t="s">
        <v>3477</v>
      </c>
      <c r="G2704" s="8" t="s">
        <v>15</v>
      </c>
      <c r="H2704" s="18" t="s">
        <v>3539</v>
      </c>
      <c r="I2704" s="3" t="s">
        <v>16</v>
      </c>
      <c r="J2704" s="36">
        <v>74.36</v>
      </c>
      <c r="K2704" s="32">
        <v>5.61</v>
      </c>
      <c r="L2704" s="14">
        <v>0.2</v>
      </c>
      <c r="M2704" s="7">
        <v>45026</v>
      </c>
      <c r="N2704" s="93" t="s">
        <v>3839</v>
      </c>
      <c r="O2704" s="8" t="s">
        <v>1930</v>
      </c>
      <c r="P2704" s="8" t="s">
        <v>3469</v>
      </c>
      <c r="Q2704" s="8" t="s">
        <v>3473</v>
      </c>
    </row>
    <row r="2705" spans="1:17" ht="13.9" customHeight="1">
      <c r="A2705" s="23" t="s">
        <v>9132</v>
      </c>
      <c r="B2705" s="8" t="s">
        <v>3475</v>
      </c>
      <c r="C2705" s="3" t="s">
        <v>14</v>
      </c>
      <c r="D2705" s="8" t="s">
        <v>2832</v>
      </c>
      <c r="E2705" s="3" t="s">
        <v>1327</v>
      </c>
      <c r="F2705" s="8" t="s">
        <v>3477</v>
      </c>
      <c r="G2705" s="8" t="s">
        <v>15</v>
      </c>
      <c r="H2705" s="18" t="s">
        <v>3539</v>
      </c>
      <c r="I2705" s="3" t="s">
        <v>16</v>
      </c>
      <c r="J2705" s="36">
        <v>164.6</v>
      </c>
      <c r="K2705" s="32">
        <v>0.16</v>
      </c>
      <c r="L2705" s="14">
        <v>0.2</v>
      </c>
      <c r="M2705" s="7">
        <v>42032</v>
      </c>
      <c r="N2705" s="93" t="s">
        <v>5934</v>
      </c>
      <c r="O2705" s="8" t="s">
        <v>956</v>
      </c>
      <c r="P2705" s="8" t="s">
        <v>3469</v>
      </c>
      <c r="Q2705" s="8" t="s">
        <v>3473</v>
      </c>
    </row>
    <row r="2706" spans="1:17" ht="13.9" customHeight="1">
      <c r="A2706" s="2" t="s">
        <v>9133</v>
      </c>
      <c r="B2706" s="8" t="s">
        <v>3475</v>
      </c>
      <c r="C2706" s="3" t="s">
        <v>14</v>
      </c>
      <c r="D2706" s="8" t="s">
        <v>2833</v>
      </c>
      <c r="E2706" s="8" t="s">
        <v>2552</v>
      </c>
      <c r="F2706" s="8" t="s">
        <v>3477</v>
      </c>
      <c r="G2706" s="8" t="s">
        <v>15</v>
      </c>
      <c r="H2706" s="18" t="s">
        <v>3539</v>
      </c>
      <c r="I2706" s="3" t="s">
        <v>16</v>
      </c>
      <c r="J2706" s="36">
        <v>164.66</v>
      </c>
      <c r="K2706" s="32">
        <v>1.9</v>
      </c>
      <c r="L2706" s="14">
        <v>0.2</v>
      </c>
      <c r="M2706" s="7">
        <v>42036</v>
      </c>
      <c r="N2706" s="93" t="s">
        <v>5936</v>
      </c>
      <c r="O2706" s="8" t="s">
        <v>956</v>
      </c>
      <c r="P2706" s="8" t="s">
        <v>3469</v>
      </c>
      <c r="Q2706" s="8" t="s">
        <v>3473</v>
      </c>
    </row>
    <row r="2707" spans="1:17" ht="13.9" customHeight="1">
      <c r="A2707" s="2" t="s">
        <v>9134</v>
      </c>
      <c r="B2707" s="8" t="s">
        <v>3475</v>
      </c>
      <c r="C2707" s="3" t="s">
        <v>14</v>
      </c>
      <c r="D2707" s="8" t="s">
        <v>2834</v>
      </c>
      <c r="E2707" s="3" t="s">
        <v>1396</v>
      </c>
      <c r="F2707" s="8" t="s">
        <v>3477</v>
      </c>
      <c r="G2707" s="8" t="s">
        <v>15</v>
      </c>
      <c r="H2707" s="18" t="s">
        <v>3539</v>
      </c>
      <c r="I2707" s="3" t="s">
        <v>16</v>
      </c>
      <c r="J2707" s="36">
        <v>38.299999999999997</v>
      </c>
      <c r="K2707" s="32">
        <v>21.11</v>
      </c>
      <c r="L2707" s="14">
        <v>0.2</v>
      </c>
      <c r="M2707" s="7">
        <v>42506</v>
      </c>
      <c r="N2707" s="93" t="s">
        <v>5934</v>
      </c>
      <c r="O2707" s="8" t="s">
        <v>956</v>
      </c>
      <c r="P2707" s="8" t="s">
        <v>3469</v>
      </c>
      <c r="Q2707" s="8" t="s">
        <v>3473</v>
      </c>
    </row>
    <row r="2708" spans="1:17" ht="13.9" customHeight="1">
      <c r="A2708" s="23" t="s">
        <v>9135</v>
      </c>
      <c r="B2708" s="8" t="s">
        <v>3475</v>
      </c>
      <c r="C2708" s="3" t="s">
        <v>14</v>
      </c>
      <c r="D2708" s="8" t="s">
        <v>2835</v>
      </c>
      <c r="E2708" s="3" t="s">
        <v>1471</v>
      </c>
      <c r="F2708" s="8" t="s">
        <v>3477</v>
      </c>
      <c r="G2708" s="8" t="s">
        <v>15</v>
      </c>
      <c r="H2708" s="18" t="s">
        <v>3539</v>
      </c>
      <c r="I2708" s="3" t="s">
        <v>16</v>
      </c>
      <c r="J2708" s="36">
        <v>83.39</v>
      </c>
      <c r="K2708" s="32">
        <v>1</v>
      </c>
      <c r="L2708" s="14">
        <v>0.1875</v>
      </c>
      <c r="M2708" s="7">
        <v>45043</v>
      </c>
      <c r="N2708" s="93" t="s">
        <v>5489</v>
      </c>
      <c r="O2708" s="8" t="s">
        <v>135</v>
      </c>
      <c r="P2708" s="8" t="s">
        <v>3465</v>
      </c>
      <c r="Q2708" s="8" t="s">
        <v>3472</v>
      </c>
    </row>
    <row r="2709" spans="1:17" ht="13.9" customHeight="1">
      <c r="A2709" s="2" t="s">
        <v>9136</v>
      </c>
      <c r="B2709" s="8" t="s">
        <v>3475</v>
      </c>
      <c r="C2709" s="3" t="s">
        <v>14</v>
      </c>
      <c r="D2709" s="8" t="s">
        <v>2836</v>
      </c>
      <c r="E2709" s="8" t="s">
        <v>2404</v>
      </c>
      <c r="F2709" s="8" t="s">
        <v>3477</v>
      </c>
      <c r="G2709" s="8" t="s">
        <v>15</v>
      </c>
      <c r="H2709" s="18" t="s">
        <v>3539</v>
      </c>
      <c r="I2709" s="3" t="s">
        <v>16</v>
      </c>
      <c r="J2709" s="36">
        <v>77.3</v>
      </c>
      <c r="K2709" s="32">
        <v>40</v>
      </c>
      <c r="L2709" s="14">
        <v>0.1875</v>
      </c>
      <c r="M2709" s="7">
        <v>42039</v>
      </c>
      <c r="N2709" s="93" t="s">
        <v>5486</v>
      </c>
      <c r="O2709" s="8" t="s">
        <v>280</v>
      </c>
      <c r="P2709" s="8" t="s">
        <v>3466</v>
      </c>
      <c r="Q2709" s="8" t="s">
        <v>3473</v>
      </c>
    </row>
    <row r="2710" spans="1:17" ht="13.9" customHeight="1">
      <c r="A2710" s="2" t="s">
        <v>9137</v>
      </c>
      <c r="B2710" s="8" t="s">
        <v>3475</v>
      </c>
      <c r="C2710" s="3" t="s">
        <v>14</v>
      </c>
      <c r="D2710" s="8" t="s">
        <v>2837</v>
      </c>
      <c r="E2710" s="8" t="s">
        <v>2147</v>
      </c>
      <c r="F2710" s="8" t="s">
        <v>3477</v>
      </c>
      <c r="G2710" s="8" t="s">
        <v>15</v>
      </c>
      <c r="H2710" s="18" t="s">
        <v>3539</v>
      </c>
      <c r="I2710" s="3" t="s">
        <v>16</v>
      </c>
      <c r="J2710" s="36">
        <v>40.409999999999997</v>
      </c>
      <c r="K2710" s="32">
        <v>10</v>
      </c>
      <c r="L2710" s="14">
        <v>0.2</v>
      </c>
      <c r="M2710" s="7">
        <v>42065</v>
      </c>
      <c r="N2710" s="93" t="s">
        <v>5481</v>
      </c>
      <c r="O2710" s="8" t="s">
        <v>538</v>
      </c>
      <c r="P2710" s="8" t="s">
        <v>3469</v>
      </c>
      <c r="Q2710" s="8" t="s">
        <v>3473</v>
      </c>
    </row>
    <row r="2711" spans="1:17" ht="13.9" customHeight="1">
      <c r="A2711" s="23" t="s">
        <v>9138</v>
      </c>
      <c r="B2711" s="8" t="s">
        <v>3475</v>
      </c>
      <c r="C2711" s="3" t="s">
        <v>14</v>
      </c>
      <c r="D2711" s="8" t="s">
        <v>2838</v>
      </c>
      <c r="E2711" s="8" t="s">
        <v>201</v>
      </c>
      <c r="F2711" s="8" t="s">
        <v>3477</v>
      </c>
      <c r="G2711" s="8" t="s">
        <v>15</v>
      </c>
      <c r="H2711" s="18" t="s">
        <v>3539</v>
      </c>
      <c r="I2711" s="3" t="s">
        <v>16</v>
      </c>
      <c r="J2711" s="36">
        <v>124.63</v>
      </c>
      <c r="K2711" s="32">
        <v>1.88</v>
      </c>
      <c r="L2711" s="14">
        <v>0.1875</v>
      </c>
      <c r="M2711" s="7">
        <v>42523</v>
      </c>
      <c r="N2711" s="93" t="s">
        <v>6158</v>
      </c>
      <c r="O2711" s="8" t="s">
        <v>368</v>
      </c>
      <c r="P2711" s="8" t="s">
        <v>3469</v>
      </c>
      <c r="Q2711" s="8" t="s">
        <v>3473</v>
      </c>
    </row>
    <row r="2712" spans="1:17" ht="13.9" customHeight="1">
      <c r="A2712" s="2" t="s">
        <v>9139</v>
      </c>
      <c r="B2712" s="8" t="s">
        <v>3475</v>
      </c>
      <c r="C2712" s="3" t="s">
        <v>14</v>
      </c>
      <c r="D2712" s="8" t="s">
        <v>2839</v>
      </c>
      <c r="E2712" s="3" t="s">
        <v>1051</v>
      </c>
      <c r="F2712" s="8" t="s">
        <v>3477</v>
      </c>
      <c r="G2712" s="8" t="s">
        <v>15</v>
      </c>
      <c r="H2712" s="18" t="s">
        <v>3539</v>
      </c>
      <c r="I2712" s="3" t="s">
        <v>16</v>
      </c>
      <c r="J2712" s="36">
        <v>79.680000000000007</v>
      </c>
      <c r="K2712" s="32">
        <v>0.28000000000000003</v>
      </c>
      <c r="L2712" s="14">
        <v>0.2</v>
      </c>
      <c r="M2712" s="7">
        <v>45035</v>
      </c>
      <c r="N2712" s="93" t="s">
        <v>3819</v>
      </c>
      <c r="O2712" s="8" t="s">
        <v>2607</v>
      </c>
      <c r="P2712" s="8" t="s">
        <v>3469</v>
      </c>
      <c r="Q2712" s="8" t="s">
        <v>3473</v>
      </c>
    </row>
    <row r="2713" spans="1:17" ht="13.9" customHeight="1">
      <c r="A2713" s="2" t="s">
        <v>9140</v>
      </c>
      <c r="B2713" s="8" t="s">
        <v>3475</v>
      </c>
      <c r="C2713" s="3" t="s">
        <v>14</v>
      </c>
      <c r="D2713" s="8" t="s">
        <v>2840</v>
      </c>
      <c r="E2713" s="8" t="s">
        <v>1589</v>
      </c>
      <c r="F2713" s="8" t="s">
        <v>3477</v>
      </c>
      <c r="G2713" s="8" t="s">
        <v>15</v>
      </c>
      <c r="H2713" s="18" t="s">
        <v>3539</v>
      </c>
      <c r="I2713" s="3" t="s">
        <v>16</v>
      </c>
      <c r="J2713" s="36">
        <v>81.63</v>
      </c>
      <c r="K2713" s="32">
        <v>0.28000000000000003</v>
      </c>
      <c r="L2713" s="14">
        <v>0.2</v>
      </c>
      <c r="M2713" s="7">
        <v>42040</v>
      </c>
      <c r="N2713" s="93" t="s">
        <v>6213</v>
      </c>
      <c r="O2713" s="8" t="s">
        <v>2607</v>
      </c>
      <c r="P2713" s="8" t="s">
        <v>3469</v>
      </c>
      <c r="Q2713" s="8" t="s">
        <v>3473</v>
      </c>
    </row>
    <row r="2714" spans="1:17" ht="13.9" customHeight="1">
      <c r="A2714" s="23" t="s">
        <v>9141</v>
      </c>
      <c r="B2714" s="8" t="s">
        <v>3475</v>
      </c>
      <c r="C2714" s="3" t="s">
        <v>14</v>
      </c>
      <c r="D2714" s="8" t="s">
        <v>2841</v>
      </c>
      <c r="E2714" s="3" t="s">
        <v>1051</v>
      </c>
      <c r="F2714" s="8" t="s">
        <v>3477</v>
      </c>
      <c r="G2714" s="8" t="s">
        <v>15</v>
      </c>
      <c r="H2714" s="18" t="s">
        <v>3539</v>
      </c>
      <c r="I2714" s="3" t="s">
        <v>16</v>
      </c>
      <c r="J2714" s="36">
        <v>38.880000000000003</v>
      </c>
      <c r="K2714" s="32">
        <v>10</v>
      </c>
      <c r="L2714" s="14">
        <v>0.2</v>
      </c>
      <c r="M2714" s="7">
        <v>42065</v>
      </c>
      <c r="N2714" s="93" t="s">
        <v>5481</v>
      </c>
      <c r="O2714" s="8" t="s">
        <v>1930</v>
      </c>
      <c r="P2714" s="8" t="s">
        <v>3469</v>
      </c>
      <c r="Q2714" s="8" t="s">
        <v>3473</v>
      </c>
    </row>
    <row r="2715" spans="1:17" ht="13.9" customHeight="1">
      <c r="A2715" s="2" t="s">
        <v>9142</v>
      </c>
      <c r="B2715" s="8" t="s">
        <v>3475</v>
      </c>
      <c r="C2715" s="3" t="s">
        <v>14</v>
      </c>
      <c r="D2715" s="11" t="s">
        <v>2842</v>
      </c>
      <c r="E2715" s="8" t="s">
        <v>2552</v>
      </c>
      <c r="F2715" s="8" t="s">
        <v>3477</v>
      </c>
      <c r="G2715" s="8" t="s">
        <v>15</v>
      </c>
      <c r="H2715" s="18" t="s">
        <v>3539</v>
      </c>
      <c r="I2715" s="3" t="s">
        <v>16</v>
      </c>
      <c r="J2715" s="36">
        <v>158.06</v>
      </c>
      <c r="K2715" s="32">
        <v>12.5</v>
      </c>
      <c r="L2715" s="14">
        <v>0.2</v>
      </c>
      <c r="M2715" s="7">
        <v>42535</v>
      </c>
      <c r="N2715" s="93" t="s">
        <v>3820</v>
      </c>
      <c r="O2715" s="8" t="s">
        <v>956</v>
      </c>
      <c r="P2715" s="8" t="s">
        <v>3469</v>
      </c>
      <c r="Q2715" s="8" t="s">
        <v>3473</v>
      </c>
    </row>
    <row r="2716" spans="1:17" ht="13.9" customHeight="1">
      <c r="A2716" s="2" t="s">
        <v>9143</v>
      </c>
      <c r="B2716" s="8" t="s">
        <v>3475</v>
      </c>
      <c r="C2716" s="3" t="s">
        <v>14</v>
      </c>
      <c r="D2716" s="8" t="s">
        <v>2843</v>
      </c>
      <c r="E2716" s="3" t="s">
        <v>215</v>
      </c>
      <c r="F2716" s="8" t="s">
        <v>3477</v>
      </c>
      <c r="G2716" s="8" t="s">
        <v>15</v>
      </c>
      <c r="H2716" s="18" t="s">
        <v>3539</v>
      </c>
      <c r="I2716" s="3" t="s">
        <v>16</v>
      </c>
      <c r="J2716" s="36">
        <v>197.49</v>
      </c>
      <c r="K2716" s="32">
        <v>30</v>
      </c>
      <c r="L2716" s="14">
        <v>0.1875</v>
      </c>
      <c r="M2716" s="7">
        <v>45043</v>
      </c>
      <c r="N2716" s="93" t="s">
        <v>5487</v>
      </c>
      <c r="O2716" s="8" t="s">
        <v>956</v>
      </c>
      <c r="P2716" s="8" t="s">
        <v>3469</v>
      </c>
      <c r="Q2716" s="8" t="s">
        <v>3473</v>
      </c>
    </row>
    <row r="2717" spans="1:17" ht="13.9" customHeight="1">
      <c r="A2717" s="23" t="s">
        <v>9144</v>
      </c>
      <c r="B2717" s="8" t="s">
        <v>3475</v>
      </c>
      <c r="C2717" s="3" t="s">
        <v>14</v>
      </c>
      <c r="D2717" s="8" t="s">
        <v>2844</v>
      </c>
      <c r="E2717" s="3" t="s">
        <v>616</v>
      </c>
      <c r="F2717" s="8" t="s">
        <v>3477</v>
      </c>
      <c r="G2717" s="8" t="s">
        <v>15</v>
      </c>
      <c r="H2717" s="18" t="s">
        <v>3539</v>
      </c>
      <c r="I2717" s="3" t="s">
        <v>16</v>
      </c>
      <c r="J2717" s="36">
        <v>38.42</v>
      </c>
      <c r="K2717" s="32">
        <v>6.67</v>
      </c>
      <c r="L2717" s="14">
        <v>0.2</v>
      </c>
      <c r="M2717" s="7">
        <v>42010</v>
      </c>
      <c r="N2717" s="93" t="s">
        <v>6214</v>
      </c>
      <c r="O2717" s="8" t="s">
        <v>1988</v>
      </c>
      <c r="P2717" s="8" t="s">
        <v>3469</v>
      </c>
      <c r="Q2717" s="8" t="s">
        <v>3473</v>
      </c>
    </row>
    <row r="2718" spans="1:17" ht="13.9" customHeight="1">
      <c r="A2718" s="2" t="s">
        <v>9145</v>
      </c>
      <c r="B2718" s="8" t="s">
        <v>3475</v>
      </c>
      <c r="C2718" s="3" t="s">
        <v>14</v>
      </c>
      <c r="D2718" s="8" t="s">
        <v>2845</v>
      </c>
      <c r="E2718" s="8" t="s">
        <v>1589</v>
      </c>
      <c r="F2718" s="8" t="s">
        <v>3477</v>
      </c>
      <c r="G2718" s="8" t="s">
        <v>15</v>
      </c>
      <c r="H2718" s="18" t="s">
        <v>3539</v>
      </c>
      <c r="I2718" s="3" t="s">
        <v>16</v>
      </c>
      <c r="J2718" s="36">
        <v>168.11</v>
      </c>
      <c r="K2718" s="32">
        <v>1.01</v>
      </c>
      <c r="L2718" s="14">
        <v>0.2</v>
      </c>
      <c r="M2718" s="7">
        <v>42071</v>
      </c>
      <c r="N2718" s="93" t="s">
        <v>5509</v>
      </c>
      <c r="O2718" s="8" t="s">
        <v>135</v>
      </c>
      <c r="P2718" s="8" t="s">
        <v>3465</v>
      </c>
      <c r="Q2718" s="8" t="s">
        <v>3472</v>
      </c>
    </row>
    <row r="2719" spans="1:17" ht="13.9" customHeight="1">
      <c r="A2719" s="2" t="s">
        <v>9146</v>
      </c>
      <c r="B2719" s="8" t="s">
        <v>3475</v>
      </c>
      <c r="C2719" s="3" t="s">
        <v>14</v>
      </c>
      <c r="D2719" s="8" t="s">
        <v>2846</v>
      </c>
      <c r="E2719" s="3" t="s">
        <v>766</v>
      </c>
      <c r="F2719" s="8" t="s">
        <v>3477</v>
      </c>
      <c r="G2719" s="8" t="s">
        <v>15</v>
      </c>
      <c r="H2719" s="18" t="s">
        <v>3539</v>
      </c>
      <c r="I2719" s="3" t="s">
        <v>16</v>
      </c>
      <c r="J2719" s="36">
        <v>73.64</v>
      </c>
      <c r="K2719" s="32">
        <v>30</v>
      </c>
      <c r="L2719" s="14">
        <v>0.125</v>
      </c>
      <c r="M2719" s="7">
        <v>42502</v>
      </c>
      <c r="N2719" s="93" t="s">
        <v>4292</v>
      </c>
      <c r="O2719" s="8" t="s">
        <v>280</v>
      </c>
      <c r="P2719" s="8" t="s">
        <v>3465</v>
      </c>
      <c r="Q2719" s="8" t="s">
        <v>3473</v>
      </c>
    </row>
    <row r="2720" spans="1:17" ht="13.9" customHeight="1">
      <c r="A2720" s="23" t="s">
        <v>9147</v>
      </c>
      <c r="B2720" s="8" t="s">
        <v>3475</v>
      </c>
      <c r="C2720" s="3" t="s">
        <v>14</v>
      </c>
      <c r="D2720" s="8" t="s">
        <v>2847</v>
      </c>
      <c r="E2720" s="3" t="s">
        <v>215</v>
      </c>
      <c r="F2720" s="8" t="s">
        <v>3477</v>
      </c>
      <c r="G2720" s="8" t="s">
        <v>15</v>
      </c>
      <c r="H2720" s="18" t="s">
        <v>3539</v>
      </c>
      <c r="I2720" s="3" t="s">
        <v>16</v>
      </c>
      <c r="J2720" s="36">
        <v>116.78</v>
      </c>
      <c r="K2720" s="32">
        <v>7.33</v>
      </c>
      <c r="L2720" s="14">
        <v>0.2</v>
      </c>
      <c r="M2720" s="7">
        <v>45061</v>
      </c>
      <c r="N2720" s="93" t="s">
        <v>6215</v>
      </c>
      <c r="O2720" s="8" t="s">
        <v>280</v>
      </c>
      <c r="P2720" s="8" t="s">
        <v>3466</v>
      </c>
      <c r="Q2720" s="8" t="s">
        <v>3473</v>
      </c>
    </row>
    <row r="2721" spans="1:17" ht="13.9" customHeight="1">
      <c r="A2721" s="2" t="s">
        <v>9148</v>
      </c>
      <c r="B2721" s="8" t="s">
        <v>3475</v>
      </c>
      <c r="C2721" s="3" t="s">
        <v>14</v>
      </c>
      <c r="D2721" s="8" t="s">
        <v>2848</v>
      </c>
      <c r="E2721" s="8" t="s">
        <v>2147</v>
      </c>
      <c r="F2721" s="8" t="s">
        <v>3477</v>
      </c>
      <c r="G2721" s="8" t="s">
        <v>15</v>
      </c>
      <c r="H2721" s="18" t="s">
        <v>3539</v>
      </c>
      <c r="I2721" s="3" t="s">
        <v>16</v>
      </c>
      <c r="J2721" s="36">
        <v>39.340000000000003</v>
      </c>
      <c r="K2721" s="32">
        <v>2.5</v>
      </c>
      <c r="L2721" s="14">
        <v>0.2</v>
      </c>
      <c r="M2721" s="7">
        <v>42057</v>
      </c>
      <c r="N2721" s="93" t="s">
        <v>5447</v>
      </c>
      <c r="O2721" s="8" t="s">
        <v>863</v>
      </c>
      <c r="P2721" s="8" t="s">
        <v>3466</v>
      </c>
      <c r="Q2721" s="8" t="s">
        <v>3473</v>
      </c>
    </row>
    <row r="2722" spans="1:17" ht="13.9" customHeight="1">
      <c r="A2722" s="2" t="s">
        <v>9149</v>
      </c>
      <c r="B2722" s="8" t="s">
        <v>3475</v>
      </c>
      <c r="C2722" s="3" t="s">
        <v>14</v>
      </c>
      <c r="D2722" s="8" t="s">
        <v>2849</v>
      </c>
      <c r="E2722" s="8" t="s">
        <v>2404</v>
      </c>
      <c r="F2722" s="8" t="s">
        <v>3477</v>
      </c>
      <c r="G2722" s="8" t="s">
        <v>15</v>
      </c>
      <c r="H2722" s="18" t="s">
        <v>3539</v>
      </c>
      <c r="I2722" s="3" t="s">
        <v>16</v>
      </c>
      <c r="J2722" s="36">
        <v>29.55</v>
      </c>
      <c r="K2722" s="32">
        <v>2.5</v>
      </c>
      <c r="L2722" s="14">
        <v>0.2</v>
      </c>
      <c r="M2722" s="7">
        <v>42071</v>
      </c>
      <c r="N2722" s="93" t="s">
        <v>6216</v>
      </c>
      <c r="O2722" s="8" t="s">
        <v>2621</v>
      </c>
      <c r="P2722" s="8" t="s">
        <v>3466</v>
      </c>
      <c r="Q2722" s="8" t="s">
        <v>3473</v>
      </c>
    </row>
    <row r="2723" spans="1:17" ht="13.9" customHeight="1">
      <c r="A2723" s="23" t="s">
        <v>9150</v>
      </c>
      <c r="B2723" s="8" t="s">
        <v>3475</v>
      </c>
      <c r="C2723" s="3" t="s">
        <v>14</v>
      </c>
      <c r="D2723" s="8" t="s">
        <v>2850</v>
      </c>
      <c r="E2723" s="8" t="s">
        <v>2692</v>
      </c>
      <c r="F2723" s="8" t="s">
        <v>3477</v>
      </c>
      <c r="G2723" s="8" t="s">
        <v>15</v>
      </c>
      <c r="H2723" s="18" t="s">
        <v>3539</v>
      </c>
      <c r="I2723" s="3" t="s">
        <v>16</v>
      </c>
      <c r="J2723" s="36">
        <v>118.28</v>
      </c>
      <c r="K2723" s="32">
        <v>9</v>
      </c>
      <c r="L2723" s="14">
        <v>0.2</v>
      </c>
      <c r="M2723" s="7">
        <v>42541</v>
      </c>
      <c r="N2723" s="93" t="s">
        <v>6217</v>
      </c>
      <c r="O2723" s="8" t="s">
        <v>2629</v>
      </c>
      <c r="P2723" s="8" t="s">
        <v>3466</v>
      </c>
      <c r="Q2723" s="8" t="s">
        <v>3473</v>
      </c>
    </row>
    <row r="2724" spans="1:17" ht="13.9" customHeight="1">
      <c r="A2724" s="2" t="s">
        <v>9151</v>
      </c>
      <c r="B2724" s="8" t="s">
        <v>3475</v>
      </c>
      <c r="C2724" s="3" t="s">
        <v>14</v>
      </c>
      <c r="D2724" s="8" t="s">
        <v>2851</v>
      </c>
      <c r="E2724" s="8" t="s">
        <v>1502</v>
      </c>
      <c r="F2724" s="8" t="s">
        <v>3477</v>
      </c>
      <c r="G2724" s="8" t="s">
        <v>15</v>
      </c>
      <c r="H2724" s="18" t="s">
        <v>3539</v>
      </c>
      <c r="I2724" s="3" t="s">
        <v>16</v>
      </c>
      <c r="J2724" s="36">
        <v>119.35</v>
      </c>
      <c r="K2724" s="32">
        <v>1.88</v>
      </c>
      <c r="L2724" s="14">
        <v>0.2</v>
      </c>
      <c r="M2724" s="7">
        <v>45061</v>
      </c>
      <c r="N2724" s="96" t="s">
        <v>6218</v>
      </c>
      <c r="O2724" s="8" t="s">
        <v>368</v>
      </c>
      <c r="P2724" s="8" t="s">
        <v>3469</v>
      </c>
      <c r="Q2724" s="8" t="s">
        <v>3473</v>
      </c>
    </row>
    <row r="2725" spans="1:17" ht="13.9" customHeight="1">
      <c r="A2725" s="2" t="s">
        <v>9152</v>
      </c>
      <c r="B2725" s="8" t="s">
        <v>3475</v>
      </c>
      <c r="C2725" s="3" t="s">
        <v>14</v>
      </c>
      <c r="D2725" s="8" t="s">
        <v>2852</v>
      </c>
      <c r="E2725" s="3" t="s">
        <v>616</v>
      </c>
      <c r="F2725" s="8" t="s">
        <v>3477</v>
      </c>
      <c r="G2725" s="8" t="s">
        <v>15</v>
      </c>
      <c r="H2725" s="18" t="s">
        <v>3539</v>
      </c>
      <c r="I2725" s="3" t="s">
        <v>16</v>
      </c>
      <c r="J2725" s="36">
        <v>122.59</v>
      </c>
      <c r="K2725" s="32">
        <v>5</v>
      </c>
      <c r="L2725" s="14">
        <v>0.2</v>
      </c>
      <c r="M2725" s="7">
        <v>42037</v>
      </c>
      <c r="N2725" s="96" t="s">
        <v>3819</v>
      </c>
      <c r="O2725" s="8" t="s">
        <v>368</v>
      </c>
      <c r="P2725" s="8" t="s">
        <v>3469</v>
      </c>
      <c r="Q2725" s="8" t="s">
        <v>3473</v>
      </c>
    </row>
    <row r="2726" spans="1:17" ht="13.9" customHeight="1">
      <c r="A2726" s="23" t="s">
        <v>9153</v>
      </c>
      <c r="B2726" s="8" t="s">
        <v>3475</v>
      </c>
      <c r="C2726" s="3" t="s">
        <v>14</v>
      </c>
      <c r="D2726" s="8" t="s">
        <v>2853</v>
      </c>
      <c r="E2726" s="8" t="s">
        <v>2404</v>
      </c>
      <c r="F2726" s="8" t="s">
        <v>3477</v>
      </c>
      <c r="G2726" s="8" t="s">
        <v>15</v>
      </c>
      <c r="H2726" s="18" t="s">
        <v>3539</v>
      </c>
      <c r="I2726" s="3" t="s">
        <v>16</v>
      </c>
      <c r="J2726" s="36">
        <v>166.61</v>
      </c>
      <c r="K2726" s="32">
        <v>1.27</v>
      </c>
      <c r="L2726" s="14">
        <v>0.1875</v>
      </c>
      <c r="M2726" s="7">
        <v>42065</v>
      </c>
      <c r="N2726" s="93" t="s">
        <v>6158</v>
      </c>
      <c r="O2726" s="8" t="s">
        <v>956</v>
      </c>
      <c r="P2726" s="8" t="s">
        <v>3469</v>
      </c>
      <c r="Q2726" s="8" t="s">
        <v>3473</v>
      </c>
    </row>
    <row r="2727" spans="1:17" ht="13.9" customHeight="1">
      <c r="A2727" s="2" t="s">
        <v>9154</v>
      </c>
      <c r="B2727" s="8" t="s">
        <v>3475</v>
      </c>
      <c r="C2727" s="3" t="s">
        <v>14</v>
      </c>
      <c r="D2727" s="8" t="s">
        <v>2854</v>
      </c>
      <c r="E2727" s="8" t="s">
        <v>2207</v>
      </c>
      <c r="F2727" s="8" t="s">
        <v>3477</v>
      </c>
      <c r="G2727" s="8" t="s">
        <v>15</v>
      </c>
      <c r="H2727" s="18" t="s">
        <v>3539</v>
      </c>
      <c r="I2727" s="3" t="s">
        <v>16</v>
      </c>
      <c r="J2727" s="36">
        <v>77.22</v>
      </c>
      <c r="K2727" s="32">
        <v>40</v>
      </c>
      <c r="L2727" s="14">
        <v>0.2</v>
      </c>
      <c r="M2727" s="7">
        <v>42541</v>
      </c>
      <c r="N2727" s="93" t="s">
        <v>6219</v>
      </c>
      <c r="O2727" s="8" t="s">
        <v>2607</v>
      </c>
      <c r="P2727" s="8" t="s">
        <v>3466</v>
      </c>
      <c r="Q2727" s="8" t="s">
        <v>3473</v>
      </c>
    </row>
    <row r="2728" spans="1:17" ht="13.9" customHeight="1">
      <c r="A2728" s="2" t="s">
        <v>9155</v>
      </c>
      <c r="B2728" s="8" t="s">
        <v>3475</v>
      </c>
      <c r="C2728" s="3" t="s">
        <v>14</v>
      </c>
      <c r="D2728" s="8" t="s">
        <v>2855</v>
      </c>
      <c r="E2728" s="8" t="s">
        <v>1777</v>
      </c>
      <c r="F2728" s="8" t="s">
        <v>3477</v>
      </c>
      <c r="G2728" s="8" t="s">
        <v>15</v>
      </c>
      <c r="H2728" s="18" t="s">
        <v>3539</v>
      </c>
      <c r="I2728" s="3" t="s">
        <v>16</v>
      </c>
      <c r="J2728" s="36">
        <v>37.51</v>
      </c>
      <c r="K2728" s="32">
        <v>0.5</v>
      </c>
      <c r="L2728" s="14">
        <v>0.2</v>
      </c>
      <c r="M2728" s="7">
        <v>45061</v>
      </c>
      <c r="N2728" s="93" t="s">
        <v>6220</v>
      </c>
      <c r="O2728" s="8" t="s">
        <v>538</v>
      </c>
      <c r="P2728" s="8" t="s">
        <v>3469</v>
      </c>
      <c r="Q2728" s="8" t="s">
        <v>3473</v>
      </c>
    </row>
    <row r="2729" spans="1:17" ht="13.9" customHeight="1">
      <c r="A2729" s="23" t="s">
        <v>9156</v>
      </c>
      <c r="B2729" s="8" t="s">
        <v>3475</v>
      </c>
      <c r="C2729" s="3" t="s">
        <v>14</v>
      </c>
      <c r="D2729" s="8" t="s">
        <v>2856</v>
      </c>
      <c r="E2729" s="8" t="s">
        <v>2404</v>
      </c>
      <c r="F2729" s="8" t="s">
        <v>3477</v>
      </c>
      <c r="G2729" s="8" t="s">
        <v>15</v>
      </c>
      <c r="H2729" s="18" t="s">
        <v>3539</v>
      </c>
      <c r="I2729" s="3" t="s">
        <v>16</v>
      </c>
      <c r="J2729" s="36">
        <v>75.66</v>
      </c>
      <c r="K2729" s="32">
        <v>4.29</v>
      </c>
      <c r="L2729" s="14">
        <v>0.125</v>
      </c>
      <c r="M2729" s="7">
        <v>42051</v>
      </c>
      <c r="N2729" s="93" t="s">
        <v>6221</v>
      </c>
      <c r="O2729" s="8" t="s">
        <v>2607</v>
      </c>
      <c r="P2729" s="8" t="s">
        <v>3469</v>
      </c>
      <c r="Q2729" s="8" t="s">
        <v>3473</v>
      </c>
    </row>
    <row r="2730" spans="1:17" ht="13.9" customHeight="1">
      <c r="A2730" s="2" t="s">
        <v>9157</v>
      </c>
      <c r="B2730" s="8" t="s">
        <v>3475</v>
      </c>
      <c r="C2730" s="3" t="s">
        <v>14</v>
      </c>
      <c r="D2730" s="8" t="s">
        <v>2857</v>
      </c>
      <c r="E2730" s="3" t="s">
        <v>1396</v>
      </c>
      <c r="F2730" s="8" t="s">
        <v>3477</v>
      </c>
      <c r="G2730" s="8" t="s">
        <v>15</v>
      </c>
      <c r="H2730" s="18" t="s">
        <v>3539</v>
      </c>
      <c r="I2730" s="3" t="s">
        <v>16</v>
      </c>
      <c r="J2730" s="36">
        <v>77.87</v>
      </c>
      <c r="K2730" s="32">
        <v>0.28000000000000003</v>
      </c>
      <c r="L2730" s="14">
        <v>0.2</v>
      </c>
      <c r="M2730" s="7">
        <v>42045</v>
      </c>
      <c r="N2730" s="93" t="s">
        <v>5491</v>
      </c>
      <c r="O2730" s="8" t="s">
        <v>2607</v>
      </c>
      <c r="P2730" s="8" t="s">
        <v>3469</v>
      </c>
      <c r="Q2730" s="8" t="s">
        <v>3473</v>
      </c>
    </row>
    <row r="2731" spans="1:17" ht="13.9" customHeight="1">
      <c r="A2731" s="2" t="s">
        <v>9158</v>
      </c>
      <c r="B2731" s="8" t="s">
        <v>3475</v>
      </c>
      <c r="C2731" s="3" t="s">
        <v>14</v>
      </c>
      <c r="D2731" s="8" t="s">
        <v>2858</v>
      </c>
      <c r="E2731" s="8" t="s">
        <v>1702</v>
      </c>
      <c r="F2731" s="8" t="s">
        <v>3477</v>
      </c>
      <c r="G2731" s="8" t="s">
        <v>15</v>
      </c>
      <c r="H2731" s="18" t="s">
        <v>3539</v>
      </c>
      <c r="I2731" s="3" t="s">
        <v>16</v>
      </c>
      <c r="J2731" s="36">
        <v>78.41</v>
      </c>
      <c r="K2731" s="32">
        <v>5.61</v>
      </c>
      <c r="L2731" s="14">
        <v>0.125</v>
      </c>
      <c r="M2731" s="7">
        <v>42535</v>
      </c>
      <c r="N2731" s="93" t="s">
        <v>5482</v>
      </c>
      <c r="O2731" s="8" t="s">
        <v>1930</v>
      </c>
      <c r="P2731" s="8" t="s">
        <v>3469</v>
      </c>
      <c r="Q2731" s="8" t="s">
        <v>3473</v>
      </c>
    </row>
    <row r="2732" spans="1:17" ht="13.9" customHeight="1">
      <c r="A2732" s="23" t="s">
        <v>9159</v>
      </c>
      <c r="B2732" s="11" t="s">
        <v>3475</v>
      </c>
      <c r="C2732" s="3" t="s">
        <v>14</v>
      </c>
      <c r="D2732" s="8" t="s">
        <v>2859</v>
      </c>
      <c r="E2732" s="8" t="s">
        <v>2799</v>
      </c>
      <c r="F2732" s="8" t="s">
        <v>3477</v>
      </c>
      <c r="G2732" s="8" t="s">
        <v>15</v>
      </c>
      <c r="H2732" s="18" t="s">
        <v>3539</v>
      </c>
      <c r="I2732" s="3" t="s">
        <v>16</v>
      </c>
      <c r="J2732" s="36">
        <v>76.739999999999995</v>
      </c>
      <c r="K2732" s="32">
        <v>1.67</v>
      </c>
      <c r="L2732" s="14">
        <v>0.2</v>
      </c>
      <c r="M2732" s="7">
        <v>45036</v>
      </c>
      <c r="N2732" s="93" t="s">
        <v>6160</v>
      </c>
      <c r="O2732" s="8" t="s">
        <v>1930</v>
      </c>
      <c r="P2732" s="8" t="s">
        <v>3469</v>
      </c>
      <c r="Q2732" s="8" t="s">
        <v>3473</v>
      </c>
    </row>
    <row r="2733" spans="1:17" ht="13.9" customHeight="1">
      <c r="A2733" s="2" t="s">
        <v>9160</v>
      </c>
      <c r="B2733" s="11" t="s">
        <v>3475</v>
      </c>
      <c r="C2733" s="3" t="s">
        <v>14</v>
      </c>
      <c r="D2733" s="8" t="s">
        <v>2860</v>
      </c>
      <c r="E2733" s="3" t="s">
        <v>898</v>
      </c>
      <c r="F2733" s="8" t="s">
        <v>3477</v>
      </c>
      <c r="G2733" s="8" t="s">
        <v>15</v>
      </c>
      <c r="H2733" s="18" t="s">
        <v>3539</v>
      </c>
      <c r="I2733" s="3" t="s">
        <v>16</v>
      </c>
      <c r="J2733" s="36">
        <v>149.29</v>
      </c>
      <c r="K2733" s="32">
        <v>1.9</v>
      </c>
      <c r="L2733" s="14">
        <v>0.125</v>
      </c>
      <c r="M2733" s="7">
        <v>42051</v>
      </c>
      <c r="N2733" s="93" t="s">
        <v>3813</v>
      </c>
      <c r="O2733" s="8" t="s">
        <v>956</v>
      </c>
      <c r="P2733" s="8" t="s">
        <v>3469</v>
      </c>
      <c r="Q2733" s="8" t="s">
        <v>3473</v>
      </c>
    </row>
    <row r="2734" spans="1:17" ht="13.9" customHeight="1">
      <c r="A2734" s="2" t="s">
        <v>9161</v>
      </c>
      <c r="B2734" s="11" t="s">
        <v>3475</v>
      </c>
      <c r="C2734" s="3" t="s">
        <v>14</v>
      </c>
      <c r="D2734" s="8" t="s">
        <v>2861</v>
      </c>
      <c r="E2734" s="3" t="s">
        <v>1471</v>
      </c>
      <c r="F2734" s="8" t="s">
        <v>3477</v>
      </c>
      <c r="G2734" s="8" t="s">
        <v>15</v>
      </c>
      <c r="H2734" s="18" t="s">
        <v>3539</v>
      </c>
      <c r="I2734" s="3" t="s">
        <v>16</v>
      </c>
      <c r="J2734" s="36">
        <v>116.99</v>
      </c>
      <c r="K2734" s="32">
        <v>11.67</v>
      </c>
      <c r="L2734" s="14">
        <v>0.2</v>
      </c>
      <c r="M2734" s="7">
        <v>42071</v>
      </c>
      <c r="N2734" s="93" t="s">
        <v>6222</v>
      </c>
      <c r="O2734" s="8" t="s">
        <v>1988</v>
      </c>
      <c r="P2734" s="8" t="s">
        <v>3469</v>
      </c>
      <c r="Q2734" s="8" t="s">
        <v>3473</v>
      </c>
    </row>
    <row r="2735" spans="1:17" ht="13.9" customHeight="1">
      <c r="A2735" s="23" t="s">
        <v>9162</v>
      </c>
      <c r="B2735" s="11" t="s">
        <v>3475</v>
      </c>
      <c r="C2735" s="3" t="s">
        <v>14</v>
      </c>
      <c r="D2735" s="8" t="s">
        <v>2862</v>
      </c>
      <c r="E2735" s="3" t="s">
        <v>774</v>
      </c>
      <c r="F2735" s="8" t="s">
        <v>3477</v>
      </c>
      <c r="G2735" s="8" t="s">
        <v>15</v>
      </c>
      <c r="H2735" s="18" t="s">
        <v>3539</v>
      </c>
      <c r="I2735" s="3" t="s">
        <v>16</v>
      </c>
      <c r="J2735" s="36">
        <v>80.540000000000006</v>
      </c>
      <c r="K2735" s="32">
        <v>5.17</v>
      </c>
      <c r="L2735" s="14">
        <v>0.1875</v>
      </c>
      <c r="M2735" s="7">
        <v>42524</v>
      </c>
      <c r="N2735" s="93" t="s">
        <v>6223</v>
      </c>
      <c r="O2735" s="8" t="s">
        <v>280</v>
      </c>
      <c r="P2735" s="8" t="s">
        <v>3466</v>
      </c>
      <c r="Q2735" s="8" t="s">
        <v>3473</v>
      </c>
    </row>
    <row r="2736" spans="1:17" ht="13.9" customHeight="1">
      <c r="A2736" s="2" t="s">
        <v>9163</v>
      </c>
      <c r="B2736" s="11" t="s">
        <v>3475</v>
      </c>
      <c r="C2736" s="3" t="s">
        <v>14</v>
      </c>
      <c r="D2736" s="8" t="s">
        <v>2863</v>
      </c>
      <c r="E2736" s="3" t="s">
        <v>766</v>
      </c>
      <c r="F2736" s="8" t="s">
        <v>3477</v>
      </c>
      <c r="G2736" s="8" t="s">
        <v>15</v>
      </c>
      <c r="H2736" s="18" t="s">
        <v>3539</v>
      </c>
      <c r="I2736" s="3" t="s">
        <v>16</v>
      </c>
      <c r="J2736" s="36">
        <v>444.86</v>
      </c>
      <c r="K2736" s="32">
        <v>21.63</v>
      </c>
      <c r="L2736" s="14">
        <v>0.1875</v>
      </c>
      <c r="M2736" s="7">
        <v>45044</v>
      </c>
      <c r="N2736" s="93" t="s">
        <v>5482</v>
      </c>
      <c r="O2736" s="8" t="s">
        <v>1933</v>
      </c>
      <c r="P2736" s="8" t="s">
        <v>3466</v>
      </c>
      <c r="Q2736" s="8" t="s">
        <v>3473</v>
      </c>
    </row>
    <row r="2737" spans="1:17" ht="13.9" customHeight="1">
      <c r="A2737" s="2" t="s">
        <v>9164</v>
      </c>
      <c r="B2737" s="11" t="s">
        <v>3475</v>
      </c>
      <c r="C2737" s="3" t="s">
        <v>14</v>
      </c>
      <c r="D2737" s="8" t="s">
        <v>2865</v>
      </c>
      <c r="E2737" s="3" t="s">
        <v>506</v>
      </c>
      <c r="F2737" s="8" t="s">
        <v>3477</v>
      </c>
      <c r="G2737" s="8" t="s">
        <v>15</v>
      </c>
      <c r="H2737" s="18" t="s">
        <v>3539</v>
      </c>
      <c r="I2737" s="3" t="s">
        <v>16</v>
      </c>
      <c r="J2737" s="36">
        <v>77.59</v>
      </c>
      <c r="K2737" s="32">
        <v>0.06</v>
      </c>
      <c r="L2737" s="14">
        <v>0.2</v>
      </c>
      <c r="M2737" s="7">
        <v>42065</v>
      </c>
      <c r="N2737" s="93" t="s">
        <v>6224</v>
      </c>
      <c r="O2737" s="8" t="s">
        <v>538</v>
      </c>
      <c r="P2737" s="8" t="s">
        <v>3469</v>
      </c>
      <c r="Q2737" s="8" t="s">
        <v>3473</v>
      </c>
    </row>
    <row r="2738" spans="1:17" ht="13.9" customHeight="1">
      <c r="A2738" s="23" t="s">
        <v>9165</v>
      </c>
      <c r="B2738" s="11" t="s">
        <v>3475</v>
      </c>
      <c r="C2738" s="3" t="s">
        <v>14</v>
      </c>
      <c r="D2738" s="8" t="s">
        <v>2866</v>
      </c>
      <c r="E2738" s="8" t="s">
        <v>2276</v>
      </c>
      <c r="F2738" s="8" t="s">
        <v>3477</v>
      </c>
      <c r="G2738" s="8" t="s">
        <v>15</v>
      </c>
      <c r="H2738" s="18" t="s">
        <v>3539</v>
      </c>
      <c r="I2738" s="3" t="s">
        <v>16</v>
      </c>
      <c r="J2738" s="36">
        <v>156.34</v>
      </c>
      <c r="K2738" s="32">
        <v>46.67</v>
      </c>
      <c r="L2738" s="14">
        <v>0.1875</v>
      </c>
      <c r="M2738" s="7">
        <v>42065</v>
      </c>
      <c r="N2738" s="93" t="s">
        <v>3831</v>
      </c>
      <c r="O2738" s="8" t="s">
        <v>368</v>
      </c>
      <c r="P2738" s="8" t="s">
        <v>3469</v>
      </c>
      <c r="Q2738" s="8" t="s">
        <v>3473</v>
      </c>
    </row>
    <row r="2739" spans="1:17" ht="13.9" customHeight="1">
      <c r="A2739" s="2" t="s">
        <v>9166</v>
      </c>
      <c r="B2739" s="11" t="s">
        <v>3475</v>
      </c>
      <c r="C2739" s="3" t="s">
        <v>14</v>
      </c>
      <c r="D2739" s="8" t="s">
        <v>2867</v>
      </c>
      <c r="E2739" s="3" t="s">
        <v>174</v>
      </c>
      <c r="F2739" s="8" t="s">
        <v>3477</v>
      </c>
      <c r="G2739" s="8" t="s">
        <v>15</v>
      </c>
      <c r="H2739" s="18" t="s">
        <v>3539</v>
      </c>
      <c r="I2739" s="3" t="s">
        <v>16</v>
      </c>
      <c r="J2739" s="36">
        <v>76.12</v>
      </c>
      <c r="K2739" s="32">
        <v>1.67</v>
      </c>
      <c r="L2739" s="14">
        <v>0.2</v>
      </c>
      <c r="M2739" s="7">
        <v>42538</v>
      </c>
      <c r="N2739" s="96" t="s">
        <v>6223</v>
      </c>
      <c r="O2739" s="8" t="s">
        <v>1930</v>
      </c>
      <c r="P2739" s="8" t="s">
        <v>3469</v>
      </c>
      <c r="Q2739" s="8" t="s">
        <v>3473</v>
      </c>
    </row>
    <row r="2740" spans="1:17" ht="13.9" customHeight="1">
      <c r="A2740" s="2" t="s">
        <v>9167</v>
      </c>
      <c r="B2740" s="11" t="s">
        <v>3475</v>
      </c>
      <c r="C2740" s="3" t="s">
        <v>14</v>
      </c>
      <c r="D2740" s="8" t="s">
        <v>2868</v>
      </c>
      <c r="E2740" s="3" t="s">
        <v>215</v>
      </c>
      <c r="F2740" s="8" t="s">
        <v>3477</v>
      </c>
      <c r="G2740" s="8" t="s">
        <v>15</v>
      </c>
      <c r="H2740" s="18" t="s">
        <v>3539</v>
      </c>
      <c r="I2740" s="3" t="s">
        <v>16</v>
      </c>
      <c r="J2740" s="36">
        <v>79.69</v>
      </c>
      <c r="K2740" s="32">
        <v>1.67</v>
      </c>
      <c r="L2740" s="14">
        <v>0.2</v>
      </c>
      <c r="M2740" s="7">
        <v>45026</v>
      </c>
      <c r="N2740" s="96" t="s">
        <v>6224</v>
      </c>
      <c r="O2740" s="8" t="s">
        <v>1930</v>
      </c>
      <c r="P2740" s="8" t="s">
        <v>3469</v>
      </c>
      <c r="Q2740" s="8" t="s">
        <v>3473</v>
      </c>
    </row>
    <row r="2741" spans="1:17" ht="13.9" customHeight="1">
      <c r="A2741" s="23" t="s">
        <v>9168</v>
      </c>
      <c r="B2741" s="11" t="s">
        <v>3475</v>
      </c>
      <c r="C2741" s="3" t="s">
        <v>14</v>
      </c>
      <c r="D2741" s="8" t="s">
        <v>2869</v>
      </c>
      <c r="E2741" s="3" t="s">
        <v>766</v>
      </c>
      <c r="F2741" s="8" t="s">
        <v>3477</v>
      </c>
      <c r="G2741" s="8" t="s">
        <v>15</v>
      </c>
      <c r="H2741" s="18" t="s">
        <v>3539</v>
      </c>
      <c r="I2741" s="3" t="s">
        <v>16</v>
      </c>
      <c r="J2741" s="36">
        <v>152.86000000000001</v>
      </c>
      <c r="K2741" s="32">
        <v>0.31</v>
      </c>
      <c r="L2741" s="14">
        <v>0.2</v>
      </c>
      <c r="M2741" s="7">
        <v>42031</v>
      </c>
      <c r="N2741" s="93" t="s">
        <v>5486</v>
      </c>
      <c r="O2741" s="8" t="s">
        <v>956</v>
      </c>
      <c r="P2741" s="8" t="s">
        <v>3469</v>
      </c>
      <c r="Q2741" s="8" t="s">
        <v>3473</v>
      </c>
    </row>
    <row r="2742" spans="1:17" ht="13.9" customHeight="1">
      <c r="A2742" s="2" t="s">
        <v>9169</v>
      </c>
      <c r="B2742" s="11" t="s">
        <v>3475</v>
      </c>
      <c r="C2742" s="3" t="s">
        <v>14</v>
      </c>
      <c r="D2742" s="8" t="s">
        <v>2870</v>
      </c>
      <c r="E2742" s="8" t="s">
        <v>2692</v>
      </c>
      <c r="F2742" s="8" t="s">
        <v>3477</v>
      </c>
      <c r="G2742" s="8" t="s">
        <v>15</v>
      </c>
      <c r="H2742" s="18" t="s">
        <v>3539</v>
      </c>
      <c r="I2742" s="3" t="s">
        <v>16</v>
      </c>
      <c r="J2742" s="36">
        <v>82.1</v>
      </c>
      <c r="K2742" s="32">
        <v>0.33</v>
      </c>
      <c r="L2742" s="14">
        <v>0.2</v>
      </c>
      <c r="M2742" s="7">
        <v>42017</v>
      </c>
      <c r="N2742" s="93" t="s">
        <v>6225</v>
      </c>
      <c r="O2742" s="8" t="s">
        <v>135</v>
      </c>
      <c r="P2742" s="8" t="s">
        <v>3465</v>
      </c>
      <c r="Q2742" s="8" t="s">
        <v>3472</v>
      </c>
    </row>
    <row r="2743" spans="1:17" ht="13.9" customHeight="1">
      <c r="A2743" s="2" t="s">
        <v>9170</v>
      </c>
      <c r="B2743" s="11" t="s">
        <v>3475</v>
      </c>
      <c r="C2743" s="3" t="s">
        <v>14</v>
      </c>
      <c r="D2743" s="8" t="s">
        <v>2871</v>
      </c>
      <c r="E2743" s="3" t="s">
        <v>955</v>
      </c>
      <c r="F2743" s="8" t="s">
        <v>3477</v>
      </c>
      <c r="G2743" s="8" t="s">
        <v>15</v>
      </c>
      <c r="H2743" s="18" t="s">
        <v>3539</v>
      </c>
      <c r="I2743" s="3" t="s">
        <v>16</v>
      </c>
      <c r="J2743" s="36">
        <v>72.69</v>
      </c>
      <c r="K2743" s="32">
        <v>3.25</v>
      </c>
      <c r="L2743" s="14">
        <v>0.2</v>
      </c>
      <c r="M2743" s="7">
        <v>42549</v>
      </c>
      <c r="N2743" s="93" t="s">
        <v>6226</v>
      </c>
      <c r="O2743" s="8" t="s">
        <v>538</v>
      </c>
      <c r="P2743" s="8" t="s">
        <v>3469</v>
      </c>
      <c r="Q2743" s="8" t="s">
        <v>3473</v>
      </c>
    </row>
    <row r="2744" spans="1:17" ht="13.9" customHeight="1">
      <c r="A2744" s="23" t="s">
        <v>9171</v>
      </c>
      <c r="B2744" s="11" t="s">
        <v>3475</v>
      </c>
      <c r="C2744" s="3" t="s">
        <v>14</v>
      </c>
      <c r="D2744" s="8" t="s">
        <v>2872</v>
      </c>
      <c r="E2744" s="3" t="s">
        <v>1396</v>
      </c>
      <c r="F2744" s="8" t="s">
        <v>3477</v>
      </c>
      <c r="G2744" s="8" t="s">
        <v>15</v>
      </c>
      <c r="H2744" s="18" t="s">
        <v>3539</v>
      </c>
      <c r="I2744" s="3" t="s">
        <v>16</v>
      </c>
      <c r="J2744" s="36">
        <v>78.38</v>
      </c>
      <c r="K2744" s="32">
        <v>20</v>
      </c>
      <c r="L2744" s="14">
        <v>0.1875</v>
      </c>
      <c r="M2744" s="7">
        <v>45013</v>
      </c>
      <c r="N2744" s="93" t="s">
        <v>6227</v>
      </c>
      <c r="O2744" s="8" t="s">
        <v>2607</v>
      </c>
      <c r="P2744" s="8" t="s">
        <v>3469</v>
      </c>
      <c r="Q2744" s="8" t="s">
        <v>3473</v>
      </c>
    </row>
    <row r="2745" spans="1:17" ht="13.9" customHeight="1">
      <c r="A2745" s="2" t="s">
        <v>9172</v>
      </c>
      <c r="B2745" s="11" t="s">
        <v>3475</v>
      </c>
      <c r="C2745" s="3" t="s">
        <v>14</v>
      </c>
      <c r="D2745" s="8" t="s">
        <v>2873</v>
      </c>
      <c r="E2745" s="3" t="s">
        <v>774</v>
      </c>
      <c r="F2745" s="8" t="s">
        <v>3477</v>
      </c>
      <c r="G2745" s="8" t="s">
        <v>15</v>
      </c>
      <c r="H2745" s="18" t="s">
        <v>3539</v>
      </c>
      <c r="I2745" s="3" t="s">
        <v>16</v>
      </c>
      <c r="J2745" s="36">
        <v>40.51</v>
      </c>
      <c r="K2745" s="32">
        <v>0.63</v>
      </c>
      <c r="L2745" s="14">
        <v>0.2</v>
      </c>
      <c r="M2745" s="7">
        <v>42051</v>
      </c>
      <c r="N2745" s="93" t="s">
        <v>6228</v>
      </c>
      <c r="O2745" s="8" t="s">
        <v>1930</v>
      </c>
      <c r="P2745" s="8" t="s">
        <v>3469</v>
      </c>
      <c r="Q2745" s="8" t="s">
        <v>3473</v>
      </c>
    </row>
    <row r="2746" spans="1:17" ht="13.9" customHeight="1">
      <c r="A2746" s="2" t="s">
        <v>9173</v>
      </c>
      <c r="B2746" s="11" t="s">
        <v>3475</v>
      </c>
      <c r="C2746" s="3" t="s">
        <v>14</v>
      </c>
      <c r="D2746" s="8" t="s">
        <v>2874</v>
      </c>
      <c r="E2746" s="8" t="s">
        <v>2864</v>
      </c>
      <c r="F2746" s="8" t="s">
        <v>3477</v>
      </c>
      <c r="G2746" s="8" t="s">
        <v>15</v>
      </c>
      <c r="H2746" s="18" t="s">
        <v>3539</v>
      </c>
      <c r="I2746" s="3" t="s">
        <v>16</v>
      </c>
      <c r="J2746" s="36">
        <v>163.11000000000001</v>
      </c>
      <c r="K2746" s="32">
        <v>8.1</v>
      </c>
      <c r="L2746" s="14">
        <v>0.2</v>
      </c>
      <c r="M2746" s="7">
        <v>42079</v>
      </c>
      <c r="N2746" s="93" t="s">
        <v>6229</v>
      </c>
      <c r="O2746" s="8" t="s">
        <v>177</v>
      </c>
      <c r="P2746" s="8" t="s">
        <v>3466</v>
      </c>
      <c r="Q2746" s="8" t="s">
        <v>3471</v>
      </c>
    </row>
    <row r="2747" spans="1:17" ht="13.9" customHeight="1">
      <c r="A2747" s="23" t="s">
        <v>9174</v>
      </c>
      <c r="B2747" s="11" t="s">
        <v>3475</v>
      </c>
      <c r="C2747" s="3" t="s">
        <v>14</v>
      </c>
      <c r="D2747" s="8" t="s">
        <v>2875</v>
      </c>
      <c r="E2747" s="8" t="s">
        <v>3126</v>
      </c>
      <c r="F2747" s="8" t="s">
        <v>3477</v>
      </c>
      <c r="G2747" s="8" t="s">
        <v>15</v>
      </c>
      <c r="H2747" s="18" t="s">
        <v>3539</v>
      </c>
      <c r="I2747" s="3" t="s">
        <v>16</v>
      </c>
      <c r="J2747" s="36">
        <v>181.13</v>
      </c>
      <c r="K2747" s="32">
        <v>0.25</v>
      </c>
      <c r="L2747" s="14">
        <v>0.2</v>
      </c>
      <c r="M2747" s="7">
        <v>42549</v>
      </c>
      <c r="N2747" s="93" t="s">
        <v>6230</v>
      </c>
      <c r="O2747" s="8" t="s">
        <v>538</v>
      </c>
      <c r="P2747" s="8" t="s">
        <v>3469</v>
      </c>
      <c r="Q2747" s="8" t="s">
        <v>3473</v>
      </c>
    </row>
    <row r="2748" spans="1:17" ht="13.9" customHeight="1">
      <c r="A2748" s="2" t="s">
        <v>9175</v>
      </c>
      <c r="B2748" s="11" t="s">
        <v>3475</v>
      </c>
      <c r="C2748" s="3" t="s">
        <v>14</v>
      </c>
      <c r="D2748" s="8" t="s">
        <v>2876</v>
      </c>
      <c r="E2748" s="8" t="s">
        <v>3126</v>
      </c>
      <c r="F2748" s="8" t="s">
        <v>3477</v>
      </c>
      <c r="G2748" s="8" t="s">
        <v>15</v>
      </c>
      <c r="H2748" s="18" t="s">
        <v>3539</v>
      </c>
      <c r="I2748" s="3" t="s">
        <v>16</v>
      </c>
      <c r="J2748" s="36">
        <v>162.41999999999999</v>
      </c>
      <c r="K2748" s="32">
        <v>3.87</v>
      </c>
      <c r="L2748" s="14">
        <v>0.1875</v>
      </c>
      <c r="M2748" s="7">
        <v>45081</v>
      </c>
      <c r="N2748" s="93" t="s">
        <v>6231</v>
      </c>
      <c r="O2748" s="8" t="s">
        <v>538</v>
      </c>
      <c r="P2748" s="8" t="s">
        <v>3469</v>
      </c>
      <c r="Q2748" s="8" t="s">
        <v>3473</v>
      </c>
    </row>
    <row r="2749" spans="1:17" ht="13.9" customHeight="1">
      <c r="A2749" s="2" t="s">
        <v>9176</v>
      </c>
      <c r="B2749" s="11" t="s">
        <v>3475</v>
      </c>
      <c r="C2749" s="3" t="s">
        <v>14</v>
      </c>
      <c r="D2749" s="8" t="s">
        <v>2877</v>
      </c>
      <c r="E2749" s="8" t="s">
        <v>2276</v>
      </c>
      <c r="F2749" s="8" t="s">
        <v>3477</v>
      </c>
      <c r="G2749" s="8" t="s">
        <v>15</v>
      </c>
      <c r="H2749" s="18" t="s">
        <v>3539</v>
      </c>
      <c r="I2749" s="3" t="s">
        <v>16</v>
      </c>
      <c r="J2749" s="36">
        <v>37.9</v>
      </c>
      <c r="K2749" s="32">
        <v>5</v>
      </c>
      <c r="L2749" s="14">
        <v>0.125</v>
      </c>
      <c r="M2749" s="7">
        <v>42077</v>
      </c>
      <c r="N2749" s="96" t="s">
        <v>6232</v>
      </c>
      <c r="O2749" s="8" t="s">
        <v>538</v>
      </c>
      <c r="P2749" s="8" t="s">
        <v>3469</v>
      </c>
      <c r="Q2749" s="8" t="s">
        <v>3473</v>
      </c>
    </row>
    <row r="2750" spans="1:17" ht="13.9" customHeight="1">
      <c r="A2750" s="23" t="s">
        <v>9177</v>
      </c>
      <c r="B2750" s="11" t="s">
        <v>3475</v>
      </c>
      <c r="C2750" s="3" t="s">
        <v>14</v>
      </c>
      <c r="D2750" s="8" t="s">
        <v>2878</v>
      </c>
      <c r="E2750" s="8" t="s">
        <v>1274</v>
      </c>
      <c r="F2750" s="8" t="s">
        <v>3477</v>
      </c>
      <c r="G2750" s="8" t="s">
        <v>15</v>
      </c>
      <c r="H2750" s="18" t="s">
        <v>3539</v>
      </c>
      <c r="I2750" s="3" t="s">
        <v>16</v>
      </c>
      <c r="J2750" s="36">
        <v>119.15</v>
      </c>
      <c r="K2750" s="32">
        <v>8</v>
      </c>
      <c r="L2750" s="14">
        <v>0.1875</v>
      </c>
      <c r="M2750" s="7">
        <v>42091</v>
      </c>
      <c r="N2750" s="93" t="s">
        <v>6233</v>
      </c>
      <c r="O2750" s="8" t="s">
        <v>538</v>
      </c>
      <c r="P2750" s="8" t="s">
        <v>3469</v>
      </c>
      <c r="Q2750" s="8" t="s">
        <v>3473</v>
      </c>
    </row>
    <row r="2751" spans="1:17" ht="13.9" customHeight="1">
      <c r="A2751" s="2" t="s">
        <v>9178</v>
      </c>
      <c r="B2751" s="11" t="s">
        <v>3475</v>
      </c>
      <c r="C2751" s="3" t="s">
        <v>14</v>
      </c>
      <c r="D2751" s="8" t="s">
        <v>2879</v>
      </c>
      <c r="E2751" s="8" t="s">
        <v>2864</v>
      </c>
      <c r="F2751" s="8" t="s">
        <v>3477</v>
      </c>
      <c r="G2751" s="8" t="s">
        <v>15</v>
      </c>
      <c r="H2751" s="18" t="s">
        <v>3539</v>
      </c>
      <c r="I2751" s="3" t="s">
        <v>16</v>
      </c>
      <c r="J2751" s="36">
        <v>145.44999999999999</v>
      </c>
      <c r="K2751" s="32">
        <v>11.67</v>
      </c>
      <c r="L2751" s="14">
        <v>0.1875</v>
      </c>
      <c r="M2751" s="7">
        <v>42549</v>
      </c>
      <c r="N2751" s="93" t="s">
        <v>6234</v>
      </c>
      <c r="O2751" s="8" t="s">
        <v>368</v>
      </c>
      <c r="P2751" s="8" t="s">
        <v>3469</v>
      </c>
      <c r="Q2751" s="8" t="s">
        <v>3473</v>
      </c>
    </row>
    <row r="2752" spans="1:17" ht="13.9" customHeight="1">
      <c r="A2752" s="2" t="s">
        <v>9179</v>
      </c>
      <c r="B2752" s="11" t="s">
        <v>3475</v>
      </c>
      <c r="C2752" s="3" t="s">
        <v>14</v>
      </c>
      <c r="D2752" s="8" t="s">
        <v>2880</v>
      </c>
      <c r="E2752" s="8" t="s">
        <v>201</v>
      </c>
      <c r="F2752" s="8" t="s">
        <v>3477</v>
      </c>
      <c r="G2752" s="8" t="s">
        <v>15</v>
      </c>
      <c r="H2752" s="18" t="s">
        <v>3539</v>
      </c>
      <c r="I2752" s="3" t="s">
        <v>16</v>
      </c>
      <c r="J2752" s="36">
        <v>79.489999999999995</v>
      </c>
      <c r="K2752" s="32">
        <v>1.67</v>
      </c>
      <c r="L2752" s="14">
        <v>0.2</v>
      </c>
      <c r="M2752" s="7">
        <v>45012</v>
      </c>
      <c r="N2752" s="93" t="s">
        <v>6235</v>
      </c>
      <c r="O2752" s="8" t="s">
        <v>1930</v>
      </c>
      <c r="P2752" s="8" t="s">
        <v>3469</v>
      </c>
      <c r="Q2752" s="8" t="s">
        <v>3473</v>
      </c>
    </row>
    <row r="2753" spans="1:17" ht="13.9" customHeight="1">
      <c r="A2753" s="23" t="s">
        <v>9180</v>
      </c>
      <c r="B2753" s="11" t="s">
        <v>3475</v>
      </c>
      <c r="C2753" s="3" t="s">
        <v>14</v>
      </c>
      <c r="D2753" s="8" t="s">
        <v>2881</v>
      </c>
      <c r="E2753" s="3" t="s">
        <v>1100</v>
      </c>
      <c r="F2753" s="8" t="s">
        <v>3477</v>
      </c>
      <c r="G2753" s="8" t="s">
        <v>15</v>
      </c>
      <c r="H2753" s="18" t="s">
        <v>3539</v>
      </c>
      <c r="I2753" s="3" t="s">
        <v>16</v>
      </c>
      <c r="J2753" s="36">
        <v>152.97999999999999</v>
      </c>
      <c r="K2753" s="32">
        <v>0.83</v>
      </c>
      <c r="L2753" s="14">
        <v>0.1875</v>
      </c>
      <c r="M2753" s="7">
        <v>42052</v>
      </c>
      <c r="N2753" s="93" t="s">
        <v>6236</v>
      </c>
      <c r="O2753" s="8" t="s">
        <v>956</v>
      </c>
      <c r="P2753" s="8" t="s">
        <v>3469</v>
      </c>
      <c r="Q2753" s="8" t="s">
        <v>3473</v>
      </c>
    </row>
    <row r="2754" spans="1:17" ht="13.9" customHeight="1">
      <c r="A2754" s="2" t="s">
        <v>9181</v>
      </c>
      <c r="B2754" s="11" t="s">
        <v>3475</v>
      </c>
      <c r="C2754" s="3" t="s">
        <v>14</v>
      </c>
      <c r="D2754" s="8" t="s">
        <v>2882</v>
      </c>
      <c r="E2754" s="8" t="s">
        <v>2552</v>
      </c>
      <c r="F2754" s="8" t="s">
        <v>3477</v>
      </c>
      <c r="G2754" s="8" t="s">
        <v>15</v>
      </c>
      <c r="H2754" s="18" t="s">
        <v>3539</v>
      </c>
      <c r="I2754" s="3" t="s">
        <v>16</v>
      </c>
      <c r="J2754" s="36">
        <v>166.94</v>
      </c>
      <c r="K2754" s="32">
        <v>0.73</v>
      </c>
      <c r="L2754" s="14">
        <v>0.1875</v>
      </c>
      <c r="M2754" s="7">
        <v>42051</v>
      </c>
      <c r="N2754" s="93" t="s">
        <v>6235</v>
      </c>
      <c r="O2754" s="8" t="s">
        <v>956</v>
      </c>
      <c r="P2754" s="8" t="s">
        <v>3469</v>
      </c>
      <c r="Q2754" s="8" t="s">
        <v>3473</v>
      </c>
    </row>
    <row r="2755" spans="1:17" ht="13.9" customHeight="1">
      <c r="A2755" s="2" t="s">
        <v>9182</v>
      </c>
      <c r="B2755" s="11" t="s">
        <v>3475</v>
      </c>
      <c r="C2755" s="3" t="s">
        <v>14</v>
      </c>
      <c r="D2755" s="8" t="s">
        <v>2883</v>
      </c>
      <c r="E2755" s="8" t="s">
        <v>2404</v>
      </c>
      <c r="F2755" s="8" t="s">
        <v>3477</v>
      </c>
      <c r="G2755" s="8" t="s">
        <v>15</v>
      </c>
      <c r="H2755" s="18" t="s">
        <v>3539</v>
      </c>
      <c r="I2755" s="3" t="s">
        <v>16</v>
      </c>
      <c r="J2755" s="36">
        <v>77.62</v>
      </c>
      <c r="K2755" s="32">
        <v>1</v>
      </c>
      <c r="L2755" s="14">
        <v>0.2</v>
      </c>
      <c r="M2755" s="7">
        <v>42487</v>
      </c>
      <c r="N2755" s="93" t="s">
        <v>6237</v>
      </c>
      <c r="O2755" s="8" t="s">
        <v>135</v>
      </c>
      <c r="P2755" s="8" t="s">
        <v>3465</v>
      </c>
      <c r="Q2755" s="8" t="s">
        <v>3472</v>
      </c>
    </row>
    <row r="2756" spans="1:17" ht="13.9" customHeight="1">
      <c r="A2756" s="23" t="s">
        <v>9183</v>
      </c>
      <c r="B2756" s="11" t="s">
        <v>3475</v>
      </c>
      <c r="C2756" s="3" t="s">
        <v>14</v>
      </c>
      <c r="D2756" s="8" t="s">
        <v>2884</v>
      </c>
      <c r="E2756" s="8" t="s">
        <v>2404</v>
      </c>
      <c r="F2756" s="8" t="s">
        <v>3477</v>
      </c>
      <c r="G2756" s="8" t="s">
        <v>15</v>
      </c>
      <c r="H2756" s="18" t="s">
        <v>3539</v>
      </c>
      <c r="I2756" s="3" t="s">
        <v>16</v>
      </c>
      <c r="J2756" s="36">
        <v>79.349999999999994</v>
      </c>
      <c r="K2756" s="32">
        <v>6.67</v>
      </c>
      <c r="L2756" s="14">
        <v>0.2</v>
      </c>
      <c r="M2756" s="7">
        <v>45083</v>
      </c>
      <c r="N2756" s="93" t="s">
        <v>6238</v>
      </c>
      <c r="O2756" s="8" t="s">
        <v>280</v>
      </c>
      <c r="P2756" s="8" t="s">
        <v>3466</v>
      </c>
      <c r="Q2756" s="8" t="s">
        <v>3473</v>
      </c>
    </row>
    <row r="2757" spans="1:17" ht="13.9" customHeight="1">
      <c r="A2757" s="2" t="s">
        <v>9184</v>
      </c>
      <c r="B2757" s="11" t="s">
        <v>3475</v>
      </c>
      <c r="C2757" s="3" t="s">
        <v>14</v>
      </c>
      <c r="D2757" s="8" t="s">
        <v>1829</v>
      </c>
      <c r="E2757" s="8" t="s">
        <v>2552</v>
      </c>
      <c r="F2757" s="8" t="s">
        <v>3477</v>
      </c>
      <c r="G2757" s="8" t="s">
        <v>15</v>
      </c>
      <c r="H2757" s="18" t="s">
        <v>3539</v>
      </c>
      <c r="I2757" s="3" t="s">
        <v>16</v>
      </c>
      <c r="J2757" s="36">
        <v>77.28</v>
      </c>
      <c r="K2757" s="32">
        <v>25.63</v>
      </c>
      <c r="L2757" s="14">
        <v>0.2</v>
      </c>
      <c r="M2757" s="7">
        <v>42079</v>
      </c>
      <c r="N2757" s="93" t="s">
        <v>5447</v>
      </c>
      <c r="O2757" s="8" t="s">
        <v>1933</v>
      </c>
      <c r="P2757" s="8" t="s">
        <v>3466</v>
      </c>
      <c r="Q2757" s="8" t="s">
        <v>3473</v>
      </c>
    </row>
    <row r="2758" spans="1:17" ht="13.9" customHeight="1">
      <c r="A2758" s="2" t="s">
        <v>9185</v>
      </c>
      <c r="B2758" s="11" t="s">
        <v>3475</v>
      </c>
      <c r="C2758" s="3" t="s">
        <v>14</v>
      </c>
      <c r="D2758" s="8" t="s">
        <v>2885</v>
      </c>
      <c r="E2758" s="3" t="s">
        <v>553</v>
      </c>
      <c r="F2758" s="8" t="s">
        <v>3477</v>
      </c>
      <c r="G2758" s="8" t="s">
        <v>15</v>
      </c>
      <c r="H2758" s="18" t="s">
        <v>3539</v>
      </c>
      <c r="I2758" s="3" t="s">
        <v>16</v>
      </c>
      <c r="J2758" s="36">
        <v>173.51</v>
      </c>
      <c r="K2758" s="32">
        <v>11.01</v>
      </c>
      <c r="L2758" s="14">
        <v>0.2</v>
      </c>
      <c r="M2758" s="7">
        <v>42094</v>
      </c>
      <c r="N2758" s="93" t="s">
        <v>6239</v>
      </c>
      <c r="O2758" s="8" t="s">
        <v>538</v>
      </c>
      <c r="P2758" s="8" t="s">
        <v>3469</v>
      </c>
      <c r="Q2758" s="8" t="s">
        <v>3473</v>
      </c>
    </row>
    <row r="2759" spans="1:17" ht="13.9" customHeight="1">
      <c r="A2759" s="23" t="s">
        <v>9186</v>
      </c>
      <c r="B2759" s="11" t="s">
        <v>3475</v>
      </c>
      <c r="C2759" s="3" t="s">
        <v>14</v>
      </c>
      <c r="D2759" s="8" t="s">
        <v>2886</v>
      </c>
      <c r="E2759" s="8" t="s">
        <v>3188</v>
      </c>
      <c r="F2759" s="8" t="s">
        <v>3477</v>
      </c>
      <c r="G2759" s="8" t="s">
        <v>15</v>
      </c>
      <c r="H2759" s="18" t="s">
        <v>3539</v>
      </c>
      <c r="I2759" s="3" t="s">
        <v>16</v>
      </c>
      <c r="J2759" s="36">
        <v>37.299999999999997</v>
      </c>
      <c r="K2759" s="32">
        <v>12.5</v>
      </c>
      <c r="L2759" s="14">
        <v>0.1875</v>
      </c>
      <c r="M2759" s="7">
        <v>42561</v>
      </c>
      <c r="N2759" s="93" t="s">
        <v>6215</v>
      </c>
      <c r="O2759" s="8" t="s">
        <v>538</v>
      </c>
      <c r="P2759" s="8" t="s">
        <v>3469</v>
      </c>
      <c r="Q2759" s="8" t="s">
        <v>3473</v>
      </c>
    </row>
    <row r="2760" spans="1:17" ht="13.9" customHeight="1">
      <c r="A2760" s="2" t="s">
        <v>9187</v>
      </c>
      <c r="B2760" s="11" t="s">
        <v>3475</v>
      </c>
      <c r="C2760" s="3" t="s">
        <v>14</v>
      </c>
      <c r="D2760" s="8" t="s">
        <v>2887</v>
      </c>
      <c r="E2760" s="8" t="s">
        <v>1502</v>
      </c>
      <c r="F2760" s="8" t="s">
        <v>3477</v>
      </c>
      <c r="G2760" s="8" t="s">
        <v>15</v>
      </c>
      <c r="H2760" s="18" t="s">
        <v>3539</v>
      </c>
      <c r="I2760" s="3" t="s">
        <v>16</v>
      </c>
      <c r="J2760" s="36">
        <v>87.13</v>
      </c>
      <c r="K2760" s="32">
        <v>3.71</v>
      </c>
      <c r="L2760" s="14">
        <v>0.1875</v>
      </c>
      <c r="M2760" s="7">
        <v>45081</v>
      </c>
      <c r="N2760" s="93" t="s">
        <v>6240</v>
      </c>
      <c r="O2760" s="8" t="s">
        <v>538</v>
      </c>
      <c r="P2760" s="8" t="s">
        <v>3469</v>
      </c>
      <c r="Q2760" s="8" t="s">
        <v>3473</v>
      </c>
    </row>
    <row r="2761" spans="1:17" ht="13.9" customHeight="1">
      <c r="A2761" s="2" t="s">
        <v>9188</v>
      </c>
      <c r="B2761" s="11" t="s">
        <v>3475</v>
      </c>
      <c r="C2761" s="3" t="s">
        <v>14</v>
      </c>
      <c r="D2761" s="8" t="s">
        <v>2888</v>
      </c>
      <c r="E2761" s="8" t="s">
        <v>2552</v>
      </c>
      <c r="F2761" s="8" t="s">
        <v>3477</v>
      </c>
      <c r="G2761" s="8" t="s">
        <v>15</v>
      </c>
      <c r="H2761" s="18" t="s">
        <v>3539</v>
      </c>
      <c r="I2761" s="3" t="s">
        <v>16</v>
      </c>
      <c r="J2761" s="36">
        <v>41.53</v>
      </c>
      <c r="K2761" s="32">
        <v>1</v>
      </c>
      <c r="L2761" s="14">
        <v>0.2</v>
      </c>
      <c r="M2761" s="7">
        <v>42077</v>
      </c>
      <c r="N2761" s="96" t="s">
        <v>6241</v>
      </c>
      <c r="O2761" s="8" t="s">
        <v>538</v>
      </c>
      <c r="P2761" s="8" t="s">
        <v>3469</v>
      </c>
      <c r="Q2761" s="8" t="s">
        <v>3473</v>
      </c>
    </row>
    <row r="2762" spans="1:17" ht="13.9" customHeight="1">
      <c r="A2762" s="23" t="s">
        <v>9189</v>
      </c>
      <c r="B2762" s="11" t="s">
        <v>3475</v>
      </c>
      <c r="C2762" s="3" t="s">
        <v>14</v>
      </c>
      <c r="D2762" s="8" t="s">
        <v>2889</v>
      </c>
      <c r="E2762" s="3" t="s">
        <v>774</v>
      </c>
      <c r="F2762" s="8" t="s">
        <v>3477</v>
      </c>
      <c r="G2762" s="8" t="s">
        <v>15</v>
      </c>
      <c r="H2762" s="18" t="s">
        <v>3539</v>
      </c>
      <c r="I2762" s="3" t="s">
        <v>16</v>
      </c>
      <c r="J2762" s="36">
        <v>163.47999999999999</v>
      </c>
      <c r="K2762" s="32">
        <v>1.38</v>
      </c>
      <c r="L2762" s="14">
        <v>0.1875</v>
      </c>
      <c r="M2762" s="7">
        <v>42100</v>
      </c>
      <c r="N2762" s="93" t="s">
        <v>6242</v>
      </c>
      <c r="O2762" s="8" t="s">
        <v>538</v>
      </c>
      <c r="P2762" s="8" t="s">
        <v>3469</v>
      </c>
      <c r="Q2762" s="8" t="s">
        <v>3473</v>
      </c>
    </row>
    <row r="2763" spans="1:17" ht="13.9" customHeight="1">
      <c r="A2763" s="2" t="s">
        <v>9190</v>
      </c>
      <c r="B2763" s="11" t="s">
        <v>3475</v>
      </c>
      <c r="C2763" s="3" t="s">
        <v>14</v>
      </c>
      <c r="D2763" s="8" t="s">
        <v>2890</v>
      </c>
      <c r="E2763" s="8" t="s">
        <v>2147</v>
      </c>
      <c r="F2763" s="8" t="s">
        <v>3477</v>
      </c>
      <c r="G2763" s="8" t="s">
        <v>15</v>
      </c>
      <c r="H2763" s="18" t="s">
        <v>3539</v>
      </c>
      <c r="I2763" s="3" t="s">
        <v>16</v>
      </c>
      <c r="J2763" s="36">
        <v>162.58000000000001</v>
      </c>
      <c r="K2763" s="32">
        <v>3.33</v>
      </c>
      <c r="L2763" s="14">
        <v>0.2</v>
      </c>
      <c r="M2763" s="7">
        <v>42535</v>
      </c>
      <c r="N2763" s="96" t="s">
        <v>6243</v>
      </c>
      <c r="O2763" s="8" t="s">
        <v>1930</v>
      </c>
      <c r="P2763" s="8" t="s">
        <v>3469</v>
      </c>
      <c r="Q2763" s="8" t="s">
        <v>3473</v>
      </c>
    </row>
    <row r="2764" spans="1:17" ht="13.9" customHeight="1">
      <c r="A2764" s="2" t="s">
        <v>9191</v>
      </c>
      <c r="B2764" s="11" t="s">
        <v>3475</v>
      </c>
      <c r="C2764" s="3" t="s">
        <v>14</v>
      </c>
      <c r="D2764" s="8" t="s">
        <v>799</v>
      </c>
      <c r="E2764" s="8" t="s">
        <v>2207</v>
      </c>
      <c r="F2764" s="8" t="s">
        <v>3477</v>
      </c>
      <c r="G2764" s="8" t="s">
        <v>15</v>
      </c>
      <c r="H2764" s="18" t="s">
        <v>3539</v>
      </c>
      <c r="I2764" s="3" t="s">
        <v>16</v>
      </c>
      <c r="J2764" s="36">
        <v>440.51</v>
      </c>
      <c r="K2764" s="32">
        <v>45.13</v>
      </c>
      <c r="L2764" s="14">
        <v>0.1875</v>
      </c>
      <c r="M2764" s="7">
        <v>45034</v>
      </c>
      <c r="N2764" s="96" t="s">
        <v>6244</v>
      </c>
      <c r="O2764" s="8" t="s">
        <v>1933</v>
      </c>
      <c r="P2764" s="8" t="s">
        <v>3466</v>
      </c>
      <c r="Q2764" s="8" t="s">
        <v>3473</v>
      </c>
    </row>
    <row r="2765" spans="1:17" ht="13.9" customHeight="1">
      <c r="A2765" s="23" t="s">
        <v>9192</v>
      </c>
      <c r="B2765" s="11" t="s">
        <v>3475</v>
      </c>
      <c r="C2765" s="3" t="s">
        <v>14</v>
      </c>
      <c r="D2765" s="8" t="s">
        <v>2891</v>
      </c>
      <c r="E2765" s="3" t="s">
        <v>122</v>
      </c>
      <c r="F2765" s="8" t="s">
        <v>3477</v>
      </c>
      <c r="G2765" s="8" t="s">
        <v>15</v>
      </c>
      <c r="H2765" s="18" t="s">
        <v>3539</v>
      </c>
      <c r="I2765" s="3" t="s">
        <v>16</v>
      </c>
      <c r="J2765" s="36">
        <v>36.06</v>
      </c>
      <c r="K2765" s="32">
        <v>5</v>
      </c>
      <c r="L2765" s="14">
        <v>0.1875</v>
      </c>
      <c r="M2765" s="7">
        <v>42077</v>
      </c>
      <c r="N2765" s="96" t="s">
        <v>6220</v>
      </c>
      <c r="O2765" s="8" t="s">
        <v>538</v>
      </c>
      <c r="P2765" s="8" t="s">
        <v>3469</v>
      </c>
      <c r="Q2765" s="8" t="s">
        <v>3473</v>
      </c>
    </row>
    <row r="2766" spans="1:17" ht="13.9" customHeight="1">
      <c r="A2766" s="2" t="s">
        <v>9193</v>
      </c>
      <c r="B2766" s="11" t="s">
        <v>3475</v>
      </c>
      <c r="C2766" s="3" t="s">
        <v>14</v>
      </c>
      <c r="D2766" s="8" t="s">
        <v>2892</v>
      </c>
      <c r="E2766" s="8" t="s">
        <v>2404</v>
      </c>
      <c r="F2766" s="8" t="s">
        <v>3477</v>
      </c>
      <c r="G2766" s="8" t="s">
        <v>15</v>
      </c>
      <c r="H2766" s="18" t="s">
        <v>3539</v>
      </c>
      <c r="I2766" s="3" t="s">
        <v>16</v>
      </c>
      <c r="J2766" s="36">
        <v>78.7</v>
      </c>
      <c r="K2766" s="32">
        <v>0.25</v>
      </c>
      <c r="L2766" s="14">
        <v>0.2</v>
      </c>
      <c r="M2766" s="7">
        <v>42100</v>
      </c>
      <c r="N2766" s="96" t="s">
        <v>6245</v>
      </c>
      <c r="O2766" s="8" t="s">
        <v>538</v>
      </c>
      <c r="P2766" s="8" t="s">
        <v>3469</v>
      </c>
      <c r="Q2766" s="8" t="s">
        <v>3473</v>
      </c>
    </row>
    <row r="2767" spans="1:17" ht="13.9" customHeight="1">
      <c r="A2767" s="2" t="s">
        <v>9194</v>
      </c>
      <c r="B2767" s="11" t="s">
        <v>3475</v>
      </c>
      <c r="C2767" s="3" t="s">
        <v>14</v>
      </c>
      <c r="D2767" s="8" t="s">
        <v>2893</v>
      </c>
      <c r="E2767" s="3" t="s">
        <v>995</v>
      </c>
      <c r="F2767" s="8" t="s">
        <v>3477</v>
      </c>
      <c r="G2767" s="8" t="s">
        <v>15</v>
      </c>
      <c r="H2767" s="18" t="s">
        <v>3539</v>
      </c>
      <c r="I2767" s="3" t="s">
        <v>16</v>
      </c>
      <c r="J2767" s="36">
        <v>166.38</v>
      </c>
      <c r="K2767" s="32">
        <v>3.33</v>
      </c>
      <c r="L2767" s="14">
        <v>0.2</v>
      </c>
      <c r="M2767" s="7">
        <v>42564</v>
      </c>
      <c r="N2767" s="93" t="s">
        <v>6246</v>
      </c>
      <c r="O2767" s="8" t="s">
        <v>1930</v>
      </c>
      <c r="P2767" s="8" t="s">
        <v>3469</v>
      </c>
      <c r="Q2767" s="8" t="s">
        <v>3473</v>
      </c>
    </row>
    <row r="2768" spans="1:17" ht="13.9" customHeight="1">
      <c r="A2768" s="23" t="s">
        <v>9195</v>
      </c>
      <c r="B2768" s="11" t="s">
        <v>3475</v>
      </c>
      <c r="C2768" s="3" t="s">
        <v>14</v>
      </c>
      <c r="D2768" s="8" t="s">
        <v>2894</v>
      </c>
      <c r="E2768" s="3" t="s">
        <v>723</v>
      </c>
      <c r="F2768" s="8" t="s">
        <v>3477</v>
      </c>
      <c r="G2768" s="8" t="s">
        <v>15</v>
      </c>
      <c r="H2768" s="18" t="s">
        <v>3539</v>
      </c>
      <c r="I2768" s="3" t="s">
        <v>16</v>
      </c>
      <c r="J2768" s="36">
        <v>39.81</v>
      </c>
      <c r="K2768" s="32">
        <v>0.63</v>
      </c>
      <c r="L2768" s="14">
        <v>0.2</v>
      </c>
      <c r="M2768" s="7">
        <v>45055</v>
      </c>
      <c r="N2768" s="96" t="s">
        <v>6247</v>
      </c>
      <c r="O2768" s="8" t="s">
        <v>1930</v>
      </c>
      <c r="P2768" s="8" t="s">
        <v>3469</v>
      </c>
      <c r="Q2768" s="8" t="s">
        <v>3473</v>
      </c>
    </row>
    <row r="2769" spans="1:17" ht="13.9" customHeight="1">
      <c r="A2769" s="2" t="s">
        <v>9196</v>
      </c>
      <c r="B2769" s="11" t="s">
        <v>3475</v>
      </c>
      <c r="C2769" s="3" t="s">
        <v>14</v>
      </c>
      <c r="D2769" s="8" t="s">
        <v>2895</v>
      </c>
      <c r="E2769" s="3" t="s">
        <v>616</v>
      </c>
      <c r="F2769" s="8" t="s">
        <v>3477</v>
      </c>
      <c r="G2769" s="8" t="s">
        <v>15</v>
      </c>
      <c r="H2769" s="18" t="s">
        <v>3539</v>
      </c>
      <c r="I2769" s="3" t="s">
        <v>16</v>
      </c>
      <c r="J2769" s="36">
        <v>111.31</v>
      </c>
      <c r="K2769" s="32">
        <v>60</v>
      </c>
      <c r="L2769" s="14">
        <v>0.1875</v>
      </c>
      <c r="M2769" s="7">
        <v>42092</v>
      </c>
      <c r="N2769" s="93" t="s">
        <v>6248</v>
      </c>
      <c r="O2769" s="8" t="s">
        <v>1988</v>
      </c>
      <c r="P2769" s="8" t="s">
        <v>3469</v>
      </c>
      <c r="Q2769" s="8" t="s">
        <v>3473</v>
      </c>
    </row>
    <row r="2770" spans="1:17" ht="13.9" customHeight="1">
      <c r="A2770" s="2" t="s">
        <v>9197</v>
      </c>
      <c r="B2770" s="5" t="s">
        <v>3475</v>
      </c>
      <c r="C2770" s="3" t="s">
        <v>14</v>
      </c>
      <c r="D2770" s="8" t="s">
        <v>2896</v>
      </c>
      <c r="E2770" s="3" t="s">
        <v>354</v>
      </c>
      <c r="F2770" s="8" t="s">
        <v>3477</v>
      </c>
      <c r="G2770" s="8" t="s">
        <v>15</v>
      </c>
      <c r="H2770" s="8" t="s">
        <v>3539</v>
      </c>
      <c r="I2770" s="3" t="s">
        <v>16</v>
      </c>
      <c r="J2770" s="36">
        <v>39.799999999999997</v>
      </c>
      <c r="K2770" s="32">
        <v>20</v>
      </c>
      <c r="L2770" s="14">
        <v>0.1875</v>
      </c>
      <c r="M2770" s="7">
        <v>42106</v>
      </c>
      <c r="N2770" s="95" t="s">
        <v>6249</v>
      </c>
      <c r="O2770" s="8" t="s">
        <v>1988</v>
      </c>
      <c r="P2770" s="8" t="s">
        <v>3469</v>
      </c>
      <c r="Q2770" s="8" t="s">
        <v>3473</v>
      </c>
    </row>
    <row r="2771" spans="1:17" ht="13.9" customHeight="1">
      <c r="A2771" s="23" t="s">
        <v>9198</v>
      </c>
      <c r="B2771" s="11" t="s">
        <v>3475</v>
      </c>
      <c r="C2771" s="3" t="s">
        <v>14</v>
      </c>
      <c r="D2771" s="8" t="s">
        <v>2897</v>
      </c>
      <c r="E2771" s="3" t="s">
        <v>215</v>
      </c>
      <c r="F2771" s="8" t="s">
        <v>3477</v>
      </c>
      <c r="G2771" s="8" t="s">
        <v>15</v>
      </c>
      <c r="H2771" s="18" t="s">
        <v>3527</v>
      </c>
      <c r="I2771" s="3" t="s">
        <v>16</v>
      </c>
      <c r="J2771" s="36">
        <v>43.31</v>
      </c>
      <c r="K2771" s="32">
        <v>0.43540000000000001</v>
      </c>
      <c r="L2771" s="14"/>
      <c r="M2771" s="7">
        <v>42586</v>
      </c>
      <c r="N2771" s="95" t="s">
        <v>6250</v>
      </c>
      <c r="O2771" s="8" t="s">
        <v>177</v>
      </c>
      <c r="P2771" s="8" t="s">
        <v>3465</v>
      </c>
      <c r="Q2771" s="8" t="s">
        <v>3471</v>
      </c>
    </row>
    <row r="2772" spans="1:17" ht="13.9" customHeight="1">
      <c r="A2772" s="2" t="s">
        <v>9199</v>
      </c>
      <c r="B2772" s="11" t="s">
        <v>3475</v>
      </c>
      <c r="C2772" s="3" t="s">
        <v>14</v>
      </c>
      <c r="D2772" s="8" t="s">
        <v>2898</v>
      </c>
      <c r="E2772" s="3" t="s">
        <v>215</v>
      </c>
      <c r="F2772" s="8" t="s">
        <v>3477</v>
      </c>
      <c r="G2772" s="8" t="s">
        <v>15</v>
      </c>
      <c r="H2772" s="18" t="s">
        <v>3539</v>
      </c>
      <c r="I2772" s="3" t="s">
        <v>16</v>
      </c>
      <c r="J2772" s="36">
        <v>84.79</v>
      </c>
      <c r="K2772" s="32">
        <v>1</v>
      </c>
      <c r="L2772" s="14">
        <v>0.2</v>
      </c>
      <c r="M2772" s="7">
        <v>45007</v>
      </c>
      <c r="N2772" s="93" t="s">
        <v>6251</v>
      </c>
      <c r="O2772" s="8" t="s">
        <v>135</v>
      </c>
      <c r="P2772" s="8" t="s">
        <v>3465</v>
      </c>
      <c r="Q2772" s="8" t="s">
        <v>3472</v>
      </c>
    </row>
    <row r="2773" spans="1:17" ht="13.9" customHeight="1">
      <c r="A2773" s="2" t="s">
        <v>9200</v>
      </c>
      <c r="B2773" s="11" t="s">
        <v>3475</v>
      </c>
      <c r="C2773" s="3" t="s">
        <v>14</v>
      </c>
      <c r="D2773" s="8" t="s">
        <v>2899</v>
      </c>
      <c r="E2773" s="3" t="s">
        <v>1396</v>
      </c>
      <c r="F2773" s="8" t="s">
        <v>3477</v>
      </c>
      <c r="G2773" s="8" t="s">
        <v>15</v>
      </c>
      <c r="H2773" s="18" t="s">
        <v>3539</v>
      </c>
      <c r="I2773" s="3" t="s">
        <v>16</v>
      </c>
      <c r="J2773" s="36">
        <v>119.35</v>
      </c>
      <c r="K2773" s="32">
        <v>5.5053999999999998</v>
      </c>
      <c r="L2773" s="14">
        <v>0.2</v>
      </c>
      <c r="M2773" s="7">
        <v>42094</v>
      </c>
      <c r="N2773" s="93" t="s">
        <v>6252</v>
      </c>
      <c r="O2773" s="8" t="s">
        <v>538</v>
      </c>
      <c r="P2773" s="8" t="s">
        <v>3469</v>
      </c>
      <c r="Q2773" s="8" t="s">
        <v>3473</v>
      </c>
    </row>
    <row r="2774" spans="1:17" ht="13.9" customHeight="1">
      <c r="A2774" s="23" t="s">
        <v>9201</v>
      </c>
      <c r="B2774" s="11" t="s">
        <v>3475</v>
      </c>
      <c r="C2774" s="3" t="s">
        <v>14</v>
      </c>
      <c r="D2774" s="8" t="s">
        <v>2900</v>
      </c>
      <c r="E2774" s="8" t="s">
        <v>1777</v>
      </c>
      <c r="F2774" s="8" t="s">
        <v>3477</v>
      </c>
      <c r="G2774" s="8" t="s">
        <v>15</v>
      </c>
      <c r="H2774" s="18" t="s">
        <v>3539</v>
      </c>
      <c r="I2774" s="3" t="s">
        <v>16</v>
      </c>
      <c r="J2774" s="36">
        <v>41.81</v>
      </c>
      <c r="K2774" s="32">
        <v>0.33333000000000002</v>
      </c>
      <c r="L2774" s="14">
        <v>0.1875</v>
      </c>
      <c r="M2774" s="7">
        <v>42100</v>
      </c>
      <c r="N2774" s="93" t="s">
        <v>6253</v>
      </c>
      <c r="O2774" s="8" t="s">
        <v>538</v>
      </c>
      <c r="P2774" s="8" t="s">
        <v>3469</v>
      </c>
      <c r="Q2774" s="8" t="s">
        <v>3473</v>
      </c>
    </row>
    <row r="2775" spans="1:17" ht="13.9" customHeight="1">
      <c r="A2775" s="2" t="s">
        <v>9202</v>
      </c>
      <c r="B2775" s="11" t="s">
        <v>3475</v>
      </c>
      <c r="C2775" s="3" t="s">
        <v>14</v>
      </c>
      <c r="D2775" s="8" t="s">
        <v>2901</v>
      </c>
      <c r="E2775" s="8" t="s">
        <v>1702</v>
      </c>
      <c r="F2775" s="8" t="s">
        <v>3477</v>
      </c>
      <c r="G2775" s="8" t="s">
        <v>15</v>
      </c>
      <c r="H2775" s="18" t="s">
        <v>3539</v>
      </c>
      <c r="I2775" s="3" t="s">
        <v>16</v>
      </c>
      <c r="J2775" s="36">
        <v>39.18</v>
      </c>
      <c r="K2775" s="32">
        <v>0.66666999999999998</v>
      </c>
      <c r="L2775" s="14">
        <v>0.2</v>
      </c>
      <c r="M2775" s="7">
        <v>42561</v>
      </c>
      <c r="N2775" s="93" t="s">
        <v>6254</v>
      </c>
      <c r="O2775" s="8" t="s">
        <v>538</v>
      </c>
      <c r="P2775" s="8" t="s">
        <v>3469</v>
      </c>
      <c r="Q2775" s="8" t="s">
        <v>3473</v>
      </c>
    </row>
    <row r="2776" spans="1:17" ht="13.9" customHeight="1">
      <c r="A2776" s="2" t="s">
        <v>9203</v>
      </c>
      <c r="B2776" s="11" t="s">
        <v>3475</v>
      </c>
      <c r="C2776" s="3" t="s">
        <v>14</v>
      </c>
      <c r="D2776" s="8" t="s">
        <v>2902</v>
      </c>
      <c r="E2776" s="3" t="s">
        <v>122</v>
      </c>
      <c r="F2776" s="8" t="s">
        <v>3477</v>
      </c>
      <c r="G2776" s="8" t="s">
        <v>15</v>
      </c>
      <c r="H2776" s="18" t="s">
        <v>3539</v>
      </c>
      <c r="I2776" s="3" t="s">
        <v>16</v>
      </c>
      <c r="J2776" s="36">
        <v>73.02</v>
      </c>
      <c r="K2776" s="32">
        <v>13.33333</v>
      </c>
      <c r="L2776" s="14">
        <v>0.1875</v>
      </c>
      <c r="M2776" s="7">
        <v>45089</v>
      </c>
      <c r="N2776" s="93" t="s">
        <v>6255</v>
      </c>
      <c r="O2776" s="8" t="s">
        <v>863</v>
      </c>
      <c r="P2776" s="8" t="s">
        <v>3469</v>
      </c>
      <c r="Q2776" s="8" t="s">
        <v>3473</v>
      </c>
    </row>
    <row r="2777" spans="1:17" ht="13.9" customHeight="1">
      <c r="A2777" s="23" t="s">
        <v>9204</v>
      </c>
      <c r="B2777" s="11" t="s">
        <v>3475</v>
      </c>
      <c r="C2777" s="3" t="s">
        <v>14</v>
      </c>
      <c r="D2777" s="8" t="s">
        <v>121</v>
      </c>
      <c r="E2777" s="3" t="s">
        <v>215</v>
      </c>
      <c r="F2777" s="8" t="s">
        <v>3477</v>
      </c>
      <c r="G2777" s="8" t="s">
        <v>15</v>
      </c>
      <c r="H2777" s="18" t="s">
        <v>3539</v>
      </c>
      <c r="I2777" s="3" t="s">
        <v>16</v>
      </c>
      <c r="J2777" s="36">
        <v>76.13</v>
      </c>
      <c r="K2777" s="32">
        <v>3.3332999999999999</v>
      </c>
      <c r="L2777" s="14">
        <v>0.2</v>
      </c>
      <c r="M2777" s="7">
        <v>42086</v>
      </c>
      <c r="N2777" s="93" t="s">
        <v>6256</v>
      </c>
      <c r="O2777" s="8" t="s">
        <v>863</v>
      </c>
      <c r="P2777" s="8" t="s">
        <v>3469</v>
      </c>
      <c r="Q2777" s="8" t="s">
        <v>3473</v>
      </c>
    </row>
    <row r="2778" spans="1:17" ht="13.9" customHeight="1">
      <c r="A2778" s="2" t="s">
        <v>9205</v>
      </c>
      <c r="B2778" s="11" t="s">
        <v>3475</v>
      </c>
      <c r="C2778" s="3" t="s">
        <v>14</v>
      </c>
      <c r="D2778" s="8" t="s">
        <v>2903</v>
      </c>
      <c r="E2778" s="8" t="s">
        <v>1274</v>
      </c>
      <c r="F2778" s="8" t="s">
        <v>3477</v>
      </c>
      <c r="G2778" s="8" t="s">
        <v>15</v>
      </c>
      <c r="H2778" s="18" t="s">
        <v>3539</v>
      </c>
      <c r="I2778" s="3" t="s">
        <v>16</v>
      </c>
      <c r="J2778" s="36">
        <v>86.05</v>
      </c>
      <c r="K2778" s="32">
        <v>13.333299999999999</v>
      </c>
      <c r="L2778" s="14">
        <v>0.1875</v>
      </c>
      <c r="M2778" s="7">
        <v>42098</v>
      </c>
      <c r="N2778" s="93" t="s">
        <v>6257</v>
      </c>
      <c r="O2778" s="8" t="s">
        <v>863</v>
      </c>
      <c r="P2778" s="8" t="s">
        <v>3469</v>
      </c>
      <c r="Q2778" s="8" t="s">
        <v>3473</v>
      </c>
    </row>
    <row r="2779" spans="1:17" ht="13.9" customHeight="1">
      <c r="A2779" s="2" t="s">
        <v>9206</v>
      </c>
      <c r="B2779" s="11" t="s">
        <v>3475</v>
      </c>
      <c r="C2779" s="3" t="s">
        <v>14</v>
      </c>
      <c r="D2779" s="8" t="s">
        <v>2904</v>
      </c>
      <c r="E2779" s="8" t="s">
        <v>3188</v>
      </c>
      <c r="F2779" s="8" t="s">
        <v>3477</v>
      </c>
      <c r="G2779" s="8" t="s">
        <v>15</v>
      </c>
      <c r="H2779" s="18" t="s">
        <v>3539</v>
      </c>
      <c r="I2779" s="3" t="s">
        <v>16</v>
      </c>
      <c r="J2779" s="36">
        <v>236.17</v>
      </c>
      <c r="K2779" s="32">
        <v>5</v>
      </c>
      <c r="L2779" s="14">
        <v>0.2</v>
      </c>
      <c r="M2779" s="7">
        <v>42569</v>
      </c>
      <c r="N2779" s="93" t="s">
        <v>6258</v>
      </c>
      <c r="O2779" s="8" t="s">
        <v>863</v>
      </c>
      <c r="P2779" s="8" t="s">
        <v>3469</v>
      </c>
      <c r="Q2779" s="8" t="s">
        <v>3473</v>
      </c>
    </row>
    <row r="2780" spans="1:17" ht="13.9" customHeight="1">
      <c r="A2780" s="23" t="s">
        <v>9207</v>
      </c>
      <c r="B2780" s="11" t="s">
        <v>3475</v>
      </c>
      <c r="C2780" s="3" t="s">
        <v>14</v>
      </c>
      <c r="D2780" s="8" t="s">
        <v>2905</v>
      </c>
      <c r="E2780" s="8" t="s">
        <v>3063</v>
      </c>
      <c r="F2780" s="8" t="s">
        <v>3477</v>
      </c>
      <c r="G2780" s="8" t="s">
        <v>15</v>
      </c>
      <c r="H2780" s="18" t="s">
        <v>3539</v>
      </c>
      <c r="I2780" s="3" t="s">
        <v>16</v>
      </c>
      <c r="J2780" s="36">
        <v>157.69</v>
      </c>
      <c r="K2780" s="32">
        <v>11.66667</v>
      </c>
      <c r="L2780" s="14">
        <v>0.1875</v>
      </c>
      <c r="M2780" s="7">
        <v>45014</v>
      </c>
      <c r="N2780" s="93" t="s">
        <v>6259</v>
      </c>
      <c r="O2780" s="8" t="s">
        <v>368</v>
      </c>
      <c r="P2780" s="8" t="s">
        <v>3469</v>
      </c>
      <c r="Q2780" s="8" t="s">
        <v>3473</v>
      </c>
    </row>
    <row r="2781" spans="1:17" ht="13.9" customHeight="1">
      <c r="A2781" s="2" t="s">
        <v>9208</v>
      </c>
      <c r="B2781" s="11" t="s">
        <v>3475</v>
      </c>
      <c r="C2781" s="3" t="s">
        <v>14</v>
      </c>
      <c r="D2781" s="8" t="s">
        <v>2906</v>
      </c>
      <c r="E2781" s="8" t="s">
        <v>1589</v>
      </c>
      <c r="F2781" s="8" t="s">
        <v>3478</v>
      </c>
      <c r="G2781" s="8" t="s">
        <v>15</v>
      </c>
      <c r="H2781" s="18" t="s">
        <v>3539</v>
      </c>
      <c r="I2781" s="3" t="s">
        <v>16</v>
      </c>
      <c r="J2781" s="36">
        <v>227.01</v>
      </c>
      <c r="K2781" s="32">
        <v>57.81</v>
      </c>
      <c r="L2781" s="14">
        <v>0.1875</v>
      </c>
      <c r="M2781" s="7">
        <v>42080</v>
      </c>
      <c r="N2781" s="93" t="s">
        <v>6260</v>
      </c>
      <c r="O2781" s="8" t="s">
        <v>280</v>
      </c>
      <c r="P2781" s="8" t="s">
        <v>3465</v>
      </c>
      <c r="Q2781" s="8" t="s">
        <v>3473</v>
      </c>
    </row>
    <row r="2782" spans="1:17" ht="13.9" customHeight="1">
      <c r="A2782" s="2" t="s">
        <v>9209</v>
      </c>
      <c r="B2782" s="11" t="s">
        <v>3475</v>
      </c>
      <c r="C2782" s="3" t="s">
        <v>14</v>
      </c>
      <c r="D2782" s="8" t="s">
        <v>2907</v>
      </c>
      <c r="E2782" s="8" t="s">
        <v>2552</v>
      </c>
      <c r="F2782" s="8" t="s">
        <v>3477</v>
      </c>
      <c r="G2782" s="8" t="s">
        <v>15</v>
      </c>
      <c r="H2782" s="18" t="s">
        <v>3539</v>
      </c>
      <c r="I2782" s="3" t="s">
        <v>16</v>
      </c>
      <c r="J2782" s="36">
        <v>41.52</v>
      </c>
      <c r="K2782" s="32">
        <v>12.5</v>
      </c>
      <c r="L2782" s="14">
        <v>0.1875</v>
      </c>
      <c r="M2782" s="7">
        <v>42091</v>
      </c>
      <c r="N2782" s="93" t="s">
        <v>6261</v>
      </c>
      <c r="O2782" s="8" t="s">
        <v>538</v>
      </c>
      <c r="P2782" s="8" t="s">
        <v>3469</v>
      </c>
      <c r="Q2782" s="8" t="s">
        <v>3473</v>
      </c>
    </row>
    <row r="2783" spans="1:17" ht="13.9" customHeight="1">
      <c r="A2783" s="23" t="s">
        <v>9210</v>
      </c>
      <c r="B2783" s="11" t="s">
        <v>3475</v>
      </c>
      <c r="C2783" s="3" t="s">
        <v>14</v>
      </c>
      <c r="D2783" s="8" t="s">
        <v>2295</v>
      </c>
      <c r="E2783" s="8" t="s">
        <v>1777</v>
      </c>
      <c r="F2783" s="8" t="s">
        <v>3477</v>
      </c>
      <c r="G2783" s="8" t="s">
        <v>15</v>
      </c>
      <c r="H2783" s="18" t="s">
        <v>3539</v>
      </c>
      <c r="I2783" s="3" t="s">
        <v>16</v>
      </c>
      <c r="J2783" s="36">
        <v>258.91000000000003</v>
      </c>
      <c r="K2783" s="32">
        <v>20</v>
      </c>
      <c r="L2783" s="14">
        <v>0.1875</v>
      </c>
      <c r="M2783" s="7">
        <v>42564</v>
      </c>
      <c r="N2783" s="93" t="s">
        <v>6262</v>
      </c>
      <c r="O2783" s="8" t="s">
        <v>863</v>
      </c>
      <c r="P2783" s="8" t="s">
        <v>3469</v>
      </c>
      <c r="Q2783" s="8" t="s">
        <v>3473</v>
      </c>
    </row>
    <row r="2784" spans="1:17" ht="13.9" customHeight="1">
      <c r="A2784" s="2" t="s">
        <v>9211</v>
      </c>
      <c r="B2784" s="11" t="s">
        <v>3475</v>
      </c>
      <c r="C2784" s="3" t="s">
        <v>14</v>
      </c>
      <c r="D2784" s="8" t="s">
        <v>2908</v>
      </c>
      <c r="E2784" s="3" t="s">
        <v>1396</v>
      </c>
      <c r="F2784" s="8" t="s">
        <v>3477</v>
      </c>
      <c r="G2784" s="8" t="s">
        <v>15</v>
      </c>
      <c r="H2784" s="18" t="s">
        <v>3539</v>
      </c>
      <c r="I2784" s="3" t="s">
        <v>16</v>
      </c>
      <c r="J2784" s="36">
        <v>66.5</v>
      </c>
      <c r="K2784" s="32">
        <v>16.670000000000002</v>
      </c>
      <c r="L2784" s="14">
        <v>0.1875</v>
      </c>
      <c r="M2784" s="7">
        <v>45081</v>
      </c>
      <c r="N2784" s="93" t="s">
        <v>6263</v>
      </c>
      <c r="O2784" s="8" t="s">
        <v>538</v>
      </c>
      <c r="P2784" s="8" t="s">
        <v>3469</v>
      </c>
      <c r="Q2784" s="8" t="s">
        <v>3473</v>
      </c>
    </row>
    <row r="2785" spans="1:17" ht="13.9" customHeight="1">
      <c r="A2785" s="2" t="s">
        <v>9212</v>
      </c>
      <c r="B2785" s="11" t="s">
        <v>3475</v>
      </c>
      <c r="C2785" s="3" t="s">
        <v>14</v>
      </c>
      <c r="D2785" s="8" t="s">
        <v>2909</v>
      </c>
      <c r="E2785" s="8" t="s">
        <v>1777</v>
      </c>
      <c r="F2785" s="8" t="s">
        <v>3477</v>
      </c>
      <c r="G2785" s="8" t="s">
        <v>15</v>
      </c>
      <c r="H2785" s="18" t="s">
        <v>3539</v>
      </c>
      <c r="I2785" s="3" t="s">
        <v>16</v>
      </c>
      <c r="J2785" s="36">
        <v>39.590000000000003</v>
      </c>
      <c r="K2785" s="32">
        <v>5</v>
      </c>
      <c r="L2785" s="14">
        <v>0.1875</v>
      </c>
      <c r="M2785" s="7">
        <v>42094</v>
      </c>
      <c r="N2785" s="93" t="s">
        <v>6264</v>
      </c>
      <c r="O2785" s="8" t="s">
        <v>538</v>
      </c>
      <c r="P2785" s="8" t="s">
        <v>3469</v>
      </c>
      <c r="Q2785" s="8" t="s">
        <v>3473</v>
      </c>
    </row>
    <row r="2786" spans="1:17" ht="13.9" customHeight="1">
      <c r="A2786" s="23" t="s">
        <v>9213</v>
      </c>
      <c r="B2786" s="11" t="s">
        <v>3475</v>
      </c>
      <c r="C2786" s="3" t="s">
        <v>14</v>
      </c>
      <c r="D2786" s="8" t="s">
        <v>2910</v>
      </c>
      <c r="E2786" s="3" t="s">
        <v>506</v>
      </c>
      <c r="F2786" s="8" t="s">
        <v>3477</v>
      </c>
      <c r="G2786" s="8" t="s">
        <v>15</v>
      </c>
      <c r="H2786" s="18" t="s">
        <v>3539</v>
      </c>
      <c r="I2786" s="3" t="s">
        <v>16</v>
      </c>
      <c r="J2786" s="36">
        <v>81</v>
      </c>
      <c r="K2786" s="32">
        <v>3</v>
      </c>
      <c r="L2786" s="14">
        <v>0.125</v>
      </c>
      <c r="M2786" s="7">
        <v>42108</v>
      </c>
      <c r="N2786" s="93" t="s">
        <v>6225</v>
      </c>
      <c r="O2786" s="8" t="s">
        <v>538</v>
      </c>
      <c r="P2786" s="8" t="s">
        <v>3469</v>
      </c>
      <c r="Q2786" s="8" t="s">
        <v>3473</v>
      </c>
    </row>
    <row r="2787" spans="1:17" ht="13.9" customHeight="1">
      <c r="A2787" s="2" t="s">
        <v>9214</v>
      </c>
      <c r="B2787" s="11" t="s">
        <v>3475</v>
      </c>
      <c r="C2787" s="3" t="s">
        <v>14</v>
      </c>
      <c r="D2787" s="8" t="s">
        <v>2911</v>
      </c>
      <c r="E2787" s="3" t="s">
        <v>1177</v>
      </c>
      <c r="F2787" s="8" t="s">
        <v>3477</v>
      </c>
      <c r="G2787" s="8" t="s">
        <v>15</v>
      </c>
      <c r="H2787" s="18" t="s">
        <v>3539</v>
      </c>
      <c r="I2787" s="3" t="s">
        <v>16</v>
      </c>
      <c r="J2787" s="36">
        <v>147.53</v>
      </c>
      <c r="K2787" s="32">
        <v>0.17</v>
      </c>
      <c r="L2787" s="14">
        <v>0.2</v>
      </c>
      <c r="M2787" s="7">
        <v>42564</v>
      </c>
      <c r="N2787" s="93" t="s">
        <v>6225</v>
      </c>
      <c r="O2787" s="8" t="s">
        <v>538</v>
      </c>
      <c r="P2787" s="8" t="s">
        <v>3469</v>
      </c>
      <c r="Q2787" s="8" t="s">
        <v>3473</v>
      </c>
    </row>
    <row r="2788" spans="1:17" ht="13.9" customHeight="1">
      <c r="A2788" s="2" t="s">
        <v>9215</v>
      </c>
      <c r="B2788" s="11" t="s">
        <v>3475</v>
      </c>
      <c r="C2788" s="3" t="s">
        <v>14</v>
      </c>
      <c r="D2788" s="8" t="s">
        <v>2912</v>
      </c>
      <c r="E2788" s="8" t="s">
        <v>2404</v>
      </c>
      <c r="F2788" s="8" t="s">
        <v>3477</v>
      </c>
      <c r="G2788" s="8" t="s">
        <v>15</v>
      </c>
      <c r="H2788" s="18" t="s">
        <v>3539</v>
      </c>
      <c r="I2788" s="3" t="s">
        <v>16</v>
      </c>
      <c r="J2788" s="36">
        <v>299.99</v>
      </c>
      <c r="K2788" s="32">
        <v>29.4375</v>
      </c>
      <c r="L2788" s="14">
        <v>0.2</v>
      </c>
      <c r="M2788" s="7">
        <v>45106</v>
      </c>
      <c r="N2788" s="93" t="s">
        <v>6265</v>
      </c>
      <c r="O2788" s="8" t="s">
        <v>538</v>
      </c>
      <c r="P2788" s="8" t="s">
        <v>3469</v>
      </c>
      <c r="Q2788" s="8" t="s">
        <v>3473</v>
      </c>
    </row>
    <row r="2789" spans="1:17" ht="13.9" customHeight="1">
      <c r="A2789" s="23" t="s">
        <v>9216</v>
      </c>
      <c r="B2789" s="11" t="s">
        <v>3475</v>
      </c>
      <c r="C2789" s="3" t="s">
        <v>14</v>
      </c>
      <c r="D2789" s="8" t="s">
        <v>2913</v>
      </c>
      <c r="E2789" s="3" t="s">
        <v>1177</v>
      </c>
      <c r="F2789" s="8" t="s">
        <v>3477</v>
      </c>
      <c r="G2789" s="8" t="s">
        <v>15</v>
      </c>
      <c r="H2789" s="18" t="s">
        <v>3539</v>
      </c>
      <c r="I2789" s="3" t="s">
        <v>16</v>
      </c>
      <c r="J2789" s="36">
        <v>112.73</v>
      </c>
      <c r="K2789" s="32">
        <v>5.5053999999999998</v>
      </c>
      <c r="L2789" s="14">
        <v>0.2</v>
      </c>
      <c r="M2789" s="7">
        <v>42086</v>
      </c>
      <c r="N2789" s="93" t="s">
        <v>6266</v>
      </c>
      <c r="O2789" s="8" t="s">
        <v>538</v>
      </c>
      <c r="P2789" s="8" t="s">
        <v>3469</v>
      </c>
      <c r="Q2789" s="8" t="s">
        <v>3473</v>
      </c>
    </row>
    <row r="2790" spans="1:17" ht="13.9" customHeight="1">
      <c r="A2790" s="2" t="s">
        <v>9217</v>
      </c>
      <c r="B2790" s="11" t="s">
        <v>3475</v>
      </c>
      <c r="C2790" s="3" t="s">
        <v>14</v>
      </c>
      <c r="D2790" s="8" t="s">
        <v>2914</v>
      </c>
      <c r="E2790" s="3" t="s">
        <v>1471</v>
      </c>
      <c r="F2790" s="8" t="s">
        <v>3477</v>
      </c>
      <c r="G2790" s="8" t="s">
        <v>15</v>
      </c>
      <c r="H2790" s="18" t="s">
        <v>3539</v>
      </c>
      <c r="I2790" s="3" t="s">
        <v>16</v>
      </c>
      <c r="J2790" s="36">
        <v>181.53</v>
      </c>
      <c r="K2790" s="32">
        <v>1.875</v>
      </c>
      <c r="L2790" s="14">
        <v>0.1875</v>
      </c>
      <c r="M2790" s="7">
        <v>42130</v>
      </c>
      <c r="N2790" s="93" t="s">
        <v>6267</v>
      </c>
      <c r="O2790" s="8" t="s">
        <v>538</v>
      </c>
      <c r="P2790" s="8" t="s">
        <v>3469</v>
      </c>
      <c r="Q2790" s="8" t="s">
        <v>3473</v>
      </c>
    </row>
    <row r="2791" spans="1:17" ht="13.9" customHeight="1">
      <c r="A2791" s="2" t="s">
        <v>9218</v>
      </c>
      <c r="B2791" s="11" t="s">
        <v>3475</v>
      </c>
      <c r="C2791" s="3" t="s">
        <v>14</v>
      </c>
      <c r="D2791" s="8" t="s">
        <v>2915</v>
      </c>
      <c r="E2791" s="3" t="s">
        <v>354</v>
      </c>
      <c r="F2791" s="8" t="s">
        <v>3477</v>
      </c>
      <c r="G2791" s="8" t="s">
        <v>15</v>
      </c>
      <c r="H2791" s="18" t="s">
        <v>3539</v>
      </c>
      <c r="I2791" s="3" t="s">
        <v>16</v>
      </c>
      <c r="J2791" s="36">
        <v>37.72</v>
      </c>
      <c r="K2791" s="32">
        <v>3.375</v>
      </c>
      <c r="L2791" s="14">
        <v>0.2</v>
      </c>
      <c r="M2791" s="7">
        <v>42486</v>
      </c>
      <c r="N2791" s="93" t="s">
        <v>6268</v>
      </c>
      <c r="O2791" s="8" t="s">
        <v>956</v>
      </c>
      <c r="P2791" s="8" t="s">
        <v>3469</v>
      </c>
      <c r="Q2791" s="8" t="s">
        <v>3473</v>
      </c>
    </row>
    <row r="2792" spans="1:17" ht="13.9" customHeight="1">
      <c r="A2792" s="23" t="s">
        <v>9219</v>
      </c>
      <c r="B2792" s="11" t="s">
        <v>3475</v>
      </c>
      <c r="C2792" s="3" t="s">
        <v>14</v>
      </c>
      <c r="D2792" s="8" t="s">
        <v>2916</v>
      </c>
      <c r="E2792" s="3" t="s">
        <v>1177</v>
      </c>
      <c r="F2792" s="8" t="s">
        <v>3477</v>
      </c>
      <c r="G2792" s="8" t="s">
        <v>15</v>
      </c>
      <c r="H2792" s="18" t="s">
        <v>3539</v>
      </c>
      <c r="I2792" s="3" t="s">
        <v>16</v>
      </c>
      <c r="J2792" s="36">
        <v>154.93</v>
      </c>
      <c r="K2792" s="32">
        <v>0.35</v>
      </c>
      <c r="L2792" s="14">
        <v>0.2</v>
      </c>
      <c r="M2792" s="7">
        <v>45124</v>
      </c>
      <c r="N2792" s="93" t="s">
        <v>6269</v>
      </c>
      <c r="O2792" s="8" t="s">
        <v>538</v>
      </c>
      <c r="P2792" s="8" t="s">
        <v>3469</v>
      </c>
      <c r="Q2792" s="8" t="s">
        <v>3473</v>
      </c>
    </row>
    <row r="2793" spans="1:17" ht="13.9" customHeight="1">
      <c r="A2793" s="2" t="s">
        <v>9220</v>
      </c>
      <c r="B2793" s="11" t="s">
        <v>3475</v>
      </c>
      <c r="C2793" s="3" t="s">
        <v>14</v>
      </c>
      <c r="D2793" s="8" t="s">
        <v>2917</v>
      </c>
      <c r="E2793" s="8" t="s">
        <v>1589</v>
      </c>
      <c r="F2793" s="8" t="s">
        <v>3477</v>
      </c>
      <c r="G2793" s="8" t="s">
        <v>15</v>
      </c>
      <c r="H2793" s="18" t="s">
        <v>3539</v>
      </c>
      <c r="I2793" s="3" t="s">
        <v>16</v>
      </c>
      <c r="J2793" s="36">
        <v>152.94999999999999</v>
      </c>
      <c r="K2793" s="32">
        <v>0.96</v>
      </c>
      <c r="L2793" s="14">
        <v>0.2</v>
      </c>
      <c r="M2793" s="7">
        <v>42120</v>
      </c>
      <c r="N2793" s="93" t="s">
        <v>6270</v>
      </c>
      <c r="O2793" s="8" t="s">
        <v>863</v>
      </c>
      <c r="P2793" s="8" t="s">
        <v>3469</v>
      </c>
      <c r="Q2793" s="8" t="s">
        <v>3473</v>
      </c>
    </row>
    <row r="2794" spans="1:17" ht="13.9" customHeight="1">
      <c r="A2794" s="2" t="s">
        <v>9221</v>
      </c>
      <c r="B2794" s="11" t="s">
        <v>3475</v>
      </c>
      <c r="C2794" s="3" t="s">
        <v>14</v>
      </c>
      <c r="D2794" s="8" t="s">
        <v>2918</v>
      </c>
      <c r="E2794" s="8" t="s">
        <v>2147</v>
      </c>
      <c r="F2794" s="8" t="s">
        <v>3478</v>
      </c>
      <c r="G2794" s="8" t="s">
        <v>15</v>
      </c>
      <c r="H2794" s="18" t="s">
        <v>3539</v>
      </c>
      <c r="I2794" s="3" t="s">
        <v>16</v>
      </c>
      <c r="J2794" s="36">
        <v>67.72</v>
      </c>
      <c r="K2794" s="32">
        <v>70</v>
      </c>
      <c r="L2794" s="14">
        <v>0.2</v>
      </c>
      <c r="M2794" s="7">
        <v>42148</v>
      </c>
      <c r="N2794" s="93" t="s">
        <v>6271</v>
      </c>
      <c r="O2794" s="8" t="s">
        <v>280</v>
      </c>
      <c r="P2794" s="8" t="s">
        <v>3465</v>
      </c>
      <c r="Q2794" s="8" t="s">
        <v>3473</v>
      </c>
    </row>
    <row r="2795" spans="1:17" ht="13.9" customHeight="1">
      <c r="A2795" s="23" t="s">
        <v>9222</v>
      </c>
      <c r="B2795" s="11" t="s">
        <v>3475</v>
      </c>
      <c r="C2795" s="3" t="s">
        <v>14</v>
      </c>
      <c r="D2795" s="8" t="s">
        <v>2919</v>
      </c>
      <c r="E2795" s="3" t="s">
        <v>116</v>
      </c>
      <c r="F2795" s="8" t="s">
        <v>3478</v>
      </c>
      <c r="G2795" s="8" t="s">
        <v>15</v>
      </c>
      <c r="H2795" s="18" t="s">
        <v>3539</v>
      </c>
      <c r="I2795" s="3" t="s">
        <v>16</v>
      </c>
      <c r="J2795" s="36">
        <v>29.12</v>
      </c>
      <c r="K2795" s="32" t="s">
        <v>62</v>
      </c>
      <c r="L2795" s="14">
        <v>0.125</v>
      </c>
      <c r="M2795" s="12">
        <v>29262</v>
      </c>
      <c r="N2795" s="93" t="s">
        <v>4899</v>
      </c>
      <c r="O2795" s="8" t="s">
        <v>280</v>
      </c>
      <c r="P2795" s="8" t="s">
        <v>3465</v>
      </c>
      <c r="Q2795" s="8" t="s">
        <v>3473</v>
      </c>
    </row>
    <row r="2796" spans="1:17" ht="13.9" customHeight="1">
      <c r="A2796" s="2" t="s">
        <v>9223</v>
      </c>
      <c r="B2796" s="11" t="s">
        <v>3475</v>
      </c>
      <c r="C2796" s="3" t="s">
        <v>14</v>
      </c>
      <c r="D2796" s="8" t="s">
        <v>2920</v>
      </c>
      <c r="E2796" s="8" t="s">
        <v>1777</v>
      </c>
      <c r="F2796" s="8" t="s">
        <v>3478</v>
      </c>
      <c r="G2796" s="8" t="s">
        <v>15</v>
      </c>
      <c r="H2796" s="18" t="s">
        <v>3539</v>
      </c>
      <c r="I2796" s="3" t="s">
        <v>16</v>
      </c>
      <c r="J2796" s="36">
        <v>29.11</v>
      </c>
      <c r="K2796" s="32" t="s">
        <v>63</v>
      </c>
      <c r="L2796" s="14">
        <v>0.125</v>
      </c>
      <c r="M2796" s="12">
        <v>31741</v>
      </c>
      <c r="N2796" s="93" t="s">
        <v>6272</v>
      </c>
      <c r="O2796" s="8" t="s">
        <v>280</v>
      </c>
      <c r="P2796" s="8" t="s">
        <v>3465</v>
      </c>
      <c r="Q2796" s="8" t="s">
        <v>3473</v>
      </c>
    </row>
    <row r="2797" spans="1:17" ht="13.9" customHeight="1">
      <c r="A2797" s="2" t="s">
        <v>9224</v>
      </c>
      <c r="B2797" s="11" t="s">
        <v>3475</v>
      </c>
      <c r="C2797" s="3" t="s">
        <v>14</v>
      </c>
      <c r="D2797" s="8" t="s">
        <v>932</v>
      </c>
      <c r="E2797" s="3" t="s">
        <v>955</v>
      </c>
      <c r="F2797" s="8" t="s">
        <v>3478</v>
      </c>
      <c r="G2797" s="8" t="s">
        <v>15</v>
      </c>
      <c r="H2797" s="18" t="s">
        <v>3539</v>
      </c>
      <c r="I2797" s="3" t="s">
        <v>16</v>
      </c>
      <c r="J2797" s="36">
        <v>31.18</v>
      </c>
      <c r="K2797" s="32" t="s">
        <v>63</v>
      </c>
      <c r="L2797" s="14">
        <v>0.125</v>
      </c>
      <c r="M2797" s="12">
        <v>28728</v>
      </c>
      <c r="N2797" s="93" t="s">
        <v>4899</v>
      </c>
      <c r="O2797" s="8" t="s">
        <v>280</v>
      </c>
      <c r="P2797" s="8" t="s">
        <v>3465</v>
      </c>
      <c r="Q2797" s="8" t="s">
        <v>3473</v>
      </c>
    </row>
    <row r="2798" spans="1:17" ht="13.9" customHeight="1">
      <c r="A2798" s="23" t="s">
        <v>9225</v>
      </c>
      <c r="B2798" s="11" t="s">
        <v>3475</v>
      </c>
      <c r="C2798" s="3" t="s">
        <v>14</v>
      </c>
      <c r="D2798" s="8" t="s">
        <v>2921</v>
      </c>
      <c r="E2798" s="3" t="s">
        <v>766</v>
      </c>
      <c r="F2798" s="8" t="s">
        <v>3478</v>
      </c>
      <c r="G2798" s="8" t="s">
        <v>15</v>
      </c>
      <c r="H2798" s="18" t="s">
        <v>3539</v>
      </c>
      <c r="I2798" s="3" t="s">
        <v>16</v>
      </c>
      <c r="J2798" s="36">
        <v>28.28</v>
      </c>
      <c r="K2798" s="32" t="s">
        <v>63</v>
      </c>
      <c r="L2798" s="14">
        <v>0.125</v>
      </c>
      <c r="M2798" s="12">
        <v>28742</v>
      </c>
      <c r="N2798" s="93" t="s">
        <v>4900</v>
      </c>
      <c r="O2798" s="8" t="s">
        <v>280</v>
      </c>
      <c r="P2798" s="8" t="s">
        <v>3465</v>
      </c>
      <c r="Q2798" s="8" t="s">
        <v>3473</v>
      </c>
    </row>
    <row r="2799" spans="1:17" ht="13.9" customHeight="1">
      <c r="A2799" s="2" t="s">
        <v>9226</v>
      </c>
      <c r="B2799" s="11" t="s">
        <v>3475</v>
      </c>
      <c r="C2799" s="3" t="s">
        <v>14</v>
      </c>
      <c r="D2799" s="3" t="s">
        <v>2922</v>
      </c>
      <c r="E2799" s="8" t="s">
        <v>2692</v>
      </c>
      <c r="F2799" s="3" t="s">
        <v>3478</v>
      </c>
      <c r="G2799" s="3" t="s">
        <v>15</v>
      </c>
      <c r="H2799" s="3" t="s">
        <v>3539</v>
      </c>
      <c r="I2799" s="3" t="s">
        <v>16</v>
      </c>
      <c r="J2799" s="36">
        <v>40.35</v>
      </c>
      <c r="K2799" s="32" t="s">
        <v>64</v>
      </c>
      <c r="L2799" s="14">
        <v>0.125</v>
      </c>
      <c r="M2799" s="12">
        <v>20889</v>
      </c>
      <c r="N2799" s="93" t="s">
        <v>6273</v>
      </c>
      <c r="O2799" s="8" t="s">
        <v>280</v>
      </c>
      <c r="P2799" s="8" t="s">
        <v>3465</v>
      </c>
      <c r="Q2799" s="8" t="s">
        <v>3473</v>
      </c>
    </row>
    <row r="2800" spans="1:17" ht="13.9" customHeight="1">
      <c r="A2800" s="2" t="s">
        <v>9227</v>
      </c>
      <c r="B2800" s="11" t="s">
        <v>13</v>
      </c>
      <c r="C2800" s="3" t="s">
        <v>14</v>
      </c>
      <c r="D2800" s="3" t="s">
        <v>2923</v>
      </c>
      <c r="E2800" s="3" t="s">
        <v>995</v>
      </c>
      <c r="F2800" s="3" t="s">
        <v>3479</v>
      </c>
      <c r="G2800" s="3" t="s">
        <v>15</v>
      </c>
      <c r="H2800" s="3" t="s">
        <v>3480</v>
      </c>
      <c r="I2800" s="3" t="s">
        <v>16</v>
      </c>
      <c r="J2800" s="36">
        <v>42.34</v>
      </c>
      <c r="K2800" s="32">
        <v>6.7777779999999996</v>
      </c>
      <c r="L2800" s="14">
        <v>0.1875</v>
      </c>
      <c r="M2800" s="7">
        <v>41450</v>
      </c>
      <c r="N2800" s="93" t="s">
        <v>4293</v>
      </c>
      <c r="O2800" s="8" t="s">
        <v>280</v>
      </c>
      <c r="P2800" s="8" t="s">
        <v>3465</v>
      </c>
      <c r="Q2800" s="8" t="s">
        <v>3472</v>
      </c>
    </row>
    <row r="2801" spans="1:17" ht="13.9" customHeight="1">
      <c r="A2801" s="23" t="s">
        <v>9228</v>
      </c>
      <c r="B2801" s="11" t="s">
        <v>13</v>
      </c>
      <c r="C2801" s="3" t="s">
        <v>14</v>
      </c>
      <c r="D2801" s="3" t="s">
        <v>2924</v>
      </c>
      <c r="E2801" s="3" t="s">
        <v>1051</v>
      </c>
      <c r="F2801" s="3" t="s">
        <v>3479</v>
      </c>
      <c r="G2801" s="3" t="s">
        <v>15</v>
      </c>
      <c r="H2801" s="3" t="s">
        <v>3480</v>
      </c>
      <c r="I2801" s="3" t="s">
        <v>16</v>
      </c>
      <c r="J2801" s="36">
        <v>38.880000000000003</v>
      </c>
      <c r="K2801" s="32">
        <v>3.3148149999999998</v>
      </c>
      <c r="L2801" s="14">
        <v>0.1875</v>
      </c>
      <c r="M2801" s="12">
        <v>41449</v>
      </c>
      <c r="N2801" s="93" t="s">
        <v>4294</v>
      </c>
      <c r="O2801" s="8" t="s">
        <v>280</v>
      </c>
      <c r="P2801" s="8" t="s">
        <v>3465</v>
      </c>
      <c r="Q2801" s="8" t="s">
        <v>3472</v>
      </c>
    </row>
    <row r="2802" spans="1:17" ht="13.9" customHeight="1">
      <c r="A2802" s="2" t="s">
        <v>9229</v>
      </c>
      <c r="B2802" s="11" t="s">
        <v>13</v>
      </c>
      <c r="C2802" s="3" t="s">
        <v>14</v>
      </c>
      <c r="D2802" s="3" t="s">
        <v>2925</v>
      </c>
      <c r="E2802" s="8" t="s">
        <v>1589</v>
      </c>
      <c r="F2802" s="3" t="s">
        <v>3479</v>
      </c>
      <c r="G2802" s="3" t="s">
        <v>15</v>
      </c>
      <c r="H2802" s="3" t="s">
        <v>3480</v>
      </c>
      <c r="I2802" s="3" t="s">
        <v>16</v>
      </c>
      <c r="J2802" s="36">
        <v>38.479999999999997</v>
      </c>
      <c r="K2802" s="32">
        <v>3.3148149999999998</v>
      </c>
      <c r="L2802" s="14">
        <v>0.1875</v>
      </c>
      <c r="M2802" s="12">
        <v>41463</v>
      </c>
      <c r="N2802" s="93" t="s">
        <v>4295</v>
      </c>
      <c r="O2802" s="8" t="s">
        <v>280</v>
      </c>
      <c r="P2802" s="8" t="s">
        <v>3465</v>
      </c>
      <c r="Q2802" s="8" t="s">
        <v>3472</v>
      </c>
    </row>
    <row r="2803" spans="1:17" ht="13.9" customHeight="1">
      <c r="A2803" s="2" t="s">
        <v>9230</v>
      </c>
      <c r="B2803" s="11" t="s">
        <v>13</v>
      </c>
      <c r="C2803" s="3" t="s">
        <v>14</v>
      </c>
      <c r="D2803" s="3" t="s">
        <v>2926</v>
      </c>
      <c r="E2803" s="8" t="s">
        <v>2692</v>
      </c>
      <c r="F2803" s="3" t="s">
        <v>3479</v>
      </c>
      <c r="G2803" s="3" t="s">
        <v>15</v>
      </c>
      <c r="H2803" s="3" t="s">
        <v>3480</v>
      </c>
      <c r="I2803" s="3" t="s">
        <v>16</v>
      </c>
      <c r="J2803" s="36">
        <v>39.450000000000003</v>
      </c>
      <c r="K2803" s="32">
        <v>3.3148149999999998</v>
      </c>
      <c r="L2803" s="14">
        <v>0.1875</v>
      </c>
      <c r="M2803" s="12">
        <v>41933</v>
      </c>
      <c r="N2803" s="93" t="s">
        <v>6274</v>
      </c>
      <c r="O2803" s="8" t="s">
        <v>280</v>
      </c>
      <c r="P2803" s="8" t="s">
        <v>3465</v>
      </c>
      <c r="Q2803" s="8" t="s">
        <v>3472</v>
      </c>
    </row>
    <row r="2804" spans="1:17" ht="13.9" customHeight="1">
      <c r="A2804" s="23" t="s">
        <v>9231</v>
      </c>
      <c r="B2804" s="11" t="s">
        <v>13</v>
      </c>
      <c r="C2804" s="3" t="s">
        <v>14</v>
      </c>
      <c r="D2804" s="3" t="s">
        <v>2927</v>
      </c>
      <c r="E2804" s="3" t="s">
        <v>774</v>
      </c>
      <c r="F2804" s="3" t="s">
        <v>3479</v>
      </c>
      <c r="G2804" s="3" t="s">
        <v>15</v>
      </c>
      <c r="H2804" s="3" t="s">
        <v>3480</v>
      </c>
      <c r="I2804" s="3" t="s">
        <v>16</v>
      </c>
      <c r="J2804" s="36">
        <v>42.26</v>
      </c>
      <c r="K2804" s="32">
        <v>3.3148149999999998</v>
      </c>
      <c r="L2804" s="14">
        <v>0.1875</v>
      </c>
      <c r="M2804" s="7">
        <v>41452</v>
      </c>
      <c r="N2804" s="93" t="s">
        <v>4295</v>
      </c>
      <c r="O2804" s="8" t="s">
        <v>280</v>
      </c>
      <c r="P2804" s="8" t="s">
        <v>3465</v>
      </c>
      <c r="Q2804" s="8" t="s">
        <v>3472</v>
      </c>
    </row>
    <row r="2805" spans="1:17" ht="13.9" customHeight="1">
      <c r="A2805" s="2" t="s">
        <v>9232</v>
      </c>
      <c r="B2805" s="11" t="s">
        <v>13</v>
      </c>
      <c r="C2805" s="3" t="s">
        <v>14</v>
      </c>
      <c r="D2805" s="3" t="s">
        <v>2928</v>
      </c>
      <c r="E2805" s="3" t="s">
        <v>553</v>
      </c>
      <c r="F2805" s="3" t="s">
        <v>3479</v>
      </c>
      <c r="G2805" s="3" t="s">
        <v>15</v>
      </c>
      <c r="H2805" s="3" t="s">
        <v>3480</v>
      </c>
      <c r="I2805" s="3" t="s">
        <v>16</v>
      </c>
      <c r="J2805" s="36">
        <v>40.299999999999997</v>
      </c>
      <c r="K2805" s="32">
        <v>3.3148149999999998</v>
      </c>
      <c r="L2805" s="14">
        <v>0.1875</v>
      </c>
      <c r="M2805" s="12">
        <v>41448</v>
      </c>
      <c r="N2805" s="93" t="s">
        <v>4296</v>
      </c>
      <c r="O2805" s="8" t="s">
        <v>280</v>
      </c>
      <c r="P2805" s="8" t="s">
        <v>3465</v>
      </c>
      <c r="Q2805" s="8" t="s">
        <v>3472</v>
      </c>
    </row>
    <row r="2806" spans="1:17" ht="13.9" customHeight="1">
      <c r="A2806" s="2" t="s">
        <v>9233</v>
      </c>
      <c r="B2806" s="11" t="s">
        <v>13</v>
      </c>
      <c r="C2806" s="3" t="s">
        <v>14</v>
      </c>
      <c r="D2806" s="3" t="s">
        <v>2929</v>
      </c>
      <c r="E2806" s="3" t="s">
        <v>774</v>
      </c>
      <c r="F2806" s="3" t="s">
        <v>3479</v>
      </c>
      <c r="G2806" s="3" t="s">
        <v>15</v>
      </c>
      <c r="H2806" s="3" t="s">
        <v>3480</v>
      </c>
      <c r="I2806" s="3" t="s">
        <v>16</v>
      </c>
      <c r="J2806" s="36">
        <v>38.85</v>
      </c>
      <c r="K2806" s="32">
        <v>3.3148149999999998</v>
      </c>
      <c r="L2806" s="14">
        <v>0.1875</v>
      </c>
      <c r="M2806" s="12">
        <v>41476</v>
      </c>
      <c r="N2806" s="93" t="s">
        <v>4901</v>
      </c>
      <c r="O2806" s="8" t="s">
        <v>280</v>
      </c>
      <c r="P2806" s="8" t="s">
        <v>3465</v>
      </c>
      <c r="Q2806" s="8" t="s">
        <v>3472</v>
      </c>
    </row>
    <row r="2807" spans="1:17" ht="13.9" customHeight="1">
      <c r="A2807" s="23" t="s">
        <v>9234</v>
      </c>
      <c r="B2807" s="11" t="s">
        <v>13</v>
      </c>
      <c r="C2807" s="3" t="s">
        <v>14</v>
      </c>
      <c r="D2807" s="3" t="s">
        <v>2930</v>
      </c>
      <c r="E2807" s="3" t="s">
        <v>506</v>
      </c>
      <c r="F2807" s="3" t="s">
        <v>3479</v>
      </c>
      <c r="G2807" s="3" t="s">
        <v>15</v>
      </c>
      <c r="H2807" s="3" t="s">
        <v>3480</v>
      </c>
      <c r="I2807" s="3" t="s">
        <v>16</v>
      </c>
      <c r="J2807" s="36">
        <v>86.86</v>
      </c>
      <c r="K2807" s="32">
        <v>85</v>
      </c>
      <c r="L2807" s="14">
        <v>0.22</v>
      </c>
      <c r="M2807" s="12">
        <v>18332</v>
      </c>
      <c r="N2807" s="93" t="s">
        <v>4902</v>
      </c>
      <c r="O2807" s="8" t="s">
        <v>280</v>
      </c>
      <c r="P2807" s="8" t="s">
        <v>3465</v>
      </c>
      <c r="Q2807" s="8" t="s">
        <v>3472</v>
      </c>
    </row>
    <row r="2808" spans="1:17" ht="13.9" customHeight="1">
      <c r="A2808" s="2" t="s">
        <v>9235</v>
      </c>
      <c r="B2808" s="11" t="s">
        <v>13</v>
      </c>
      <c r="C2808" s="3" t="s">
        <v>14</v>
      </c>
      <c r="D2808" s="8" t="s">
        <v>2931</v>
      </c>
      <c r="E2808" s="3" t="s">
        <v>898</v>
      </c>
      <c r="F2808" s="8" t="s">
        <v>3479</v>
      </c>
      <c r="G2808" s="8" t="s">
        <v>15</v>
      </c>
      <c r="H2808" s="3" t="s">
        <v>3480</v>
      </c>
      <c r="I2808" s="3" t="s">
        <v>16</v>
      </c>
      <c r="J2808" s="36">
        <v>37.71</v>
      </c>
      <c r="K2808" s="32">
        <v>13.333333</v>
      </c>
      <c r="L2808" s="14">
        <v>0.22</v>
      </c>
      <c r="M2808" s="7">
        <v>41548</v>
      </c>
      <c r="N2808" s="93" t="s">
        <v>6275</v>
      </c>
      <c r="O2808" s="8" t="s">
        <v>280</v>
      </c>
      <c r="P2808" s="8" t="s">
        <v>3465</v>
      </c>
      <c r="Q2808" s="8" t="s">
        <v>3472</v>
      </c>
    </row>
    <row r="2809" spans="1:17" ht="13.9" customHeight="1">
      <c r="A2809" s="2" t="s">
        <v>9236</v>
      </c>
      <c r="B2809" s="11" t="s">
        <v>13</v>
      </c>
      <c r="C2809" s="3" t="s">
        <v>14</v>
      </c>
      <c r="D2809" s="8" t="s">
        <v>2932</v>
      </c>
      <c r="E2809" s="8" t="s">
        <v>201</v>
      </c>
      <c r="F2809" s="8" t="s">
        <v>3479</v>
      </c>
      <c r="G2809" s="8" t="s">
        <v>15</v>
      </c>
      <c r="H2809" s="3" t="s">
        <v>3480</v>
      </c>
      <c r="I2809" s="3" t="s">
        <v>16</v>
      </c>
      <c r="J2809" s="36">
        <v>41.27</v>
      </c>
      <c r="K2809" s="32">
        <v>6.6666650000000001</v>
      </c>
      <c r="L2809" s="14">
        <v>0.1875</v>
      </c>
      <c r="M2809" s="12">
        <v>42229</v>
      </c>
      <c r="N2809" s="93" t="s">
        <v>6276</v>
      </c>
      <c r="O2809" s="8" t="s">
        <v>280</v>
      </c>
      <c r="P2809" s="8" t="s">
        <v>3465</v>
      </c>
      <c r="Q2809" s="8" t="s">
        <v>3472</v>
      </c>
    </row>
    <row r="2810" spans="1:17" ht="13.9" customHeight="1">
      <c r="A2810" s="23" t="s">
        <v>9237</v>
      </c>
      <c r="B2810" s="11" t="s">
        <v>13</v>
      </c>
      <c r="C2810" s="3" t="s">
        <v>14</v>
      </c>
      <c r="D2810" s="8" t="s">
        <v>2933</v>
      </c>
      <c r="E2810" s="3" t="s">
        <v>616</v>
      </c>
      <c r="F2810" s="8" t="s">
        <v>3479</v>
      </c>
      <c r="G2810" s="8" t="s">
        <v>15</v>
      </c>
      <c r="H2810" s="3" t="s">
        <v>3480</v>
      </c>
      <c r="I2810" s="3" t="s">
        <v>16</v>
      </c>
      <c r="J2810" s="36">
        <v>40.72</v>
      </c>
      <c r="K2810" s="32">
        <v>6.6666650000000001</v>
      </c>
      <c r="L2810" s="14">
        <v>0.1875</v>
      </c>
      <c r="M2810" s="12">
        <v>42259</v>
      </c>
      <c r="N2810" s="93" t="s">
        <v>6277</v>
      </c>
      <c r="O2810" s="8" t="s">
        <v>280</v>
      </c>
      <c r="P2810" s="8" t="s">
        <v>3465</v>
      </c>
      <c r="Q2810" s="8" t="s">
        <v>3472</v>
      </c>
    </row>
    <row r="2811" spans="1:17" ht="13.9" customHeight="1">
      <c r="A2811" s="2" t="s">
        <v>9238</v>
      </c>
      <c r="B2811" s="11" t="s">
        <v>13</v>
      </c>
      <c r="C2811" s="3" t="s">
        <v>14</v>
      </c>
      <c r="D2811" s="8" t="s">
        <v>2934</v>
      </c>
      <c r="E2811" s="8" t="s">
        <v>2552</v>
      </c>
      <c r="F2811" s="8" t="s">
        <v>3479</v>
      </c>
      <c r="G2811" s="8" t="s">
        <v>15</v>
      </c>
      <c r="H2811" s="3" t="s">
        <v>3480</v>
      </c>
      <c r="I2811" s="3" t="s">
        <v>16</v>
      </c>
      <c r="J2811" s="36">
        <v>39.29</v>
      </c>
      <c r="K2811" s="32">
        <v>16.66666</v>
      </c>
      <c r="L2811" s="14">
        <v>0.2</v>
      </c>
      <c r="M2811" s="12">
        <v>42800</v>
      </c>
      <c r="N2811" s="93" t="s">
        <v>4903</v>
      </c>
      <c r="O2811" s="8" t="s">
        <v>280</v>
      </c>
      <c r="P2811" s="8" t="s">
        <v>3465</v>
      </c>
      <c r="Q2811" s="8" t="s">
        <v>3472</v>
      </c>
    </row>
    <row r="2812" spans="1:17" ht="13.9" customHeight="1">
      <c r="A2812" s="2" t="s">
        <v>9239</v>
      </c>
      <c r="B2812" s="11" t="s">
        <v>13</v>
      </c>
      <c r="C2812" s="3" t="s">
        <v>14</v>
      </c>
      <c r="D2812" s="8" t="s">
        <v>2935</v>
      </c>
      <c r="E2812" s="3" t="s">
        <v>1327</v>
      </c>
      <c r="F2812" s="8" t="s">
        <v>3477</v>
      </c>
      <c r="G2812" s="8" t="s">
        <v>15</v>
      </c>
      <c r="H2812" s="13" t="s">
        <v>3526</v>
      </c>
      <c r="I2812" s="3" t="s">
        <v>16</v>
      </c>
      <c r="J2812" s="36">
        <v>114.7</v>
      </c>
      <c r="K2812" s="32">
        <v>1.4166695</v>
      </c>
      <c r="L2812" s="14">
        <v>0.1875</v>
      </c>
      <c r="M2812" s="7">
        <v>42625</v>
      </c>
      <c r="N2812" s="93" t="s">
        <v>4297</v>
      </c>
      <c r="O2812" s="8" t="s">
        <v>1571</v>
      </c>
      <c r="P2812" s="8" t="s">
        <v>3469</v>
      </c>
      <c r="Q2812" s="8" t="s">
        <v>3473</v>
      </c>
    </row>
    <row r="2813" spans="1:17" ht="13.9" customHeight="1">
      <c r="A2813" s="23" t="s">
        <v>9240</v>
      </c>
      <c r="B2813" s="11" t="s">
        <v>13</v>
      </c>
      <c r="C2813" s="3" t="s">
        <v>14</v>
      </c>
      <c r="D2813" s="8" t="s">
        <v>2936</v>
      </c>
      <c r="E2813" s="3" t="s">
        <v>774</v>
      </c>
      <c r="F2813" s="8" t="s">
        <v>3477</v>
      </c>
      <c r="G2813" s="8" t="s">
        <v>15</v>
      </c>
      <c r="H2813" s="13" t="s">
        <v>3526</v>
      </c>
      <c r="I2813" s="3" t="s">
        <v>16</v>
      </c>
      <c r="J2813" s="36">
        <v>109.65</v>
      </c>
      <c r="K2813" s="32">
        <v>0.85</v>
      </c>
      <c r="L2813" s="14">
        <v>0.2</v>
      </c>
      <c r="M2813" s="12">
        <v>42782</v>
      </c>
      <c r="N2813" s="93" t="s">
        <v>4075</v>
      </c>
      <c r="O2813" s="8" t="s">
        <v>1571</v>
      </c>
      <c r="P2813" s="8" t="s">
        <v>3469</v>
      </c>
      <c r="Q2813" s="8" t="s">
        <v>3473</v>
      </c>
    </row>
    <row r="2814" spans="1:17" ht="13.9" customHeight="1">
      <c r="A2814" s="2" t="s">
        <v>9241</v>
      </c>
      <c r="B2814" s="11" t="s">
        <v>13</v>
      </c>
      <c r="C2814" s="3" t="s">
        <v>14</v>
      </c>
      <c r="D2814" s="8" t="s">
        <v>2937</v>
      </c>
      <c r="E2814" s="8" t="s">
        <v>1502</v>
      </c>
      <c r="F2814" s="8" t="s">
        <v>3477</v>
      </c>
      <c r="G2814" s="8" t="s">
        <v>15</v>
      </c>
      <c r="H2814" s="13" t="s">
        <v>3526</v>
      </c>
      <c r="I2814" s="3" t="s">
        <v>16</v>
      </c>
      <c r="J2814" s="36">
        <v>117.8</v>
      </c>
      <c r="K2814" s="32">
        <v>0.85</v>
      </c>
      <c r="L2814" s="14">
        <v>0.2</v>
      </c>
      <c r="M2814" s="12">
        <v>42796</v>
      </c>
      <c r="N2814" s="93" t="s">
        <v>4298</v>
      </c>
      <c r="O2814" s="8" t="s">
        <v>1571</v>
      </c>
      <c r="P2814" s="8" t="s">
        <v>3469</v>
      </c>
      <c r="Q2814" s="8" t="s">
        <v>3473</v>
      </c>
    </row>
    <row r="2815" spans="1:17" ht="13.9" customHeight="1">
      <c r="A2815" s="2" t="s">
        <v>9242</v>
      </c>
      <c r="B2815" s="5" t="s">
        <v>13</v>
      </c>
      <c r="C2815" s="3" t="s">
        <v>14</v>
      </c>
      <c r="D2815" s="3" t="s">
        <v>2938</v>
      </c>
      <c r="E2815" s="3" t="s">
        <v>898</v>
      </c>
      <c r="F2815" s="3" t="s">
        <v>3477</v>
      </c>
      <c r="G2815" s="3" t="s">
        <v>15</v>
      </c>
      <c r="H2815" s="3" t="s">
        <v>3526</v>
      </c>
      <c r="I2815" s="3" t="s">
        <v>16</v>
      </c>
      <c r="J2815" s="35">
        <v>121.79</v>
      </c>
      <c r="K2815" s="32">
        <v>1.7</v>
      </c>
      <c r="L2815" s="6">
        <v>0.2</v>
      </c>
      <c r="M2815" s="7">
        <v>43268</v>
      </c>
      <c r="N2815" s="93" t="s">
        <v>4299</v>
      </c>
      <c r="O2815" s="3" t="s">
        <v>1571</v>
      </c>
      <c r="P2815" s="3" t="s">
        <v>3469</v>
      </c>
      <c r="Q2815" s="3" t="s">
        <v>3473</v>
      </c>
    </row>
    <row r="2816" spans="1:17" ht="13.9" customHeight="1">
      <c r="A2816" s="23" t="s">
        <v>9243</v>
      </c>
      <c r="B2816" s="11" t="s">
        <v>13</v>
      </c>
      <c r="C2816" s="3" t="s">
        <v>14</v>
      </c>
      <c r="D2816" s="3" t="s">
        <v>2939</v>
      </c>
      <c r="E2816" s="8" t="s">
        <v>2276</v>
      </c>
      <c r="F2816" s="3" t="s">
        <v>3477</v>
      </c>
      <c r="G2816" s="3" t="s">
        <v>15</v>
      </c>
      <c r="H2816" s="13" t="s">
        <v>3521</v>
      </c>
      <c r="I2816" s="3" t="s">
        <v>16</v>
      </c>
      <c r="J2816" s="35">
        <v>351.53</v>
      </c>
      <c r="K2816" s="32">
        <v>11.66667</v>
      </c>
      <c r="L2816" s="6">
        <v>0.1875</v>
      </c>
      <c r="M2816" s="7">
        <v>41051</v>
      </c>
      <c r="N2816" s="93" t="s">
        <v>4300</v>
      </c>
      <c r="O2816" s="3" t="s">
        <v>140</v>
      </c>
      <c r="P2816" s="3" t="s">
        <v>3469</v>
      </c>
      <c r="Q2816" s="3" t="s">
        <v>3473</v>
      </c>
    </row>
    <row r="2817" spans="1:17" ht="13.9" customHeight="1">
      <c r="A2817" s="2" t="s">
        <v>9244</v>
      </c>
      <c r="B2817" s="5" t="s">
        <v>13</v>
      </c>
      <c r="C2817" s="3" t="s">
        <v>14</v>
      </c>
      <c r="D2817" s="3" t="s">
        <v>2940</v>
      </c>
      <c r="E2817" s="3" t="s">
        <v>1327</v>
      </c>
      <c r="F2817" s="3" t="s">
        <v>3477</v>
      </c>
      <c r="G2817" s="3" t="s">
        <v>15</v>
      </c>
      <c r="H2817" s="3" t="s">
        <v>3526</v>
      </c>
      <c r="I2817" s="3" t="s">
        <v>16</v>
      </c>
      <c r="J2817" s="35">
        <v>45.93</v>
      </c>
      <c r="K2817" s="32">
        <v>6.375</v>
      </c>
      <c r="L2817" s="6">
        <v>0.1875</v>
      </c>
      <c r="M2817" s="7">
        <v>41043</v>
      </c>
      <c r="N2817" s="93" t="s">
        <v>4904</v>
      </c>
      <c r="O2817" s="3" t="s">
        <v>1571</v>
      </c>
      <c r="P2817" s="3" t="s">
        <v>3469</v>
      </c>
      <c r="Q2817" s="3" t="s">
        <v>3473</v>
      </c>
    </row>
    <row r="2818" spans="1:17" ht="13.9" customHeight="1">
      <c r="A2818" s="2" t="s">
        <v>9245</v>
      </c>
      <c r="B2818" s="5" t="s">
        <v>3475</v>
      </c>
      <c r="C2818" s="3" t="s">
        <v>14</v>
      </c>
      <c r="D2818" s="3" t="s">
        <v>2941</v>
      </c>
      <c r="E2818" s="8" t="s">
        <v>2404</v>
      </c>
      <c r="F2818" s="3" t="s">
        <v>3477</v>
      </c>
      <c r="G2818" s="3" t="s">
        <v>15</v>
      </c>
      <c r="H2818" s="3" t="s">
        <v>3540</v>
      </c>
      <c r="I2818" s="3" t="s">
        <v>16</v>
      </c>
      <c r="J2818" s="35">
        <v>107.23</v>
      </c>
      <c r="K2818" s="32">
        <v>6.1111110000000002</v>
      </c>
      <c r="L2818" s="6">
        <v>0.125</v>
      </c>
      <c r="M2818" s="7">
        <v>41161</v>
      </c>
      <c r="N2818" s="93" t="s">
        <v>4905</v>
      </c>
      <c r="O2818" s="3" t="s">
        <v>284</v>
      </c>
      <c r="P2818" s="3" t="s">
        <v>3466</v>
      </c>
      <c r="Q2818" s="3" t="s">
        <v>3473</v>
      </c>
    </row>
    <row r="2819" spans="1:17" ht="13.9" customHeight="1">
      <c r="A2819" s="23" t="s">
        <v>9246</v>
      </c>
      <c r="B2819" s="5" t="s">
        <v>13</v>
      </c>
      <c r="C2819" s="3" t="s">
        <v>14</v>
      </c>
      <c r="D2819" s="3" t="s">
        <v>2942</v>
      </c>
      <c r="E2819" s="3" t="s">
        <v>215</v>
      </c>
      <c r="F2819" s="3" t="s">
        <v>3477</v>
      </c>
      <c r="G2819" s="3" t="s">
        <v>15</v>
      </c>
      <c r="H2819" s="3" t="s">
        <v>3521</v>
      </c>
      <c r="I2819" s="3" t="s">
        <v>16</v>
      </c>
      <c r="J2819" s="35">
        <v>77.48</v>
      </c>
      <c r="K2819" s="32">
        <v>0.83333330000000005</v>
      </c>
      <c r="L2819" s="6">
        <v>0.1875</v>
      </c>
      <c r="M2819" s="7">
        <v>41684</v>
      </c>
      <c r="N2819" s="93" t="s">
        <v>6278</v>
      </c>
      <c r="O2819" s="3" t="s">
        <v>140</v>
      </c>
      <c r="P2819" s="3" t="s">
        <v>3469</v>
      </c>
      <c r="Q2819" s="3" t="s">
        <v>3473</v>
      </c>
    </row>
    <row r="2820" spans="1:17" ht="13.9" customHeight="1">
      <c r="A2820" s="2" t="s">
        <v>9247</v>
      </c>
      <c r="B2820" s="5" t="s">
        <v>13</v>
      </c>
      <c r="C2820" s="3" t="s">
        <v>14</v>
      </c>
      <c r="D2820" s="3" t="s">
        <v>2943</v>
      </c>
      <c r="E2820" s="3" t="s">
        <v>955</v>
      </c>
      <c r="F2820" s="3" t="s">
        <v>3477</v>
      </c>
      <c r="G2820" s="3" t="s">
        <v>15</v>
      </c>
      <c r="H2820" s="3" t="s">
        <v>3521</v>
      </c>
      <c r="I2820" s="3" t="s">
        <v>16</v>
      </c>
      <c r="J2820" s="35">
        <v>127.65</v>
      </c>
      <c r="K2820" s="32">
        <v>10.70262</v>
      </c>
      <c r="L2820" s="6">
        <v>0.1875</v>
      </c>
      <c r="M2820" s="7">
        <v>41206</v>
      </c>
      <c r="N2820" s="93" t="s">
        <v>6231</v>
      </c>
      <c r="O2820" s="3" t="s">
        <v>140</v>
      </c>
      <c r="P2820" s="3" t="s">
        <v>3469</v>
      </c>
      <c r="Q2820" s="3" t="s">
        <v>3473</v>
      </c>
    </row>
    <row r="2821" spans="1:17" ht="13.9" customHeight="1">
      <c r="A2821" s="2" t="s">
        <v>9248</v>
      </c>
      <c r="B2821" s="5" t="s">
        <v>13</v>
      </c>
      <c r="C2821" s="3" t="s">
        <v>14</v>
      </c>
      <c r="D2821" s="3" t="s">
        <v>2944</v>
      </c>
      <c r="E2821" s="3" t="s">
        <v>616</v>
      </c>
      <c r="F2821" s="3" t="s">
        <v>3477</v>
      </c>
      <c r="G2821" s="3" t="s">
        <v>15</v>
      </c>
      <c r="H2821" s="3" t="s">
        <v>3521</v>
      </c>
      <c r="I2821" s="3" t="s">
        <v>16</v>
      </c>
      <c r="J2821" s="35">
        <v>38.090000000000003</v>
      </c>
      <c r="K2821" s="32">
        <v>6.6666999999999996</v>
      </c>
      <c r="L2821" s="6">
        <v>0.1875</v>
      </c>
      <c r="M2821" s="7">
        <v>41200</v>
      </c>
      <c r="N2821" s="93" t="s">
        <v>6233</v>
      </c>
      <c r="O2821" s="3" t="s">
        <v>140</v>
      </c>
      <c r="P2821" s="3" t="s">
        <v>3469</v>
      </c>
      <c r="Q2821" s="3" t="s">
        <v>3473</v>
      </c>
    </row>
    <row r="2822" spans="1:17" ht="13.9" customHeight="1">
      <c r="A2822" s="23" t="s">
        <v>9249</v>
      </c>
      <c r="B2822" s="5" t="s">
        <v>13</v>
      </c>
      <c r="C2822" s="3" t="s">
        <v>14</v>
      </c>
      <c r="D2822" s="3" t="s">
        <v>2945</v>
      </c>
      <c r="E2822" s="8" t="s">
        <v>1589</v>
      </c>
      <c r="F2822" s="3" t="s">
        <v>3477</v>
      </c>
      <c r="G2822" s="3" t="s">
        <v>15</v>
      </c>
      <c r="H2822" s="3" t="s">
        <v>3521</v>
      </c>
      <c r="I2822" s="3" t="s">
        <v>16</v>
      </c>
      <c r="J2822" s="35">
        <v>76.08</v>
      </c>
      <c r="K2822" s="32">
        <v>1.25</v>
      </c>
      <c r="L2822" s="6">
        <v>0.1875</v>
      </c>
      <c r="M2822" s="7">
        <v>41217</v>
      </c>
      <c r="N2822" s="93" t="s">
        <v>6215</v>
      </c>
      <c r="O2822" s="3" t="s">
        <v>140</v>
      </c>
      <c r="P2822" s="3" t="s">
        <v>3469</v>
      </c>
      <c r="Q2822" s="3" t="s">
        <v>3473</v>
      </c>
    </row>
    <row r="2823" spans="1:17" ht="13.9" customHeight="1">
      <c r="A2823" s="2" t="s">
        <v>9250</v>
      </c>
      <c r="B2823" s="5" t="s">
        <v>13</v>
      </c>
      <c r="C2823" s="3" t="s">
        <v>14</v>
      </c>
      <c r="D2823" s="3" t="s">
        <v>2946</v>
      </c>
      <c r="E2823" s="3" t="s">
        <v>1327</v>
      </c>
      <c r="F2823" s="3" t="s">
        <v>3477</v>
      </c>
      <c r="G2823" s="3" t="s">
        <v>15</v>
      </c>
      <c r="H2823" s="3" t="s">
        <v>3521</v>
      </c>
      <c r="I2823" s="3" t="s">
        <v>16</v>
      </c>
      <c r="J2823" s="35">
        <v>115.73</v>
      </c>
      <c r="K2823" s="32">
        <v>2.2917000000000001</v>
      </c>
      <c r="L2823" s="6">
        <v>0.1875</v>
      </c>
      <c r="M2823" s="7">
        <v>41687</v>
      </c>
      <c r="N2823" s="93" t="s">
        <v>6238</v>
      </c>
      <c r="O2823" s="3" t="s">
        <v>140</v>
      </c>
      <c r="P2823" s="3" t="s">
        <v>3469</v>
      </c>
      <c r="Q2823" s="3" t="s">
        <v>3473</v>
      </c>
    </row>
    <row r="2824" spans="1:17" ht="13.9" customHeight="1">
      <c r="A2824" s="2" t="s">
        <v>9251</v>
      </c>
      <c r="B2824" s="5" t="s">
        <v>13</v>
      </c>
      <c r="C2824" s="3" t="s">
        <v>14</v>
      </c>
      <c r="D2824" s="3" t="s">
        <v>2947</v>
      </c>
      <c r="E2824" s="3" t="s">
        <v>616</v>
      </c>
      <c r="F2824" s="3" t="s">
        <v>3477</v>
      </c>
      <c r="G2824" s="3" t="s">
        <v>15</v>
      </c>
      <c r="H2824" s="8" t="s">
        <v>3521</v>
      </c>
      <c r="I2824" s="3" t="s">
        <v>16</v>
      </c>
      <c r="J2824" s="35">
        <v>121.47</v>
      </c>
      <c r="K2824" s="32">
        <v>5.625</v>
      </c>
      <c r="L2824" s="6">
        <v>0.1875</v>
      </c>
      <c r="M2824" s="7">
        <v>41207</v>
      </c>
      <c r="N2824" s="93" t="s">
        <v>6241</v>
      </c>
      <c r="O2824" s="3" t="s">
        <v>140</v>
      </c>
      <c r="P2824" s="3" t="s">
        <v>3469</v>
      </c>
      <c r="Q2824" s="3" t="s">
        <v>3473</v>
      </c>
    </row>
    <row r="2825" spans="1:17" ht="13.9" customHeight="1">
      <c r="A2825" s="23" t="s">
        <v>9252</v>
      </c>
      <c r="B2825" s="5" t="s">
        <v>13</v>
      </c>
      <c r="C2825" s="3" t="s">
        <v>14</v>
      </c>
      <c r="D2825" s="3" t="s">
        <v>2948</v>
      </c>
      <c r="E2825" s="8" t="s">
        <v>1502</v>
      </c>
      <c r="F2825" s="3" t="s">
        <v>3477</v>
      </c>
      <c r="G2825" s="3" t="s">
        <v>15</v>
      </c>
      <c r="H2825" s="8" t="s">
        <v>3541</v>
      </c>
      <c r="I2825" s="3" t="s">
        <v>16</v>
      </c>
      <c r="J2825" s="35">
        <v>79.069999999999993</v>
      </c>
      <c r="K2825" s="32">
        <v>5</v>
      </c>
      <c r="L2825" s="6">
        <v>0.1875</v>
      </c>
      <c r="M2825" s="7">
        <v>41208</v>
      </c>
      <c r="N2825" s="93" t="s">
        <v>6279</v>
      </c>
      <c r="O2825" s="3" t="s">
        <v>218</v>
      </c>
      <c r="P2825" s="3" t="s">
        <v>3469</v>
      </c>
      <c r="Q2825" s="3" t="s">
        <v>3473</v>
      </c>
    </row>
    <row r="2826" spans="1:17" ht="13.9" customHeight="1">
      <c r="A2826" s="2" t="s">
        <v>9253</v>
      </c>
      <c r="B2826" s="5" t="s">
        <v>13</v>
      </c>
      <c r="C2826" s="3" t="s">
        <v>14</v>
      </c>
      <c r="D2826" s="3" t="s">
        <v>2949</v>
      </c>
      <c r="E2826" s="3" t="s">
        <v>354</v>
      </c>
      <c r="F2826" s="3" t="s">
        <v>3479</v>
      </c>
      <c r="G2826" s="3" t="s">
        <v>15</v>
      </c>
      <c r="H2826" s="3" t="s">
        <v>3541</v>
      </c>
      <c r="I2826" s="3" t="s">
        <v>16</v>
      </c>
      <c r="J2826" s="35">
        <v>53.95</v>
      </c>
      <c r="K2826" s="32">
        <v>5.0137999999999998</v>
      </c>
      <c r="L2826" s="6">
        <v>0.1875</v>
      </c>
      <c r="M2826" s="7">
        <v>41217</v>
      </c>
      <c r="N2826" s="93" t="s">
        <v>6280</v>
      </c>
      <c r="O2826" s="3" t="s">
        <v>218</v>
      </c>
      <c r="P2826" s="3" t="s">
        <v>3469</v>
      </c>
      <c r="Q2826" s="3" t="s">
        <v>3473</v>
      </c>
    </row>
    <row r="2827" spans="1:17" ht="13.9" customHeight="1">
      <c r="A2827" s="2" t="s">
        <v>9254</v>
      </c>
      <c r="B2827" s="5" t="s">
        <v>13</v>
      </c>
      <c r="C2827" s="3" t="s">
        <v>14</v>
      </c>
      <c r="D2827" s="3" t="s">
        <v>2950</v>
      </c>
      <c r="E2827" s="3" t="s">
        <v>766</v>
      </c>
      <c r="F2827" s="3" t="s">
        <v>3477</v>
      </c>
      <c r="G2827" s="3" t="s">
        <v>15</v>
      </c>
      <c r="H2827" s="3" t="s">
        <v>3521</v>
      </c>
      <c r="I2827" s="3" t="s">
        <v>16</v>
      </c>
      <c r="J2827" s="35">
        <v>107.03</v>
      </c>
      <c r="K2827" s="32">
        <v>2.2917000000000001</v>
      </c>
      <c r="L2827" s="6">
        <v>0.1875</v>
      </c>
      <c r="M2827" s="7">
        <v>41687</v>
      </c>
      <c r="N2827" s="93" t="s">
        <v>6281</v>
      </c>
      <c r="O2827" s="3" t="s">
        <v>140</v>
      </c>
      <c r="P2827" s="3" t="s">
        <v>3469</v>
      </c>
      <c r="Q2827" s="3" t="s">
        <v>3473</v>
      </c>
    </row>
    <row r="2828" spans="1:17" ht="13.9" customHeight="1">
      <c r="A2828" s="23" t="s">
        <v>9255</v>
      </c>
      <c r="B2828" s="5" t="s">
        <v>13</v>
      </c>
      <c r="C2828" s="3" t="s">
        <v>14</v>
      </c>
      <c r="D2828" s="3" t="s">
        <v>2951</v>
      </c>
      <c r="E2828" s="3" t="s">
        <v>1177</v>
      </c>
      <c r="F2828" s="3" t="s">
        <v>3479</v>
      </c>
      <c r="G2828" s="3" t="s">
        <v>15</v>
      </c>
      <c r="H2828" s="3" t="s">
        <v>3521</v>
      </c>
      <c r="I2828" s="3" t="s">
        <v>16</v>
      </c>
      <c r="J2828" s="35">
        <v>36.67</v>
      </c>
      <c r="K2828" s="32">
        <v>9.5553000000000008</v>
      </c>
      <c r="L2828" s="6">
        <v>0.1875</v>
      </c>
      <c r="M2828" s="7">
        <v>41206</v>
      </c>
      <c r="N2828" s="93" t="s">
        <v>6282</v>
      </c>
      <c r="O2828" s="3" t="s">
        <v>140</v>
      </c>
      <c r="P2828" s="3" t="s">
        <v>3469</v>
      </c>
      <c r="Q2828" s="3" t="s">
        <v>3473</v>
      </c>
    </row>
    <row r="2829" spans="1:17" ht="13.9" customHeight="1">
      <c r="A2829" s="2" t="s">
        <v>9256</v>
      </c>
      <c r="B2829" s="5" t="s">
        <v>13</v>
      </c>
      <c r="C2829" s="3" t="s">
        <v>14</v>
      </c>
      <c r="D2829" s="3" t="s">
        <v>2952</v>
      </c>
      <c r="E2829" s="8" t="s">
        <v>3188</v>
      </c>
      <c r="F2829" s="3" t="s">
        <v>3477</v>
      </c>
      <c r="G2829" s="3" t="s">
        <v>15</v>
      </c>
      <c r="H2829" s="3" t="s">
        <v>3521</v>
      </c>
      <c r="I2829" s="3" t="s">
        <v>16</v>
      </c>
      <c r="J2829" s="35">
        <v>379.47</v>
      </c>
      <c r="K2829" s="32">
        <v>121.74639999999999</v>
      </c>
      <c r="L2829" s="6">
        <v>0.1875</v>
      </c>
      <c r="M2829" s="7">
        <v>41202</v>
      </c>
      <c r="N2829" s="93" t="s">
        <v>6283</v>
      </c>
      <c r="O2829" s="3" t="s">
        <v>140</v>
      </c>
      <c r="P2829" s="3" t="s">
        <v>3469</v>
      </c>
      <c r="Q2829" s="3" t="s">
        <v>3473</v>
      </c>
    </row>
    <row r="2830" spans="1:17" ht="13.9" customHeight="1">
      <c r="A2830" s="2" t="s">
        <v>9257</v>
      </c>
      <c r="B2830" s="5" t="s">
        <v>13</v>
      </c>
      <c r="C2830" s="3" t="s">
        <v>14</v>
      </c>
      <c r="D2830" s="3" t="s">
        <v>2953</v>
      </c>
      <c r="E2830" s="3" t="s">
        <v>616</v>
      </c>
      <c r="F2830" s="3" t="s">
        <v>3477</v>
      </c>
      <c r="G2830" s="3" t="s">
        <v>15</v>
      </c>
      <c r="H2830" s="3" t="s">
        <v>3521</v>
      </c>
      <c r="I2830" s="3" t="s">
        <v>16</v>
      </c>
      <c r="J2830" s="35">
        <v>103.28</v>
      </c>
      <c r="K2830" s="32">
        <v>2.2917000000000001</v>
      </c>
      <c r="L2830" s="6">
        <v>0.1875</v>
      </c>
      <c r="M2830" s="7">
        <v>41217</v>
      </c>
      <c r="N2830" s="93" t="s">
        <v>6284</v>
      </c>
      <c r="O2830" s="3" t="s">
        <v>140</v>
      </c>
      <c r="P2830" s="3" t="s">
        <v>3469</v>
      </c>
      <c r="Q2830" s="3" t="s">
        <v>3473</v>
      </c>
    </row>
    <row r="2831" spans="1:17" ht="13.9" customHeight="1">
      <c r="A2831" s="23" t="s">
        <v>9258</v>
      </c>
      <c r="B2831" s="5" t="s">
        <v>13</v>
      </c>
      <c r="C2831" s="3" t="s">
        <v>14</v>
      </c>
      <c r="D2831" s="3" t="s">
        <v>2954</v>
      </c>
      <c r="E2831" s="8" t="s">
        <v>2799</v>
      </c>
      <c r="F2831" s="3" t="s">
        <v>3477</v>
      </c>
      <c r="G2831" s="3" t="s">
        <v>15</v>
      </c>
      <c r="H2831" s="8" t="s">
        <v>3521</v>
      </c>
      <c r="I2831" s="3" t="s">
        <v>16</v>
      </c>
      <c r="J2831" s="35">
        <v>124.65</v>
      </c>
      <c r="K2831" s="32">
        <v>4.5063800000000001</v>
      </c>
      <c r="L2831" s="6">
        <v>0.1875</v>
      </c>
      <c r="M2831" s="7">
        <v>41692</v>
      </c>
      <c r="N2831" s="93" t="s">
        <v>5459</v>
      </c>
      <c r="O2831" s="3" t="s">
        <v>140</v>
      </c>
      <c r="P2831" s="3" t="s">
        <v>3469</v>
      </c>
      <c r="Q2831" s="3" t="s">
        <v>3473</v>
      </c>
    </row>
    <row r="2832" spans="1:17" ht="13.9" customHeight="1">
      <c r="A2832" s="2" t="s">
        <v>9259</v>
      </c>
      <c r="B2832" s="5" t="s">
        <v>13</v>
      </c>
      <c r="C2832" s="3" t="s">
        <v>14</v>
      </c>
      <c r="D2832" s="3" t="s">
        <v>2955</v>
      </c>
      <c r="E2832" s="3" t="s">
        <v>215</v>
      </c>
      <c r="F2832" s="3" t="s">
        <v>3477</v>
      </c>
      <c r="G2832" s="3" t="s">
        <v>15</v>
      </c>
      <c r="H2832" s="8" t="s">
        <v>3541</v>
      </c>
      <c r="I2832" s="3" t="s">
        <v>16</v>
      </c>
      <c r="J2832" s="35">
        <v>19.43</v>
      </c>
      <c r="K2832" s="32">
        <v>10</v>
      </c>
      <c r="L2832" s="6">
        <v>0.1875</v>
      </c>
      <c r="M2832" s="7">
        <v>41221</v>
      </c>
      <c r="N2832" s="93" t="s">
        <v>6285</v>
      </c>
      <c r="O2832" s="3" t="s">
        <v>218</v>
      </c>
      <c r="P2832" s="3" t="s">
        <v>3469</v>
      </c>
      <c r="Q2832" s="3" t="s">
        <v>3473</v>
      </c>
    </row>
    <row r="2833" spans="1:17" ht="13.9" customHeight="1">
      <c r="A2833" s="2" t="s">
        <v>9260</v>
      </c>
      <c r="B2833" s="5" t="s">
        <v>13</v>
      </c>
      <c r="C2833" s="3" t="s">
        <v>14</v>
      </c>
      <c r="D2833" s="3" t="s">
        <v>2956</v>
      </c>
      <c r="E2833" s="3" t="s">
        <v>616</v>
      </c>
      <c r="F2833" s="3" t="s">
        <v>3477</v>
      </c>
      <c r="G2833" s="3" t="s">
        <v>15</v>
      </c>
      <c r="H2833" s="8" t="s">
        <v>3541</v>
      </c>
      <c r="I2833" s="3" t="s">
        <v>16</v>
      </c>
      <c r="J2833" s="35">
        <v>85.36</v>
      </c>
      <c r="K2833" s="32">
        <v>10</v>
      </c>
      <c r="L2833" s="6">
        <v>0.1875</v>
      </c>
      <c r="M2833" s="7">
        <v>41216</v>
      </c>
      <c r="N2833" s="93" t="s">
        <v>5700</v>
      </c>
      <c r="O2833" s="3" t="s">
        <v>218</v>
      </c>
      <c r="P2833" s="3" t="s">
        <v>3469</v>
      </c>
      <c r="Q2833" s="3" t="s">
        <v>3473</v>
      </c>
    </row>
    <row r="2834" spans="1:17" ht="13.9" customHeight="1">
      <c r="A2834" s="23" t="s">
        <v>9261</v>
      </c>
      <c r="B2834" s="5" t="s">
        <v>13</v>
      </c>
      <c r="C2834" s="3" t="s">
        <v>14</v>
      </c>
      <c r="D2834" s="3" t="s">
        <v>2957</v>
      </c>
      <c r="E2834" s="8" t="s">
        <v>2147</v>
      </c>
      <c r="F2834" s="3" t="s">
        <v>3477</v>
      </c>
      <c r="G2834" s="3" t="s">
        <v>15</v>
      </c>
      <c r="H2834" s="8" t="s">
        <v>3541</v>
      </c>
      <c r="I2834" s="3" t="s">
        <v>16</v>
      </c>
      <c r="J2834" s="35">
        <v>78.28</v>
      </c>
      <c r="K2834" s="32">
        <v>5</v>
      </c>
      <c r="L2834" s="6">
        <v>0.1875</v>
      </c>
      <c r="M2834" s="7">
        <v>41222</v>
      </c>
      <c r="N2834" s="93" t="s">
        <v>5700</v>
      </c>
      <c r="O2834" s="3" t="s">
        <v>218</v>
      </c>
      <c r="P2834" s="3" t="s">
        <v>3469</v>
      </c>
      <c r="Q2834" s="3" t="s">
        <v>3473</v>
      </c>
    </row>
    <row r="2835" spans="1:17" ht="13.9" customHeight="1">
      <c r="A2835" s="2" t="s">
        <v>9262</v>
      </c>
      <c r="B2835" s="5" t="s">
        <v>13</v>
      </c>
      <c r="C2835" s="3" t="s">
        <v>14</v>
      </c>
      <c r="D2835" s="3" t="s">
        <v>2958</v>
      </c>
      <c r="E2835" s="8" t="s">
        <v>2404</v>
      </c>
      <c r="F2835" s="3" t="s">
        <v>3477</v>
      </c>
      <c r="G2835" s="3" t="s">
        <v>15</v>
      </c>
      <c r="H2835" s="3" t="s">
        <v>3541</v>
      </c>
      <c r="I2835" s="3" t="s">
        <v>16</v>
      </c>
      <c r="J2835" s="35">
        <v>81.34</v>
      </c>
      <c r="K2835" s="32">
        <v>1.875</v>
      </c>
      <c r="L2835" s="6">
        <v>0.1875</v>
      </c>
      <c r="M2835" s="7">
        <v>41700</v>
      </c>
      <c r="N2835" s="93" t="s">
        <v>6286</v>
      </c>
      <c r="O2835" s="3" t="s">
        <v>218</v>
      </c>
      <c r="P2835" s="3" t="s">
        <v>3469</v>
      </c>
      <c r="Q2835" s="3" t="s">
        <v>3473</v>
      </c>
    </row>
    <row r="2836" spans="1:17" ht="13.9" customHeight="1">
      <c r="A2836" s="2" t="s">
        <v>9263</v>
      </c>
      <c r="B2836" s="5" t="s">
        <v>13</v>
      </c>
      <c r="C2836" s="3" t="s">
        <v>14</v>
      </c>
      <c r="D2836" s="3" t="s">
        <v>2959</v>
      </c>
      <c r="E2836" s="8" t="s">
        <v>1777</v>
      </c>
      <c r="F2836" s="3" t="s">
        <v>3477</v>
      </c>
      <c r="G2836" s="3" t="s">
        <v>15</v>
      </c>
      <c r="H2836" s="3" t="s">
        <v>3521</v>
      </c>
      <c r="I2836" s="3" t="s">
        <v>16</v>
      </c>
      <c r="J2836" s="35">
        <v>40.19</v>
      </c>
      <c r="K2836" s="32">
        <v>5</v>
      </c>
      <c r="L2836" s="6">
        <v>0.2</v>
      </c>
      <c r="M2836" s="7">
        <v>41173</v>
      </c>
      <c r="N2836" s="93" t="s">
        <v>6287</v>
      </c>
      <c r="O2836" s="3" t="s">
        <v>140</v>
      </c>
      <c r="P2836" s="3" t="s">
        <v>3469</v>
      </c>
      <c r="Q2836" s="3" t="s">
        <v>3473</v>
      </c>
    </row>
    <row r="2837" spans="1:17" ht="13.9" customHeight="1">
      <c r="A2837" s="23" t="s">
        <v>9264</v>
      </c>
      <c r="B2837" s="5" t="s">
        <v>13</v>
      </c>
      <c r="C2837" s="3" t="s">
        <v>14</v>
      </c>
      <c r="D2837" s="3" t="s">
        <v>2960</v>
      </c>
      <c r="E2837" s="3" t="s">
        <v>774</v>
      </c>
      <c r="F2837" s="3" t="s">
        <v>3477</v>
      </c>
      <c r="G2837" s="3" t="s">
        <v>15</v>
      </c>
      <c r="H2837" s="3" t="s">
        <v>3521</v>
      </c>
      <c r="I2837" s="3" t="s">
        <v>16</v>
      </c>
      <c r="J2837" s="35">
        <v>71.31</v>
      </c>
      <c r="K2837" s="32">
        <v>1.25</v>
      </c>
      <c r="L2837" s="6">
        <v>0.1875</v>
      </c>
      <c r="M2837" s="7">
        <v>41203</v>
      </c>
      <c r="N2837" s="93" t="s">
        <v>6288</v>
      </c>
      <c r="O2837" s="3" t="s">
        <v>140</v>
      </c>
      <c r="P2837" s="3" t="s">
        <v>3469</v>
      </c>
      <c r="Q2837" s="3" t="s">
        <v>3473</v>
      </c>
    </row>
    <row r="2838" spans="1:17" ht="13.9" customHeight="1">
      <c r="A2838" s="2" t="s">
        <v>9265</v>
      </c>
      <c r="B2838" s="5" t="s">
        <v>13</v>
      </c>
      <c r="C2838" s="3" t="s">
        <v>14</v>
      </c>
      <c r="D2838" s="3" t="s">
        <v>2961</v>
      </c>
      <c r="E2838" s="8" t="s">
        <v>2147</v>
      </c>
      <c r="F2838" s="3" t="s">
        <v>3477</v>
      </c>
      <c r="G2838" s="3" t="s">
        <v>15</v>
      </c>
      <c r="H2838" s="3" t="s">
        <v>3521</v>
      </c>
      <c r="I2838" s="3" t="s">
        <v>16</v>
      </c>
      <c r="J2838" s="35">
        <v>82.88</v>
      </c>
      <c r="K2838" s="32">
        <v>0.4</v>
      </c>
      <c r="L2838" s="6">
        <v>0.1875</v>
      </c>
      <c r="M2838" s="7">
        <v>41251</v>
      </c>
      <c r="N2838" s="93" t="s">
        <v>6289</v>
      </c>
      <c r="O2838" s="3" t="s">
        <v>140</v>
      </c>
      <c r="P2838" s="3" t="s">
        <v>3469</v>
      </c>
      <c r="Q2838" s="3" t="s">
        <v>3473</v>
      </c>
    </row>
    <row r="2839" spans="1:17" s="9" customFormat="1" ht="14.45" customHeight="1">
      <c r="A2839" s="2" t="s">
        <v>9266</v>
      </c>
      <c r="B2839" s="5" t="s">
        <v>13</v>
      </c>
      <c r="C2839" s="3" t="s">
        <v>14</v>
      </c>
      <c r="D2839" s="3" t="s">
        <v>286</v>
      </c>
      <c r="E2839" s="3" t="s">
        <v>955</v>
      </c>
      <c r="F2839" s="3" t="s">
        <v>3477</v>
      </c>
      <c r="G2839" s="3" t="s">
        <v>15</v>
      </c>
      <c r="H2839" s="8" t="s">
        <v>3521</v>
      </c>
      <c r="I2839" s="3" t="s">
        <v>16</v>
      </c>
      <c r="J2839" s="35">
        <v>40.340000000000003</v>
      </c>
      <c r="K2839" s="32">
        <v>3.625</v>
      </c>
      <c r="L2839" s="6">
        <v>0.1875</v>
      </c>
      <c r="M2839" s="7">
        <v>41692</v>
      </c>
      <c r="N2839" s="93" t="s">
        <v>6290</v>
      </c>
      <c r="O2839" s="3" t="s">
        <v>140</v>
      </c>
      <c r="P2839" s="3" t="s">
        <v>3469</v>
      </c>
      <c r="Q2839" s="3" t="s">
        <v>3473</v>
      </c>
    </row>
    <row r="2840" spans="1:17" ht="13.9" customHeight="1">
      <c r="A2840" s="23" t="s">
        <v>9267</v>
      </c>
      <c r="B2840" s="5" t="s">
        <v>13</v>
      </c>
      <c r="C2840" s="3" t="s">
        <v>14</v>
      </c>
      <c r="D2840" s="3" t="s">
        <v>2962</v>
      </c>
      <c r="E2840" s="8" t="s">
        <v>2864</v>
      </c>
      <c r="F2840" s="3" t="s">
        <v>3477</v>
      </c>
      <c r="G2840" s="3" t="s">
        <v>15</v>
      </c>
      <c r="H2840" s="8" t="s">
        <v>3541</v>
      </c>
      <c r="I2840" s="3" t="s">
        <v>16</v>
      </c>
      <c r="J2840" s="35">
        <v>20.46</v>
      </c>
      <c r="K2840" s="32">
        <v>5</v>
      </c>
      <c r="L2840" s="6">
        <v>0.1875</v>
      </c>
      <c r="M2840" s="7">
        <v>41220</v>
      </c>
      <c r="N2840" s="93" t="s">
        <v>6291</v>
      </c>
      <c r="O2840" s="3" t="s">
        <v>218</v>
      </c>
      <c r="P2840" s="3" t="s">
        <v>3469</v>
      </c>
      <c r="Q2840" s="3" t="s">
        <v>3473</v>
      </c>
    </row>
    <row r="2841" spans="1:17" ht="13.9" customHeight="1">
      <c r="A2841" s="2" t="s">
        <v>9268</v>
      </c>
      <c r="B2841" s="5" t="s">
        <v>13</v>
      </c>
      <c r="C2841" s="3" t="s">
        <v>14</v>
      </c>
      <c r="D2841" s="3" t="s">
        <v>2963</v>
      </c>
      <c r="E2841" s="8" t="s">
        <v>1274</v>
      </c>
      <c r="F2841" s="3" t="s">
        <v>3479</v>
      </c>
      <c r="G2841" s="3" t="s">
        <v>15</v>
      </c>
      <c r="H2841" s="3" t="s">
        <v>3541</v>
      </c>
      <c r="I2841" s="3" t="s">
        <v>16</v>
      </c>
      <c r="J2841" s="35">
        <v>27.48</v>
      </c>
      <c r="K2841" s="32">
        <v>1.59</v>
      </c>
      <c r="L2841" s="6">
        <v>0.1875</v>
      </c>
      <c r="M2841" s="7">
        <v>41208</v>
      </c>
      <c r="N2841" s="93" t="s">
        <v>6292</v>
      </c>
      <c r="O2841" s="3" t="s">
        <v>218</v>
      </c>
      <c r="P2841" s="3" t="s">
        <v>3469</v>
      </c>
      <c r="Q2841" s="3" t="s">
        <v>3473</v>
      </c>
    </row>
    <row r="2842" spans="1:17" ht="13.9" customHeight="1">
      <c r="A2842" s="2" t="s">
        <v>9269</v>
      </c>
      <c r="B2842" s="5" t="s">
        <v>13</v>
      </c>
      <c r="C2842" s="3" t="s">
        <v>14</v>
      </c>
      <c r="D2842" s="3" t="s">
        <v>2964</v>
      </c>
      <c r="E2842" s="3" t="s">
        <v>1327</v>
      </c>
      <c r="F2842" s="3" t="s">
        <v>3477</v>
      </c>
      <c r="G2842" s="3" t="s">
        <v>15</v>
      </c>
      <c r="H2842" s="3" t="s">
        <v>3521</v>
      </c>
      <c r="I2842" s="3" t="s">
        <v>16</v>
      </c>
      <c r="J2842" s="35">
        <v>71.5</v>
      </c>
      <c r="K2842" s="32">
        <v>0.4</v>
      </c>
      <c r="L2842" s="6">
        <v>0.1875</v>
      </c>
      <c r="M2842" s="7">
        <v>41251</v>
      </c>
      <c r="N2842" s="97" t="s">
        <v>6293</v>
      </c>
      <c r="O2842" s="3" t="s">
        <v>140</v>
      </c>
      <c r="P2842" s="3" t="s">
        <v>3469</v>
      </c>
      <c r="Q2842" s="3" t="s">
        <v>3473</v>
      </c>
    </row>
    <row r="2843" spans="1:17" ht="13.9" customHeight="1">
      <c r="A2843" s="23" t="s">
        <v>9270</v>
      </c>
      <c r="B2843" s="5" t="s">
        <v>13</v>
      </c>
      <c r="C2843" s="3" t="s">
        <v>14</v>
      </c>
      <c r="D2843" s="3" t="s">
        <v>2965</v>
      </c>
      <c r="E2843" s="3" t="s">
        <v>1177</v>
      </c>
      <c r="F2843" s="3" t="s">
        <v>3479</v>
      </c>
      <c r="G2843" s="3" t="s">
        <v>15</v>
      </c>
      <c r="H2843" s="3" t="s">
        <v>3521</v>
      </c>
      <c r="I2843" s="3" t="s">
        <v>16</v>
      </c>
      <c r="J2843" s="35">
        <v>41.07</v>
      </c>
      <c r="K2843" s="32">
        <v>0.31619999999999998</v>
      </c>
      <c r="L2843" s="6">
        <v>0.1875</v>
      </c>
      <c r="M2843" s="7">
        <v>41721</v>
      </c>
      <c r="N2843" s="93" t="s">
        <v>6294</v>
      </c>
      <c r="O2843" s="3" t="s">
        <v>140</v>
      </c>
      <c r="P2843" s="3" t="s">
        <v>3469</v>
      </c>
      <c r="Q2843" s="3" t="s">
        <v>3473</v>
      </c>
    </row>
    <row r="2844" spans="1:17" ht="13.9" customHeight="1">
      <c r="A2844" s="2" t="s">
        <v>9271</v>
      </c>
      <c r="B2844" s="5" t="s">
        <v>13</v>
      </c>
      <c r="C2844" s="3" t="s">
        <v>14</v>
      </c>
      <c r="D2844" s="3" t="s">
        <v>2966</v>
      </c>
      <c r="E2844" s="8" t="s">
        <v>201</v>
      </c>
      <c r="F2844" s="3" t="s">
        <v>3477</v>
      </c>
      <c r="G2844" s="3" t="s">
        <v>15</v>
      </c>
      <c r="H2844" s="3" t="s">
        <v>3521</v>
      </c>
      <c r="I2844" s="3" t="s">
        <v>16</v>
      </c>
      <c r="J2844" s="35">
        <v>78.67</v>
      </c>
      <c r="K2844" s="32">
        <v>2</v>
      </c>
      <c r="L2844" s="6">
        <v>0.1875</v>
      </c>
      <c r="M2844" s="7">
        <v>41225</v>
      </c>
      <c r="N2844" s="93" t="s">
        <v>6295</v>
      </c>
      <c r="O2844" s="3" t="s">
        <v>140</v>
      </c>
      <c r="P2844" s="3" t="s">
        <v>3469</v>
      </c>
      <c r="Q2844" s="3" t="s">
        <v>3473</v>
      </c>
    </row>
    <row r="2845" spans="1:17" ht="13.9" customHeight="1">
      <c r="A2845" s="2" t="s">
        <v>9272</v>
      </c>
      <c r="B2845" s="5" t="s">
        <v>13</v>
      </c>
      <c r="C2845" s="3" t="s">
        <v>14</v>
      </c>
      <c r="D2845" s="3" t="s">
        <v>2967</v>
      </c>
      <c r="E2845" s="3" t="s">
        <v>616</v>
      </c>
      <c r="F2845" s="3" t="s">
        <v>3477</v>
      </c>
      <c r="G2845" s="3" t="s">
        <v>15</v>
      </c>
      <c r="H2845" s="3" t="s">
        <v>3521</v>
      </c>
      <c r="I2845" s="3" t="s">
        <v>16</v>
      </c>
      <c r="J2845" s="35">
        <v>40.479999999999997</v>
      </c>
      <c r="K2845" s="32">
        <v>6.6666999999999996</v>
      </c>
      <c r="L2845" s="6">
        <v>0.1875</v>
      </c>
      <c r="M2845" s="7">
        <v>41214</v>
      </c>
      <c r="N2845" s="93" t="s">
        <v>6296</v>
      </c>
      <c r="O2845" s="3" t="s">
        <v>140</v>
      </c>
      <c r="P2845" s="3" t="s">
        <v>3469</v>
      </c>
      <c r="Q2845" s="3" t="s">
        <v>3473</v>
      </c>
    </row>
    <row r="2846" spans="1:17" ht="13.9" customHeight="1">
      <c r="A2846" s="23" t="s">
        <v>9273</v>
      </c>
      <c r="B2846" s="5" t="s">
        <v>13</v>
      </c>
      <c r="C2846" s="3" t="s">
        <v>14</v>
      </c>
      <c r="D2846" s="3" t="s">
        <v>2968</v>
      </c>
      <c r="E2846" s="8" t="s">
        <v>2276</v>
      </c>
      <c r="F2846" s="3" t="s">
        <v>3477</v>
      </c>
      <c r="G2846" s="3" t="s">
        <v>15</v>
      </c>
      <c r="H2846" s="3" t="s">
        <v>3521</v>
      </c>
      <c r="I2846" s="3" t="s">
        <v>16</v>
      </c>
      <c r="J2846" s="35">
        <v>79.63</v>
      </c>
      <c r="K2846" s="32">
        <v>0.4</v>
      </c>
      <c r="L2846" s="6">
        <v>0.1875</v>
      </c>
      <c r="M2846" s="7">
        <v>41251</v>
      </c>
      <c r="N2846" s="93" t="s">
        <v>6297</v>
      </c>
      <c r="O2846" s="3" t="s">
        <v>140</v>
      </c>
      <c r="P2846" s="3" t="s">
        <v>3469</v>
      </c>
      <c r="Q2846" s="3" t="s">
        <v>3473</v>
      </c>
    </row>
    <row r="2847" spans="1:17" ht="13.9" customHeight="1">
      <c r="A2847" s="2" t="s">
        <v>9274</v>
      </c>
      <c r="B2847" s="5" t="s">
        <v>13</v>
      </c>
      <c r="C2847" s="3" t="s">
        <v>14</v>
      </c>
      <c r="D2847" s="3" t="s">
        <v>2969</v>
      </c>
      <c r="E2847" s="3" t="s">
        <v>1051</v>
      </c>
      <c r="F2847" s="3" t="s">
        <v>3477</v>
      </c>
      <c r="G2847" s="3" t="s">
        <v>15</v>
      </c>
      <c r="H2847" s="3" t="s">
        <v>3521</v>
      </c>
      <c r="I2847" s="3" t="s">
        <v>16</v>
      </c>
      <c r="J2847" s="35">
        <v>39.06</v>
      </c>
      <c r="K2847" s="32">
        <v>3.625</v>
      </c>
      <c r="L2847" s="6">
        <v>0.1875</v>
      </c>
      <c r="M2847" s="7">
        <v>41692</v>
      </c>
      <c r="N2847" s="93" t="s">
        <v>6298</v>
      </c>
      <c r="O2847" s="3" t="s">
        <v>140</v>
      </c>
      <c r="P2847" s="3" t="s">
        <v>3469</v>
      </c>
      <c r="Q2847" s="3" t="s">
        <v>3473</v>
      </c>
    </row>
    <row r="2848" spans="1:17" ht="13.9" customHeight="1">
      <c r="A2848" s="2" t="s">
        <v>9275</v>
      </c>
      <c r="B2848" s="5" t="s">
        <v>13</v>
      </c>
      <c r="C2848" s="3" t="s">
        <v>14</v>
      </c>
      <c r="D2848" s="3" t="s">
        <v>2970</v>
      </c>
      <c r="E2848" s="3" t="s">
        <v>116</v>
      </c>
      <c r="F2848" s="3" t="s">
        <v>3477</v>
      </c>
      <c r="G2848" s="3" t="s">
        <v>15</v>
      </c>
      <c r="H2848" s="3" t="s">
        <v>3521</v>
      </c>
      <c r="I2848" s="3" t="s">
        <v>16</v>
      </c>
      <c r="J2848" s="35">
        <v>77.540000000000006</v>
      </c>
      <c r="K2848" s="32">
        <v>0.4</v>
      </c>
      <c r="L2848" s="6">
        <v>0.1875</v>
      </c>
      <c r="M2848" s="7">
        <v>41241</v>
      </c>
      <c r="N2848" s="93" t="s">
        <v>6299</v>
      </c>
      <c r="O2848" s="3" t="s">
        <v>140</v>
      </c>
      <c r="P2848" s="3" t="s">
        <v>3469</v>
      </c>
      <c r="Q2848" s="3" t="s">
        <v>3473</v>
      </c>
    </row>
    <row r="2849" spans="1:17" ht="15.6" customHeight="1">
      <c r="A2849" s="23" t="s">
        <v>9276</v>
      </c>
      <c r="B2849" s="5" t="s">
        <v>13</v>
      </c>
      <c r="C2849" s="3" t="s">
        <v>14</v>
      </c>
      <c r="D2849" s="3" t="s">
        <v>2971</v>
      </c>
      <c r="E2849" s="3" t="s">
        <v>354</v>
      </c>
      <c r="F2849" s="3" t="s">
        <v>3477</v>
      </c>
      <c r="G2849" s="3" t="s">
        <v>15</v>
      </c>
      <c r="H2849" s="8" t="s">
        <v>3521</v>
      </c>
      <c r="I2849" s="3" t="s">
        <v>16</v>
      </c>
      <c r="J2849" s="35">
        <v>129.94999999999999</v>
      </c>
      <c r="K2849" s="32">
        <v>12.9558</v>
      </c>
      <c r="L2849" s="6">
        <v>0.1875</v>
      </c>
      <c r="M2849" s="7">
        <v>41235</v>
      </c>
      <c r="N2849" s="93" t="s">
        <v>6300</v>
      </c>
      <c r="O2849" s="3" t="s">
        <v>140</v>
      </c>
      <c r="P2849" s="3" t="s">
        <v>3469</v>
      </c>
      <c r="Q2849" s="3" t="s">
        <v>3473</v>
      </c>
    </row>
    <row r="2850" spans="1:17" ht="13.9" customHeight="1">
      <c r="A2850" s="2" t="s">
        <v>9277</v>
      </c>
      <c r="B2850" s="5" t="s">
        <v>13</v>
      </c>
      <c r="C2850" s="3" t="s">
        <v>14</v>
      </c>
      <c r="D2850" s="3" t="s">
        <v>2972</v>
      </c>
      <c r="E2850" s="8" t="s">
        <v>1589</v>
      </c>
      <c r="F2850" s="3" t="s">
        <v>3479</v>
      </c>
      <c r="G2850" s="3" t="s">
        <v>15</v>
      </c>
      <c r="H2850" s="8" t="s">
        <v>3541</v>
      </c>
      <c r="I2850" s="3" t="s">
        <v>16</v>
      </c>
      <c r="J2850" s="35">
        <v>21.22</v>
      </c>
      <c r="K2850" s="32">
        <v>1.5899000000000001</v>
      </c>
      <c r="L2850" s="6">
        <v>0.1875</v>
      </c>
      <c r="M2850" s="7">
        <v>41222</v>
      </c>
      <c r="N2850" s="96" t="s">
        <v>6301</v>
      </c>
      <c r="O2850" s="3" t="s">
        <v>218</v>
      </c>
      <c r="P2850" s="3" t="s">
        <v>3469</v>
      </c>
      <c r="Q2850" s="3" t="s">
        <v>3473</v>
      </c>
    </row>
    <row r="2851" spans="1:17" ht="13.9" customHeight="1">
      <c r="A2851" s="2" t="s">
        <v>9278</v>
      </c>
      <c r="B2851" s="5" t="s">
        <v>13</v>
      </c>
      <c r="C2851" s="3" t="s">
        <v>14</v>
      </c>
      <c r="D2851" s="3" t="s">
        <v>2973</v>
      </c>
      <c r="E2851" s="3" t="s">
        <v>1327</v>
      </c>
      <c r="F2851" s="3" t="s">
        <v>3477</v>
      </c>
      <c r="G2851" s="3" t="s">
        <v>15</v>
      </c>
      <c r="H2851" s="3" t="s">
        <v>3541</v>
      </c>
      <c r="I2851" s="3" t="s">
        <v>16</v>
      </c>
      <c r="J2851" s="35">
        <v>82.81</v>
      </c>
      <c r="K2851" s="32">
        <v>1.11111</v>
      </c>
      <c r="L2851" s="6">
        <v>0.1875</v>
      </c>
      <c r="M2851" s="7">
        <v>41708</v>
      </c>
      <c r="N2851" s="96" t="s">
        <v>6302</v>
      </c>
      <c r="O2851" s="3" t="s">
        <v>218</v>
      </c>
      <c r="P2851" s="3" t="s">
        <v>3469</v>
      </c>
      <c r="Q2851" s="3" t="s">
        <v>3473</v>
      </c>
    </row>
    <row r="2852" spans="1:17" ht="13.9" customHeight="1">
      <c r="A2852" s="23" t="s">
        <v>9279</v>
      </c>
      <c r="B2852" s="5" t="s">
        <v>13</v>
      </c>
      <c r="C2852" s="3" t="s">
        <v>14</v>
      </c>
      <c r="D2852" s="3" t="s">
        <v>2974</v>
      </c>
      <c r="E2852" s="3" t="s">
        <v>215</v>
      </c>
      <c r="F2852" s="3" t="s">
        <v>3477</v>
      </c>
      <c r="G2852" s="3" t="s">
        <v>15</v>
      </c>
      <c r="H2852" s="3" t="s">
        <v>3542</v>
      </c>
      <c r="I2852" s="3" t="s">
        <v>16</v>
      </c>
      <c r="J2852" s="35">
        <v>78.16</v>
      </c>
      <c r="K2852" s="32">
        <v>1.6667000000000001</v>
      </c>
      <c r="L2852" s="6">
        <v>0.1875</v>
      </c>
      <c r="M2852" s="7">
        <v>41261</v>
      </c>
      <c r="N2852" s="93" t="s">
        <v>6303</v>
      </c>
      <c r="O2852" s="3" t="s">
        <v>863</v>
      </c>
      <c r="P2852" s="3" t="s">
        <v>3469</v>
      </c>
      <c r="Q2852" s="3" t="s">
        <v>3473</v>
      </c>
    </row>
    <row r="2853" spans="1:17" ht="13.9" customHeight="1">
      <c r="A2853" s="2" t="s">
        <v>9280</v>
      </c>
      <c r="B2853" s="5" t="s">
        <v>13</v>
      </c>
      <c r="C2853" s="3" t="s">
        <v>14</v>
      </c>
      <c r="D2853" s="3" t="s">
        <v>2737</v>
      </c>
      <c r="E2853" s="3" t="s">
        <v>616</v>
      </c>
      <c r="F2853" s="3" t="s">
        <v>3477</v>
      </c>
      <c r="G2853" s="3" t="s">
        <v>15</v>
      </c>
      <c r="H2853" s="3" t="s">
        <v>3542</v>
      </c>
      <c r="I2853" s="3" t="s">
        <v>16</v>
      </c>
      <c r="J2853" s="35">
        <v>75.31</v>
      </c>
      <c r="K2853" s="32">
        <v>1.667</v>
      </c>
      <c r="L2853" s="6">
        <v>0.1875</v>
      </c>
      <c r="M2853" s="7">
        <v>41257</v>
      </c>
      <c r="N2853" s="93" t="s">
        <v>5690</v>
      </c>
      <c r="O2853" s="3" t="s">
        <v>863</v>
      </c>
      <c r="P2853" s="3" t="s">
        <v>3469</v>
      </c>
      <c r="Q2853" s="3" t="s">
        <v>3473</v>
      </c>
    </row>
    <row r="2854" spans="1:17" ht="13.9" customHeight="1">
      <c r="A2854" s="2" t="s">
        <v>9281</v>
      </c>
      <c r="B2854" s="5" t="s">
        <v>13</v>
      </c>
      <c r="C2854" s="3" t="s">
        <v>14</v>
      </c>
      <c r="D2854" s="3" t="s">
        <v>2975</v>
      </c>
      <c r="E2854" s="3" t="s">
        <v>898</v>
      </c>
      <c r="F2854" s="3" t="s">
        <v>3479</v>
      </c>
      <c r="G2854" s="3" t="s">
        <v>15</v>
      </c>
      <c r="H2854" s="3" t="s">
        <v>3521</v>
      </c>
      <c r="I2854" s="3" t="s">
        <v>16</v>
      </c>
      <c r="J2854" s="35">
        <v>36.96</v>
      </c>
      <c r="K2854" s="32">
        <v>0.43369999999999997</v>
      </c>
      <c r="L2854" s="6">
        <v>0.1875</v>
      </c>
      <c r="M2854" s="7">
        <v>41252</v>
      </c>
      <c r="N2854" s="93" t="s">
        <v>6304</v>
      </c>
      <c r="O2854" s="3" t="s">
        <v>140</v>
      </c>
      <c r="P2854" s="3" t="s">
        <v>3469</v>
      </c>
      <c r="Q2854" s="3" t="s">
        <v>3473</v>
      </c>
    </row>
    <row r="2855" spans="1:17" ht="13.9" customHeight="1">
      <c r="A2855" s="23" t="s">
        <v>9282</v>
      </c>
      <c r="B2855" s="5" t="s">
        <v>13</v>
      </c>
      <c r="C2855" s="3" t="s">
        <v>14</v>
      </c>
      <c r="D2855" s="3" t="s">
        <v>2976</v>
      </c>
      <c r="E2855" s="3" t="s">
        <v>1051</v>
      </c>
      <c r="F2855" s="3" t="s">
        <v>3477</v>
      </c>
      <c r="G2855" s="3" t="s">
        <v>15</v>
      </c>
      <c r="H2855" s="3" t="s">
        <v>3521</v>
      </c>
      <c r="I2855" s="3" t="s">
        <v>16</v>
      </c>
      <c r="J2855" s="35">
        <v>394.3</v>
      </c>
      <c r="K2855" s="32">
        <v>2.3919000000000001</v>
      </c>
      <c r="L2855" s="6">
        <v>0.1875</v>
      </c>
      <c r="M2855" s="7">
        <v>41722</v>
      </c>
      <c r="N2855" s="93" t="s">
        <v>3855</v>
      </c>
      <c r="O2855" s="3" t="s">
        <v>140</v>
      </c>
      <c r="P2855" s="3" t="s">
        <v>3469</v>
      </c>
      <c r="Q2855" s="3" t="s">
        <v>3473</v>
      </c>
    </row>
    <row r="2856" spans="1:17" ht="13.9" customHeight="1">
      <c r="A2856" s="2" t="s">
        <v>9283</v>
      </c>
      <c r="B2856" s="5" t="s">
        <v>13</v>
      </c>
      <c r="C2856" s="3" t="s">
        <v>14</v>
      </c>
      <c r="D2856" s="3" t="s">
        <v>2977</v>
      </c>
      <c r="E2856" s="8" t="s">
        <v>1702</v>
      </c>
      <c r="F2856" s="3" t="s">
        <v>3477</v>
      </c>
      <c r="G2856" s="3" t="s">
        <v>15</v>
      </c>
      <c r="H2856" s="3" t="s">
        <v>3521</v>
      </c>
      <c r="I2856" s="3" t="s">
        <v>16</v>
      </c>
      <c r="J2856" s="35">
        <v>217.21</v>
      </c>
      <c r="K2856" s="32">
        <v>37.510100000000001</v>
      </c>
      <c r="L2856" s="6">
        <v>0.1875</v>
      </c>
      <c r="M2856" s="7">
        <v>41242</v>
      </c>
      <c r="N2856" s="93" t="s">
        <v>6305</v>
      </c>
      <c r="O2856" s="3" t="s">
        <v>140</v>
      </c>
      <c r="P2856" s="3" t="s">
        <v>3469</v>
      </c>
      <c r="Q2856" s="3" t="s">
        <v>3473</v>
      </c>
    </row>
    <row r="2857" spans="1:17" ht="13.9" customHeight="1">
      <c r="A2857" s="2" t="s">
        <v>9284</v>
      </c>
      <c r="B2857" s="5" t="s">
        <v>13</v>
      </c>
      <c r="C2857" s="3" t="s">
        <v>14</v>
      </c>
      <c r="D2857" s="3" t="s">
        <v>2978</v>
      </c>
      <c r="E2857" s="8" t="s">
        <v>3188</v>
      </c>
      <c r="F2857" s="3" t="s">
        <v>3479</v>
      </c>
      <c r="G2857" s="3" t="s">
        <v>15</v>
      </c>
      <c r="H2857" s="3" t="s">
        <v>3521</v>
      </c>
      <c r="I2857" s="3" t="s">
        <v>16</v>
      </c>
      <c r="J2857" s="35">
        <v>38.49</v>
      </c>
      <c r="K2857" s="32">
        <v>25.661300000000001</v>
      </c>
      <c r="L2857" s="6">
        <v>0.1875</v>
      </c>
      <c r="M2857" s="7">
        <v>41238</v>
      </c>
      <c r="N2857" s="93" t="s">
        <v>6306</v>
      </c>
      <c r="O2857" s="3" t="s">
        <v>140</v>
      </c>
      <c r="P2857" s="3" t="s">
        <v>3469</v>
      </c>
      <c r="Q2857" s="3" t="s">
        <v>3473</v>
      </c>
    </row>
    <row r="2858" spans="1:17" ht="13.9" customHeight="1">
      <c r="A2858" s="23" t="s">
        <v>9285</v>
      </c>
      <c r="B2858" s="5" t="s">
        <v>13</v>
      </c>
      <c r="C2858" s="3" t="s">
        <v>14</v>
      </c>
      <c r="D2858" s="3" t="s">
        <v>2979</v>
      </c>
      <c r="E2858" s="3" t="s">
        <v>616</v>
      </c>
      <c r="F2858" s="3" t="s">
        <v>3477</v>
      </c>
      <c r="G2858" s="3" t="s">
        <v>15</v>
      </c>
      <c r="H2858" s="3" t="s">
        <v>3521</v>
      </c>
      <c r="I2858" s="3" t="s">
        <v>16</v>
      </c>
      <c r="J2858" s="35">
        <v>357.43</v>
      </c>
      <c r="K2858" s="32">
        <v>2.3919000000000001</v>
      </c>
      <c r="L2858" s="6">
        <v>0.1875</v>
      </c>
      <c r="M2858" s="7">
        <v>41252</v>
      </c>
      <c r="N2858" s="96" t="s">
        <v>6307</v>
      </c>
      <c r="O2858" s="3" t="s">
        <v>140</v>
      </c>
      <c r="P2858" s="3" t="s">
        <v>3469</v>
      </c>
      <c r="Q2858" s="3" t="s">
        <v>3473</v>
      </c>
    </row>
    <row r="2859" spans="1:17" ht="13.9" customHeight="1">
      <c r="A2859" s="2" t="s">
        <v>9286</v>
      </c>
      <c r="B2859" s="5" t="s">
        <v>13</v>
      </c>
      <c r="C2859" s="3" t="s">
        <v>14</v>
      </c>
      <c r="D2859" s="3" t="s">
        <v>2980</v>
      </c>
      <c r="E2859" s="8" t="s">
        <v>3126</v>
      </c>
      <c r="F2859" s="3" t="s">
        <v>3479</v>
      </c>
      <c r="G2859" s="3" t="s">
        <v>15</v>
      </c>
      <c r="H2859" s="3" t="s">
        <v>3521</v>
      </c>
      <c r="I2859" s="3" t="s">
        <v>16</v>
      </c>
      <c r="J2859" s="35">
        <v>39.25</v>
      </c>
      <c r="K2859" s="32">
        <v>0.43369999999999997</v>
      </c>
      <c r="L2859" s="6">
        <v>0.1875</v>
      </c>
      <c r="M2859" s="7">
        <v>41722</v>
      </c>
      <c r="N2859" s="96" t="s">
        <v>6304</v>
      </c>
      <c r="O2859" s="3" t="s">
        <v>140</v>
      </c>
      <c r="P2859" s="3" t="s">
        <v>3469</v>
      </c>
      <c r="Q2859" s="3" t="s">
        <v>3473</v>
      </c>
    </row>
    <row r="2860" spans="1:17" ht="13.9" customHeight="1">
      <c r="A2860" s="2" t="s">
        <v>9287</v>
      </c>
      <c r="B2860" s="5" t="s">
        <v>13</v>
      </c>
      <c r="C2860" s="3" t="s">
        <v>14</v>
      </c>
      <c r="D2860" s="3" t="s">
        <v>2981</v>
      </c>
      <c r="E2860" s="8" t="s">
        <v>2404</v>
      </c>
      <c r="F2860" s="3" t="s">
        <v>3477</v>
      </c>
      <c r="G2860" s="3" t="s">
        <v>15</v>
      </c>
      <c r="H2860" s="3" t="s">
        <v>3542</v>
      </c>
      <c r="I2860" s="3" t="s">
        <v>16</v>
      </c>
      <c r="J2860" s="35">
        <v>82.55</v>
      </c>
      <c r="K2860" s="32">
        <v>1.6667000000000001</v>
      </c>
      <c r="L2860" s="6">
        <v>0.1875</v>
      </c>
      <c r="M2860" s="7">
        <v>41261</v>
      </c>
      <c r="N2860" s="93" t="s">
        <v>3855</v>
      </c>
      <c r="O2860" s="3" t="s">
        <v>863</v>
      </c>
      <c r="P2860" s="3" t="s">
        <v>3469</v>
      </c>
      <c r="Q2860" s="3" t="s">
        <v>3473</v>
      </c>
    </row>
    <row r="2861" spans="1:17" ht="13.9" customHeight="1">
      <c r="A2861" s="23" t="s">
        <v>9288</v>
      </c>
      <c r="B2861" s="5" t="s">
        <v>13</v>
      </c>
      <c r="C2861" s="3" t="s">
        <v>14</v>
      </c>
      <c r="D2861" s="3" t="s">
        <v>2982</v>
      </c>
      <c r="E2861" s="8" t="s">
        <v>2404</v>
      </c>
      <c r="F2861" s="3" t="s">
        <v>3477</v>
      </c>
      <c r="G2861" s="3" t="s">
        <v>15</v>
      </c>
      <c r="H2861" s="3" t="s">
        <v>3521</v>
      </c>
      <c r="I2861" s="3" t="s">
        <v>16</v>
      </c>
      <c r="J2861" s="35">
        <v>87.19</v>
      </c>
      <c r="K2861" s="32">
        <v>0.4</v>
      </c>
      <c r="L2861" s="6">
        <v>0.1875</v>
      </c>
      <c r="M2861" s="7">
        <v>41237</v>
      </c>
      <c r="N2861" s="93" t="s">
        <v>3819</v>
      </c>
      <c r="O2861" s="3" t="s">
        <v>140</v>
      </c>
      <c r="P2861" s="3" t="s">
        <v>3469</v>
      </c>
      <c r="Q2861" s="3" t="s">
        <v>3473</v>
      </c>
    </row>
    <row r="2862" spans="1:17" ht="13.9" customHeight="1">
      <c r="A2862" s="2" t="s">
        <v>9289</v>
      </c>
      <c r="B2862" s="5" t="s">
        <v>13</v>
      </c>
      <c r="C2862" s="3" t="s">
        <v>14</v>
      </c>
      <c r="D2862" s="3" t="s">
        <v>2983</v>
      </c>
      <c r="E2862" s="8" t="s">
        <v>2692</v>
      </c>
      <c r="F2862" s="3" t="s">
        <v>3477</v>
      </c>
      <c r="G2862" s="3" t="s">
        <v>15</v>
      </c>
      <c r="H2862" s="3" t="s">
        <v>3542</v>
      </c>
      <c r="I2862" s="3" t="s">
        <v>16</v>
      </c>
      <c r="J2862" s="35">
        <v>79.12</v>
      </c>
      <c r="K2862" s="32">
        <v>22.47</v>
      </c>
      <c r="L2862" s="6">
        <v>0.1875</v>
      </c>
      <c r="M2862" s="7">
        <v>41265</v>
      </c>
      <c r="N2862" s="93" t="s">
        <v>6158</v>
      </c>
      <c r="O2862" s="3" t="s">
        <v>863</v>
      </c>
      <c r="P2862" s="3" t="s">
        <v>3469</v>
      </c>
      <c r="Q2862" s="3" t="s">
        <v>3473</v>
      </c>
    </row>
    <row r="2863" spans="1:17" ht="13.9" customHeight="1">
      <c r="A2863" s="2" t="s">
        <v>9290</v>
      </c>
      <c r="B2863" s="5" t="s">
        <v>13</v>
      </c>
      <c r="C2863" s="3" t="s">
        <v>14</v>
      </c>
      <c r="D2863" s="3" t="s">
        <v>2984</v>
      </c>
      <c r="E2863" s="8" t="s">
        <v>1777</v>
      </c>
      <c r="F2863" s="3" t="s">
        <v>3477</v>
      </c>
      <c r="G2863" s="3" t="s">
        <v>15</v>
      </c>
      <c r="H2863" s="3" t="s">
        <v>3521</v>
      </c>
      <c r="I2863" s="3" t="s">
        <v>16</v>
      </c>
      <c r="J2863" s="35">
        <v>41.24</v>
      </c>
      <c r="K2863" s="32">
        <v>20</v>
      </c>
      <c r="L2863" s="6">
        <v>0.1875</v>
      </c>
      <c r="M2863" s="7">
        <v>41743</v>
      </c>
      <c r="N2863" s="93" t="s">
        <v>5958</v>
      </c>
      <c r="O2863" s="3" t="s">
        <v>140</v>
      </c>
      <c r="P2863" s="3" t="s">
        <v>3469</v>
      </c>
      <c r="Q2863" s="3" t="s">
        <v>3473</v>
      </c>
    </row>
    <row r="2864" spans="1:17" ht="13.9" customHeight="1">
      <c r="A2864" s="23" t="s">
        <v>9291</v>
      </c>
      <c r="B2864" s="5" t="s">
        <v>13</v>
      </c>
      <c r="C2864" s="3" t="s">
        <v>14</v>
      </c>
      <c r="D2864" s="3" t="s">
        <v>2985</v>
      </c>
      <c r="E2864" s="3" t="s">
        <v>774</v>
      </c>
      <c r="F2864" s="3" t="s">
        <v>3479</v>
      </c>
      <c r="G2864" s="3" t="s">
        <v>15</v>
      </c>
      <c r="H2864" s="3" t="s">
        <v>3521</v>
      </c>
      <c r="I2864" s="3" t="s">
        <v>16</v>
      </c>
      <c r="J2864" s="35">
        <v>38</v>
      </c>
      <c r="K2864" s="32">
        <v>0.43369999999999997</v>
      </c>
      <c r="L2864" s="6">
        <v>0.1875</v>
      </c>
      <c r="M2864" s="7">
        <v>41242</v>
      </c>
      <c r="N2864" s="93" t="s">
        <v>6308</v>
      </c>
      <c r="O2864" s="3" t="s">
        <v>140</v>
      </c>
      <c r="P2864" s="3" t="s">
        <v>3469</v>
      </c>
      <c r="Q2864" s="3" t="s">
        <v>3473</v>
      </c>
    </row>
    <row r="2865" spans="1:17" ht="13.9" customHeight="1">
      <c r="A2865" s="2" t="s">
        <v>9292</v>
      </c>
      <c r="B2865" s="5" t="s">
        <v>13</v>
      </c>
      <c r="C2865" s="3" t="s">
        <v>14</v>
      </c>
      <c r="D2865" s="3" t="s">
        <v>2986</v>
      </c>
      <c r="E2865" s="8" t="s">
        <v>2864</v>
      </c>
      <c r="F2865" s="3" t="s">
        <v>3477</v>
      </c>
      <c r="G2865" s="3" t="s">
        <v>15</v>
      </c>
      <c r="H2865" s="3" t="s">
        <v>3521</v>
      </c>
      <c r="I2865" s="3" t="s">
        <v>16</v>
      </c>
      <c r="J2865" s="35">
        <v>395.02</v>
      </c>
      <c r="K2865" s="32">
        <v>12.3919</v>
      </c>
      <c r="L2865" s="6">
        <v>0.1875</v>
      </c>
      <c r="M2865" s="7">
        <v>41238</v>
      </c>
      <c r="N2865" s="93" t="s">
        <v>6309</v>
      </c>
      <c r="O2865" s="3" t="s">
        <v>140</v>
      </c>
      <c r="P2865" s="3" t="s">
        <v>3469</v>
      </c>
      <c r="Q2865" s="3" t="s">
        <v>3473</v>
      </c>
    </row>
    <row r="2866" spans="1:17" ht="13.9" customHeight="1">
      <c r="A2866" s="2" t="s">
        <v>9293</v>
      </c>
      <c r="B2866" s="5" t="s">
        <v>13</v>
      </c>
      <c r="C2866" s="3" t="s">
        <v>14</v>
      </c>
      <c r="D2866" s="3" t="s">
        <v>2987</v>
      </c>
      <c r="E2866" s="8" t="s">
        <v>2799</v>
      </c>
      <c r="F2866" s="3" t="s">
        <v>3477</v>
      </c>
      <c r="G2866" s="3" t="s">
        <v>15</v>
      </c>
      <c r="H2866" s="3" t="s">
        <v>3521</v>
      </c>
      <c r="I2866" s="3" t="s">
        <v>16</v>
      </c>
      <c r="J2866" s="35">
        <v>38.47</v>
      </c>
      <c r="K2866" s="32">
        <v>2.5</v>
      </c>
      <c r="L2866" s="6">
        <v>0.1875</v>
      </c>
      <c r="M2866" s="7">
        <v>41216</v>
      </c>
      <c r="N2866" s="93" t="s">
        <v>6309</v>
      </c>
      <c r="O2866" s="3" t="s">
        <v>140</v>
      </c>
      <c r="P2866" s="3" t="s">
        <v>3469</v>
      </c>
      <c r="Q2866" s="3" t="s">
        <v>3473</v>
      </c>
    </row>
    <row r="2867" spans="1:17" ht="13.9" customHeight="1">
      <c r="A2867" s="23" t="s">
        <v>9294</v>
      </c>
      <c r="B2867" s="5" t="s">
        <v>13</v>
      </c>
      <c r="C2867" s="3" t="s">
        <v>14</v>
      </c>
      <c r="D2867" s="3" t="s">
        <v>2988</v>
      </c>
      <c r="E2867" s="3" t="s">
        <v>774</v>
      </c>
      <c r="F2867" s="3" t="s">
        <v>3477</v>
      </c>
      <c r="G2867" s="3" t="s">
        <v>15</v>
      </c>
      <c r="H2867" s="3" t="s">
        <v>3542</v>
      </c>
      <c r="I2867" s="3" t="s">
        <v>16</v>
      </c>
      <c r="J2867" s="35">
        <v>82.79</v>
      </c>
      <c r="K2867" s="32">
        <v>0.3448</v>
      </c>
      <c r="L2867" s="6">
        <v>0.1875</v>
      </c>
      <c r="M2867" s="7">
        <v>41741</v>
      </c>
      <c r="N2867" s="93" t="s">
        <v>6310</v>
      </c>
      <c r="O2867" s="3" t="s">
        <v>863</v>
      </c>
      <c r="P2867" s="3" t="s">
        <v>3469</v>
      </c>
      <c r="Q2867" s="3" t="s">
        <v>3473</v>
      </c>
    </row>
    <row r="2868" spans="1:17" ht="13.9" customHeight="1">
      <c r="A2868" s="2" t="s">
        <v>9295</v>
      </c>
      <c r="B2868" s="5" t="s">
        <v>13</v>
      </c>
      <c r="C2868" s="3" t="s">
        <v>14</v>
      </c>
      <c r="D2868" s="3" t="s">
        <v>2989</v>
      </c>
      <c r="E2868" s="3" t="s">
        <v>111</v>
      </c>
      <c r="F2868" s="3" t="s">
        <v>3477</v>
      </c>
      <c r="G2868" s="3" t="s">
        <v>15</v>
      </c>
      <c r="H2868" s="8" t="s">
        <v>3521</v>
      </c>
      <c r="I2868" s="3" t="s">
        <v>16</v>
      </c>
      <c r="J2868" s="35">
        <v>197.6</v>
      </c>
      <c r="K2868" s="32">
        <v>10.8</v>
      </c>
      <c r="L2868" s="6">
        <v>0.1875</v>
      </c>
      <c r="M2868" s="7">
        <v>41264</v>
      </c>
      <c r="N2868" s="93" t="s">
        <v>4301</v>
      </c>
      <c r="O2868" s="3" t="s">
        <v>140</v>
      </c>
      <c r="P2868" s="3" t="s">
        <v>3469</v>
      </c>
      <c r="Q2868" s="3" t="s">
        <v>3473</v>
      </c>
    </row>
    <row r="2869" spans="1:17" ht="13.9" customHeight="1">
      <c r="A2869" s="2" t="s">
        <v>9296</v>
      </c>
      <c r="B2869" s="5" t="s">
        <v>13</v>
      </c>
      <c r="C2869" s="3" t="s">
        <v>14</v>
      </c>
      <c r="D2869" s="3" t="s">
        <v>2990</v>
      </c>
      <c r="E2869" s="3" t="s">
        <v>122</v>
      </c>
      <c r="F2869" s="3" t="s">
        <v>3477</v>
      </c>
      <c r="G2869" s="3" t="s">
        <v>15</v>
      </c>
      <c r="H2869" s="8" t="s">
        <v>3541</v>
      </c>
      <c r="I2869" s="3" t="s">
        <v>16</v>
      </c>
      <c r="J2869" s="35">
        <v>79.56</v>
      </c>
      <c r="K2869" s="32">
        <v>6.5625</v>
      </c>
      <c r="L2869" s="6">
        <v>0.2</v>
      </c>
      <c r="M2869" s="7">
        <v>41323</v>
      </c>
      <c r="N2869" s="93" t="s">
        <v>6311</v>
      </c>
      <c r="O2869" s="3" t="s">
        <v>218</v>
      </c>
      <c r="P2869" s="3" t="s">
        <v>3469</v>
      </c>
      <c r="Q2869" s="3" t="s">
        <v>3473</v>
      </c>
    </row>
    <row r="2870" spans="1:17" ht="13.9" customHeight="1">
      <c r="A2870" s="23" t="s">
        <v>9297</v>
      </c>
      <c r="B2870" s="5" t="s">
        <v>13</v>
      </c>
      <c r="C2870" s="3" t="s">
        <v>14</v>
      </c>
      <c r="D2870" s="3" t="s">
        <v>2991</v>
      </c>
      <c r="E2870" s="8" t="s">
        <v>201</v>
      </c>
      <c r="F2870" s="3" t="s">
        <v>3477</v>
      </c>
      <c r="G2870" s="3" t="s">
        <v>15</v>
      </c>
      <c r="H2870" s="3" t="s">
        <v>3541</v>
      </c>
      <c r="I2870" s="3" t="s">
        <v>16</v>
      </c>
      <c r="J2870" s="35">
        <v>80.180000000000007</v>
      </c>
      <c r="K2870" s="32">
        <v>6.5625</v>
      </c>
      <c r="L2870" s="6">
        <v>0.2</v>
      </c>
      <c r="M2870" s="7">
        <v>41337</v>
      </c>
      <c r="N2870" s="93" t="s">
        <v>4302</v>
      </c>
      <c r="O2870" s="3" t="s">
        <v>218</v>
      </c>
      <c r="P2870" s="3" t="s">
        <v>3469</v>
      </c>
      <c r="Q2870" s="3" t="s">
        <v>3473</v>
      </c>
    </row>
    <row r="2871" spans="1:17" ht="13.9" customHeight="1">
      <c r="A2871" s="2" t="s">
        <v>9298</v>
      </c>
      <c r="B2871" s="5" t="s">
        <v>13</v>
      </c>
      <c r="C2871" s="3" t="s">
        <v>14</v>
      </c>
      <c r="D2871" s="3" t="s">
        <v>2992</v>
      </c>
      <c r="E2871" s="3" t="s">
        <v>774</v>
      </c>
      <c r="F2871" s="3" t="s">
        <v>3477</v>
      </c>
      <c r="G2871" s="3" t="s">
        <v>15</v>
      </c>
      <c r="H2871" s="3" t="s">
        <v>3521</v>
      </c>
      <c r="I2871" s="3" t="s">
        <v>16</v>
      </c>
      <c r="J2871" s="35">
        <v>375.66</v>
      </c>
      <c r="K2871" s="32">
        <v>2.3919000000000001</v>
      </c>
      <c r="L2871" s="6">
        <v>0.1875</v>
      </c>
      <c r="M2871" s="7">
        <v>41722</v>
      </c>
      <c r="N2871" s="93" t="s">
        <v>4303</v>
      </c>
      <c r="O2871" s="3" t="s">
        <v>140</v>
      </c>
      <c r="P2871" s="3" t="s">
        <v>3469</v>
      </c>
      <c r="Q2871" s="3" t="s">
        <v>3473</v>
      </c>
    </row>
    <row r="2872" spans="1:17" ht="13.9" customHeight="1">
      <c r="A2872" s="2" t="s">
        <v>9299</v>
      </c>
      <c r="B2872" s="5" t="s">
        <v>13</v>
      </c>
      <c r="C2872" s="3" t="s">
        <v>14</v>
      </c>
      <c r="D2872" s="3" t="s">
        <v>2993</v>
      </c>
      <c r="E2872" s="3" t="s">
        <v>995</v>
      </c>
      <c r="F2872" s="3" t="s">
        <v>3479</v>
      </c>
      <c r="G2872" s="3" t="s">
        <v>15</v>
      </c>
      <c r="H2872" s="8" t="s">
        <v>3521</v>
      </c>
      <c r="I2872" s="3" t="s">
        <v>16</v>
      </c>
      <c r="J2872" s="35">
        <v>37.590000000000003</v>
      </c>
      <c r="K2872" s="32">
        <v>0.43369999999999997</v>
      </c>
      <c r="L2872" s="6">
        <v>0.1875</v>
      </c>
      <c r="M2872" s="7">
        <v>41242</v>
      </c>
      <c r="N2872" s="93" t="s">
        <v>6312</v>
      </c>
      <c r="O2872" s="3" t="s">
        <v>140</v>
      </c>
      <c r="P2872" s="3" t="s">
        <v>3469</v>
      </c>
      <c r="Q2872" s="3" t="s">
        <v>3473</v>
      </c>
    </row>
    <row r="2873" spans="1:17" ht="13.9" customHeight="1">
      <c r="A2873" s="23" t="s">
        <v>9300</v>
      </c>
      <c r="B2873" s="5" t="s">
        <v>13</v>
      </c>
      <c r="C2873" s="3" t="s">
        <v>14</v>
      </c>
      <c r="D2873" s="3" t="s">
        <v>2994</v>
      </c>
      <c r="E2873" s="3" t="s">
        <v>898</v>
      </c>
      <c r="F2873" s="3" t="s">
        <v>3479</v>
      </c>
      <c r="G2873" s="3" t="s">
        <v>15</v>
      </c>
      <c r="H2873" s="3" t="s">
        <v>3541</v>
      </c>
      <c r="I2873" s="3" t="s">
        <v>16</v>
      </c>
      <c r="J2873" s="35">
        <v>31.48</v>
      </c>
      <c r="K2873" s="32">
        <v>3.0895000000000001</v>
      </c>
      <c r="L2873" s="6">
        <v>0.2</v>
      </c>
      <c r="M2873" s="7">
        <v>41452</v>
      </c>
      <c r="N2873" s="93" t="s">
        <v>4304</v>
      </c>
      <c r="O2873" s="3" t="s">
        <v>218</v>
      </c>
      <c r="P2873" s="3" t="s">
        <v>3469</v>
      </c>
      <c r="Q2873" s="3" t="s">
        <v>3473</v>
      </c>
    </row>
    <row r="2874" spans="1:17" ht="13.9" customHeight="1">
      <c r="A2874" s="2" t="s">
        <v>9301</v>
      </c>
      <c r="B2874" s="5" t="s">
        <v>13</v>
      </c>
      <c r="C2874" s="3" t="s">
        <v>14</v>
      </c>
      <c r="D2874" s="3" t="s">
        <v>2995</v>
      </c>
      <c r="E2874" s="3" t="s">
        <v>506</v>
      </c>
      <c r="F2874" s="3" t="s">
        <v>3477</v>
      </c>
      <c r="G2874" s="3" t="s">
        <v>15</v>
      </c>
      <c r="H2874" s="8" t="s">
        <v>3543</v>
      </c>
      <c r="I2874" s="3" t="s">
        <v>16</v>
      </c>
      <c r="J2874" s="35">
        <v>150.69999999999999</v>
      </c>
      <c r="K2874" s="32">
        <v>3.75</v>
      </c>
      <c r="L2874" s="6">
        <v>0.2</v>
      </c>
      <c r="M2874" s="7">
        <v>41466</v>
      </c>
      <c r="N2874" s="93" t="s">
        <v>4906</v>
      </c>
      <c r="O2874" s="3" t="s">
        <v>216</v>
      </c>
      <c r="P2874" s="3" t="s">
        <v>3469</v>
      </c>
      <c r="Q2874" s="3" t="s">
        <v>3473</v>
      </c>
    </row>
    <row r="2875" spans="1:17" ht="13.9" customHeight="1">
      <c r="A2875" s="2" t="s">
        <v>9302</v>
      </c>
      <c r="B2875" s="5" t="s">
        <v>13</v>
      </c>
      <c r="C2875" s="3" t="s">
        <v>14</v>
      </c>
      <c r="D2875" s="3" t="s">
        <v>2996</v>
      </c>
      <c r="E2875" s="8" t="s">
        <v>3063</v>
      </c>
      <c r="F2875" s="3" t="s">
        <v>3479</v>
      </c>
      <c r="G2875" s="3" t="s">
        <v>15</v>
      </c>
      <c r="H2875" s="8" t="s">
        <v>3541</v>
      </c>
      <c r="I2875" s="3" t="s">
        <v>16</v>
      </c>
      <c r="J2875" s="35">
        <v>49.94</v>
      </c>
      <c r="K2875" s="32">
        <v>8.5800000000000004E-4</v>
      </c>
      <c r="L2875" s="6">
        <v>0.2</v>
      </c>
      <c r="M2875" s="7">
        <v>41973</v>
      </c>
      <c r="N2875" s="93" t="s">
        <v>4305</v>
      </c>
      <c r="O2875" s="3" t="s">
        <v>218</v>
      </c>
      <c r="P2875" s="3" t="s">
        <v>3469</v>
      </c>
      <c r="Q2875" s="3" t="s">
        <v>3473</v>
      </c>
    </row>
    <row r="2876" spans="1:17" ht="13.9" customHeight="1">
      <c r="A2876" s="23" t="s">
        <v>9303</v>
      </c>
      <c r="B2876" s="5" t="s">
        <v>13</v>
      </c>
      <c r="C2876" s="3" t="s">
        <v>14</v>
      </c>
      <c r="D2876" s="3" t="s">
        <v>2997</v>
      </c>
      <c r="E2876" s="8" t="s">
        <v>2692</v>
      </c>
      <c r="F2876" s="3" t="s">
        <v>3479</v>
      </c>
      <c r="G2876" s="3" t="s">
        <v>15</v>
      </c>
      <c r="H2876" s="8" t="s">
        <v>3541</v>
      </c>
      <c r="I2876" s="3" t="s">
        <v>16</v>
      </c>
      <c r="J2876" s="35">
        <v>49.66</v>
      </c>
      <c r="K2876" s="32">
        <v>8.5800000000000004E-4</v>
      </c>
      <c r="L2876" s="6">
        <v>0.2</v>
      </c>
      <c r="M2876" s="7">
        <v>41491</v>
      </c>
      <c r="N2876" s="93" t="s">
        <v>3619</v>
      </c>
      <c r="O2876" s="3" t="s">
        <v>218</v>
      </c>
      <c r="P2876" s="3" t="s">
        <v>3469</v>
      </c>
      <c r="Q2876" s="3" t="s">
        <v>3473</v>
      </c>
    </row>
    <row r="2877" spans="1:17" ht="13.9" customHeight="1">
      <c r="A2877" s="2" t="s">
        <v>9304</v>
      </c>
      <c r="B2877" s="5" t="s">
        <v>13</v>
      </c>
      <c r="C2877" s="3" t="s">
        <v>14</v>
      </c>
      <c r="D2877" s="3" t="s">
        <v>2998</v>
      </c>
      <c r="E2877" s="8" t="s">
        <v>3063</v>
      </c>
      <c r="F2877" s="3" t="s">
        <v>3477</v>
      </c>
      <c r="G2877" s="3" t="s">
        <v>15</v>
      </c>
      <c r="H2877" s="8" t="s">
        <v>3541</v>
      </c>
      <c r="I2877" s="3" t="s">
        <v>16</v>
      </c>
      <c r="J2877" s="35">
        <v>48.75</v>
      </c>
      <c r="K2877" s="32">
        <v>0.40123500000000001</v>
      </c>
      <c r="L2877" s="6">
        <v>0.1875</v>
      </c>
      <c r="M2877" s="7">
        <v>41489</v>
      </c>
      <c r="N2877" s="93" t="s">
        <v>6313</v>
      </c>
      <c r="O2877" s="3" t="s">
        <v>218</v>
      </c>
      <c r="P2877" s="3" t="s">
        <v>3469</v>
      </c>
      <c r="Q2877" s="3" t="s">
        <v>3473</v>
      </c>
    </row>
    <row r="2878" spans="1:17" ht="13.9" customHeight="1">
      <c r="A2878" s="2" t="s">
        <v>9305</v>
      </c>
      <c r="B2878" s="5" t="s">
        <v>13</v>
      </c>
      <c r="C2878" s="3" t="s">
        <v>14</v>
      </c>
      <c r="D2878" s="3" t="s">
        <v>2999</v>
      </c>
      <c r="E2878" s="8" t="s">
        <v>1777</v>
      </c>
      <c r="F2878" s="3" t="s">
        <v>3477</v>
      </c>
      <c r="G2878" s="3" t="s">
        <v>15</v>
      </c>
      <c r="H2878" s="8" t="s">
        <v>3541</v>
      </c>
      <c r="I2878" s="3" t="s">
        <v>16</v>
      </c>
      <c r="J2878" s="35">
        <v>45.47</v>
      </c>
      <c r="K2878" s="32">
        <v>8.0519999999999994E-2</v>
      </c>
      <c r="L2878" s="6">
        <v>0.2</v>
      </c>
      <c r="M2878" s="7">
        <v>41504</v>
      </c>
      <c r="N2878" s="93" t="s">
        <v>6314</v>
      </c>
      <c r="O2878" s="3" t="s">
        <v>218</v>
      </c>
      <c r="P2878" s="3" t="s">
        <v>3469</v>
      </c>
      <c r="Q2878" s="3" t="s">
        <v>3473</v>
      </c>
    </row>
    <row r="2879" spans="1:17" ht="13.9" customHeight="1">
      <c r="A2879" s="23" t="s">
        <v>9306</v>
      </c>
      <c r="B2879" s="5" t="s">
        <v>13</v>
      </c>
      <c r="C2879" s="3" t="s">
        <v>14</v>
      </c>
      <c r="D2879" s="8" t="s">
        <v>3000</v>
      </c>
      <c r="E2879" s="3" t="s">
        <v>766</v>
      </c>
      <c r="F2879" s="8" t="s">
        <v>3477</v>
      </c>
      <c r="G2879" s="3" t="s">
        <v>15</v>
      </c>
      <c r="H2879" s="3" t="s">
        <v>3541</v>
      </c>
      <c r="I2879" s="3" t="s">
        <v>16</v>
      </c>
      <c r="J2879" s="35">
        <v>83.63</v>
      </c>
      <c r="K2879" s="32">
        <v>0.625</v>
      </c>
      <c r="L2879" s="6">
        <v>0.1875</v>
      </c>
      <c r="M2879" s="12">
        <v>41971</v>
      </c>
      <c r="N2879" s="93" t="s">
        <v>6315</v>
      </c>
      <c r="O2879" s="3" t="s">
        <v>218</v>
      </c>
      <c r="P2879" s="3" t="s">
        <v>3469</v>
      </c>
      <c r="Q2879" s="3" t="s">
        <v>3473</v>
      </c>
    </row>
    <row r="2880" spans="1:17" ht="13.9" customHeight="1">
      <c r="A2880" s="2" t="s">
        <v>9307</v>
      </c>
      <c r="B2880" s="5" t="s">
        <v>13</v>
      </c>
      <c r="C2880" s="3" t="s">
        <v>14</v>
      </c>
      <c r="D2880" s="8" t="s">
        <v>3001</v>
      </c>
      <c r="E2880" s="3" t="s">
        <v>766</v>
      </c>
      <c r="F2880" s="8" t="s">
        <v>3479</v>
      </c>
      <c r="G2880" s="3" t="s">
        <v>15</v>
      </c>
      <c r="H2880" s="8" t="s">
        <v>3521</v>
      </c>
      <c r="I2880" s="3" t="s">
        <v>16</v>
      </c>
      <c r="J2880" s="35">
        <v>82.54</v>
      </c>
      <c r="K2880" s="32">
        <v>21.801880000000001</v>
      </c>
      <c r="L2880" s="6">
        <v>0.1875</v>
      </c>
      <c r="M2880" s="7">
        <v>41515</v>
      </c>
      <c r="N2880" s="93" t="s">
        <v>3620</v>
      </c>
      <c r="O2880" s="3" t="s">
        <v>140</v>
      </c>
      <c r="P2880" s="3" t="s">
        <v>3469</v>
      </c>
      <c r="Q2880" s="3" t="s">
        <v>3473</v>
      </c>
    </row>
    <row r="2881" spans="1:17" ht="13.9" customHeight="1">
      <c r="A2881" s="2" t="s">
        <v>9308</v>
      </c>
      <c r="B2881" s="5" t="s">
        <v>13</v>
      </c>
      <c r="C2881" s="3" t="s">
        <v>14</v>
      </c>
      <c r="D2881" s="3" t="s">
        <v>3002</v>
      </c>
      <c r="E2881" s="3" t="s">
        <v>1051</v>
      </c>
      <c r="F2881" s="3" t="s">
        <v>3477</v>
      </c>
      <c r="G2881" s="3" t="s">
        <v>15</v>
      </c>
      <c r="H2881" s="3" t="s">
        <v>3541</v>
      </c>
      <c r="I2881" s="3" t="s">
        <v>16</v>
      </c>
      <c r="J2881" s="35">
        <v>51.09</v>
      </c>
      <c r="K2881" s="32">
        <v>1.32E-2</v>
      </c>
      <c r="L2881" s="6">
        <v>0.2</v>
      </c>
      <c r="M2881" s="7">
        <v>41489</v>
      </c>
      <c r="N2881" s="93" t="s">
        <v>4306</v>
      </c>
      <c r="O2881" s="3" t="s">
        <v>218</v>
      </c>
      <c r="P2881" s="3" t="s">
        <v>3469</v>
      </c>
      <c r="Q2881" s="3" t="s">
        <v>3473</v>
      </c>
    </row>
    <row r="2882" spans="1:17" ht="13.9" customHeight="1">
      <c r="A2882" s="23" t="s">
        <v>9309</v>
      </c>
      <c r="B2882" s="5" t="s">
        <v>13</v>
      </c>
      <c r="C2882" s="3" t="s">
        <v>14</v>
      </c>
      <c r="D2882" s="8" t="s">
        <v>3003</v>
      </c>
      <c r="E2882" s="8" t="s">
        <v>1502</v>
      </c>
      <c r="F2882" s="8" t="s">
        <v>3477</v>
      </c>
      <c r="G2882" s="8" t="s">
        <v>15</v>
      </c>
      <c r="H2882" s="8" t="s">
        <v>3521</v>
      </c>
      <c r="I2882" s="3" t="s">
        <v>16</v>
      </c>
      <c r="J2882" s="35">
        <v>38.700000000000003</v>
      </c>
      <c r="K2882" s="32">
        <v>5</v>
      </c>
      <c r="L2882" s="14">
        <v>0.2</v>
      </c>
      <c r="M2882" s="12">
        <v>41551</v>
      </c>
      <c r="N2882" s="93" t="s">
        <v>6316</v>
      </c>
      <c r="O2882" s="8" t="s">
        <v>140</v>
      </c>
      <c r="P2882" s="8" t="s">
        <v>3469</v>
      </c>
      <c r="Q2882" s="8" t="s">
        <v>3473</v>
      </c>
    </row>
    <row r="2883" spans="1:17" ht="13.9" customHeight="1">
      <c r="A2883" s="2" t="s">
        <v>9310</v>
      </c>
      <c r="B2883" s="5" t="s">
        <v>13</v>
      </c>
      <c r="C2883" s="3" t="s">
        <v>14</v>
      </c>
      <c r="D2883" s="8" t="s">
        <v>3004</v>
      </c>
      <c r="E2883" s="8" t="s">
        <v>1274</v>
      </c>
      <c r="F2883" s="8" t="s">
        <v>3477</v>
      </c>
      <c r="G2883" s="8" t="s">
        <v>15</v>
      </c>
      <c r="H2883" s="8" t="s">
        <v>3541</v>
      </c>
      <c r="I2883" s="3" t="s">
        <v>16</v>
      </c>
      <c r="J2883" s="35">
        <v>283.74</v>
      </c>
      <c r="K2883" s="32">
        <v>2.8580000000000001</v>
      </c>
      <c r="L2883" s="6">
        <v>0.2</v>
      </c>
      <c r="M2883" s="12">
        <v>41987</v>
      </c>
      <c r="N2883" s="93" t="s">
        <v>4907</v>
      </c>
      <c r="O2883" s="8" t="s">
        <v>218</v>
      </c>
      <c r="P2883" s="8" t="s">
        <v>3469</v>
      </c>
      <c r="Q2883" s="8" t="s">
        <v>3473</v>
      </c>
    </row>
    <row r="2884" spans="1:17" ht="13.9" customHeight="1">
      <c r="A2884" s="2" t="s">
        <v>9311</v>
      </c>
      <c r="B2884" s="5" t="s">
        <v>13</v>
      </c>
      <c r="C2884" s="3" t="s">
        <v>14</v>
      </c>
      <c r="D2884" s="8" t="s">
        <v>3005</v>
      </c>
      <c r="E2884" s="8" t="s">
        <v>2207</v>
      </c>
      <c r="F2884" s="8" t="s">
        <v>3479</v>
      </c>
      <c r="G2884" s="8" t="s">
        <v>15</v>
      </c>
      <c r="H2884" s="8" t="s">
        <v>3541</v>
      </c>
      <c r="I2884" s="3" t="s">
        <v>16</v>
      </c>
      <c r="J2884" s="35">
        <v>119.07</v>
      </c>
      <c r="K2884" s="32">
        <v>26.944400000000002</v>
      </c>
      <c r="L2884" s="6">
        <v>0.2</v>
      </c>
      <c r="M2884" s="7">
        <v>41593</v>
      </c>
      <c r="N2884" s="93" t="s">
        <v>4908</v>
      </c>
      <c r="O2884" s="8" t="s">
        <v>218</v>
      </c>
      <c r="P2884" s="8" t="s">
        <v>3469</v>
      </c>
      <c r="Q2884" s="8" t="s">
        <v>3473</v>
      </c>
    </row>
    <row r="2885" spans="1:17" ht="13.9" customHeight="1">
      <c r="A2885" s="23" t="s">
        <v>9312</v>
      </c>
      <c r="B2885" s="5" t="s">
        <v>13</v>
      </c>
      <c r="C2885" s="3" t="s">
        <v>14</v>
      </c>
      <c r="D2885" s="8" t="s">
        <v>3006</v>
      </c>
      <c r="E2885" s="3" t="s">
        <v>215</v>
      </c>
      <c r="F2885" s="8" t="s">
        <v>3479</v>
      </c>
      <c r="G2885" s="8" t="s">
        <v>15</v>
      </c>
      <c r="H2885" s="3" t="s">
        <v>3541</v>
      </c>
      <c r="I2885" s="3" t="s">
        <v>16</v>
      </c>
      <c r="J2885" s="35">
        <v>22.52</v>
      </c>
      <c r="K2885" s="32">
        <v>2.0049999999999999</v>
      </c>
      <c r="L2885" s="6">
        <v>0.2</v>
      </c>
      <c r="M2885" s="12">
        <v>41595</v>
      </c>
      <c r="N2885" s="93" t="s">
        <v>3621</v>
      </c>
      <c r="O2885" s="8" t="s">
        <v>218</v>
      </c>
      <c r="P2885" s="8" t="s">
        <v>3469</v>
      </c>
      <c r="Q2885" s="8" t="s">
        <v>3473</v>
      </c>
    </row>
    <row r="2886" spans="1:17" ht="13.9" customHeight="1">
      <c r="A2886" s="2" t="s">
        <v>9313</v>
      </c>
      <c r="B2886" s="5" t="s">
        <v>13</v>
      </c>
      <c r="C2886" s="3" t="s">
        <v>14</v>
      </c>
      <c r="D2886" s="8" t="s">
        <v>3007</v>
      </c>
      <c r="E2886" s="8" t="s">
        <v>2404</v>
      </c>
      <c r="F2886" s="3" t="s">
        <v>3477</v>
      </c>
      <c r="G2886" s="3" t="s">
        <v>15</v>
      </c>
      <c r="H2886" s="3" t="s">
        <v>3521</v>
      </c>
      <c r="I2886" s="3" t="s">
        <v>16</v>
      </c>
      <c r="J2886" s="35">
        <v>104.74</v>
      </c>
      <c r="K2886" s="32">
        <v>14</v>
      </c>
      <c r="L2886" s="6">
        <v>0.1875</v>
      </c>
      <c r="M2886" s="12">
        <v>41662</v>
      </c>
      <c r="N2886" s="97" t="s">
        <v>4909</v>
      </c>
      <c r="O2886" s="8" t="s">
        <v>140</v>
      </c>
      <c r="P2886" s="8" t="s">
        <v>3469</v>
      </c>
      <c r="Q2886" s="8" t="s">
        <v>3473</v>
      </c>
    </row>
    <row r="2887" spans="1:17" ht="13.9" customHeight="1">
      <c r="A2887" s="2" t="s">
        <v>9314</v>
      </c>
      <c r="B2887" s="5" t="s">
        <v>13</v>
      </c>
      <c r="C2887" s="3" t="s">
        <v>14</v>
      </c>
      <c r="D2887" s="8" t="s">
        <v>3008</v>
      </c>
      <c r="E2887" s="3" t="s">
        <v>766</v>
      </c>
      <c r="F2887" s="8" t="s">
        <v>3477</v>
      </c>
      <c r="G2887" s="8" t="s">
        <v>15</v>
      </c>
      <c r="H2887" s="3" t="s">
        <v>3523</v>
      </c>
      <c r="I2887" s="3" t="s">
        <v>3463</v>
      </c>
      <c r="J2887" s="35">
        <v>38.979999999999997</v>
      </c>
      <c r="K2887" s="32">
        <v>5</v>
      </c>
      <c r="L2887" s="6">
        <v>0.2</v>
      </c>
      <c r="M2887" s="12">
        <v>42064</v>
      </c>
      <c r="N2887" s="93" t="s">
        <v>6317</v>
      </c>
      <c r="O2887" s="8" t="s">
        <v>280</v>
      </c>
      <c r="P2887" s="8" t="s">
        <v>3466</v>
      </c>
      <c r="Q2887" s="8" t="s">
        <v>3473</v>
      </c>
    </row>
    <row r="2888" spans="1:17" ht="13.9" customHeight="1">
      <c r="A2888" s="23" t="s">
        <v>9315</v>
      </c>
      <c r="B2888" s="5" t="s">
        <v>13</v>
      </c>
      <c r="C2888" s="3" t="s">
        <v>14</v>
      </c>
      <c r="D2888" s="8" t="s">
        <v>3009</v>
      </c>
      <c r="E2888" s="8" t="s">
        <v>1274</v>
      </c>
      <c r="F2888" s="3" t="s">
        <v>3477</v>
      </c>
      <c r="G2888" s="3" t="s">
        <v>15</v>
      </c>
      <c r="H2888" s="3" t="s">
        <v>3543</v>
      </c>
      <c r="I2888" s="3" t="s">
        <v>16</v>
      </c>
      <c r="J2888" s="35">
        <v>144.15</v>
      </c>
      <c r="K2888" s="32">
        <v>22.5</v>
      </c>
      <c r="L2888" s="6">
        <v>0.2</v>
      </c>
      <c r="M2888" s="7">
        <v>41584</v>
      </c>
      <c r="N2888" s="97" t="s">
        <v>4307</v>
      </c>
      <c r="O2888" s="8" t="s">
        <v>216</v>
      </c>
      <c r="P2888" s="8" t="s">
        <v>3469</v>
      </c>
      <c r="Q2888" s="8" t="s">
        <v>3473</v>
      </c>
    </row>
    <row r="2889" spans="1:17" ht="13.9" customHeight="1">
      <c r="A2889" s="2" t="s">
        <v>9316</v>
      </c>
      <c r="B2889" s="5" t="s">
        <v>13</v>
      </c>
      <c r="C2889" s="3" t="s">
        <v>14</v>
      </c>
      <c r="D2889" s="8" t="s">
        <v>3010</v>
      </c>
      <c r="E2889" s="3" t="s">
        <v>766</v>
      </c>
      <c r="F2889" s="8" t="s">
        <v>3477</v>
      </c>
      <c r="G2889" s="8" t="s">
        <v>15</v>
      </c>
      <c r="H2889" s="3" t="s">
        <v>3523</v>
      </c>
      <c r="I2889" s="3" t="s">
        <v>3463</v>
      </c>
      <c r="J2889" s="35">
        <v>39.53</v>
      </c>
      <c r="K2889" s="32">
        <v>5</v>
      </c>
      <c r="L2889" s="6">
        <v>0.2</v>
      </c>
      <c r="M2889" s="12">
        <v>41580</v>
      </c>
      <c r="N2889" s="93" t="s">
        <v>6318</v>
      </c>
      <c r="O2889" s="8" t="s">
        <v>280</v>
      </c>
      <c r="P2889" s="8" t="s">
        <v>3466</v>
      </c>
      <c r="Q2889" s="8" t="s">
        <v>3473</v>
      </c>
    </row>
    <row r="2890" spans="1:17" ht="13.9" customHeight="1">
      <c r="A2890" s="2" t="s">
        <v>9317</v>
      </c>
      <c r="B2890" s="11" t="s">
        <v>13</v>
      </c>
      <c r="C2890" s="3" t="s">
        <v>14</v>
      </c>
      <c r="D2890" s="8" t="s">
        <v>3011</v>
      </c>
      <c r="E2890" s="8" t="s">
        <v>2404</v>
      </c>
      <c r="F2890" s="8" t="s">
        <v>3477</v>
      </c>
      <c r="G2890" s="8" t="s">
        <v>15</v>
      </c>
      <c r="H2890" s="3" t="s">
        <v>3543</v>
      </c>
      <c r="I2890" s="3" t="s">
        <v>16</v>
      </c>
      <c r="J2890" s="35">
        <v>141.94</v>
      </c>
      <c r="K2890" s="32">
        <v>22.5</v>
      </c>
      <c r="L2890" s="14">
        <v>0.2</v>
      </c>
      <c r="M2890" s="12">
        <v>41594</v>
      </c>
      <c r="N2890" s="93" t="s">
        <v>4308</v>
      </c>
      <c r="O2890" s="8" t="s">
        <v>216</v>
      </c>
      <c r="P2890" s="8" t="s">
        <v>3469</v>
      </c>
      <c r="Q2890" s="8" t="s">
        <v>3473</v>
      </c>
    </row>
    <row r="2891" spans="1:17" ht="13.9" customHeight="1">
      <c r="A2891" s="23" t="s">
        <v>9318</v>
      </c>
      <c r="B2891" s="5" t="s">
        <v>13</v>
      </c>
      <c r="C2891" s="3" t="s">
        <v>14</v>
      </c>
      <c r="D2891" s="8" t="s">
        <v>3012</v>
      </c>
      <c r="E2891" s="8" t="s">
        <v>2552</v>
      </c>
      <c r="F2891" s="8" t="s">
        <v>3477</v>
      </c>
      <c r="G2891" s="8" t="s">
        <v>15</v>
      </c>
      <c r="H2891" s="3" t="s">
        <v>3544</v>
      </c>
      <c r="I2891" s="3" t="s">
        <v>16</v>
      </c>
      <c r="J2891" s="35">
        <v>37.619999999999997</v>
      </c>
      <c r="K2891" s="32">
        <v>10</v>
      </c>
      <c r="L2891" s="14">
        <v>0.2</v>
      </c>
      <c r="M2891" s="12">
        <v>42109</v>
      </c>
      <c r="N2891" s="93" t="s">
        <v>4910</v>
      </c>
      <c r="O2891" s="8" t="s">
        <v>242</v>
      </c>
      <c r="P2891" s="8" t="s">
        <v>3469</v>
      </c>
      <c r="Q2891" s="8" t="s">
        <v>3473</v>
      </c>
    </row>
    <row r="2892" spans="1:17" ht="13.9" customHeight="1">
      <c r="A2892" s="2" t="s">
        <v>9319</v>
      </c>
      <c r="B2892" s="5" t="s">
        <v>13</v>
      </c>
      <c r="C2892" s="3" t="s">
        <v>14</v>
      </c>
      <c r="D2892" s="8" t="s">
        <v>3013</v>
      </c>
      <c r="E2892" s="3" t="s">
        <v>766</v>
      </c>
      <c r="F2892" s="8" t="s">
        <v>3477</v>
      </c>
      <c r="G2892" s="8" t="s">
        <v>15</v>
      </c>
      <c r="H2892" s="3" t="s">
        <v>3543</v>
      </c>
      <c r="I2892" s="3" t="s">
        <v>16</v>
      </c>
      <c r="J2892" s="35">
        <v>140.27000000000001</v>
      </c>
      <c r="K2892" s="32">
        <v>26.25</v>
      </c>
      <c r="L2892" s="14">
        <v>0.1875</v>
      </c>
      <c r="M2892" s="7">
        <v>41752</v>
      </c>
      <c r="N2892" s="93" t="s">
        <v>4911</v>
      </c>
      <c r="O2892" s="8" t="s">
        <v>216</v>
      </c>
      <c r="P2892" s="8" t="s">
        <v>3469</v>
      </c>
      <c r="Q2892" s="8" t="s">
        <v>3473</v>
      </c>
    </row>
    <row r="2893" spans="1:17" ht="13.9" customHeight="1">
      <c r="A2893" s="2" t="s">
        <v>9320</v>
      </c>
      <c r="B2893" s="5" t="s">
        <v>13</v>
      </c>
      <c r="C2893" s="3" t="s">
        <v>14</v>
      </c>
      <c r="D2893" s="8" t="s">
        <v>3014</v>
      </c>
      <c r="E2893" s="8" t="s">
        <v>3063</v>
      </c>
      <c r="F2893" s="8" t="s">
        <v>3477</v>
      </c>
      <c r="G2893" s="8" t="s">
        <v>15</v>
      </c>
      <c r="H2893" s="3" t="s">
        <v>3543</v>
      </c>
      <c r="I2893" s="3" t="s">
        <v>16</v>
      </c>
      <c r="J2893" s="35">
        <v>217.47</v>
      </c>
      <c r="K2893" s="32">
        <v>44.196471000000003</v>
      </c>
      <c r="L2893" s="14">
        <v>0.1875</v>
      </c>
      <c r="M2893" s="12">
        <v>41747</v>
      </c>
      <c r="N2893" s="93" t="s">
        <v>4309</v>
      </c>
      <c r="O2893" s="8" t="s">
        <v>216</v>
      </c>
      <c r="P2893" s="8" t="s">
        <v>3469</v>
      </c>
      <c r="Q2893" s="8" t="s">
        <v>3473</v>
      </c>
    </row>
    <row r="2894" spans="1:17" ht="13.9" customHeight="1">
      <c r="A2894" s="23" t="s">
        <v>9321</v>
      </c>
      <c r="B2894" s="5" t="s">
        <v>13</v>
      </c>
      <c r="C2894" s="3" t="s">
        <v>14</v>
      </c>
      <c r="D2894" s="8" t="s">
        <v>3015</v>
      </c>
      <c r="E2894" s="8" t="s">
        <v>2404</v>
      </c>
      <c r="F2894" s="8" t="s">
        <v>3477</v>
      </c>
      <c r="G2894" s="8" t="s">
        <v>15</v>
      </c>
      <c r="H2894" s="3" t="s">
        <v>3543</v>
      </c>
      <c r="I2894" s="3" t="s">
        <v>16</v>
      </c>
      <c r="J2894" s="35">
        <v>35.46</v>
      </c>
      <c r="K2894" s="32">
        <v>15</v>
      </c>
      <c r="L2894" s="14">
        <v>0.1875</v>
      </c>
      <c r="M2894" s="12">
        <v>41768</v>
      </c>
      <c r="N2894" s="93" t="s">
        <v>4912</v>
      </c>
      <c r="O2894" s="8" t="s">
        <v>216</v>
      </c>
      <c r="P2894" s="8" t="s">
        <v>3469</v>
      </c>
      <c r="Q2894" s="8" t="s">
        <v>3473</v>
      </c>
    </row>
    <row r="2895" spans="1:17" ht="13.9" customHeight="1">
      <c r="A2895" s="2" t="s">
        <v>9322</v>
      </c>
      <c r="B2895" s="5" t="s">
        <v>13</v>
      </c>
      <c r="C2895" s="3" t="s">
        <v>14</v>
      </c>
      <c r="D2895" s="8" t="s">
        <v>3016</v>
      </c>
      <c r="E2895" s="8" t="s">
        <v>1777</v>
      </c>
      <c r="F2895" s="8" t="s">
        <v>3477</v>
      </c>
      <c r="G2895" s="8" t="s">
        <v>15</v>
      </c>
      <c r="H2895" s="3" t="s">
        <v>3543</v>
      </c>
      <c r="I2895" s="3" t="s">
        <v>16</v>
      </c>
      <c r="J2895" s="35">
        <v>234.86</v>
      </c>
      <c r="K2895" s="32">
        <v>44.196471000000003</v>
      </c>
      <c r="L2895" s="14">
        <v>0.1875</v>
      </c>
      <c r="M2895" s="12">
        <v>42231</v>
      </c>
      <c r="N2895" s="93" t="s">
        <v>6319</v>
      </c>
      <c r="O2895" s="8" t="s">
        <v>216</v>
      </c>
      <c r="P2895" s="8" t="s">
        <v>3469</v>
      </c>
      <c r="Q2895" s="8" t="s">
        <v>3473</v>
      </c>
    </row>
    <row r="2896" spans="1:17" ht="13.9" customHeight="1">
      <c r="A2896" s="2" t="s">
        <v>9323</v>
      </c>
      <c r="B2896" s="5" t="s">
        <v>13</v>
      </c>
      <c r="C2896" s="3" t="s">
        <v>14</v>
      </c>
      <c r="D2896" s="8" t="s">
        <v>3017</v>
      </c>
      <c r="E2896" s="8" t="s">
        <v>3188</v>
      </c>
      <c r="F2896" s="8" t="s">
        <v>3477</v>
      </c>
      <c r="G2896" s="8" t="s">
        <v>15</v>
      </c>
      <c r="H2896" s="3" t="s">
        <v>3543</v>
      </c>
      <c r="I2896" s="3" t="s">
        <v>16</v>
      </c>
      <c r="J2896" s="35">
        <v>141.66999999999999</v>
      </c>
      <c r="K2896" s="32">
        <v>48.749924999999998</v>
      </c>
      <c r="L2896" s="14">
        <v>0.1875</v>
      </c>
      <c r="M2896" s="7">
        <v>41751</v>
      </c>
      <c r="N2896" s="93" t="s">
        <v>6320</v>
      </c>
      <c r="O2896" s="8" t="s">
        <v>216</v>
      </c>
      <c r="P2896" s="8" t="s">
        <v>3469</v>
      </c>
      <c r="Q2896" s="8" t="s">
        <v>3473</v>
      </c>
    </row>
    <row r="2897" spans="1:17" ht="13.9" customHeight="1">
      <c r="A2897" s="23" t="s">
        <v>9324</v>
      </c>
      <c r="B2897" s="5" t="s">
        <v>13</v>
      </c>
      <c r="C2897" s="3" t="s">
        <v>14</v>
      </c>
      <c r="D2897" s="8" t="s">
        <v>3018</v>
      </c>
      <c r="E2897" s="3" t="s">
        <v>1177</v>
      </c>
      <c r="F2897" s="8" t="s">
        <v>3477</v>
      </c>
      <c r="G2897" s="8" t="s">
        <v>15</v>
      </c>
      <c r="H2897" s="3" t="s">
        <v>3543</v>
      </c>
      <c r="I2897" s="3" t="s">
        <v>16</v>
      </c>
      <c r="J2897" s="35">
        <v>103.65</v>
      </c>
      <c r="K2897" s="32">
        <v>2.5</v>
      </c>
      <c r="L2897" s="14">
        <v>0.1875</v>
      </c>
      <c r="M2897" s="12">
        <v>41761</v>
      </c>
      <c r="N2897" s="93" t="s">
        <v>6321</v>
      </c>
      <c r="O2897" s="8" t="s">
        <v>216</v>
      </c>
      <c r="P2897" s="8" t="s">
        <v>3469</v>
      </c>
      <c r="Q2897" s="8" t="s">
        <v>3473</v>
      </c>
    </row>
    <row r="2898" spans="1:17" ht="13.9" customHeight="1">
      <c r="A2898" s="2" t="s">
        <v>9325</v>
      </c>
      <c r="B2898" s="5" t="s">
        <v>13</v>
      </c>
      <c r="C2898" s="3" t="s">
        <v>14</v>
      </c>
      <c r="D2898" s="8" t="s">
        <v>3019</v>
      </c>
      <c r="E2898" s="8" t="s">
        <v>201</v>
      </c>
      <c r="F2898" s="8" t="s">
        <v>3477</v>
      </c>
      <c r="G2898" s="8" t="s">
        <v>15</v>
      </c>
      <c r="H2898" s="3" t="s">
        <v>3543</v>
      </c>
      <c r="I2898" s="3" t="s">
        <v>16</v>
      </c>
      <c r="J2898" s="35">
        <v>102.1</v>
      </c>
      <c r="K2898" s="32">
        <v>0.125</v>
      </c>
      <c r="L2898" s="14">
        <v>0.1875</v>
      </c>
      <c r="M2898" s="12">
        <v>41769</v>
      </c>
      <c r="N2898" s="93" t="s">
        <v>4913</v>
      </c>
      <c r="O2898" s="8" t="s">
        <v>216</v>
      </c>
      <c r="P2898" s="8" t="s">
        <v>3469</v>
      </c>
      <c r="Q2898" s="8" t="s">
        <v>3473</v>
      </c>
    </row>
    <row r="2899" spans="1:17" ht="13.9" customHeight="1">
      <c r="A2899" s="2" t="s">
        <v>9326</v>
      </c>
      <c r="B2899" s="5" t="s">
        <v>13</v>
      </c>
      <c r="C2899" s="3" t="s">
        <v>14</v>
      </c>
      <c r="D2899" s="8" t="s">
        <v>3020</v>
      </c>
      <c r="E2899" s="8" t="s">
        <v>2147</v>
      </c>
      <c r="F2899" s="8" t="s">
        <v>3477</v>
      </c>
      <c r="G2899" s="8" t="s">
        <v>15</v>
      </c>
      <c r="H2899" s="3" t="s">
        <v>3543</v>
      </c>
      <c r="I2899" s="3" t="s">
        <v>16</v>
      </c>
      <c r="J2899" s="35">
        <v>107.36</v>
      </c>
      <c r="K2899" s="32">
        <v>0.125</v>
      </c>
      <c r="L2899" s="14">
        <v>0.1875</v>
      </c>
      <c r="M2899" s="12">
        <v>42239</v>
      </c>
      <c r="N2899" s="93" t="s">
        <v>4914</v>
      </c>
      <c r="O2899" s="8" t="s">
        <v>216</v>
      </c>
      <c r="P2899" s="8" t="s">
        <v>3469</v>
      </c>
      <c r="Q2899" s="8" t="s">
        <v>3473</v>
      </c>
    </row>
    <row r="2900" spans="1:17" ht="13.9" customHeight="1">
      <c r="A2900" s="23" t="s">
        <v>9327</v>
      </c>
      <c r="B2900" s="5" t="s">
        <v>13</v>
      </c>
      <c r="C2900" s="3" t="s">
        <v>14</v>
      </c>
      <c r="D2900" s="8" t="s">
        <v>3021</v>
      </c>
      <c r="E2900" s="8" t="s">
        <v>1777</v>
      </c>
      <c r="F2900" s="8" t="s">
        <v>3477</v>
      </c>
      <c r="G2900" s="8" t="s">
        <v>15</v>
      </c>
      <c r="H2900" s="3" t="s">
        <v>3543</v>
      </c>
      <c r="I2900" s="3" t="s">
        <v>16</v>
      </c>
      <c r="J2900" s="35">
        <v>95.04</v>
      </c>
      <c r="K2900" s="32">
        <v>0.125</v>
      </c>
      <c r="L2900" s="14">
        <v>0.1875</v>
      </c>
      <c r="M2900" s="7">
        <v>41759</v>
      </c>
      <c r="N2900" s="93" t="s">
        <v>4915</v>
      </c>
      <c r="O2900" s="8" t="s">
        <v>216</v>
      </c>
      <c r="P2900" s="8" t="s">
        <v>3469</v>
      </c>
      <c r="Q2900" s="8" t="s">
        <v>3473</v>
      </c>
    </row>
    <row r="2901" spans="1:17" ht="13.9" customHeight="1">
      <c r="A2901" s="2" t="s">
        <v>9328</v>
      </c>
      <c r="B2901" s="5" t="s">
        <v>13</v>
      </c>
      <c r="C2901" s="3" t="s">
        <v>14</v>
      </c>
      <c r="D2901" s="8" t="s">
        <v>3022</v>
      </c>
      <c r="E2901" s="8" t="s">
        <v>201</v>
      </c>
      <c r="F2901" s="8" t="s">
        <v>3477</v>
      </c>
      <c r="G2901" s="8" t="s">
        <v>15</v>
      </c>
      <c r="H2901" s="3" t="s">
        <v>3543</v>
      </c>
      <c r="I2901" s="3" t="s">
        <v>16</v>
      </c>
      <c r="J2901" s="35">
        <v>108.49</v>
      </c>
      <c r="K2901" s="32">
        <v>1.875</v>
      </c>
      <c r="L2901" s="14">
        <v>0.1875</v>
      </c>
      <c r="M2901" s="12">
        <v>41761</v>
      </c>
      <c r="N2901" s="93" t="s">
        <v>4647</v>
      </c>
      <c r="O2901" s="8" t="s">
        <v>216</v>
      </c>
      <c r="P2901" s="8" t="s">
        <v>3469</v>
      </c>
      <c r="Q2901" s="8" t="s">
        <v>3473</v>
      </c>
    </row>
    <row r="2902" spans="1:17" ht="13.9" customHeight="1">
      <c r="A2902" s="2" t="s">
        <v>9329</v>
      </c>
      <c r="B2902" s="5" t="s">
        <v>13</v>
      </c>
      <c r="C2902" s="3" t="s">
        <v>14</v>
      </c>
      <c r="D2902" s="8" t="s">
        <v>3023</v>
      </c>
      <c r="E2902" s="3" t="s">
        <v>1177</v>
      </c>
      <c r="F2902" s="8" t="s">
        <v>3477</v>
      </c>
      <c r="G2902" s="8" t="s">
        <v>15</v>
      </c>
      <c r="H2902" s="3" t="s">
        <v>3543</v>
      </c>
      <c r="I2902" s="3" t="s">
        <v>16</v>
      </c>
      <c r="J2902" s="35">
        <v>104.42</v>
      </c>
      <c r="K2902" s="32">
        <v>2.4999997999999999</v>
      </c>
      <c r="L2902" s="14">
        <v>0.1875</v>
      </c>
      <c r="M2902" s="12">
        <v>41775</v>
      </c>
      <c r="N2902" s="93" t="s">
        <v>4913</v>
      </c>
      <c r="O2902" s="8" t="s">
        <v>216</v>
      </c>
      <c r="P2902" s="8" t="s">
        <v>3469</v>
      </c>
      <c r="Q2902" s="8" t="s">
        <v>3473</v>
      </c>
    </row>
    <row r="2903" spans="1:17" ht="13.9" customHeight="1">
      <c r="A2903" s="23" t="s">
        <v>9330</v>
      </c>
      <c r="B2903" s="5" t="s">
        <v>13</v>
      </c>
      <c r="C2903" s="3" t="s">
        <v>14</v>
      </c>
      <c r="D2903" s="8" t="s">
        <v>3024</v>
      </c>
      <c r="E2903" s="3" t="s">
        <v>1051</v>
      </c>
      <c r="F2903" s="8" t="s">
        <v>3477</v>
      </c>
      <c r="G2903" s="8" t="s">
        <v>15</v>
      </c>
      <c r="H2903" s="3" t="s">
        <v>3543</v>
      </c>
      <c r="I2903" s="3" t="s">
        <v>16</v>
      </c>
      <c r="J2903" s="35">
        <v>98.59</v>
      </c>
      <c r="K2903" s="32">
        <v>7.5</v>
      </c>
      <c r="L2903" s="14">
        <v>0.1875</v>
      </c>
      <c r="M2903" s="12">
        <v>42245</v>
      </c>
      <c r="N2903" s="93" t="s">
        <v>4648</v>
      </c>
      <c r="O2903" s="8" t="s">
        <v>216</v>
      </c>
      <c r="P2903" s="8" t="s">
        <v>3469</v>
      </c>
      <c r="Q2903" s="8" t="s">
        <v>3473</v>
      </c>
    </row>
    <row r="2904" spans="1:17" ht="13.9" customHeight="1">
      <c r="A2904" s="2" t="s">
        <v>9331</v>
      </c>
      <c r="B2904" s="11" t="s">
        <v>13</v>
      </c>
      <c r="C2904" s="3" t="s">
        <v>14</v>
      </c>
      <c r="D2904" s="8" t="s">
        <v>3025</v>
      </c>
      <c r="E2904" s="8" t="s">
        <v>2404</v>
      </c>
      <c r="F2904" s="8" t="s">
        <v>3477</v>
      </c>
      <c r="G2904" s="8" t="s">
        <v>15</v>
      </c>
      <c r="H2904" s="3" t="s">
        <v>3543</v>
      </c>
      <c r="I2904" s="3" t="s">
        <v>16</v>
      </c>
      <c r="J2904" s="35">
        <v>21.09</v>
      </c>
      <c r="K2904" s="32">
        <v>15</v>
      </c>
      <c r="L2904" s="14">
        <v>0.1875</v>
      </c>
      <c r="M2904" s="7">
        <v>41752</v>
      </c>
      <c r="N2904" s="93" t="s">
        <v>6322</v>
      </c>
      <c r="O2904" s="8" t="s">
        <v>216</v>
      </c>
      <c r="P2904" s="8" t="s">
        <v>3469</v>
      </c>
      <c r="Q2904" s="8" t="s">
        <v>3473</v>
      </c>
    </row>
    <row r="2905" spans="1:17" ht="13.9" customHeight="1">
      <c r="A2905" s="2" t="s">
        <v>9332</v>
      </c>
      <c r="B2905" s="11" t="s">
        <v>13</v>
      </c>
      <c r="C2905" s="3" t="s">
        <v>14</v>
      </c>
      <c r="D2905" s="8" t="s">
        <v>3026</v>
      </c>
      <c r="E2905" s="8" t="s">
        <v>2552</v>
      </c>
      <c r="F2905" s="8" t="s">
        <v>3477</v>
      </c>
      <c r="G2905" s="8" t="s">
        <v>15</v>
      </c>
      <c r="H2905" s="3" t="s">
        <v>3544</v>
      </c>
      <c r="I2905" s="3" t="s">
        <v>16</v>
      </c>
      <c r="J2905" s="35">
        <v>75.400000000000006</v>
      </c>
      <c r="K2905" s="32">
        <v>7.11111</v>
      </c>
      <c r="L2905" s="14">
        <v>0.1875</v>
      </c>
      <c r="M2905" s="12">
        <v>41796</v>
      </c>
      <c r="N2905" s="93" t="s">
        <v>4916</v>
      </c>
      <c r="O2905" s="8" t="s">
        <v>242</v>
      </c>
      <c r="P2905" s="8" t="s">
        <v>3469</v>
      </c>
      <c r="Q2905" s="8" t="s">
        <v>3473</v>
      </c>
    </row>
    <row r="2906" spans="1:17" ht="13.9" customHeight="1">
      <c r="A2906" s="23" t="s">
        <v>9333</v>
      </c>
      <c r="B2906" s="5" t="s">
        <v>13</v>
      </c>
      <c r="C2906" s="3" t="s">
        <v>14</v>
      </c>
      <c r="D2906" s="8" t="s">
        <v>3027</v>
      </c>
      <c r="E2906" s="3" t="s">
        <v>898</v>
      </c>
      <c r="F2906" s="8" t="s">
        <v>3477</v>
      </c>
      <c r="G2906" s="8" t="s">
        <v>15</v>
      </c>
      <c r="H2906" s="3" t="s">
        <v>3544</v>
      </c>
      <c r="I2906" s="3" t="s">
        <v>16</v>
      </c>
      <c r="J2906" s="35">
        <v>76.53</v>
      </c>
      <c r="K2906" s="32">
        <v>8.4444440000000007</v>
      </c>
      <c r="L2906" s="14">
        <v>0.1875</v>
      </c>
      <c r="M2906" s="12">
        <v>41810</v>
      </c>
      <c r="N2906" s="93" t="s">
        <v>4917</v>
      </c>
      <c r="O2906" s="8" t="s">
        <v>242</v>
      </c>
      <c r="P2906" s="8" t="s">
        <v>3469</v>
      </c>
      <c r="Q2906" s="8" t="s">
        <v>3473</v>
      </c>
    </row>
    <row r="2907" spans="1:17" ht="13.9" customHeight="1">
      <c r="A2907" s="2" t="s">
        <v>9334</v>
      </c>
      <c r="B2907" s="5" t="s">
        <v>13</v>
      </c>
      <c r="C2907" s="3" t="s">
        <v>14</v>
      </c>
      <c r="D2907" s="8" t="s">
        <v>3028</v>
      </c>
      <c r="E2907" s="3" t="s">
        <v>506</v>
      </c>
      <c r="F2907" s="8" t="s">
        <v>3477</v>
      </c>
      <c r="G2907" s="8" t="s">
        <v>15</v>
      </c>
      <c r="H2907" s="3" t="s">
        <v>3543</v>
      </c>
      <c r="I2907" s="3" t="s">
        <v>16</v>
      </c>
      <c r="J2907" s="35">
        <v>96.73</v>
      </c>
      <c r="K2907" s="32">
        <v>2.4999975000000001</v>
      </c>
      <c r="L2907" s="14">
        <v>0.1875</v>
      </c>
      <c r="M2907" s="12">
        <v>42245</v>
      </c>
      <c r="N2907" s="93" t="s">
        <v>4918</v>
      </c>
      <c r="O2907" s="8" t="s">
        <v>216</v>
      </c>
      <c r="P2907" s="8" t="s">
        <v>3469</v>
      </c>
      <c r="Q2907" s="8" t="s">
        <v>3473</v>
      </c>
    </row>
    <row r="2908" spans="1:17" ht="13.9" customHeight="1">
      <c r="A2908" s="2" t="s">
        <v>9335</v>
      </c>
      <c r="B2908" s="11" t="s">
        <v>13</v>
      </c>
      <c r="C2908" s="3" t="s">
        <v>14</v>
      </c>
      <c r="D2908" s="8" t="s">
        <v>3029</v>
      </c>
      <c r="E2908" s="3" t="s">
        <v>1177</v>
      </c>
      <c r="F2908" s="8" t="s">
        <v>3477</v>
      </c>
      <c r="G2908" s="8" t="s">
        <v>15</v>
      </c>
      <c r="H2908" s="3" t="s">
        <v>3543</v>
      </c>
      <c r="I2908" s="3" t="s">
        <v>16</v>
      </c>
      <c r="J2908" s="35">
        <v>135.97999999999999</v>
      </c>
      <c r="K2908" s="32">
        <v>4.03125</v>
      </c>
      <c r="L2908" s="14">
        <v>0.1875</v>
      </c>
      <c r="M2908" s="7">
        <v>41780</v>
      </c>
      <c r="N2908" s="93" t="s">
        <v>4919</v>
      </c>
      <c r="O2908" s="8" t="s">
        <v>216</v>
      </c>
      <c r="P2908" s="8" t="s">
        <v>3469</v>
      </c>
      <c r="Q2908" s="8" t="s">
        <v>3473</v>
      </c>
    </row>
    <row r="2909" spans="1:17" ht="13.9" customHeight="1">
      <c r="A2909" s="23" t="s">
        <v>9336</v>
      </c>
      <c r="B2909" s="5" t="s">
        <v>13</v>
      </c>
      <c r="C2909" s="3" t="s">
        <v>14</v>
      </c>
      <c r="D2909" s="8" t="s">
        <v>3030</v>
      </c>
      <c r="E2909" s="3" t="s">
        <v>215</v>
      </c>
      <c r="F2909" s="8" t="s">
        <v>3477</v>
      </c>
      <c r="G2909" s="8" t="s">
        <v>15</v>
      </c>
      <c r="H2909" s="3" t="s">
        <v>3544</v>
      </c>
      <c r="I2909" s="3" t="s">
        <v>16</v>
      </c>
      <c r="J2909" s="35">
        <v>151.19999999999999</v>
      </c>
      <c r="K2909" s="32">
        <v>70</v>
      </c>
      <c r="L2909" s="14">
        <v>0.1875</v>
      </c>
      <c r="M2909" s="12">
        <v>41796</v>
      </c>
      <c r="N2909" s="93" t="s">
        <v>6323</v>
      </c>
      <c r="O2909" s="8" t="s">
        <v>242</v>
      </c>
      <c r="P2909" s="8" t="s">
        <v>3469</v>
      </c>
      <c r="Q2909" s="8" t="s">
        <v>3473</v>
      </c>
    </row>
    <row r="2910" spans="1:17" ht="13.9" customHeight="1">
      <c r="A2910" s="2" t="s">
        <v>9337</v>
      </c>
      <c r="B2910" s="5" t="s">
        <v>13</v>
      </c>
      <c r="C2910" s="3" t="s">
        <v>14</v>
      </c>
      <c r="D2910" s="8" t="s">
        <v>3031</v>
      </c>
      <c r="E2910" s="3" t="s">
        <v>1396</v>
      </c>
      <c r="F2910" s="8" t="s">
        <v>3477</v>
      </c>
      <c r="G2910" s="3" t="s">
        <v>15</v>
      </c>
      <c r="H2910" s="8" t="s">
        <v>3543</v>
      </c>
      <c r="I2910" s="3" t="s">
        <v>16</v>
      </c>
      <c r="J2910" s="35">
        <v>141.78</v>
      </c>
      <c r="K2910" s="32">
        <v>48.749924999999998</v>
      </c>
      <c r="L2910" s="6">
        <v>0.1875</v>
      </c>
      <c r="M2910" s="12">
        <v>41785</v>
      </c>
      <c r="N2910" s="93" t="s">
        <v>6324</v>
      </c>
      <c r="O2910" s="3" t="s">
        <v>216</v>
      </c>
      <c r="P2910" s="3" t="s">
        <v>3469</v>
      </c>
      <c r="Q2910" s="3" t="s">
        <v>3473</v>
      </c>
    </row>
    <row r="2911" spans="1:17" ht="13.9" customHeight="1">
      <c r="A2911" s="2" t="s">
        <v>9338</v>
      </c>
      <c r="B2911" s="11" t="s">
        <v>13</v>
      </c>
      <c r="C2911" s="3" t="s">
        <v>14</v>
      </c>
      <c r="D2911" s="8" t="s">
        <v>3032</v>
      </c>
      <c r="E2911" s="3" t="s">
        <v>1471</v>
      </c>
      <c r="F2911" s="8" t="s">
        <v>3479</v>
      </c>
      <c r="G2911" s="8" t="s">
        <v>15</v>
      </c>
      <c r="H2911" s="3" t="s">
        <v>3529</v>
      </c>
      <c r="I2911" s="3" t="s">
        <v>16</v>
      </c>
      <c r="J2911" s="35">
        <v>39.39</v>
      </c>
      <c r="K2911" s="32">
        <v>5</v>
      </c>
      <c r="L2911" s="14">
        <v>0.1875</v>
      </c>
      <c r="M2911" s="12">
        <v>34150</v>
      </c>
      <c r="N2911" s="93" t="s">
        <v>4310</v>
      </c>
      <c r="O2911" s="8" t="s">
        <v>683</v>
      </c>
      <c r="P2911" s="8" t="s">
        <v>3466</v>
      </c>
      <c r="Q2911" s="8" t="s">
        <v>3473</v>
      </c>
    </row>
    <row r="2912" spans="1:17" ht="13.9" customHeight="1">
      <c r="A2912" s="23" t="s">
        <v>9339</v>
      </c>
      <c r="B2912" s="11" t="s">
        <v>13</v>
      </c>
      <c r="C2912" s="3" t="s">
        <v>14</v>
      </c>
      <c r="D2912" s="8" t="s">
        <v>3033</v>
      </c>
      <c r="E2912" s="8" t="s">
        <v>1589</v>
      </c>
      <c r="F2912" s="8" t="s">
        <v>3477</v>
      </c>
      <c r="G2912" s="8" t="s">
        <v>15</v>
      </c>
      <c r="H2912" s="3" t="s">
        <v>3544</v>
      </c>
      <c r="I2912" s="3" t="s">
        <v>16</v>
      </c>
      <c r="J2912" s="35">
        <v>81.22</v>
      </c>
      <c r="K2912" s="32">
        <v>6.3333329999999997</v>
      </c>
      <c r="L2912" s="14">
        <v>0.1875</v>
      </c>
      <c r="M2912" s="7">
        <v>41800</v>
      </c>
      <c r="N2912" s="93" t="s">
        <v>4920</v>
      </c>
      <c r="O2912" s="8" t="s">
        <v>242</v>
      </c>
      <c r="P2912" s="8" t="s">
        <v>3469</v>
      </c>
      <c r="Q2912" s="8" t="s">
        <v>3473</v>
      </c>
    </row>
    <row r="2913" spans="1:17" ht="13.9" customHeight="1">
      <c r="A2913" s="2" t="s">
        <v>9340</v>
      </c>
      <c r="B2913" s="11" t="s">
        <v>13</v>
      </c>
      <c r="C2913" s="3" t="s">
        <v>14</v>
      </c>
      <c r="D2913" s="8" t="s">
        <v>3034</v>
      </c>
      <c r="E2913" s="8" t="s">
        <v>2207</v>
      </c>
      <c r="F2913" s="8" t="s">
        <v>3477</v>
      </c>
      <c r="G2913" s="8" t="s">
        <v>15</v>
      </c>
      <c r="H2913" s="3" t="s">
        <v>3544</v>
      </c>
      <c r="I2913" s="3" t="s">
        <v>16</v>
      </c>
      <c r="J2913" s="35">
        <v>77.540000000000006</v>
      </c>
      <c r="K2913" s="32">
        <v>6.3333329999999997</v>
      </c>
      <c r="L2913" s="14">
        <v>0.1875</v>
      </c>
      <c r="M2913" s="12">
        <v>41796</v>
      </c>
      <c r="N2913" s="93" t="s">
        <v>4921</v>
      </c>
      <c r="O2913" s="8" t="s">
        <v>242</v>
      </c>
      <c r="P2913" s="8" t="s">
        <v>3469</v>
      </c>
      <c r="Q2913" s="8" t="s">
        <v>3473</v>
      </c>
    </row>
    <row r="2914" spans="1:17" ht="13.9" customHeight="1">
      <c r="A2914" s="2" t="s">
        <v>9341</v>
      </c>
      <c r="B2914" s="11" t="s">
        <v>13</v>
      </c>
      <c r="C2914" s="3" t="s">
        <v>14</v>
      </c>
      <c r="D2914" s="8" t="s">
        <v>3035</v>
      </c>
      <c r="E2914" s="8" t="s">
        <v>2147</v>
      </c>
      <c r="F2914" s="8" t="s">
        <v>3477</v>
      </c>
      <c r="G2914" s="8" t="s">
        <v>15</v>
      </c>
      <c r="H2914" s="3" t="s">
        <v>3544</v>
      </c>
      <c r="I2914" s="3" t="s">
        <v>16</v>
      </c>
      <c r="J2914" s="35">
        <v>72.55</v>
      </c>
      <c r="K2914" s="32">
        <v>8.8887999999999998</v>
      </c>
      <c r="L2914" s="14">
        <v>0.1875</v>
      </c>
      <c r="M2914" s="12">
        <v>41817</v>
      </c>
      <c r="N2914" s="93" t="s">
        <v>4922</v>
      </c>
      <c r="O2914" s="8" t="s">
        <v>242</v>
      </c>
      <c r="P2914" s="8" t="s">
        <v>3469</v>
      </c>
      <c r="Q2914" s="8" t="s">
        <v>3473</v>
      </c>
    </row>
    <row r="2915" spans="1:17" ht="13.9" customHeight="1">
      <c r="A2915" s="23" t="s">
        <v>9342</v>
      </c>
      <c r="B2915" s="11" t="s">
        <v>13</v>
      </c>
      <c r="C2915" s="3" t="s">
        <v>14</v>
      </c>
      <c r="D2915" s="8" t="s">
        <v>3036</v>
      </c>
      <c r="E2915" s="3" t="s">
        <v>1396</v>
      </c>
      <c r="F2915" s="8" t="s">
        <v>3479</v>
      </c>
      <c r="G2915" s="8" t="s">
        <v>15</v>
      </c>
      <c r="H2915" s="3" t="s">
        <v>3521</v>
      </c>
      <c r="I2915" s="3" t="s">
        <v>16</v>
      </c>
      <c r="J2915" s="36">
        <v>80.33</v>
      </c>
      <c r="K2915" s="32">
        <v>21.8018</v>
      </c>
      <c r="L2915" s="14">
        <v>0.1875</v>
      </c>
      <c r="M2915" s="12">
        <v>42310</v>
      </c>
      <c r="N2915" s="93" t="s">
        <v>4923</v>
      </c>
      <c r="O2915" s="8" t="s">
        <v>140</v>
      </c>
      <c r="P2915" s="8" t="s">
        <v>3469</v>
      </c>
      <c r="Q2915" s="8" t="s">
        <v>3473</v>
      </c>
    </row>
    <row r="2916" spans="1:17" ht="13.9" customHeight="1">
      <c r="A2916" s="2" t="s">
        <v>9343</v>
      </c>
      <c r="B2916" s="11" t="s">
        <v>13</v>
      </c>
      <c r="C2916" s="3" t="s">
        <v>14</v>
      </c>
      <c r="D2916" s="8" t="s">
        <v>3037</v>
      </c>
      <c r="E2916" s="8" t="s">
        <v>3188</v>
      </c>
      <c r="F2916" s="8" t="s">
        <v>3477</v>
      </c>
      <c r="G2916" s="8" t="s">
        <v>15</v>
      </c>
      <c r="H2916" s="13" t="s">
        <v>3544</v>
      </c>
      <c r="I2916" s="3" t="s">
        <v>16</v>
      </c>
      <c r="J2916" s="36">
        <v>72.180000000000007</v>
      </c>
      <c r="K2916" s="32">
        <v>2.11111</v>
      </c>
      <c r="L2916" s="14">
        <v>0.1875</v>
      </c>
      <c r="M2916" s="7">
        <v>41837</v>
      </c>
      <c r="N2916" s="93" t="s">
        <v>6325</v>
      </c>
      <c r="O2916" s="8" t="s">
        <v>242</v>
      </c>
      <c r="P2916" s="8" t="s">
        <v>3469</v>
      </c>
      <c r="Q2916" s="8" t="s">
        <v>3473</v>
      </c>
    </row>
    <row r="2917" spans="1:17" ht="13.9" customHeight="1">
      <c r="A2917" s="2" t="s">
        <v>9344</v>
      </c>
      <c r="B2917" s="11" t="s">
        <v>13</v>
      </c>
      <c r="C2917" s="3" t="s">
        <v>14</v>
      </c>
      <c r="D2917" s="8" t="s">
        <v>3038</v>
      </c>
      <c r="E2917" s="3" t="s">
        <v>506</v>
      </c>
      <c r="F2917" s="8" t="s">
        <v>3477</v>
      </c>
      <c r="G2917" s="8" t="s">
        <v>15</v>
      </c>
      <c r="H2917" s="13" t="s">
        <v>3526</v>
      </c>
      <c r="I2917" s="3" t="s">
        <v>16</v>
      </c>
      <c r="J2917" s="36">
        <v>44.74</v>
      </c>
      <c r="K2917" s="32">
        <v>6.375</v>
      </c>
      <c r="L2917" s="14">
        <v>0.1875</v>
      </c>
      <c r="M2917" s="12">
        <v>41853</v>
      </c>
      <c r="N2917" s="93" t="s">
        <v>6326</v>
      </c>
      <c r="O2917" s="8" t="s">
        <v>1571</v>
      </c>
      <c r="P2917" s="8" t="s">
        <v>3469</v>
      </c>
      <c r="Q2917" s="8" t="s">
        <v>3473</v>
      </c>
    </row>
    <row r="2918" spans="1:17" ht="13.9" customHeight="1">
      <c r="A2918" s="23" t="s">
        <v>9345</v>
      </c>
      <c r="B2918" s="11" t="s">
        <v>13</v>
      </c>
      <c r="C2918" s="3" t="s">
        <v>14</v>
      </c>
      <c r="D2918" s="8" t="s">
        <v>3039</v>
      </c>
      <c r="E2918" s="3" t="s">
        <v>955</v>
      </c>
      <c r="F2918" s="8" t="s">
        <v>3477</v>
      </c>
      <c r="G2918" s="8" t="s">
        <v>15</v>
      </c>
      <c r="H2918" s="13" t="s">
        <v>3526</v>
      </c>
      <c r="I2918" s="3" t="s">
        <v>16</v>
      </c>
      <c r="J2918" s="36">
        <v>37.18</v>
      </c>
      <c r="K2918" s="32">
        <v>17</v>
      </c>
      <c r="L2918" s="14">
        <v>0.1875</v>
      </c>
      <c r="M2918" s="12">
        <v>41867</v>
      </c>
      <c r="N2918" s="93" t="s">
        <v>6327</v>
      </c>
      <c r="O2918" s="8" t="s">
        <v>1571</v>
      </c>
      <c r="P2918" s="8" t="s">
        <v>3469</v>
      </c>
      <c r="Q2918" s="8" t="s">
        <v>3473</v>
      </c>
    </row>
    <row r="2919" spans="1:17" ht="13.9" customHeight="1">
      <c r="A2919" s="2" t="s">
        <v>9346</v>
      </c>
      <c r="B2919" s="11" t="s">
        <v>13</v>
      </c>
      <c r="C2919" s="3" t="s">
        <v>14</v>
      </c>
      <c r="D2919" s="8" t="s">
        <v>3040</v>
      </c>
      <c r="E2919" s="3" t="s">
        <v>1051</v>
      </c>
      <c r="F2919" s="8" t="s">
        <v>3477</v>
      </c>
      <c r="G2919" s="8" t="s">
        <v>15</v>
      </c>
      <c r="H2919" s="13" t="s">
        <v>3526</v>
      </c>
      <c r="I2919" s="3" t="s">
        <v>16</v>
      </c>
      <c r="J2919" s="36">
        <v>213.88</v>
      </c>
      <c r="K2919" s="32">
        <v>13.812474999999999</v>
      </c>
      <c r="L2919" s="14">
        <v>0.1875</v>
      </c>
      <c r="M2919" s="12">
        <v>42337</v>
      </c>
      <c r="N2919" s="93" t="s">
        <v>4924</v>
      </c>
      <c r="O2919" s="8" t="s">
        <v>1571</v>
      </c>
      <c r="P2919" s="8" t="s">
        <v>3469</v>
      </c>
      <c r="Q2919" s="8" t="s">
        <v>3473</v>
      </c>
    </row>
    <row r="2920" spans="1:17" ht="13.9" customHeight="1">
      <c r="A2920" s="2" t="s">
        <v>9347</v>
      </c>
      <c r="B2920" s="11" t="s">
        <v>13</v>
      </c>
      <c r="C2920" s="3" t="s">
        <v>14</v>
      </c>
      <c r="D2920" s="8" t="s">
        <v>3041</v>
      </c>
      <c r="E2920" s="8" t="s">
        <v>1777</v>
      </c>
      <c r="F2920" s="8" t="s">
        <v>3477</v>
      </c>
      <c r="G2920" s="8" t="s">
        <v>15</v>
      </c>
      <c r="H2920" s="3" t="s">
        <v>3526</v>
      </c>
      <c r="I2920" s="3" t="s">
        <v>16</v>
      </c>
      <c r="J2920" s="36">
        <v>203.42</v>
      </c>
      <c r="K2920" s="32">
        <v>13.812474999999999</v>
      </c>
      <c r="L2920" s="14">
        <v>0.1875</v>
      </c>
      <c r="M2920" s="7">
        <v>41857</v>
      </c>
      <c r="N2920" s="93" t="s">
        <v>4925</v>
      </c>
      <c r="O2920" s="8" t="s">
        <v>1571</v>
      </c>
      <c r="P2920" s="8" t="s">
        <v>3469</v>
      </c>
      <c r="Q2920" s="8" t="s">
        <v>3473</v>
      </c>
    </row>
    <row r="2921" spans="1:17" ht="13.9" customHeight="1">
      <c r="A2921" s="23" t="s">
        <v>9348</v>
      </c>
      <c r="B2921" s="11" t="s">
        <v>13</v>
      </c>
      <c r="C2921" s="3" t="s">
        <v>14</v>
      </c>
      <c r="D2921" s="8" t="s">
        <v>3042</v>
      </c>
      <c r="E2921" s="3" t="s">
        <v>616</v>
      </c>
      <c r="F2921" s="8" t="s">
        <v>3477</v>
      </c>
      <c r="G2921" s="8" t="s">
        <v>15</v>
      </c>
      <c r="H2921" s="3" t="s">
        <v>3521</v>
      </c>
      <c r="I2921" s="3" t="s">
        <v>16</v>
      </c>
      <c r="J2921" s="36">
        <v>20.059999999999999</v>
      </c>
      <c r="K2921" s="32">
        <v>2.5</v>
      </c>
      <c r="L2921" s="14">
        <v>0.1875</v>
      </c>
      <c r="M2921" s="12">
        <v>41866</v>
      </c>
      <c r="N2921" s="93" t="s">
        <v>4926</v>
      </c>
      <c r="O2921" s="8" t="s">
        <v>140</v>
      </c>
      <c r="P2921" s="8" t="s">
        <v>3469</v>
      </c>
      <c r="Q2921" s="8" t="s">
        <v>3473</v>
      </c>
    </row>
    <row r="2922" spans="1:17" ht="13.9" customHeight="1">
      <c r="A2922" s="2" t="s">
        <v>9349</v>
      </c>
      <c r="B2922" s="11" t="s">
        <v>13</v>
      </c>
      <c r="C2922" s="3" t="s">
        <v>14</v>
      </c>
      <c r="D2922" s="8" t="s">
        <v>3043</v>
      </c>
      <c r="E2922" s="8" t="s">
        <v>3188</v>
      </c>
      <c r="F2922" s="8" t="s">
        <v>3479</v>
      </c>
      <c r="G2922" s="8" t="s">
        <v>15</v>
      </c>
      <c r="H2922" s="8" t="s">
        <v>3521</v>
      </c>
      <c r="I2922" s="3" t="s">
        <v>16</v>
      </c>
      <c r="J2922" s="36">
        <v>10.61</v>
      </c>
      <c r="K2922" s="32">
        <v>10</v>
      </c>
      <c r="L2922" s="14">
        <v>0.1875</v>
      </c>
      <c r="M2922" s="12">
        <v>41880</v>
      </c>
      <c r="N2922" s="93" t="s">
        <v>3622</v>
      </c>
      <c r="O2922" s="8" t="s">
        <v>140</v>
      </c>
      <c r="P2922" s="8" t="s">
        <v>3469</v>
      </c>
      <c r="Q2922" s="8" t="s">
        <v>3473</v>
      </c>
    </row>
    <row r="2923" spans="1:17" ht="13.9" customHeight="1">
      <c r="A2923" s="2" t="s">
        <v>9350</v>
      </c>
      <c r="B2923" s="11" t="s">
        <v>13</v>
      </c>
      <c r="C2923" s="3" t="s">
        <v>14</v>
      </c>
      <c r="D2923" s="8" t="s">
        <v>3044</v>
      </c>
      <c r="E2923" s="3" t="s">
        <v>215</v>
      </c>
      <c r="F2923" s="8" t="s">
        <v>3477</v>
      </c>
      <c r="G2923" s="8" t="s">
        <v>15</v>
      </c>
      <c r="H2923" s="13" t="s">
        <v>3541</v>
      </c>
      <c r="I2923" s="3" t="s">
        <v>16</v>
      </c>
      <c r="J2923" s="36">
        <v>101.03</v>
      </c>
      <c r="K2923" s="32">
        <v>69.073300000000003</v>
      </c>
      <c r="L2923" s="14">
        <v>0.1875</v>
      </c>
      <c r="M2923" s="12">
        <v>42350</v>
      </c>
      <c r="N2923" s="93" t="s">
        <v>4927</v>
      </c>
      <c r="O2923" s="8" t="s">
        <v>218</v>
      </c>
      <c r="P2923" s="8" t="s">
        <v>3469</v>
      </c>
      <c r="Q2923" s="8" t="s">
        <v>3473</v>
      </c>
    </row>
    <row r="2924" spans="1:17" ht="13.9" customHeight="1">
      <c r="A2924" s="23" t="s">
        <v>9351</v>
      </c>
      <c r="B2924" s="11" t="s">
        <v>13</v>
      </c>
      <c r="C2924" s="3" t="s">
        <v>14</v>
      </c>
      <c r="D2924" s="8" t="s">
        <v>3045</v>
      </c>
      <c r="E2924" s="3" t="s">
        <v>111</v>
      </c>
      <c r="F2924" s="8" t="s">
        <v>3477</v>
      </c>
      <c r="G2924" s="8" t="s">
        <v>15</v>
      </c>
      <c r="H2924" s="13" t="s">
        <v>3526</v>
      </c>
      <c r="I2924" s="3" t="s">
        <v>16</v>
      </c>
      <c r="J2924" s="36">
        <v>199.84</v>
      </c>
      <c r="K2924" s="32">
        <v>8.5</v>
      </c>
      <c r="L2924" s="14">
        <v>0.1875</v>
      </c>
      <c r="M2924" s="7">
        <v>41864</v>
      </c>
      <c r="N2924" s="93" t="s">
        <v>4928</v>
      </c>
      <c r="O2924" s="8" t="s">
        <v>1571</v>
      </c>
      <c r="P2924" s="8" t="s">
        <v>3469</v>
      </c>
      <c r="Q2924" s="8" t="s">
        <v>3473</v>
      </c>
    </row>
    <row r="2925" spans="1:17" ht="13.9" customHeight="1">
      <c r="A2925" s="2" t="s">
        <v>9352</v>
      </c>
      <c r="B2925" s="11" t="s">
        <v>13</v>
      </c>
      <c r="C2925" s="3" t="s">
        <v>14</v>
      </c>
      <c r="D2925" s="8" t="s">
        <v>3046</v>
      </c>
      <c r="E2925" s="8" t="s">
        <v>1702</v>
      </c>
      <c r="F2925" s="8" t="s">
        <v>3477</v>
      </c>
      <c r="G2925" s="8" t="s">
        <v>15</v>
      </c>
      <c r="H2925" s="13" t="s">
        <v>3526</v>
      </c>
      <c r="I2925" s="3" t="s">
        <v>16</v>
      </c>
      <c r="J2925" s="36">
        <v>161.22999999999999</v>
      </c>
      <c r="K2925" s="32">
        <v>85</v>
      </c>
      <c r="L2925" s="14">
        <v>0.1875</v>
      </c>
      <c r="M2925" s="12">
        <v>41893</v>
      </c>
      <c r="N2925" s="93" t="s">
        <v>6328</v>
      </c>
      <c r="O2925" s="8" t="s">
        <v>1571</v>
      </c>
      <c r="P2925" s="8" t="s">
        <v>3469</v>
      </c>
      <c r="Q2925" s="8" t="s">
        <v>3473</v>
      </c>
    </row>
    <row r="2926" spans="1:17" ht="13.9" customHeight="1">
      <c r="A2926" s="2" t="s">
        <v>9353</v>
      </c>
      <c r="B2926" s="11" t="s">
        <v>13</v>
      </c>
      <c r="C2926" s="3" t="s">
        <v>14</v>
      </c>
      <c r="D2926" s="8" t="s">
        <v>3047</v>
      </c>
      <c r="E2926" s="3" t="s">
        <v>774</v>
      </c>
      <c r="F2926" s="8" t="s">
        <v>3477</v>
      </c>
      <c r="G2926" s="8" t="s">
        <v>15</v>
      </c>
      <c r="H2926" s="8" t="s">
        <v>3526</v>
      </c>
      <c r="I2926" s="3" t="s">
        <v>16</v>
      </c>
      <c r="J2926" s="36">
        <v>242.61</v>
      </c>
      <c r="K2926" s="32">
        <v>11.333330999999999</v>
      </c>
      <c r="L2926" s="14">
        <v>0.1875</v>
      </c>
      <c r="M2926" s="12">
        <v>41867</v>
      </c>
      <c r="N2926" s="93" t="s">
        <v>6329</v>
      </c>
      <c r="O2926" s="8" t="s">
        <v>1571</v>
      </c>
      <c r="P2926" s="8" t="s">
        <v>3469</v>
      </c>
      <c r="Q2926" s="8" t="s">
        <v>3473</v>
      </c>
    </row>
    <row r="2927" spans="1:17" ht="13.9" customHeight="1">
      <c r="A2927" s="23" t="s">
        <v>9354</v>
      </c>
      <c r="B2927" s="11" t="s">
        <v>13</v>
      </c>
      <c r="C2927" s="3" t="s">
        <v>14</v>
      </c>
      <c r="D2927" s="8" t="s">
        <v>3048</v>
      </c>
      <c r="E2927" s="8" t="s">
        <v>1274</v>
      </c>
      <c r="F2927" s="8" t="s">
        <v>3477</v>
      </c>
      <c r="G2927" s="8" t="s">
        <v>15</v>
      </c>
      <c r="H2927" s="8" t="s">
        <v>3541</v>
      </c>
      <c r="I2927" s="3" t="s">
        <v>16</v>
      </c>
      <c r="J2927" s="36">
        <v>84.89</v>
      </c>
      <c r="K2927" s="32">
        <v>1.25</v>
      </c>
      <c r="L2927" s="14">
        <v>0.1875</v>
      </c>
      <c r="M2927" s="12">
        <v>42386</v>
      </c>
      <c r="N2927" s="93" t="s">
        <v>4928</v>
      </c>
      <c r="O2927" s="8" t="s">
        <v>218</v>
      </c>
      <c r="P2927" s="8" t="s">
        <v>3469</v>
      </c>
      <c r="Q2927" s="8" t="s">
        <v>3473</v>
      </c>
    </row>
    <row r="2928" spans="1:17" ht="13.9" customHeight="1">
      <c r="A2928" s="2" t="s">
        <v>9355</v>
      </c>
      <c r="B2928" s="11" t="s">
        <v>13</v>
      </c>
      <c r="C2928" s="3" t="s">
        <v>14</v>
      </c>
      <c r="D2928" s="8" t="s">
        <v>3049</v>
      </c>
      <c r="E2928" s="8" t="s">
        <v>201</v>
      </c>
      <c r="F2928" s="8" t="s">
        <v>3477</v>
      </c>
      <c r="G2928" s="8" t="s">
        <v>15</v>
      </c>
      <c r="H2928" s="8" t="s">
        <v>3541</v>
      </c>
      <c r="I2928" s="3" t="s">
        <v>16</v>
      </c>
      <c r="J2928" s="36">
        <v>82.74</v>
      </c>
      <c r="K2928" s="32">
        <v>1.875</v>
      </c>
      <c r="L2928" s="14">
        <v>0.1875</v>
      </c>
      <c r="M2928" s="7">
        <v>41900</v>
      </c>
      <c r="N2928" s="93" t="s">
        <v>4924</v>
      </c>
      <c r="O2928" s="8" t="s">
        <v>218</v>
      </c>
      <c r="P2928" s="8" t="s">
        <v>3469</v>
      </c>
      <c r="Q2928" s="8" t="s">
        <v>3473</v>
      </c>
    </row>
    <row r="2929" spans="1:17" ht="13.9" customHeight="1">
      <c r="A2929" s="2" t="s">
        <v>9356</v>
      </c>
      <c r="B2929" s="11" t="s">
        <v>13</v>
      </c>
      <c r="C2929" s="3" t="s">
        <v>14</v>
      </c>
      <c r="D2929" s="8" t="s">
        <v>3050</v>
      </c>
      <c r="E2929" s="8" t="s">
        <v>201</v>
      </c>
      <c r="F2929" s="8" t="s">
        <v>3477</v>
      </c>
      <c r="G2929" s="8" t="s">
        <v>15</v>
      </c>
      <c r="H2929" s="3" t="s">
        <v>3541</v>
      </c>
      <c r="I2929" s="3" t="s">
        <v>16</v>
      </c>
      <c r="J2929" s="36">
        <v>80.97</v>
      </c>
      <c r="K2929" s="32">
        <v>1.25</v>
      </c>
      <c r="L2929" s="14">
        <v>0.1875</v>
      </c>
      <c r="M2929" s="12">
        <v>41902</v>
      </c>
      <c r="N2929" s="93" t="s">
        <v>4925</v>
      </c>
      <c r="O2929" s="8" t="s">
        <v>218</v>
      </c>
      <c r="P2929" s="8" t="s">
        <v>3469</v>
      </c>
      <c r="Q2929" s="8" t="s">
        <v>3473</v>
      </c>
    </row>
    <row r="2930" spans="1:17" ht="13.9" customHeight="1">
      <c r="A2930" s="23" t="s">
        <v>9357</v>
      </c>
      <c r="B2930" s="11" t="s">
        <v>13</v>
      </c>
      <c r="C2930" s="3" t="s">
        <v>14</v>
      </c>
      <c r="D2930" s="8" t="s">
        <v>3051</v>
      </c>
      <c r="E2930" s="3" t="s">
        <v>506</v>
      </c>
      <c r="F2930" s="8" t="s">
        <v>3477</v>
      </c>
      <c r="G2930" s="8" t="s">
        <v>15</v>
      </c>
      <c r="H2930" s="8" t="s">
        <v>3544</v>
      </c>
      <c r="I2930" s="3" t="s">
        <v>16</v>
      </c>
      <c r="J2930" s="36">
        <v>73.209999999999994</v>
      </c>
      <c r="K2930" s="32">
        <v>2.1111110000000002</v>
      </c>
      <c r="L2930" s="14">
        <v>0.1875</v>
      </c>
      <c r="M2930" s="12">
        <v>41847</v>
      </c>
      <c r="N2930" s="93" t="s">
        <v>4311</v>
      </c>
      <c r="O2930" s="8" t="s">
        <v>242</v>
      </c>
      <c r="P2930" s="8" t="s">
        <v>3469</v>
      </c>
      <c r="Q2930" s="8" t="s">
        <v>3473</v>
      </c>
    </row>
    <row r="2931" spans="1:17" ht="13.9" customHeight="1">
      <c r="A2931" s="2" t="s">
        <v>9358</v>
      </c>
      <c r="B2931" s="11" t="s">
        <v>13</v>
      </c>
      <c r="C2931" s="3" t="s">
        <v>14</v>
      </c>
      <c r="D2931" s="8" t="s">
        <v>3052</v>
      </c>
      <c r="E2931" s="8" t="s">
        <v>201</v>
      </c>
      <c r="F2931" s="8" t="s">
        <v>3477</v>
      </c>
      <c r="G2931" s="3" t="s">
        <v>15</v>
      </c>
      <c r="H2931" s="8" t="s">
        <v>3541</v>
      </c>
      <c r="I2931" s="3" t="s">
        <v>16</v>
      </c>
      <c r="J2931" s="35">
        <v>75.98</v>
      </c>
      <c r="K2931" s="32">
        <v>1.25</v>
      </c>
      <c r="L2931" s="6">
        <v>0.1875</v>
      </c>
      <c r="M2931" s="12">
        <v>42386</v>
      </c>
      <c r="N2931" s="93" t="s">
        <v>4929</v>
      </c>
      <c r="O2931" s="3" t="s">
        <v>218</v>
      </c>
      <c r="P2931" s="3" t="s">
        <v>3469</v>
      </c>
      <c r="Q2931" s="3" t="s">
        <v>3473</v>
      </c>
    </row>
    <row r="2932" spans="1:17" ht="13.9" customHeight="1">
      <c r="A2932" s="2" t="s">
        <v>9359</v>
      </c>
      <c r="B2932" s="11" t="s">
        <v>13</v>
      </c>
      <c r="C2932" s="3" t="s">
        <v>14</v>
      </c>
      <c r="D2932" s="8" t="s">
        <v>3053</v>
      </c>
      <c r="E2932" s="3" t="s">
        <v>723</v>
      </c>
      <c r="F2932" s="8" t="s">
        <v>3477</v>
      </c>
      <c r="G2932" s="3" t="s">
        <v>15</v>
      </c>
      <c r="H2932" s="8" t="s">
        <v>3541</v>
      </c>
      <c r="I2932" s="3" t="s">
        <v>16</v>
      </c>
      <c r="J2932" s="35">
        <v>158.65</v>
      </c>
      <c r="K2932" s="32">
        <v>69.757402999999996</v>
      </c>
      <c r="L2932" s="6">
        <v>0.125</v>
      </c>
      <c r="M2932" s="12">
        <v>15102</v>
      </c>
      <c r="N2932" s="93" t="s">
        <v>6330</v>
      </c>
      <c r="O2932" s="3" t="s">
        <v>218</v>
      </c>
      <c r="P2932" s="3" t="s">
        <v>3470</v>
      </c>
      <c r="Q2932" s="3" t="s">
        <v>3474</v>
      </c>
    </row>
    <row r="2933" spans="1:17" ht="13.9" customHeight="1">
      <c r="A2933" s="23" t="s">
        <v>9360</v>
      </c>
      <c r="B2933" s="11" t="s">
        <v>13</v>
      </c>
      <c r="C2933" s="3" t="s">
        <v>14</v>
      </c>
      <c r="D2933" s="8" t="s">
        <v>3054</v>
      </c>
      <c r="E2933" s="8" t="s">
        <v>2147</v>
      </c>
      <c r="F2933" s="8" t="s">
        <v>3477</v>
      </c>
      <c r="G2933" s="3" t="s">
        <v>15</v>
      </c>
      <c r="H2933" s="8" t="s">
        <v>3541</v>
      </c>
      <c r="I2933" s="3" t="s">
        <v>16</v>
      </c>
      <c r="J2933" s="35">
        <v>160.38</v>
      </c>
      <c r="K2933" s="32">
        <v>1.074074</v>
      </c>
      <c r="L2933" s="6">
        <v>0.125</v>
      </c>
      <c r="M2933" s="12">
        <v>12239</v>
      </c>
      <c r="N2933" s="93" t="s">
        <v>66</v>
      </c>
      <c r="O2933" s="3" t="s">
        <v>218</v>
      </c>
      <c r="P2933" s="3" t="s">
        <v>3470</v>
      </c>
      <c r="Q2933" s="3" t="s">
        <v>3474</v>
      </c>
    </row>
    <row r="2934" spans="1:17" ht="13.9" customHeight="1">
      <c r="A2934" s="2" t="s">
        <v>9361</v>
      </c>
      <c r="B2934" s="11" t="s">
        <v>13</v>
      </c>
      <c r="C2934" s="3" t="s">
        <v>14</v>
      </c>
      <c r="D2934" s="8" t="s">
        <v>3055</v>
      </c>
      <c r="E2934" s="8" t="s">
        <v>1502</v>
      </c>
      <c r="F2934" s="8" t="s">
        <v>3477</v>
      </c>
      <c r="G2934" s="3" t="s">
        <v>15</v>
      </c>
      <c r="H2934" s="8" t="s">
        <v>3541</v>
      </c>
      <c r="I2934" s="3" t="s">
        <v>16</v>
      </c>
      <c r="J2934" s="35">
        <v>150.61000000000001</v>
      </c>
      <c r="K2934" s="32">
        <v>2.3629628999999999</v>
      </c>
      <c r="L2934" s="6">
        <v>0.125</v>
      </c>
      <c r="M2934" s="12">
        <v>12116</v>
      </c>
      <c r="N2934" s="93" t="s">
        <v>67</v>
      </c>
      <c r="O2934" s="3" t="s">
        <v>218</v>
      </c>
      <c r="P2934" s="3" t="s">
        <v>3470</v>
      </c>
      <c r="Q2934" s="3" t="s">
        <v>3474</v>
      </c>
    </row>
    <row r="2935" spans="1:17" ht="13.9" customHeight="1">
      <c r="A2935" s="2" t="s">
        <v>9362</v>
      </c>
      <c r="B2935" s="11" t="s">
        <v>13</v>
      </c>
      <c r="C2935" s="3" t="s">
        <v>14</v>
      </c>
      <c r="D2935" s="8" t="s">
        <v>3056</v>
      </c>
      <c r="E2935" s="3" t="s">
        <v>1327</v>
      </c>
      <c r="F2935" s="8" t="s">
        <v>3477</v>
      </c>
      <c r="G2935" s="3" t="s">
        <v>15</v>
      </c>
      <c r="H2935" s="3" t="s">
        <v>3541</v>
      </c>
      <c r="I2935" s="3" t="s">
        <v>16</v>
      </c>
      <c r="J2935" s="36">
        <v>178.88</v>
      </c>
      <c r="K2935" s="32">
        <v>8.0555540000000008</v>
      </c>
      <c r="L2935" s="6">
        <v>0.125</v>
      </c>
      <c r="M2935" s="12">
        <v>12582</v>
      </c>
      <c r="N2935" s="93" t="s">
        <v>4930</v>
      </c>
      <c r="O2935" s="3" t="s">
        <v>218</v>
      </c>
      <c r="P2935" s="3" t="s">
        <v>3470</v>
      </c>
      <c r="Q2935" s="3" t="s">
        <v>3474</v>
      </c>
    </row>
    <row r="2936" spans="1:17" ht="13.9" customHeight="1">
      <c r="A2936" s="23" t="s">
        <v>9363</v>
      </c>
      <c r="B2936" s="11" t="s">
        <v>13</v>
      </c>
      <c r="C2936" s="3" t="s">
        <v>14</v>
      </c>
      <c r="D2936" s="8" t="s">
        <v>3057</v>
      </c>
      <c r="E2936" s="8" t="s">
        <v>1777</v>
      </c>
      <c r="F2936" s="8" t="s">
        <v>3479</v>
      </c>
      <c r="G2936" s="3" t="s">
        <v>15</v>
      </c>
      <c r="H2936" s="3" t="s">
        <v>3522</v>
      </c>
      <c r="I2936" s="3" t="s">
        <v>16</v>
      </c>
      <c r="J2936" s="36">
        <v>85.87</v>
      </c>
      <c r="K2936" s="32">
        <v>16.112812999999999</v>
      </c>
      <c r="L2936" s="6">
        <v>0.125</v>
      </c>
      <c r="M2936" s="12">
        <v>28981</v>
      </c>
      <c r="N2936" s="93" t="s">
        <v>6331</v>
      </c>
      <c r="O2936" s="3" t="s">
        <v>177</v>
      </c>
      <c r="P2936" s="3" t="s">
        <v>3467</v>
      </c>
      <c r="Q2936" s="3" t="s">
        <v>3474</v>
      </c>
    </row>
    <row r="2937" spans="1:17" ht="13.9" customHeight="1">
      <c r="A2937" s="2" t="s">
        <v>9364</v>
      </c>
      <c r="B2937" s="11" t="s">
        <v>13</v>
      </c>
      <c r="C2937" s="3" t="s">
        <v>14</v>
      </c>
      <c r="D2937" s="8" t="s">
        <v>3058</v>
      </c>
      <c r="E2937" s="3" t="s">
        <v>354</v>
      </c>
      <c r="F2937" s="8" t="s">
        <v>3479</v>
      </c>
      <c r="G2937" s="8" t="s">
        <v>15</v>
      </c>
      <c r="H2937" s="13" t="s">
        <v>3522</v>
      </c>
      <c r="I2937" s="3" t="s">
        <v>16</v>
      </c>
      <c r="J2937" s="36">
        <v>82.22</v>
      </c>
      <c r="K2937" s="32">
        <v>9.7525890000000004</v>
      </c>
      <c r="L2937" s="14">
        <v>0.125</v>
      </c>
      <c r="M2937" s="12">
        <v>25972</v>
      </c>
      <c r="N2937" s="93" t="s">
        <v>4931</v>
      </c>
      <c r="O2937" s="8" t="s">
        <v>177</v>
      </c>
      <c r="P2937" s="8" t="s">
        <v>3467</v>
      </c>
      <c r="Q2937" s="8" t="s">
        <v>3474</v>
      </c>
    </row>
    <row r="2938" spans="1:17" ht="13.9" customHeight="1">
      <c r="A2938" s="2" t="s">
        <v>9365</v>
      </c>
      <c r="B2938" s="11" t="s">
        <v>13</v>
      </c>
      <c r="C2938" s="3" t="s">
        <v>14</v>
      </c>
      <c r="D2938" s="8" t="s">
        <v>3059</v>
      </c>
      <c r="E2938" s="8" t="s">
        <v>2692</v>
      </c>
      <c r="F2938" s="8" t="s">
        <v>3477</v>
      </c>
      <c r="G2938" s="8" t="s">
        <v>15</v>
      </c>
      <c r="H2938" s="8" t="s">
        <v>3526</v>
      </c>
      <c r="I2938" s="3" t="s">
        <v>16</v>
      </c>
      <c r="J2938" s="36">
        <v>80.099999999999994</v>
      </c>
      <c r="K2938" s="32">
        <v>5.6666695000000002</v>
      </c>
      <c r="L2938" s="14">
        <v>0.1875</v>
      </c>
      <c r="M2938" s="12">
        <v>41936</v>
      </c>
      <c r="N2938" s="93" t="s">
        <v>6332</v>
      </c>
      <c r="O2938" s="8" t="s">
        <v>1571</v>
      </c>
      <c r="P2938" s="8" t="s">
        <v>3469</v>
      </c>
      <c r="Q2938" s="8" t="s">
        <v>3473</v>
      </c>
    </row>
    <row r="2939" spans="1:17" ht="13.9" customHeight="1">
      <c r="A2939" s="23" t="s">
        <v>9366</v>
      </c>
      <c r="B2939" s="11" t="s">
        <v>13</v>
      </c>
      <c r="C2939" s="3" t="s">
        <v>14</v>
      </c>
      <c r="D2939" s="8" t="s">
        <v>3060</v>
      </c>
      <c r="E2939" s="8" t="s">
        <v>3188</v>
      </c>
      <c r="F2939" s="8" t="s">
        <v>3479</v>
      </c>
      <c r="G2939" s="8" t="s">
        <v>15</v>
      </c>
      <c r="H2939" s="8" t="s">
        <v>3541</v>
      </c>
      <c r="I2939" s="3" t="s">
        <v>16</v>
      </c>
      <c r="J2939" s="36">
        <v>78.97</v>
      </c>
      <c r="K2939" s="32">
        <v>0.71430000000000005</v>
      </c>
      <c r="L2939" s="14">
        <v>0.125</v>
      </c>
      <c r="M2939" s="12">
        <v>42420</v>
      </c>
      <c r="N2939" s="93" t="s">
        <v>4932</v>
      </c>
      <c r="O2939" s="8" t="s">
        <v>218</v>
      </c>
      <c r="P2939" s="8" t="s">
        <v>3469</v>
      </c>
      <c r="Q2939" s="8" t="s">
        <v>3473</v>
      </c>
    </row>
    <row r="2940" spans="1:17" ht="13.9" customHeight="1">
      <c r="A2940" s="2" t="s">
        <v>9367</v>
      </c>
      <c r="B2940" s="11" t="s">
        <v>13</v>
      </c>
      <c r="C2940" s="3" t="s">
        <v>14</v>
      </c>
      <c r="D2940" s="8" t="s">
        <v>3061</v>
      </c>
      <c r="E2940" s="8" t="s">
        <v>1274</v>
      </c>
      <c r="F2940" s="8" t="s">
        <v>3479</v>
      </c>
      <c r="G2940" s="8" t="s">
        <v>15</v>
      </c>
      <c r="H2940" s="13" t="s">
        <v>3541</v>
      </c>
      <c r="I2940" s="3" t="s">
        <v>16</v>
      </c>
      <c r="J2940" s="36">
        <v>57.86</v>
      </c>
      <c r="K2940" s="32">
        <v>26.458200000000001</v>
      </c>
      <c r="L2940" s="14">
        <v>0.1875</v>
      </c>
      <c r="M2940" s="7">
        <v>41738</v>
      </c>
      <c r="N2940" s="93" t="s">
        <v>6333</v>
      </c>
      <c r="O2940" s="8" t="s">
        <v>218</v>
      </c>
      <c r="P2940" s="8" t="s">
        <v>3469</v>
      </c>
      <c r="Q2940" s="8" t="s">
        <v>3473</v>
      </c>
    </row>
    <row r="2941" spans="1:17" ht="13.9" customHeight="1">
      <c r="A2941" s="2" t="s">
        <v>9368</v>
      </c>
      <c r="B2941" s="11" t="s">
        <v>13</v>
      </c>
      <c r="C2941" s="3" t="s">
        <v>14</v>
      </c>
      <c r="D2941" s="8" t="s">
        <v>159</v>
      </c>
      <c r="E2941" s="8" t="s">
        <v>2864</v>
      </c>
      <c r="F2941" s="8" t="s">
        <v>3477</v>
      </c>
      <c r="G2941" s="8" t="s">
        <v>15</v>
      </c>
      <c r="H2941" s="13" t="s">
        <v>3526</v>
      </c>
      <c r="I2941" s="3" t="s">
        <v>16</v>
      </c>
      <c r="J2941" s="36">
        <v>275.43</v>
      </c>
      <c r="K2941" s="32">
        <v>5.578125</v>
      </c>
      <c r="L2941" s="14">
        <v>0.125</v>
      </c>
      <c r="M2941" s="12">
        <v>41929</v>
      </c>
      <c r="N2941" s="93" t="s">
        <v>4312</v>
      </c>
      <c r="O2941" s="8" t="s">
        <v>1571</v>
      </c>
      <c r="P2941" s="8" t="s">
        <v>3469</v>
      </c>
      <c r="Q2941" s="8" t="s">
        <v>3473</v>
      </c>
    </row>
    <row r="2942" spans="1:17" ht="13.9" customHeight="1">
      <c r="A2942" s="23" t="s">
        <v>9369</v>
      </c>
      <c r="B2942" s="11" t="s">
        <v>13</v>
      </c>
      <c r="C2942" s="3" t="s">
        <v>14</v>
      </c>
      <c r="D2942" s="8" t="s">
        <v>3062</v>
      </c>
      <c r="E2942" s="3" t="s">
        <v>1177</v>
      </c>
      <c r="F2942" s="8" t="s">
        <v>3477</v>
      </c>
      <c r="G2942" s="8" t="s">
        <v>15</v>
      </c>
      <c r="H2942" s="3" t="s">
        <v>3526</v>
      </c>
      <c r="I2942" s="3" t="s">
        <v>16</v>
      </c>
      <c r="J2942" s="36">
        <v>40.42</v>
      </c>
      <c r="K2942" s="32">
        <v>17</v>
      </c>
      <c r="L2942" s="14">
        <v>0.2</v>
      </c>
      <c r="M2942" s="12">
        <v>41935</v>
      </c>
      <c r="N2942" s="93" t="s">
        <v>4313</v>
      </c>
      <c r="O2942" s="8" t="s">
        <v>1571</v>
      </c>
      <c r="P2942" s="8" t="s">
        <v>3469</v>
      </c>
      <c r="Q2942" s="8" t="s">
        <v>3473</v>
      </c>
    </row>
    <row r="2943" spans="1:17" ht="13.9" customHeight="1">
      <c r="A2943" s="2" t="s">
        <v>9370</v>
      </c>
      <c r="B2943" s="11" t="s">
        <v>13</v>
      </c>
      <c r="C2943" s="3" t="s">
        <v>14</v>
      </c>
      <c r="D2943" s="8" t="s">
        <v>3064</v>
      </c>
      <c r="E2943" s="8" t="s">
        <v>2147</v>
      </c>
      <c r="F2943" s="8" t="s">
        <v>3477</v>
      </c>
      <c r="G2943" s="8" t="s">
        <v>15</v>
      </c>
      <c r="H2943" s="13" t="s">
        <v>3544</v>
      </c>
      <c r="I2943" s="3" t="s">
        <v>16</v>
      </c>
      <c r="J2943" s="36">
        <v>18.72</v>
      </c>
      <c r="K2943" s="32">
        <v>0.5</v>
      </c>
      <c r="L2943" s="14">
        <v>0.2</v>
      </c>
      <c r="M2943" s="12">
        <v>42430</v>
      </c>
      <c r="N2943" s="93" t="s">
        <v>4933</v>
      </c>
      <c r="O2943" s="8" t="s">
        <v>242</v>
      </c>
      <c r="P2943" s="8" t="s">
        <v>3469</v>
      </c>
      <c r="Q2943" s="8" t="s">
        <v>3473</v>
      </c>
    </row>
    <row r="2944" spans="1:17" ht="13.9" customHeight="1">
      <c r="A2944" s="2" t="s">
        <v>9371</v>
      </c>
      <c r="B2944" s="11" t="s">
        <v>13</v>
      </c>
      <c r="C2944" s="3" t="s">
        <v>14</v>
      </c>
      <c r="D2944" s="8" t="s">
        <v>3065</v>
      </c>
      <c r="E2944" s="8" t="s">
        <v>3126</v>
      </c>
      <c r="F2944" s="8" t="s">
        <v>3477</v>
      </c>
      <c r="G2944" s="8" t="s">
        <v>15</v>
      </c>
      <c r="H2944" s="13" t="s">
        <v>3526</v>
      </c>
      <c r="I2944" s="3" t="s">
        <v>16</v>
      </c>
      <c r="J2944" s="36">
        <v>162.30000000000001</v>
      </c>
      <c r="K2944" s="32">
        <v>11.33305</v>
      </c>
      <c r="L2944" s="14">
        <v>0.125</v>
      </c>
      <c r="M2944" s="7">
        <v>41953</v>
      </c>
      <c r="N2944" s="93" t="s">
        <v>4934</v>
      </c>
      <c r="O2944" s="8" t="s">
        <v>1571</v>
      </c>
      <c r="P2944" s="8" t="s">
        <v>3469</v>
      </c>
      <c r="Q2944" s="8" t="s">
        <v>3473</v>
      </c>
    </row>
    <row r="2945" spans="1:17" ht="13.9" customHeight="1">
      <c r="A2945" s="23" t="s">
        <v>9372</v>
      </c>
      <c r="B2945" s="11" t="s">
        <v>13</v>
      </c>
      <c r="C2945" s="3" t="s">
        <v>14</v>
      </c>
      <c r="D2945" s="8" t="s">
        <v>3066</v>
      </c>
      <c r="E2945" s="8" t="s">
        <v>3126</v>
      </c>
      <c r="F2945" s="8" t="s">
        <v>3477</v>
      </c>
      <c r="G2945" s="8" t="s">
        <v>15</v>
      </c>
      <c r="H2945" s="13" t="s">
        <v>3526</v>
      </c>
      <c r="I2945" s="3" t="s">
        <v>16</v>
      </c>
      <c r="J2945" s="36">
        <v>272.24</v>
      </c>
      <c r="K2945" s="32">
        <v>1.859375</v>
      </c>
      <c r="L2945" s="14">
        <v>0.1875</v>
      </c>
      <c r="M2945" s="12">
        <v>41949</v>
      </c>
      <c r="N2945" s="93" t="s">
        <v>4935</v>
      </c>
      <c r="O2945" s="8" t="s">
        <v>1571</v>
      </c>
      <c r="P2945" s="8" t="s">
        <v>3469</v>
      </c>
      <c r="Q2945" s="8" t="s">
        <v>3473</v>
      </c>
    </row>
    <row r="2946" spans="1:17" ht="13.9" customHeight="1">
      <c r="A2946" s="2" t="s">
        <v>9373</v>
      </c>
      <c r="B2946" s="11" t="s">
        <v>13</v>
      </c>
      <c r="C2946" s="3" t="s">
        <v>14</v>
      </c>
      <c r="D2946" s="8" t="s">
        <v>3067</v>
      </c>
      <c r="E2946" s="8" t="s">
        <v>2207</v>
      </c>
      <c r="F2946" s="8" t="s">
        <v>3477</v>
      </c>
      <c r="G2946" s="8" t="s">
        <v>15</v>
      </c>
      <c r="H2946" s="8" t="s">
        <v>3526</v>
      </c>
      <c r="I2946" s="3" t="s">
        <v>16</v>
      </c>
      <c r="J2946" s="36">
        <v>248.2</v>
      </c>
      <c r="K2946" s="32">
        <v>1.7</v>
      </c>
      <c r="L2946" s="14">
        <v>0.1875</v>
      </c>
      <c r="M2946" s="12">
        <v>41938</v>
      </c>
      <c r="N2946" s="93" t="s">
        <v>6334</v>
      </c>
      <c r="O2946" s="8" t="s">
        <v>1571</v>
      </c>
      <c r="P2946" s="8" t="s">
        <v>3469</v>
      </c>
      <c r="Q2946" s="8" t="s">
        <v>3473</v>
      </c>
    </row>
    <row r="2947" spans="1:17" ht="13.9" customHeight="1">
      <c r="A2947" s="2" t="s">
        <v>9374</v>
      </c>
      <c r="B2947" s="11" t="s">
        <v>13</v>
      </c>
      <c r="C2947" s="3" t="s">
        <v>14</v>
      </c>
      <c r="D2947" s="8" t="s">
        <v>3068</v>
      </c>
      <c r="E2947" s="8" t="s">
        <v>1502</v>
      </c>
      <c r="F2947" s="8" t="s">
        <v>3479</v>
      </c>
      <c r="G2947" s="8" t="s">
        <v>15</v>
      </c>
      <c r="H2947" s="8" t="s">
        <v>3541</v>
      </c>
      <c r="I2947" s="3" t="s">
        <v>16</v>
      </c>
      <c r="J2947" s="36">
        <v>1.87</v>
      </c>
      <c r="K2947" s="32">
        <v>0.23335</v>
      </c>
      <c r="L2947" s="14">
        <v>0.1875</v>
      </c>
      <c r="M2947" s="12">
        <v>42436</v>
      </c>
      <c r="N2947" s="93" t="s">
        <v>4936</v>
      </c>
      <c r="O2947" s="8" t="s">
        <v>218</v>
      </c>
      <c r="P2947" s="8" t="s">
        <v>3469</v>
      </c>
      <c r="Q2947" s="8" t="s">
        <v>3473</v>
      </c>
    </row>
    <row r="2948" spans="1:17" ht="13.9" customHeight="1">
      <c r="A2948" s="23" t="s">
        <v>9375</v>
      </c>
      <c r="B2948" s="11" t="s">
        <v>13</v>
      </c>
      <c r="C2948" s="3" t="s">
        <v>14</v>
      </c>
      <c r="D2948" s="8" t="s">
        <v>3069</v>
      </c>
      <c r="E2948" s="3" t="s">
        <v>1396</v>
      </c>
      <c r="F2948" s="8" t="s">
        <v>3477</v>
      </c>
      <c r="G2948" s="8" t="s">
        <v>15</v>
      </c>
      <c r="H2948" s="8" t="s">
        <v>3497</v>
      </c>
      <c r="I2948" s="3" t="s">
        <v>16</v>
      </c>
      <c r="J2948" s="36">
        <v>156.54</v>
      </c>
      <c r="K2948" s="32">
        <v>0.73850099999999996</v>
      </c>
      <c r="L2948" s="14">
        <v>0.2</v>
      </c>
      <c r="M2948" s="7">
        <v>41960</v>
      </c>
      <c r="N2948" s="93" t="s">
        <v>6335</v>
      </c>
      <c r="O2948" s="8" t="s">
        <v>683</v>
      </c>
      <c r="P2948" s="8" t="s">
        <v>3465</v>
      </c>
      <c r="Q2948" s="8" t="s">
        <v>3472</v>
      </c>
    </row>
    <row r="2949" spans="1:17" ht="13.9" customHeight="1">
      <c r="A2949" s="2" t="s">
        <v>9376</v>
      </c>
      <c r="B2949" s="11" t="s">
        <v>13</v>
      </c>
      <c r="C2949" s="3" t="s">
        <v>14</v>
      </c>
      <c r="D2949" s="8" t="s">
        <v>3070</v>
      </c>
      <c r="E2949" s="3" t="s">
        <v>116</v>
      </c>
      <c r="F2949" s="8" t="s">
        <v>3479</v>
      </c>
      <c r="G2949" s="8" t="s">
        <v>15</v>
      </c>
      <c r="H2949" s="8" t="s">
        <v>3541</v>
      </c>
      <c r="I2949" s="3" t="s">
        <v>16</v>
      </c>
      <c r="J2949" s="36">
        <v>66.48</v>
      </c>
      <c r="K2949" s="32">
        <v>0.34733999999999998</v>
      </c>
      <c r="L2949" s="14">
        <v>0.1875</v>
      </c>
      <c r="M2949" s="12">
        <v>41952</v>
      </c>
      <c r="N2949" s="93" t="s">
        <v>4314</v>
      </c>
      <c r="O2949" s="8" t="s">
        <v>218</v>
      </c>
      <c r="P2949" s="8" t="s">
        <v>3469</v>
      </c>
      <c r="Q2949" s="8" t="s">
        <v>3473</v>
      </c>
    </row>
    <row r="2950" spans="1:17" ht="13.9" customHeight="1">
      <c r="A2950" s="2" t="s">
        <v>9377</v>
      </c>
      <c r="B2950" s="11" t="s">
        <v>13</v>
      </c>
      <c r="C2950" s="3" t="s">
        <v>14</v>
      </c>
      <c r="D2950" s="8" t="s">
        <v>3071</v>
      </c>
      <c r="E2950" s="8" t="s">
        <v>2276</v>
      </c>
      <c r="F2950" s="8" t="s">
        <v>3479</v>
      </c>
      <c r="G2950" s="8" t="s">
        <v>15</v>
      </c>
      <c r="H2950" s="8" t="s">
        <v>3541</v>
      </c>
      <c r="I2950" s="3" t="s">
        <v>16</v>
      </c>
      <c r="J2950" s="36">
        <v>62.44</v>
      </c>
      <c r="K2950" s="32">
        <v>0.17366999999999999</v>
      </c>
      <c r="L2950" s="14">
        <v>0.1875</v>
      </c>
      <c r="M2950" s="12">
        <v>41966</v>
      </c>
      <c r="N2950" s="93" t="s">
        <v>4937</v>
      </c>
      <c r="O2950" s="8" t="s">
        <v>218</v>
      </c>
      <c r="P2950" s="8" t="s">
        <v>3469</v>
      </c>
      <c r="Q2950" s="8" t="s">
        <v>3473</v>
      </c>
    </row>
    <row r="2951" spans="1:17" ht="13.9" customHeight="1">
      <c r="A2951" s="23" t="s">
        <v>9378</v>
      </c>
      <c r="B2951" s="11" t="s">
        <v>13</v>
      </c>
      <c r="C2951" s="3" t="s">
        <v>14</v>
      </c>
      <c r="D2951" s="8" t="s">
        <v>3072</v>
      </c>
      <c r="E2951" s="8" t="s">
        <v>2207</v>
      </c>
      <c r="F2951" s="8" t="s">
        <v>3479</v>
      </c>
      <c r="G2951" s="8" t="s">
        <v>15</v>
      </c>
      <c r="H2951" s="8" t="s">
        <v>3541</v>
      </c>
      <c r="I2951" s="3" t="s">
        <v>16</v>
      </c>
      <c r="J2951" s="36">
        <v>56.69</v>
      </c>
      <c r="K2951" s="32">
        <v>0.11577999999999999</v>
      </c>
      <c r="L2951" s="14">
        <v>0.1875</v>
      </c>
      <c r="M2951" s="12">
        <v>42436</v>
      </c>
      <c r="N2951" s="93" t="s">
        <v>4315</v>
      </c>
      <c r="O2951" s="8" t="s">
        <v>218</v>
      </c>
      <c r="P2951" s="8" t="s">
        <v>3469</v>
      </c>
      <c r="Q2951" s="8" t="s">
        <v>3473</v>
      </c>
    </row>
    <row r="2952" spans="1:17" ht="13.9" customHeight="1">
      <c r="A2952" s="2" t="s">
        <v>9379</v>
      </c>
      <c r="B2952" s="11" t="s">
        <v>13</v>
      </c>
      <c r="C2952" s="3" t="s">
        <v>14</v>
      </c>
      <c r="D2952" s="8" t="s">
        <v>3030</v>
      </c>
      <c r="E2952" s="3" t="s">
        <v>616</v>
      </c>
      <c r="F2952" s="8" t="s">
        <v>3479</v>
      </c>
      <c r="G2952" s="8" t="s">
        <v>15</v>
      </c>
      <c r="H2952" s="8" t="s">
        <v>3541</v>
      </c>
      <c r="I2952" s="3" t="s">
        <v>16</v>
      </c>
      <c r="J2952" s="36">
        <v>62.23</v>
      </c>
      <c r="K2952" s="32">
        <v>3.4520000000000002E-2</v>
      </c>
      <c r="L2952" s="14">
        <v>0.1875</v>
      </c>
      <c r="M2952" s="7">
        <v>41956</v>
      </c>
      <c r="N2952" s="93" t="s">
        <v>3623</v>
      </c>
      <c r="O2952" s="8" t="s">
        <v>218</v>
      </c>
      <c r="P2952" s="8" t="s">
        <v>3469</v>
      </c>
      <c r="Q2952" s="8" t="s">
        <v>3473</v>
      </c>
    </row>
    <row r="2953" spans="1:17" ht="13.9" customHeight="1">
      <c r="A2953" s="2" t="s">
        <v>9380</v>
      </c>
      <c r="B2953" s="11" t="s">
        <v>13</v>
      </c>
      <c r="C2953" s="3" t="s">
        <v>14</v>
      </c>
      <c r="D2953" s="8" t="s">
        <v>3073</v>
      </c>
      <c r="E2953" s="3" t="s">
        <v>766</v>
      </c>
      <c r="F2953" s="8" t="s">
        <v>3479</v>
      </c>
      <c r="G2953" s="8" t="s">
        <v>15</v>
      </c>
      <c r="H2953" s="8" t="s">
        <v>3541</v>
      </c>
      <c r="I2953" s="3" t="s">
        <v>16</v>
      </c>
      <c r="J2953" s="36">
        <v>56.05</v>
      </c>
      <c r="K2953" s="32">
        <v>2.589E-2</v>
      </c>
      <c r="L2953" s="14">
        <v>0.1875</v>
      </c>
      <c r="M2953" s="12">
        <v>41952</v>
      </c>
      <c r="N2953" s="93" t="s">
        <v>4938</v>
      </c>
      <c r="O2953" s="8" t="s">
        <v>218</v>
      </c>
      <c r="P2953" s="8" t="s">
        <v>3469</v>
      </c>
      <c r="Q2953" s="8" t="s">
        <v>3473</v>
      </c>
    </row>
    <row r="2954" spans="1:17" ht="13.9" customHeight="1">
      <c r="A2954" s="23" t="s">
        <v>9381</v>
      </c>
      <c r="B2954" s="11" t="s">
        <v>13</v>
      </c>
      <c r="C2954" s="3" t="s">
        <v>14</v>
      </c>
      <c r="D2954" s="8" t="s">
        <v>3074</v>
      </c>
      <c r="E2954" s="8" t="s">
        <v>2404</v>
      </c>
      <c r="F2954" s="8" t="s">
        <v>3479</v>
      </c>
      <c r="G2954" s="8" t="s">
        <v>15</v>
      </c>
      <c r="H2954" s="8" t="s">
        <v>3541</v>
      </c>
      <c r="I2954" s="3" t="s">
        <v>16</v>
      </c>
      <c r="J2954" s="36">
        <v>64.040000000000006</v>
      </c>
      <c r="K2954" s="32">
        <v>0.72489999999999999</v>
      </c>
      <c r="L2954" s="14">
        <v>0.1875</v>
      </c>
      <c r="M2954" s="12">
        <v>41931</v>
      </c>
      <c r="N2954" s="93" t="s">
        <v>6336</v>
      </c>
      <c r="O2954" s="8" t="s">
        <v>218</v>
      </c>
      <c r="P2954" s="8" t="s">
        <v>3469</v>
      </c>
      <c r="Q2954" s="8" t="s">
        <v>3473</v>
      </c>
    </row>
    <row r="2955" spans="1:17" ht="13.9" customHeight="1">
      <c r="A2955" s="2" t="s">
        <v>9382</v>
      </c>
      <c r="B2955" s="11" t="s">
        <v>13</v>
      </c>
      <c r="C2955" s="3" t="s">
        <v>14</v>
      </c>
      <c r="D2955" s="8" t="s">
        <v>3075</v>
      </c>
      <c r="E2955" s="3" t="s">
        <v>1177</v>
      </c>
      <c r="F2955" s="8" t="s">
        <v>3479</v>
      </c>
      <c r="G2955" s="8" t="s">
        <v>15</v>
      </c>
      <c r="H2955" s="8" t="s">
        <v>3541</v>
      </c>
      <c r="I2955" s="3" t="s">
        <v>16</v>
      </c>
      <c r="J2955" s="36">
        <v>59.32</v>
      </c>
      <c r="K2955" s="32">
        <v>0.72489999999999999</v>
      </c>
      <c r="L2955" s="14">
        <v>0.1875</v>
      </c>
      <c r="M2955" s="12">
        <v>42401</v>
      </c>
      <c r="N2955" s="93" t="s">
        <v>4314</v>
      </c>
      <c r="O2955" s="8" t="s">
        <v>218</v>
      </c>
      <c r="P2955" s="8" t="s">
        <v>3469</v>
      </c>
      <c r="Q2955" s="8" t="s">
        <v>3473</v>
      </c>
    </row>
    <row r="2956" spans="1:17" ht="13.9" customHeight="1">
      <c r="A2956" s="2" t="s">
        <v>9383</v>
      </c>
      <c r="B2956" s="11" t="s">
        <v>13</v>
      </c>
      <c r="C2956" s="3" t="s">
        <v>14</v>
      </c>
      <c r="D2956" s="8" t="s">
        <v>3076</v>
      </c>
      <c r="E2956" s="3" t="s">
        <v>955</v>
      </c>
      <c r="F2956" s="8" t="s">
        <v>3479</v>
      </c>
      <c r="G2956" s="8" t="s">
        <v>15</v>
      </c>
      <c r="H2956" s="8" t="s">
        <v>3541</v>
      </c>
      <c r="I2956" s="3" t="s">
        <v>16</v>
      </c>
      <c r="J2956" s="36">
        <v>60.47</v>
      </c>
      <c r="K2956" s="32">
        <v>1.33145</v>
      </c>
      <c r="L2956" s="14">
        <v>0.1875</v>
      </c>
      <c r="M2956" s="7">
        <v>41864</v>
      </c>
      <c r="N2956" s="93" t="s">
        <v>6337</v>
      </c>
      <c r="O2956" s="8" t="s">
        <v>218</v>
      </c>
      <c r="P2956" s="8" t="s">
        <v>3469</v>
      </c>
      <c r="Q2956" s="8" t="s">
        <v>3473</v>
      </c>
    </row>
    <row r="2957" spans="1:17" ht="13.9" customHeight="1">
      <c r="A2957" s="23" t="s">
        <v>9384</v>
      </c>
      <c r="B2957" s="11" t="s">
        <v>13</v>
      </c>
      <c r="C2957" s="3" t="s">
        <v>14</v>
      </c>
      <c r="D2957" s="8" t="s">
        <v>3077</v>
      </c>
      <c r="E2957" s="8" t="s">
        <v>3188</v>
      </c>
      <c r="F2957" s="8" t="s">
        <v>3479</v>
      </c>
      <c r="G2957" s="8" t="s">
        <v>15</v>
      </c>
      <c r="H2957" s="8" t="s">
        <v>3541</v>
      </c>
      <c r="I2957" s="3" t="s">
        <v>16</v>
      </c>
      <c r="J2957" s="36">
        <v>64.78</v>
      </c>
      <c r="K2957" s="32">
        <v>0.10355</v>
      </c>
      <c r="L2957" s="14">
        <v>0.1875</v>
      </c>
      <c r="M2957" s="12">
        <v>41924</v>
      </c>
      <c r="N2957" s="93" t="s">
        <v>3624</v>
      </c>
      <c r="O2957" s="8" t="s">
        <v>218</v>
      </c>
      <c r="P2957" s="8" t="s">
        <v>3469</v>
      </c>
      <c r="Q2957" s="8" t="s">
        <v>3473</v>
      </c>
    </row>
    <row r="2958" spans="1:17" ht="13.9" customHeight="1">
      <c r="A2958" s="2" t="s">
        <v>9385</v>
      </c>
      <c r="B2958" s="11" t="s">
        <v>13</v>
      </c>
      <c r="C2958" s="3" t="s">
        <v>14</v>
      </c>
      <c r="D2958" s="8" t="s">
        <v>3078</v>
      </c>
      <c r="E2958" s="3" t="s">
        <v>174</v>
      </c>
      <c r="F2958" s="8" t="s">
        <v>3479</v>
      </c>
      <c r="G2958" s="8" t="s">
        <v>15</v>
      </c>
      <c r="H2958" s="8" t="s">
        <v>3541</v>
      </c>
      <c r="I2958" s="3" t="s">
        <v>16</v>
      </c>
      <c r="J2958" s="36">
        <v>56.84</v>
      </c>
      <c r="K2958" s="32">
        <v>0.23155999999999999</v>
      </c>
      <c r="L2958" s="14">
        <v>0.1875</v>
      </c>
      <c r="M2958" s="12">
        <v>41938</v>
      </c>
      <c r="N2958" s="93" t="s">
        <v>4939</v>
      </c>
      <c r="O2958" s="8" t="s">
        <v>218</v>
      </c>
      <c r="P2958" s="8" t="s">
        <v>3469</v>
      </c>
      <c r="Q2958" s="8" t="s">
        <v>3473</v>
      </c>
    </row>
    <row r="2959" spans="1:17" ht="13.9" customHeight="1">
      <c r="A2959" s="2" t="s">
        <v>9386</v>
      </c>
      <c r="B2959" s="11" t="s">
        <v>13</v>
      </c>
      <c r="C2959" s="3" t="s">
        <v>14</v>
      </c>
      <c r="D2959" s="8" t="s">
        <v>3079</v>
      </c>
      <c r="E2959" s="8" t="s">
        <v>2276</v>
      </c>
      <c r="F2959" s="8" t="s">
        <v>3479</v>
      </c>
      <c r="G2959" s="8" t="s">
        <v>15</v>
      </c>
      <c r="H2959" s="8" t="s">
        <v>3541</v>
      </c>
      <c r="I2959" s="3" t="s">
        <v>16</v>
      </c>
      <c r="J2959" s="36">
        <v>56.51</v>
      </c>
      <c r="K2959" s="32">
        <v>1.4497599999999999</v>
      </c>
      <c r="L2959" s="14">
        <v>0.1875</v>
      </c>
      <c r="M2959" s="12">
        <v>42408</v>
      </c>
      <c r="N2959" s="93" t="s">
        <v>4316</v>
      </c>
      <c r="O2959" s="8" t="s">
        <v>218</v>
      </c>
      <c r="P2959" s="8" t="s">
        <v>3469</v>
      </c>
      <c r="Q2959" s="8" t="s">
        <v>3473</v>
      </c>
    </row>
    <row r="2960" spans="1:17" ht="13.9" customHeight="1">
      <c r="A2960" s="23" t="s">
        <v>9387</v>
      </c>
      <c r="B2960" s="11" t="s">
        <v>13</v>
      </c>
      <c r="C2960" s="3" t="s">
        <v>14</v>
      </c>
      <c r="D2960" s="8" t="s">
        <v>3080</v>
      </c>
      <c r="E2960" s="3" t="s">
        <v>1177</v>
      </c>
      <c r="F2960" s="8" t="s">
        <v>3479</v>
      </c>
      <c r="G2960" s="8" t="s">
        <v>15</v>
      </c>
      <c r="H2960" s="8" t="s">
        <v>3541</v>
      </c>
      <c r="I2960" s="3" t="s">
        <v>16</v>
      </c>
      <c r="J2960" s="36">
        <v>58.98</v>
      </c>
      <c r="K2960" s="32">
        <v>0.34733999999999998</v>
      </c>
      <c r="L2960" s="14">
        <v>0.1875</v>
      </c>
      <c r="M2960" s="7">
        <v>41928</v>
      </c>
      <c r="N2960" s="93" t="s">
        <v>4317</v>
      </c>
      <c r="O2960" s="8" t="s">
        <v>218</v>
      </c>
      <c r="P2960" s="8" t="s">
        <v>3469</v>
      </c>
      <c r="Q2960" s="8" t="s">
        <v>3473</v>
      </c>
    </row>
    <row r="2961" spans="1:17" ht="13.9" customHeight="1">
      <c r="A2961" s="2" t="s">
        <v>9388</v>
      </c>
      <c r="B2961" s="11" t="s">
        <v>13</v>
      </c>
      <c r="C2961" s="3" t="s">
        <v>14</v>
      </c>
      <c r="D2961" s="8" t="s">
        <v>3081</v>
      </c>
      <c r="E2961" s="8" t="s">
        <v>3188</v>
      </c>
      <c r="F2961" s="8" t="s">
        <v>3479</v>
      </c>
      <c r="G2961" s="8" t="s">
        <v>15</v>
      </c>
      <c r="H2961" s="8" t="s">
        <v>3541</v>
      </c>
      <c r="I2961" s="3" t="s">
        <v>16</v>
      </c>
      <c r="J2961" s="36">
        <v>63.9</v>
      </c>
      <c r="K2961" s="32">
        <v>0.12081</v>
      </c>
      <c r="L2961" s="14">
        <v>0.1875</v>
      </c>
      <c r="M2961" s="12">
        <v>41924</v>
      </c>
      <c r="N2961" s="93" t="s">
        <v>4318</v>
      </c>
      <c r="O2961" s="8" t="s">
        <v>218</v>
      </c>
      <c r="P2961" s="8" t="s">
        <v>3469</v>
      </c>
      <c r="Q2961" s="8" t="s">
        <v>3473</v>
      </c>
    </row>
    <row r="2962" spans="1:17" ht="13.9" customHeight="1">
      <c r="A2962" s="2" t="s">
        <v>9389</v>
      </c>
      <c r="B2962" s="11" t="s">
        <v>13</v>
      </c>
      <c r="C2962" s="3" t="s">
        <v>14</v>
      </c>
      <c r="D2962" s="8" t="s">
        <v>3082</v>
      </c>
      <c r="E2962" s="8" t="s">
        <v>2276</v>
      </c>
      <c r="F2962" s="8" t="s">
        <v>3479</v>
      </c>
      <c r="G2962" s="8" t="s">
        <v>15</v>
      </c>
      <c r="H2962" s="8" t="s">
        <v>3541</v>
      </c>
      <c r="I2962" s="3" t="s">
        <v>16</v>
      </c>
      <c r="J2962" s="36">
        <v>56.13</v>
      </c>
      <c r="K2962" s="32">
        <v>1.04705</v>
      </c>
      <c r="L2962" s="14">
        <v>0.1875</v>
      </c>
      <c r="M2962" s="12">
        <v>41938</v>
      </c>
      <c r="N2962" s="93" t="s">
        <v>4319</v>
      </c>
      <c r="O2962" s="8" t="s">
        <v>218</v>
      </c>
      <c r="P2962" s="8" t="s">
        <v>3469</v>
      </c>
      <c r="Q2962" s="8" t="s">
        <v>3473</v>
      </c>
    </row>
    <row r="2963" spans="1:17" ht="13.9" customHeight="1">
      <c r="A2963" s="23" t="s">
        <v>9390</v>
      </c>
      <c r="B2963" s="11" t="s">
        <v>13</v>
      </c>
      <c r="C2963" s="3" t="s">
        <v>14</v>
      </c>
      <c r="D2963" s="8" t="s">
        <v>3083</v>
      </c>
      <c r="E2963" s="8" t="s">
        <v>3126</v>
      </c>
      <c r="F2963" s="8" t="s">
        <v>3479</v>
      </c>
      <c r="G2963" s="8" t="s">
        <v>15</v>
      </c>
      <c r="H2963" s="8" t="s">
        <v>3541</v>
      </c>
      <c r="I2963" s="3" t="s">
        <v>16</v>
      </c>
      <c r="J2963" s="36">
        <v>52.15</v>
      </c>
      <c r="K2963" s="32">
        <v>2.589E-2</v>
      </c>
      <c r="L2963" s="14">
        <v>0.1875</v>
      </c>
      <c r="M2963" s="12">
        <v>42408</v>
      </c>
      <c r="N2963" s="93" t="s">
        <v>4320</v>
      </c>
      <c r="O2963" s="8" t="s">
        <v>218</v>
      </c>
      <c r="P2963" s="8" t="s">
        <v>3469</v>
      </c>
      <c r="Q2963" s="8" t="s">
        <v>3473</v>
      </c>
    </row>
    <row r="2964" spans="1:17" ht="13.9" customHeight="1">
      <c r="A2964" s="2" t="s">
        <v>9391</v>
      </c>
      <c r="B2964" s="11" t="s">
        <v>13</v>
      </c>
      <c r="C2964" s="3" t="s">
        <v>14</v>
      </c>
      <c r="D2964" s="8" t="s">
        <v>3084</v>
      </c>
      <c r="E2964" s="3" t="s">
        <v>955</v>
      </c>
      <c r="F2964" s="8" t="s">
        <v>3479</v>
      </c>
      <c r="G2964" s="8" t="s">
        <v>15</v>
      </c>
      <c r="H2964" s="8" t="s">
        <v>3541</v>
      </c>
      <c r="I2964" s="3" t="s">
        <v>16</v>
      </c>
      <c r="J2964" s="36">
        <v>59.38</v>
      </c>
      <c r="K2964" s="32">
        <v>0.34733999999999998</v>
      </c>
      <c r="L2964" s="14">
        <v>0.1875</v>
      </c>
      <c r="M2964" s="7">
        <v>41928</v>
      </c>
      <c r="N2964" s="93" t="s">
        <v>4940</v>
      </c>
      <c r="O2964" s="8" t="s">
        <v>218</v>
      </c>
      <c r="P2964" s="8" t="s">
        <v>3469</v>
      </c>
      <c r="Q2964" s="8" t="s">
        <v>3473</v>
      </c>
    </row>
    <row r="2965" spans="1:17" ht="13.9" customHeight="1">
      <c r="A2965" s="2" t="s">
        <v>9392</v>
      </c>
      <c r="B2965" s="8" t="s">
        <v>13</v>
      </c>
      <c r="C2965" s="3" t="s">
        <v>14</v>
      </c>
      <c r="D2965" s="8" t="s">
        <v>3085</v>
      </c>
      <c r="E2965" s="8" t="s">
        <v>1274</v>
      </c>
      <c r="F2965" s="8" t="s">
        <v>3479</v>
      </c>
      <c r="G2965" s="8" t="s">
        <v>15</v>
      </c>
      <c r="H2965" s="8" t="s">
        <v>3541</v>
      </c>
      <c r="I2965" s="3" t="s">
        <v>16</v>
      </c>
      <c r="J2965" s="36">
        <v>62.43</v>
      </c>
      <c r="K2965" s="32">
        <v>0.60407</v>
      </c>
      <c r="L2965" s="14">
        <v>0.1875</v>
      </c>
      <c r="M2965" s="12">
        <v>41924</v>
      </c>
      <c r="N2965" s="93" t="s">
        <v>4321</v>
      </c>
      <c r="O2965" s="8" t="s">
        <v>218</v>
      </c>
      <c r="P2965" s="8" t="s">
        <v>3469</v>
      </c>
      <c r="Q2965" s="8" t="s">
        <v>3473</v>
      </c>
    </row>
    <row r="2966" spans="1:17" ht="13.9" customHeight="1">
      <c r="A2966" s="23" t="s">
        <v>9393</v>
      </c>
      <c r="B2966" s="11" t="s">
        <v>13</v>
      </c>
      <c r="C2966" s="3" t="s">
        <v>14</v>
      </c>
      <c r="D2966" s="8" t="s">
        <v>3086</v>
      </c>
      <c r="E2966" s="8" t="s">
        <v>2864</v>
      </c>
      <c r="F2966" s="8" t="s">
        <v>3479</v>
      </c>
      <c r="G2966" s="8" t="s">
        <v>15</v>
      </c>
      <c r="H2966" s="8" t="s">
        <v>3541</v>
      </c>
      <c r="I2966" s="3" t="s">
        <v>16</v>
      </c>
      <c r="J2966" s="36">
        <v>64.400000000000006</v>
      </c>
      <c r="K2966" s="32">
        <v>3.1411500000000001</v>
      </c>
      <c r="L2966" s="14">
        <v>0.1875</v>
      </c>
      <c r="M2966" s="12">
        <v>41938</v>
      </c>
      <c r="N2966" s="93" t="s">
        <v>4322</v>
      </c>
      <c r="O2966" s="8" t="s">
        <v>218</v>
      </c>
      <c r="P2966" s="8" t="s">
        <v>3469</v>
      </c>
      <c r="Q2966" s="8" t="s">
        <v>3473</v>
      </c>
    </row>
    <row r="2967" spans="1:17" ht="13.9" customHeight="1">
      <c r="A2967" s="2" t="s">
        <v>9394</v>
      </c>
      <c r="B2967" s="11" t="s">
        <v>13</v>
      </c>
      <c r="C2967" s="3" t="s">
        <v>14</v>
      </c>
      <c r="D2967" s="8" t="s">
        <v>3087</v>
      </c>
      <c r="E2967" s="3" t="s">
        <v>174</v>
      </c>
      <c r="F2967" s="8" t="s">
        <v>3479</v>
      </c>
      <c r="G2967" s="8" t="s">
        <v>15</v>
      </c>
      <c r="H2967" s="8" t="s">
        <v>3541</v>
      </c>
      <c r="I2967" s="3" t="s">
        <v>16</v>
      </c>
      <c r="J2967" s="36">
        <v>59.34</v>
      </c>
      <c r="K2967" s="32">
        <v>0.34733999999999998</v>
      </c>
      <c r="L2967" s="14">
        <v>0.1875</v>
      </c>
      <c r="M2967" s="12">
        <v>42408</v>
      </c>
      <c r="N2967" s="93" t="s">
        <v>4323</v>
      </c>
      <c r="O2967" s="8" t="s">
        <v>218</v>
      </c>
      <c r="P2967" s="8" t="s">
        <v>3469</v>
      </c>
      <c r="Q2967" s="8" t="s">
        <v>3473</v>
      </c>
    </row>
    <row r="2968" spans="1:17" ht="13.9" customHeight="1">
      <c r="A2968" s="2" t="s">
        <v>9395</v>
      </c>
      <c r="B2968" s="11" t="s">
        <v>13</v>
      </c>
      <c r="C2968" s="3" t="s">
        <v>14</v>
      </c>
      <c r="D2968" s="8" t="s">
        <v>3088</v>
      </c>
      <c r="E2968" s="3" t="s">
        <v>153</v>
      </c>
      <c r="F2968" s="8" t="s">
        <v>3479</v>
      </c>
      <c r="G2968" s="8" t="s">
        <v>15</v>
      </c>
      <c r="H2968" s="8" t="s">
        <v>3541</v>
      </c>
      <c r="I2968" s="3" t="s">
        <v>16</v>
      </c>
      <c r="J2968" s="36">
        <v>59.5</v>
      </c>
      <c r="K2968" s="32">
        <v>1.294E-2</v>
      </c>
      <c r="L2968" s="14">
        <v>0.1875</v>
      </c>
      <c r="M2968" s="7">
        <v>41928</v>
      </c>
      <c r="N2968" s="93" t="s">
        <v>3625</v>
      </c>
      <c r="O2968" s="8" t="s">
        <v>218</v>
      </c>
      <c r="P2968" s="8" t="s">
        <v>3469</v>
      </c>
      <c r="Q2968" s="8" t="s">
        <v>3473</v>
      </c>
    </row>
    <row r="2969" spans="1:17" ht="13.9" customHeight="1">
      <c r="A2969" s="23" t="s">
        <v>9396</v>
      </c>
      <c r="B2969" s="11" t="s">
        <v>13</v>
      </c>
      <c r="C2969" s="3" t="s">
        <v>14</v>
      </c>
      <c r="D2969" s="8" t="s">
        <v>3089</v>
      </c>
      <c r="E2969" s="8" t="s">
        <v>2404</v>
      </c>
      <c r="F2969" s="8" t="s">
        <v>3479</v>
      </c>
      <c r="G2969" s="8" t="s">
        <v>15</v>
      </c>
      <c r="H2969" s="8" t="s">
        <v>3541</v>
      </c>
      <c r="I2969" s="3" t="s">
        <v>16</v>
      </c>
      <c r="J2969" s="36">
        <v>64.25</v>
      </c>
      <c r="K2969" s="32">
        <v>2.589E-2</v>
      </c>
      <c r="L2969" s="14">
        <v>0.1875</v>
      </c>
      <c r="M2969" s="12">
        <v>41924</v>
      </c>
      <c r="N2969" s="93" t="s">
        <v>4324</v>
      </c>
      <c r="O2969" s="8" t="s">
        <v>218</v>
      </c>
      <c r="P2969" s="8" t="s">
        <v>3469</v>
      </c>
      <c r="Q2969" s="8" t="s">
        <v>3473</v>
      </c>
    </row>
    <row r="2970" spans="1:17" ht="13.9" customHeight="1">
      <c r="A2970" s="2" t="s">
        <v>9397</v>
      </c>
      <c r="B2970" s="11" t="s">
        <v>13</v>
      </c>
      <c r="C2970" s="3" t="s">
        <v>14</v>
      </c>
      <c r="D2970" s="8" t="s">
        <v>3090</v>
      </c>
      <c r="E2970" s="8" t="s">
        <v>2147</v>
      </c>
      <c r="F2970" s="8" t="s">
        <v>3479</v>
      </c>
      <c r="G2970" s="8" t="s">
        <v>15</v>
      </c>
      <c r="H2970" s="8" t="s">
        <v>3541</v>
      </c>
      <c r="I2970" s="3" t="s">
        <v>16</v>
      </c>
      <c r="J2970" s="36">
        <v>55.07</v>
      </c>
      <c r="K2970" s="32">
        <v>1.3893599999999999</v>
      </c>
      <c r="L2970" s="14">
        <v>0.1875</v>
      </c>
      <c r="M2970" s="12">
        <v>41938</v>
      </c>
      <c r="N2970" s="93" t="s">
        <v>4325</v>
      </c>
      <c r="O2970" s="8" t="s">
        <v>218</v>
      </c>
      <c r="P2970" s="8" t="s">
        <v>3469</v>
      </c>
      <c r="Q2970" s="8" t="s">
        <v>3473</v>
      </c>
    </row>
    <row r="2971" spans="1:17" ht="13.9" customHeight="1">
      <c r="A2971" s="2" t="s">
        <v>9398</v>
      </c>
      <c r="B2971" s="11" t="s">
        <v>13</v>
      </c>
      <c r="C2971" s="3" t="s">
        <v>14</v>
      </c>
      <c r="D2971" s="8" t="s">
        <v>3091</v>
      </c>
      <c r="E2971" s="3" t="s">
        <v>553</v>
      </c>
      <c r="F2971" s="8" t="s">
        <v>3479</v>
      </c>
      <c r="G2971" s="8" t="s">
        <v>15</v>
      </c>
      <c r="H2971" s="8" t="s">
        <v>3541</v>
      </c>
      <c r="I2971" s="3" t="s">
        <v>16</v>
      </c>
      <c r="J2971" s="36">
        <v>59.57</v>
      </c>
      <c r="K2971" s="32">
        <v>0.43224000000000001</v>
      </c>
      <c r="L2971" s="14">
        <v>0.1875</v>
      </c>
      <c r="M2971" s="12">
        <v>42408</v>
      </c>
      <c r="N2971" s="93" t="s">
        <v>4941</v>
      </c>
      <c r="O2971" s="8" t="s">
        <v>218</v>
      </c>
      <c r="P2971" s="8" t="s">
        <v>3469</v>
      </c>
      <c r="Q2971" s="8" t="s">
        <v>3473</v>
      </c>
    </row>
    <row r="2972" spans="1:17" ht="13.9" customHeight="1">
      <c r="A2972" s="23" t="s">
        <v>9399</v>
      </c>
      <c r="B2972" s="11" t="s">
        <v>13</v>
      </c>
      <c r="C2972" s="3" t="s">
        <v>14</v>
      </c>
      <c r="D2972" s="8" t="s">
        <v>3092</v>
      </c>
      <c r="E2972" s="3" t="s">
        <v>616</v>
      </c>
      <c r="F2972" s="8" t="s">
        <v>3479</v>
      </c>
      <c r="G2972" s="8" t="s">
        <v>15</v>
      </c>
      <c r="H2972" s="8" t="s">
        <v>3541</v>
      </c>
      <c r="I2972" s="3" t="s">
        <v>16</v>
      </c>
      <c r="J2972" s="36">
        <v>61.33</v>
      </c>
      <c r="K2972" s="32">
        <v>1.294E-2</v>
      </c>
      <c r="L2972" s="14">
        <v>0.1875</v>
      </c>
      <c r="M2972" s="7">
        <v>41928</v>
      </c>
      <c r="N2972" s="93" t="s">
        <v>4326</v>
      </c>
      <c r="O2972" s="8" t="s">
        <v>218</v>
      </c>
      <c r="P2972" s="8" t="s">
        <v>3469</v>
      </c>
      <c r="Q2972" s="8" t="s">
        <v>3473</v>
      </c>
    </row>
    <row r="2973" spans="1:17" ht="13.9" customHeight="1">
      <c r="A2973" s="2" t="s">
        <v>9400</v>
      </c>
      <c r="B2973" s="11" t="s">
        <v>13</v>
      </c>
      <c r="C2973" s="3" t="s">
        <v>14</v>
      </c>
      <c r="D2973" s="8" t="s">
        <v>3093</v>
      </c>
      <c r="E2973" s="8" t="s">
        <v>3188</v>
      </c>
      <c r="F2973" s="8" t="s">
        <v>3479</v>
      </c>
      <c r="G2973" s="8" t="s">
        <v>15</v>
      </c>
      <c r="H2973" s="8" t="s">
        <v>3541</v>
      </c>
      <c r="I2973" s="3" t="s">
        <v>16</v>
      </c>
      <c r="J2973" s="36">
        <v>62.11</v>
      </c>
      <c r="K2973" s="32">
        <v>0.23155999999999999</v>
      </c>
      <c r="L2973" s="14">
        <v>0.1875</v>
      </c>
      <c r="M2973" s="12">
        <v>41924</v>
      </c>
      <c r="N2973" s="93" t="s">
        <v>4942</v>
      </c>
      <c r="O2973" s="8" t="s">
        <v>218</v>
      </c>
      <c r="P2973" s="8" t="s">
        <v>3469</v>
      </c>
      <c r="Q2973" s="8" t="s">
        <v>3473</v>
      </c>
    </row>
    <row r="2974" spans="1:17" ht="13.9" customHeight="1">
      <c r="A2974" s="2" t="s">
        <v>9401</v>
      </c>
      <c r="B2974" s="11" t="s">
        <v>13</v>
      </c>
      <c r="C2974" s="3" t="s">
        <v>14</v>
      </c>
      <c r="D2974" s="8" t="s">
        <v>817</v>
      </c>
      <c r="E2974" s="3" t="s">
        <v>1177</v>
      </c>
      <c r="F2974" s="8" t="s">
        <v>3479</v>
      </c>
      <c r="G2974" s="8" t="s">
        <v>15</v>
      </c>
      <c r="H2974" s="8" t="s">
        <v>3541</v>
      </c>
      <c r="I2974" s="3" t="s">
        <v>16</v>
      </c>
      <c r="J2974" s="36">
        <v>59.2</v>
      </c>
      <c r="K2974" s="32">
        <v>0.23155999999999999</v>
      </c>
      <c r="L2974" s="14">
        <v>0.1875</v>
      </c>
      <c r="M2974" s="12">
        <v>41938</v>
      </c>
      <c r="N2974" s="93" t="s">
        <v>4327</v>
      </c>
      <c r="O2974" s="8" t="s">
        <v>218</v>
      </c>
      <c r="P2974" s="8" t="s">
        <v>3469</v>
      </c>
      <c r="Q2974" s="8" t="s">
        <v>3473</v>
      </c>
    </row>
    <row r="2975" spans="1:17" ht="13.9" customHeight="1">
      <c r="A2975" s="23" t="s">
        <v>9402</v>
      </c>
      <c r="B2975" s="11" t="s">
        <v>13</v>
      </c>
      <c r="C2975" s="3" t="s">
        <v>14</v>
      </c>
      <c r="D2975" s="8" t="s">
        <v>3094</v>
      </c>
      <c r="E2975" s="8" t="s">
        <v>2207</v>
      </c>
      <c r="F2975" s="8" t="s">
        <v>3479</v>
      </c>
      <c r="G2975" s="8" t="s">
        <v>15</v>
      </c>
      <c r="H2975" s="8" t="s">
        <v>3541</v>
      </c>
      <c r="I2975" s="3" t="s">
        <v>16</v>
      </c>
      <c r="J2975" s="36">
        <v>60.85</v>
      </c>
      <c r="K2975" s="32">
        <v>0.23155999999999999</v>
      </c>
      <c r="L2975" s="14">
        <v>0.1875</v>
      </c>
      <c r="M2975" s="12">
        <v>42408</v>
      </c>
      <c r="N2975" s="93" t="s">
        <v>4328</v>
      </c>
      <c r="O2975" s="8" t="s">
        <v>218</v>
      </c>
      <c r="P2975" s="8" t="s">
        <v>3469</v>
      </c>
      <c r="Q2975" s="8" t="s">
        <v>3473</v>
      </c>
    </row>
    <row r="2976" spans="1:17" ht="13.9" customHeight="1">
      <c r="A2976" s="2" t="s">
        <v>9403</v>
      </c>
      <c r="B2976" s="11" t="s">
        <v>13</v>
      </c>
      <c r="C2976" s="3" t="s">
        <v>14</v>
      </c>
      <c r="D2976" s="8" t="s">
        <v>3095</v>
      </c>
      <c r="E2976" s="3" t="s">
        <v>723</v>
      </c>
      <c r="F2976" s="8" t="s">
        <v>3479</v>
      </c>
      <c r="G2976" s="8" t="s">
        <v>15</v>
      </c>
      <c r="H2976" s="8" t="s">
        <v>3541</v>
      </c>
      <c r="I2976" s="3" t="s">
        <v>16</v>
      </c>
      <c r="J2976" s="36">
        <v>53.19</v>
      </c>
      <c r="K2976" s="32">
        <v>1.3893599999999999</v>
      </c>
      <c r="L2976" s="14">
        <v>0.1875</v>
      </c>
      <c r="M2976" s="7">
        <v>41928</v>
      </c>
      <c r="N2976" s="93" t="s">
        <v>4329</v>
      </c>
      <c r="O2976" s="8" t="s">
        <v>218</v>
      </c>
      <c r="P2976" s="8" t="s">
        <v>3469</v>
      </c>
      <c r="Q2976" s="8" t="s">
        <v>3473</v>
      </c>
    </row>
    <row r="2977" spans="1:17" ht="13.9" customHeight="1">
      <c r="A2977" s="2" t="s">
        <v>9404</v>
      </c>
      <c r="B2977" s="11" t="s">
        <v>13</v>
      </c>
      <c r="C2977" s="3" t="s">
        <v>14</v>
      </c>
      <c r="D2977" s="8" t="s">
        <v>3096</v>
      </c>
      <c r="E2977" s="8" t="s">
        <v>3188</v>
      </c>
      <c r="F2977" s="8" t="s">
        <v>3479</v>
      </c>
      <c r="G2977" s="8" t="s">
        <v>15</v>
      </c>
      <c r="H2977" s="8" t="s">
        <v>3541</v>
      </c>
      <c r="I2977" s="3" t="s">
        <v>16</v>
      </c>
      <c r="J2977" s="36">
        <v>58.75</v>
      </c>
      <c r="K2977" s="32">
        <v>0.11650000000000001</v>
      </c>
      <c r="L2977" s="14">
        <v>0.1875</v>
      </c>
      <c r="M2977" s="12">
        <v>41924</v>
      </c>
      <c r="N2977" s="93" t="s">
        <v>4330</v>
      </c>
      <c r="O2977" s="8" t="s">
        <v>218</v>
      </c>
      <c r="P2977" s="8" t="s">
        <v>3469</v>
      </c>
      <c r="Q2977" s="8" t="s">
        <v>3473</v>
      </c>
    </row>
    <row r="2978" spans="1:17" ht="13.9" customHeight="1">
      <c r="A2978" s="23" t="s">
        <v>9405</v>
      </c>
      <c r="B2978" s="11" t="s">
        <v>13</v>
      </c>
      <c r="C2978" s="3" t="s">
        <v>14</v>
      </c>
      <c r="D2978" s="8" t="s">
        <v>3097</v>
      </c>
      <c r="E2978" s="3" t="s">
        <v>1396</v>
      </c>
      <c r="F2978" s="8" t="s">
        <v>3479</v>
      </c>
      <c r="G2978" s="8" t="s">
        <v>15</v>
      </c>
      <c r="H2978" s="8" t="s">
        <v>3541</v>
      </c>
      <c r="I2978" s="3" t="s">
        <v>16</v>
      </c>
      <c r="J2978" s="36">
        <v>62.13</v>
      </c>
      <c r="K2978" s="32">
        <v>1.294E-2</v>
      </c>
      <c r="L2978" s="14">
        <v>0.1875</v>
      </c>
      <c r="M2978" s="12">
        <v>41938</v>
      </c>
      <c r="N2978" s="93" t="s">
        <v>4331</v>
      </c>
      <c r="O2978" s="8" t="s">
        <v>218</v>
      </c>
      <c r="P2978" s="8" t="s">
        <v>3469</v>
      </c>
      <c r="Q2978" s="8" t="s">
        <v>3473</v>
      </c>
    </row>
    <row r="2979" spans="1:17" ht="13.9" customHeight="1">
      <c r="A2979" s="2" t="s">
        <v>9406</v>
      </c>
      <c r="B2979" s="11" t="s">
        <v>13</v>
      </c>
      <c r="C2979" s="3" t="s">
        <v>14</v>
      </c>
      <c r="D2979" s="8" t="s">
        <v>3098</v>
      </c>
      <c r="E2979" s="3" t="s">
        <v>723</v>
      </c>
      <c r="F2979" s="8" t="s">
        <v>3479</v>
      </c>
      <c r="G2979" s="8" t="s">
        <v>15</v>
      </c>
      <c r="H2979" s="8" t="s">
        <v>3541</v>
      </c>
      <c r="I2979" s="3" t="s">
        <v>16</v>
      </c>
      <c r="J2979" s="36">
        <v>57.77</v>
      </c>
      <c r="K2979" s="32">
        <v>0.43224000000000001</v>
      </c>
      <c r="L2979" s="14">
        <v>0.1875</v>
      </c>
      <c r="M2979" s="12">
        <v>42408</v>
      </c>
      <c r="N2979" s="93" t="s">
        <v>4943</v>
      </c>
      <c r="O2979" s="8" t="s">
        <v>218</v>
      </c>
      <c r="P2979" s="8" t="s">
        <v>3469</v>
      </c>
      <c r="Q2979" s="8" t="s">
        <v>3473</v>
      </c>
    </row>
    <row r="2980" spans="1:17" ht="13.9" customHeight="1">
      <c r="A2980" s="2" t="s">
        <v>9407</v>
      </c>
      <c r="B2980" s="11" t="s">
        <v>13</v>
      </c>
      <c r="C2980" s="3" t="s">
        <v>14</v>
      </c>
      <c r="D2980" s="8" t="s">
        <v>3099</v>
      </c>
      <c r="E2980" s="8" t="s">
        <v>2692</v>
      </c>
      <c r="F2980" s="8" t="s">
        <v>3479</v>
      </c>
      <c r="G2980" s="8" t="s">
        <v>15</v>
      </c>
      <c r="H2980" s="8" t="s">
        <v>3541</v>
      </c>
      <c r="I2980" s="3" t="s">
        <v>16</v>
      </c>
      <c r="J2980" s="36">
        <v>60.93</v>
      </c>
      <c r="K2980" s="32">
        <v>0.34733999999999998</v>
      </c>
      <c r="L2980" s="14">
        <v>0.1875</v>
      </c>
      <c r="M2980" s="7">
        <v>41928</v>
      </c>
      <c r="N2980" s="93" t="s">
        <v>3626</v>
      </c>
      <c r="O2980" s="8" t="s">
        <v>218</v>
      </c>
      <c r="P2980" s="8" t="s">
        <v>3469</v>
      </c>
      <c r="Q2980" s="8" t="s">
        <v>3473</v>
      </c>
    </row>
    <row r="2981" spans="1:17" ht="13.9" customHeight="1">
      <c r="A2981" s="23" t="s">
        <v>9408</v>
      </c>
      <c r="B2981" s="11" t="s">
        <v>13</v>
      </c>
      <c r="C2981" s="3" t="s">
        <v>14</v>
      </c>
      <c r="D2981" s="8" t="s">
        <v>3100</v>
      </c>
      <c r="E2981" s="3" t="s">
        <v>955</v>
      </c>
      <c r="F2981" s="8" t="s">
        <v>3479</v>
      </c>
      <c r="G2981" s="8" t="s">
        <v>15</v>
      </c>
      <c r="H2981" s="8" t="s">
        <v>3541</v>
      </c>
      <c r="I2981" s="3" t="s">
        <v>16</v>
      </c>
      <c r="J2981" s="36">
        <v>62.11</v>
      </c>
      <c r="K2981" s="32">
        <v>0.60407</v>
      </c>
      <c r="L2981" s="14">
        <v>0.1875</v>
      </c>
      <c r="M2981" s="12">
        <v>41924</v>
      </c>
      <c r="N2981" s="93" t="s">
        <v>3627</v>
      </c>
      <c r="O2981" s="8" t="s">
        <v>218</v>
      </c>
      <c r="P2981" s="8" t="s">
        <v>3469</v>
      </c>
      <c r="Q2981" s="8" t="s">
        <v>3473</v>
      </c>
    </row>
    <row r="2982" spans="1:17" ht="13.9" customHeight="1">
      <c r="A2982" s="2" t="s">
        <v>9409</v>
      </c>
      <c r="B2982" s="11" t="s">
        <v>13</v>
      </c>
      <c r="C2982" s="3" t="s">
        <v>14</v>
      </c>
      <c r="D2982" s="8" t="s">
        <v>3101</v>
      </c>
      <c r="E2982" s="8" t="s">
        <v>1502</v>
      </c>
      <c r="F2982" s="8" t="s">
        <v>3479</v>
      </c>
      <c r="G2982" s="8" t="s">
        <v>15</v>
      </c>
      <c r="H2982" s="8" t="s">
        <v>3541</v>
      </c>
      <c r="I2982" s="3" t="s">
        <v>16</v>
      </c>
      <c r="J2982" s="36">
        <v>59.71</v>
      </c>
      <c r="K2982" s="32">
        <v>0.12081</v>
      </c>
      <c r="L2982" s="14">
        <v>0.1875</v>
      </c>
      <c r="M2982" s="12">
        <v>41938</v>
      </c>
      <c r="N2982" s="93" t="s">
        <v>4332</v>
      </c>
      <c r="O2982" s="8" t="s">
        <v>218</v>
      </c>
      <c r="P2982" s="8" t="s">
        <v>3469</v>
      </c>
      <c r="Q2982" s="8" t="s">
        <v>3473</v>
      </c>
    </row>
    <row r="2983" spans="1:17" ht="13.9" customHeight="1">
      <c r="A2983" s="2" t="s">
        <v>9410</v>
      </c>
      <c r="B2983" s="11" t="s">
        <v>13</v>
      </c>
      <c r="C2983" s="3" t="s">
        <v>14</v>
      </c>
      <c r="D2983" s="8" t="s">
        <v>3102</v>
      </c>
      <c r="E2983" s="3" t="s">
        <v>1051</v>
      </c>
      <c r="F2983" s="8" t="s">
        <v>3479</v>
      </c>
      <c r="G2983" s="8" t="s">
        <v>15</v>
      </c>
      <c r="H2983" s="8" t="s">
        <v>3541</v>
      </c>
      <c r="I2983" s="3" t="s">
        <v>16</v>
      </c>
      <c r="J2983" s="36">
        <v>61.27</v>
      </c>
      <c r="K2983" s="32">
        <v>1.294E-2</v>
      </c>
      <c r="L2983" s="14">
        <v>0.1875</v>
      </c>
      <c r="M2983" s="12">
        <v>42408</v>
      </c>
      <c r="N2983" s="93" t="s">
        <v>4333</v>
      </c>
      <c r="O2983" s="8" t="s">
        <v>218</v>
      </c>
      <c r="P2983" s="8" t="s">
        <v>3469</v>
      </c>
      <c r="Q2983" s="8" t="s">
        <v>3473</v>
      </c>
    </row>
    <row r="2984" spans="1:17" ht="13.9" customHeight="1">
      <c r="A2984" s="23" t="s">
        <v>9411</v>
      </c>
      <c r="B2984" s="11" t="s">
        <v>13</v>
      </c>
      <c r="C2984" s="3" t="s">
        <v>14</v>
      </c>
      <c r="D2984" s="8" t="s">
        <v>3103</v>
      </c>
      <c r="E2984" s="3" t="s">
        <v>354</v>
      </c>
      <c r="F2984" s="8" t="s">
        <v>3479</v>
      </c>
      <c r="G2984" s="8" t="s">
        <v>15</v>
      </c>
      <c r="H2984" s="8" t="s">
        <v>3541</v>
      </c>
      <c r="I2984" s="3" t="s">
        <v>16</v>
      </c>
      <c r="J2984" s="36">
        <v>57.83</v>
      </c>
      <c r="K2984" s="32">
        <v>9.0690000000000007E-2</v>
      </c>
      <c r="L2984" s="14">
        <v>0.1875</v>
      </c>
      <c r="M2984" s="7">
        <v>41928</v>
      </c>
      <c r="N2984" s="93" t="s">
        <v>4334</v>
      </c>
      <c r="O2984" s="8" t="s">
        <v>218</v>
      </c>
      <c r="P2984" s="8" t="s">
        <v>3469</v>
      </c>
      <c r="Q2984" s="8" t="s">
        <v>3473</v>
      </c>
    </row>
    <row r="2985" spans="1:17" ht="13.9" customHeight="1">
      <c r="A2985" s="2" t="s">
        <v>9412</v>
      </c>
      <c r="B2985" s="11" t="s">
        <v>13</v>
      </c>
      <c r="C2985" s="3" t="s">
        <v>14</v>
      </c>
      <c r="D2985" s="8" t="s">
        <v>3104</v>
      </c>
      <c r="E2985" s="3" t="s">
        <v>215</v>
      </c>
      <c r="F2985" s="8" t="s">
        <v>3479</v>
      </c>
      <c r="G2985" s="8" t="s">
        <v>15</v>
      </c>
      <c r="H2985" s="8" t="s">
        <v>3541</v>
      </c>
      <c r="I2985" s="3" t="s">
        <v>16</v>
      </c>
      <c r="J2985" s="36">
        <v>60.12</v>
      </c>
      <c r="K2985" s="32">
        <v>1.294E-2</v>
      </c>
      <c r="L2985" s="14">
        <v>0.1875</v>
      </c>
      <c r="M2985" s="12">
        <v>41924</v>
      </c>
      <c r="N2985" s="93" t="s">
        <v>3628</v>
      </c>
      <c r="O2985" s="8" t="s">
        <v>218</v>
      </c>
      <c r="P2985" s="8" t="s">
        <v>3469</v>
      </c>
      <c r="Q2985" s="8" t="s">
        <v>3473</v>
      </c>
    </row>
    <row r="2986" spans="1:17" ht="13.9" customHeight="1">
      <c r="A2986" s="2" t="s">
        <v>9413</v>
      </c>
      <c r="B2986" s="11" t="s">
        <v>13</v>
      </c>
      <c r="C2986" s="3" t="s">
        <v>14</v>
      </c>
      <c r="D2986" s="8" t="s">
        <v>3105</v>
      </c>
      <c r="E2986" s="8" t="s">
        <v>2404</v>
      </c>
      <c r="F2986" s="8" t="s">
        <v>3479</v>
      </c>
      <c r="G2986" s="8" t="s">
        <v>15</v>
      </c>
      <c r="H2986" s="3" t="s">
        <v>3541</v>
      </c>
      <c r="I2986" s="3" t="s">
        <v>16</v>
      </c>
      <c r="J2986" s="36">
        <v>62.6</v>
      </c>
      <c r="K2986" s="32">
        <v>1.294E-2</v>
      </c>
      <c r="L2986" s="14">
        <v>0.1875</v>
      </c>
      <c r="M2986" s="12">
        <v>41938</v>
      </c>
      <c r="N2986" s="93" t="s">
        <v>4335</v>
      </c>
      <c r="O2986" s="8" t="s">
        <v>218</v>
      </c>
      <c r="P2986" s="8" t="s">
        <v>3469</v>
      </c>
      <c r="Q2986" s="8" t="s">
        <v>3473</v>
      </c>
    </row>
    <row r="2987" spans="1:17" ht="13.9" customHeight="1">
      <c r="A2987" s="23" t="s">
        <v>9414</v>
      </c>
      <c r="B2987" s="11" t="s">
        <v>13</v>
      </c>
      <c r="C2987" s="3" t="s">
        <v>14</v>
      </c>
      <c r="D2987" s="8" t="s">
        <v>3106</v>
      </c>
      <c r="E2987" s="8" t="s">
        <v>2864</v>
      </c>
      <c r="F2987" s="8" t="s">
        <v>3477</v>
      </c>
      <c r="G2987" s="8" t="s">
        <v>15</v>
      </c>
      <c r="H2987" s="3" t="s">
        <v>3544</v>
      </c>
      <c r="I2987" s="3" t="s">
        <v>16</v>
      </c>
      <c r="J2987" s="36">
        <v>40.22</v>
      </c>
      <c r="K2987" s="32">
        <v>7.4800000000000002E-5</v>
      </c>
      <c r="L2987" s="14">
        <v>0.2</v>
      </c>
      <c r="M2987" s="12">
        <v>42430</v>
      </c>
      <c r="N2987" s="93" t="s">
        <v>6338</v>
      </c>
      <c r="O2987" s="8" t="s">
        <v>242</v>
      </c>
      <c r="P2987" s="8" t="s">
        <v>3469</v>
      </c>
      <c r="Q2987" s="8" t="s">
        <v>3473</v>
      </c>
    </row>
    <row r="2988" spans="1:17" ht="13.9" customHeight="1">
      <c r="A2988" s="2" t="s">
        <v>9415</v>
      </c>
      <c r="B2988" s="11" t="s">
        <v>13</v>
      </c>
      <c r="C2988" s="3" t="s">
        <v>14</v>
      </c>
      <c r="D2988" s="8" t="s">
        <v>3107</v>
      </c>
      <c r="E2988" s="3" t="s">
        <v>354</v>
      </c>
      <c r="F2988" s="8" t="s">
        <v>3477</v>
      </c>
      <c r="G2988" s="8" t="s">
        <v>15</v>
      </c>
      <c r="H2988" s="3" t="s">
        <v>3544</v>
      </c>
      <c r="I2988" s="3" t="s">
        <v>16</v>
      </c>
      <c r="J2988" s="36">
        <v>19.37</v>
      </c>
      <c r="K2988" s="32">
        <v>3.25</v>
      </c>
      <c r="L2988" s="14">
        <v>0.1875</v>
      </c>
      <c r="M2988" s="7">
        <v>41976</v>
      </c>
      <c r="N2988" s="93" t="s">
        <v>6339</v>
      </c>
      <c r="O2988" s="8" t="s">
        <v>242</v>
      </c>
      <c r="P2988" s="8" t="s">
        <v>3469</v>
      </c>
      <c r="Q2988" s="8" t="s">
        <v>3473</v>
      </c>
    </row>
    <row r="2989" spans="1:17" ht="13.9" customHeight="1">
      <c r="A2989" s="2" t="s">
        <v>9416</v>
      </c>
      <c r="B2989" s="11" t="s">
        <v>13</v>
      </c>
      <c r="C2989" s="3" t="s">
        <v>14</v>
      </c>
      <c r="D2989" s="8" t="s">
        <v>523</v>
      </c>
      <c r="E2989" s="3" t="s">
        <v>354</v>
      </c>
      <c r="F2989" s="8" t="s">
        <v>3477</v>
      </c>
      <c r="G2989" s="8" t="s">
        <v>15</v>
      </c>
      <c r="H2989" s="8" t="s">
        <v>3544</v>
      </c>
      <c r="I2989" s="3" t="s">
        <v>16</v>
      </c>
      <c r="J2989" s="36">
        <v>20.18</v>
      </c>
      <c r="K2989" s="32">
        <v>0.5</v>
      </c>
      <c r="L2989" s="14">
        <v>0.2</v>
      </c>
      <c r="M2989" s="12">
        <v>41953</v>
      </c>
      <c r="N2989" s="93" t="s">
        <v>6340</v>
      </c>
      <c r="O2989" s="8" t="s">
        <v>242</v>
      </c>
      <c r="P2989" s="8" t="s">
        <v>3469</v>
      </c>
      <c r="Q2989" s="8" t="s">
        <v>3473</v>
      </c>
    </row>
    <row r="2990" spans="1:17" ht="13.9" customHeight="1">
      <c r="A2990" s="23" t="s">
        <v>9417</v>
      </c>
      <c r="B2990" s="11" t="s">
        <v>13</v>
      </c>
      <c r="C2990" s="3" t="s">
        <v>14</v>
      </c>
      <c r="D2990" s="8" t="s">
        <v>3108</v>
      </c>
      <c r="E2990" s="8" t="s">
        <v>1777</v>
      </c>
      <c r="F2990" s="8" t="s">
        <v>3479</v>
      </c>
      <c r="G2990" s="8" t="s">
        <v>15</v>
      </c>
      <c r="H2990" s="8" t="s">
        <v>3541</v>
      </c>
      <c r="I2990" s="3" t="s">
        <v>16</v>
      </c>
      <c r="J2990" s="36">
        <v>62.92</v>
      </c>
      <c r="K2990" s="32">
        <v>1.4497599999999999</v>
      </c>
      <c r="L2990" s="14">
        <v>0.1875</v>
      </c>
      <c r="M2990" s="12">
        <v>41986</v>
      </c>
      <c r="N2990" s="93" t="s">
        <v>3629</v>
      </c>
      <c r="O2990" s="8" t="s">
        <v>218</v>
      </c>
      <c r="P2990" s="8" t="s">
        <v>3469</v>
      </c>
      <c r="Q2990" s="8" t="s">
        <v>3473</v>
      </c>
    </row>
    <row r="2991" spans="1:17" ht="13.9" customHeight="1">
      <c r="A2991" s="2" t="s">
        <v>9418</v>
      </c>
      <c r="B2991" s="11" t="s">
        <v>13</v>
      </c>
      <c r="C2991" s="3" t="s">
        <v>14</v>
      </c>
      <c r="D2991" s="8" t="s">
        <v>3109</v>
      </c>
      <c r="E2991" s="8" t="s">
        <v>201</v>
      </c>
      <c r="F2991" s="8" t="s">
        <v>3479</v>
      </c>
      <c r="G2991" s="8" t="s">
        <v>15</v>
      </c>
      <c r="H2991" s="3" t="s">
        <v>3541</v>
      </c>
      <c r="I2991" s="3" t="s">
        <v>16</v>
      </c>
      <c r="J2991" s="36">
        <v>54.52</v>
      </c>
      <c r="K2991" s="32">
        <v>6.9470000000000004E-2</v>
      </c>
      <c r="L2991" s="14">
        <v>0.1875</v>
      </c>
      <c r="M2991" s="12">
        <v>42456</v>
      </c>
      <c r="N2991" s="93" t="s">
        <v>6341</v>
      </c>
      <c r="O2991" s="8" t="s">
        <v>218</v>
      </c>
      <c r="P2991" s="8" t="s">
        <v>3469</v>
      </c>
      <c r="Q2991" s="8" t="s">
        <v>3473</v>
      </c>
    </row>
    <row r="2992" spans="1:17" ht="13.9" customHeight="1">
      <c r="A2992" s="2" t="s">
        <v>9419</v>
      </c>
      <c r="B2992" s="11" t="s">
        <v>13</v>
      </c>
      <c r="C2992" s="3" t="s">
        <v>14</v>
      </c>
      <c r="D2992" s="8" t="s">
        <v>3110</v>
      </c>
      <c r="E2992" s="3" t="s">
        <v>215</v>
      </c>
      <c r="F2992" s="8" t="s">
        <v>3477</v>
      </c>
      <c r="G2992" s="8" t="s">
        <v>15</v>
      </c>
      <c r="H2992" s="3" t="s">
        <v>3544</v>
      </c>
      <c r="I2992" s="3" t="s">
        <v>16</v>
      </c>
      <c r="J2992" s="36">
        <v>168.88</v>
      </c>
      <c r="K2992" s="32">
        <v>35</v>
      </c>
      <c r="L2992" s="14">
        <v>0.1875</v>
      </c>
      <c r="M2992" s="7">
        <v>41984</v>
      </c>
      <c r="N2992" s="93" t="s">
        <v>4336</v>
      </c>
      <c r="O2992" s="8" t="s">
        <v>242</v>
      </c>
      <c r="P2992" s="8" t="s">
        <v>3469</v>
      </c>
      <c r="Q2992" s="8" t="s">
        <v>3473</v>
      </c>
    </row>
    <row r="2993" spans="1:17" ht="13.9" customHeight="1">
      <c r="A2993" s="23" t="s">
        <v>9420</v>
      </c>
      <c r="B2993" s="15" t="s">
        <v>13</v>
      </c>
      <c r="C2993" s="3" t="s">
        <v>14</v>
      </c>
      <c r="D2993" s="8" t="s">
        <v>3111</v>
      </c>
      <c r="E2993" s="8" t="s">
        <v>3188</v>
      </c>
      <c r="F2993" s="8" t="s">
        <v>3477</v>
      </c>
      <c r="G2993" s="8" t="s">
        <v>15</v>
      </c>
      <c r="H2993" s="8" t="s">
        <v>3544</v>
      </c>
      <c r="I2993" s="3" t="s">
        <v>16</v>
      </c>
      <c r="J2993" s="36">
        <v>156.94999999999999</v>
      </c>
      <c r="K2993" s="32">
        <v>35</v>
      </c>
      <c r="L2993" s="14">
        <v>0.1875</v>
      </c>
      <c r="M2993" s="12">
        <v>41980</v>
      </c>
      <c r="N2993" s="93" t="s">
        <v>4337</v>
      </c>
      <c r="O2993" s="8" t="s">
        <v>242</v>
      </c>
      <c r="P2993" s="8" t="s">
        <v>3469</v>
      </c>
      <c r="Q2993" s="8" t="s">
        <v>3473</v>
      </c>
    </row>
    <row r="2994" spans="1:17" ht="13.9" customHeight="1">
      <c r="A2994" s="2" t="s">
        <v>9421</v>
      </c>
      <c r="B2994" s="15" t="s">
        <v>13</v>
      </c>
      <c r="C2994" s="3" t="s">
        <v>14</v>
      </c>
      <c r="D2994" s="8" t="s">
        <v>3112</v>
      </c>
      <c r="E2994" s="3" t="s">
        <v>1100</v>
      </c>
      <c r="F2994" s="8" t="s">
        <v>3477</v>
      </c>
      <c r="G2994" s="8" t="s">
        <v>15</v>
      </c>
      <c r="H2994" s="8" t="s">
        <v>3545</v>
      </c>
      <c r="I2994" s="3" t="s">
        <v>16</v>
      </c>
      <c r="J2994" s="36">
        <v>40.76</v>
      </c>
      <c r="K2994" s="32">
        <v>1.875</v>
      </c>
      <c r="L2994" s="14">
        <v>0.2</v>
      </c>
      <c r="M2994" s="12">
        <v>42007</v>
      </c>
      <c r="N2994" s="93" t="s">
        <v>4944</v>
      </c>
      <c r="O2994" s="8" t="s">
        <v>2526</v>
      </c>
      <c r="P2994" s="8" t="s">
        <v>3469</v>
      </c>
      <c r="Q2994" s="8" t="s">
        <v>3473</v>
      </c>
    </row>
    <row r="2995" spans="1:17" ht="13.9" customHeight="1">
      <c r="A2995" s="2" t="s">
        <v>9422</v>
      </c>
      <c r="B2995" s="11" t="s">
        <v>13</v>
      </c>
      <c r="C2995" s="3" t="s">
        <v>14</v>
      </c>
      <c r="D2995" s="8" t="s">
        <v>3113</v>
      </c>
      <c r="E2995" s="8" t="s">
        <v>1274</v>
      </c>
      <c r="F2995" s="8" t="s">
        <v>3477</v>
      </c>
      <c r="G2995" s="8" t="s">
        <v>15</v>
      </c>
      <c r="H2995" s="3" t="s">
        <v>3545</v>
      </c>
      <c r="I2995" s="3" t="s">
        <v>16</v>
      </c>
      <c r="J2995" s="36">
        <v>126.89</v>
      </c>
      <c r="K2995" s="32">
        <v>3.75</v>
      </c>
      <c r="L2995" s="14">
        <v>0.1875</v>
      </c>
      <c r="M2995" s="12">
        <v>42483</v>
      </c>
      <c r="N2995" s="93" t="s">
        <v>6342</v>
      </c>
      <c r="O2995" s="8" t="s">
        <v>2526</v>
      </c>
      <c r="P2995" s="8" t="s">
        <v>3469</v>
      </c>
      <c r="Q2995" s="8" t="s">
        <v>3473</v>
      </c>
    </row>
    <row r="2996" spans="1:17" ht="13.9" customHeight="1">
      <c r="A2996" s="23" t="s">
        <v>9423</v>
      </c>
      <c r="B2996" s="15" t="s">
        <v>13</v>
      </c>
      <c r="C2996" s="3" t="s">
        <v>14</v>
      </c>
      <c r="D2996" s="8" t="s">
        <v>3114</v>
      </c>
      <c r="E2996" s="3" t="s">
        <v>995</v>
      </c>
      <c r="F2996" s="8" t="s">
        <v>3477</v>
      </c>
      <c r="G2996" s="8" t="s">
        <v>15</v>
      </c>
      <c r="H2996" s="8" t="s">
        <v>3544</v>
      </c>
      <c r="I2996" s="3" t="s">
        <v>16</v>
      </c>
      <c r="J2996" s="36">
        <v>37.17</v>
      </c>
      <c r="K2996" s="32">
        <v>1.4919999999999999E-4</v>
      </c>
      <c r="L2996" s="14">
        <v>0.2</v>
      </c>
      <c r="M2996" s="7">
        <v>41960</v>
      </c>
      <c r="N2996" s="93" t="s">
        <v>4338</v>
      </c>
      <c r="O2996" s="8" t="s">
        <v>242</v>
      </c>
      <c r="P2996" s="8" t="s">
        <v>3469</v>
      </c>
      <c r="Q2996" s="8" t="s">
        <v>3473</v>
      </c>
    </row>
    <row r="2997" spans="1:17" ht="13.9" customHeight="1">
      <c r="A2997" s="2" t="s">
        <v>9424</v>
      </c>
      <c r="B2997" s="15" t="s">
        <v>13</v>
      </c>
      <c r="C2997" s="3" t="s">
        <v>14</v>
      </c>
      <c r="D2997" s="8" t="s">
        <v>3115</v>
      </c>
      <c r="E2997" s="8" t="s">
        <v>3063</v>
      </c>
      <c r="F2997" s="8" t="s">
        <v>3477</v>
      </c>
      <c r="G2997" s="8" t="s">
        <v>15</v>
      </c>
      <c r="H2997" s="8" t="s">
        <v>3545</v>
      </c>
      <c r="I2997" s="3" t="s">
        <v>16</v>
      </c>
      <c r="J2997" s="36">
        <v>211.71</v>
      </c>
      <c r="K2997" s="32">
        <v>14.375025000000001</v>
      </c>
      <c r="L2997" s="14">
        <v>0.1875</v>
      </c>
      <c r="M2997" s="12">
        <v>41999</v>
      </c>
      <c r="N2997" s="93" t="s">
        <v>4945</v>
      </c>
      <c r="O2997" s="8" t="s">
        <v>2526</v>
      </c>
      <c r="P2997" s="8" t="s">
        <v>3469</v>
      </c>
      <c r="Q2997" s="8" t="s">
        <v>3473</v>
      </c>
    </row>
    <row r="2998" spans="1:17" ht="13.9" customHeight="1">
      <c r="A2998" s="2" t="s">
        <v>9425</v>
      </c>
      <c r="B2998" s="11" t="s">
        <v>13</v>
      </c>
      <c r="C2998" s="3" t="s">
        <v>14</v>
      </c>
      <c r="D2998" s="8" t="s">
        <v>3116</v>
      </c>
      <c r="E2998" s="8" t="s">
        <v>1589</v>
      </c>
      <c r="F2998" s="8" t="s">
        <v>3477</v>
      </c>
      <c r="G2998" s="8" t="s">
        <v>15</v>
      </c>
      <c r="H2998" s="3" t="s">
        <v>3545</v>
      </c>
      <c r="I2998" s="3" t="s">
        <v>16</v>
      </c>
      <c r="J2998" s="36">
        <v>216.33</v>
      </c>
      <c r="K2998" s="32">
        <v>22.460999999999999</v>
      </c>
      <c r="L2998" s="14">
        <v>0.1875</v>
      </c>
      <c r="M2998" s="12">
        <v>42013</v>
      </c>
      <c r="N2998" s="93" t="s">
        <v>6343</v>
      </c>
      <c r="O2998" s="8" t="s">
        <v>2526</v>
      </c>
      <c r="P2998" s="8" t="s">
        <v>3469</v>
      </c>
      <c r="Q2998" s="8" t="s">
        <v>3473</v>
      </c>
    </row>
    <row r="2999" spans="1:17" ht="13.9" customHeight="1">
      <c r="A2999" s="23" t="s">
        <v>9426</v>
      </c>
      <c r="B2999" s="11" t="s">
        <v>13</v>
      </c>
      <c r="C2999" s="3" t="s">
        <v>14</v>
      </c>
      <c r="D2999" s="8" t="s">
        <v>3117</v>
      </c>
      <c r="E2999" s="8" t="s">
        <v>2864</v>
      </c>
      <c r="F2999" s="8" t="s">
        <v>3477</v>
      </c>
      <c r="G2999" s="8" t="s">
        <v>15</v>
      </c>
      <c r="H2999" s="3" t="s">
        <v>3544</v>
      </c>
      <c r="I2999" s="3" t="s">
        <v>16</v>
      </c>
      <c r="J2999" s="36">
        <v>153.38</v>
      </c>
      <c r="K2999" s="32">
        <v>0.85</v>
      </c>
      <c r="L2999" s="14">
        <v>0.2</v>
      </c>
      <c r="M2999" s="12">
        <v>42511</v>
      </c>
      <c r="N2999" s="93" t="s">
        <v>6344</v>
      </c>
      <c r="O2999" s="8" t="s">
        <v>242</v>
      </c>
      <c r="P2999" s="8" t="s">
        <v>3469</v>
      </c>
      <c r="Q2999" s="8" t="s">
        <v>3473</v>
      </c>
    </row>
    <row r="3000" spans="1:17" ht="13.9" customHeight="1">
      <c r="A3000" s="2" t="s">
        <v>9427</v>
      </c>
      <c r="B3000" s="15" t="s">
        <v>13</v>
      </c>
      <c r="C3000" s="3" t="s">
        <v>14</v>
      </c>
      <c r="D3000" s="8" t="s">
        <v>3118</v>
      </c>
      <c r="E3000" s="8" t="s">
        <v>2692</v>
      </c>
      <c r="F3000" s="8" t="s">
        <v>3477</v>
      </c>
      <c r="G3000" s="8" t="s">
        <v>15</v>
      </c>
      <c r="H3000" s="8" t="s">
        <v>3544</v>
      </c>
      <c r="I3000" s="3" t="s">
        <v>16</v>
      </c>
      <c r="J3000" s="36">
        <v>173.48</v>
      </c>
      <c r="K3000" s="32">
        <v>3.8250000000000002</v>
      </c>
      <c r="L3000" s="14">
        <v>0.2</v>
      </c>
      <c r="M3000" s="7">
        <v>42031</v>
      </c>
      <c r="N3000" s="93" t="s">
        <v>6345</v>
      </c>
      <c r="O3000" s="8" t="s">
        <v>242</v>
      </c>
      <c r="P3000" s="8" t="s">
        <v>3469</v>
      </c>
      <c r="Q3000" s="8" t="s">
        <v>3473</v>
      </c>
    </row>
    <row r="3001" spans="1:17" ht="13.9" customHeight="1">
      <c r="A3001" s="2" t="s">
        <v>9428</v>
      </c>
      <c r="B3001" s="11" t="s">
        <v>13</v>
      </c>
      <c r="C3001" s="3" t="s">
        <v>14</v>
      </c>
      <c r="D3001" s="8" t="s">
        <v>3119</v>
      </c>
      <c r="E3001" s="8" t="s">
        <v>1702</v>
      </c>
      <c r="F3001" s="8" t="s">
        <v>3477</v>
      </c>
      <c r="G3001" s="8" t="s">
        <v>15</v>
      </c>
      <c r="H3001" s="8" t="s">
        <v>3545</v>
      </c>
      <c r="I3001" s="3" t="s">
        <v>16</v>
      </c>
      <c r="J3001" s="36">
        <v>38.200000000000003</v>
      </c>
      <c r="K3001" s="32">
        <v>7.5</v>
      </c>
      <c r="L3001" s="14">
        <v>0.1875</v>
      </c>
      <c r="M3001" s="12">
        <v>42016</v>
      </c>
      <c r="N3001" s="93" t="s">
        <v>4339</v>
      </c>
      <c r="O3001" s="8" t="s">
        <v>2526</v>
      </c>
      <c r="P3001" s="8" t="s">
        <v>3469</v>
      </c>
      <c r="Q3001" s="8" t="s">
        <v>3473</v>
      </c>
    </row>
    <row r="3002" spans="1:17" ht="13.9" customHeight="1">
      <c r="A3002" s="23" t="s">
        <v>9429</v>
      </c>
      <c r="B3002" s="15" t="s">
        <v>13</v>
      </c>
      <c r="C3002" s="3" t="s">
        <v>14</v>
      </c>
      <c r="D3002" s="8" t="s">
        <v>3120</v>
      </c>
      <c r="E3002" s="3" t="s">
        <v>354</v>
      </c>
      <c r="F3002" s="8" t="s">
        <v>3479</v>
      </c>
      <c r="G3002" s="8" t="s">
        <v>15</v>
      </c>
      <c r="H3002" s="8" t="s">
        <v>3541</v>
      </c>
      <c r="I3002" s="3" t="s">
        <v>16</v>
      </c>
      <c r="J3002" s="36">
        <v>59.06</v>
      </c>
      <c r="K3002" s="32">
        <v>1.04705</v>
      </c>
      <c r="L3002" s="14">
        <v>0.1875</v>
      </c>
      <c r="M3002" s="12">
        <v>42029</v>
      </c>
      <c r="N3002" s="93" t="s">
        <v>6346</v>
      </c>
      <c r="O3002" s="8" t="s">
        <v>218</v>
      </c>
      <c r="P3002" s="8" t="s">
        <v>3469</v>
      </c>
      <c r="Q3002" s="8" t="s">
        <v>3473</v>
      </c>
    </row>
    <row r="3003" spans="1:17" ht="13.9" customHeight="1">
      <c r="A3003" s="2" t="s">
        <v>9430</v>
      </c>
      <c r="B3003" s="11" t="s">
        <v>13</v>
      </c>
      <c r="C3003" s="3" t="s">
        <v>14</v>
      </c>
      <c r="D3003" s="8" t="s">
        <v>3121</v>
      </c>
      <c r="E3003" s="8" t="s">
        <v>2404</v>
      </c>
      <c r="F3003" s="8" t="s">
        <v>3477</v>
      </c>
      <c r="G3003" s="8" t="s">
        <v>15</v>
      </c>
      <c r="H3003" s="3" t="s">
        <v>3545</v>
      </c>
      <c r="I3003" s="3" t="s">
        <v>16</v>
      </c>
      <c r="J3003" s="36">
        <v>40.32</v>
      </c>
      <c r="K3003" s="32">
        <v>7.5</v>
      </c>
      <c r="L3003" s="14">
        <v>0.1875</v>
      </c>
      <c r="M3003" s="12">
        <v>42506</v>
      </c>
      <c r="N3003" s="93" t="s">
        <v>4340</v>
      </c>
      <c r="O3003" s="8" t="s">
        <v>2526</v>
      </c>
      <c r="P3003" s="8" t="s">
        <v>3469</v>
      </c>
      <c r="Q3003" s="8" t="s">
        <v>3473</v>
      </c>
    </row>
    <row r="3004" spans="1:17" ht="13.9" customHeight="1">
      <c r="A3004" s="2" t="s">
        <v>9431</v>
      </c>
      <c r="B3004" s="11" t="s">
        <v>13</v>
      </c>
      <c r="C3004" s="3" t="s">
        <v>14</v>
      </c>
      <c r="D3004" s="8" t="s">
        <v>3122</v>
      </c>
      <c r="E3004" s="3" t="s">
        <v>354</v>
      </c>
      <c r="F3004" s="8" t="s">
        <v>3477</v>
      </c>
      <c r="G3004" s="8" t="s">
        <v>15</v>
      </c>
      <c r="H3004" s="13" t="s">
        <v>3544</v>
      </c>
      <c r="I3004" s="3" t="s">
        <v>16</v>
      </c>
      <c r="J3004" s="36">
        <v>37.51</v>
      </c>
      <c r="K3004" s="32">
        <v>2.5</v>
      </c>
      <c r="L3004" s="14">
        <v>0.1875</v>
      </c>
      <c r="M3004" s="7">
        <v>42044</v>
      </c>
      <c r="N3004" s="93" t="s">
        <v>6347</v>
      </c>
      <c r="O3004" s="8" t="s">
        <v>242</v>
      </c>
      <c r="P3004" s="8" t="s">
        <v>3469</v>
      </c>
      <c r="Q3004" s="8" t="s">
        <v>3473</v>
      </c>
    </row>
    <row r="3005" spans="1:17" ht="13.9" customHeight="1">
      <c r="A3005" s="23" t="s">
        <v>9432</v>
      </c>
      <c r="B3005" s="11" t="s">
        <v>13</v>
      </c>
      <c r="C3005" s="3" t="s">
        <v>14</v>
      </c>
      <c r="D3005" s="8" t="s">
        <v>2361</v>
      </c>
      <c r="E3005" s="3" t="s">
        <v>1396</v>
      </c>
      <c r="F3005" s="8" t="s">
        <v>3477</v>
      </c>
      <c r="G3005" s="8" t="s">
        <v>15</v>
      </c>
      <c r="H3005" s="13" t="s">
        <v>3546</v>
      </c>
      <c r="I3005" s="3" t="s">
        <v>16</v>
      </c>
      <c r="J3005" s="36">
        <v>68.459999999999994</v>
      </c>
      <c r="K3005" s="32">
        <v>0.50002500000000005</v>
      </c>
      <c r="L3005" s="14">
        <v>0.2</v>
      </c>
      <c r="M3005" s="12">
        <v>42001</v>
      </c>
      <c r="N3005" s="93" t="s">
        <v>4946</v>
      </c>
      <c r="O3005" s="8" t="s">
        <v>221</v>
      </c>
      <c r="P3005" s="8" t="s">
        <v>3469</v>
      </c>
      <c r="Q3005" s="8" t="s">
        <v>3473</v>
      </c>
    </row>
    <row r="3006" spans="1:17" ht="13.9" customHeight="1">
      <c r="A3006" s="2" t="s">
        <v>9433</v>
      </c>
      <c r="B3006" s="11" t="s">
        <v>13</v>
      </c>
      <c r="C3006" s="3" t="s">
        <v>14</v>
      </c>
      <c r="D3006" s="8" t="s">
        <v>3123</v>
      </c>
      <c r="E3006" s="8" t="s">
        <v>3063</v>
      </c>
      <c r="F3006" s="8" t="s">
        <v>3477</v>
      </c>
      <c r="G3006" s="8" t="s">
        <v>15</v>
      </c>
      <c r="H3006" s="13" t="s">
        <v>3546</v>
      </c>
      <c r="I3006" s="3" t="s">
        <v>16</v>
      </c>
      <c r="J3006" s="36">
        <v>70.95</v>
      </c>
      <c r="K3006" s="32">
        <v>0.50002500000000005</v>
      </c>
      <c r="L3006" s="14">
        <v>0.2</v>
      </c>
      <c r="M3006" s="12">
        <v>42015</v>
      </c>
      <c r="N3006" s="96" t="s">
        <v>4947</v>
      </c>
      <c r="O3006" s="8" t="s">
        <v>221</v>
      </c>
      <c r="P3006" s="8" t="s">
        <v>3469</v>
      </c>
      <c r="Q3006" s="8" t="s">
        <v>3473</v>
      </c>
    </row>
    <row r="3007" spans="1:17" ht="13.9" customHeight="1">
      <c r="A3007" s="2" t="s">
        <v>9434</v>
      </c>
      <c r="B3007" s="11" t="s">
        <v>13</v>
      </c>
      <c r="C3007" s="3" t="s">
        <v>14</v>
      </c>
      <c r="D3007" s="8" t="s">
        <v>3124</v>
      </c>
      <c r="E3007" s="3" t="s">
        <v>215</v>
      </c>
      <c r="F3007" s="8" t="s">
        <v>3477</v>
      </c>
      <c r="G3007" s="8" t="s">
        <v>15</v>
      </c>
      <c r="H3007" s="3" t="s">
        <v>3546</v>
      </c>
      <c r="I3007" s="3" t="s">
        <v>16</v>
      </c>
      <c r="J3007" s="36">
        <v>68.680000000000007</v>
      </c>
      <c r="K3007" s="32">
        <v>0.50002500000000005</v>
      </c>
      <c r="L3007" s="14">
        <v>0.2</v>
      </c>
      <c r="M3007" s="12">
        <v>42485</v>
      </c>
      <c r="N3007" s="93" t="s">
        <v>4948</v>
      </c>
      <c r="O3007" s="8" t="s">
        <v>221</v>
      </c>
      <c r="P3007" s="8" t="s">
        <v>3469</v>
      </c>
      <c r="Q3007" s="8" t="s">
        <v>3473</v>
      </c>
    </row>
    <row r="3008" spans="1:17" ht="13.9" customHeight="1">
      <c r="A3008" s="23" t="s">
        <v>9435</v>
      </c>
      <c r="B3008" s="11" t="s">
        <v>13</v>
      </c>
      <c r="C3008" s="3" t="s">
        <v>14</v>
      </c>
      <c r="D3008" s="8" t="s">
        <v>3125</v>
      </c>
      <c r="E3008" s="8" t="s">
        <v>201</v>
      </c>
      <c r="F3008" s="8" t="s">
        <v>3477</v>
      </c>
      <c r="G3008" s="8" t="s">
        <v>15</v>
      </c>
      <c r="H3008" s="3" t="s">
        <v>3544</v>
      </c>
      <c r="I3008" s="3" t="s">
        <v>16</v>
      </c>
      <c r="J3008" s="36">
        <v>19.86</v>
      </c>
      <c r="K3008" s="32">
        <v>0.25</v>
      </c>
      <c r="L3008" s="14">
        <v>0.1875</v>
      </c>
      <c r="M3008" s="7">
        <v>42151</v>
      </c>
      <c r="N3008" s="93" t="s">
        <v>4341</v>
      </c>
      <c r="O3008" s="8" t="s">
        <v>242</v>
      </c>
      <c r="P3008" s="8" t="s">
        <v>3469</v>
      </c>
      <c r="Q3008" s="8" t="s">
        <v>3473</v>
      </c>
    </row>
    <row r="3009" spans="1:17" ht="13.9" customHeight="1">
      <c r="A3009" s="2" t="s">
        <v>9436</v>
      </c>
      <c r="B3009" s="15" t="s">
        <v>13</v>
      </c>
      <c r="C3009" s="3" t="s">
        <v>14</v>
      </c>
      <c r="D3009" s="8" t="s">
        <v>2713</v>
      </c>
      <c r="E3009" s="3" t="s">
        <v>1177</v>
      </c>
      <c r="F3009" s="8" t="s">
        <v>3477</v>
      </c>
      <c r="G3009" s="8" t="s">
        <v>15</v>
      </c>
      <c r="H3009" s="13" t="s">
        <v>3544</v>
      </c>
      <c r="I3009" s="3" t="s">
        <v>16</v>
      </c>
      <c r="J3009" s="36">
        <v>38.85</v>
      </c>
      <c r="K3009" s="32">
        <v>0.9</v>
      </c>
      <c r="L3009" s="14">
        <v>0.2</v>
      </c>
      <c r="M3009" s="12">
        <v>42147</v>
      </c>
      <c r="N3009" s="93" t="s">
        <v>4342</v>
      </c>
      <c r="O3009" s="8" t="s">
        <v>242</v>
      </c>
      <c r="P3009" s="8" t="s">
        <v>3469</v>
      </c>
      <c r="Q3009" s="8" t="s">
        <v>3473</v>
      </c>
    </row>
    <row r="3010" spans="1:17" ht="13.9" customHeight="1">
      <c r="A3010" s="2" t="s">
        <v>9437</v>
      </c>
      <c r="B3010" s="15" t="s">
        <v>13</v>
      </c>
      <c r="C3010" s="3" t="s">
        <v>14</v>
      </c>
      <c r="D3010" s="8" t="s">
        <v>3127</v>
      </c>
      <c r="E3010" s="3" t="s">
        <v>616</v>
      </c>
      <c r="F3010" s="8" t="s">
        <v>3477</v>
      </c>
      <c r="G3010" s="8" t="s">
        <v>15</v>
      </c>
      <c r="H3010" s="13" t="s">
        <v>3546</v>
      </c>
      <c r="I3010" s="3" t="s">
        <v>16</v>
      </c>
      <c r="J3010" s="36">
        <v>219.93</v>
      </c>
      <c r="K3010" s="32">
        <v>17.583334000000001</v>
      </c>
      <c r="L3010" s="14">
        <v>0.1875</v>
      </c>
      <c r="M3010" s="12">
        <v>42189</v>
      </c>
      <c r="N3010" s="93" t="s">
        <v>6348</v>
      </c>
      <c r="O3010" s="8" t="s">
        <v>265</v>
      </c>
      <c r="P3010" s="8" t="s">
        <v>3469</v>
      </c>
      <c r="Q3010" s="8" t="s">
        <v>3473</v>
      </c>
    </row>
    <row r="3011" spans="1:17" ht="13.9" customHeight="1">
      <c r="A3011" s="23" t="s">
        <v>9438</v>
      </c>
      <c r="B3011" s="15" t="s">
        <v>13</v>
      </c>
      <c r="C3011" s="3" t="s">
        <v>14</v>
      </c>
      <c r="D3011" s="8" t="s">
        <v>3128</v>
      </c>
      <c r="E3011" s="8" t="s">
        <v>2692</v>
      </c>
      <c r="F3011" s="8" t="s">
        <v>3477</v>
      </c>
      <c r="G3011" s="8" t="s">
        <v>15</v>
      </c>
      <c r="H3011" s="13" t="s">
        <v>3546</v>
      </c>
      <c r="I3011" s="3" t="s">
        <v>16</v>
      </c>
      <c r="J3011" s="36">
        <v>241.78</v>
      </c>
      <c r="K3011" s="32">
        <v>17.583334000000001</v>
      </c>
      <c r="L3011" s="14">
        <v>0.1875</v>
      </c>
      <c r="M3011" s="12">
        <v>42659</v>
      </c>
      <c r="N3011" s="93" t="s">
        <v>4343</v>
      </c>
      <c r="O3011" s="8" t="s">
        <v>265</v>
      </c>
      <c r="P3011" s="8" t="s">
        <v>3469</v>
      </c>
      <c r="Q3011" s="8" t="s">
        <v>3473</v>
      </c>
    </row>
    <row r="3012" spans="1:17" ht="13.9" customHeight="1">
      <c r="A3012" s="2" t="s">
        <v>9439</v>
      </c>
      <c r="B3012" s="15" t="s">
        <v>13</v>
      </c>
      <c r="C3012" s="3" t="s">
        <v>14</v>
      </c>
      <c r="D3012" s="8" t="s">
        <v>3129</v>
      </c>
      <c r="E3012" s="8" t="s">
        <v>2552</v>
      </c>
      <c r="F3012" s="8" t="s">
        <v>3477</v>
      </c>
      <c r="G3012" s="8" t="s">
        <v>15</v>
      </c>
      <c r="H3012" s="13" t="s">
        <v>3546</v>
      </c>
      <c r="I3012" s="3" t="s">
        <v>16</v>
      </c>
      <c r="J3012" s="36">
        <v>258.83</v>
      </c>
      <c r="K3012" s="32">
        <v>4.3958348000000003</v>
      </c>
      <c r="L3012" s="14">
        <v>0.1875</v>
      </c>
      <c r="M3012" s="7">
        <v>42179</v>
      </c>
      <c r="N3012" s="93" t="s">
        <v>4344</v>
      </c>
      <c r="O3012" s="8" t="s">
        <v>265</v>
      </c>
      <c r="P3012" s="8" t="s">
        <v>3469</v>
      </c>
      <c r="Q3012" s="8" t="s">
        <v>3473</v>
      </c>
    </row>
    <row r="3013" spans="1:17" ht="13.9" customHeight="1">
      <c r="A3013" s="2" t="s">
        <v>9440</v>
      </c>
      <c r="B3013" s="15" t="s">
        <v>13</v>
      </c>
      <c r="C3013" s="3" t="s">
        <v>14</v>
      </c>
      <c r="D3013" s="8" t="s">
        <v>3130</v>
      </c>
      <c r="E3013" s="8" t="s">
        <v>1589</v>
      </c>
      <c r="F3013" s="8" t="s">
        <v>3477</v>
      </c>
      <c r="G3013" s="8" t="s">
        <v>15</v>
      </c>
      <c r="H3013" s="13" t="s">
        <v>3546</v>
      </c>
      <c r="I3013" s="3" t="s">
        <v>16</v>
      </c>
      <c r="J3013" s="36">
        <v>19.97</v>
      </c>
      <c r="K3013" s="32">
        <v>3.2124997999999998</v>
      </c>
      <c r="L3013" s="14">
        <v>0.1875</v>
      </c>
      <c r="M3013" s="12">
        <v>42190</v>
      </c>
      <c r="N3013" s="93" t="s">
        <v>4345</v>
      </c>
      <c r="O3013" s="8" t="s">
        <v>265</v>
      </c>
      <c r="P3013" s="8" t="s">
        <v>3469</v>
      </c>
      <c r="Q3013" s="8" t="s">
        <v>3473</v>
      </c>
    </row>
    <row r="3014" spans="1:17" ht="13.9" customHeight="1">
      <c r="A3014" s="23" t="s">
        <v>9441</v>
      </c>
      <c r="B3014" s="15" t="s">
        <v>13</v>
      </c>
      <c r="C3014" s="3" t="s">
        <v>14</v>
      </c>
      <c r="D3014" s="8" t="s">
        <v>3131</v>
      </c>
      <c r="E3014" s="3" t="s">
        <v>111</v>
      </c>
      <c r="F3014" s="8" t="s">
        <v>3477</v>
      </c>
      <c r="G3014" s="8" t="s">
        <v>15</v>
      </c>
      <c r="H3014" s="13" t="s">
        <v>3546</v>
      </c>
      <c r="I3014" s="3" t="s">
        <v>16</v>
      </c>
      <c r="J3014" s="36">
        <v>240.63</v>
      </c>
      <c r="K3014" s="32">
        <v>4.3958348000000003</v>
      </c>
      <c r="L3014" s="14">
        <v>0.1875</v>
      </c>
      <c r="M3014" s="12">
        <v>42189</v>
      </c>
      <c r="N3014" s="93" t="s">
        <v>6349</v>
      </c>
      <c r="O3014" s="8" t="s">
        <v>265</v>
      </c>
      <c r="P3014" s="8" t="s">
        <v>3469</v>
      </c>
      <c r="Q3014" s="8" t="s">
        <v>3473</v>
      </c>
    </row>
    <row r="3015" spans="1:17" ht="13.9" customHeight="1">
      <c r="A3015" s="2" t="s">
        <v>9442</v>
      </c>
      <c r="B3015" s="15" t="s">
        <v>13</v>
      </c>
      <c r="C3015" s="3" t="s">
        <v>14</v>
      </c>
      <c r="D3015" s="8" t="s">
        <v>3132</v>
      </c>
      <c r="E3015" s="3" t="s">
        <v>174</v>
      </c>
      <c r="F3015" s="8" t="s">
        <v>3477</v>
      </c>
      <c r="G3015" s="8" t="s">
        <v>15</v>
      </c>
      <c r="H3015" s="13" t="s">
        <v>3546</v>
      </c>
      <c r="I3015" s="3" t="s">
        <v>16</v>
      </c>
      <c r="J3015" s="36">
        <v>20.65</v>
      </c>
      <c r="K3015" s="32">
        <v>7.1874975000000001</v>
      </c>
      <c r="L3015" s="14">
        <v>0.1875</v>
      </c>
      <c r="M3015" s="12">
        <v>42674</v>
      </c>
      <c r="N3015" s="93" t="s">
        <v>6350</v>
      </c>
      <c r="O3015" s="8" t="s">
        <v>265</v>
      </c>
      <c r="P3015" s="8" t="s">
        <v>3469</v>
      </c>
      <c r="Q3015" s="8" t="s">
        <v>3473</v>
      </c>
    </row>
    <row r="3016" spans="1:17" ht="13.9" customHeight="1">
      <c r="A3016" s="2" t="s">
        <v>9443</v>
      </c>
      <c r="B3016" s="15" t="s">
        <v>13</v>
      </c>
      <c r="C3016" s="3" t="s">
        <v>14</v>
      </c>
      <c r="D3016" s="8" t="s">
        <v>3133</v>
      </c>
      <c r="E3016" s="8" t="s">
        <v>2404</v>
      </c>
      <c r="F3016" s="8" t="s">
        <v>3477</v>
      </c>
      <c r="G3016" s="8" t="s">
        <v>15</v>
      </c>
      <c r="H3016" s="13" t="s">
        <v>3546</v>
      </c>
      <c r="I3016" s="3" t="s">
        <v>16</v>
      </c>
      <c r="J3016" s="36">
        <v>18.690000000000001</v>
      </c>
      <c r="K3016" s="32">
        <v>4.5999974999999997</v>
      </c>
      <c r="L3016" s="14">
        <v>0.1875</v>
      </c>
      <c r="M3016" s="7">
        <v>42194</v>
      </c>
      <c r="N3016" s="93" t="s">
        <v>6351</v>
      </c>
      <c r="O3016" s="8" t="s">
        <v>265</v>
      </c>
      <c r="P3016" s="8" t="s">
        <v>3469</v>
      </c>
      <c r="Q3016" s="8" t="s">
        <v>3473</v>
      </c>
    </row>
    <row r="3017" spans="1:17" ht="13.9" customHeight="1">
      <c r="A3017" s="23" t="s">
        <v>9444</v>
      </c>
      <c r="B3017" s="15" t="s">
        <v>13</v>
      </c>
      <c r="C3017" s="3" t="s">
        <v>14</v>
      </c>
      <c r="D3017" s="8" t="s">
        <v>3134</v>
      </c>
      <c r="E3017" s="3" t="s">
        <v>153</v>
      </c>
      <c r="F3017" s="8" t="s">
        <v>3477</v>
      </c>
      <c r="G3017" s="8" t="s">
        <v>15</v>
      </c>
      <c r="H3017" s="13" t="s">
        <v>3546</v>
      </c>
      <c r="I3017" s="3" t="s">
        <v>16</v>
      </c>
      <c r="J3017" s="36">
        <v>86.61</v>
      </c>
      <c r="K3017" s="32">
        <v>2.8125015000000002</v>
      </c>
      <c r="L3017" s="14">
        <v>0.1875</v>
      </c>
      <c r="M3017" s="12">
        <v>42208</v>
      </c>
      <c r="N3017" s="97" t="s">
        <v>6352</v>
      </c>
      <c r="O3017" s="8" t="s">
        <v>265</v>
      </c>
      <c r="P3017" s="8" t="s">
        <v>3469</v>
      </c>
      <c r="Q3017" s="8" t="s">
        <v>3473</v>
      </c>
    </row>
    <row r="3018" spans="1:17" ht="13.9" customHeight="1">
      <c r="A3018" s="2" t="s">
        <v>9445</v>
      </c>
      <c r="B3018" s="11" t="s">
        <v>13</v>
      </c>
      <c r="C3018" s="3" t="s">
        <v>14</v>
      </c>
      <c r="D3018" s="8" t="s">
        <v>3135</v>
      </c>
      <c r="E3018" s="8" t="s">
        <v>1274</v>
      </c>
      <c r="F3018" s="8" t="s">
        <v>3477</v>
      </c>
      <c r="G3018" s="8" t="s">
        <v>15</v>
      </c>
      <c r="H3018" s="8" t="s">
        <v>3546</v>
      </c>
      <c r="I3018" s="3" t="s">
        <v>16</v>
      </c>
      <c r="J3018" s="36">
        <v>1.51</v>
      </c>
      <c r="K3018" s="32">
        <v>1.125</v>
      </c>
      <c r="L3018" s="14">
        <v>0.2</v>
      </c>
      <c r="M3018" s="12">
        <v>42230</v>
      </c>
      <c r="N3018" s="93" t="s">
        <v>6353</v>
      </c>
      <c r="O3018" s="8" t="s">
        <v>265</v>
      </c>
      <c r="P3018" s="8" t="s">
        <v>3469</v>
      </c>
      <c r="Q3018" s="8" t="s">
        <v>3473</v>
      </c>
    </row>
    <row r="3019" spans="1:17" ht="13.9" customHeight="1">
      <c r="A3019" s="2" t="s">
        <v>9446</v>
      </c>
      <c r="B3019" s="15" t="s">
        <v>13</v>
      </c>
      <c r="C3019" s="3" t="s">
        <v>14</v>
      </c>
      <c r="D3019" s="8" t="s">
        <v>3136</v>
      </c>
      <c r="E3019" s="3" t="s">
        <v>1177</v>
      </c>
      <c r="F3019" s="8" t="s">
        <v>3477</v>
      </c>
      <c r="G3019" s="8" t="s">
        <v>15</v>
      </c>
      <c r="H3019" s="13" t="s">
        <v>3547</v>
      </c>
      <c r="I3019" s="3" t="s">
        <v>16</v>
      </c>
      <c r="J3019" s="36">
        <v>43.16</v>
      </c>
      <c r="K3019" s="32">
        <v>30</v>
      </c>
      <c r="L3019" s="14">
        <v>0.2</v>
      </c>
      <c r="M3019" s="12">
        <v>42700</v>
      </c>
      <c r="N3019" s="93" t="s">
        <v>6354</v>
      </c>
      <c r="O3019" s="8" t="s">
        <v>265</v>
      </c>
      <c r="P3019" s="8" t="s">
        <v>3469</v>
      </c>
      <c r="Q3019" s="8" t="s">
        <v>3473</v>
      </c>
    </row>
    <row r="3020" spans="1:17" ht="13.9" customHeight="1">
      <c r="A3020" s="23" t="s">
        <v>9447</v>
      </c>
      <c r="B3020" s="15" t="s">
        <v>13</v>
      </c>
      <c r="C3020" s="3" t="s">
        <v>14</v>
      </c>
      <c r="D3020" s="8" t="s">
        <v>804</v>
      </c>
      <c r="E3020" s="3" t="s">
        <v>616</v>
      </c>
      <c r="F3020" s="8" t="s">
        <v>3477</v>
      </c>
      <c r="G3020" s="8" t="s">
        <v>15</v>
      </c>
      <c r="H3020" s="13" t="s">
        <v>3546</v>
      </c>
      <c r="I3020" s="3" t="s">
        <v>16</v>
      </c>
      <c r="J3020" s="36">
        <v>152.34</v>
      </c>
      <c r="K3020" s="32">
        <v>62.739600000000003</v>
      </c>
      <c r="L3020" s="14">
        <v>0.1875</v>
      </c>
      <c r="M3020" s="7">
        <v>42219</v>
      </c>
      <c r="N3020" s="93" t="s">
        <v>4346</v>
      </c>
      <c r="O3020" s="8" t="s">
        <v>265</v>
      </c>
      <c r="P3020" s="8" t="s">
        <v>3469</v>
      </c>
      <c r="Q3020" s="8" t="s">
        <v>3473</v>
      </c>
    </row>
    <row r="3021" spans="1:17" ht="13.9" customHeight="1">
      <c r="A3021" s="2" t="s">
        <v>9448</v>
      </c>
      <c r="B3021" s="15" t="s">
        <v>13</v>
      </c>
      <c r="C3021" s="3" t="s">
        <v>14</v>
      </c>
      <c r="D3021" s="8" t="s">
        <v>3137</v>
      </c>
      <c r="E3021" s="3" t="s">
        <v>1177</v>
      </c>
      <c r="F3021" s="8" t="s">
        <v>3477</v>
      </c>
      <c r="G3021" s="8" t="s">
        <v>15</v>
      </c>
      <c r="H3021" s="13" t="s">
        <v>3546</v>
      </c>
      <c r="I3021" s="3" t="s">
        <v>16</v>
      </c>
      <c r="J3021" s="36">
        <v>87.07</v>
      </c>
      <c r="K3021" s="32">
        <v>0.70312580000000002</v>
      </c>
      <c r="L3021" s="14">
        <v>0.1875</v>
      </c>
      <c r="M3021" s="12">
        <v>42208</v>
      </c>
      <c r="N3021" s="93" t="s">
        <v>6355</v>
      </c>
      <c r="O3021" s="8" t="s">
        <v>265</v>
      </c>
      <c r="P3021" s="8" t="s">
        <v>3469</v>
      </c>
      <c r="Q3021" s="8" t="s">
        <v>3473</v>
      </c>
    </row>
    <row r="3022" spans="1:17" ht="13.9" customHeight="1">
      <c r="A3022" s="2" t="s">
        <v>9449</v>
      </c>
      <c r="B3022" s="15" t="s">
        <v>13</v>
      </c>
      <c r="C3022" s="3" t="s">
        <v>14</v>
      </c>
      <c r="D3022" s="8" t="s">
        <v>3138</v>
      </c>
      <c r="E3022" s="3" t="s">
        <v>616</v>
      </c>
      <c r="F3022" s="8" t="s">
        <v>3477</v>
      </c>
      <c r="G3022" s="8" t="s">
        <v>15</v>
      </c>
      <c r="H3022" s="13" t="s">
        <v>3546</v>
      </c>
      <c r="I3022" s="3" t="s">
        <v>16</v>
      </c>
      <c r="J3022" s="36">
        <v>82.91</v>
      </c>
      <c r="K3022" s="32">
        <v>0.70312580000000002</v>
      </c>
      <c r="L3022" s="14">
        <v>0.1875</v>
      </c>
      <c r="M3022" s="12">
        <v>42222</v>
      </c>
      <c r="N3022" s="93" t="s">
        <v>4347</v>
      </c>
      <c r="O3022" s="8" t="s">
        <v>265</v>
      </c>
      <c r="P3022" s="8" t="s">
        <v>3469</v>
      </c>
      <c r="Q3022" s="8" t="s">
        <v>3473</v>
      </c>
    </row>
    <row r="3023" spans="1:17" ht="13.9" customHeight="1">
      <c r="A3023" s="23" t="s">
        <v>9450</v>
      </c>
      <c r="B3023" s="5" t="s">
        <v>13</v>
      </c>
      <c r="C3023" s="3" t="s">
        <v>14</v>
      </c>
      <c r="D3023" s="8" t="s">
        <v>3139</v>
      </c>
      <c r="E3023" s="8" t="s">
        <v>2276</v>
      </c>
      <c r="F3023" s="8" t="s">
        <v>3477</v>
      </c>
      <c r="G3023" s="8" t="s">
        <v>15</v>
      </c>
      <c r="H3023" s="3" t="s">
        <v>3546</v>
      </c>
      <c r="I3023" s="3" t="s">
        <v>16</v>
      </c>
      <c r="J3023" s="36">
        <v>244.53</v>
      </c>
      <c r="K3023" s="32">
        <v>4.3958348000000003</v>
      </c>
      <c r="L3023" s="14">
        <v>0.1875</v>
      </c>
      <c r="M3023" s="12">
        <v>42659</v>
      </c>
      <c r="N3023" s="93" t="s">
        <v>4348</v>
      </c>
      <c r="O3023" s="8" t="s">
        <v>265</v>
      </c>
      <c r="P3023" s="8" t="s">
        <v>3469</v>
      </c>
      <c r="Q3023" s="8" t="s">
        <v>3473</v>
      </c>
    </row>
    <row r="3024" spans="1:17" ht="13.9" customHeight="1">
      <c r="A3024" s="2" t="s">
        <v>9451</v>
      </c>
      <c r="B3024" s="5" t="s">
        <v>13</v>
      </c>
      <c r="C3024" s="3" t="s">
        <v>14</v>
      </c>
      <c r="D3024" s="8" t="s">
        <v>3140</v>
      </c>
      <c r="E3024" s="8" t="s">
        <v>3188</v>
      </c>
      <c r="F3024" s="8" t="s">
        <v>3477</v>
      </c>
      <c r="G3024" s="8" t="s">
        <v>15</v>
      </c>
      <c r="H3024" s="3" t="s">
        <v>3543</v>
      </c>
      <c r="I3024" s="3" t="s">
        <v>16</v>
      </c>
      <c r="J3024" s="36">
        <v>100.94</v>
      </c>
      <c r="K3024" s="32">
        <v>2.8125</v>
      </c>
      <c r="L3024" s="14">
        <v>0.1875</v>
      </c>
      <c r="M3024" s="7">
        <v>42236</v>
      </c>
      <c r="N3024" s="93" t="s">
        <v>4349</v>
      </c>
      <c r="O3024" s="8" t="s">
        <v>216</v>
      </c>
      <c r="P3024" s="8" t="s">
        <v>3469</v>
      </c>
      <c r="Q3024" s="8" t="s">
        <v>3473</v>
      </c>
    </row>
    <row r="3025" spans="1:17" ht="13.9" customHeight="1">
      <c r="A3025" s="2" t="s">
        <v>9452</v>
      </c>
      <c r="B3025" s="5" t="s">
        <v>13</v>
      </c>
      <c r="C3025" s="3" t="s">
        <v>14</v>
      </c>
      <c r="D3025" s="8" t="s">
        <v>3141</v>
      </c>
      <c r="E3025" s="3" t="s">
        <v>774</v>
      </c>
      <c r="F3025" s="8" t="s">
        <v>3477</v>
      </c>
      <c r="G3025" s="8" t="s">
        <v>15</v>
      </c>
      <c r="H3025" s="3" t="s">
        <v>3543</v>
      </c>
      <c r="I3025" s="3" t="s">
        <v>16</v>
      </c>
      <c r="J3025" s="36">
        <v>98.53</v>
      </c>
      <c r="K3025" s="32">
        <v>2.8125</v>
      </c>
      <c r="L3025" s="14">
        <v>0.1875</v>
      </c>
      <c r="M3025" s="12">
        <v>42232</v>
      </c>
      <c r="N3025" s="93" t="s">
        <v>4350</v>
      </c>
      <c r="O3025" s="8" t="s">
        <v>216</v>
      </c>
      <c r="P3025" s="8" t="s">
        <v>3469</v>
      </c>
      <c r="Q3025" s="8" t="s">
        <v>3473</v>
      </c>
    </row>
    <row r="3026" spans="1:17" ht="13.9" customHeight="1">
      <c r="A3026" s="23" t="s">
        <v>9453</v>
      </c>
      <c r="B3026" s="5" t="s">
        <v>13</v>
      </c>
      <c r="C3026" s="3" t="s">
        <v>14</v>
      </c>
      <c r="D3026" s="8" t="s">
        <v>3142</v>
      </c>
      <c r="E3026" s="8" t="s">
        <v>2692</v>
      </c>
      <c r="F3026" s="8" t="s">
        <v>3477</v>
      </c>
      <c r="G3026" s="8" t="s">
        <v>15</v>
      </c>
      <c r="H3026" s="3" t="s">
        <v>3543</v>
      </c>
      <c r="I3026" s="3" t="s">
        <v>16</v>
      </c>
      <c r="J3026" s="36">
        <v>105.76</v>
      </c>
      <c r="K3026" s="32">
        <v>2.8125</v>
      </c>
      <c r="L3026" s="14">
        <v>0.1875</v>
      </c>
      <c r="M3026" s="12">
        <v>42246</v>
      </c>
      <c r="N3026" s="93" t="s">
        <v>6356</v>
      </c>
      <c r="O3026" s="8" t="s">
        <v>216</v>
      </c>
      <c r="P3026" s="8" t="s">
        <v>3469</v>
      </c>
      <c r="Q3026" s="8" t="s">
        <v>3473</v>
      </c>
    </row>
    <row r="3027" spans="1:17" ht="13.9" customHeight="1">
      <c r="A3027" s="2" t="s">
        <v>9454</v>
      </c>
      <c r="B3027" s="11" t="s">
        <v>13</v>
      </c>
      <c r="C3027" s="3" t="s">
        <v>14</v>
      </c>
      <c r="D3027" s="8" t="s">
        <v>3143</v>
      </c>
      <c r="E3027" s="8" t="s">
        <v>3063</v>
      </c>
      <c r="F3027" s="8" t="s">
        <v>3477</v>
      </c>
      <c r="G3027" s="8" t="s">
        <v>15</v>
      </c>
      <c r="H3027" s="8" t="s">
        <v>3543</v>
      </c>
      <c r="I3027" s="3" t="s">
        <v>16</v>
      </c>
      <c r="J3027" s="36">
        <v>100.47</v>
      </c>
      <c r="K3027" s="32">
        <v>2.8125</v>
      </c>
      <c r="L3027" s="14">
        <v>0.1875</v>
      </c>
      <c r="M3027" s="12">
        <v>42716</v>
      </c>
      <c r="N3027" s="93" t="s">
        <v>4351</v>
      </c>
      <c r="O3027" s="8" t="s">
        <v>216</v>
      </c>
      <c r="P3027" s="8" t="s">
        <v>3469</v>
      </c>
      <c r="Q3027" s="8" t="s">
        <v>3473</v>
      </c>
    </row>
    <row r="3028" spans="1:17" ht="13.9" customHeight="1">
      <c r="A3028" s="2" t="s">
        <v>9455</v>
      </c>
      <c r="B3028" s="8" t="s">
        <v>13</v>
      </c>
      <c r="C3028" s="3" t="s">
        <v>14</v>
      </c>
      <c r="D3028" s="8" t="s">
        <v>3144</v>
      </c>
      <c r="E3028" s="3" t="s">
        <v>1471</v>
      </c>
      <c r="F3028" s="8" t="s">
        <v>3477</v>
      </c>
      <c r="G3028" s="8" t="s">
        <v>15</v>
      </c>
      <c r="H3028" s="8" t="s">
        <v>3547</v>
      </c>
      <c r="I3028" s="3" t="s">
        <v>16</v>
      </c>
      <c r="J3028" s="36">
        <v>35.979999999999997</v>
      </c>
      <c r="K3028" s="32">
        <v>15</v>
      </c>
      <c r="L3028" s="14">
        <v>0.1875</v>
      </c>
      <c r="M3028" s="7">
        <v>42258</v>
      </c>
      <c r="N3028" s="93" t="s">
        <v>6357</v>
      </c>
      <c r="O3028" s="8" t="s">
        <v>119</v>
      </c>
      <c r="P3028" s="8" t="s">
        <v>3469</v>
      </c>
      <c r="Q3028" s="8" t="s">
        <v>3473</v>
      </c>
    </row>
    <row r="3029" spans="1:17" ht="13.9" customHeight="1">
      <c r="A3029" s="23" t="s">
        <v>9456</v>
      </c>
      <c r="B3029" s="11" t="s">
        <v>13</v>
      </c>
      <c r="C3029" s="3" t="s">
        <v>14</v>
      </c>
      <c r="D3029" s="8" t="s">
        <v>3145</v>
      </c>
      <c r="E3029" s="8" t="s">
        <v>2799</v>
      </c>
      <c r="F3029" s="8" t="s">
        <v>3477</v>
      </c>
      <c r="G3029" s="8" t="s">
        <v>15</v>
      </c>
      <c r="H3029" s="8" t="s">
        <v>3547</v>
      </c>
      <c r="I3029" s="3" t="s">
        <v>16</v>
      </c>
      <c r="J3029" s="36">
        <v>37.68</v>
      </c>
      <c r="K3029" s="32">
        <v>15</v>
      </c>
      <c r="L3029" s="14">
        <v>0.1875</v>
      </c>
      <c r="M3029" s="12">
        <v>42254</v>
      </c>
      <c r="N3029" s="93" t="s">
        <v>6358</v>
      </c>
      <c r="O3029" s="8" t="s">
        <v>119</v>
      </c>
      <c r="P3029" s="8" t="s">
        <v>3469</v>
      </c>
      <c r="Q3029" s="8" t="s">
        <v>3473</v>
      </c>
    </row>
    <row r="3030" spans="1:17" ht="13.9" customHeight="1">
      <c r="A3030" s="2" t="s">
        <v>9457</v>
      </c>
      <c r="B3030" s="11" t="s">
        <v>13</v>
      </c>
      <c r="C3030" s="3" t="s">
        <v>14</v>
      </c>
      <c r="D3030" s="8" t="s">
        <v>3146</v>
      </c>
      <c r="E3030" s="8" t="s">
        <v>2276</v>
      </c>
      <c r="F3030" s="8" t="s">
        <v>3477</v>
      </c>
      <c r="G3030" s="8" t="s">
        <v>15</v>
      </c>
      <c r="H3030" s="13" t="s">
        <v>3547</v>
      </c>
      <c r="I3030" s="3" t="s">
        <v>16</v>
      </c>
      <c r="J3030" s="36">
        <v>39.54</v>
      </c>
      <c r="K3030" s="32">
        <v>3.75</v>
      </c>
      <c r="L3030" s="14">
        <v>0.1875</v>
      </c>
      <c r="M3030" s="12">
        <v>42268</v>
      </c>
      <c r="N3030" s="93" t="s">
        <v>6359</v>
      </c>
      <c r="O3030" s="8" t="s">
        <v>119</v>
      </c>
      <c r="P3030" s="8" t="s">
        <v>3469</v>
      </c>
      <c r="Q3030" s="8" t="s">
        <v>3473</v>
      </c>
    </row>
    <row r="3031" spans="1:17" ht="13.9" customHeight="1">
      <c r="A3031" s="2" t="s">
        <v>9458</v>
      </c>
      <c r="B3031" s="11" t="s">
        <v>13</v>
      </c>
      <c r="C3031" s="3" t="s">
        <v>14</v>
      </c>
      <c r="D3031" s="8" t="s">
        <v>3147</v>
      </c>
      <c r="E3031" s="3" t="s">
        <v>1396</v>
      </c>
      <c r="F3031" s="8" t="s">
        <v>3477</v>
      </c>
      <c r="G3031" s="8" t="s">
        <v>15</v>
      </c>
      <c r="H3031" s="13" t="s">
        <v>3546</v>
      </c>
      <c r="I3031" s="3" t="s">
        <v>16</v>
      </c>
      <c r="J3031" s="36">
        <v>81.05</v>
      </c>
      <c r="K3031" s="32">
        <v>15</v>
      </c>
      <c r="L3031" s="14">
        <v>0.1875</v>
      </c>
      <c r="M3031" s="12">
        <v>42751</v>
      </c>
      <c r="N3031" s="93" t="s">
        <v>4352</v>
      </c>
      <c r="O3031" s="8" t="s">
        <v>221</v>
      </c>
      <c r="P3031" s="8" t="s">
        <v>3469</v>
      </c>
      <c r="Q3031" s="8" t="s">
        <v>3473</v>
      </c>
    </row>
    <row r="3032" spans="1:17" ht="13.9" customHeight="1">
      <c r="A3032" s="23" t="s">
        <v>9459</v>
      </c>
      <c r="B3032" s="11" t="s">
        <v>13</v>
      </c>
      <c r="C3032" s="3" t="s">
        <v>14</v>
      </c>
      <c r="D3032" s="8" t="s">
        <v>3148</v>
      </c>
      <c r="E3032" s="8" t="s">
        <v>1589</v>
      </c>
      <c r="F3032" s="8" t="s">
        <v>3477</v>
      </c>
      <c r="G3032" s="8" t="s">
        <v>15</v>
      </c>
      <c r="H3032" s="13" t="s">
        <v>3546</v>
      </c>
      <c r="I3032" s="3" t="s">
        <v>16</v>
      </c>
      <c r="J3032" s="36">
        <v>59.69</v>
      </c>
      <c r="K3032" s="32">
        <v>22.5</v>
      </c>
      <c r="L3032" s="14">
        <v>0.1875</v>
      </c>
      <c r="M3032" s="7">
        <v>42271</v>
      </c>
      <c r="N3032" s="93" t="s">
        <v>4353</v>
      </c>
      <c r="O3032" s="8" t="s">
        <v>221</v>
      </c>
      <c r="P3032" s="8" t="s">
        <v>3469</v>
      </c>
      <c r="Q3032" s="8" t="s">
        <v>3473</v>
      </c>
    </row>
    <row r="3033" spans="1:17" ht="13.9" customHeight="1">
      <c r="A3033" s="2" t="s">
        <v>9460</v>
      </c>
      <c r="B3033" s="11" t="s">
        <v>13</v>
      </c>
      <c r="C3033" s="3" t="s">
        <v>14</v>
      </c>
      <c r="D3033" s="8" t="s">
        <v>3149</v>
      </c>
      <c r="E3033" s="8" t="s">
        <v>2207</v>
      </c>
      <c r="F3033" s="8" t="s">
        <v>3477</v>
      </c>
      <c r="G3033" s="8" t="s">
        <v>15</v>
      </c>
      <c r="H3033" s="13" t="s">
        <v>3546</v>
      </c>
      <c r="I3033" s="3" t="s">
        <v>16</v>
      </c>
      <c r="J3033" s="36">
        <v>84.68</v>
      </c>
      <c r="K3033" s="32">
        <v>15</v>
      </c>
      <c r="L3033" s="14">
        <v>0.1875</v>
      </c>
      <c r="M3033" s="12">
        <v>42267</v>
      </c>
      <c r="N3033" s="93" t="s">
        <v>4354</v>
      </c>
      <c r="O3033" s="8" t="s">
        <v>221</v>
      </c>
      <c r="P3033" s="8" t="s">
        <v>3469</v>
      </c>
      <c r="Q3033" s="8" t="s">
        <v>3473</v>
      </c>
    </row>
    <row r="3034" spans="1:17" ht="13.9" customHeight="1">
      <c r="A3034" s="2" t="s">
        <v>9461</v>
      </c>
      <c r="B3034" s="11" t="s">
        <v>13</v>
      </c>
      <c r="C3034" s="3" t="s">
        <v>14</v>
      </c>
      <c r="D3034" s="8" t="s">
        <v>3150</v>
      </c>
      <c r="E3034" s="3" t="s">
        <v>553</v>
      </c>
      <c r="F3034" s="8" t="s">
        <v>3477</v>
      </c>
      <c r="G3034" s="8" t="s">
        <v>15</v>
      </c>
      <c r="H3034" s="8" t="s">
        <v>3546</v>
      </c>
      <c r="I3034" s="3" t="s">
        <v>16</v>
      </c>
      <c r="J3034" s="36">
        <v>108.04</v>
      </c>
      <c r="K3034" s="32">
        <v>9.3750225</v>
      </c>
      <c r="L3034" s="14">
        <v>0.1875</v>
      </c>
      <c r="M3034" s="12">
        <v>42281</v>
      </c>
      <c r="N3034" s="93" t="s">
        <v>4355</v>
      </c>
      <c r="O3034" s="8" t="s">
        <v>221</v>
      </c>
      <c r="P3034" s="8" t="s">
        <v>3469</v>
      </c>
      <c r="Q3034" s="8" t="s">
        <v>3473</v>
      </c>
    </row>
    <row r="3035" spans="1:17" ht="13.9" customHeight="1">
      <c r="A3035" s="23" t="s">
        <v>9462</v>
      </c>
      <c r="B3035" s="11" t="s">
        <v>13</v>
      </c>
      <c r="C3035" s="3" t="s">
        <v>14</v>
      </c>
      <c r="D3035" s="8" t="s">
        <v>3151</v>
      </c>
      <c r="E3035" s="8" t="s">
        <v>2552</v>
      </c>
      <c r="F3035" s="8" t="s">
        <v>3477</v>
      </c>
      <c r="G3035" s="8" t="s">
        <v>15</v>
      </c>
      <c r="H3035" s="8" t="s">
        <v>3547</v>
      </c>
      <c r="I3035" s="3" t="s">
        <v>16</v>
      </c>
      <c r="J3035" s="36">
        <v>80.39</v>
      </c>
      <c r="K3035" s="32">
        <v>9.3754500000000007</v>
      </c>
      <c r="L3035" s="14">
        <v>0.1875</v>
      </c>
      <c r="M3035" s="12">
        <v>42745</v>
      </c>
      <c r="N3035" s="96" t="s">
        <v>4949</v>
      </c>
      <c r="O3035" s="8" t="s">
        <v>119</v>
      </c>
      <c r="P3035" s="8" t="s">
        <v>3469</v>
      </c>
      <c r="Q3035" s="8" t="s">
        <v>3473</v>
      </c>
    </row>
    <row r="3036" spans="1:17" ht="13.9" customHeight="1">
      <c r="A3036" s="2" t="s">
        <v>9463</v>
      </c>
      <c r="B3036" s="11" t="s">
        <v>13</v>
      </c>
      <c r="C3036" s="3" t="s">
        <v>14</v>
      </c>
      <c r="D3036" s="8" t="s">
        <v>3152</v>
      </c>
      <c r="E3036" s="8" t="s">
        <v>1589</v>
      </c>
      <c r="F3036" s="8" t="s">
        <v>3477</v>
      </c>
      <c r="G3036" s="8" t="s">
        <v>15</v>
      </c>
      <c r="H3036" s="8" t="s">
        <v>3547</v>
      </c>
      <c r="I3036" s="3" t="s">
        <v>16</v>
      </c>
      <c r="J3036" s="36">
        <v>72.56</v>
      </c>
      <c r="K3036" s="32">
        <v>9.3755220000000001</v>
      </c>
      <c r="L3036" s="14">
        <v>0.1875</v>
      </c>
      <c r="M3036" s="7">
        <v>42265</v>
      </c>
      <c r="N3036" s="96" t="s">
        <v>4950</v>
      </c>
      <c r="O3036" s="8" t="s">
        <v>119</v>
      </c>
      <c r="P3036" s="8" t="s">
        <v>3469</v>
      </c>
      <c r="Q3036" s="8" t="s">
        <v>3473</v>
      </c>
    </row>
    <row r="3037" spans="1:17" ht="13.9" customHeight="1">
      <c r="A3037" s="2" t="s">
        <v>9464</v>
      </c>
      <c r="B3037" s="11" t="s">
        <v>13</v>
      </c>
      <c r="C3037" s="3" t="s">
        <v>14</v>
      </c>
      <c r="D3037" s="8" t="s">
        <v>3153</v>
      </c>
      <c r="E3037" s="3" t="s">
        <v>955</v>
      </c>
      <c r="F3037" s="8" t="s">
        <v>3479</v>
      </c>
      <c r="G3037" s="8" t="s">
        <v>15</v>
      </c>
      <c r="H3037" s="13" t="s">
        <v>3541</v>
      </c>
      <c r="I3037" s="3" t="s">
        <v>16</v>
      </c>
      <c r="J3037" s="36">
        <v>63.06</v>
      </c>
      <c r="K3037" s="32">
        <v>0.1208</v>
      </c>
      <c r="L3037" s="14">
        <v>0.125</v>
      </c>
      <c r="M3037" s="12">
        <v>42264</v>
      </c>
      <c r="N3037" s="96" t="s">
        <v>6360</v>
      </c>
      <c r="O3037" s="8" t="s">
        <v>218</v>
      </c>
      <c r="P3037" s="8" t="s">
        <v>3469</v>
      </c>
      <c r="Q3037" s="8" t="s">
        <v>3473</v>
      </c>
    </row>
    <row r="3038" spans="1:17" ht="13.9" customHeight="1">
      <c r="A3038" s="23" t="s">
        <v>9465</v>
      </c>
      <c r="B3038" s="11" t="s">
        <v>13</v>
      </c>
      <c r="C3038" s="3" t="s">
        <v>14</v>
      </c>
      <c r="D3038" s="8" t="s">
        <v>3154</v>
      </c>
      <c r="E3038" s="8" t="s">
        <v>3188</v>
      </c>
      <c r="F3038" s="8" t="s">
        <v>3477</v>
      </c>
      <c r="G3038" s="8" t="s">
        <v>15</v>
      </c>
      <c r="H3038" s="13" t="s">
        <v>3546</v>
      </c>
      <c r="I3038" s="3" t="s">
        <v>16</v>
      </c>
      <c r="J3038" s="36">
        <v>79.44</v>
      </c>
      <c r="K3038" s="32">
        <v>3.75</v>
      </c>
      <c r="L3038" s="14">
        <v>0.1875</v>
      </c>
      <c r="M3038" s="12">
        <v>42287</v>
      </c>
      <c r="N3038" s="93" t="s">
        <v>6361</v>
      </c>
      <c r="O3038" s="8" t="s">
        <v>221</v>
      </c>
      <c r="P3038" s="8" t="s">
        <v>3469</v>
      </c>
      <c r="Q3038" s="8" t="s">
        <v>3473</v>
      </c>
    </row>
    <row r="3039" spans="1:17" ht="13.9" customHeight="1">
      <c r="A3039" s="2" t="s">
        <v>9466</v>
      </c>
      <c r="B3039" s="11" t="s">
        <v>13</v>
      </c>
      <c r="C3039" s="3" t="s">
        <v>14</v>
      </c>
      <c r="D3039" s="8" t="s">
        <v>3155</v>
      </c>
      <c r="E3039" s="3" t="s">
        <v>766</v>
      </c>
      <c r="F3039" s="8" t="s">
        <v>3477</v>
      </c>
      <c r="G3039" s="8" t="s">
        <v>15</v>
      </c>
      <c r="H3039" s="13" t="s">
        <v>3546</v>
      </c>
      <c r="I3039" s="3" t="s">
        <v>16</v>
      </c>
      <c r="J3039" s="36">
        <v>40.75</v>
      </c>
      <c r="K3039" s="32">
        <v>1.2857099999999999</v>
      </c>
      <c r="L3039" s="14">
        <v>0.1875</v>
      </c>
      <c r="M3039" s="12">
        <v>42755</v>
      </c>
      <c r="N3039" s="93" t="s">
        <v>6362</v>
      </c>
      <c r="O3039" s="8" t="s">
        <v>221</v>
      </c>
      <c r="P3039" s="8" t="s">
        <v>3469</v>
      </c>
      <c r="Q3039" s="8" t="s">
        <v>3473</v>
      </c>
    </row>
    <row r="3040" spans="1:17" ht="13.9" customHeight="1">
      <c r="A3040" s="2" t="s">
        <v>9467</v>
      </c>
      <c r="B3040" s="11" t="s">
        <v>13</v>
      </c>
      <c r="C3040" s="3" t="s">
        <v>14</v>
      </c>
      <c r="D3040" s="8" t="s">
        <v>3156</v>
      </c>
      <c r="E3040" s="8" t="s">
        <v>1702</v>
      </c>
      <c r="F3040" s="8" t="s">
        <v>3477</v>
      </c>
      <c r="G3040" s="8" t="s">
        <v>15</v>
      </c>
      <c r="H3040" s="13" t="s">
        <v>3546</v>
      </c>
      <c r="I3040" s="3" t="s">
        <v>16</v>
      </c>
      <c r="J3040" s="36">
        <v>38.18</v>
      </c>
      <c r="K3040" s="32">
        <v>1.9285725</v>
      </c>
      <c r="L3040" s="14">
        <v>0.1875</v>
      </c>
      <c r="M3040" s="7">
        <v>42275</v>
      </c>
      <c r="N3040" s="93" t="s">
        <v>6363</v>
      </c>
      <c r="O3040" s="8" t="s">
        <v>221</v>
      </c>
      <c r="P3040" s="8" t="s">
        <v>3469</v>
      </c>
      <c r="Q3040" s="8" t="s">
        <v>3473</v>
      </c>
    </row>
    <row r="3041" spans="1:17" ht="13.9" customHeight="1">
      <c r="A3041" s="23" t="s">
        <v>9468</v>
      </c>
      <c r="B3041" s="11" t="s">
        <v>13</v>
      </c>
      <c r="C3041" s="3" t="s">
        <v>14</v>
      </c>
      <c r="D3041" s="8" t="s">
        <v>3157</v>
      </c>
      <c r="E3041" s="3" t="s">
        <v>1177</v>
      </c>
      <c r="F3041" s="8" t="s">
        <v>3477</v>
      </c>
      <c r="G3041" s="8" t="s">
        <v>15</v>
      </c>
      <c r="H3041" s="13" t="s">
        <v>3546</v>
      </c>
      <c r="I3041" s="3" t="s">
        <v>16</v>
      </c>
      <c r="J3041" s="36">
        <v>42.46</v>
      </c>
      <c r="K3041" s="32">
        <v>2.0832975</v>
      </c>
      <c r="L3041" s="14">
        <v>0.1875</v>
      </c>
      <c r="M3041" s="12">
        <v>42267</v>
      </c>
      <c r="N3041" s="93" t="s">
        <v>6364</v>
      </c>
      <c r="O3041" s="8" t="s">
        <v>221</v>
      </c>
      <c r="P3041" s="8" t="s">
        <v>3469</v>
      </c>
      <c r="Q3041" s="8" t="s">
        <v>3473</v>
      </c>
    </row>
    <row r="3042" spans="1:17" ht="13.9" customHeight="1">
      <c r="A3042" s="2" t="s">
        <v>9469</v>
      </c>
      <c r="B3042" s="11" t="s">
        <v>13</v>
      </c>
      <c r="C3042" s="3" t="s">
        <v>14</v>
      </c>
      <c r="D3042" s="8" t="s">
        <v>3158</v>
      </c>
      <c r="E3042" s="3" t="s">
        <v>995</v>
      </c>
      <c r="F3042" s="8" t="s">
        <v>3477</v>
      </c>
      <c r="G3042" s="8" t="s">
        <v>15</v>
      </c>
      <c r="H3042" s="13" t="s">
        <v>3546</v>
      </c>
      <c r="I3042" s="3" t="s">
        <v>16</v>
      </c>
      <c r="J3042" s="36">
        <v>83.97</v>
      </c>
      <c r="K3042" s="32">
        <v>18.75</v>
      </c>
      <c r="L3042" s="14">
        <v>0.1875</v>
      </c>
      <c r="M3042" s="12">
        <v>42281</v>
      </c>
      <c r="N3042" s="93" t="s">
        <v>6365</v>
      </c>
      <c r="O3042" s="8" t="s">
        <v>221</v>
      </c>
      <c r="P3042" s="8" t="s">
        <v>3469</v>
      </c>
      <c r="Q3042" s="8" t="s">
        <v>3473</v>
      </c>
    </row>
    <row r="3043" spans="1:17" ht="13.9" customHeight="1">
      <c r="A3043" s="2" t="s">
        <v>9470</v>
      </c>
      <c r="B3043" s="11" t="s">
        <v>13</v>
      </c>
      <c r="C3043" s="3" t="s">
        <v>14</v>
      </c>
      <c r="D3043" s="8" t="s">
        <v>3159</v>
      </c>
      <c r="E3043" s="8" t="s">
        <v>1702</v>
      </c>
      <c r="F3043" s="8" t="s">
        <v>3477</v>
      </c>
      <c r="G3043" s="8" t="s">
        <v>15</v>
      </c>
      <c r="H3043" s="13" t="s">
        <v>3546</v>
      </c>
      <c r="I3043" s="3" t="s">
        <v>16</v>
      </c>
      <c r="J3043" s="36">
        <v>82.14</v>
      </c>
      <c r="K3043" s="32">
        <v>0.80310000000000004</v>
      </c>
      <c r="L3043" s="14">
        <v>0.1875</v>
      </c>
      <c r="M3043" s="12">
        <v>42751</v>
      </c>
      <c r="N3043" s="93" t="s">
        <v>6366</v>
      </c>
      <c r="O3043" s="8" t="s">
        <v>221</v>
      </c>
      <c r="P3043" s="8" t="s">
        <v>3469</v>
      </c>
      <c r="Q3043" s="8" t="s">
        <v>3473</v>
      </c>
    </row>
    <row r="3044" spans="1:17" ht="13.9" customHeight="1">
      <c r="A3044" s="23" t="s">
        <v>9471</v>
      </c>
      <c r="B3044" s="11" t="s">
        <v>13</v>
      </c>
      <c r="C3044" s="3" t="s">
        <v>14</v>
      </c>
      <c r="D3044" s="8" t="s">
        <v>3160</v>
      </c>
      <c r="E3044" s="3" t="s">
        <v>1327</v>
      </c>
      <c r="F3044" s="8" t="s">
        <v>3477</v>
      </c>
      <c r="G3044" s="8" t="s">
        <v>15</v>
      </c>
      <c r="H3044" s="13" t="s">
        <v>3546</v>
      </c>
      <c r="I3044" s="3" t="s">
        <v>16</v>
      </c>
      <c r="J3044" s="36">
        <v>69.400000000000006</v>
      </c>
      <c r="K3044" s="32">
        <v>0.15</v>
      </c>
      <c r="L3044" s="14">
        <v>0.1875</v>
      </c>
      <c r="M3044" s="7">
        <v>42271</v>
      </c>
      <c r="N3044" s="93" t="s">
        <v>5877</v>
      </c>
      <c r="O3044" s="8" t="s">
        <v>221</v>
      </c>
      <c r="P3044" s="8" t="s">
        <v>3469</v>
      </c>
      <c r="Q3044" s="8" t="s">
        <v>3473</v>
      </c>
    </row>
    <row r="3045" spans="1:17" ht="13.9" customHeight="1">
      <c r="A3045" s="2" t="s">
        <v>9472</v>
      </c>
      <c r="B3045" s="11" t="s">
        <v>13</v>
      </c>
      <c r="C3045" s="3" t="s">
        <v>14</v>
      </c>
      <c r="D3045" s="8" t="s">
        <v>3161</v>
      </c>
      <c r="E3045" s="8" t="s">
        <v>201</v>
      </c>
      <c r="F3045" s="8" t="s">
        <v>3477</v>
      </c>
      <c r="G3045" s="8" t="s">
        <v>15</v>
      </c>
      <c r="H3045" s="8" t="s">
        <v>3546</v>
      </c>
      <c r="I3045" s="3" t="s">
        <v>16</v>
      </c>
      <c r="J3045" s="36">
        <v>41.07</v>
      </c>
      <c r="K3045" s="32">
        <v>3.857145</v>
      </c>
      <c r="L3045" s="14">
        <v>0.1875</v>
      </c>
      <c r="M3045" s="12">
        <v>42271</v>
      </c>
      <c r="N3045" s="93" t="s">
        <v>6367</v>
      </c>
      <c r="O3045" s="8" t="s">
        <v>221</v>
      </c>
      <c r="P3045" s="8" t="s">
        <v>3469</v>
      </c>
      <c r="Q3045" s="8" t="s">
        <v>3473</v>
      </c>
    </row>
    <row r="3046" spans="1:17" ht="13.9" customHeight="1">
      <c r="A3046" s="2" t="s">
        <v>9473</v>
      </c>
      <c r="B3046" s="11" t="s">
        <v>13</v>
      </c>
      <c r="C3046" s="3" t="s">
        <v>14</v>
      </c>
      <c r="D3046" s="8" t="s">
        <v>3162</v>
      </c>
      <c r="E3046" s="3" t="s">
        <v>616</v>
      </c>
      <c r="F3046" s="8" t="s">
        <v>3477</v>
      </c>
      <c r="G3046" s="8" t="s">
        <v>15</v>
      </c>
      <c r="H3046" s="13" t="s">
        <v>3547</v>
      </c>
      <c r="I3046" s="3" t="s">
        <v>16</v>
      </c>
      <c r="J3046" s="36">
        <v>115.49</v>
      </c>
      <c r="K3046" s="32">
        <v>22.5</v>
      </c>
      <c r="L3046" s="14">
        <v>0.1875</v>
      </c>
      <c r="M3046" s="12">
        <v>42280</v>
      </c>
      <c r="N3046" s="93" t="s">
        <v>6368</v>
      </c>
      <c r="O3046" s="8" t="s">
        <v>119</v>
      </c>
      <c r="P3046" s="8" t="s">
        <v>3469</v>
      </c>
      <c r="Q3046" s="8" t="s">
        <v>3473</v>
      </c>
    </row>
    <row r="3047" spans="1:17" ht="13.9" customHeight="1">
      <c r="A3047" s="23" t="s">
        <v>9474</v>
      </c>
      <c r="B3047" s="11" t="s">
        <v>13</v>
      </c>
      <c r="C3047" s="3" t="s">
        <v>14</v>
      </c>
      <c r="D3047" s="8" t="s">
        <v>3163</v>
      </c>
      <c r="E3047" s="8" t="s">
        <v>2799</v>
      </c>
      <c r="F3047" s="8" t="s">
        <v>3477</v>
      </c>
      <c r="G3047" s="8" t="s">
        <v>15</v>
      </c>
      <c r="H3047" s="13" t="s">
        <v>3546</v>
      </c>
      <c r="I3047" s="3" t="s">
        <v>16</v>
      </c>
      <c r="J3047" s="36">
        <v>83.23</v>
      </c>
      <c r="K3047" s="32">
        <v>3.75</v>
      </c>
      <c r="L3047" s="14">
        <v>0.1875</v>
      </c>
      <c r="M3047" s="12">
        <v>42764</v>
      </c>
      <c r="N3047" s="93" t="s">
        <v>4356</v>
      </c>
      <c r="O3047" s="8" t="s">
        <v>221</v>
      </c>
      <c r="P3047" s="8" t="s">
        <v>3469</v>
      </c>
      <c r="Q3047" s="8" t="s">
        <v>3473</v>
      </c>
    </row>
    <row r="3048" spans="1:17" ht="13.9" customHeight="1">
      <c r="A3048" s="2" t="s">
        <v>9475</v>
      </c>
      <c r="B3048" s="11" t="s">
        <v>13</v>
      </c>
      <c r="C3048" s="3" t="s">
        <v>14</v>
      </c>
      <c r="D3048" s="8" t="s">
        <v>3164</v>
      </c>
      <c r="E3048" s="3" t="s">
        <v>354</v>
      </c>
      <c r="F3048" s="8" t="s">
        <v>3477</v>
      </c>
      <c r="G3048" s="8" t="s">
        <v>15</v>
      </c>
      <c r="H3048" s="13" t="s">
        <v>3546</v>
      </c>
      <c r="I3048" s="3" t="s">
        <v>16</v>
      </c>
      <c r="J3048" s="36">
        <v>43.2</v>
      </c>
      <c r="K3048" s="32">
        <v>1.2857175000000001</v>
      </c>
      <c r="L3048" s="14">
        <v>0.1875</v>
      </c>
      <c r="M3048" s="7">
        <v>42275</v>
      </c>
      <c r="N3048" s="93" t="s">
        <v>4357</v>
      </c>
      <c r="O3048" s="8" t="s">
        <v>221</v>
      </c>
      <c r="P3048" s="8" t="s">
        <v>3469</v>
      </c>
      <c r="Q3048" s="8" t="s">
        <v>3473</v>
      </c>
    </row>
    <row r="3049" spans="1:17" ht="13.9" customHeight="1">
      <c r="A3049" s="2" t="s">
        <v>9476</v>
      </c>
      <c r="B3049" s="11" t="s">
        <v>13</v>
      </c>
      <c r="C3049" s="3" t="s">
        <v>14</v>
      </c>
      <c r="D3049" s="8" t="s">
        <v>3165</v>
      </c>
      <c r="E3049" s="8" t="s">
        <v>2799</v>
      </c>
      <c r="F3049" s="8" t="s">
        <v>3477</v>
      </c>
      <c r="G3049" s="8" t="s">
        <v>15</v>
      </c>
      <c r="H3049" s="13" t="s">
        <v>3546</v>
      </c>
      <c r="I3049" s="3" t="s">
        <v>16</v>
      </c>
      <c r="J3049" s="36">
        <v>84.09</v>
      </c>
      <c r="K3049" s="32">
        <v>1.875</v>
      </c>
      <c r="L3049" s="14">
        <v>0.1875</v>
      </c>
      <c r="M3049" s="12">
        <v>42273</v>
      </c>
      <c r="N3049" s="93" t="s">
        <v>4358</v>
      </c>
      <c r="O3049" s="8" t="s">
        <v>221</v>
      </c>
      <c r="P3049" s="8" t="s">
        <v>3469</v>
      </c>
      <c r="Q3049" s="8" t="s">
        <v>3473</v>
      </c>
    </row>
    <row r="3050" spans="1:17" ht="13.9" customHeight="1">
      <c r="A3050" s="23" t="s">
        <v>9477</v>
      </c>
      <c r="B3050" s="11" t="s">
        <v>13</v>
      </c>
      <c r="C3050" s="3" t="s">
        <v>14</v>
      </c>
      <c r="D3050" s="8" t="s">
        <v>3166</v>
      </c>
      <c r="E3050" s="3" t="s">
        <v>723</v>
      </c>
      <c r="F3050" s="8" t="s">
        <v>3477</v>
      </c>
      <c r="G3050" s="8" t="s">
        <v>15</v>
      </c>
      <c r="H3050" s="13" t="s">
        <v>3546</v>
      </c>
      <c r="I3050" s="3" t="s">
        <v>16</v>
      </c>
      <c r="J3050" s="36">
        <v>38.450000000000003</v>
      </c>
      <c r="K3050" s="32">
        <v>1.2857099999999999</v>
      </c>
      <c r="L3050" s="14">
        <v>0.1875</v>
      </c>
      <c r="M3050" s="12">
        <v>42285</v>
      </c>
      <c r="N3050" s="96" t="s">
        <v>4359</v>
      </c>
      <c r="O3050" s="8" t="s">
        <v>221</v>
      </c>
      <c r="P3050" s="8" t="s">
        <v>3469</v>
      </c>
      <c r="Q3050" s="8" t="s">
        <v>3473</v>
      </c>
    </row>
    <row r="3051" spans="1:17" ht="13.9" customHeight="1">
      <c r="A3051" s="2" t="s">
        <v>9478</v>
      </c>
      <c r="B3051" s="11" t="s">
        <v>13</v>
      </c>
      <c r="C3051" s="3" t="s">
        <v>14</v>
      </c>
      <c r="D3051" s="8" t="s">
        <v>3167</v>
      </c>
      <c r="E3051" s="3" t="s">
        <v>616</v>
      </c>
      <c r="F3051" s="8" t="s">
        <v>3477</v>
      </c>
      <c r="G3051" s="8" t="s">
        <v>15</v>
      </c>
      <c r="H3051" s="13" t="s">
        <v>3546</v>
      </c>
      <c r="I3051" s="3" t="s">
        <v>16</v>
      </c>
      <c r="J3051" s="36">
        <v>81.260000000000005</v>
      </c>
      <c r="K3051" s="32">
        <v>1.7968500000000001</v>
      </c>
      <c r="L3051" s="14">
        <v>0.1875</v>
      </c>
      <c r="M3051" s="12">
        <v>42751</v>
      </c>
      <c r="N3051" s="96" t="s">
        <v>4360</v>
      </c>
      <c r="O3051" s="8" t="s">
        <v>221</v>
      </c>
      <c r="P3051" s="8" t="s">
        <v>3469</v>
      </c>
      <c r="Q3051" s="8" t="s">
        <v>3473</v>
      </c>
    </row>
    <row r="3052" spans="1:17" ht="13.9" customHeight="1">
      <c r="A3052" s="2" t="s">
        <v>9479</v>
      </c>
      <c r="B3052" s="11" t="s">
        <v>13</v>
      </c>
      <c r="C3052" s="3" t="s">
        <v>14</v>
      </c>
      <c r="D3052" s="8" t="s">
        <v>3168</v>
      </c>
      <c r="E3052" s="3" t="s">
        <v>354</v>
      </c>
      <c r="F3052" s="8" t="s">
        <v>3477</v>
      </c>
      <c r="G3052" s="8" t="s">
        <v>15</v>
      </c>
      <c r="H3052" s="13" t="s">
        <v>3546</v>
      </c>
      <c r="I3052" s="3" t="s">
        <v>16</v>
      </c>
      <c r="J3052" s="36">
        <v>111.98</v>
      </c>
      <c r="K3052" s="32">
        <v>2.25</v>
      </c>
      <c r="L3052" s="14">
        <v>0.1875</v>
      </c>
      <c r="M3052" s="7">
        <v>42284</v>
      </c>
      <c r="N3052" s="96" t="s">
        <v>4361</v>
      </c>
      <c r="O3052" s="8" t="s">
        <v>221</v>
      </c>
      <c r="P3052" s="8" t="s">
        <v>3469</v>
      </c>
      <c r="Q3052" s="8" t="s">
        <v>3473</v>
      </c>
    </row>
    <row r="3053" spans="1:17" ht="13.9" customHeight="1">
      <c r="A3053" s="23" t="s">
        <v>9480</v>
      </c>
      <c r="B3053" s="11" t="s">
        <v>13</v>
      </c>
      <c r="C3053" s="3" t="s">
        <v>14</v>
      </c>
      <c r="D3053" s="8" t="s">
        <v>3169</v>
      </c>
      <c r="E3053" s="3" t="s">
        <v>354</v>
      </c>
      <c r="F3053" s="8" t="s">
        <v>3477</v>
      </c>
      <c r="G3053" s="8" t="s">
        <v>15</v>
      </c>
      <c r="H3053" s="13" t="s">
        <v>3546</v>
      </c>
      <c r="I3053" s="3" t="s">
        <v>16</v>
      </c>
      <c r="J3053" s="36">
        <v>41.05</v>
      </c>
      <c r="K3053" s="32">
        <v>2.0833050000000002</v>
      </c>
      <c r="L3053" s="14">
        <v>0.1875</v>
      </c>
      <c r="M3053" s="12">
        <v>42267</v>
      </c>
      <c r="N3053" s="96" t="s">
        <v>6369</v>
      </c>
      <c r="O3053" s="8" t="s">
        <v>221</v>
      </c>
      <c r="P3053" s="8" t="s">
        <v>3469</v>
      </c>
      <c r="Q3053" s="8" t="s">
        <v>3473</v>
      </c>
    </row>
    <row r="3054" spans="1:17" ht="13.9" customHeight="1">
      <c r="A3054" s="2" t="s">
        <v>9481</v>
      </c>
      <c r="B3054" s="11" t="s">
        <v>13</v>
      </c>
      <c r="C3054" s="3" t="s">
        <v>14</v>
      </c>
      <c r="D3054" s="8" t="s">
        <v>3170</v>
      </c>
      <c r="E3054" s="8" t="s">
        <v>2276</v>
      </c>
      <c r="F3054" s="8" t="s">
        <v>3477</v>
      </c>
      <c r="G3054" s="8" t="s">
        <v>15</v>
      </c>
      <c r="H3054" s="13" t="s">
        <v>3546</v>
      </c>
      <c r="I3054" s="3" t="s">
        <v>16</v>
      </c>
      <c r="J3054" s="36">
        <v>81.61</v>
      </c>
      <c r="K3054" s="32">
        <v>1.875</v>
      </c>
      <c r="L3054" s="14">
        <v>0.1875</v>
      </c>
      <c r="M3054" s="12">
        <v>42287</v>
      </c>
      <c r="N3054" s="96" t="s">
        <v>6370</v>
      </c>
      <c r="O3054" s="8" t="s">
        <v>221</v>
      </c>
      <c r="P3054" s="8" t="s">
        <v>3469</v>
      </c>
      <c r="Q3054" s="8" t="s">
        <v>3473</v>
      </c>
    </row>
    <row r="3055" spans="1:17" ht="13.9" customHeight="1">
      <c r="A3055" s="2" t="s">
        <v>9482</v>
      </c>
      <c r="B3055" s="11" t="s">
        <v>13</v>
      </c>
      <c r="C3055" s="3" t="s">
        <v>14</v>
      </c>
      <c r="D3055" s="8" t="s">
        <v>3171</v>
      </c>
      <c r="E3055" s="8" t="s">
        <v>2864</v>
      </c>
      <c r="F3055" s="8" t="s">
        <v>3477</v>
      </c>
      <c r="G3055" s="8" t="s">
        <v>15</v>
      </c>
      <c r="H3055" s="13" t="s">
        <v>3546</v>
      </c>
      <c r="I3055" s="3" t="s">
        <v>16</v>
      </c>
      <c r="J3055" s="36">
        <v>72.349999999999994</v>
      </c>
      <c r="K3055" s="32">
        <v>5.625</v>
      </c>
      <c r="L3055" s="14">
        <v>0.1875</v>
      </c>
      <c r="M3055" s="12">
        <v>42757</v>
      </c>
      <c r="N3055" s="96" t="s">
        <v>6370</v>
      </c>
      <c r="O3055" s="8" t="s">
        <v>221</v>
      </c>
      <c r="P3055" s="8" t="s">
        <v>3469</v>
      </c>
      <c r="Q3055" s="8" t="s">
        <v>3473</v>
      </c>
    </row>
    <row r="3056" spans="1:17" ht="13.9" customHeight="1">
      <c r="A3056" s="23" t="s">
        <v>9483</v>
      </c>
      <c r="B3056" s="11" t="s">
        <v>13</v>
      </c>
      <c r="C3056" s="3" t="s">
        <v>14</v>
      </c>
      <c r="D3056" s="8" t="s">
        <v>3172</v>
      </c>
      <c r="E3056" s="8" t="s">
        <v>2147</v>
      </c>
      <c r="F3056" s="8" t="s">
        <v>3477</v>
      </c>
      <c r="G3056" s="8" t="s">
        <v>15</v>
      </c>
      <c r="H3056" s="8" t="s">
        <v>3546</v>
      </c>
      <c r="I3056" s="3" t="s">
        <v>16</v>
      </c>
      <c r="J3056" s="36">
        <v>37.590000000000003</v>
      </c>
      <c r="K3056" s="32">
        <v>3.857145</v>
      </c>
      <c r="L3056" s="14">
        <v>0.1875</v>
      </c>
      <c r="M3056" s="7">
        <v>42275</v>
      </c>
      <c r="N3056" s="96" t="s">
        <v>4362</v>
      </c>
      <c r="O3056" s="8" t="s">
        <v>221</v>
      </c>
      <c r="P3056" s="8" t="s">
        <v>3469</v>
      </c>
      <c r="Q3056" s="8" t="s">
        <v>3473</v>
      </c>
    </row>
    <row r="3057" spans="1:17" ht="13.9" customHeight="1">
      <c r="A3057" s="2" t="s">
        <v>9484</v>
      </c>
      <c r="B3057" s="11" t="s">
        <v>13</v>
      </c>
      <c r="C3057" s="3" t="s">
        <v>14</v>
      </c>
      <c r="D3057" s="8" t="s">
        <v>3173</v>
      </c>
      <c r="E3057" s="8" t="s">
        <v>201</v>
      </c>
      <c r="F3057" s="8" t="s">
        <v>3477</v>
      </c>
      <c r="G3057" s="8" t="s">
        <v>15</v>
      </c>
      <c r="H3057" s="8" t="s">
        <v>3547</v>
      </c>
      <c r="I3057" s="3" t="s">
        <v>16</v>
      </c>
      <c r="J3057" s="36">
        <v>35.75</v>
      </c>
      <c r="K3057" s="32">
        <v>3.375</v>
      </c>
      <c r="L3057" s="14">
        <v>0.2</v>
      </c>
      <c r="M3057" s="12">
        <v>42293</v>
      </c>
      <c r="N3057" s="96" t="s">
        <v>4363</v>
      </c>
      <c r="O3057" s="8" t="s">
        <v>119</v>
      </c>
      <c r="P3057" s="8" t="s">
        <v>3469</v>
      </c>
      <c r="Q3057" s="8" t="s">
        <v>3473</v>
      </c>
    </row>
    <row r="3058" spans="1:17" ht="13.9" customHeight="1">
      <c r="A3058" s="2" t="s">
        <v>9485</v>
      </c>
      <c r="B3058" s="11" t="s">
        <v>13</v>
      </c>
      <c r="C3058" s="3" t="s">
        <v>14</v>
      </c>
      <c r="D3058" s="8" t="s">
        <v>3174</v>
      </c>
      <c r="E3058" s="8" t="s">
        <v>1274</v>
      </c>
      <c r="F3058" s="8" t="s">
        <v>3477</v>
      </c>
      <c r="G3058" s="8" t="s">
        <v>15</v>
      </c>
      <c r="H3058" s="13" t="s">
        <v>3547</v>
      </c>
      <c r="I3058" s="3" t="s">
        <v>16</v>
      </c>
      <c r="J3058" s="36">
        <v>195.19</v>
      </c>
      <c r="K3058" s="32">
        <v>93.125003000000007</v>
      </c>
      <c r="L3058" s="14">
        <v>0.2</v>
      </c>
      <c r="M3058" s="12">
        <v>42307</v>
      </c>
      <c r="N3058" s="96" t="s">
        <v>6371</v>
      </c>
      <c r="O3058" s="8" t="s">
        <v>119</v>
      </c>
      <c r="P3058" s="8" t="s">
        <v>3469</v>
      </c>
      <c r="Q3058" s="8" t="s">
        <v>3473</v>
      </c>
    </row>
    <row r="3059" spans="1:17" ht="13.9" customHeight="1">
      <c r="A3059" s="23" t="s">
        <v>9486</v>
      </c>
      <c r="B3059" s="11" t="s">
        <v>13</v>
      </c>
      <c r="C3059" s="3" t="s">
        <v>14</v>
      </c>
      <c r="D3059" s="8" t="s">
        <v>3175</v>
      </c>
      <c r="E3059" s="3" t="s">
        <v>354</v>
      </c>
      <c r="F3059" s="8" t="s">
        <v>3477</v>
      </c>
      <c r="G3059" s="8" t="s">
        <v>15</v>
      </c>
      <c r="H3059" s="13" t="s">
        <v>3546</v>
      </c>
      <c r="I3059" s="3" t="s">
        <v>16</v>
      </c>
      <c r="J3059" s="36">
        <v>112.48</v>
      </c>
      <c r="K3059" s="32">
        <v>2.25</v>
      </c>
      <c r="L3059" s="14">
        <v>0.1875</v>
      </c>
      <c r="M3059" s="12">
        <v>42764</v>
      </c>
      <c r="N3059" s="96" t="s">
        <v>6372</v>
      </c>
      <c r="O3059" s="8" t="s">
        <v>221</v>
      </c>
      <c r="P3059" s="8" t="s">
        <v>3469</v>
      </c>
      <c r="Q3059" s="8" t="s">
        <v>3473</v>
      </c>
    </row>
    <row r="3060" spans="1:17" ht="13.9" customHeight="1">
      <c r="A3060" s="2" t="s">
        <v>9487</v>
      </c>
      <c r="B3060" s="11" t="s">
        <v>13</v>
      </c>
      <c r="C3060" s="3" t="s">
        <v>14</v>
      </c>
      <c r="D3060" s="8" t="s">
        <v>3176</v>
      </c>
      <c r="E3060" s="3" t="s">
        <v>1327</v>
      </c>
      <c r="F3060" s="8" t="s">
        <v>3477</v>
      </c>
      <c r="G3060" s="8" t="s">
        <v>15</v>
      </c>
      <c r="H3060" s="13" t="s">
        <v>3546</v>
      </c>
      <c r="I3060" s="3" t="s">
        <v>16</v>
      </c>
      <c r="J3060" s="36">
        <v>20.34</v>
      </c>
      <c r="K3060" s="32">
        <v>0.62499979999999999</v>
      </c>
      <c r="L3060" s="14">
        <v>0.1875</v>
      </c>
      <c r="M3060" s="7">
        <v>42284</v>
      </c>
      <c r="N3060" s="96" t="s">
        <v>6373</v>
      </c>
      <c r="O3060" s="8" t="s">
        <v>221</v>
      </c>
      <c r="P3060" s="8" t="s">
        <v>3469</v>
      </c>
      <c r="Q3060" s="8" t="s">
        <v>3473</v>
      </c>
    </row>
    <row r="3061" spans="1:17" ht="13.9" customHeight="1">
      <c r="A3061" s="2" t="s">
        <v>9488</v>
      </c>
      <c r="B3061" s="11" t="s">
        <v>13</v>
      </c>
      <c r="C3061" s="3" t="s">
        <v>14</v>
      </c>
      <c r="D3061" s="8" t="s">
        <v>3177</v>
      </c>
      <c r="E3061" s="3" t="s">
        <v>1100</v>
      </c>
      <c r="F3061" s="8" t="s">
        <v>3477</v>
      </c>
      <c r="G3061" s="8" t="s">
        <v>15</v>
      </c>
      <c r="H3061" s="13" t="s">
        <v>3546</v>
      </c>
      <c r="I3061" s="3" t="s">
        <v>16</v>
      </c>
      <c r="J3061" s="36">
        <v>121.23</v>
      </c>
      <c r="K3061" s="32">
        <v>2.25</v>
      </c>
      <c r="L3061" s="14">
        <v>0.1875</v>
      </c>
      <c r="M3061" s="12">
        <v>42280</v>
      </c>
      <c r="N3061" s="96" t="s">
        <v>6374</v>
      </c>
      <c r="O3061" s="8" t="s">
        <v>221</v>
      </c>
      <c r="P3061" s="8" t="s">
        <v>3469</v>
      </c>
      <c r="Q3061" s="8" t="s">
        <v>3473</v>
      </c>
    </row>
    <row r="3062" spans="1:17" ht="13.9" customHeight="1">
      <c r="A3062" s="23" t="s">
        <v>9489</v>
      </c>
      <c r="B3062" s="11" t="s">
        <v>13</v>
      </c>
      <c r="C3062" s="3" t="s">
        <v>14</v>
      </c>
      <c r="D3062" s="8" t="s">
        <v>3178</v>
      </c>
      <c r="E3062" s="3" t="s">
        <v>354</v>
      </c>
      <c r="F3062" s="8" t="s">
        <v>3477</v>
      </c>
      <c r="G3062" s="8" t="s">
        <v>15</v>
      </c>
      <c r="H3062" s="13" t="s">
        <v>3546</v>
      </c>
      <c r="I3062" s="3" t="s">
        <v>16</v>
      </c>
      <c r="J3062" s="36">
        <v>39.520000000000003</v>
      </c>
      <c r="K3062" s="32">
        <v>1.0416525000000001</v>
      </c>
      <c r="L3062" s="14">
        <v>0.1875</v>
      </c>
      <c r="M3062" s="12">
        <v>42281</v>
      </c>
      <c r="N3062" s="96" t="s">
        <v>4356</v>
      </c>
      <c r="O3062" s="8" t="s">
        <v>221</v>
      </c>
      <c r="P3062" s="8" t="s">
        <v>3469</v>
      </c>
      <c r="Q3062" s="8" t="s">
        <v>3473</v>
      </c>
    </row>
    <row r="3063" spans="1:17" ht="13.9" customHeight="1">
      <c r="A3063" s="2" t="s">
        <v>9490</v>
      </c>
      <c r="B3063" s="11" t="s">
        <v>13</v>
      </c>
      <c r="C3063" s="3" t="s">
        <v>14</v>
      </c>
      <c r="D3063" s="8" t="s">
        <v>3179</v>
      </c>
      <c r="E3063" s="8" t="s">
        <v>2404</v>
      </c>
      <c r="F3063" s="8" t="s">
        <v>3477</v>
      </c>
      <c r="G3063" s="8" t="s">
        <v>15</v>
      </c>
      <c r="H3063" s="13" t="s">
        <v>3546</v>
      </c>
      <c r="I3063" s="3" t="s">
        <v>16</v>
      </c>
      <c r="J3063" s="36">
        <v>115.2</v>
      </c>
      <c r="K3063" s="32">
        <v>9.3750300000000006</v>
      </c>
      <c r="L3063" s="14">
        <v>0.1875</v>
      </c>
      <c r="M3063" s="12">
        <v>42751</v>
      </c>
      <c r="N3063" s="96" t="s">
        <v>4364</v>
      </c>
      <c r="O3063" s="8" t="s">
        <v>221</v>
      </c>
      <c r="P3063" s="8" t="s">
        <v>3469</v>
      </c>
      <c r="Q3063" s="8" t="s">
        <v>3473</v>
      </c>
    </row>
    <row r="3064" spans="1:17" ht="13.9" customHeight="1">
      <c r="A3064" s="2" t="s">
        <v>9491</v>
      </c>
      <c r="B3064" s="11" t="s">
        <v>13</v>
      </c>
      <c r="C3064" s="3" t="s">
        <v>14</v>
      </c>
      <c r="D3064" s="8" t="s">
        <v>3180</v>
      </c>
      <c r="E3064" s="8" t="s">
        <v>2692</v>
      </c>
      <c r="F3064" s="8" t="s">
        <v>3477</v>
      </c>
      <c r="G3064" s="8" t="s">
        <v>15</v>
      </c>
      <c r="H3064" s="13" t="s">
        <v>3546</v>
      </c>
      <c r="I3064" s="3" t="s">
        <v>16</v>
      </c>
      <c r="J3064" s="36">
        <v>42</v>
      </c>
      <c r="K3064" s="32">
        <v>1.0416525000000001</v>
      </c>
      <c r="L3064" s="14">
        <v>0.1875</v>
      </c>
      <c r="M3064" s="7">
        <v>42271</v>
      </c>
      <c r="N3064" s="96" t="s">
        <v>4365</v>
      </c>
      <c r="O3064" s="8" t="s">
        <v>221</v>
      </c>
      <c r="P3064" s="8" t="s">
        <v>3469</v>
      </c>
      <c r="Q3064" s="8" t="s">
        <v>3473</v>
      </c>
    </row>
    <row r="3065" spans="1:17" ht="13.9" customHeight="1">
      <c r="A3065" s="23" t="s">
        <v>9492</v>
      </c>
      <c r="B3065" s="11" t="s">
        <v>13</v>
      </c>
      <c r="C3065" s="3" t="s">
        <v>14</v>
      </c>
      <c r="D3065" s="8" t="s">
        <v>3181</v>
      </c>
      <c r="E3065" s="3" t="s">
        <v>1327</v>
      </c>
      <c r="F3065" s="8" t="s">
        <v>3477</v>
      </c>
      <c r="G3065" s="8" t="s">
        <v>15</v>
      </c>
      <c r="H3065" s="13" t="s">
        <v>3546</v>
      </c>
      <c r="I3065" s="3" t="s">
        <v>16</v>
      </c>
      <c r="J3065" s="36">
        <v>43.21</v>
      </c>
      <c r="K3065" s="32">
        <v>1.2857145000000001</v>
      </c>
      <c r="L3065" s="14">
        <v>0.1875</v>
      </c>
      <c r="M3065" s="12">
        <v>42271</v>
      </c>
      <c r="N3065" s="96" t="s">
        <v>4366</v>
      </c>
      <c r="O3065" s="8" t="s">
        <v>221</v>
      </c>
      <c r="P3065" s="8" t="s">
        <v>3469</v>
      </c>
      <c r="Q3065" s="8" t="s">
        <v>3473</v>
      </c>
    </row>
    <row r="3066" spans="1:17" ht="13.9" customHeight="1">
      <c r="A3066" s="2" t="s">
        <v>9493</v>
      </c>
      <c r="B3066" s="11" t="s">
        <v>13</v>
      </c>
      <c r="C3066" s="3" t="s">
        <v>14</v>
      </c>
      <c r="D3066" s="8" t="s">
        <v>3182</v>
      </c>
      <c r="E3066" s="8" t="s">
        <v>2552</v>
      </c>
      <c r="F3066" s="8" t="s">
        <v>3477</v>
      </c>
      <c r="G3066" s="8" t="s">
        <v>15</v>
      </c>
      <c r="H3066" s="13" t="s">
        <v>3546</v>
      </c>
      <c r="I3066" s="3" t="s">
        <v>16</v>
      </c>
      <c r="J3066" s="36">
        <v>77.89</v>
      </c>
      <c r="K3066" s="32">
        <v>1.875</v>
      </c>
      <c r="L3066" s="14">
        <v>0.1875</v>
      </c>
      <c r="M3066" s="12">
        <v>42287</v>
      </c>
      <c r="N3066" s="96" t="s">
        <v>4367</v>
      </c>
      <c r="O3066" s="8" t="s">
        <v>221</v>
      </c>
      <c r="P3066" s="8" t="s">
        <v>3469</v>
      </c>
      <c r="Q3066" s="8" t="s">
        <v>3473</v>
      </c>
    </row>
    <row r="3067" spans="1:17" ht="0" hidden="1" customHeight="1">
      <c r="A3067" s="2" t="s">
        <v>9494</v>
      </c>
      <c r="B3067" s="11" t="s">
        <v>13</v>
      </c>
      <c r="C3067" s="3" t="s">
        <v>14</v>
      </c>
      <c r="D3067" s="8" t="s">
        <v>3183</v>
      </c>
      <c r="E3067" s="8" t="s">
        <v>3126</v>
      </c>
      <c r="F3067" s="8" t="s">
        <v>3477</v>
      </c>
      <c r="G3067" s="8" t="s">
        <v>15</v>
      </c>
      <c r="H3067" s="13" t="s">
        <v>3546</v>
      </c>
      <c r="I3067" s="3" t="s">
        <v>16</v>
      </c>
      <c r="J3067" s="36">
        <v>38.69</v>
      </c>
      <c r="K3067" s="32">
        <v>1.2857145000000001</v>
      </c>
      <c r="L3067" s="14">
        <v>0.1875</v>
      </c>
      <c r="M3067" s="12">
        <v>42755</v>
      </c>
      <c r="N3067" s="96" t="s">
        <v>4368</v>
      </c>
      <c r="O3067" s="8" t="s">
        <v>221</v>
      </c>
      <c r="P3067" s="8" t="s">
        <v>3469</v>
      </c>
      <c r="Q3067" s="8" t="s">
        <v>3473</v>
      </c>
    </row>
    <row r="3068" spans="1:17" ht="13.9" customHeight="1">
      <c r="A3068" s="23" t="s">
        <v>9495</v>
      </c>
      <c r="B3068" s="11" t="s">
        <v>13</v>
      </c>
      <c r="C3068" s="3" t="s">
        <v>14</v>
      </c>
      <c r="D3068" s="8" t="s">
        <v>3184</v>
      </c>
      <c r="E3068" s="8" t="s">
        <v>3126</v>
      </c>
      <c r="F3068" s="8" t="s">
        <v>3477</v>
      </c>
      <c r="G3068" s="8" t="s">
        <v>15</v>
      </c>
      <c r="H3068" s="13" t="s">
        <v>3546</v>
      </c>
      <c r="I3068" s="3" t="s">
        <v>16</v>
      </c>
      <c r="J3068" s="36">
        <v>20.440000000000001</v>
      </c>
      <c r="K3068" s="32">
        <v>2.5000049999999998</v>
      </c>
      <c r="L3068" s="14">
        <v>0.1875</v>
      </c>
      <c r="M3068" s="7">
        <v>42299</v>
      </c>
      <c r="N3068" s="96" t="s">
        <v>4369</v>
      </c>
      <c r="O3068" s="8" t="s">
        <v>221</v>
      </c>
      <c r="P3068" s="8" t="s">
        <v>3469</v>
      </c>
      <c r="Q3068" s="8" t="s">
        <v>3473</v>
      </c>
    </row>
    <row r="3069" spans="1:17" ht="13.9" customHeight="1">
      <c r="A3069" s="2" t="s">
        <v>9496</v>
      </c>
      <c r="B3069" s="15" t="s">
        <v>13</v>
      </c>
      <c r="C3069" s="3" t="s">
        <v>14</v>
      </c>
      <c r="D3069" s="8" t="s">
        <v>3185</v>
      </c>
      <c r="E3069" s="8" t="s">
        <v>2799</v>
      </c>
      <c r="F3069" s="8" t="s">
        <v>3477</v>
      </c>
      <c r="G3069" s="8" t="s">
        <v>15</v>
      </c>
      <c r="H3069" s="8" t="s">
        <v>3546</v>
      </c>
      <c r="I3069" s="3" t="s">
        <v>16</v>
      </c>
      <c r="J3069" s="36">
        <v>19.600000000000001</v>
      </c>
      <c r="K3069" s="32">
        <v>2.5000049999999998</v>
      </c>
      <c r="L3069" s="14">
        <v>0.1875</v>
      </c>
      <c r="M3069" s="12">
        <v>42295</v>
      </c>
      <c r="N3069" s="96" t="s">
        <v>4370</v>
      </c>
      <c r="O3069" s="8" t="s">
        <v>221</v>
      </c>
      <c r="P3069" s="8" t="s">
        <v>3469</v>
      </c>
      <c r="Q3069" s="8" t="s">
        <v>3473</v>
      </c>
    </row>
    <row r="3070" spans="1:17" ht="13.9" customHeight="1">
      <c r="A3070" s="2" t="s">
        <v>9497</v>
      </c>
      <c r="B3070" s="15" t="s">
        <v>13</v>
      </c>
      <c r="C3070" s="3" t="s">
        <v>14</v>
      </c>
      <c r="D3070" s="8" t="s">
        <v>1417</v>
      </c>
      <c r="E3070" s="8" t="s">
        <v>1702</v>
      </c>
      <c r="F3070" s="8" t="s">
        <v>3477</v>
      </c>
      <c r="G3070" s="8" t="s">
        <v>15</v>
      </c>
      <c r="H3070" s="8" t="s">
        <v>3545</v>
      </c>
      <c r="I3070" s="3" t="s">
        <v>16</v>
      </c>
      <c r="J3070" s="36">
        <v>119.88</v>
      </c>
      <c r="K3070" s="32">
        <v>34.6875</v>
      </c>
      <c r="L3070" s="14">
        <v>0.1875</v>
      </c>
      <c r="M3070" s="12">
        <v>42299</v>
      </c>
      <c r="N3070" s="96" t="s">
        <v>6375</v>
      </c>
      <c r="O3070" s="8" t="s">
        <v>2526</v>
      </c>
      <c r="P3070" s="8" t="s">
        <v>3469</v>
      </c>
      <c r="Q3070" s="8" t="s">
        <v>3473</v>
      </c>
    </row>
    <row r="3071" spans="1:17" ht="13.9" customHeight="1">
      <c r="A3071" s="23" t="s">
        <v>9498</v>
      </c>
      <c r="B3071" s="11" t="s">
        <v>13</v>
      </c>
      <c r="C3071" s="3" t="s">
        <v>14</v>
      </c>
      <c r="D3071" s="8" t="s">
        <v>3186</v>
      </c>
      <c r="E3071" s="8" t="s">
        <v>1274</v>
      </c>
      <c r="F3071" s="8" t="s">
        <v>3477</v>
      </c>
      <c r="G3071" s="8" t="s">
        <v>15</v>
      </c>
      <c r="H3071" s="13" t="s">
        <v>3545</v>
      </c>
      <c r="I3071" s="3" t="s">
        <v>16</v>
      </c>
      <c r="J3071" s="36">
        <v>125.19</v>
      </c>
      <c r="K3071" s="32">
        <v>34.6875</v>
      </c>
      <c r="L3071" s="14">
        <v>0.1875</v>
      </c>
      <c r="M3071" s="12">
        <v>42769</v>
      </c>
      <c r="N3071" s="96" t="s">
        <v>6376</v>
      </c>
      <c r="O3071" s="8" t="s">
        <v>2526</v>
      </c>
      <c r="P3071" s="8" t="s">
        <v>3469</v>
      </c>
      <c r="Q3071" s="8" t="s">
        <v>3473</v>
      </c>
    </row>
    <row r="3072" spans="1:17" ht="13.9" customHeight="1">
      <c r="A3072" s="2" t="s">
        <v>9499</v>
      </c>
      <c r="B3072" s="11" t="s">
        <v>13</v>
      </c>
      <c r="C3072" s="3" t="s">
        <v>14</v>
      </c>
      <c r="D3072" s="8" t="s">
        <v>3187</v>
      </c>
      <c r="E3072" s="8" t="s">
        <v>2552</v>
      </c>
      <c r="F3072" s="8" t="s">
        <v>3477</v>
      </c>
      <c r="G3072" s="8" t="s">
        <v>15</v>
      </c>
      <c r="H3072" s="13" t="s">
        <v>3546</v>
      </c>
      <c r="I3072" s="3" t="s">
        <v>16</v>
      </c>
      <c r="J3072" s="36">
        <v>72.2</v>
      </c>
      <c r="K3072" s="32">
        <v>1.875</v>
      </c>
      <c r="L3072" s="14">
        <v>0.1875</v>
      </c>
      <c r="M3072" s="7">
        <v>42277</v>
      </c>
      <c r="N3072" s="96" t="s">
        <v>4951</v>
      </c>
      <c r="O3072" s="8" t="s">
        <v>221</v>
      </c>
      <c r="P3072" s="8" t="s">
        <v>3469</v>
      </c>
      <c r="Q3072" s="8" t="s">
        <v>3473</v>
      </c>
    </row>
    <row r="3073" spans="1:17" ht="13.9" customHeight="1">
      <c r="A3073" s="2" t="s">
        <v>9500</v>
      </c>
      <c r="B3073" s="11" t="s">
        <v>13</v>
      </c>
      <c r="C3073" s="3" t="s">
        <v>14</v>
      </c>
      <c r="D3073" s="8" t="s">
        <v>3189</v>
      </c>
      <c r="E3073" s="8" t="s">
        <v>2404</v>
      </c>
      <c r="F3073" s="8" t="s">
        <v>3477</v>
      </c>
      <c r="G3073" s="8" t="s">
        <v>15</v>
      </c>
      <c r="H3073" s="13" t="s">
        <v>3546</v>
      </c>
      <c r="I3073" s="3" t="s">
        <v>16</v>
      </c>
      <c r="J3073" s="36">
        <v>95.72</v>
      </c>
      <c r="K3073" s="32">
        <v>24.62745</v>
      </c>
      <c r="L3073" s="14">
        <v>0.2</v>
      </c>
      <c r="M3073" s="12">
        <v>42316</v>
      </c>
      <c r="N3073" s="96" t="s">
        <v>4371</v>
      </c>
      <c r="O3073" s="8" t="s">
        <v>221</v>
      </c>
      <c r="P3073" s="8" t="s">
        <v>3469</v>
      </c>
      <c r="Q3073" s="8" t="s">
        <v>3473</v>
      </c>
    </row>
    <row r="3074" spans="1:17" ht="13.9" customHeight="1">
      <c r="A3074" s="23" t="s">
        <v>9501</v>
      </c>
      <c r="B3074" s="15" t="s">
        <v>13</v>
      </c>
      <c r="C3074" s="3" t="s">
        <v>14</v>
      </c>
      <c r="D3074" s="8" t="s">
        <v>3190</v>
      </c>
      <c r="E3074" s="8" t="s">
        <v>2404</v>
      </c>
      <c r="F3074" s="8" t="s">
        <v>3477</v>
      </c>
      <c r="G3074" s="8" t="s">
        <v>15</v>
      </c>
      <c r="H3074" s="13" t="s">
        <v>3546</v>
      </c>
      <c r="I3074" s="3" t="s">
        <v>16</v>
      </c>
      <c r="J3074" s="36">
        <v>40.049999999999997</v>
      </c>
      <c r="K3074" s="32">
        <v>1.0416525000000001</v>
      </c>
      <c r="L3074" s="14">
        <v>0.1875</v>
      </c>
      <c r="M3074" s="12">
        <v>42281</v>
      </c>
      <c r="N3074" s="96" t="s">
        <v>6377</v>
      </c>
      <c r="O3074" s="8" t="s">
        <v>221</v>
      </c>
      <c r="P3074" s="8" t="s">
        <v>3469</v>
      </c>
      <c r="Q3074" s="8" t="s">
        <v>3473</v>
      </c>
    </row>
    <row r="3075" spans="1:17" ht="13.9" customHeight="1">
      <c r="A3075" s="2" t="s">
        <v>9502</v>
      </c>
      <c r="B3075" s="11" t="s">
        <v>13</v>
      </c>
      <c r="C3075" s="3" t="s">
        <v>14</v>
      </c>
      <c r="D3075" s="8" t="s">
        <v>3191</v>
      </c>
      <c r="E3075" s="8" t="s">
        <v>3188</v>
      </c>
      <c r="F3075" s="8" t="s">
        <v>3477</v>
      </c>
      <c r="G3075" s="8" t="s">
        <v>15</v>
      </c>
      <c r="H3075" s="8" t="s">
        <v>3546</v>
      </c>
      <c r="I3075" s="3" t="s">
        <v>16</v>
      </c>
      <c r="J3075" s="36">
        <v>78.17</v>
      </c>
      <c r="K3075" s="32">
        <v>1.6725E-2</v>
      </c>
      <c r="L3075" s="14">
        <v>0.2</v>
      </c>
      <c r="M3075" s="12">
        <v>43142</v>
      </c>
      <c r="N3075" s="96" t="s">
        <v>4372</v>
      </c>
      <c r="O3075" s="8" t="s">
        <v>265</v>
      </c>
      <c r="P3075" s="8" t="s">
        <v>3469</v>
      </c>
      <c r="Q3075" s="8" t="s">
        <v>3473</v>
      </c>
    </row>
    <row r="3076" spans="1:17" ht="13.9" customHeight="1">
      <c r="A3076" s="2" t="s">
        <v>9503</v>
      </c>
      <c r="B3076" s="11" t="s">
        <v>13</v>
      </c>
      <c r="C3076" s="3" t="s">
        <v>14</v>
      </c>
      <c r="D3076" s="8" t="s">
        <v>3192</v>
      </c>
      <c r="E3076" s="8" t="s">
        <v>2404</v>
      </c>
      <c r="F3076" s="8" t="s">
        <v>3477</v>
      </c>
      <c r="G3076" s="8" t="s">
        <v>15</v>
      </c>
      <c r="H3076" s="8" t="s">
        <v>3547</v>
      </c>
      <c r="I3076" s="3" t="s">
        <v>16</v>
      </c>
      <c r="J3076" s="36">
        <v>4.97</v>
      </c>
      <c r="K3076" s="32">
        <v>0.156225</v>
      </c>
      <c r="L3076" s="14">
        <v>0.1875</v>
      </c>
      <c r="M3076" s="7">
        <v>42662</v>
      </c>
      <c r="N3076" s="96" t="s">
        <v>4373</v>
      </c>
      <c r="O3076" s="8" t="s">
        <v>119</v>
      </c>
      <c r="P3076" s="8" t="s">
        <v>3469</v>
      </c>
      <c r="Q3076" s="8" t="s">
        <v>3473</v>
      </c>
    </row>
    <row r="3077" spans="1:17" ht="13.9" customHeight="1">
      <c r="A3077" s="23" t="s">
        <v>9504</v>
      </c>
      <c r="B3077" s="15" t="s">
        <v>13</v>
      </c>
      <c r="C3077" s="3" t="s">
        <v>14</v>
      </c>
      <c r="D3077" s="8" t="s">
        <v>3193</v>
      </c>
      <c r="E3077" s="8" t="s">
        <v>2864</v>
      </c>
      <c r="F3077" s="8" t="s">
        <v>3477</v>
      </c>
      <c r="G3077" s="8" t="s">
        <v>15</v>
      </c>
      <c r="H3077" s="13" t="s">
        <v>3547</v>
      </c>
      <c r="I3077" s="3" t="s">
        <v>16</v>
      </c>
      <c r="J3077" s="36">
        <v>79.67</v>
      </c>
      <c r="K3077" s="32">
        <v>3.75</v>
      </c>
      <c r="L3077" s="14">
        <v>0.1875</v>
      </c>
      <c r="M3077" s="12">
        <v>42663</v>
      </c>
      <c r="N3077" s="96" t="s">
        <v>4374</v>
      </c>
      <c r="O3077" s="8" t="s">
        <v>119</v>
      </c>
      <c r="P3077" s="8" t="s">
        <v>3469</v>
      </c>
      <c r="Q3077" s="8" t="s">
        <v>3473</v>
      </c>
    </row>
    <row r="3078" spans="1:17" ht="13.9" customHeight="1">
      <c r="A3078" s="2" t="s">
        <v>9505</v>
      </c>
      <c r="B3078" s="15" t="s">
        <v>13</v>
      </c>
      <c r="C3078" s="3" t="s">
        <v>14</v>
      </c>
      <c r="D3078" s="8" t="s">
        <v>3194</v>
      </c>
      <c r="E3078" s="3" t="s">
        <v>506</v>
      </c>
      <c r="F3078" s="8" t="s">
        <v>3477</v>
      </c>
      <c r="G3078" s="8" t="s">
        <v>15</v>
      </c>
      <c r="H3078" s="13" t="s">
        <v>3546</v>
      </c>
      <c r="I3078" s="3" t="s">
        <v>16</v>
      </c>
      <c r="J3078" s="36">
        <v>36.450000000000003</v>
      </c>
      <c r="K3078" s="32">
        <v>3.75</v>
      </c>
      <c r="L3078" s="14">
        <v>0.2</v>
      </c>
      <c r="M3078" s="12">
        <v>42677</v>
      </c>
      <c r="N3078" s="96" t="s">
        <v>4375</v>
      </c>
      <c r="O3078" s="8" t="s">
        <v>265</v>
      </c>
      <c r="P3078" s="8" t="s">
        <v>3469</v>
      </c>
      <c r="Q3078" s="8" t="s">
        <v>3473</v>
      </c>
    </row>
    <row r="3079" spans="1:17" ht="13.9" customHeight="1">
      <c r="A3079" s="2" t="s">
        <v>9506</v>
      </c>
      <c r="B3079" s="15" t="s">
        <v>13</v>
      </c>
      <c r="C3079" s="3" t="s">
        <v>14</v>
      </c>
      <c r="D3079" s="8" t="s">
        <v>3195</v>
      </c>
      <c r="E3079" s="8" t="s">
        <v>3188</v>
      </c>
      <c r="F3079" s="8" t="s">
        <v>3477</v>
      </c>
      <c r="G3079" s="8" t="s">
        <v>15</v>
      </c>
      <c r="H3079" s="13" t="s">
        <v>3546</v>
      </c>
      <c r="I3079" s="3" t="s">
        <v>16</v>
      </c>
      <c r="J3079" s="36">
        <v>85.78</v>
      </c>
      <c r="K3079" s="32">
        <v>1.875</v>
      </c>
      <c r="L3079" s="14">
        <v>0.1875</v>
      </c>
      <c r="M3079" s="12">
        <v>43143</v>
      </c>
      <c r="N3079" s="96" t="s">
        <v>6378</v>
      </c>
      <c r="O3079" s="8" t="s">
        <v>265</v>
      </c>
      <c r="P3079" s="8" t="s">
        <v>3469</v>
      </c>
      <c r="Q3079" s="8" t="s">
        <v>3473</v>
      </c>
    </row>
    <row r="3080" spans="1:17" ht="13.9" customHeight="1">
      <c r="A3080" s="23" t="s">
        <v>9507</v>
      </c>
      <c r="B3080" s="15" t="s">
        <v>13</v>
      </c>
      <c r="C3080" s="3" t="s">
        <v>14</v>
      </c>
      <c r="D3080" s="8" t="s">
        <v>3196</v>
      </c>
      <c r="E3080" s="8" t="s">
        <v>2147</v>
      </c>
      <c r="F3080" s="8" t="s">
        <v>3477</v>
      </c>
      <c r="G3080" s="8" t="s">
        <v>15</v>
      </c>
      <c r="H3080" s="8" t="s">
        <v>3546</v>
      </c>
      <c r="I3080" s="3" t="s">
        <v>16</v>
      </c>
      <c r="J3080" s="36">
        <v>79.98</v>
      </c>
      <c r="K3080" s="32">
        <v>1.2500003</v>
      </c>
      <c r="L3080" s="14">
        <v>0.1875</v>
      </c>
      <c r="M3080" s="7">
        <v>42669</v>
      </c>
      <c r="N3080" s="96" t="s">
        <v>4952</v>
      </c>
      <c r="O3080" s="8" t="s">
        <v>265</v>
      </c>
      <c r="P3080" s="8" t="s">
        <v>3469</v>
      </c>
      <c r="Q3080" s="8" t="s">
        <v>3473</v>
      </c>
    </row>
    <row r="3081" spans="1:17" ht="13.9" customHeight="1">
      <c r="A3081" s="2" t="s">
        <v>9508</v>
      </c>
      <c r="B3081" s="15" t="s">
        <v>13</v>
      </c>
      <c r="C3081" s="3" t="s">
        <v>14</v>
      </c>
      <c r="D3081" s="8" t="s">
        <v>3197</v>
      </c>
      <c r="E3081" s="3" t="s">
        <v>122</v>
      </c>
      <c r="F3081" s="8" t="s">
        <v>3477</v>
      </c>
      <c r="G3081" s="8" t="s">
        <v>15</v>
      </c>
      <c r="H3081" s="13" t="s">
        <v>3545</v>
      </c>
      <c r="I3081" s="3" t="s">
        <v>16</v>
      </c>
      <c r="J3081" s="36">
        <v>20.399999999999999</v>
      </c>
      <c r="K3081" s="32">
        <v>3.75</v>
      </c>
      <c r="L3081" s="14">
        <v>0.25</v>
      </c>
      <c r="M3081" s="12">
        <v>42657</v>
      </c>
      <c r="N3081" s="96" t="s">
        <v>6379</v>
      </c>
      <c r="O3081" s="8" t="s">
        <v>2526</v>
      </c>
      <c r="P3081" s="8" t="s">
        <v>3469</v>
      </c>
      <c r="Q3081" s="8" t="s">
        <v>3473</v>
      </c>
    </row>
    <row r="3082" spans="1:17" ht="13.9" customHeight="1">
      <c r="A3082" s="2" t="s">
        <v>9509</v>
      </c>
      <c r="B3082" s="15" t="s">
        <v>13</v>
      </c>
      <c r="C3082" s="3" t="s">
        <v>14</v>
      </c>
      <c r="D3082" s="8" t="s">
        <v>1700</v>
      </c>
      <c r="E3082" s="8" t="s">
        <v>2276</v>
      </c>
      <c r="F3082" s="8" t="s">
        <v>3477</v>
      </c>
      <c r="G3082" s="8" t="s">
        <v>15</v>
      </c>
      <c r="H3082" s="8" t="s">
        <v>3546</v>
      </c>
      <c r="I3082" s="3" t="s">
        <v>16</v>
      </c>
      <c r="J3082" s="36">
        <v>83.61</v>
      </c>
      <c r="K3082" s="32">
        <v>0.5625</v>
      </c>
      <c r="L3082" s="14">
        <v>0.2</v>
      </c>
      <c r="M3082" s="12">
        <v>42694</v>
      </c>
      <c r="N3082" s="96" t="s">
        <v>6380</v>
      </c>
      <c r="O3082" s="8" t="s">
        <v>265</v>
      </c>
      <c r="P3082" s="8" t="s">
        <v>3469</v>
      </c>
      <c r="Q3082" s="8" t="s">
        <v>3473</v>
      </c>
    </row>
    <row r="3083" spans="1:17" ht="13.9" customHeight="1">
      <c r="A3083" s="23" t="s">
        <v>9510</v>
      </c>
      <c r="B3083" s="15" t="s">
        <v>13</v>
      </c>
      <c r="C3083" s="3" t="s">
        <v>14</v>
      </c>
      <c r="D3083" s="8" t="s">
        <v>3198</v>
      </c>
      <c r="E3083" s="3" t="s">
        <v>354</v>
      </c>
      <c r="F3083" s="8" t="s">
        <v>3477</v>
      </c>
      <c r="G3083" s="8" t="s">
        <v>15</v>
      </c>
      <c r="H3083" s="8" t="s">
        <v>3545</v>
      </c>
      <c r="I3083" s="3" t="s">
        <v>16</v>
      </c>
      <c r="J3083" s="36">
        <v>113.61</v>
      </c>
      <c r="K3083" s="32">
        <v>0.83333400000000002</v>
      </c>
      <c r="L3083" s="14">
        <v>0.1875</v>
      </c>
      <c r="M3083" s="12">
        <v>43200</v>
      </c>
      <c r="N3083" s="96" t="s">
        <v>4376</v>
      </c>
      <c r="O3083" s="8" t="s">
        <v>2526</v>
      </c>
      <c r="P3083" s="8" t="s">
        <v>3469</v>
      </c>
      <c r="Q3083" s="8" t="s">
        <v>3473</v>
      </c>
    </row>
    <row r="3084" spans="1:17" ht="13.9" customHeight="1">
      <c r="A3084" s="2" t="s">
        <v>9511</v>
      </c>
      <c r="B3084" s="15" t="s">
        <v>13</v>
      </c>
      <c r="C3084" s="3" t="s">
        <v>14</v>
      </c>
      <c r="D3084" s="8" t="s">
        <v>3199</v>
      </c>
      <c r="E3084" s="8" t="s">
        <v>1589</v>
      </c>
      <c r="F3084" s="8" t="s">
        <v>3477</v>
      </c>
      <c r="G3084" s="8" t="s">
        <v>15</v>
      </c>
      <c r="H3084" s="8" t="s">
        <v>3545</v>
      </c>
      <c r="I3084" s="3" t="s">
        <v>16</v>
      </c>
      <c r="J3084" s="36">
        <v>40.85</v>
      </c>
      <c r="K3084" s="32">
        <v>0.375</v>
      </c>
      <c r="L3084" s="14">
        <v>0.2</v>
      </c>
      <c r="M3084" s="7">
        <v>42720</v>
      </c>
      <c r="N3084" s="96" t="s">
        <v>4377</v>
      </c>
      <c r="O3084" s="8" t="s">
        <v>2526</v>
      </c>
      <c r="P3084" s="8" t="s">
        <v>3469</v>
      </c>
      <c r="Q3084" s="8" t="s">
        <v>3473</v>
      </c>
    </row>
    <row r="3085" spans="1:17" ht="13.9" customHeight="1">
      <c r="A3085" s="2" t="s">
        <v>9512</v>
      </c>
      <c r="B3085" s="5" t="s">
        <v>13</v>
      </c>
      <c r="C3085" s="3" t="s">
        <v>14</v>
      </c>
      <c r="D3085" s="8" t="s">
        <v>380</v>
      </c>
      <c r="E3085" s="8" t="s">
        <v>201</v>
      </c>
      <c r="F3085" s="8" t="s">
        <v>3477</v>
      </c>
      <c r="G3085" s="8" t="s">
        <v>15</v>
      </c>
      <c r="H3085" s="3" t="s">
        <v>3545</v>
      </c>
      <c r="I3085" s="3" t="s">
        <v>16</v>
      </c>
      <c r="J3085" s="36">
        <v>39.369999999999997</v>
      </c>
      <c r="K3085" s="32">
        <v>5.625</v>
      </c>
      <c r="L3085" s="14">
        <v>0.1875</v>
      </c>
      <c r="M3085" s="12">
        <v>42735</v>
      </c>
      <c r="N3085" s="96" t="s">
        <v>6381</v>
      </c>
      <c r="O3085" s="8" t="s">
        <v>2526</v>
      </c>
      <c r="P3085" s="8" t="s">
        <v>3469</v>
      </c>
      <c r="Q3085" s="8" t="s">
        <v>3473</v>
      </c>
    </row>
    <row r="3086" spans="1:17" ht="13.9" customHeight="1">
      <c r="A3086" s="23" t="s">
        <v>9513</v>
      </c>
      <c r="B3086" s="15" t="s">
        <v>13</v>
      </c>
      <c r="C3086" s="3" t="s">
        <v>14</v>
      </c>
      <c r="D3086" s="8" t="s">
        <v>3200</v>
      </c>
      <c r="E3086" s="8" t="s">
        <v>2552</v>
      </c>
      <c r="F3086" s="8" t="s">
        <v>3477</v>
      </c>
      <c r="G3086" s="8" t="s">
        <v>15</v>
      </c>
      <c r="H3086" s="8" t="s">
        <v>3543</v>
      </c>
      <c r="I3086" s="3" t="s">
        <v>16</v>
      </c>
      <c r="J3086" s="36">
        <v>103.99</v>
      </c>
      <c r="K3086" s="32">
        <v>1.875</v>
      </c>
      <c r="L3086" s="14">
        <v>0.1875</v>
      </c>
      <c r="M3086" s="12">
        <v>42754</v>
      </c>
      <c r="N3086" s="96" t="s">
        <v>6382</v>
      </c>
      <c r="O3086" s="8" t="s">
        <v>216</v>
      </c>
      <c r="P3086" s="8" t="s">
        <v>3469</v>
      </c>
      <c r="Q3086" s="8" t="s">
        <v>3473</v>
      </c>
    </row>
    <row r="3087" spans="1:17" ht="13.9" customHeight="1">
      <c r="A3087" s="2" t="s">
        <v>9514</v>
      </c>
      <c r="B3087" s="15" t="s">
        <v>13</v>
      </c>
      <c r="C3087" s="3" t="s">
        <v>14</v>
      </c>
      <c r="D3087" s="8" t="s">
        <v>3201</v>
      </c>
      <c r="E3087" s="8" t="s">
        <v>1777</v>
      </c>
      <c r="F3087" s="8" t="s">
        <v>3477</v>
      </c>
      <c r="G3087" s="8" t="s">
        <v>15</v>
      </c>
      <c r="H3087" s="8" t="s">
        <v>3545</v>
      </c>
      <c r="I3087" s="3" t="s">
        <v>16</v>
      </c>
      <c r="J3087" s="36">
        <v>35.659999999999997</v>
      </c>
      <c r="K3087" s="32">
        <v>0.375</v>
      </c>
      <c r="L3087" s="14">
        <v>0.2</v>
      </c>
      <c r="M3087" s="12">
        <v>43205</v>
      </c>
      <c r="N3087" s="96" t="s">
        <v>6383</v>
      </c>
      <c r="O3087" s="8" t="s">
        <v>2526</v>
      </c>
      <c r="P3087" s="8" t="s">
        <v>3469</v>
      </c>
      <c r="Q3087" s="8" t="s">
        <v>3473</v>
      </c>
    </row>
    <row r="3088" spans="1:17" ht="13.9" customHeight="1">
      <c r="A3088" s="2" t="s">
        <v>9515</v>
      </c>
      <c r="B3088" s="15" t="s">
        <v>13</v>
      </c>
      <c r="C3088" s="3" t="s">
        <v>14</v>
      </c>
      <c r="D3088" s="8" t="s">
        <v>3202</v>
      </c>
      <c r="E3088" s="3" t="s">
        <v>1396</v>
      </c>
      <c r="F3088" s="8" t="s">
        <v>3477</v>
      </c>
      <c r="G3088" s="8" t="s">
        <v>15</v>
      </c>
      <c r="H3088" s="8" t="s">
        <v>3545</v>
      </c>
      <c r="I3088" s="3" t="s">
        <v>16</v>
      </c>
      <c r="J3088" s="36">
        <v>39.71</v>
      </c>
      <c r="K3088" s="32">
        <v>0.375</v>
      </c>
      <c r="L3088" s="14">
        <v>0.2</v>
      </c>
      <c r="M3088" s="7">
        <v>42724</v>
      </c>
      <c r="N3088" s="96" t="s">
        <v>6384</v>
      </c>
      <c r="O3088" s="8" t="s">
        <v>2526</v>
      </c>
      <c r="P3088" s="8" t="s">
        <v>3469</v>
      </c>
      <c r="Q3088" s="8" t="s">
        <v>3473</v>
      </c>
    </row>
    <row r="3089" spans="1:17" ht="13.9" customHeight="1">
      <c r="A3089" s="23" t="s">
        <v>9516</v>
      </c>
      <c r="B3089" s="15" t="s">
        <v>13</v>
      </c>
      <c r="C3089" s="3" t="s">
        <v>14</v>
      </c>
      <c r="D3089" s="8" t="s">
        <v>3203</v>
      </c>
      <c r="E3089" s="8" t="s">
        <v>1777</v>
      </c>
      <c r="F3089" s="8" t="s">
        <v>3477</v>
      </c>
      <c r="G3089" s="8" t="s">
        <v>15</v>
      </c>
      <c r="H3089" s="3" t="s">
        <v>3480</v>
      </c>
      <c r="I3089" s="3" t="s">
        <v>3463</v>
      </c>
      <c r="J3089" s="36">
        <v>154.82</v>
      </c>
      <c r="K3089" s="32">
        <v>26.666667</v>
      </c>
      <c r="L3089" s="14">
        <v>0.1875</v>
      </c>
      <c r="M3089" s="12">
        <v>42744</v>
      </c>
      <c r="N3089" s="96" t="s">
        <v>6385</v>
      </c>
      <c r="O3089" s="8" t="s">
        <v>956</v>
      </c>
      <c r="P3089" s="8" t="s">
        <v>3469</v>
      </c>
      <c r="Q3089" s="8" t="s">
        <v>3471</v>
      </c>
    </row>
    <row r="3090" spans="1:17" ht="13.9" customHeight="1">
      <c r="A3090" s="2" t="s">
        <v>9517</v>
      </c>
      <c r="B3090" s="15" t="s">
        <v>13</v>
      </c>
      <c r="C3090" s="3" t="s">
        <v>14</v>
      </c>
      <c r="D3090" s="8" t="s">
        <v>3204</v>
      </c>
      <c r="E3090" s="8" t="s">
        <v>3188</v>
      </c>
      <c r="F3090" s="8" t="s">
        <v>3477</v>
      </c>
      <c r="G3090" s="8" t="s">
        <v>15</v>
      </c>
      <c r="H3090" s="3" t="s">
        <v>3480</v>
      </c>
      <c r="I3090" s="3" t="s">
        <v>3463</v>
      </c>
      <c r="J3090" s="36">
        <v>40.770000000000003</v>
      </c>
      <c r="K3090" s="32">
        <v>2.2222222</v>
      </c>
      <c r="L3090" s="14">
        <v>0.1875</v>
      </c>
      <c r="M3090" s="12">
        <v>42762</v>
      </c>
      <c r="N3090" s="96" t="s">
        <v>6386</v>
      </c>
      <c r="O3090" s="8" t="s">
        <v>956</v>
      </c>
      <c r="P3090" s="8" t="s">
        <v>3469</v>
      </c>
      <c r="Q3090" s="8" t="s">
        <v>3471</v>
      </c>
    </row>
    <row r="3091" spans="1:17" ht="13.9" customHeight="1">
      <c r="A3091" s="2" t="s">
        <v>9518</v>
      </c>
      <c r="B3091" s="15" t="s">
        <v>13</v>
      </c>
      <c r="C3091" s="3" t="s">
        <v>14</v>
      </c>
      <c r="D3091" s="8" t="s">
        <v>3205</v>
      </c>
      <c r="E3091" s="3" t="s">
        <v>1100</v>
      </c>
      <c r="F3091" s="8" t="s">
        <v>3477</v>
      </c>
      <c r="G3091" s="8" t="s">
        <v>15</v>
      </c>
      <c r="H3091" s="3" t="s">
        <v>3480</v>
      </c>
      <c r="I3091" s="3" t="s">
        <v>3463</v>
      </c>
      <c r="J3091" s="36">
        <v>163.38</v>
      </c>
      <c r="K3091" s="32">
        <v>10</v>
      </c>
      <c r="L3091" s="14">
        <v>0.1875</v>
      </c>
      <c r="M3091" s="12">
        <v>43228</v>
      </c>
      <c r="N3091" s="96" t="s">
        <v>4310</v>
      </c>
      <c r="O3091" s="8" t="s">
        <v>956</v>
      </c>
      <c r="P3091" s="8" t="s">
        <v>3469</v>
      </c>
      <c r="Q3091" s="8" t="s">
        <v>3471</v>
      </c>
    </row>
    <row r="3092" spans="1:17" ht="13.9" customHeight="1">
      <c r="A3092" s="23" t="s">
        <v>9519</v>
      </c>
      <c r="B3092" s="15" t="s">
        <v>13</v>
      </c>
      <c r="C3092" s="3" t="s">
        <v>14</v>
      </c>
      <c r="D3092" s="8" t="s">
        <v>3206</v>
      </c>
      <c r="E3092" s="3" t="s">
        <v>1471</v>
      </c>
      <c r="F3092" s="8" t="s">
        <v>3477</v>
      </c>
      <c r="G3092" s="8" t="s">
        <v>15</v>
      </c>
      <c r="H3092" s="3" t="s">
        <v>3480</v>
      </c>
      <c r="I3092" s="3" t="s">
        <v>3463</v>
      </c>
      <c r="J3092" s="36">
        <v>153.97999999999999</v>
      </c>
      <c r="K3092" s="32">
        <v>20</v>
      </c>
      <c r="L3092" s="14">
        <v>0.1875</v>
      </c>
      <c r="M3092" s="7">
        <v>42748</v>
      </c>
      <c r="N3092" s="96" t="s">
        <v>6387</v>
      </c>
      <c r="O3092" s="8" t="s">
        <v>956</v>
      </c>
      <c r="P3092" s="8" t="s">
        <v>3469</v>
      </c>
      <c r="Q3092" s="8" t="s">
        <v>3471</v>
      </c>
    </row>
    <row r="3093" spans="1:17" ht="13.9" customHeight="1">
      <c r="A3093" s="2" t="s">
        <v>9520</v>
      </c>
      <c r="B3093" s="15" t="s">
        <v>13</v>
      </c>
      <c r="C3093" s="3" t="s">
        <v>14</v>
      </c>
      <c r="D3093" s="8" t="s">
        <v>3207</v>
      </c>
      <c r="E3093" s="8" t="s">
        <v>2864</v>
      </c>
      <c r="F3093" s="8" t="s">
        <v>3477</v>
      </c>
      <c r="G3093" s="8" t="s">
        <v>15</v>
      </c>
      <c r="H3093" s="8" t="s">
        <v>3546</v>
      </c>
      <c r="I3093" s="3" t="s">
        <v>16</v>
      </c>
      <c r="J3093" s="36">
        <v>76.97</v>
      </c>
      <c r="K3093" s="32">
        <v>0.5625</v>
      </c>
      <c r="L3093" s="14">
        <v>0.2</v>
      </c>
      <c r="M3093" s="12">
        <v>42685</v>
      </c>
      <c r="N3093" s="96" t="s">
        <v>6384</v>
      </c>
      <c r="O3093" s="8" t="s">
        <v>265</v>
      </c>
      <c r="P3093" s="8" t="s">
        <v>3469</v>
      </c>
      <c r="Q3093" s="8" t="s">
        <v>3473</v>
      </c>
    </row>
    <row r="3094" spans="1:17" ht="13.9" customHeight="1">
      <c r="A3094" s="2" t="s">
        <v>9521</v>
      </c>
      <c r="B3094" s="11" t="s">
        <v>13</v>
      </c>
      <c r="C3094" s="3" t="s">
        <v>14</v>
      </c>
      <c r="D3094" s="8" t="s">
        <v>3208</v>
      </c>
      <c r="E3094" s="3" t="s">
        <v>1177</v>
      </c>
      <c r="F3094" s="8" t="s">
        <v>3477</v>
      </c>
      <c r="G3094" s="8" t="s">
        <v>15</v>
      </c>
      <c r="H3094" s="3" t="s">
        <v>3480</v>
      </c>
      <c r="I3094" s="3" t="s">
        <v>3463</v>
      </c>
      <c r="J3094" s="36">
        <v>79.37</v>
      </c>
      <c r="K3094" s="32">
        <v>10</v>
      </c>
      <c r="L3094" s="14">
        <v>0.1875</v>
      </c>
      <c r="M3094" s="12">
        <v>42758</v>
      </c>
      <c r="N3094" s="96" t="s">
        <v>4378</v>
      </c>
      <c r="O3094" s="8" t="s">
        <v>956</v>
      </c>
      <c r="P3094" s="8" t="s">
        <v>3469</v>
      </c>
      <c r="Q3094" s="8" t="s">
        <v>3471</v>
      </c>
    </row>
    <row r="3095" spans="1:17" ht="13.9" customHeight="1">
      <c r="A3095" s="23" t="s">
        <v>9522</v>
      </c>
      <c r="B3095" s="11" t="s">
        <v>13</v>
      </c>
      <c r="C3095" s="3" t="s">
        <v>14</v>
      </c>
      <c r="D3095" s="8" t="s">
        <v>3209</v>
      </c>
      <c r="E3095" s="3" t="s">
        <v>153</v>
      </c>
      <c r="F3095" s="8" t="s">
        <v>3477</v>
      </c>
      <c r="G3095" s="8" t="s">
        <v>15</v>
      </c>
      <c r="H3095" s="13" t="s">
        <v>3546</v>
      </c>
      <c r="I3095" s="3" t="s">
        <v>16</v>
      </c>
      <c r="J3095" s="36">
        <v>38.119999999999997</v>
      </c>
      <c r="K3095" s="32">
        <v>0.64282499999999998</v>
      </c>
      <c r="L3095" s="14">
        <v>0.1875</v>
      </c>
      <c r="M3095" s="12">
        <v>43273</v>
      </c>
      <c r="N3095" s="96" t="s">
        <v>6388</v>
      </c>
      <c r="O3095" s="8" t="s">
        <v>221</v>
      </c>
      <c r="P3095" s="8" t="s">
        <v>3469</v>
      </c>
      <c r="Q3095" s="8" t="s">
        <v>3473</v>
      </c>
    </row>
    <row r="3096" spans="1:17" ht="13.9" customHeight="1">
      <c r="A3096" s="2" t="s">
        <v>9523</v>
      </c>
      <c r="B3096" s="15" t="s">
        <v>13</v>
      </c>
      <c r="C3096" s="3" t="s">
        <v>14</v>
      </c>
      <c r="D3096" s="8" t="s">
        <v>3210</v>
      </c>
      <c r="E3096" s="3" t="s">
        <v>955</v>
      </c>
      <c r="F3096" s="8" t="s">
        <v>3477</v>
      </c>
      <c r="G3096" s="8" t="s">
        <v>15</v>
      </c>
      <c r="H3096" s="13" t="s">
        <v>3546</v>
      </c>
      <c r="I3096" s="3" t="s">
        <v>16</v>
      </c>
      <c r="J3096" s="36">
        <v>41.59</v>
      </c>
      <c r="K3096" s="32">
        <v>0.16071450000000001</v>
      </c>
      <c r="L3096" s="14">
        <v>0.1875</v>
      </c>
      <c r="M3096" s="7">
        <v>42793</v>
      </c>
      <c r="N3096" s="96" t="s">
        <v>4953</v>
      </c>
      <c r="O3096" s="8" t="s">
        <v>221</v>
      </c>
      <c r="P3096" s="8" t="s">
        <v>3469</v>
      </c>
      <c r="Q3096" s="8" t="s">
        <v>3473</v>
      </c>
    </row>
    <row r="3097" spans="1:17" ht="13.9" customHeight="1">
      <c r="A3097" s="2" t="s">
        <v>9524</v>
      </c>
      <c r="B3097" s="5" t="s">
        <v>13</v>
      </c>
      <c r="C3097" s="3" t="s">
        <v>14</v>
      </c>
      <c r="D3097" s="8" t="s">
        <v>3211</v>
      </c>
      <c r="E3097" s="3" t="s">
        <v>1471</v>
      </c>
      <c r="F3097" s="8" t="s">
        <v>3477</v>
      </c>
      <c r="G3097" s="8" t="s">
        <v>15</v>
      </c>
      <c r="H3097" s="3" t="s">
        <v>3546</v>
      </c>
      <c r="I3097" s="3" t="s">
        <v>16</v>
      </c>
      <c r="J3097" s="36">
        <v>78.34</v>
      </c>
      <c r="K3097" s="32">
        <v>0.5625</v>
      </c>
      <c r="L3097" s="14">
        <v>0.2</v>
      </c>
      <c r="M3097" s="12">
        <v>42789</v>
      </c>
      <c r="N3097" s="96" t="s">
        <v>4379</v>
      </c>
      <c r="O3097" s="8" t="s">
        <v>265</v>
      </c>
      <c r="P3097" s="8" t="s">
        <v>3469</v>
      </c>
      <c r="Q3097" s="8" t="s">
        <v>3473</v>
      </c>
    </row>
    <row r="3098" spans="1:17" ht="13.9" customHeight="1">
      <c r="A3098" s="23" t="s">
        <v>9525</v>
      </c>
      <c r="B3098" s="5" t="s">
        <v>3475</v>
      </c>
      <c r="C3098" s="3" t="s">
        <v>14</v>
      </c>
      <c r="D3098" s="8" t="s">
        <v>3212</v>
      </c>
      <c r="E3098" s="3" t="s">
        <v>1177</v>
      </c>
      <c r="F3098" s="8" t="s">
        <v>3477</v>
      </c>
      <c r="G3098" s="8" t="s">
        <v>15</v>
      </c>
      <c r="H3098" s="3" t="s">
        <v>3543</v>
      </c>
      <c r="I3098" s="3" t="s">
        <v>16</v>
      </c>
      <c r="J3098" s="36">
        <v>85.27</v>
      </c>
      <c r="K3098" s="32">
        <v>0.625</v>
      </c>
      <c r="L3098" s="8"/>
      <c r="M3098" s="12">
        <v>42784</v>
      </c>
      <c r="N3098" s="96" t="s">
        <v>4380</v>
      </c>
      <c r="O3098" s="8" t="s">
        <v>216</v>
      </c>
      <c r="P3098" s="8" t="s">
        <v>3469</v>
      </c>
      <c r="Q3098" s="8" t="s">
        <v>3473</v>
      </c>
    </row>
    <row r="3099" spans="1:17" ht="13.9" customHeight="1">
      <c r="A3099" s="2" t="s">
        <v>9526</v>
      </c>
      <c r="B3099" s="5" t="s">
        <v>3475</v>
      </c>
      <c r="C3099" s="3" t="s">
        <v>14</v>
      </c>
      <c r="D3099" s="8" t="s">
        <v>3213</v>
      </c>
      <c r="E3099" s="8" t="s">
        <v>2276</v>
      </c>
      <c r="F3099" s="8" t="s">
        <v>3477</v>
      </c>
      <c r="G3099" s="8" t="s">
        <v>15</v>
      </c>
      <c r="H3099" s="3" t="s">
        <v>3543</v>
      </c>
      <c r="I3099" s="3" t="s">
        <v>16</v>
      </c>
      <c r="J3099" s="36">
        <v>97.9</v>
      </c>
      <c r="K3099" s="32">
        <v>0.625</v>
      </c>
      <c r="L3099" s="8"/>
      <c r="M3099" s="12">
        <v>43242</v>
      </c>
      <c r="N3099" s="96" t="s">
        <v>6389</v>
      </c>
      <c r="O3099" s="8" t="s">
        <v>216</v>
      </c>
      <c r="P3099" s="8" t="s">
        <v>3469</v>
      </c>
      <c r="Q3099" s="8" t="s">
        <v>3473</v>
      </c>
    </row>
    <row r="3100" spans="1:17" ht="13.9" customHeight="1">
      <c r="A3100" s="2" t="s">
        <v>9527</v>
      </c>
      <c r="B3100" s="11" t="s">
        <v>3475</v>
      </c>
      <c r="C3100" s="3" t="s">
        <v>14</v>
      </c>
      <c r="D3100" s="8" t="s">
        <v>3214</v>
      </c>
      <c r="E3100" s="3" t="s">
        <v>354</v>
      </c>
      <c r="F3100" s="8" t="s">
        <v>3477</v>
      </c>
      <c r="G3100" s="8" t="s">
        <v>15</v>
      </c>
      <c r="H3100" s="13" t="s">
        <v>3543</v>
      </c>
      <c r="I3100" s="3" t="s">
        <v>16</v>
      </c>
      <c r="J3100" s="36">
        <v>94.59</v>
      </c>
      <c r="K3100" s="32">
        <v>0.625</v>
      </c>
      <c r="L3100" s="14"/>
      <c r="M3100" s="7">
        <v>42759</v>
      </c>
      <c r="N3100" s="96" t="s">
        <v>4954</v>
      </c>
      <c r="O3100" s="8" t="s">
        <v>216</v>
      </c>
      <c r="P3100" s="8" t="s">
        <v>3469</v>
      </c>
      <c r="Q3100" s="8" t="s">
        <v>3473</v>
      </c>
    </row>
    <row r="3101" spans="1:17" ht="13.9" customHeight="1">
      <c r="A3101" s="23" t="s">
        <v>9528</v>
      </c>
      <c r="B3101" s="11" t="s">
        <v>13</v>
      </c>
      <c r="C3101" s="3" t="s">
        <v>14</v>
      </c>
      <c r="D3101" s="8" t="s">
        <v>3215</v>
      </c>
      <c r="E3101" s="3" t="s">
        <v>354</v>
      </c>
      <c r="F3101" s="8" t="s">
        <v>3477</v>
      </c>
      <c r="G3101" s="8" t="s">
        <v>15</v>
      </c>
      <c r="H3101" s="13" t="s">
        <v>3546</v>
      </c>
      <c r="I3101" s="3" t="s">
        <v>16</v>
      </c>
      <c r="J3101" s="36">
        <v>36.65</v>
      </c>
      <c r="K3101" s="32">
        <v>0.10415000000000001</v>
      </c>
      <c r="L3101" s="14">
        <v>0.1875</v>
      </c>
      <c r="M3101" s="12">
        <v>42797</v>
      </c>
      <c r="N3101" s="96" t="s">
        <v>4381</v>
      </c>
      <c r="O3101" s="8" t="s">
        <v>221</v>
      </c>
      <c r="P3101" s="8" t="s">
        <v>3469</v>
      </c>
      <c r="Q3101" s="8" t="s">
        <v>3473</v>
      </c>
    </row>
    <row r="3102" spans="1:17" ht="13.9" customHeight="1">
      <c r="A3102" s="2" t="s">
        <v>9529</v>
      </c>
      <c r="B3102" s="15" t="s">
        <v>13</v>
      </c>
      <c r="C3102" s="3" t="s">
        <v>14</v>
      </c>
      <c r="D3102" s="8" t="s">
        <v>3216</v>
      </c>
      <c r="E3102" s="3" t="s">
        <v>122</v>
      </c>
      <c r="F3102" s="8" t="s">
        <v>3477</v>
      </c>
      <c r="G3102" s="8" t="s">
        <v>15</v>
      </c>
      <c r="H3102" s="8" t="s">
        <v>3546</v>
      </c>
      <c r="I3102" s="3" t="s">
        <v>16</v>
      </c>
      <c r="J3102" s="36">
        <v>18.72</v>
      </c>
      <c r="K3102" s="32">
        <v>15</v>
      </c>
      <c r="L3102" s="14">
        <v>0.2</v>
      </c>
      <c r="M3102" s="12">
        <v>42798</v>
      </c>
      <c r="N3102" s="96" t="s">
        <v>4382</v>
      </c>
      <c r="O3102" s="8" t="s">
        <v>221</v>
      </c>
      <c r="P3102" s="8" t="s">
        <v>3469</v>
      </c>
      <c r="Q3102" s="8" t="s">
        <v>3473</v>
      </c>
    </row>
    <row r="3103" spans="1:17" ht="13.9" customHeight="1">
      <c r="A3103" s="2" t="s">
        <v>9530</v>
      </c>
      <c r="B3103" s="11" t="s">
        <v>13</v>
      </c>
      <c r="C3103" s="3" t="s">
        <v>14</v>
      </c>
      <c r="D3103" s="8" t="s">
        <v>3217</v>
      </c>
      <c r="E3103" s="8" t="s">
        <v>2692</v>
      </c>
      <c r="F3103" s="8" t="s">
        <v>3477</v>
      </c>
      <c r="G3103" s="8" t="s">
        <v>15</v>
      </c>
      <c r="H3103" s="13" t="s">
        <v>3545</v>
      </c>
      <c r="I3103" s="3" t="s">
        <v>16</v>
      </c>
      <c r="J3103" s="36">
        <v>20.059999999999999</v>
      </c>
      <c r="K3103" s="32">
        <v>7.5</v>
      </c>
      <c r="L3103" s="14">
        <v>0.2</v>
      </c>
      <c r="M3103" s="12">
        <v>43268</v>
      </c>
      <c r="N3103" s="96" t="s">
        <v>6390</v>
      </c>
      <c r="O3103" s="8" t="s">
        <v>2526</v>
      </c>
      <c r="P3103" s="8" t="s">
        <v>3469</v>
      </c>
      <c r="Q3103" s="8" t="s">
        <v>3473</v>
      </c>
    </row>
    <row r="3104" spans="1:17" ht="13.9" customHeight="1">
      <c r="A3104" s="23" t="s">
        <v>9531</v>
      </c>
      <c r="B3104" s="11" t="s">
        <v>13</v>
      </c>
      <c r="C3104" s="3" t="s">
        <v>14</v>
      </c>
      <c r="D3104" s="8" t="s">
        <v>3218</v>
      </c>
      <c r="E3104" s="3" t="s">
        <v>723</v>
      </c>
      <c r="F3104" s="8" t="s">
        <v>3477</v>
      </c>
      <c r="G3104" s="8" t="s">
        <v>15</v>
      </c>
      <c r="H3104" s="13" t="s">
        <v>3546</v>
      </c>
      <c r="I3104" s="3" t="s">
        <v>16</v>
      </c>
      <c r="J3104" s="36">
        <v>42.56</v>
      </c>
      <c r="K3104" s="32">
        <v>0.1041488</v>
      </c>
      <c r="L3104" s="14">
        <v>0.2</v>
      </c>
      <c r="M3104" s="7">
        <v>42801</v>
      </c>
      <c r="N3104" s="96" t="s">
        <v>4955</v>
      </c>
      <c r="O3104" s="8" t="s">
        <v>221</v>
      </c>
      <c r="P3104" s="8" t="s">
        <v>3469</v>
      </c>
      <c r="Q3104" s="8" t="s">
        <v>3473</v>
      </c>
    </row>
    <row r="3105" spans="1:17" ht="13.9" customHeight="1">
      <c r="A3105" s="2" t="s">
        <v>9532</v>
      </c>
      <c r="B3105" s="11" t="s">
        <v>13</v>
      </c>
      <c r="C3105" s="3" t="s">
        <v>14</v>
      </c>
      <c r="D3105" s="8" t="s">
        <v>3219</v>
      </c>
      <c r="E3105" s="3" t="s">
        <v>774</v>
      </c>
      <c r="F3105" s="8" t="s">
        <v>3477</v>
      </c>
      <c r="G3105" s="8" t="s">
        <v>15</v>
      </c>
      <c r="H3105" s="13" t="s">
        <v>3546</v>
      </c>
      <c r="I3105" s="3" t="s">
        <v>16</v>
      </c>
      <c r="J3105" s="36">
        <v>40.53</v>
      </c>
      <c r="K3105" s="32">
        <v>0.1041488</v>
      </c>
      <c r="L3105" s="14">
        <v>0.2</v>
      </c>
      <c r="M3105" s="12">
        <v>42798</v>
      </c>
      <c r="N3105" s="96" t="s">
        <v>4383</v>
      </c>
      <c r="O3105" s="8" t="s">
        <v>221</v>
      </c>
      <c r="P3105" s="8" t="s">
        <v>3469</v>
      </c>
      <c r="Q3105" s="8" t="s">
        <v>3473</v>
      </c>
    </row>
    <row r="3106" spans="1:17" ht="13.9" customHeight="1">
      <c r="A3106" s="2" t="s">
        <v>9533</v>
      </c>
      <c r="B3106" s="11" t="s">
        <v>13</v>
      </c>
      <c r="C3106" s="3" t="s">
        <v>14</v>
      </c>
      <c r="D3106" s="8" t="s">
        <v>3220</v>
      </c>
      <c r="E3106" s="3" t="s">
        <v>955</v>
      </c>
      <c r="F3106" s="8" t="s">
        <v>3477</v>
      </c>
      <c r="G3106" s="8" t="s">
        <v>15</v>
      </c>
      <c r="H3106" s="13" t="s">
        <v>3546</v>
      </c>
      <c r="I3106" s="3" t="s">
        <v>16</v>
      </c>
      <c r="J3106" s="36">
        <v>38.700000000000003</v>
      </c>
      <c r="K3106" s="32">
        <v>0.20830499999999999</v>
      </c>
      <c r="L3106" s="14">
        <v>0.1875</v>
      </c>
      <c r="M3106" s="12">
        <v>42813</v>
      </c>
      <c r="N3106" s="96" t="s">
        <v>4383</v>
      </c>
      <c r="O3106" s="8" t="s">
        <v>221</v>
      </c>
      <c r="P3106" s="8" t="s">
        <v>3469</v>
      </c>
      <c r="Q3106" s="8" t="s">
        <v>3473</v>
      </c>
    </row>
    <row r="3107" spans="1:17" ht="13.9" customHeight="1">
      <c r="A3107" s="23" t="s">
        <v>9534</v>
      </c>
      <c r="B3107" s="11" t="s">
        <v>13</v>
      </c>
      <c r="C3107" s="3" t="s">
        <v>14</v>
      </c>
      <c r="D3107" s="8" t="s">
        <v>3221</v>
      </c>
      <c r="E3107" s="3" t="s">
        <v>1396</v>
      </c>
      <c r="F3107" s="8" t="s">
        <v>3477</v>
      </c>
      <c r="G3107" s="8" t="s">
        <v>15</v>
      </c>
      <c r="H3107" s="13" t="s">
        <v>3546</v>
      </c>
      <c r="I3107" s="3" t="s">
        <v>16</v>
      </c>
      <c r="J3107" s="36">
        <v>40.82</v>
      </c>
      <c r="K3107" s="32">
        <v>0.2118525</v>
      </c>
      <c r="L3107" s="14">
        <v>0.2</v>
      </c>
      <c r="M3107" s="12">
        <v>43281</v>
      </c>
      <c r="N3107" s="96" t="s">
        <v>4384</v>
      </c>
      <c r="O3107" s="8" t="s">
        <v>221</v>
      </c>
      <c r="P3107" s="8" t="s">
        <v>3469</v>
      </c>
      <c r="Q3107" s="8" t="s">
        <v>3473</v>
      </c>
    </row>
    <row r="3108" spans="1:17" ht="13.9" customHeight="1">
      <c r="A3108" s="2" t="s">
        <v>9535</v>
      </c>
      <c r="B3108" s="11" t="s">
        <v>13</v>
      </c>
      <c r="C3108" s="3" t="s">
        <v>14</v>
      </c>
      <c r="D3108" s="8" t="s">
        <v>3222</v>
      </c>
      <c r="E3108" s="8" t="s">
        <v>2276</v>
      </c>
      <c r="F3108" s="8" t="s">
        <v>3477</v>
      </c>
      <c r="G3108" s="8" t="s">
        <v>15</v>
      </c>
      <c r="H3108" s="13" t="s">
        <v>3546</v>
      </c>
      <c r="I3108" s="3" t="s">
        <v>16</v>
      </c>
      <c r="J3108" s="36">
        <v>38.99</v>
      </c>
      <c r="K3108" s="32">
        <v>1.2857175000000001</v>
      </c>
      <c r="L3108" s="14">
        <v>0.1875</v>
      </c>
      <c r="M3108" s="7">
        <v>42801</v>
      </c>
      <c r="N3108" s="96" t="s">
        <v>4385</v>
      </c>
      <c r="O3108" s="8" t="s">
        <v>221</v>
      </c>
      <c r="P3108" s="8" t="s">
        <v>3469</v>
      </c>
      <c r="Q3108" s="8" t="s">
        <v>3473</v>
      </c>
    </row>
    <row r="3109" spans="1:17" ht="13.9" customHeight="1">
      <c r="A3109" s="2" t="s">
        <v>9536</v>
      </c>
      <c r="B3109" s="11" t="s">
        <v>13</v>
      </c>
      <c r="C3109" s="3" t="s">
        <v>14</v>
      </c>
      <c r="D3109" s="8" t="s">
        <v>3223</v>
      </c>
      <c r="E3109" s="3" t="s">
        <v>1471</v>
      </c>
      <c r="F3109" s="8" t="s">
        <v>3477</v>
      </c>
      <c r="G3109" s="8" t="s">
        <v>15</v>
      </c>
      <c r="H3109" s="13" t="s">
        <v>3546</v>
      </c>
      <c r="I3109" s="3" t="s">
        <v>16</v>
      </c>
      <c r="J3109" s="36">
        <v>38.520000000000003</v>
      </c>
      <c r="K3109" s="32">
        <v>0.10415000000000001</v>
      </c>
      <c r="L3109" s="14">
        <v>0.1875</v>
      </c>
      <c r="M3109" s="12">
        <v>42798</v>
      </c>
      <c r="N3109" s="94" t="s">
        <v>4386</v>
      </c>
      <c r="O3109" s="8" t="s">
        <v>221</v>
      </c>
      <c r="P3109" s="8" t="s">
        <v>3469</v>
      </c>
      <c r="Q3109" s="8" t="s">
        <v>3473</v>
      </c>
    </row>
    <row r="3110" spans="1:17" ht="13.9" customHeight="1">
      <c r="A3110" s="23" t="s">
        <v>9537</v>
      </c>
      <c r="B3110" s="11" t="s">
        <v>13</v>
      </c>
      <c r="C3110" s="3" t="s">
        <v>14</v>
      </c>
      <c r="D3110" s="8" t="s">
        <v>3224</v>
      </c>
      <c r="E3110" s="3" t="s">
        <v>215</v>
      </c>
      <c r="F3110" s="8" t="s">
        <v>3477</v>
      </c>
      <c r="G3110" s="8" t="s">
        <v>15</v>
      </c>
      <c r="H3110" s="8" t="s">
        <v>3546</v>
      </c>
      <c r="I3110" s="3" t="s">
        <v>16</v>
      </c>
      <c r="J3110" s="36">
        <v>18.8</v>
      </c>
      <c r="K3110" s="32">
        <v>0.62499749999999998</v>
      </c>
      <c r="L3110" s="14">
        <v>0.2</v>
      </c>
      <c r="M3110" s="12">
        <v>42812</v>
      </c>
      <c r="N3110" s="96" t="s">
        <v>4956</v>
      </c>
      <c r="O3110" s="8" t="s">
        <v>221</v>
      </c>
      <c r="P3110" s="8" t="s">
        <v>3469</v>
      </c>
      <c r="Q3110" s="8" t="s">
        <v>3473</v>
      </c>
    </row>
    <row r="3111" spans="1:17" ht="13.9" customHeight="1">
      <c r="A3111" s="2" t="s">
        <v>9538</v>
      </c>
      <c r="B3111" s="11" t="s">
        <v>13</v>
      </c>
      <c r="C3111" s="3" t="s">
        <v>14</v>
      </c>
      <c r="D3111" s="8" t="s">
        <v>3225</v>
      </c>
      <c r="E3111" s="8" t="s">
        <v>2799</v>
      </c>
      <c r="F3111" s="8" t="s">
        <v>3477</v>
      </c>
      <c r="G3111" s="8" t="s">
        <v>15</v>
      </c>
      <c r="H3111" s="3" t="s">
        <v>3480</v>
      </c>
      <c r="I3111" s="3" t="s">
        <v>3463</v>
      </c>
      <c r="J3111" s="36">
        <v>36.409999999999997</v>
      </c>
      <c r="K3111" s="32">
        <v>0.3333333</v>
      </c>
      <c r="L3111" s="14">
        <v>0.2</v>
      </c>
      <c r="M3111" s="12">
        <v>43282</v>
      </c>
      <c r="N3111" s="96" t="s">
        <v>6391</v>
      </c>
      <c r="O3111" s="8" t="s">
        <v>863</v>
      </c>
      <c r="P3111" s="8" t="s">
        <v>3469</v>
      </c>
      <c r="Q3111" s="8" t="s">
        <v>3471</v>
      </c>
    </row>
    <row r="3112" spans="1:17" ht="13.9" customHeight="1">
      <c r="A3112" s="2" t="s">
        <v>9539</v>
      </c>
      <c r="B3112" s="15" t="s">
        <v>13</v>
      </c>
      <c r="C3112" s="3" t="s">
        <v>14</v>
      </c>
      <c r="D3112" s="8" t="s">
        <v>3226</v>
      </c>
      <c r="E3112" s="8" t="s">
        <v>2207</v>
      </c>
      <c r="F3112" s="8" t="s">
        <v>3477</v>
      </c>
      <c r="G3112" s="8" t="s">
        <v>15</v>
      </c>
      <c r="H3112" s="8" t="s">
        <v>3546</v>
      </c>
      <c r="I3112" s="3" t="s">
        <v>16</v>
      </c>
      <c r="J3112" s="36">
        <v>39.130000000000003</v>
      </c>
      <c r="K3112" s="32">
        <v>0.10595250000000001</v>
      </c>
      <c r="L3112" s="14">
        <v>0.1875</v>
      </c>
      <c r="M3112" s="7">
        <v>42802</v>
      </c>
      <c r="N3112" s="96" t="s">
        <v>4387</v>
      </c>
      <c r="O3112" s="8" t="s">
        <v>221</v>
      </c>
      <c r="P3112" s="8" t="s">
        <v>3469</v>
      </c>
      <c r="Q3112" s="8" t="s">
        <v>3473</v>
      </c>
    </row>
    <row r="3113" spans="1:17" ht="13.9" customHeight="1">
      <c r="A3113" s="23" t="s">
        <v>9540</v>
      </c>
      <c r="B3113" s="5" t="s">
        <v>13</v>
      </c>
      <c r="C3113" s="3" t="s">
        <v>14</v>
      </c>
      <c r="D3113" s="8" t="s">
        <v>3227</v>
      </c>
      <c r="E3113" s="3" t="s">
        <v>174</v>
      </c>
      <c r="F3113" s="8" t="s">
        <v>3477</v>
      </c>
      <c r="G3113" s="8" t="s">
        <v>15</v>
      </c>
      <c r="H3113" s="3" t="s">
        <v>3545</v>
      </c>
      <c r="I3113" s="3" t="s">
        <v>16</v>
      </c>
      <c r="J3113" s="36">
        <v>40.22</v>
      </c>
      <c r="K3113" s="32">
        <v>2.8125</v>
      </c>
      <c r="L3113" s="14">
        <v>0.25</v>
      </c>
      <c r="M3113" s="12">
        <v>42822</v>
      </c>
      <c r="N3113" s="96" t="s">
        <v>6392</v>
      </c>
      <c r="O3113" s="8" t="s">
        <v>2526</v>
      </c>
      <c r="P3113" s="8" t="s">
        <v>3469</v>
      </c>
      <c r="Q3113" s="8" t="s">
        <v>3473</v>
      </c>
    </row>
    <row r="3114" spans="1:17" ht="13.9" customHeight="1">
      <c r="A3114" s="2" t="s">
        <v>9541</v>
      </c>
      <c r="B3114" s="5" t="s">
        <v>13</v>
      </c>
      <c r="C3114" s="3" t="s">
        <v>14</v>
      </c>
      <c r="D3114" s="8" t="s">
        <v>3228</v>
      </c>
      <c r="E3114" s="8" t="s">
        <v>2147</v>
      </c>
      <c r="F3114" s="8" t="s">
        <v>3477</v>
      </c>
      <c r="G3114" s="8" t="s">
        <v>15</v>
      </c>
      <c r="H3114" s="3" t="s">
        <v>3543</v>
      </c>
      <c r="I3114" s="3" t="s">
        <v>16</v>
      </c>
      <c r="J3114" s="36">
        <v>99.29</v>
      </c>
      <c r="K3114" s="32">
        <v>0.46875</v>
      </c>
      <c r="L3114" s="14">
        <v>0.1875</v>
      </c>
      <c r="M3114" s="12">
        <v>42798</v>
      </c>
      <c r="N3114" s="96" t="s">
        <v>4388</v>
      </c>
      <c r="O3114" s="8" t="s">
        <v>216</v>
      </c>
      <c r="P3114" s="8" t="s">
        <v>3469</v>
      </c>
      <c r="Q3114" s="8" t="s">
        <v>3473</v>
      </c>
    </row>
    <row r="3115" spans="1:17" ht="13.9" customHeight="1">
      <c r="A3115" s="2" t="s">
        <v>9542</v>
      </c>
      <c r="B3115" s="11" t="s">
        <v>13</v>
      </c>
      <c r="C3115" s="3" t="s">
        <v>14</v>
      </c>
      <c r="D3115" s="8" t="s">
        <v>3229</v>
      </c>
      <c r="E3115" s="8" t="s">
        <v>3188</v>
      </c>
      <c r="F3115" s="8" t="s">
        <v>3477</v>
      </c>
      <c r="G3115" s="8" t="s">
        <v>15</v>
      </c>
      <c r="H3115" s="13" t="s">
        <v>3543</v>
      </c>
      <c r="I3115" s="3" t="s">
        <v>16</v>
      </c>
      <c r="J3115" s="36">
        <v>39.08</v>
      </c>
      <c r="K3115" s="32">
        <v>0.406275</v>
      </c>
      <c r="L3115" s="14">
        <v>0.1875</v>
      </c>
      <c r="M3115" s="12">
        <v>43296</v>
      </c>
      <c r="N3115" s="96" t="s">
        <v>4957</v>
      </c>
      <c r="O3115" s="8" t="s">
        <v>216</v>
      </c>
      <c r="P3115" s="8" t="s">
        <v>3469</v>
      </c>
      <c r="Q3115" s="8" t="s">
        <v>3473</v>
      </c>
    </row>
    <row r="3116" spans="1:17" ht="13.9" customHeight="1">
      <c r="A3116" s="23" t="s">
        <v>9543</v>
      </c>
      <c r="B3116" s="15" t="s">
        <v>13</v>
      </c>
      <c r="C3116" s="3" t="s">
        <v>14</v>
      </c>
      <c r="D3116" s="8" t="s">
        <v>3230</v>
      </c>
      <c r="E3116" s="3" t="s">
        <v>354</v>
      </c>
      <c r="F3116" s="8" t="s">
        <v>3477</v>
      </c>
      <c r="G3116" s="8" t="s">
        <v>15</v>
      </c>
      <c r="H3116" s="8" t="s">
        <v>3546</v>
      </c>
      <c r="I3116" s="3" t="s">
        <v>16</v>
      </c>
      <c r="J3116" s="36">
        <v>76.040000000000006</v>
      </c>
      <c r="K3116" s="32">
        <v>2.5</v>
      </c>
      <c r="L3116" s="14">
        <v>0.1875</v>
      </c>
      <c r="M3116" s="7">
        <v>42832</v>
      </c>
      <c r="N3116" s="96" t="s">
        <v>4389</v>
      </c>
      <c r="O3116" s="8" t="s">
        <v>221</v>
      </c>
      <c r="P3116" s="8" t="s">
        <v>3469</v>
      </c>
      <c r="Q3116" s="8" t="s">
        <v>3473</v>
      </c>
    </row>
    <row r="3117" spans="1:17" ht="13.9" customHeight="1">
      <c r="A3117" s="2" t="s">
        <v>9544</v>
      </c>
      <c r="B3117" s="5" t="s">
        <v>13</v>
      </c>
      <c r="C3117" s="3" t="s">
        <v>14</v>
      </c>
      <c r="D3117" s="8" t="s">
        <v>3231</v>
      </c>
      <c r="E3117" s="3" t="s">
        <v>616</v>
      </c>
      <c r="F3117" s="8" t="s">
        <v>3477</v>
      </c>
      <c r="G3117" s="8" t="s">
        <v>15</v>
      </c>
      <c r="H3117" s="3" t="s">
        <v>3545</v>
      </c>
      <c r="I3117" s="3" t="s">
        <v>16</v>
      </c>
      <c r="J3117" s="36">
        <v>82.24</v>
      </c>
      <c r="K3117" s="32">
        <v>35.833350000000003</v>
      </c>
      <c r="L3117" s="14">
        <v>0.2</v>
      </c>
      <c r="M3117" s="12">
        <v>42838</v>
      </c>
      <c r="N3117" s="96" t="s">
        <v>6393</v>
      </c>
      <c r="O3117" s="8" t="s">
        <v>2526</v>
      </c>
      <c r="P3117" s="8" t="s">
        <v>3469</v>
      </c>
      <c r="Q3117" s="8" t="s">
        <v>3473</v>
      </c>
    </row>
    <row r="3118" spans="1:17" ht="13.9" customHeight="1">
      <c r="A3118" s="2" t="s">
        <v>9545</v>
      </c>
      <c r="B3118" s="5" t="s">
        <v>13</v>
      </c>
      <c r="C3118" s="3" t="s">
        <v>14</v>
      </c>
      <c r="D3118" s="8" t="s">
        <v>3232</v>
      </c>
      <c r="E3118" s="3" t="s">
        <v>354</v>
      </c>
      <c r="F3118" s="8" t="s">
        <v>3477</v>
      </c>
      <c r="G3118" s="8" t="s">
        <v>15</v>
      </c>
      <c r="H3118" s="3" t="s">
        <v>3543</v>
      </c>
      <c r="I3118" s="3" t="s">
        <v>16</v>
      </c>
      <c r="J3118" s="36">
        <v>93.2</v>
      </c>
      <c r="K3118" s="32">
        <v>6.75</v>
      </c>
      <c r="L3118" s="14">
        <v>0.1875</v>
      </c>
      <c r="M3118" s="12">
        <v>42845</v>
      </c>
      <c r="N3118" s="96" t="s">
        <v>4390</v>
      </c>
      <c r="O3118" s="8" t="s">
        <v>216</v>
      </c>
      <c r="P3118" s="8" t="s">
        <v>3469</v>
      </c>
      <c r="Q3118" s="8" t="s">
        <v>3473</v>
      </c>
    </row>
    <row r="3119" spans="1:17" ht="13.9" customHeight="1">
      <c r="A3119" s="23" t="s">
        <v>9546</v>
      </c>
      <c r="B3119" s="15" t="s">
        <v>13</v>
      </c>
      <c r="C3119" s="3" t="s">
        <v>14</v>
      </c>
      <c r="D3119" s="8" t="s">
        <v>3233</v>
      </c>
      <c r="E3119" s="8" t="s">
        <v>2552</v>
      </c>
      <c r="F3119" s="8" t="s">
        <v>3477</v>
      </c>
      <c r="G3119" s="8" t="s">
        <v>15</v>
      </c>
      <c r="H3119" s="8" t="s">
        <v>3543</v>
      </c>
      <c r="I3119" s="3" t="s">
        <v>16</v>
      </c>
      <c r="J3119" s="36">
        <v>103.64</v>
      </c>
      <c r="K3119" s="32">
        <v>6.75</v>
      </c>
      <c r="L3119" s="14">
        <v>0.1875</v>
      </c>
      <c r="M3119" s="12">
        <v>43315</v>
      </c>
      <c r="N3119" s="96" t="s">
        <v>4958</v>
      </c>
      <c r="O3119" s="8" t="s">
        <v>216</v>
      </c>
      <c r="P3119" s="8" t="s">
        <v>3469</v>
      </c>
      <c r="Q3119" s="8" t="s">
        <v>3473</v>
      </c>
    </row>
    <row r="3120" spans="1:17" ht="13.9" customHeight="1">
      <c r="A3120" s="2" t="s">
        <v>9547</v>
      </c>
      <c r="B3120" s="11" t="s">
        <v>13</v>
      </c>
      <c r="C3120" s="3" t="s">
        <v>14</v>
      </c>
      <c r="D3120" s="8" t="s">
        <v>3234</v>
      </c>
      <c r="E3120" s="3" t="s">
        <v>174</v>
      </c>
      <c r="F3120" s="8" t="s">
        <v>3477</v>
      </c>
      <c r="G3120" s="8" t="s">
        <v>15</v>
      </c>
      <c r="H3120" s="13" t="s">
        <v>3545</v>
      </c>
      <c r="I3120" s="3" t="s">
        <v>16</v>
      </c>
      <c r="J3120" s="36">
        <v>18.95</v>
      </c>
      <c r="K3120" s="32">
        <v>1.875</v>
      </c>
      <c r="L3120" s="14">
        <v>0.2</v>
      </c>
      <c r="M3120" s="7">
        <v>42738</v>
      </c>
      <c r="N3120" s="96" t="s">
        <v>4391</v>
      </c>
      <c r="O3120" s="8" t="s">
        <v>2526</v>
      </c>
      <c r="P3120" s="8" t="s">
        <v>3469</v>
      </c>
      <c r="Q3120" s="8" t="s">
        <v>3473</v>
      </c>
    </row>
    <row r="3121" spans="1:17" s="9" customFormat="1" ht="14.45" customHeight="1">
      <c r="A3121" s="2" t="s">
        <v>9548</v>
      </c>
      <c r="B3121" s="11" t="s">
        <v>13</v>
      </c>
      <c r="C3121" s="3" t="s">
        <v>14</v>
      </c>
      <c r="D3121" s="8" t="s">
        <v>3235</v>
      </c>
      <c r="E3121" s="8" t="s">
        <v>1274</v>
      </c>
      <c r="F3121" s="8" t="s">
        <v>3477</v>
      </c>
      <c r="G3121" s="8" t="s">
        <v>15</v>
      </c>
      <c r="H3121" s="13" t="s">
        <v>3546</v>
      </c>
      <c r="I3121" s="3" t="s">
        <v>16</v>
      </c>
      <c r="J3121" s="36">
        <v>38.409999999999997</v>
      </c>
      <c r="K3121" s="32">
        <v>1.9285725</v>
      </c>
      <c r="L3121" s="14">
        <v>0.1875</v>
      </c>
      <c r="M3121" s="12">
        <v>42796</v>
      </c>
      <c r="N3121" s="96" t="s">
        <v>6394</v>
      </c>
      <c r="O3121" s="8" t="s">
        <v>221</v>
      </c>
      <c r="P3121" s="8" t="s">
        <v>3469</v>
      </c>
      <c r="Q3121" s="8" t="s">
        <v>3473</v>
      </c>
    </row>
    <row r="3122" spans="1:17" ht="13.9" customHeight="1">
      <c r="A3122" s="23" t="s">
        <v>9549</v>
      </c>
      <c r="B3122" s="11" t="s">
        <v>13</v>
      </c>
      <c r="C3122" s="3" t="s">
        <v>14</v>
      </c>
      <c r="D3122" s="8" t="s">
        <v>3236</v>
      </c>
      <c r="E3122" s="8" t="s">
        <v>3063</v>
      </c>
      <c r="F3122" s="8" t="s">
        <v>3477</v>
      </c>
      <c r="G3122" s="8" t="s">
        <v>15</v>
      </c>
      <c r="H3122" s="13" t="s">
        <v>3546</v>
      </c>
      <c r="I3122" s="3" t="s">
        <v>16</v>
      </c>
      <c r="J3122" s="36">
        <v>64.73</v>
      </c>
      <c r="K3122" s="32">
        <v>0.87512250000000003</v>
      </c>
      <c r="L3122" s="14">
        <v>0.1875</v>
      </c>
      <c r="M3122" s="12">
        <v>42847</v>
      </c>
      <c r="N3122" s="96" t="s">
        <v>6395</v>
      </c>
      <c r="O3122" s="8" t="s">
        <v>221</v>
      </c>
      <c r="P3122" s="8" t="s">
        <v>3469</v>
      </c>
      <c r="Q3122" s="8" t="s">
        <v>3473</v>
      </c>
    </row>
    <row r="3123" spans="1:17" ht="13.9" customHeight="1">
      <c r="A3123" s="2" t="s">
        <v>9550</v>
      </c>
      <c r="B3123" s="8" t="s">
        <v>13</v>
      </c>
      <c r="C3123" s="3" t="s">
        <v>14</v>
      </c>
      <c r="D3123" s="8" t="s">
        <v>3237</v>
      </c>
      <c r="E3123" s="8" t="s">
        <v>1777</v>
      </c>
      <c r="F3123" s="8" t="s">
        <v>3477</v>
      </c>
      <c r="G3123" s="8" t="s">
        <v>15</v>
      </c>
      <c r="H3123" s="13" t="s">
        <v>3546</v>
      </c>
      <c r="I3123" s="3" t="s">
        <v>16</v>
      </c>
      <c r="J3123" s="36">
        <v>68.099999999999994</v>
      </c>
      <c r="K3123" s="32">
        <v>0.15</v>
      </c>
      <c r="L3123" s="14">
        <v>0.1875</v>
      </c>
      <c r="M3123" s="12">
        <v>43371</v>
      </c>
      <c r="N3123" s="96" t="s">
        <v>4959</v>
      </c>
      <c r="O3123" s="8" t="s">
        <v>221</v>
      </c>
      <c r="P3123" s="8" t="s">
        <v>3469</v>
      </c>
      <c r="Q3123" s="8" t="s">
        <v>3473</v>
      </c>
    </row>
    <row r="3124" spans="1:17" ht="13.9" customHeight="1">
      <c r="A3124" s="2" t="s">
        <v>9551</v>
      </c>
      <c r="B3124" s="8" t="s">
        <v>13</v>
      </c>
      <c r="C3124" s="3" t="s">
        <v>14</v>
      </c>
      <c r="D3124" s="8" t="s">
        <v>3238</v>
      </c>
      <c r="E3124" s="3" t="s">
        <v>1100</v>
      </c>
      <c r="F3124" s="8" t="s">
        <v>3477</v>
      </c>
      <c r="G3124" s="8" t="s">
        <v>15</v>
      </c>
      <c r="H3124" s="13" t="s">
        <v>3546</v>
      </c>
      <c r="I3124" s="3" t="s">
        <v>16</v>
      </c>
      <c r="J3124" s="36">
        <v>73.260000000000005</v>
      </c>
      <c r="K3124" s="32">
        <v>0.15</v>
      </c>
      <c r="L3124" s="14">
        <v>0.1875</v>
      </c>
      <c r="M3124" s="7">
        <v>42891</v>
      </c>
      <c r="N3124" s="96" t="s">
        <v>4960</v>
      </c>
      <c r="O3124" s="8" t="s">
        <v>221</v>
      </c>
      <c r="P3124" s="8" t="s">
        <v>3469</v>
      </c>
      <c r="Q3124" s="8" t="s">
        <v>3473</v>
      </c>
    </row>
    <row r="3125" spans="1:17" ht="13.9" customHeight="1">
      <c r="A3125" s="23" t="s">
        <v>9552</v>
      </c>
      <c r="B3125" s="8" t="s">
        <v>13</v>
      </c>
      <c r="C3125" s="3" t="s">
        <v>14</v>
      </c>
      <c r="D3125" s="8" t="s">
        <v>3239</v>
      </c>
      <c r="E3125" s="3" t="s">
        <v>354</v>
      </c>
      <c r="F3125" s="8" t="s">
        <v>3477</v>
      </c>
      <c r="G3125" s="8" t="s">
        <v>15</v>
      </c>
      <c r="H3125" s="8" t="s">
        <v>3546</v>
      </c>
      <c r="I3125" s="3" t="s">
        <v>16</v>
      </c>
      <c r="J3125" s="36">
        <v>71.650000000000006</v>
      </c>
      <c r="K3125" s="32">
        <v>0.15</v>
      </c>
      <c r="L3125" s="14">
        <v>0.1875</v>
      </c>
      <c r="M3125" s="12">
        <v>42887</v>
      </c>
      <c r="N3125" s="96" t="s">
        <v>4961</v>
      </c>
      <c r="O3125" s="8" t="s">
        <v>221</v>
      </c>
      <c r="P3125" s="8" t="s">
        <v>3469</v>
      </c>
      <c r="Q3125" s="8" t="s">
        <v>3473</v>
      </c>
    </row>
    <row r="3126" spans="1:17" ht="13.9" customHeight="1">
      <c r="A3126" s="2" t="s">
        <v>9553</v>
      </c>
      <c r="B3126" s="8" t="s">
        <v>13</v>
      </c>
      <c r="C3126" s="3" t="s">
        <v>14</v>
      </c>
      <c r="D3126" s="8" t="s">
        <v>3240</v>
      </c>
      <c r="E3126" s="8" t="s">
        <v>3063</v>
      </c>
      <c r="F3126" s="8" t="s">
        <v>3477</v>
      </c>
      <c r="G3126" s="8" t="s">
        <v>15</v>
      </c>
      <c r="H3126" s="3" t="s">
        <v>3480</v>
      </c>
      <c r="I3126" s="3" t="s">
        <v>3463</v>
      </c>
      <c r="J3126" s="36">
        <v>41.86</v>
      </c>
      <c r="K3126" s="32">
        <v>1</v>
      </c>
      <c r="L3126" s="14">
        <v>0.1875</v>
      </c>
      <c r="M3126" s="12">
        <v>42901</v>
      </c>
      <c r="N3126" s="96" t="s">
        <v>4962</v>
      </c>
      <c r="O3126" s="8" t="s">
        <v>863</v>
      </c>
      <c r="P3126" s="8" t="s">
        <v>3469</v>
      </c>
      <c r="Q3126" s="8" t="s">
        <v>3471</v>
      </c>
    </row>
    <row r="3127" spans="1:17" ht="13.9" customHeight="1">
      <c r="A3127" s="2" t="s">
        <v>9554</v>
      </c>
      <c r="B3127" s="13" t="s">
        <v>13</v>
      </c>
      <c r="C3127" s="3" t="s">
        <v>14</v>
      </c>
      <c r="D3127" s="8" t="s">
        <v>3241</v>
      </c>
      <c r="E3127" s="8" t="s">
        <v>201</v>
      </c>
      <c r="F3127" s="8" t="s">
        <v>3477</v>
      </c>
      <c r="G3127" s="8" t="s">
        <v>15</v>
      </c>
      <c r="H3127" s="3" t="s">
        <v>3480</v>
      </c>
      <c r="I3127" s="3" t="s">
        <v>3463</v>
      </c>
      <c r="J3127" s="36">
        <v>40.950000000000003</v>
      </c>
      <c r="K3127" s="32">
        <v>1.5625</v>
      </c>
      <c r="L3127" s="14">
        <v>0.2</v>
      </c>
      <c r="M3127" s="12">
        <v>43378</v>
      </c>
      <c r="N3127" s="96" t="s">
        <v>4963</v>
      </c>
      <c r="O3127" s="8" t="s">
        <v>863</v>
      </c>
      <c r="P3127" s="8" t="s">
        <v>3469</v>
      </c>
      <c r="Q3127" s="8" t="s">
        <v>3471</v>
      </c>
    </row>
    <row r="3128" spans="1:17" ht="13.9" customHeight="1">
      <c r="A3128" s="23" t="s">
        <v>9555</v>
      </c>
      <c r="B3128" s="8" t="s">
        <v>13</v>
      </c>
      <c r="C3128" s="3" t="s">
        <v>14</v>
      </c>
      <c r="D3128" s="8" t="s">
        <v>3242</v>
      </c>
      <c r="E3128" s="3" t="s">
        <v>774</v>
      </c>
      <c r="F3128" s="8" t="s">
        <v>3477</v>
      </c>
      <c r="G3128" s="8" t="s">
        <v>15</v>
      </c>
      <c r="H3128" s="8" t="s">
        <v>3545</v>
      </c>
      <c r="I3128" s="3" t="s">
        <v>16</v>
      </c>
      <c r="J3128" s="36">
        <v>37.71</v>
      </c>
      <c r="K3128" s="32">
        <v>1.96875</v>
      </c>
      <c r="L3128" s="14">
        <v>0.1875</v>
      </c>
      <c r="M3128" s="7">
        <v>42913</v>
      </c>
      <c r="N3128" s="96" t="s">
        <v>4964</v>
      </c>
      <c r="O3128" s="8" t="s">
        <v>2526</v>
      </c>
      <c r="P3128" s="8" t="s">
        <v>3469</v>
      </c>
      <c r="Q3128" s="8" t="s">
        <v>3473</v>
      </c>
    </row>
    <row r="3129" spans="1:17" ht="13.9" customHeight="1">
      <c r="A3129" s="2" t="s">
        <v>9556</v>
      </c>
      <c r="B3129" s="8" t="s">
        <v>13</v>
      </c>
      <c r="C3129" s="3" t="s">
        <v>14</v>
      </c>
      <c r="D3129" s="8" t="s">
        <v>3243</v>
      </c>
      <c r="E3129" s="3" t="s">
        <v>898</v>
      </c>
      <c r="F3129" s="8" t="s">
        <v>3477</v>
      </c>
      <c r="G3129" s="8" t="s">
        <v>15</v>
      </c>
      <c r="H3129" s="8" t="s">
        <v>3543</v>
      </c>
      <c r="I3129" s="3" t="s">
        <v>16</v>
      </c>
      <c r="J3129" s="36">
        <v>98.12</v>
      </c>
      <c r="K3129" s="32">
        <v>0.1875</v>
      </c>
      <c r="L3129" s="14">
        <v>0.1875</v>
      </c>
      <c r="M3129" s="12">
        <v>42876</v>
      </c>
      <c r="N3129" s="96" t="s">
        <v>4392</v>
      </c>
      <c r="O3129" s="8" t="s">
        <v>216</v>
      </c>
      <c r="P3129" s="8" t="s">
        <v>3469</v>
      </c>
      <c r="Q3129" s="8" t="s">
        <v>3473</v>
      </c>
    </row>
    <row r="3130" spans="1:17" ht="13.9" customHeight="1">
      <c r="A3130" s="2" t="s">
        <v>9557</v>
      </c>
      <c r="B3130" s="8" t="s">
        <v>13</v>
      </c>
      <c r="C3130" s="3" t="s">
        <v>14</v>
      </c>
      <c r="D3130" s="8" t="s">
        <v>3244</v>
      </c>
      <c r="E3130" s="3" t="s">
        <v>116</v>
      </c>
      <c r="F3130" s="8" t="s">
        <v>3477</v>
      </c>
      <c r="G3130" s="8" t="s">
        <v>15</v>
      </c>
      <c r="H3130" s="8" t="s">
        <v>3545</v>
      </c>
      <c r="I3130" s="3" t="s">
        <v>16</v>
      </c>
      <c r="J3130" s="36">
        <v>38.35</v>
      </c>
      <c r="K3130" s="32">
        <v>1.96875</v>
      </c>
      <c r="L3130" s="14">
        <v>0.1875</v>
      </c>
      <c r="M3130" s="12">
        <v>42944</v>
      </c>
      <c r="N3130" s="96" t="s">
        <v>4965</v>
      </c>
      <c r="O3130" s="8" t="s">
        <v>2526</v>
      </c>
      <c r="P3130" s="8" t="s">
        <v>3469</v>
      </c>
      <c r="Q3130" s="8" t="s">
        <v>3473</v>
      </c>
    </row>
    <row r="3131" spans="1:17" ht="13.9" customHeight="1">
      <c r="A3131" s="23" t="s">
        <v>9558</v>
      </c>
      <c r="B3131" s="8" t="s">
        <v>13</v>
      </c>
      <c r="C3131" s="3" t="s">
        <v>14</v>
      </c>
      <c r="D3131" s="8" t="s">
        <v>3245</v>
      </c>
      <c r="E3131" s="8" t="s">
        <v>2276</v>
      </c>
      <c r="F3131" s="8" t="s">
        <v>3477</v>
      </c>
      <c r="G3131" s="8" t="s">
        <v>15</v>
      </c>
      <c r="H3131" s="3" t="s">
        <v>3480</v>
      </c>
      <c r="I3131" s="3" t="s">
        <v>3463</v>
      </c>
      <c r="J3131" s="36">
        <v>85.13</v>
      </c>
      <c r="K3131" s="32">
        <v>2.03125</v>
      </c>
      <c r="L3131" s="14">
        <v>0.1875</v>
      </c>
      <c r="M3131" s="12">
        <v>43422</v>
      </c>
      <c r="N3131" s="96" t="s">
        <v>4966</v>
      </c>
      <c r="O3131" s="8" t="s">
        <v>863</v>
      </c>
      <c r="P3131" s="8" t="s">
        <v>3469</v>
      </c>
      <c r="Q3131" s="8" t="s">
        <v>3471</v>
      </c>
    </row>
    <row r="3132" spans="1:17" ht="13.9" customHeight="1">
      <c r="A3132" s="2" t="s">
        <v>9559</v>
      </c>
      <c r="B3132" s="8" t="s">
        <v>13</v>
      </c>
      <c r="C3132" s="3" t="s">
        <v>14</v>
      </c>
      <c r="D3132" s="8" t="s">
        <v>3246</v>
      </c>
      <c r="E3132" s="3" t="s">
        <v>174</v>
      </c>
      <c r="F3132" s="8" t="s">
        <v>3477</v>
      </c>
      <c r="G3132" s="8" t="s">
        <v>15</v>
      </c>
      <c r="H3132" s="3" t="s">
        <v>3480</v>
      </c>
      <c r="I3132" s="3" t="s">
        <v>3463</v>
      </c>
      <c r="J3132" s="36">
        <v>75.040000000000006</v>
      </c>
      <c r="K3132" s="32">
        <v>8.125</v>
      </c>
      <c r="L3132" s="14">
        <v>0.1875</v>
      </c>
      <c r="M3132" s="7">
        <v>42942</v>
      </c>
      <c r="N3132" s="96" t="s">
        <v>4967</v>
      </c>
      <c r="O3132" s="8" t="s">
        <v>863</v>
      </c>
      <c r="P3132" s="8" t="s">
        <v>3469</v>
      </c>
      <c r="Q3132" s="8" t="s">
        <v>3471</v>
      </c>
    </row>
    <row r="3133" spans="1:17" ht="13.9" customHeight="1">
      <c r="A3133" s="2" t="s">
        <v>9560</v>
      </c>
      <c r="B3133" s="8" t="s">
        <v>13</v>
      </c>
      <c r="C3133" s="3" t="s">
        <v>14</v>
      </c>
      <c r="D3133" s="8" t="s">
        <v>3247</v>
      </c>
      <c r="E3133" s="8" t="s">
        <v>2799</v>
      </c>
      <c r="F3133" s="8" t="s">
        <v>3477</v>
      </c>
      <c r="G3133" s="8" t="s">
        <v>15</v>
      </c>
      <c r="H3133" s="3" t="s">
        <v>3480</v>
      </c>
      <c r="I3133" s="3" t="s">
        <v>3463</v>
      </c>
      <c r="J3133" s="36">
        <v>83.38</v>
      </c>
      <c r="K3133" s="32">
        <v>4.0625</v>
      </c>
      <c r="L3133" s="14">
        <v>0.1875</v>
      </c>
      <c r="M3133" s="12">
        <v>42938</v>
      </c>
      <c r="N3133" s="96" t="s">
        <v>4968</v>
      </c>
      <c r="O3133" s="8" t="s">
        <v>863</v>
      </c>
      <c r="P3133" s="8" t="s">
        <v>3469</v>
      </c>
      <c r="Q3133" s="8" t="s">
        <v>3471</v>
      </c>
    </row>
    <row r="3134" spans="1:17" ht="13.9" customHeight="1">
      <c r="A3134" s="23" t="s">
        <v>9561</v>
      </c>
      <c r="B3134" s="8" t="s">
        <v>13</v>
      </c>
      <c r="C3134" s="3" t="s">
        <v>14</v>
      </c>
      <c r="D3134" s="8" t="s">
        <v>3248</v>
      </c>
      <c r="E3134" s="3" t="s">
        <v>723</v>
      </c>
      <c r="F3134" s="8" t="s">
        <v>3477</v>
      </c>
      <c r="G3134" s="8" t="s">
        <v>15</v>
      </c>
      <c r="H3134" s="3" t="s">
        <v>3480</v>
      </c>
      <c r="I3134" s="3" t="s">
        <v>3463</v>
      </c>
      <c r="J3134" s="36">
        <v>83.38</v>
      </c>
      <c r="K3134" s="32">
        <v>8.125</v>
      </c>
      <c r="L3134" s="14">
        <v>0.1875</v>
      </c>
      <c r="M3134" s="12">
        <v>42952</v>
      </c>
      <c r="N3134" s="96" t="s">
        <v>4969</v>
      </c>
      <c r="O3134" s="8" t="s">
        <v>863</v>
      </c>
      <c r="P3134" s="8" t="s">
        <v>3469</v>
      </c>
      <c r="Q3134" s="8" t="s">
        <v>3471</v>
      </c>
    </row>
    <row r="3135" spans="1:17" ht="13.9" customHeight="1">
      <c r="A3135" s="2" t="s">
        <v>9562</v>
      </c>
      <c r="B3135" s="8" t="s">
        <v>13</v>
      </c>
      <c r="C3135" s="3" t="s">
        <v>14</v>
      </c>
      <c r="D3135" s="8" t="s">
        <v>3249</v>
      </c>
      <c r="E3135" s="8" t="s">
        <v>3188</v>
      </c>
      <c r="F3135" s="8" t="s">
        <v>3477</v>
      </c>
      <c r="G3135" s="8" t="s">
        <v>15</v>
      </c>
      <c r="H3135" s="3" t="s">
        <v>3480</v>
      </c>
      <c r="I3135" s="3" t="s">
        <v>3463</v>
      </c>
      <c r="J3135" s="36">
        <v>87.12</v>
      </c>
      <c r="K3135" s="32">
        <v>2.03125</v>
      </c>
      <c r="L3135" s="14">
        <v>0.1875</v>
      </c>
      <c r="M3135" s="12">
        <v>43422</v>
      </c>
      <c r="N3135" s="96" t="s">
        <v>4970</v>
      </c>
      <c r="O3135" s="8" t="s">
        <v>863</v>
      </c>
      <c r="P3135" s="8" t="s">
        <v>3469</v>
      </c>
      <c r="Q3135" s="8" t="s">
        <v>3471</v>
      </c>
    </row>
    <row r="3136" spans="1:17" ht="13.9" customHeight="1">
      <c r="A3136" s="2" t="s">
        <v>9563</v>
      </c>
      <c r="B3136" s="8" t="s">
        <v>13</v>
      </c>
      <c r="C3136" s="3" t="s">
        <v>14</v>
      </c>
      <c r="D3136" s="8" t="s">
        <v>3250</v>
      </c>
      <c r="E3136" s="3" t="s">
        <v>354</v>
      </c>
      <c r="F3136" s="8" t="s">
        <v>3477</v>
      </c>
      <c r="G3136" s="8" t="s">
        <v>15</v>
      </c>
      <c r="H3136" s="3" t="s">
        <v>3480</v>
      </c>
      <c r="I3136" s="3" t="s">
        <v>3463</v>
      </c>
      <c r="J3136" s="36">
        <v>78.180000000000007</v>
      </c>
      <c r="K3136" s="32">
        <v>8.125</v>
      </c>
      <c r="L3136" s="14">
        <v>0.1875</v>
      </c>
      <c r="M3136" s="7">
        <v>42942</v>
      </c>
      <c r="N3136" s="96" t="s">
        <v>4393</v>
      </c>
      <c r="O3136" s="8" t="s">
        <v>863</v>
      </c>
      <c r="P3136" s="8" t="s">
        <v>3469</v>
      </c>
      <c r="Q3136" s="8" t="s">
        <v>3471</v>
      </c>
    </row>
    <row r="3137" spans="1:17" ht="13.9" customHeight="1">
      <c r="A3137" s="23" t="s">
        <v>9564</v>
      </c>
      <c r="B3137" s="11" t="s">
        <v>13</v>
      </c>
      <c r="C3137" s="3" t="s">
        <v>14</v>
      </c>
      <c r="D3137" s="8" t="s">
        <v>3251</v>
      </c>
      <c r="E3137" s="8" t="s">
        <v>1777</v>
      </c>
      <c r="F3137" s="8" t="s">
        <v>3477</v>
      </c>
      <c r="G3137" s="8" t="s">
        <v>15</v>
      </c>
      <c r="H3137" s="3" t="s">
        <v>3480</v>
      </c>
      <c r="I3137" s="3" t="s">
        <v>3463</v>
      </c>
      <c r="J3137" s="36">
        <v>82.66</v>
      </c>
      <c r="K3137" s="32">
        <v>2.2222222</v>
      </c>
      <c r="L3137" s="14">
        <v>0.2</v>
      </c>
      <c r="M3137" s="12">
        <v>42939</v>
      </c>
      <c r="N3137" s="96" t="s">
        <v>4394</v>
      </c>
      <c r="O3137" s="8" t="s">
        <v>863</v>
      </c>
      <c r="P3137" s="8" t="s">
        <v>3469</v>
      </c>
      <c r="Q3137" s="8" t="s">
        <v>3471</v>
      </c>
    </row>
    <row r="3138" spans="1:17" ht="13.9" customHeight="1">
      <c r="A3138" s="2" t="s">
        <v>9565</v>
      </c>
      <c r="B3138" s="15" t="s">
        <v>13</v>
      </c>
      <c r="C3138" s="3" t="s">
        <v>14</v>
      </c>
      <c r="D3138" s="8" t="s">
        <v>3252</v>
      </c>
      <c r="E3138" s="8" t="s">
        <v>2552</v>
      </c>
      <c r="F3138" s="8" t="s">
        <v>3477</v>
      </c>
      <c r="G3138" s="8" t="s">
        <v>15</v>
      </c>
      <c r="H3138" s="3" t="s">
        <v>3480</v>
      </c>
      <c r="I3138" s="3" t="s">
        <v>3463</v>
      </c>
      <c r="J3138" s="36">
        <v>88.92</v>
      </c>
      <c r="K3138" s="32">
        <v>3.3333333000000001</v>
      </c>
      <c r="L3138" s="14">
        <v>0.1875</v>
      </c>
      <c r="M3138" s="12">
        <v>42953</v>
      </c>
      <c r="N3138" s="96" t="s">
        <v>4971</v>
      </c>
      <c r="O3138" s="8" t="s">
        <v>863</v>
      </c>
      <c r="P3138" s="8" t="s">
        <v>3469</v>
      </c>
      <c r="Q3138" s="8" t="s">
        <v>3471</v>
      </c>
    </row>
    <row r="3139" spans="1:17" ht="13.9" customHeight="1">
      <c r="A3139" s="2" t="s">
        <v>9566</v>
      </c>
      <c r="B3139" s="15" t="s">
        <v>13</v>
      </c>
      <c r="C3139" s="3" t="s">
        <v>14</v>
      </c>
      <c r="D3139" s="8" t="s">
        <v>3253</v>
      </c>
      <c r="E3139" s="3" t="s">
        <v>1051</v>
      </c>
      <c r="F3139" s="8" t="s">
        <v>3477</v>
      </c>
      <c r="G3139" s="8" t="s">
        <v>15</v>
      </c>
      <c r="H3139" s="3" t="s">
        <v>3480</v>
      </c>
      <c r="I3139" s="3" t="s">
        <v>3463</v>
      </c>
      <c r="J3139" s="36">
        <v>77.349999999999994</v>
      </c>
      <c r="K3139" s="32">
        <v>2.2222222</v>
      </c>
      <c r="L3139" s="14">
        <v>0.2</v>
      </c>
      <c r="M3139" s="12">
        <v>43472</v>
      </c>
      <c r="N3139" s="96" t="s">
        <v>6396</v>
      </c>
      <c r="O3139" s="8" t="s">
        <v>863</v>
      </c>
      <c r="P3139" s="8" t="s">
        <v>3469</v>
      </c>
      <c r="Q3139" s="8" t="s">
        <v>3471</v>
      </c>
    </row>
    <row r="3140" spans="1:17" ht="13.9" customHeight="1">
      <c r="A3140" s="23" t="s">
        <v>9567</v>
      </c>
      <c r="B3140" s="15" t="s">
        <v>13</v>
      </c>
      <c r="C3140" s="3" t="s">
        <v>14</v>
      </c>
      <c r="D3140" s="8" t="s">
        <v>3254</v>
      </c>
      <c r="E3140" s="3" t="s">
        <v>723</v>
      </c>
      <c r="F3140" s="8" t="s">
        <v>3477</v>
      </c>
      <c r="G3140" s="8" t="s">
        <v>15</v>
      </c>
      <c r="H3140" s="3" t="s">
        <v>3480</v>
      </c>
      <c r="I3140" s="3" t="s">
        <v>3463</v>
      </c>
      <c r="J3140" s="36">
        <v>73.69</v>
      </c>
      <c r="K3140" s="32">
        <v>2.2222222</v>
      </c>
      <c r="L3140" s="14">
        <v>0.1875</v>
      </c>
      <c r="M3140" s="7">
        <v>42943</v>
      </c>
      <c r="N3140" s="96" t="s">
        <v>4395</v>
      </c>
      <c r="O3140" s="8" t="s">
        <v>863</v>
      </c>
      <c r="P3140" s="8" t="s">
        <v>3469</v>
      </c>
      <c r="Q3140" s="8" t="s">
        <v>3471</v>
      </c>
    </row>
    <row r="3141" spans="1:17" ht="13.9" customHeight="1">
      <c r="A3141" s="2" t="s">
        <v>9568</v>
      </c>
      <c r="B3141" s="15" t="s">
        <v>13</v>
      </c>
      <c r="C3141" s="3" t="s">
        <v>14</v>
      </c>
      <c r="D3141" s="8" t="s">
        <v>3255</v>
      </c>
      <c r="E3141" s="8" t="s">
        <v>1274</v>
      </c>
      <c r="F3141" s="8" t="s">
        <v>3477</v>
      </c>
      <c r="G3141" s="8" t="s">
        <v>15</v>
      </c>
      <c r="H3141" s="13" t="s">
        <v>3546</v>
      </c>
      <c r="I3141" s="3" t="s">
        <v>16</v>
      </c>
      <c r="J3141" s="36">
        <v>72.31</v>
      </c>
      <c r="K3141" s="32">
        <v>4.4650000000000002E-2</v>
      </c>
      <c r="L3141" s="14">
        <v>0.2</v>
      </c>
      <c r="M3141" s="12">
        <v>43023</v>
      </c>
      <c r="N3141" s="96" t="s">
        <v>4156</v>
      </c>
      <c r="O3141" s="8" t="s">
        <v>265</v>
      </c>
      <c r="P3141" s="8" t="s">
        <v>3469</v>
      </c>
      <c r="Q3141" s="8" t="s">
        <v>3473</v>
      </c>
    </row>
    <row r="3142" spans="1:17" ht="13.9" customHeight="1">
      <c r="A3142" s="2" t="s">
        <v>9569</v>
      </c>
      <c r="B3142" s="15" t="s">
        <v>13</v>
      </c>
      <c r="C3142" s="3" t="s">
        <v>14</v>
      </c>
      <c r="D3142" s="8" t="s">
        <v>3256</v>
      </c>
      <c r="E3142" s="8" t="s">
        <v>1777</v>
      </c>
      <c r="F3142" s="8" t="s">
        <v>3477</v>
      </c>
      <c r="G3142" s="8" t="s">
        <v>15</v>
      </c>
      <c r="H3142" s="13" t="s">
        <v>3546</v>
      </c>
      <c r="I3142" s="3" t="s">
        <v>16</v>
      </c>
      <c r="J3142" s="36">
        <v>82.66</v>
      </c>
      <c r="K3142" s="32">
        <v>4.4635000000000001E-2</v>
      </c>
      <c r="L3142" s="14">
        <v>0.2</v>
      </c>
      <c r="M3142" s="12">
        <v>43037</v>
      </c>
      <c r="N3142" s="96" t="s">
        <v>4396</v>
      </c>
      <c r="O3142" s="8" t="s">
        <v>265</v>
      </c>
      <c r="P3142" s="8" t="s">
        <v>3469</v>
      </c>
      <c r="Q3142" s="8" t="s">
        <v>3473</v>
      </c>
    </row>
    <row r="3143" spans="1:17" ht="13.9" customHeight="1">
      <c r="A3143" s="23" t="s">
        <v>9570</v>
      </c>
      <c r="B3143" s="11" t="s">
        <v>13</v>
      </c>
      <c r="C3143" s="3" t="s">
        <v>14</v>
      </c>
      <c r="D3143" s="11" t="s">
        <v>3257</v>
      </c>
      <c r="E3143" s="8" t="s">
        <v>201</v>
      </c>
      <c r="F3143" s="8" t="s">
        <v>3477</v>
      </c>
      <c r="G3143" s="8" t="s">
        <v>15</v>
      </c>
      <c r="H3143" s="8" t="s">
        <v>3546</v>
      </c>
      <c r="I3143" s="3" t="s">
        <v>16</v>
      </c>
      <c r="J3143" s="36">
        <v>72.3</v>
      </c>
      <c r="K3143" s="32">
        <v>4.4650099999999998E-2</v>
      </c>
      <c r="L3143" s="14">
        <v>0.2</v>
      </c>
      <c r="M3143" s="12">
        <v>43507</v>
      </c>
      <c r="N3143" s="93" t="s">
        <v>6397</v>
      </c>
      <c r="O3143" s="8" t="s">
        <v>265</v>
      </c>
      <c r="P3143" s="8" t="s">
        <v>3469</v>
      </c>
      <c r="Q3143" s="8" t="s">
        <v>3473</v>
      </c>
    </row>
    <row r="3144" spans="1:17" ht="13.9" customHeight="1">
      <c r="A3144" s="2" t="s">
        <v>9571</v>
      </c>
      <c r="B3144" s="11" t="s">
        <v>13</v>
      </c>
      <c r="C3144" s="3" t="s">
        <v>14</v>
      </c>
      <c r="D3144" s="11" t="s">
        <v>3258</v>
      </c>
      <c r="E3144" s="8" t="s">
        <v>2404</v>
      </c>
      <c r="F3144" s="8" t="s">
        <v>3477</v>
      </c>
      <c r="G3144" s="8" t="s">
        <v>15</v>
      </c>
      <c r="H3144" s="3" t="s">
        <v>3480</v>
      </c>
      <c r="I3144" s="3" t="s">
        <v>3463</v>
      </c>
      <c r="J3144" s="36">
        <v>39.17</v>
      </c>
      <c r="K3144" s="32">
        <v>1.171875</v>
      </c>
      <c r="L3144" s="14">
        <v>0.2</v>
      </c>
      <c r="M3144" s="7">
        <v>43073</v>
      </c>
      <c r="N3144" s="93" t="s">
        <v>4397</v>
      </c>
      <c r="O3144" s="8" t="s">
        <v>863</v>
      </c>
      <c r="P3144" s="8" t="s">
        <v>3469</v>
      </c>
      <c r="Q3144" s="8" t="s">
        <v>3471</v>
      </c>
    </row>
    <row r="3145" spans="1:17" ht="13.9" customHeight="1">
      <c r="A3145" s="2" t="s">
        <v>9572</v>
      </c>
      <c r="B3145" s="11" t="s">
        <v>13</v>
      </c>
      <c r="C3145" s="3" t="s">
        <v>14</v>
      </c>
      <c r="D3145" s="8" t="s">
        <v>3259</v>
      </c>
      <c r="E3145" s="8" t="s">
        <v>1274</v>
      </c>
      <c r="F3145" s="8" t="s">
        <v>3477</v>
      </c>
      <c r="G3145" s="8" t="s">
        <v>15</v>
      </c>
      <c r="H3145" s="8" t="s">
        <v>3547</v>
      </c>
      <c r="I3145" s="3" t="s">
        <v>16</v>
      </c>
      <c r="J3145" s="36">
        <v>5.0999999999999996</v>
      </c>
      <c r="K3145" s="32">
        <v>0.3125</v>
      </c>
      <c r="L3145" s="14">
        <v>0.2</v>
      </c>
      <c r="M3145" s="12">
        <v>42748</v>
      </c>
      <c r="N3145" s="93" t="s">
        <v>4398</v>
      </c>
      <c r="O3145" s="8" t="s">
        <v>119</v>
      </c>
      <c r="P3145" s="8" t="s">
        <v>3469</v>
      </c>
      <c r="Q3145" s="8" t="s">
        <v>3473</v>
      </c>
    </row>
    <row r="3146" spans="1:17" ht="13.9" customHeight="1">
      <c r="A3146" s="23" t="s">
        <v>9573</v>
      </c>
      <c r="B3146" s="11" t="s">
        <v>13</v>
      </c>
      <c r="C3146" s="3" t="s">
        <v>14</v>
      </c>
      <c r="D3146" s="8" t="s">
        <v>3260</v>
      </c>
      <c r="E3146" s="3" t="s">
        <v>774</v>
      </c>
      <c r="F3146" s="8" t="s">
        <v>3477</v>
      </c>
      <c r="G3146" s="8" t="s">
        <v>15</v>
      </c>
      <c r="H3146" s="8" t="s">
        <v>3546</v>
      </c>
      <c r="I3146" s="3" t="s">
        <v>16</v>
      </c>
      <c r="J3146" s="36">
        <v>80.56</v>
      </c>
      <c r="K3146" s="32">
        <v>0.13395000000000001</v>
      </c>
      <c r="L3146" s="14">
        <v>0.1875</v>
      </c>
      <c r="M3146" s="12">
        <v>43096</v>
      </c>
      <c r="N3146" s="93" t="s">
        <v>4186</v>
      </c>
      <c r="O3146" s="8" t="s">
        <v>265</v>
      </c>
      <c r="P3146" s="8" t="s">
        <v>3469</v>
      </c>
      <c r="Q3146" s="8" t="s">
        <v>3473</v>
      </c>
    </row>
    <row r="3147" spans="1:17" ht="13.9" customHeight="1">
      <c r="A3147" s="2" t="s">
        <v>9574</v>
      </c>
      <c r="B3147" s="11" t="s">
        <v>13</v>
      </c>
      <c r="C3147" s="3" t="s">
        <v>14</v>
      </c>
      <c r="D3147" s="8" t="s">
        <v>3261</v>
      </c>
      <c r="E3147" s="8" t="s">
        <v>201</v>
      </c>
      <c r="F3147" s="8" t="s">
        <v>3477</v>
      </c>
      <c r="G3147" s="8" t="s">
        <v>15</v>
      </c>
      <c r="H3147" s="8" t="s">
        <v>3546</v>
      </c>
      <c r="I3147" s="3" t="s">
        <v>16</v>
      </c>
      <c r="J3147" s="36">
        <v>81.510000000000005</v>
      </c>
      <c r="K3147" s="32">
        <v>0.13395000000000001</v>
      </c>
      <c r="L3147" s="14">
        <v>0.1875</v>
      </c>
      <c r="M3147" s="12">
        <v>43566</v>
      </c>
      <c r="N3147" s="93" t="s">
        <v>6398</v>
      </c>
      <c r="O3147" s="8" t="s">
        <v>265</v>
      </c>
      <c r="P3147" s="8" t="s">
        <v>3469</v>
      </c>
      <c r="Q3147" s="8" t="s">
        <v>3473</v>
      </c>
    </row>
    <row r="3148" spans="1:17" ht="13.9" customHeight="1">
      <c r="A3148" s="2" t="s">
        <v>9575</v>
      </c>
      <c r="B3148" s="11" t="s">
        <v>13</v>
      </c>
      <c r="C3148" s="3" t="s">
        <v>14</v>
      </c>
      <c r="D3148" s="8" t="s">
        <v>3262</v>
      </c>
      <c r="E3148" s="8" t="s">
        <v>2692</v>
      </c>
      <c r="F3148" s="8" t="s">
        <v>3477</v>
      </c>
      <c r="G3148" s="8" t="s">
        <v>15</v>
      </c>
      <c r="H3148" s="8" t="s">
        <v>3546</v>
      </c>
      <c r="I3148" s="3" t="s">
        <v>16</v>
      </c>
      <c r="J3148" s="36">
        <v>80.7</v>
      </c>
      <c r="K3148" s="32">
        <v>0.13395000000000001</v>
      </c>
      <c r="L3148" s="14">
        <v>0.1875</v>
      </c>
      <c r="M3148" s="7">
        <v>43086</v>
      </c>
      <c r="N3148" s="93" t="s">
        <v>6399</v>
      </c>
      <c r="O3148" s="8" t="s">
        <v>265</v>
      </c>
      <c r="P3148" s="8" t="s">
        <v>3469</v>
      </c>
      <c r="Q3148" s="8" t="s">
        <v>3473</v>
      </c>
    </row>
    <row r="3149" spans="1:17" ht="13.9" customHeight="1">
      <c r="A3149" s="23" t="s">
        <v>9576</v>
      </c>
      <c r="B3149" s="11" t="s">
        <v>13</v>
      </c>
      <c r="C3149" s="3" t="s">
        <v>14</v>
      </c>
      <c r="D3149" s="8" t="s">
        <v>3263</v>
      </c>
      <c r="E3149" s="8" t="s">
        <v>2404</v>
      </c>
      <c r="F3149" s="8" t="s">
        <v>3479</v>
      </c>
      <c r="G3149" s="8" t="s">
        <v>15</v>
      </c>
      <c r="H3149" s="8" t="s">
        <v>3541</v>
      </c>
      <c r="I3149" s="3" t="s">
        <v>16</v>
      </c>
      <c r="J3149" s="36">
        <v>64.63</v>
      </c>
      <c r="K3149" s="32">
        <v>2.589E-2</v>
      </c>
      <c r="L3149" s="14">
        <v>0.1875</v>
      </c>
      <c r="M3149" s="12">
        <v>41916</v>
      </c>
      <c r="N3149" s="93" t="s">
        <v>6400</v>
      </c>
      <c r="O3149" s="8" t="s">
        <v>218</v>
      </c>
      <c r="P3149" s="8" t="s">
        <v>3469</v>
      </c>
      <c r="Q3149" s="8" t="s">
        <v>3473</v>
      </c>
    </row>
    <row r="3150" spans="1:17" ht="13.9" customHeight="1">
      <c r="A3150" s="2" t="s">
        <v>9577</v>
      </c>
      <c r="B3150" s="11" t="s">
        <v>13</v>
      </c>
      <c r="C3150" s="3" t="s">
        <v>14</v>
      </c>
      <c r="D3150" s="8" t="s">
        <v>3264</v>
      </c>
      <c r="E3150" s="8" t="s">
        <v>3063</v>
      </c>
      <c r="F3150" s="8" t="s">
        <v>3477</v>
      </c>
      <c r="G3150" s="8" t="s">
        <v>15</v>
      </c>
      <c r="H3150" s="8" t="s">
        <v>3546</v>
      </c>
      <c r="I3150" s="3" t="s">
        <v>16</v>
      </c>
      <c r="J3150" s="36">
        <v>38.01</v>
      </c>
      <c r="K3150" s="32">
        <v>0.27779999999999999</v>
      </c>
      <c r="L3150" s="14">
        <v>0.1875</v>
      </c>
      <c r="M3150" s="12">
        <v>42990</v>
      </c>
      <c r="N3150" s="93" t="s">
        <v>6401</v>
      </c>
      <c r="O3150" s="8" t="s">
        <v>221</v>
      </c>
      <c r="P3150" s="8" t="s">
        <v>3469</v>
      </c>
      <c r="Q3150" s="8" t="s">
        <v>3473</v>
      </c>
    </row>
    <row r="3151" spans="1:17" ht="13.9" customHeight="1">
      <c r="A3151" s="2" t="s">
        <v>9578</v>
      </c>
      <c r="B3151" s="11" t="s">
        <v>13</v>
      </c>
      <c r="C3151" s="3" t="s">
        <v>14</v>
      </c>
      <c r="D3151" s="8" t="s">
        <v>3265</v>
      </c>
      <c r="E3151" s="8" t="s">
        <v>2552</v>
      </c>
      <c r="F3151" s="8" t="s">
        <v>3477</v>
      </c>
      <c r="G3151" s="8" t="s">
        <v>15</v>
      </c>
      <c r="H3151" s="8" t="s">
        <v>3541</v>
      </c>
      <c r="I3151" s="3" t="s">
        <v>16</v>
      </c>
      <c r="J3151" s="36">
        <v>154.22999999999999</v>
      </c>
      <c r="K3151" s="32">
        <v>0.55555560000000004</v>
      </c>
      <c r="L3151" s="14">
        <v>0.2</v>
      </c>
      <c r="M3151" s="12">
        <v>42259</v>
      </c>
      <c r="N3151" s="93" t="s">
        <v>6402</v>
      </c>
      <c r="O3151" s="8" t="s">
        <v>218</v>
      </c>
      <c r="P3151" s="8" t="s">
        <v>3469</v>
      </c>
      <c r="Q3151" s="8" t="s">
        <v>3473</v>
      </c>
    </row>
    <row r="3152" spans="1:17" ht="13.9" customHeight="1">
      <c r="A3152" s="23" t="s">
        <v>9579</v>
      </c>
      <c r="B3152" s="11" t="s">
        <v>13</v>
      </c>
      <c r="C3152" s="3" t="s">
        <v>14</v>
      </c>
      <c r="D3152" s="8" t="s">
        <v>3266</v>
      </c>
      <c r="E3152" s="3" t="s">
        <v>1100</v>
      </c>
      <c r="F3152" s="8" t="s">
        <v>3479</v>
      </c>
      <c r="G3152" s="8" t="s">
        <v>15</v>
      </c>
      <c r="H3152" s="8" t="s">
        <v>3541</v>
      </c>
      <c r="I3152" s="3" t="s">
        <v>16</v>
      </c>
      <c r="J3152" s="36">
        <v>1.88</v>
      </c>
      <c r="K3152" s="32">
        <v>1.0208E-2</v>
      </c>
      <c r="L3152" s="14">
        <v>0.1875</v>
      </c>
      <c r="M3152" s="7">
        <v>43538</v>
      </c>
      <c r="N3152" s="93" t="s">
        <v>4972</v>
      </c>
      <c r="O3152" s="8" t="s">
        <v>218</v>
      </c>
      <c r="P3152" s="8" t="s">
        <v>3469</v>
      </c>
      <c r="Q3152" s="8" t="s">
        <v>3473</v>
      </c>
    </row>
    <row r="3153" spans="1:17" ht="13.9" customHeight="1">
      <c r="A3153" s="2" t="s">
        <v>9580</v>
      </c>
      <c r="B3153" s="11" t="s">
        <v>13</v>
      </c>
      <c r="C3153" s="3" t="s">
        <v>14</v>
      </c>
      <c r="D3153" s="8" t="s">
        <v>3267</v>
      </c>
      <c r="E3153" s="3" t="s">
        <v>354</v>
      </c>
      <c r="F3153" s="8" t="s">
        <v>3479</v>
      </c>
      <c r="G3153" s="8" t="s">
        <v>15</v>
      </c>
      <c r="H3153" s="8" t="s">
        <v>3541</v>
      </c>
      <c r="I3153" s="3" t="s">
        <v>16</v>
      </c>
      <c r="J3153" s="36">
        <v>2.04</v>
      </c>
      <c r="K3153" s="32">
        <v>4.0833300000000003E-2</v>
      </c>
      <c r="L3153" s="14">
        <v>0.1875</v>
      </c>
      <c r="M3153" s="12">
        <v>43534</v>
      </c>
      <c r="N3153" s="93" t="s">
        <v>4973</v>
      </c>
      <c r="O3153" s="8" t="s">
        <v>218</v>
      </c>
      <c r="P3153" s="8" t="s">
        <v>3469</v>
      </c>
      <c r="Q3153" s="8" t="s">
        <v>3473</v>
      </c>
    </row>
    <row r="3154" spans="1:17" ht="13.9" customHeight="1">
      <c r="A3154" s="2" t="s">
        <v>9581</v>
      </c>
      <c r="B3154" s="11" t="s">
        <v>13</v>
      </c>
      <c r="C3154" s="3" t="s">
        <v>14</v>
      </c>
      <c r="D3154" s="8" t="s">
        <v>3268</v>
      </c>
      <c r="E3154" s="3" t="s">
        <v>1100</v>
      </c>
      <c r="F3154" s="8" t="s">
        <v>3479</v>
      </c>
      <c r="G3154" s="8" t="s">
        <v>15</v>
      </c>
      <c r="H3154" s="8" t="s">
        <v>3541</v>
      </c>
      <c r="I3154" s="3" t="s">
        <v>16</v>
      </c>
      <c r="J3154" s="36">
        <v>2.04</v>
      </c>
      <c r="K3154" s="32">
        <v>0.357292</v>
      </c>
      <c r="L3154" s="14">
        <v>0.1875</v>
      </c>
      <c r="M3154" s="12">
        <v>43548</v>
      </c>
      <c r="N3154" s="93" t="s">
        <v>4974</v>
      </c>
      <c r="O3154" s="8" t="s">
        <v>218</v>
      </c>
      <c r="P3154" s="8" t="s">
        <v>3469</v>
      </c>
      <c r="Q3154" s="8" t="s">
        <v>3473</v>
      </c>
    </row>
    <row r="3155" spans="1:17" ht="13.9" customHeight="1">
      <c r="A3155" s="23" t="s">
        <v>9582</v>
      </c>
      <c r="B3155" s="11" t="s">
        <v>13</v>
      </c>
      <c r="C3155" s="3" t="s">
        <v>14</v>
      </c>
      <c r="D3155" s="8" t="s">
        <v>3269</v>
      </c>
      <c r="E3155" s="8" t="s">
        <v>201</v>
      </c>
      <c r="F3155" s="8" t="s">
        <v>3479</v>
      </c>
      <c r="G3155" s="8" t="s">
        <v>15</v>
      </c>
      <c r="H3155" s="8" t="s">
        <v>3541</v>
      </c>
      <c r="I3155" s="3" t="s">
        <v>16</v>
      </c>
      <c r="J3155" s="36">
        <v>2</v>
      </c>
      <c r="K3155" s="32">
        <v>0.71458299999999997</v>
      </c>
      <c r="L3155" s="14">
        <v>0.1875</v>
      </c>
      <c r="M3155" s="7">
        <v>41018</v>
      </c>
      <c r="N3155" s="93" t="s">
        <v>4975</v>
      </c>
      <c r="O3155" s="8" t="s">
        <v>218</v>
      </c>
      <c r="P3155" s="8" t="s">
        <v>3469</v>
      </c>
      <c r="Q3155" s="8" t="s">
        <v>3473</v>
      </c>
    </row>
    <row r="3156" spans="1:17" ht="13.9" customHeight="1">
      <c r="A3156" s="2" t="s">
        <v>9583</v>
      </c>
      <c r="B3156" s="11" t="s">
        <v>13</v>
      </c>
      <c r="C3156" s="3" t="s">
        <v>14</v>
      </c>
      <c r="D3156" s="8" t="s">
        <v>3270</v>
      </c>
      <c r="E3156" s="8" t="s">
        <v>2692</v>
      </c>
      <c r="F3156" s="8" t="s">
        <v>3479</v>
      </c>
      <c r="G3156" s="8" t="s">
        <v>15</v>
      </c>
      <c r="H3156" s="8" t="s">
        <v>3541</v>
      </c>
      <c r="I3156" s="3" t="s">
        <v>16</v>
      </c>
      <c r="J3156" s="36">
        <v>2.0699999999999998</v>
      </c>
      <c r="K3156" s="32">
        <v>0.357292</v>
      </c>
      <c r="L3156" s="14">
        <v>0.1875</v>
      </c>
      <c r="M3156" s="7">
        <v>43538</v>
      </c>
      <c r="N3156" s="96" t="s">
        <v>4976</v>
      </c>
      <c r="O3156" s="8" t="s">
        <v>218</v>
      </c>
      <c r="P3156" s="8" t="s">
        <v>3469</v>
      </c>
      <c r="Q3156" s="8" t="s">
        <v>3473</v>
      </c>
    </row>
    <row r="3157" spans="1:17" ht="13.9" customHeight="1">
      <c r="A3157" s="2" t="s">
        <v>9584</v>
      </c>
      <c r="B3157" s="11" t="s">
        <v>13</v>
      </c>
      <c r="C3157" s="3" t="s">
        <v>14</v>
      </c>
      <c r="D3157" s="8" t="s">
        <v>3271</v>
      </c>
      <c r="E3157" s="8" t="s">
        <v>3126</v>
      </c>
      <c r="F3157" s="8" t="s">
        <v>3479</v>
      </c>
      <c r="G3157" s="8" t="s">
        <v>15</v>
      </c>
      <c r="H3157" s="8" t="s">
        <v>3541</v>
      </c>
      <c r="I3157" s="3" t="s">
        <v>16</v>
      </c>
      <c r="J3157" s="36">
        <v>1.84</v>
      </c>
      <c r="K3157" s="32">
        <v>0.18375</v>
      </c>
      <c r="L3157" s="14">
        <v>0.1875</v>
      </c>
      <c r="M3157" s="12">
        <v>43534</v>
      </c>
      <c r="N3157" s="93" t="s">
        <v>4977</v>
      </c>
      <c r="O3157" s="8" t="s">
        <v>218</v>
      </c>
      <c r="P3157" s="8" t="s">
        <v>3469</v>
      </c>
      <c r="Q3157" s="8" t="s">
        <v>3473</v>
      </c>
    </row>
    <row r="3158" spans="1:17" ht="13.9" customHeight="1">
      <c r="A3158" s="23" t="s">
        <v>9585</v>
      </c>
      <c r="B3158" s="11" t="s">
        <v>13</v>
      </c>
      <c r="C3158" s="3" t="s">
        <v>14</v>
      </c>
      <c r="D3158" s="8" t="s">
        <v>3272</v>
      </c>
      <c r="E3158" s="8" t="s">
        <v>1777</v>
      </c>
      <c r="F3158" s="8" t="s">
        <v>3479</v>
      </c>
      <c r="G3158" s="8" t="s">
        <v>15</v>
      </c>
      <c r="H3158" s="8" t="s">
        <v>3541</v>
      </c>
      <c r="I3158" s="3" t="s">
        <v>16</v>
      </c>
      <c r="J3158" s="36">
        <v>2.12</v>
      </c>
      <c r="K3158" s="32">
        <v>1.0208E-2</v>
      </c>
      <c r="L3158" s="14">
        <v>0.1875</v>
      </c>
      <c r="M3158" s="12">
        <v>43548</v>
      </c>
      <c r="N3158" s="93" t="s">
        <v>4978</v>
      </c>
      <c r="O3158" s="8" t="s">
        <v>218</v>
      </c>
      <c r="P3158" s="8" t="s">
        <v>3469</v>
      </c>
      <c r="Q3158" s="8" t="s">
        <v>3473</v>
      </c>
    </row>
    <row r="3159" spans="1:17" ht="13.9" customHeight="1">
      <c r="A3159" s="2" t="s">
        <v>9586</v>
      </c>
      <c r="B3159" s="11" t="s">
        <v>13</v>
      </c>
      <c r="C3159" s="3" t="s">
        <v>14</v>
      </c>
      <c r="D3159" s="8" t="s">
        <v>3273</v>
      </c>
      <c r="E3159" s="3" t="s">
        <v>122</v>
      </c>
      <c r="F3159" s="8" t="s">
        <v>3479</v>
      </c>
      <c r="G3159" s="8" t="s">
        <v>15</v>
      </c>
      <c r="H3159" s="8" t="s">
        <v>3541</v>
      </c>
      <c r="I3159" s="3" t="s">
        <v>16</v>
      </c>
      <c r="J3159" s="36">
        <v>2.1</v>
      </c>
      <c r="K3159" s="32">
        <v>7.1457999999999994E-2</v>
      </c>
      <c r="L3159" s="14">
        <v>0.1875</v>
      </c>
      <c r="M3159" s="7">
        <v>41018</v>
      </c>
      <c r="N3159" s="93" t="s">
        <v>4979</v>
      </c>
      <c r="O3159" s="8" t="s">
        <v>218</v>
      </c>
      <c r="P3159" s="8" t="s">
        <v>3469</v>
      </c>
      <c r="Q3159" s="8" t="s">
        <v>3473</v>
      </c>
    </row>
    <row r="3160" spans="1:17" ht="13.9" customHeight="1">
      <c r="A3160" s="2" t="s">
        <v>9587</v>
      </c>
      <c r="B3160" s="11" t="s">
        <v>13</v>
      </c>
      <c r="C3160" s="3" t="s">
        <v>14</v>
      </c>
      <c r="D3160" s="8" t="s">
        <v>3274</v>
      </c>
      <c r="E3160" s="3" t="s">
        <v>1177</v>
      </c>
      <c r="F3160" s="8" t="s">
        <v>3479</v>
      </c>
      <c r="G3160" s="8" t="s">
        <v>15</v>
      </c>
      <c r="H3160" s="8" t="s">
        <v>3541</v>
      </c>
      <c r="I3160" s="3" t="s">
        <v>16</v>
      </c>
      <c r="J3160" s="36">
        <v>2.0299999999999998</v>
      </c>
      <c r="K3160" s="32">
        <v>1.0208E-2</v>
      </c>
      <c r="L3160" s="14">
        <v>0.1875</v>
      </c>
      <c r="M3160" s="7">
        <v>43538</v>
      </c>
      <c r="N3160" s="93" t="s">
        <v>4980</v>
      </c>
      <c r="O3160" s="8" t="s">
        <v>218</v>
      </c>
      <c r="P3160" s="8" t="s">
        <v>3469</v>
      </c>
      <c r="Q3160" s="8" t="s">
        <v>3473</v>
      </c>
    </row>
    <row r="3161" spans="1:17" ht="13.9" customHeight="1">
      <c r="A3161" s="23" t="s">
        <v>9588</v>
      </c>
      <c r="B3161" s="11" t="s">
        <v>13</v>
      </c>
      <c r="C3161" s="3" t="s">
        <v>14</v>
      </c>
      <c r="D3161" s="8" t="s">
        <v>3275</v>
      </c>
      <c r="E3161" s="8" t="s">
        <v>3063</v>
      </c>
      <c r="F3161" s="8" t="s">
        <v>3479</v>
      </c>
      <c r="G3161" s="8" t="s">
        <v>15</v>
      </c>
      <c r="H3161" s="8" t="s">
        <v>3541</v>
      </c>
      <c r="I3161" s="3" t="s">
        <v>16</v>
      </c>
      <c r="J3161" s="36">
        <v>2.13</v>
      </c>
      <c r="K3161" s="32">
        <v>1.0208E-2</v>
      </c>
      <c r="L3161" s="14">
        <v>0.1875</v>
      </c>
      <c r="M3161" s="12">
        <v>43534</v>
      </c>
      <c r="N3161" s="93" t="s">
        <v>4981</v>
      </c>
      <c r="O3161" s="8" t="s">
        <v>218</v>
      </c>
      <c r="P3161" s="8" t="s">
        <v>3469</v>
      </c>
      <c r="Q3161" s="8" t="s">
        <v>3473</v>
      </c>
    </row>
    <row r="3162" spans="1:17" ht="13.9" customHeight="1">
      <c r="A3162" s="2" t="s">
        <v>9589</v>
      </c>
      <c r="B3162" s="11" t="s">
        <v>13</v>
      </c>
      <c r="C3162" s="3" t="s">
        <v>14</v>
      </c>
      <c r="D3162" s="8" t="s">
        <v>3276</v>
      </c>
      <c r="E3162" s="8" t="s">
        <v>2864</v>
      </c>
      <c r="F3162" s="8" t="s">
        <v>3479</v>
      </c>
      <c r="G3162" s="8" t="s">
        <v>15</v>
      </c>
      <c r="H3162" s="8" t="s">
        <v>3541</v>
      </c>
      <c r="I3162" s="3" t="s">
        <v>16</v>
      </c>
      <c r="J3162" s="36">
        <v>1.79</v>
      </c>
      <c r="K3162" s="32">
        <v>1.0208E-2</v>
      </c>
      <c r="L3162" s="14">
        <v>0.1875</v>
      </c>
      <c r="M3162" s="16">
        <v>43548</v>
      </c>
      <c r="N3162" s="93" t="s">
        <v>6403</v>
      </c>
      <c r="O3162" s="13" t="s">
        <v>218</v>
      </c>
      <c r="P3162" s="13" t="s">
        <v>3469</v>
      </c>
      <c r="Q3162" s="13" t="s">
        <v>3473</v>
      </c>
    </row>
    <row r="3163" spans="1:17" ht="13.9" customHeight="1">
      <c r="A3163" s="2" t="s">
        <v>9590</v>
      </c>
      <c r="B3163" s="11" t="s">
        <v>13</v>
      </c>
      <c r="C3163" s="3" t="s">
        <v>14</v>
      </c>
      <c r="D3163" s="8" t="s">
        <v>3277</v>
      </c>
      <c r="E3163" s="3" t="s">
        <v>215</v>
      </c>
      <c r="F3163" s="8" t="s">
        <v>3477</v>
      </c>
      <c r="G3163" s="8" t="s">
        <v>15</v>
      </c>
      <c r="H3163" s="8" t="s">
        <v>3543</v>
      </c>
      <c r="I3163" s="3" t="s">
        <v>16</v>
      </c>
      <c r="J3163" s="36">
        <v>38.86</v>
      </c>
      <c r="K3163" s="32">
        <v>0.75</v>
      </c>
      <c r="L3163" s="14">
        <v>0.2</v>
      </c>
      <c r="M3163" s="16">
        <v>43268</v>
      </c>
      <c r="N3163" s="95" t="s">
        <v>4399</v>
      </c>
      <c r="O3163" s="13" t="s">
        <v>216</v>
      </c>
      <c r="P3163" s="13" t="s">
        <v>3469</v>
      </c>
      <c r="Q3163" s="13" t="s">
        <v>3473</v>
      </c>
    </row>
    <row r="3164" spans="1:17" ht="13.9" customHeight="1">
      <c r="A3164" s="23" t="s">
        <v>9591</v>
      </c>
      <c r="B3164" s="11" t="s">
        <v>3475</v>
      </c>
      <c r="C3164" s="3" t="s">
        <v>14</v>
      </c>
      <c r="D3164" s="8" t="s">
        <v>3278</v>
      </c>
      <c r="E3164" s="8" t="s">
        <v>1502</v>
      </c>
      <c r="F3164" s="8" t="s">
        <v>3477</v>
      </c>
      <c r="G3164" s="8" t="s">
        <v>15</v>
      </c>
      <c r="H3164" s="13" t="s">
        <v>3527</v>
      </c>
      <c r="I3164" s="3" t="s">
        <v>16</v>
      </c>
      <c r="J3164" s="36">
        <v>153.76</v>
      </c>
      <c r="K3164" s="32">
        <v>26.66666</v>
      </c>
      <c r="L3164" s="8"/>
      <c r="M3164" s="7">
        <v>44197</v>
      </c>
      <c r="N3164" s="95" t="s">
        <v>6404</v>
      </c>
      <c r="O3164" s="13" t="s">
        <v>177</v>
      </c>
      <c r="P3164" s="13" t="s">
        <v>3465</v>
      </c>
      <c r="Q3164" s="13" t="s">
        <v>3471</v>
      </c>
    </row>
    <row r="3165" spans="1:17" ht="13.9" customHeight="1">
      <c r="A3165" s="2" t="s">
        <v>9592</v>
      </c>
      <c r="B3165" s="11" t="s">
        <v>3475</v>
      </c>
      <c r="C3165" s="3" t="s">
        <v>14</v>
      </c>
      <c r="D3165" s="8" t="s">
        <v>3279</v>
      </c>
      <c r="E3165" s="8" t="s">
        <v>1502</v>
      </c>
      <c r="F3165" s="8" t="s">
        <v>3477</v>
      </c>
      <c r="G3165" s="8" t="s">
        <v>15</v>
      </c>
      <c r="H3165" s="8" t="s">
        <v>3481</v>
      </c>
      <c r="I3165" s="3" t="s">
        <v>16</v>
      </c>
      <c r="J3165" s="36">
        <v>82.7</v>
      </c>
      <c r="K3165" s="32">
        <v>13.333333</v>
      </c>
      <c r="L3165" s="8"/>
      <c r="M3165" s="7">
        <v>41193</v>
      </c>
      <c r="N3165" s="98" t="s">
        <v>6405</v>
      </c>
      <c r="O3165" s="8" t="s">
        <v>2526</v>
      </c>
      <c r="P3165" s="8" t="s">
        <v>3469</v>
      </c>
      <c r="Q3165" s="8" t="s">
        <v>3473</v>
      </c>
    </row>
    <row r="3166" spans="1:17" ht="13.9" customHeight="1">
      <c r="A3166" s="2" t="s">
        <v>9593</v>
      </c>
      <c r="B3166" s="5" t="s">
        <v>3475</v>
      </c>
      <c r="C3166" s="3" t="s">
        <v>14</v>
      </c>
      <c r="D3166" s="3" t="s">
        <v>3280</v>
      </c>
      <c r="E3166" s="3" t="s">
        <v>174</v>
      </c>
      <c r="F3166" s="3" t="s">
        <v>3477</v>
      </c>
      <c r="G3166" s="3" t="s">
        <v>15</v>
      </c>
      <c r="H3166" s="3" t="s">
        <v>3481</v>
      </c>
      <c r="I3166" s="3" t="s">
        <v>16</v>
      </c>
      <c r="J3166" s="35">
        <v>20.95</v>
      </c>
      <c r="K3166" s="32">
        <v>2.77</v>
      </c>
      <c r="L3166" s="3"/>
      <c r="M3166" s="7">
        <v>41238</v>
      </c>
      <c r="N3166" s="95" t="s">
        <v>6406</v>
      </c>
      <c r="O3166" s="3" t="s">
        <v>115</v>
      </c>
      <c r="P3166" s="3" t="s">
        <v>3465</v>
      </c>
      <c r="Q3166" s="3" t="s">
        <v>3471</v>
      </c>
    </row>
    <row r="3167" spans="1:17" ht="13.9" customHeight="1">
      <c r="A3167" s="23" t="s">
        <v>9594</v>
      </c>
      <c r="B3167" s="11" t="s">
        <v>3475</v>
      </c>
      <c r="C3167" s="3" t="s">
        <v>14</v>
      </c>
      <c r="D3167" s="8" t="s">
        <v>3281</v>
      </c>
      <c r="E3167" s="8" t="s">
        <v>201</v>
      </c>
      <c r="F3167" s="8" t="s">
        <v>3477</v>
      </c>
      <c r="G3167" s="8" t="s">
        <v>15</v>
      </c>
      <c r="H3167" s="13" t="s">
        <v>3481</v>
      </c>
      <c r="I3167" s="3" t="s">
        <v>16</v>
      </c>
      <c r="J3167" s="36">
        <v>51.77</v>
      </c>
      <c r="K3167" s="32">
        <v>8.3332999999999995</v>
      </c>
      <c r="L3167" s="8"/>
      <c r="M3167" s="7">
        <v>41677</v>
      </c>
      <c r="N3167" s="95" t="s">
        <v>6407</v>
      </c>
      <c r="O3167" s="13" t="s">
        <v>112</v>
      </c>
      <c r="P3167" s="13" t="s">
        <v>3466</v>
      </c>
      <c r="Q3167" s="13" t="s">
        <v>3473</v>
      </c>
    </row>
    <row r="3168" spans="1:17" ht="13.9" customHeight="1">
      <c r="A3168" s="2" t="s">
        <v>9595</v>
      </c>
      <c r="B3168" s="5" t="s">
        <v>3475</v>
      </c>
      <c r="C3168" s="3" t="s">
        <v>14</v>
      </c>
      <c r="D3168" s="3" t="s">
        <v>3282</v>
      </c>
      <c r="E3168" s="3" t="s">
        <v>174</v>
      </c>
      <c r="F3168" s="3" t="s">
        <v>3477</v>
      </c>
      <c r="G3168" s="3" t="s">
        <v>15</v>
      </c>
      <c r="H3168" s="13" t="s">
        <v>3481</v>
      </c>
      <c r="I3168" s="3" t="s">
        <v>16</v>
      </c>
      <c r="J3168" s="35">
        <v>0</v>
      </c>
      <c r="K3168" s="32">
        <v>0</v>
      </c>
      <c r="L3168" s="6"/>
      <c r="M3168" s="7">
        <v>44197</v>
      </c>
      <c r="N3168" s="93" t="s">
        <v>6408</v>
      </c>
      <c r="O3168" s="3" t="s">
        <v>112</v>
      </c>
      <c r="P3168" s="3" t="s">
        <v>3465</v>
      </c>
      <c r="Q3168" s="3" t="s">
        <v>3472</v>
      </c>
    </row>
    <row r="3169" spans="1:17" ht="13.9" customHeight="1">
      <c r="A3169" s="2" t="s">
        <v>9596</v>
      </c>
      <c r="B3169" s="15" t="s">
        <v>3475</v>
      </c>
      <c r="C3169" s="3" t="s">
        <v>14</v>
      </c>
      <c r="D3169" s="8" t="s">
        <v>3283</v>
      </c>
      <c r="E3169" s="3" t="s">
        <v>215</v>
      </c>
      <c r="F3169" s="8" t="s">
        <v>3477</v>
      </c>
      <c r="G3169" s="8" t="s">
        <v>15</v>
      </c>
      <c r="H3169" s="13" t="s">
        <v>3481</v>
      </c>
      <c r="I3169" s="3" t="s">
        <v>16</v>
      </c>
      <c r="J3169" s="36">
        <v>19.95</v>
      </c>
      <c r="K3169" s="32">
        <v>2.7370000000000001</v>
      </c>
      <c r="L3169" s="6">
        <v>0.125</v>
      </c>
      <c r="M3169" s="12">
        <v>41035</v>
      </c>
      <c r="N3169" s="93" t="s">
        <v>4400</v>
      </c>
      <c r="O3169" s="8" t="s">
        <v>119</v>
      </c>
      <c r="P3169" s="8" t="s">
        <v>3466</v>
      </c>
      <c r="Q3169" s="8" t="s">
        <v>3473</v>
      </c>
    </row>
    <row r="3170" spans="1:17" ht="13.9" customHeight="1">
      <c r="A3170" s="23" t="s">
        <v>9597</v>
      </c>
      <c r="B3170" s="15" t="s">
        <v>13</v>
      </c>
      <c r="C3170" s="3" t="s">
        <v>14</v>
      </c>
      <c r="D3170" s="8" t="s">
        <v>3284</v>
      </c>
      <c r="E3170" s="8" t="s">
        <v>3063</v>
      </c>
      <c r="F3170" s="8" t="s">
        <v>3477</v>
      </c>
      <c r="G3170" s="8" t="s">
        <v>15</v>
      </c>
      <c r="H3170" s="13" t="s">
        <v>3481</v>
      </c>
      <c r="I3170" s="3" t="s">
        <v>16</v>
      </c>
      <c r="J3170" s="36">
        <v>157.53</v>
      </c>
      <c r="K3170" s="32">
        <v>6.1521299999999997</v>
      </c>
      <c r="L3170" s="14">
        <v>0.1875</v>
      </c>
      <c r="M3170" s="12">
        <v>42602</v>
      </c>
      <c r="N3170" s="93" t="s">
        <v>6409</v>
      </c>
      <c r="O3170" s="8" t="s">
        <v>119</v>
      </c>
      <c r="P3170" s="8" t="s">
        <v>3466</v>
      </c>
      <c r="Q3170" s="8" t="s">
        <v>3473</v>
      </c>
    </row>
    <row r="3171" spans="1:17" ht="13.9" customHeight="1">
      <c r="A3171" s="2" t="s">
        <v>9598</v>
      </c>
      <c r="B3171" s="15" t="s">
        <v>13</v>
      </c>
      <c r="C3171" s="3" t="s">
        <v>14</v>
      </c>
      <c r="D3171" s="8" t="s">
        <v>3285</v>
      </c>
      <c r="E3171" s="8" t="s">
        <v>1777</v>
      </c>
      <c r="F3171" s="8" t="s">
        <v>3477</v>
      </c>
      <c r="G3171" s="8" t="s">
        <v>15</v>
      </c>
      <c r="H3171" s="13" t="s">
        <v>3481</v>
      </c>
      <c r="I3171" s="3" t="s">
        <v>16</v>
      </c>
      <c r="J3171" s="36">
        <v>90.1</v>
      </c>
      <c r="K3171" s="32">
        <v>13.458333</v>
      </c>
      <c r="L3171" s="14">
        <v>0.2</v>
      </c>
      <c r="M3171" s="12">
        <v>43070</v>
      </c>
      <c r="N3171" s="93" t="s">
        <v>6410</v>
      </c>
      <c r="O3171" s="8" t="s">
        <v>119</v>
      </c>
      <c r="P3171" s="8" t="s">
        <v>3466</v>
      </c>
      <c r="Q3171" s="8" t="s">
        <v>3473</v>
      </c>
    </row>
    <row r="3172" spans="1:17" ht="13.9" customHeight="1">
      <c r="A3172" s="2" t="s">
        <v>9599</v>
      </c>
      <c r="B3172" s="15" t="s">
        <v>13</v>
      </c>
      <c r="C3172" s="3" t="s">
        <v>14</v>
      </c>
      <c r="D3172" s="8" t="s">
        <v>550</v>
      </c>
      <c r="E3172" s="8" t="s">
        <v>1502</v>
      </c>
      <c r="F3172" s="8" t="s">
        <v>3477</v>
      </c>
      <c r="G3172" s="8" t="s">
        <v>15</v>
      </c>
      <c r="H3172" s="13" t="s">
        <v>3481</v>
      </c>
      <c r="I3172" s="3" t="s">
        <v>16</v>
      </c>
      <c r="J3172" s="36">
        <v>72.31</v>
      </c>
      <c r="K3172" s="32">
        <v>3.5416099999999999</v>
      </c>
      <c r="L3172" s="14">
        <v>0.1875</v>
      </c>
      <c r="M3172" s="7">
        <v>42607</v>
      </c>
      <c r="N3172" s="93" t="s">
        <v>6411</v>
      </c>
      <c r="O3172" s="8" t="s">
        <v>119</v>
      </c>
      <c r="P3172" s="8" t="s">
        <v>3466</v>
      </c>
      <c r="Q3172" s="8" t="s">
        <v>3473</v>
      </c>
    </row>
    <row r="3173" spans="1:17" ht="13.9" customHeight="1">
      <c r="A3173" s="23" t="s">
        <v>9600</v>
      </c>
      <c r="B3173" s="15" t="s">
        <v>13</v>
      </c>
      <c r="C3173" s="3" t="s">
        <v>14</v>
      </c>
      <c r="D3173" s="8" t="s">
        <v>3286</v>
      </c>
      <c r="E3173" s="8" t="s">
        <v>3063</v>
      </c>
      <c r="F3173" s="8" t="s">
        <v>3477</v>
      </c>
      <c r="G3173" s="8" t="s">
        <v>15</v>
      </c>
      <c r="H3173" s="13" t="s">
        <v>3481</v>
      </c>
      <c r="I3173" s="3" t="s">
        <v>16</v>
      </c>
      <c r="J3173" s="36">
        <v>20.48</v>
      </c>
      <c r="K3173" s="32">
        <v>2.7370000000000001</v>
      </c>
      <c r="L3173" s="14">
        <v>0.1875</v>
      </c>
      <c r="M3173" s="12">
        <v>42586</v>
      </c>
      <c r="N3173" s="93" t="s">
        <v>6412</v>
      </c>
      <c r="O3173" s="8" t="s">
        <v>119</v>
      </c>
      <c r="P3173" s="8" t="s">
        <v>3466</v>
      </c>
      <c r="Q3173" s="8" t="s">
        <v>3473</v>
      </c>
    </row>
    <row r="3174" spans="1:17" ht="13.9" customHeight="1">
      <c r="A3174" s="2" t="s">
        <v>9601</v>
      </c>
      <c r="B3174" s="15" t="s">
        <v>13</v>
      </c>
      <c r="C3174" s="3" t="s">
        <v>14</v>
      </c>
      <c r="D3174" s="8" t="s">
        <v>3287</v>
      </c>
      <c r="E3174" s="8" t="s">
        <v>2692</v>
      </c>
      <c r="F3174" s="8" t="s">
        <v>3477</v>
      </c>
      <c r="G3174" s="8" t="s">
        <v>15</v>
      </c>
      <c r="H3174" s="13" t="s">
        <v>3481</v>
      </c>
      <c r="I3174" s="3" t="s">
        <v>16</v>
      </c>
      <c r="J3174" s="36">
        <v>82.93</v>
      </c>
      <c r="K3174" s="32">
        <v>2.9277739999999999</v>
      </c>
      <c r="L3174" s="14">
        <v>0.1875</v>
      </c>
      <c r="M3174" s="12">
        <v>42609</v>
      </c>
      <c r="N3174" s="93" t="s">
        <v>6413</v>
      </c>
      <c r="O3174" s="8" t="s">
        <v>119</v>
      </c>
      <c r="P3174" s="8" t="s">
        <v>3466</v>
      </c>
      <c r="Q3174" s="8" t="s">
        <v>3473</v>
      </c>
    </row>
    <row r="3175" spans="1:17" ht="13.9" customHeight="1">
      <c r="A3175" s="2" t="s">
        <v>9602</v>
      </c>
      <c r="B3175" s="15" t="s">
        <v>13</v>
      </c>
      <c r="C3175" s="3" t="s">
        <v>14</v>
      </c>
      <c r="D3175" s="8" t="s">
        <v>3288</v>
      </c>
      <c r="E3175" s="3" t="s">
        <v>898</v>
      </c>
      <c r="F3175" s="8" t="s">
        <v>3477</v>
      </c>
      <c r="G3175" s="8" t="s">
        <v>15</v>
      </c>
      <c r="H3175" s="13" t="s">
        <v>3481</v>
      </c>
      <c r="I3175" s="3" t="s">
        <v>16</v>
      </c>
      <c r="J3175" s="36">
        <v>79.66</v>
      </c>
      <c r="K3175" s="32">
        <v>17</v>
      </c>
      <c r="L3175" s="14">
        <v>0.1875</v>
      </c>
      <c r="M3175" s="12">
        <v>43067</v>
      </c>
      <c r="N3175" s="93" t="s">
        <v>6414</v>
      </c>
      <c r="O3175" s="8" t="s">
        <v>119</v>
      </c>
      <c r="P3175" s="8" t="s">
        <v>3466</v>
      </c>
      <c r="Q3175" s="8" t="s">
        <v>3473</v>
      </c>
    </row>
    <row r="3176" spans="1:17" ht="13.9" customHeight="1">
      <c r="A3176" s="23" t="s">
        <v>9603</v>
      </c>
      <c r="B3176" s="15" t="s">
        <v>13</v>
      </c>
      <c r="C3176" s="3" t="s">
        <v>14</v>
      </c>
      <c r="D3176" s="8" t="s">
        <v>3289</v>
      </c>
      <c r="E3176" s="3" t="s">
        <v>354</v>
      </c>
      <c r="F3176" s="8" t="s">
        <v>3477</v>
      </c>
      <c r="G3176" s="8" t="s">
        <v>15</v>
      </c>
      <c r="H3176" s="13" t="s">
        <v>3482</v>
      </c>
      <c r="I3176" s="3" t="s">
        <v>16</v>
      </c>
      <c r="J3176" s="36">
        <v>78.150000000000006</v>
      </c>
      <c r="K3176" s="32">
        <v>5.6666695000000002</v>
      </c>
      <c r="L3176" s="14">
        <v>0.1875</v>
      </c>
      <c r="M3176" s="7">
        <v>42590</v>
      </c>
      <c r="N3176" s="93" t="s">
        <v>6410</v>
      </c>
      <c r="O3176" s="8" t="s">
        <v>119</v>
      </c>
      <c r="P3176" s="8" t="s">
        <v>3466</v>
      </c>
      <c r="Q3176" s="8" t="s">
        <v>3473</v>
      </c>
    </row>
    <row r="3177" spans="1:17" ht="13.9" customHeight="1">
      <c r="A3177" s="2" t="s">
        <v>9604</v>
      </c>
      <c r="B3177" s="15" t="s">
        <v>13</v>
      </c>
      <c r="C3177" s="3" t="s">
        <v>14</v>
      </c>
      <c r="D3177" s="8" t="s">
        <v>3290</v>
      </c>
      <c r="E3177" s="8" t="s">
        <v>1589</v>
      </c>
      <c r="F3177" s="8" t="s">
        <v>3477</v>
      </c>
      <c r="G3177" s="8" t="s">
        <v>15</v>
      </c>
      <c r="H3177" s="13" t="s">
        <v>3482</v>
      </c>
      <c r="I3177" s="3" t="s">
        <v>16</v>
      </c>
      <c r="J3177" s="36">
        <v>85.18</v>
      </c>
      <c r="K3177" s="32">
        <v>11.215278</v>
      </c>
      <c r="L3177" s="14">
        <v>0.1875</v>
      </c>
      <c r="M3177" s="12">
        <v>42621</v>
      </c>
      <c r="N3177" s="93" t="s">
        <v>6415</v>
      </c>
      <c r="O3177" s="8" t="s">
        <v>119</v>
      </c>
      <c r="P3177" s="8" t="s">
        <v>3466</v>
      </c>
      <c r="Q3177" s="8" t="s">
        <v>3473</v>
      </c>
    </row>
    <row r="3178" spans="1:17" ht="13.9" customHeight="1">
      <c r="A3178" s="2" t="s">
        <v>9605</v>
      </c>
      <c r="B3178" s="15" t="s">
        <v>13</v>
      </c>
      <c r="C3178" s="3" t="s">
        <v>14</v>
      </c>
      <c r="D3178" s="8" t="s">
        <v>3291</v>
      </c>
      <c r="E3178" s="3" t="s">
        <v>1396</v>
      </c>
      <c r="F3178" s="8" t="s">
        <v>3477</v>
      </c>
      <c r="G3178" s="8" t="s">
        <v>15</v>
      </c>
      <c r="H3178" s="13" t="s">
        <v>3482</v>
      </c>
      <c r="I3178" s="3" t="s">
        <v>16</v>
      </c>
      <c r="J3178" s="36">
        <v>71.459999999999994</v>
      </c>
      <c r="K3178" s="32">
        <v>1.7708314000000001</v>
      </c>
      <c r="L3178" s="14">
        <v>0.1875</v>
      </c>
      <c r="M3178" s="12">
        <v>42597</v>
      </c>
      <c r="N3178" s="93" t="s">
        <v>6416</v>
      </c>
      <c r="O3178" s="8" t="s">
        <v>119</v>
      </c>
      <c r="P3178" s="8" t="s">
        <v>3466</v>
      </c>
      <c r="Q3178" s="8" t="s">
        <v>3473</v>
      </c>
    </row>
    <row r="3179" spans="1:17" ht="13.9" customHeight="1">
      <c r="A3179" s="23" t="s">
        <v>9606</v>
      </c>
      <c r="B3179" s="15" t="s">
        <v>13</v>
      </c>
      <c r="C3179" s="3" t="s">
        <v>14</v>
      </c>
      <c r="D3179" s="8" t="s">
        <v>3292</v>
      </c>
      <c r="E3179" s="3" t="s">
        <v>616</v>
      </c>
      <c r="F3179" s="8" t="s">
        <v>3477</v>
      </c>
      <c r="G3179" s="8" t="s">
        <v>15</v>
      </c>
      <c r="H3179" s="13" t="s">
        <v>3482</v>
      </c>
      <c r="I3179" s="3" t="s">
        <v>16</v>
      </c>
      <c r="J3179" s="36">
        <v>82.72</v>
      </c>
      <c r="K3179" s="32">
        <v>1.7708314000000001</v>
      </c>
      <c r="L3179" s="14">
        <v>0.2</v>
      </c>
      <c r="M3179" s="12">
        <v>43067</v>
      </c>
      <c r="N3179" s="93" t="s">
        <v>6417</v>
      </c>
      <c r="O3179" s="8" t="s">
        <v>119</v>
      </c>
      <c r="P3179" s="8" t="s">
        <v>3466</v>
      </c>
      <c r="Q3179" s="8" t="s">
        <v>3473</v>
      </c>
    </row>
    <row r="3180" spans="1:17" ht="13.9" customHeight="1">
      <c r="A3180" s="2" t="s">
        <v>9607</v>
      </c>
      <c r="B3180" s="15" t="s">
        <v>13</v>
      </c>
      <c r="C3180" s="3" t="s">
        <v>14</v>
      </c>
      <c r="D3180" s="8" t="s">
        <v>3293</v>
      </c>
      <c r="E3180" s="8" t="s">
        <v>2552</v>
      </c>
      <c r="F3180" s="8" t="s">
        <v>3477</v>
      </c>
      <c r="G3180" s="8" t="s">
        <v>15</v>
      </c>
      <c r="H3180" s="13" t="s">
        <v>3483</v>
      </c>
      <c r="I3180" s="3" t="s">
        <v>16</v>
      </c>
      <c r="J3180" s="36">
        <v>145.38</v>
      </c>
      <c r="K3180" s="32">
        <v>3.0760649999999998</v>
      </c>
      <c r="L3180" s="14">
        <v>0.1875</v>
      </c>
      <c r="M3180" s="7">
        <v>42643</v>
      </c>
      <c r="N3180" s="93" t="s">
        <v>6418</v>
      </c>
      <c r="O3180" s="8" t="s">
        <v>119</v>
      </c>
      <c r="P3180" s="8" t="s">
        <v>3466</v>
      </c>
      <c r="Q3180" s="8" t="s">
        <v>3473</v>
      </c>
    </row>
    <row r="3181" spans="1:17" ht="13.9" customHeight="1">
      <c r="A3181" s="2" t="s">
        <v>9608</v>
      </c>
      <c r="B3181" s="15" t="s">
        <v>13</v>
      </c>
      <c r="C3181" s="3" t="s">
        <v>14</v>
      </c>
      <c r="D3181" s="8" t="s">
        <v>3294</v>
      </c>
      <c r="E3181" s="8" t="s">
        <v>1777</v>
      </c>
      <c r="F3181" s="8" t="s">
        <v>3477</v>
      </c>
      <c r="G3181" s="8" t="s">
        <v>15</v>
      </c>
      <c r="H3181" s="13" t="s">
        <v>3483</v>
      </c>
      <c r="I3181" s="3" t="s">
        <v>16</v>
      </c>
      <c r="J3181" s="36">
        <v>95.68</v>
      </c>
      <c r="K3181" s="32">
        <v>11.215278</v>
      </c>
      <c r="L3181" s="14">
        <v>0.1875</v>
      </c>
      <c r="M3181" s="12">
        <v>42645</v>
      </c>
      <c r="N3181" s="93" t="s">
        <v>4982</v>
      </c>
      <c r="O3181" s="8" t="s">
        <v>119</v>
      </c>
      <c r="P3181" s="8" t="s">
        <v>3466</v>
      </c>
      <c r="Q3181" s="8" t="s">
        <v>3473</v>
      </c>
    </row>
    <row r="3182" spans="1:17" ht="13.9" customHeight="1">
      <c r="A3182" s="23" t="s">
        <v>9609</v>
      </c>
      <c r="B3182" s="15" t="s">
        <v>13</v>
      </c>
      <c r="C3182" s="3" t="s">
        <v>14</v>
      </c>
      <c r="D3182" s="8" t="s">
        <v>3295</v>
      </c>
      <c r="E3182" s="8" t="s">
        <v>3126</v>
      </c>
      <c r="F3182" s="8" t="s">
        <v>3477</v>
      </c>
      <c r="G3182" s="8" t="s">
        <v>15</v>
      </c>
      <c r="H3182" s="13" t="s">
        <v>3483</v>
      </c>
      <c r="I3182" s="3" t="s">
        <v>16</v>
      </c>
      <c r="J3182" s="36">
        <v>83.84</v>
      </c>
      <c r="K3182" s="32">
        <v>6.8</v>
      </c>
      <c r="L3182" s="14">
        <v>0.2</v>
      </c>
      <c r="M3182" s="12">
        <v>42665</v>
      </c>
      <c r="N3182" s="93" t="s">
        <v>4401</v>
      </c>
      <c r="O3182" s="8" t="s">
        <v>119</v>
      </c>
      <c r="P3182" s="8" t="s">
        <v>3466</v>
      </c>
      <c r="Q3182" s="8" t="s">
        <v>3473</v>
      </c>
    </row>
    <row r="3183" spans="1:17" ht="13.9" customHeight="1">
      <c r="A3183" s="2" t="s">
        <v>9610</v>
      </c>
      <c r="B3183" s="15" t="s">
        <v>13</v>
      </c>
      <c r="C3183" s="3" t="s">
        <v>14</v>
      </c>
      <c r="D3183" s="8" t="s">
        <v>3296</v>
      </c>
      <c r="E3183" s="8" t="s">
        <v>2276</v>
      </c>
      <c r="F3183" s="8" t="s">
        <v>3477</v>
      </c>
      <c r="G3183" s="8" t="s">
        <v>15</v>
      </c>
      <c r="H3183" s="13" t="s">
        <v>3482</v>
      </c>
      <c r="I3183" s="3" t="s">
        <v>16</v>
      </c>
      <c r="J3183" s="36">
        <v>74.81</v>
      </c>
      <c r="K3183" s="32">
        <v>0.62962960000000001</v>
      </c>
      <c r="L3183" s="14">
        <v>0.1875</v>
      </c>
      <c r="M3183" s="12">
        <v>43137</v>
      </c>
      <c r="N3183" s="93" t="s">
        <v>4402</v>
      </c>
      <c r="O3183" s="8" t="s">
        <v>119</v>
      </c>
      <c r="P3183" s="8" t="s">
        <v>3466</v>
      </c>
      <c r="Q3183" s="8" t="s">
        <v>3473</v>
      </c>
    </row>
    <row r="3184" spans="1:17" ht="13.9" customHeight="1">
      <c r="A3184" s="2" t="s">
        <v>9611</v>
      </c>
      <c r="B3184" s="15" t="s">
        <v>13</v>
      </c>
      <c r="C3184" s="3" t="s">
        <v>14</v>
      </c>
      <c r="D3184" s="8" t="s">
        <v>3297</v>
      </c>
      <c r="E3184" s="8" t="s">
        <v>1502</v>
      </c>
      <c r="F3184" s="8" t="s">
        <v>3477</v>
      </c>
      <c r="G3184" s="8" t="s">
        <v>15</v>
      </c>
      <c r="H3184" s="13" t="s">
        <v>3482</v>
      </c>
      <c r="I3184" s="3" t="s">
        <v>16</v>
      </c>
      <c r="J3184" s="36">
        <v>80.55</v>
      </c>
      <c r="K3184" s="32">
        <v>0.85</v>
      </c>
      <c r="L3184" s="14">
        <v>0.1875</v>
      </c>
      <c r="M3184" s="7">
        <v>42661</v>
      </c>
      <c r="N3184" s="93" t="s">
        <v>6419</v>
      </c>
      <c r="O3184" s="8" t="s">
        <v>119</v>
      </c>
      <c r="P3184" s="8" t="s">
        <v>3466</v>
      </c>
      <c r="Q3184" s="8" t="s">
        <v>3473</v>
      </c>
    </row>
    <row r="3185" spans="1:17" ht="13.9" customHeight="1">
      <c r="A3185" s="23" t="s">
        <v>9612</v>
      </c>
      <c r="B3185" s="15" t="s">
        <v>13</v>
      </c>
      <c r="C3185" s="3" t="s">
        <v>14</v>
      </c>
      <c r="D3185" s="8" t="s">
        <v>3298</v>
      </c>
      <c r="E3185" s="8" t="s">
        <v>1502</v>
      </c>
      <c r="F3185" s="8" t="s">
        <v>3477</v>
      </c>
      <c r="G3185" s="8" t="s">
        <v>15</v>
      </c>
      <c r="H3185" s="13" t="s">
        <v>3482</v>
      </c>
      <c r="I3185" s="3" t="s">
        <v>16</v>
      </c>
      <c r="J3185" s="36">
        <v>162.61000000000001</v>
      </c>
      <c r="K3185" s="32">
        <v>8.2705000000000002</v>
      </c>
      <c r="L3185" s="14">
        <v>0.2</v>
      </c>
      <c r="M3185" s="12">
        <v>42653</v>
      </c>
      <c r="N3185" s="93" t="s">
        <v>5730</v>
      </c>
      <c r="O3185" s="8" t="s">
        <v>119</v>
      </c>
      <c r="P3185" s="8" t="s">
        <v>3466</v>
      </c>
      <c r="Q3185" s="8" t="s">
        <v>3473</v>
      </c>
    </row>
    <row r="3186" spans="1:17" ht="13.9" customHeight="1">
      <c r="A3186" s="2" t="s">
        <v>9613</v>
      </c>
      <c r="B3186" s="15" t="s">
        <v>13</v>
      </c>
      <c r="C3186" s="3" t="s">
        <v>14</v>
      </c>
      <c r="D3186" s="8" t="s">
        <v>3299</v>
      </c>
      <c r="E3186" s="8" t="s">
        <v>1274</v>
      </c>
      <c r="F3186" s="8" t="s">
        <v>3477</v>
      </c>
      <c r="G3186" s="8" t="s">
        <v>15</v>
      </c>
      <c r="H3186" s="13" t="s">
        <v>3482</v>
      </c>
      <c r="I3186" s="3" t="s">
        <v>16</v>
      </c>
      <c r="J3186" s="36">
        <v>155.41999999999999</v>
      </c>
      <c r="K3186" s="32">
        <v>2.067625</v>
      </c>
      <c r="L3186" s="14">
        <v>0.2</v>
      </c>
      <c r="M3186" s="12">
        <v>42670</v>
      </c>
      <c r="N3186" s="93" t="s">
        <v>4403</v>
      </c>
      <c r="O3186" s="8" t="s">
        <v>119</v>
      </c>
      <c r="P3186" s="8" t="s">
        <v>3466</v>
      </c>
      <c r="Q3186" s="8" t="s">
        <v>3473</v>
      </c>
    </row>
    <row r="3187" spans="1:17" ht="13.9" customHeight="1">
      <c r="A3187" s="2" t="s">
        <v>9614</v>
      </c>
      <c r="B3187" s="15" t="s">
        <v>13</v>
      </c>
      <c r="C3187" s="3" t="s">
        <v>14</v>
      </c>
      <c r="D3187" s="8" t="s">
        <v>3300</v>
      </c>
      <c r="E3187" s="8" t="s">
        <v>1777</v>
      </c>
      <c r="F3187" s="8" t="s">
        <v>3477</v>
      </c>
      <c r="G3187" s="8" t="s">
        <v>15</v>
      </c>
      <c r="H3187" s="13" t="s">
        <v>3482</v>
      </c>
      <c r="I3187" s="3" t="s">
        <v>16</v>
      </c>
      <c r="J3187" s="36">
        <v>91.26</v>
      </c>
      <c r="K3187" s="32">
        <v>10.625</v>
      </c>
      <c r="L3187" s="14">
        <v>0.1875</v>
      </c>
      <c r="M3187" s="12">
        <v>43172</v>
      </c>
      <c r="N3187" s="93" t="s">
        <v>4404</v>
      </c>
      <c r="O3187" s="8" t="s">
        <v>119</v>
      </c>
      <c r="P3187" s="8" t="s">
        <v>3466</v>
      </c>
      <c r="Q3187" s="8" t="s">
        <v>3473</v>
      </c>
    </row>
    <row r="3188" spans="1:17" ht="13.9" customHeight="1">
      <c r="A3188" s="23" t="s">
        <v>9615</v>
      </c>
      <c r="B3188" s="15" t="s">
        <v>13</v>
      </c>
      <c r="C3188" s="3" t="s">
        <v>14</v>
      </c>
      <c r="D3188" s="8" t="s">
        <v>3301</v>
      </c>
      <c r="E3188" s="8" t="s">
        <v>1589</v>
      </c>
      <c r="F3188" s="8" t="s">
        <v>3477</v>
      </c>
      <c r="G3188" s="8" t="s">
        <v>15</v>
      </c>
      <c r="H3188" s="13" t="s">
        <v>3482</v>
      </c>
      <c r="I3188" s="3" t="s">
        <v>16</v>
      </c>
      <c r="J3188" s="36">
        <v>73.16</v>
      </c>
      <c r="K3188" s="32">
        <v>2.125</v>
      </c>
      <c r="L3188" s="14">
        <v>0.1875</v>
      </c>
      <c r="M3188" s="7">
        <v>42692</v>
      </c>
      <c r="N3188" s="96" t="s">
        <v>4405</v>
      </c>
      <c r="O3188" s="8" t="s">
        <v>119</v>
      </c>
      <c r="P3188" s="8" t="s">
        <v>3466</v>
      </c>
      <c r="Q3188" s="8" t="s">
        <v>3473</v>
      </c>
    </row>
    <row r="3189" spans="1:17" ht="13.9" customHeight="1">
      <c r="A3189" s="2" t="s">
        <v>9616</v>
      </c>
      <c r="B3189" s="15" t="s">
        <v>13</v>
      </c>
      <c r="C3189" s="3" t="s">
        <v>14</v>
      </c>
      <c r="D3189" s="8" t="s">
        <v>3302</v>
      </c>
      <c r="E3189" s="3" t="s">
        <v>1396</v>
      </c>
      <c r="F3189" s="8" t="s">
        <v>3477</v>
      </c>
      <c r="G3189" s="8" t="s">
        <v>15</v>
      </c>
      <c r="H3189" s="13" t="s">
        <v>3482</v>
      </c>
      <c r="I3189" s="3" t="s">
        <v>16</v>
      </c>
      <c r="J3189" s="36">
        <v>163.54</v>
      </c>
      <c r="K3189" s="32">
        <v>2.067625</v>
      </c>
      <c r="L3189" s="14">
        <v>0.1875</v>
      </c>
      <c r="M3189" s="12">
        <v>42707</v>
      </c>
      <c r="N3189" s="96" t="s">
        <v>4406</v>
      </c>
      <c r="O3189" s="8" t="s">
        <v>119</v>
      </c>
      <c r="P3189" s="8" t="s">
        <v>3466</v>
      </c>
      <c r="Q3189" s="8" t="s">
        <v>3473</v>
      </c>
    </row>
    <row r="3190" spans="1:17" ht="13.9" customHeight="1">
      <c r="A3190" s="2" t="s">
        <v>9617</v>
      </c>
      <c r="B3190" s="15" t="s">
        <v>13</v>
      </c>
      <c r="C3190" s="3" t="s">
        <v>14</v>
      </c>
      <c r="D3190" s="8" t="s">
        <v>3303</v>
      </c>
      <c r="E3190" s="3" t="s">
        <v>616</v>
      </c>
      <c r="F3190" s="8" t="s">
        <v>3477</v>
      </c>
      <c r="G3190" s="8" t="s">
        <v>15</v>
      </c>
      <c r="H3190" s="13" t="s">
        <v>3482</v>
      </c>
      <c r="I3190" s="3" t="s">
        <v>16</v>
      </c>
      <c r="J3190" s="36">
        <v>19.11</v>
      </c>
      <c r="K3190" s="32">
        <v>8.2110000000000003</v>
      </c>
      <c r="L3190" s="14">
        <v>0.1875</v>
      </c>
      <c r="M3190" s="12">
        <v>42734</v>
      </c>
      <c r="N3190" s="93" t="s">
        <v>4407</v>
      </c>
      <c r="O3190" s="8" t="s">
        <v>119</v>
      </c>
      <c r="P3190" s="8" t="s">
        <v>3466</v>
      </c>
      <c r="Q3190" s="8" t="s">
        <v>3473</v>
      </c>
    </row>
    <row r="3191" spans="1:17" ht="13.9" customHeight="1">
      <c r="A3191" s="23" t="s">
        <v>9618</v>
      </c>
      <c r="B3191" s="15" t="s">
        <v>13</v>
      </c>
      <c r="C3191" s="3" t="s">
        <v>14</v>
      </c>
      <c r="D3191" s="8" t="s">
        <v>3304</v>
      </c>
      <c r="E3191" s="3" t="s">
        <v>1100</v>
      </c>
      <c r="F3191" s="8" t="s">
        <v>3477</v>
      </c>
      <c r="G3191" s="8" t="s">
        <v>15</v>
      </c>
      <c r="H3191" s="13" t="s">
        <v>3482</v>
      </c>
      <c r="I3191" s="3" t="s">
        <v>16</v>
      </c>
      <c r="J3191" s="36">
        <v>82.9</v>
      </c>
      <c r="K3191" s="32">
        <v>7.5555557000000002</v>
      </c>
      <c r="L3191" s="14">
        <v>0.1875</v>
      </c>
      <c r="M3191" s="12">
        <v>43235</v>
      </c>
      <c r="N3191" s="93" t="s">
        <v>4408</v>
      </c>
      <c r="O3191" s="8" t="s">
        <v>119</v>
      </c>
      <c r="P3191" s="8" t="s">
        <v>3466</v>
      </c>
      <c r="Q3191" s="8" t="s">
        <v>3473</v>
      </c>
    </row>
    <row r="3192" spans="1:17" ht="13.9" customHeight="1">
      <c r="A3192" s="2" t="s">
        <v>9619</v>
      </c>
      <c r="B3192" s="15" t="s">
        <v>13</v>
      </c>
      <c r="C3192" s="3" t="s">
        <v>14</v>
      </c>
      <c r="D3192" s="8" t="s">
        <v>3305</v>
      </c>
      <c r="E3192" s="3" t="s">
        <v>174</v>
      </c>
      <c r="F3192" s="8" t="s">
        <v>3477</v>
      </c>
      <c r="G3192" s="8" t="s">
        <v>15</v>
      </c>
      <c r="H3192" s="13" t="s">
        <v>3482</v>
      </c>
      <c r="I3192" s="3" t="s">
        <v>16</v>
      </c>
      <c r="J3192" s="36">
        <v>132.56</v>
      </c>
      <c r="K3192" s="32">
        <v>110.5</v>
      </c>
      <c r="L3192" s="14">
        <v>0.2</v>
      </c>
      <c r="M3192" s="7">
        <v>42775</v>
      </c>
      <c r="N3192" s="93" t="s">
        <v>4983</v>
      </c>
      <c r="O3192" s="8" t="s">
        <v>119</v>
      </c>
      <c r="P3192" s="8" t="s">
        <v>3466</v>
      </c>
      <c r="Q3192" s="8" t="s">
        <v>3473</v>
      </c>
    </row>
    <row r="3193" spans="1:17" ht="13.9" customHeight="1">
      <c r="A3193" s="2" t="s">
        <v>9620</v>
      </c>
      <c r="B3193" s="15" t="s">
        <v>13</v>
      </c>
      <c r="C3193" s="3" t="s">
        <v>14</v>
      </c>
      <c r="D3193" s="8" t="s">
        <v>3306</v>
      </c>
      <c r="E3193" s="8" t="s">
        <v>1502</v>
      </c>
      <c r="F3193" s="8" t="s">
        <v>3477</v>
      </c>
      <c r="G3193" s="8" t="s">
        <v>15</v>
      </c>
      <c r="H3193" s="13" t="s">
        <v>3482</v>
      </c>
      <c r="I3193" s="3" t="s">
        <v>16</v>
      </c>
      <c r="J3193" s="36">
        <v>76.89</v>
      </c>
      <c r="K3193" s="32">
        <v>2.9277777999999999</v>
      </c>
      <c r="L3193" s="14">
        <v>0.1875</v>
      </c>
      <c r="M3193" s="12">
        <v>42651</v>
      </c>
      <c r="N3193" s="93" t="s">
        <v>4409</v>
      </c>
      <c r="O3193" s="8" t="s">
        <v>119</v>
      </c>
      <c r="P3193" s="8" t="s">
        <v>3466</v>
      </c>
      <c r="Q3193" s="8" t="s">
        <v>3473</v>
      </c>
    </row>
    <row r="3194" spans="1:17" ht="13.9" customHeight="1">
      <c r="A3194" s="23" t="s">
        <v>9621</v>
      </c>
      <c r="B3194" s="15" t="s">
        <v>13</v>
      </c>
      <c r="C3194" s="3" t="s">
        <v>14</v>
      </c>
      <c r="D3194" s="8" t="s">
        <v>3307</v>
      </c>
      <c r="E3194" s="8" t="s">
        <v>1502</v>
      </c>
      <c r="F3194" s="8" t="s">
        <v>3477</v>
      </c>
      <c r="G3194" s="8" t="s">
        <v>15</v>
      </c>
      <c r="H3194" s="13" t="s">
        <v>3482</v>
      </c>
      <c r="I3194" s="3" t="s">
        <v>16</v>
      </c>
      <c r="J3194" s="36">
        <v>157.1</v>
      </c>
      <c r="K3194" s="32">
        <v>8.2705000000000002</v>
      </c>
      <c r="L3194" s="14">
        <v>0.2</v>
      </c>
      <c r="M3194" s="12">
        <v>42798</v>
      </c>
      <c r="N3194" s="93" t="s">
        <v>4984</v>
      </c>
      <c r="O3194" s="8" t="s">
        <v>119</v>
      </c>
      <c r="P3194" s="8" t="s">
        <v>3466</v>
      </c>
      <c r="Q3194" s="8" t="s">
        <v>3473</v>
      </c>
    </row>
    <row r="3195" spans="1:17" ht="13.9" customHeight="1">
      <c r="A3195" s="2" t="s">
        <v>9622</v>
      </c>
      <c r="B3195" s="11" t="s">
        <v>13</v>
      </c>
      <c r="C3195" s="3" t="s">
        <v>14</v>
      </c>
      <c r="D3195" s="8" t="s">
        <v>3308</v>
      </c>
      <c r="E3195" s="3" t="s">
        <v>1396</v>
      </c>
      <c r="F3195" s="8" t="s">
        <v>3477</v>
      </c>
      <c r="G3195" s="8" t="s">
        <v>15</v>
      </c>
      <c r="H3195" s="13" t="s">
        <v>3482</v>
      </c>
      <c r="I3195" s="3" t="s">
        <v>16</v>
      </c>
      <c r="J3195" s="36">
        <v>140.88999999999999</v>
      </c>
      <c r="K3195" s="32">
        <v>2.067625</v>
      </c>
      <c r="L3195" s="14">
        <v>0.2</v>
      </c>
      <c r="M3195" s="12">
        <v>43280</v>
      </c>
      <c r="N3195" s="93" t="s">
        <v>6420</v>
      </c>
      <c r="O3195" s="8" t="s">
        <v>119</v>
      </c>
      <c r="P3195" s="8" t="s">
        <v>3466</v>
      </c>
      <c r="Q3195" s="8" t="s">
        <v>3473</v>
      </c>
    </row>
    <row r="3196" spans="1:17" ht="13.9" customHeight="1">
      <c r="A3196" s="2" t="s">
        <v>9623</v>
      </c>
      <c r="B3196" s="11" t="s">
        <v>13</v>
      </c>
      <c r="C3196" s="3" t="s">
        <v>14</v>
      </c>
      <c r="D3196" s="8" t="s">
        <v>3309</v>
      </c>
      <c r="E3196" s="8" t="s">
        <v>2692</v>
      </c>
      <c r="F3196" s="8" t="s">
        <v>3477</v>
      </c>
      <c r="G3196" s="8" t="s">
        <v>15</v>
      </c>
      <c r="H3196" s="8" t="s">
        <v>3482</v>
      </c>
      <c r="I3196" s="3" t="s">
        <v>16</v>
      </c>
      <c r="J3196" s="36">
        <v>160.01</v>
      </c>
      <c r="K3196" s="32">
        <v>2.067625</v>
      </c>
      <c r="L3196" s="14">
        <v>0.2</v>
      </c>
      <c r="M3196" s="7">
        <v>42951</v>
      </c>
      <c r="N3196" s="93" t="s">
        <v>4410</v>
      </c>
      <c r="O3196" s="8" t="s">
        <v>119</v>
      </c>
      <c r="P3196" s="8" t="s">
        <v>3466</v>
      </c>
      <c r="Q3196" s="8" t="s">
        <v>3473</v>
      </c>
    </row>
    <row r="3197" spans="1:17" ht="13.9" customHeight="1">
      <c r="A3197" s="23" t="s">
        <v>9624</v>
      </c>
      <c r="B3197" s="11" t="s">
        <v>13</v>
      </c>
      <c r="C3197" s="3" t="s">
        <v>14</v>
      </c>
      <c r="D3197" s="8" t="s">
        <v>3310</v>
      </c>
      <c r="E3197" s="3" t="s">
        <v>766</v>
      </c>
      <c r="F3197" s="8" t="s">
        <v>3477</v>
      </c>
      <c r="G3197" s="8" t="s">
        <v>15</v>
      </c>
      <c r="H3197" s="8" t="s">
        <v>3482</v>
      </c>
      <c r="I3197" s="3" t="s">
        <v>16</v>
      </c>
      <c r="J3197" s="36">
        <v>76.63</v>
      </c>
      <c r="K3197" s="32">
        <v>7.0833332999999996</v>
      </c>
      <c r="L3197" s="14">
        <v>0.1875</v>
      </c>
      <c r="M3197" s="12">
        <v>42975</v>
      </c>
      <c r="N3197" s="93" t="s">
        <v>4411</v>
      </c>
      <c r="O3197" s="8" t="s">
        <v>119</v>
      </c>
      <c r="P3197" s="8" t="s">
        <v>3466</v>
      </c>
      <c r="Q3197" s="8" t="s">
        <v>3473</v>
      </c>
    </row>
    <row r="3198" spans="1:17" ht="0" hidden="1" customHeight="1">
      <c r="A3198"/>
      <c r="B3198"/>
      <c r="C3198"/>
      <c r="D3198"/>
      <c r="E3198"/>
      <c r="F3198"/>
      <c r="G3198"/>
      <c r="H3198" t="s">
        <v>3482</v>
      </c>
      <c r="I3198"/>
      <c r="J3198"/>
      <c r="K3198" s="33"/>
      <c r="L3198"/>
      <c r="M3198"/>
      <c r="N3198" s="68"/>
      <c r="O3198"/>
      <c r="P3198"/>
      <c r="Q3198"/>
    </row>
  </sheetData>
  <autoFilter ref="A1:Q3198" xr:uid="{00000000-0001-0000-0200-000000000000}"/>
  <phoneticPr fontId="38" type="noConversion"/>
  <conditionalFormatting sqref="A1:A3197">
    <cfRule type="duplicateValues" dxfId="5" priority="12"/>
    <cfRule type="duplicateValues" dxfId="4" priority="13"/>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935A-0201-49C0-B1F2-179783F30CFD}">
  <sheetPr codeName="Sheet13">
    <tabColor rgb="FF002060"/>
  </sheetPr>
  <dimension ref="A1:E202"/>
  <sheetViews>
    <sheetView workbookViewId="0">
      <selection sqref="A1:E1"/>
    </sheetView>
  </sheetViews>
  <sheetFormatPr defaultRowHeight="14.25" outlineLevelRow="2"/>
  <cols>
    <col min="1" max="1" width="12.25" customWidth="1"/>
    <col min="2" max="2" width="17.25" customWidth="1"/>
    <col min="3" max="3" width="53.375" customWidth="1"/>
    <col min="4" max="4" width="35.625" customWidth="1"/>
    <col min="5" max="5" width="80" customWidth="1"/>
  </cols>
  <sheetData>
    <row r="1" spans="1:5" ht="20.45" customHeight="1">
      <c r="A1" s="191" t="s">
        <v>9721</v>
      </c>
      <c r="B1" s="191"/>
      <c r="C1" s="191"/>
      <c r="D1" s="191"/>
      <c r="E1" s="191"/>
    </row>
    <row r="2" spans="1:5" ht="20.45" customHeight="1">
      <c r="A2" s="124"/>
    </row>
    <row r="3" spans="1:5" ht="20.45" customHeight="1">
      <c r="A3" s="45"/>
      <c r="B3" s="45"/>
    </row>
    <row r="4" spans="1:5" ht="20.45" customHeight="1">
      <c r="B4" s="131" t="s">
        <v>9722</v>
      </c>
      <c r="C4" s="131" t="s">
        <v>9723</v>
      </c>
      <c r="D4" s="131" t="s">
        <v>81</v>
      </c>
      <c r="E4" s="131" t="s">
        <v>9728</v>
      </c>
    </row>
    <row r="5" spans="1:5" ht="39" customHeight="1">
      <c r="B5" s="45" t="s">
        <v>9754</v>
      </c>
      <c r="C5" s="59" t="s">
        <v>9759</v>
      </c>
      <c r="D5" s="134" t="s">
        <v>9760</v>
      </c>
      <c r="E5" s="45" t="s">
        <v>9761</v>
      </c>
    </row>
    <row r="6" spans="1:5" ht="39" customHeight="1">
      <c r="B6" s="45" t="s">
        <v>9755</v>
      </c>
      <c r="C6" s="59" t="s">
        <v>9756</v>
      </c>
      <c r="D6" s="134" t="s">
        <v>9757</v>
      </c>
      <c r="E6" s="59" t="s">
        <v>9758</v>
      </c>
    </row>
    <row r="7" spans="1:5" ht="39" customHeight="1">
      <c r="B7" s="45" t="s">
        <v>9819</v>
      </c>
      <c r="C7" s="59" t="s">
        <v>9820</v>
      </c>
      <c r="D7" s="134" t="s">
        <v>9821</v>
      </c>
      <c r="E7" s="59" t="s">
        <v>9822</v>
      </c>
    </row>
    <row r="8" spans="1:5" ht="39" customHeight="1">
      <c r="B8" s="45" t="s">
        <v>9740</v>
      </c>
      <c r="C8" s="59" t="s">
        <v>9741</v>
      </c>
      <c r="D8" s="134" t="s">
        <v>9742</v>
      </c>
      <c r="E8" s="45" t="s">
        <v>9743</v>
      </c>
    </row>
    <row r="9" spans="1:5" ht="51" customHeight="1">
      <c r="B9" s="45" t="s">
        <v>9724</v>
      </c>
      <c r="C9" s="59" t="s">
        <v>9744</v>
      </c>
      <c r="D9" s="134" t="s">
        <v>9745</v>
      </c>
      <c r="E9" s="59" t="s">
        <v>9746</v>
      </c>
    </row>
    <row r="10" spans="1:5" ht="38.1" customHeight="1">
      <c r="B10" s="45" t="s">
        <v>9725</v>
      </c>
      <c r="C10" s="59" t="s">
        <v>9737</v>
      </c>
      <c r="D10" s="134" t="s">
        <v>9738</v>
      </c>
      <c r="E10" s="59" t="s">
        <v>9739</v>
      </c>
    </row>
    <row r="11" spans="1:5" ht="36.950000000000003" customHeight="1">
      <c r="B11" s="45" t="s">
        <v>9726</v>
      </c>
      <c r="C11" s="59" t="s">
        <v>9762</v>
      </c>
      <c r="D11" s="134" t="s">
        <v>9763</v>
      </c>
      <c r="E11" s="45" t="s">
        <v>9764</v>
      </c>
    </row>
    <row r="12" spans="1:5" ht="34.5" customHeight="1">
      <c r="B12" s="45" t="s">
        <v>9730</v>
      </c>
      <c r="C12" s="59" t="s">
        <v>9731</v>
      </c>
      <c r="D12" s="134" t="s">
        <v>9729</v>
      </c>
      <c r="E12" s="59" t="s">
        <v>9732</v>
      </c>
    </row>
    <row r="13" spans="1:5" ht="53.45" customHeight="1">
      <c r="B13" s="45" t="s">
        <v>9734</v>
      </c>
      <c r="C13" s="59" t="s">
        <v>9733</v>
      </c>
      <c r="D13" s="134" t="s">
        <v>9735</v>
      </c>
      <c r="E13" s="59" t="s">
        <v>9736</v>
      </c>
    </row>
    <row r="14" spans="1:5" ht="34.5" customHeight="1">
      <c r="B14" s="45" t="s">
        <v>9747</v>
      </c>
      <c r="C14" s="59" t="s">
        <v>9748</v>
      </c>
      <c r="D14" s="59" t="s">
        <v>9749</v>
      </c>
      <c r="E14" s="45" t="s">
        <v>9750</v>
      </c>
    </row>
    <row r="15" spans="1:5" ht="33.950000000000003" customHeight="1">
      <c r="B15" s="45" t="s">
        <v>9751</v>
      </c>
      <c r="C15" s="59" t="s">
        <v>9752</v>
      </c>
      <c r="D15" s="134" t="s">
        <v>9753</v>
      </c>
      <c r="E15" s="45" t="s">
        <v>9750</v>
      </c>
    </row>
    <row r="16" spans="1:5" ht="20.45" customHeight="1">
      <c r="B16" s="45" t="s">
        <v>9727</v>
      </c>
      <c r="C16" s="59" t="s">
        <v>9765</v>
      </c>
      <c r="D16" s="46" t="s">
        <v>9766</v>
      </c>
      <c r="E16" s="45" t="s">
        <v>9767</v>
      </c>
    </row>
    <row r="17" spans="2:5" ht="20.45" customHeight="1">
      <c r="B17" s="45"/>
      <c r="C17" s="59"/>
      <c r="D17" s="46"/>
      <c r="E17" s="45"/>
    </row>
    <row r="18" spans="2:5" ht="20.45" customHeight="1">
      <c r="B18" s="45"/>
      <c r="C18" s="59"/>
      <c r="D18" s="46"/>
      <c r="E18" s="45"/>
    </row>
    <row r="19" spans="2:5" ht="20.45" customHeight="1">
      <c r="B19" s="45"/>
      <c r="C19" s="166" t="s">
        <v>9769</v>
      </c>
      <c r="D19" s="46"/>
      <c r="E19" s="45"/>
    </row>
    <row r="20" spans="2:5" ht="20.45" customHeight="1">
      <c r="B20" s="45"/>
      <c r="C20" s="59"/>
      <c r="D20" s="46"/>
      <c r="E20" s="45"/>
    </row>
    <row r="21" spans="2:5" ht="20.45" customHeight="1">
      <c r="B21" s="45" t="s">
        <v>9798</v>
      </c>
      <c r="C21" s="59"/>
      <c r="D21" s="46"/>
      <c r="E21" s="45"/>
    </row>
    <row r="22" spans="2:5" ht="20.45" customHeight="1">
      <c r="B22" s="45"/>
      <c r="C22" s="59"/>
      <c r="D22" s="46"/>
      <c r="E22" s="45"/>
    </row>
    <row r="23" spans="2:5" ht="20.45" customHeight="1">
      <c r="B23" s="45"/>
      <c r="C23" s="59"/>
      <c r="D23" s="46"/>
      <c r="E23" s="45"/>
    </row>
    <row r="24" spans="2:5" ht="20.45" customHeight="1">
      <c r="B24" s="45"/>
      <c r="C24" s="59"/>
      <c r="D24" s="46"/>
      <c r="E24" s="45"/>
    </row>
    <row r="25" spans="2:5" ht="20.45" customHeight="1">
      <c r="B25" s="45"/>
      <c r="C25" s="59"/>
      <c r="D25" s="46"/>
      <c r="E25" s="45"/>
    </row>
    <row r="26" spans="2:5" ht="20.45" customHeight="1">
      <c r="B26" s="45"/>
      <c r="C26" s="59"/>
      <c r="D26" s="46"/>
      <c r="E26" s="45"/>
    </row>
    <row r="27" spans="2:5" ht="20.45" customHeight="1">
      <c r="B27" s="45"/>
      <c r="C27" s="59"/>
      <c r="D27" s="46"/>
      <c r="E27" s="45"/>
    </row>
    <row r="28" spans="2:5" ht="20.45" customHeight="1">
      <c r="B28" s="45"/>
      <c r="C28" s="59"/>
      <c r="D28" s="46"/>
      <c r="E28" s="45"/>
    </row>
    <row r="29" spans="2:5" ht="20.45" customHeight="1">
      <c r="B29" s="45"/>
      <c r="C29" s="59"/>
      <c r="D29" s="46"/>
      <c r="E29" s="45"/>
    </row>
    <row r="30" spans="2:5" ht="20.45" customHeight="1">
      <c r="B30" s="45"/>
      <c r="C30" s="59"/>
      <c r="D30" s="46"/>
      <c r="E30" s="45"/>
    </row>
    <row r="31" spans="2:5" ht="20.45" customHeight="1">
      <c r="B31" s="45"/>
      <c r="C31" s="59"/>
      <c r="D31" s="46"/>
      <c r="E31" s="45"/>
    </row>
    <row r="32" spans="2:5" ht="20.45" customHeight="1">
      <c r="B32" s="45"/>
      <c r="C32" s="59"/>
      <c r="D32" s="46"/>
      <c r="E32" s="45"/>
    </row>
    <row r="33" spans="2:5" ht="20.45" customHeight="1">
      <c r="B33" s="45"/>
      <c r="C33" s="59"/>
      <c r="D33" s="46"/>
      <c r="E33" s="45"/>
    </row>
    <row r="34" spans="2:5" ht="20.45" customHeight="1">
      <c r="B34" s="45"/>
      <c r="C34" s="59"/>
      <c r="D34" s="46"/>
      <c r="E34" s="45"/>
    </row>
    <row r="35" spans="2:5" ht="20.45" customHeight="1">
      <c r="B35" s="45"/>
      <c r="C35" s="59"/>
      <c r="D35" s="46"/>
      <c r="E35" s="45"/>
    </row>
    <row r="36" spans="2:5" ht="20.45" customHeight="1">
      <c r="B36" s="45"/>
      <c r="C36" s="59"/>
      <c r="D36" s="46"/>
      <c r="E36" s="45"/>
    </row>
    <row r="37" spans="2:5" ht="20.45" customHeight="1">
      <c r="B37" s="45"/>
      <c r="C37" s="59"/>
      <c r="D37" s="46"/>
      <c r="E37" s="45"/>
    </row>
    <row r="38" spans="2:5" ht="20.45" customHeight="1">
      <c r="B38" s="45"/>
      <c r="C38" s="59"/>
      <c r="D38" s="131" t="s">
        <v>9770</v>
      </c>
      <c r="E38" s="131" t="s">
        <v>9771</v>
      </c>
    </row>
    <row r="39" spans="2:5" ht="20.45" customHeight="1">
      <c r="B39" s="45"/>
      <c r="C39" s="59"/>
      <c r="D39" s="167" t="s">
        <v>9728</v>
      </c>
      <c r="E39" s="59" t="s">
        <v>9796</v>
      </c>
    </row>
    <row r="40" spans="2:5" ht="20.45" customHeight="1">
      <c r="B40" s="45"/>
      <c r="C40" s="59"/>
      <c r="D40" s="167" t="s">
        <v>9772</v>
      </c>
      <c r="E40" s="59" t="s">
        <v>9773</v>
      </c>
    </row>
    <row r="41" spans="2:5" ht="20.45" customHeight="1">
      <c r="B41" s="45"/>
      <c r="C41" s="59"/>
      <c r="D41" s="167" t="s">
        <v>9774</v>
      </c>
      <c r="E41" s="59" t="s">
        <v>9797</v>
      </c>
    </row>
    <row r="42" spans="2:5" ht="20.45" customHeight="1">
      <c r="B42" s="45"/>
      <c r="C42" s="59"/>
      <c r="D42" s="167" t="s">
        <v>9775</v>
      </c>
      <c r="E42" s="59" t="s">
        <v>9776</v>
      </c>
    </row>
    <row r="43" spans="2:5" ht="20.45" customHeight="1">
      <c r="B43" s="45"/>
      <c r="C43" s="59"/>
      <c r="D43" s="167" t="s">
        <v>9777</v>
      </c>
      <c r="E43" s="59" t="s">
        <v>9778</v>
      </c>
    </row>
    <row r="44" spans="2:5" ht="20.45" customHeight="1">
      <c r="B44" s="45"/>
      <c r="C44" s="59"/>
      <c r="D44" s="167" t="s">
        <v>9779</v>
      </c>
      <c r="E44" s="59" t="s">
        <v>9799</v>
      </c>
    </row>
    <row r="45" spans="2:5" ht="20.45" customHeight="1">
      <c r="B45" s="45"/>
      <c r="C45" s="59"/>
      <c r="D45" s="167" t="s">
        <v>9780</v>
      </c>
      <c r="E45" s="59" t="s">
        <v>9781</v>
      </c>
    </row>
    <row r="46" spans="2:5" ht="20.45" customHeight="1">
      <c r="B46" s="45"/>
      <c r="C46" s="59"/>
      <c r="D46" s="167" t="s">
        <v>9782</v>
      </c>
      <c r="E46" s="59" t="s">
        <v>9783</v>
      </c>
    </row>
    <row r="47" spans="2:5" ht="20.45" customHeight="1">
      <c r="B47" s="45"/>
      <c r="C47" s="59"/>
      <c r="D47" s="167" t="s">
        <v>9784</v>
      </c>
      <c r="E47" s="59" t="s">
        <v>9785</v>
      </c>
    </row>
    <row r="48" spans="2:5" ht="20.45" customHeight="1">
      <c r="B48" s="45"/>
      <c r="C48" s="59"/>
      <c r="D48" s="167" t="s">
        <v>9786</v>
      </c>
      <c r="E48" s="59" t="s">
        <v>9787</v>
      </c>
    </row>
    <row r="49" spans="2:5" ht="20.45" customHeight="1">
      <c r="B49" s="45"/>
      <c r="C49" s="59"/>
      <c r="D49" s="167" t="s">
        <v>9788</v>
      </c>
      <c r="E49" s="59" t="s">
        <v>9789</v>
      </c>
    </row>
    <row r="50" spans="2:5" ht="20.45" customHeight="1">
      <c r="B50" s="45"/>
      <c r="C50" s="59"/>
      <c r="D50" s="167" t="s">
        <v>9790</v>
      </c>
      <c r="E50" s="59" t="s">
        <v>9802</v>
      </c>
    </row>
    <row r="51" spans="2:5" ht="20.45" customHeight="1">
      <c r="B51" s="45"/>
      <c r="C51" s="59"/>
      <c r="D51" s="167" t="s">
        <v>9791</v>
      </c>
      <c r="E51" s="59" t="s">
        <v>9801</v>
      </c>
    </row>
    <row r="52" spans="2:5" ht="20.45" customHeight="1">
      <c r="B52" s="45"/>
      <c r="C52" s="59"/>
      <c r="D52" s="167" t="s">
        <v>9792</v>
      </c>
      <c r="E52" s="59" t="s">
        <v>9793</v>
      </c>
    </row>
    <row r="53" spans="2:5" ht="20.45" customHeight="1">
      <c r="B53" s="45"/>
      <c r="C53" s="59"/>
      <c r="D53" s="167" t="s">
        <v>9794</v>
      </c>
      <c r="E53" s="59" t="s">
        <v>9795</v>
      </c>
    </row>
    <row r="54" spans="2:5" ht="20.45" customHeight="1">
      <c r="B54" s="45"/>
      <c r="C54" s="59"/>
      <c r="D54" s="46"/>
      <c r="E54" s="45"/>
    </row>
    <row r="55" spans="2:5" ht="20.45" customHeight="1">
      <c r="B55" s="45" t="s">
        <v>9800</v>
      </c>
      <c r="C55" s="59"/>
      <c r="D55" s="46"/>
      <c r="E55" s="45"/>
    </row>
    <row r="56" spans="2:5" ht="20.45" customHeight="1">
      <c r="B56" s="45"/>
      <c r="C56" s="59"/>
      <c r="D56" s="46"/>
      <c r="E56" s="45"/>
    </row>
    <row r="57" spans="2:5" ht="20.45" customHeight="1">
      <c r="B57" s="45"/>
      <c r="C57" s="59"/>
      <c r="D57" s="46"/>
      <c r="E57" s="45"/>
    </row>
    <row r="58" spans="2:5" ht="20.45" customHeight="1">
      <c r="B58" s="131" t="s">
        <v>3325</v>
      </c>
      <c r="C58" s="131" t="s">
        <v>9804</v>
      </c>
      <c r="D58" s="131" t="s">
        <v>9805</v>
      </c>
      <c r="E58" s="131"/>
    </row>
    <row r="59" spans="2:5" ht="20.45" customHeight="1">
      <c r="B59" s="45" t="s">
        <v>9775</v>
      </c>
      <c r="C59" s="59" t="s">
        <v>9803</v>
      </c>
      <c r="D59" s="46" t="s">
        <v>9814</v>
      </c>
      <c r="E59" s="45"/>
    </row>
    <row r="60" spans="2:5" ht="20.45" customHeight="1">
      <c r="B60" s="45"/>
      <c r="C60" s="59"/>
      <c r="D60" s="46"/>
      <c r="E60" s="45"/>
    </row>
    <row r="61" spans="2:5" ht="20.45" customHeight="1">
      <c r="B61" s="57" t="s">
        <v>9806</v>
      </c>
      <c r="C61" s="59"/>
      <c r="D61" s="46"/>
      <c r="E61" s="45"/>
    </row>
    <row r="62" spans="2:5" ht="20.45" customHeight="1">
      <c r="B62" s="57"/>
      <c r="C62" s="59"/>
      <c r="D62" s="46"/>
      <c r="E62" s="45"/>
    </row>
    <row r="63" spans="2:5" ht="20.45" customHeight="1">
      <c r="B63" s="168" t="s">
        <v>9626</v>
      </c>
      <c r="C63" s="169" t="s">
        <v>2</v>
      </c>
      <c r="D63" s="170" t="s">
        <v>9809</v>
      </c>
      <c r="E63" s="45"/>
    </row>
    <row r="64" spans="2:5" ht="20.45" customHeight="1">
      <c r="B64" s="45" t="s">
        <v>6556</v>
      </c>
      <c r="C64" s="59" t="s">
        <v>264</v>
      </c>
      <c r="D64" s="46" t="s">
        <v>9811</v>
      </c>
      <c r="E64" s="45"/>
    </row>
    <row r="65" spans="2:5" ht="20.45" customHeight="1">
      <c r="B65" s="45" t="s">
        <v>6557</v>
      </c>
      <c r="C65" s="59" t="s">
        <v>266</v>
      </c>
      <c r="D65" s="46" t="s">
        <v>9807</v>
      </c>
      <c r="E65" s="45"/>
    </row>
    <row r="66" spans="2:5" ht="20.45" customHeight="1">
      <c r="B66" s="45"/>
      <c r="C66" s="59"/>
      <c r="D66" s="46" t="s">
        <v>9808</v>
      </c>
      <c r="E66" s="45"/>
    </row>
    <row r="67" spans="2:5" ht="20.45" customHeight="1">
      <c r="B67" s="45" t="s">
        <v>6558</v>
      </c>
      <c r="C67" s="59" t="s">
        <v>267</v>
      </c>
      <c r="D67" s="46"/>
      <c r="E67" s="45"/>
    </row>
    <row r="68" spans="2:5" ht="20.45" customHeight="1">
      <c r="B68" s="45" t="s">
        <v>6559</v>
      </c>
      <c r="C68" s="59" t="s">
        <v>268</v>
      </c>
      <c r="D68" s="46"/>
      <c r="E68" s="45"/>
    </row>
    <row r="69" spans="2:5" ht="20.45" customHeight="1">
      <c r="B69" s="45"/>
      <c r="C69" s="59"/>
      <c r="D69" s="170" t="s">
        <v>9810</v>
      </c>
      <c r="E69" s="45"/>
    </row>
    <row r="70" spans="2:5" ht="20.45" customHeight="1">
      <c r="B70" s="45" t="s">
        <v>6560</v>
      </c>
      <c r="C70" s="59" t="s">
        <v>269</v>
      </c>
      <c r="D70" s="46" t="s">
        <v>9812</v>
      </c>
      <c r="E70" s="45"/>
    </row>
    <row r="71" spans="2:5" ht="20.45" customHeight="1">
      <c r="B71" s="45" t="s">
        <v>6561</v>
      </c>
      <c r="C71" s="59" t="s">
        <v>270</v>
      </c>
      <c r="D71" s="46" t="s">
        <v>9807</v>
      </c>
      <c r="E71" s="45"/>
    </row>
    <row r="72" spans="2:5" ht="20.45" customHeight="1">
      <c r="B72" s="45" t="s">
        <v>6562</v>
      </c>
      <c r="C72" s="59" t="s">
        <v>271</v>
      </c>
      <c r="D72" s="46" t="s">
        <v>9813</v>
      </c>
      <c r="E72" s="45"/>
    </row>
    <row r="73" spans="2:5" ht="20.45" customHeight="1">
      <c r="B73" s="45"/>
      <c r="C73" s="59"/>
      <c r="D73" s="46"/>
      <c r="E73" s="45"/>
    </row>
    <row r="74" spans="2:5" ht="20.45" customHeight="1">
      <c r="B74" s="45"/>
      <c r="C74" s="59"/>
      <c r="D74" s="46"/>
      <c r="E74" s="45"/>
    </row>
    <row r="75" spans="2:5" ht="20.45" customHeight="1">
      <c r="B75" s="45"/>
      <c r="C75" s="59"/>
      <c r="D75" s="46"/>
      <c r="E75" s="45"/>
    </row>
    <row r="76" spans="2:5" ht="20.45" customHeight="1">
      <c r="B76" s="131" t="s">
        <v>3325</v>
      </c>
      <c r="C76" s="131" t="s">
        <v>9804</v>
      </c>
      <c r="D76" s="131" t="s">
        <v>9805</v>
      </c>
      <c r="E76" s="131"/>
    </row>
    <row r="77" spans="2:5" ht="20.45" customHeight="1">
      <c r="B77" s="45" t="s">
        <v>9791</v>
      </c>
      <c r="C77" s="59" t="s">
        <v>9815</v>
      </c>
      <c r="D77" s="46" t="s">
        <v>9816</v>
      </c>
      <c r="E77" s="45"/>
    </row>
    <row r="78" spans="2:5" ht="20.45" customHeight="1">
      <c r="B78" s="45"/>
      <c r="C78" s="59"/>
      <c r="D78" s="46"/>
      <c r="E78" s="45"/>
    </row>
    <row r="79" spans="2:5" ht="20.45" customHeight="1">
      <c r="B79" s="45" t="s">
        <v>9817</v>
      </c>
      <c r="C79" s="59"/>
      <c r="D79" s="46"/>
      <c r="E79" s="45"/>
    </row>
    <row r="80" spans="2:5" ht="20.45" customHeight="1">
      <c r="B80" s="45" t="s">
        <v>9818</v>
      </c>
      <c r="C80" s="59"/>
      <c r="D80" s="46"/>
      <c r="E80" s="45"/>
    </row>
    <row r="81" spans="2:5" ht="20.45" customHeight="1">
      <c r="B81" s="45"/>
      <c r="C81" s="59"/>
      <c r="D81" s="46"/>
      <c r="E81" s="45"/>
    </row>
    <row r="82" spans="2:5" ht="20.45" customHeight="1">
      <c r="B82" s="45"/>
      <c r="C82" s="59"/>
      <c r="D82" s="46"/>
      <c r="E82" s="45"/>
    </row>
    <row r="83" spans="2:5" ht="20.45" customHeight="1">
      <c r="B83" s="168" t="s">
        <v>9626</v>
      </c>
      <c r="C83" s="169" t="s">
        <v>2</v>
      </c>
      <c r="D83" s="172" t="s">
        <v>8</v>
      </c>
      <c r="E83" s="45"/>
    </row>
    <row r="84" spans="2:5" ht="20.45" customHeight="1" outlineLevel="2">
      <c r="B84" s="45" t="s">
        <v>6556</v>
      </c>
      <c r="C84" s="59" t="s">
        <v>264</v>
      </c>
      <c r="D84" s="171">
        <v>1.5000001000000001</v>
      </c>
      <c r="E84" s="45"/>
    </row>
    <row r="85" spans="2:5" ht="20.45" customHeight="1" outlineLevel="2">
      <c r="B85" s="45" t="s">
        <v>6556</v>
      </c>
      <c r="C85" s="59" t="s">
        <v>264</v>
      </c>
      <c r="D85" s="171">
        <v>0.66666990000000004</v>
      </c>
      <c r="E85" s="45"/>
    </row>
    <row r="86" spans="2:5" ht="20.45" customHeight="1" outlineLevel="1">
      <c r="B86" s="45" t="s">
        <v>9823</v>
      </c>
      <c r="C86" s="59"/>
      <c r="D86" s="173">
        <f>SUBTOTAL(9,D84:D85)</f>
        <v>2.1666699999999999</v>
      </c>
      <c r="E86" s="45"/>
    </row>
    <row r="87" spans="2:5" ht="20.45" customHeight="1" outlineLevel="2">
      <c r="B87" s="45" t="s">
        <v>6557</v>
      </c>
      <c r="C87" s="59" t="s">
        <v>266</v>
      </c>
      <c r="D87" s="173">
        <v>1.5000001000000001</v>
      </c>
      <c r="E87" s="45"/>
    </row>
    <row r="88" spans="2:5" ht="20.45" customHeight="1" outlineLevel="2">
      <c r="B88" s="45" t="s">
        <v>6557</v>
      </c>
      <c r="C88" s="59" t="s">
        <v>266</v>
      </c>
      <c r="D88" s="173">
        <v>5</v>
      </c>
      <c r="E88" s="45"/>
    </row>
    <row r="89" spans="2:5" ht="20.45" customHeight="1" outlineLevel="1">
      <c r="B89" s="45" t="s">
        <v>9824</v>
      </c>
      <c r="C89" s="59"/>
      <c r="D89" s="173">
        <f>SUBTOTAL(9,D87:D88)</f>
        <v>6.5000001000000003</v>
      </c>
      <c r="E89" s="45"/>
    </row>
    <row r="90" spans="2:5" ht="20.45" hidden="1" customHeight="1" outlineLevel="2">
      <c r="B90" s="45" t="s">
        <v>6558</v>
      </c>
      <c r="C90" s="59" t="s">
        <v>267</v>
      </c>
      <c r="D90" s="173">
        <v>10</v>
      </c>
      <c r="E90" s="45"/>
    </row>
    <row r="91" spans="2:5" ht="20.45" hidden="1" customHeight="1" outlineLevel="2">
      <c r="B91" s="45" t="s">
        <v>6558</v>
      </c>
      <c r="C91" s="59" t="s">
        <v>267</v>
      </c>
      <c r="D91" s="173">
        <v>6.5936459999999997</v>
      </c>
      <c r="E91" s="45"/>
    </row>
    <row r="92" spans="2:5" ht="20.45" customHeight="1" outlineLevel="1" collapsed="1">
      <c r="B92" s="45" t="s">
        <v>9825</v>
      </c>
      <c r="C92" s="59"/>
      <c r="D92" s="173">
        <f>SUBTOTAL(9,D90:D91)</f>
        <v>16.593646</v>
      </c>
      <c r="E92" s="45"/>
    </row>
    <row r="93" spans="2:5" ht="20.45" hidden="1" customHeight="1" outlineLevel="2">
      <c r="B93" s="45" t="s">
        <v>6559</v>
      </c>
      <c r="C93" s="59" t="s">
        <v>268</v>
      </c>
      <c r="D93" s="173">
        <v>6.1770459999999998</v>
      </c>
      <c r="E93" s="45"/>
    </row>
    <row r="94" spans="2:5" ht="20.45" hidden="1" customHeight="1" outlineLevel="2">
      <c r="B94" s="45" t="s">
        <v>6559</v>
      </c>
      <c r="C94" s="59" t="s">
        <v>268</v>
      </c>
      <c r="D94" s="173">
        <v>8.7999999999999995E-2</v>
      </c>
      <c r="E94" s="45"/>
    </row>
    <row r="95" spans="2:5" ht="20.45" customHeight="1" outlineLevel="1" collapsed="1">
      <c r="B95" s="45" t="s">
        <v>9826</v>
      </c>
      <c r="C95" s="59"/>
      <c r="D95" s="173">
        <f>SUBTOTAL(9,D93:D94)</f>
        <v>6.2650459999999999</v>
      </c>
      <c r="E95" s="45"/>
    </row>
    <row r="96" spans="2:5" ht="20.45" hidden="1" customHeight="1" outlineLevel="2">
      <c r="B96" s="45" t="s">
        <v>6560</v>
      </c>
      <c r="C96" s="59" t="s">
        <v>269</v>
      </c>
      <c r="D96" s="173">
        <v>1.625</v>
      </c>
      <c r="E96" s="45"/>
    </row>
    <row r="97" spans="2:5" ht="20.45" hidden="1" customHeight="1" outlineLevel="2">
      <c r="B97" s="45" t="s">
        <v>6560</v>
      </c>
      <c r="C97" s="59" t="s">
        <v>269</v>
      </c>
      <c r="D97" s="173">
        <v>10</v>
      </c>
      <c r="E97" s="45"/>
    </row>
    <row r="98" spans="2:5" ht="20.45" customHeight="1" outlineLevel="1" collapsed="1">
      <c r="B98" s="45" t="s">
        <v>9827</v>
      </c>
      <c r="C98" s="59"/>
      <c r="D98" s="173">
        <f>SUBTOTAL(9,D96:D97)</f>
        <v>11.625</v>
      </c>
      <c r="E98" s="45"/>
    </row>
    <row r="99" spans="2:5" ht="20.45" hidden="1" customHeight="1" outlineLevel="2">
      <c r="B99" s="45" t="s">
        <v>6561</v>
      </c>
      <c r="C99" s="59" t="s">
        <v>270</v>
      </c>
      <c r="D99" s="173">
        <v>1.3499551999999999</v>
      </c>
      <c r="E99" s="45"/>
    </row>
    <row r="100" spans="2:5" ht="20.45" hidden="1" customHeight="1" outlineLevel="2">
      <c r="B100" s="45" t="s">
        <v>6561</v>
      </c>
      <c r="C100" s="59" t="s">
        <v>270</v>
      </c>
      <c r="D100" s="173">
        <v>4.3522914000000004</v>
      </c>
      <c r="E100" s="45"/>
    </row>
    <row r="101" spans="2:5" ht="20.45" customHeight="1" outlineLevel="1" collapsed="1">
      <c r="B101" s="45" t="s">
        <v>9828</v>
      </c>
      <c r="C101" s="59"/>
      <c r="D101" s="173">
        <f>SUBTOTAL(9,D99:D100)</f>
        <v>5.7022466000000005</v>
      </c>
      <c r="E101" s="45"/>
    </row>
    <row r="102" spans="2:5" ht="20.45" hidden="1" customHeight="1" outlineLevel="2">
      <c r="B102" s="45" t="s">
        <v>6562</v>
      </c>
      <c r="C102" s="59" t="s">
        <v>271</v>
      </c>
      <c r="D102" s="173">
        <v>2.3249995999999999</v>
      </c>
      <c r="E102" s="45"/>
    </row>
    <row r="103" spans="2:5" ht="20.45" customHeight="1" outlineLevel="1" collapsed="1">
      <c r="B103" s="45" t="s">
        <v>9829</v>
      </c>
      <c r="C103" s="59"/>
      <c r="D103" s="173">
        <f>SUBTOTAL(9,D102:D102)</f>
        <v>2.3249995999999999</v>
      </c>
      <c r="E103" s="45"/>
    </row>
    <row r="104" spans="2:5" ht="20.45" customHeight="1">
      <c r="B104" s="45" t="s">
        <v>9830</v>
      </c>
      <c r="C104" s="59"/>
      <c r="D104" s="173">
        <f>SUBTOTAL(9,D84:D102)</f>
        <v>51.177608299999996</v>
      </c>
      <c r="E104" s="45"/>
    </row>
    <row r="105" spans="2:5" ht="20.45" customHeight="1">
      <c r="B105" s="45"/>
      <c r="C105" s="59"/>
      <c r="D105" s="171"/>
      <c r="E105" s="45"/>
    </row>
    <row r="106" spans="2:5" ht="20.45" customHeight="1">
      <c r="B106" s="45"/>
      <c r="C106" s="59"/>
      <c r="D106" s="46"/>
      <c r="E106" s="45"/>
    </row>
    <row r="107" spans="2:5" ht="20.45" customHeight="1">
      <c r="B107" s="57" t="s">
        <v>9832</v>
      </c>
      <c r="C107" s="59"/>
      <c r="D107" s="46"/>
      <c r="E107" s="45"/>
    </row>
    <row r="108" spans="2:5" ht="20.45" customHeight="1">
      <c r="B108" s="45" t="s">
        <v>9875</v>
      </c>
      <c r="C108" s="59"/>
      <c r="D108" s="46"/>
      <c r="E108" s="45"/>
    </row>
    <row r="109" spans="2:5" ht="20.45" customHeight="1">
      <c r="B109" s="45" t="s">
        <v>9831</v>
      </c>
      <c r="C109" s="59"/>
      <c r="D109" s="46"/>
      <c r="E109" s="45"/>
    </row>
    <row r="110" spans="2:5" ht="20.45" customHeight="1">
      <c r="B110" s="45"/>
      <c r="C110" s="59"/>
      <c r="D110" s="46"/>
      <c r="E110" s="45"/>
    </row>
    <row r="111" spans="2:5" ht="20.45" customHeight="1">
      <c r="B111" s="45"/>
      <c r="C111" s="59"/>
      <c r="D111" s="46"/>
      <c r="E111" s="45"/>
    </row>
    <row r="112" spans="2:5" ht="20.45" customHeight="1">
      <c r="B112" s="45"/>
      <c r="C112" s="59"/>
      <c r="D112" s="46"/>
      <c r="E112" s="45"/>
    </row>
    <row r="113" spans="2:5" ht="20.45" customHeight="1">
      <c r="B113" s="45"/>
      <c r="C113" s="59"/>
      <c r="D113" s="46"/>
      <c r="E113" s="45"/>
    </row>
    <row r="114" spans="2:5" ht="20.45" customHeight="1">
      <c r="B114" s="45"/>
      <c r="C114" s="59"/>
      <c r="D114" s="46"/>
      <c r="E114" s="45"/>
    </row>
    <row r="115" spans="2:5" ht="20.45" customHeight="1">
      <c r="B115" s="45"/>
      <c r="C115" s="59"/>
      <c r="D115" s="46"/>
      <c r="E115" s="45"/>
    </row>
    <row r="116" spans="2:5" ht="20.45" customHeight="1">
      <c r="B116" s="45"/>
      <c r="C116" s="59"/>
      <c r="D116" s="46"/>
      <c r="E116" s="45"/>
    </row>
    <row r="117" spans="2:5" ht="20.45" customHeight="1">
      <c r="B117" s="45"/>
      <c r="C117" s="59"/>
      <c r="D117" s="46"/>
      <c r="E117" s="45"/>
    </row>
    <row r="118" spans="2:5" ht="20.45" customHeight="1">
      <c r="B118" s="45"/>
      <c r="C118" s="59"/>
      <c r="D118" s="46"/>
      <c r="E118" s="45"/>
    </row>
    <row r="119" spans="2:5" ht="20.45" customHeight="1">
      <c r="B119" s="45"/>
      <c r="C119" s="59"/>
      <c r="D119" s="46"/>
      <c r="E119" s="45"/>
    </row>
    <row r="120" spans="2:5" ht="20.45" customHeight="1">
      <c r="B120" s="45"/>
      <c r="C120" s="59"/>
      <c r="D120" s="46"/>
      <c r="E120" s="45"/>
    </row>
    <row r="121" spans="2:5" ht="20.45" customHeight="1">
      <c r="B121" s="45"/>
      <c r="C121" s="59"/>
      <c r="D121" s="46"/>
      <c r="E121" s="45"/>
    </row>
    <row r="122" spans="2:5" ht="20.45" customHeight="1">
      <c r="B122" s="45"/>
      <c r="C122" s="59"/>
      <c r="D122" s="46"/>
      <c r="E122" s="45"/>
    </row>
    <row r="123" spans="2:5" ht="20.45" customHeight="1">
      <c r="B123" s="45"/>
      <c r="C123" s="59"/>
      <c r="D123" s="46"/>
      <c r="E123" s="45"/>
    </row>
    <row r="124" spans="2:5" ht="20.45" customHeight="1">
      <c r="B124" s="45"/>
      <c r="C124" s="59"/>
      <c r="D124" s="46"/>
      <c r="E124" s="45"/>
    </row>
    <row r="125" spans="2:5" ht="20.45" customHeight="1">
      <c r="B125" s="45"/>
      <c r="C125" s="59"/>
      <c r="D125" s="46"/>
      <c r="E125" s="45"/>
    </row>
    <row r="126" spans="2:5" ht="20.45" customHeight="1">
      <c r="B126" s="45"/>
      <c r="C126" s="59"/>
      <c r="D126" s="46"/>
      <c r="E126" s="45"/>
    </row>
    <row r="127" spans="2:5" ht="20.45" customHeight="1">
      <c r="B127" s="45"/>
      <c r="C127" s="59"/>
      <c r="D127" s="46"/>
      <c r="E127" s="45"/>
    </row>
    <row r="128" spans="2:5" ht="20.45" customHeight="1">
      <c r="B128" s="45"/>
      <c r="C128" s="59"/>
      <c r="D128" s="46"/>
      <c r="E128" s="45"/>
    </row>
    <row r="129" spans="2:5" ht="20.45" customHeight="1">
      <c r="B129" s="45"/>
      <c r="C129" s="59"/>
      <c r="D129" s="46"/>
      <c r="E129" s="45"/>
    </row>
    <row r="130" spans="2:5" ht="20.45" customHeight="1">
      <c r="B130" s="45"/>
      <c r="C130" s="59"/>
      <c r="D130" s="46"/>
      <c r="E130" s="45"/>
    </row>
    <row r="131" spans="2:5" ht="20.45" customHeight="1">
      <c r="B131" s="45"/>
      <c r="C131" s="59"/>
      <c r="D131" s="46"/>
      <c r="E131" s="45"/>
    </row>
    <row r="132" spans="2:5" ht="20.45" customHeight="1">
      <c r="B132" s="45"/>
      <c r="C132" s="59"/>
      <c r="D132" s="46"/>
      <c r="E132" s="45"/>
    </row>
    <row r="133" spans="2:5" ht="20.45" customHeight="1">
      <c r="B133" s="45"/>
      <c r="C133" s="59"/>
      <c r="D133" s="46"/>
      <c r="E133" s="45"/>
    </row>
    <row r="134" spans="2:5" ht="20.45" customHeight="1">
      <c r="B134" s="45"/>
      <c r="C134" s="59"/>
      <c r="D134" s="46"/>
      <c r="E134" s="45"/>
    </row>
    <row r="135" spans="2:5" ht="20.45" customHeight="1">
      <c r="B135" s="45"/>
      <c r="C135" s="59"/>
      <c r="D135" s="46"/>
      <c r="E135" s="45"/>
    </row>
    <row r="136" spans="2:5" ht="20.45" customHeight="1">
      <c r="B136" s="45"/>
      <c r="C136" s="59"/>
      <c r="D136" s="46"/>
      <c r="E136" s="45"/>
    </row>
    <row r="137" spans="2:5" ht="20.45" customHeight="1">
      <c r="B137" s="45"/>
      <c r="C137" s="59"/>
      <c r="D137" s="46"/>
      <c r="E137" s="45"/>
    </row>
    <row r="138" spans="2:5" ht="20.45" customHeight="1">
      <c r="B138" s="45"/>
      <c r="C138" s="59"/>
      <c r="D138" s="46"/>
      <c r="E138" s="45"/>
    </row>
    <row r="139" spans="2:5" ht="20.45" customHeight="1">
      <c r="B139" s="45"/>
      <c r="C139" s="59"/>
      <c r="D139" s="46"/>
      <c r="E139" s="45"/>
    </row>
    <row r="140" spans="2:5" ht="20.45" customHeight="1">
      <c r="B140" s="45"/>
      <c r="C140" s="59"/>
      <c r="D140" s="46"/>
      <c r="E140" s="45"/>
    </row>
    <row r="141" spans="2:5" ht="20.45" customHeight="1">
      <c r="B141" s="45"/>
      <c r="C141" s="59"/>
      <c r="D141" s="46"/>
      <c r="E141" s="45"/>
    </row>
    <row r="142" spans="2:5" ht="20.45" customHeight="1">
      <c r="B142" s="45"/>
      <c r="C142" s="59"/>
      <c r="D142" s="46"/>
      <c r="E142" s="45"/>
    </row>
    <row r="143" spans="2:5" ht="20.45" customHeight="1">
      <c r="B143" s="45"/>
      <c r="C143" s="59"/>
      <c r="D143" s="46"/>
      <c r="E143" s="45"/>
    </row>
    <row r="144" spans="2:5" ht="20.45" customHeight="1">
      <c r="B144" s="45"/>
      <c r="C144" s="59"/>
      <c r="D144" s="46"/>
      <c r="E144" s="45"/>
    </row>
    <row r="145" spans="2:5" ht="20.45" customHeight="1">
      <c r="B145" s="45"/>
      <c r="C145" s="59"/>
      <c r="D145" s="46"/>
      <c r="E145" s="45"/>
    </row>
    <row r="146" spans="2:5" ht="20.45" customHeight="1">
      <c r="B146" s="45"/>
      <c r="C146" s="59"/>
      <c r="D146" s="46"/>
      <c r="E146" s="45"/>
    </row>
    <row r="147" spans="2:5" ht="20.45" customHeight="1">
      <c r="B147" s="45"/>
      <c r="C147" s="59"/>
      <c r="D147" s="46"/>
      <c r="E147" s="45"/>
    </row>
    <row r="148" spans="2:5" ht="20.45" customHeight="1">
      <c r="B148" s="45"/>
      <c r="C148" s="59"/>
      <c r="D148" s="46"/>
      <c r="E148" s="45"/>
    </row>
    <row r="149" spans="2:5" ht="20.45" customHeight="1">
      <c r="B149" s="45"/>
      <c r="C149" s="59"/>
      <c r="D149" s="46"/>
      <c r="E149" s="45"/>
    </row>
    <row r="150" spans="2:5" ht="20.45" customHeight="1">
      <c r="B150" s="45"/>
      <c r="C150" s="59"/>
      <c r="D150" s="46"/>
      <c r="E150" s="45"/>
    </row>
    <row r="151" spans="2:5" ht="20.45" customHeight="1">
      <c r="B151" s="45"/>
      <c r="C151" s="59"/>
      <c r="D151" s="46"/>
      <c r="E151" s="45"/>
    </row>
    <row r="152" spans="2:5" ht="20.45" customHeight="1">
      <c r="B152" s="45"/>
      <c r="C152" s="59"/>
      <c r="D152" s="46"/>
      <c r="E152" s="45"/>
    </row>
    <row r="153" spans="2:5" ht="20.45" customHeight="1">
      <c r="B153" s="45"/>
      <c r="C153" s="59"/>
      <c r="D153" s="46"/>
      <c r="E153" s="45"/>
    </row>
    <row r="154" spans="2:5" ht="20.45" customHeight="1">
      <c r="B154" s="45"/>
      <c r="C154" s="59"/>
      <c r="D154" s="46"/>
      <c r="E154" s="45"/>
    </row>
    <row r="155" spans="2:5" ht="20.45" customHeight="1">
      <c r="B155" s="45"/>
      <c r="C155" s="59"/>
      <c r="D155" s="46"/>
      <c r="E155" s="45"/>
    </row>
    <row r="156" spans="2:5" ht="20.45" customHeight="1">
      <c r="B156" s="45"/>
      <c r="C156" s="59"/>
      <c r="D156" s="46"/>
      <c r="E156" s="45"/>
    </row>
    <row r="157" spans="2:5" ht="20.45" customHeight="1">
      <c r="B157" s="45"/>
      <c r="C157" s="59"/>
      <c r="D157" s="46"/>
      <c r="E157" s="45"/>
    </row>
    <row r="158" spans="2:5" ht="20.45" customHeight="1">
      <c r="B158" s="45"/>
      <c r="C158" s="59"/>
      <c r="D158" s="46"/>
      <c r="E158" s="45"/>
    </row>
    <row r="159" spans="2:5" ht="20.45" customHeight="1">
      <c r="B159" s="45"/>
      <c r="C159" s="59"/>
      <c r="D159" s="46"/>
      <c r="E159" s="45"/>
    </row>
    <row r="160" spans="2:5" ht="20.45" customHeight="1">
      <c r="B160" s="45"/>
      <c r="C160" s="59"/>
      <c r="D160" s="46"/>
      <c r="E160" s="45"/>
    </row>
    <row r="161" spans="2:5" ht="20.45" customHeight="1">
      <c r="B161" s="45"/>
      <c r="C161" s="59"/>
      <c r="D161" s="46"/>
      <c r="E161" s="45"/>
    </row>
    <row r="162" spans="2:5" ht="20.45" customHeight="1">
      <c r="B162" s="45"/>
      <c r="C162" s="59"/>
      <c r="D162" s="46"/>
      <c r="E162" s="45"/>
    </row>
    <row r="163" spans="2:5" ht="20.45" customHeight="1">
      <c r="B163" s="45"/>
      <c r="C163" s="59"/>
      <c r="D163" s="46"/>
      <c r="E163" s="45"/>
    </row>
    <row r="164" spans="2:5" ht="20.45" customHeight="1">
      <c r="B164" s="45"/>
      <c r="C164" s="59"/>
      <c r="D164" s="46"/>
      <c r="E164" s="45"/>
    </row>
    <row r="165" spans="2:5" ht="20.45" customHeight="1">
      <c r="B165" s="45"/>
      <c r="C165" s="59"/>
      <c r="D165" s="46"/>
      <c r="E165" s="45"/>
    </row>
    <row r="166" spans="2:5" ht="20.45" customHeight="1">
      <c r="B166" s="45"/>
      <c r="C166" s="59"/>
      <c r="D166" s="46"/>
      <c r="E166" s="45"/>
    </row>
    <row r="167" spans="2:5" ht="20.45" customHeight="1">
      <c r="B167" s="45"/>
      <c r="C167" s="59"/>
      <c r="D167" s="46"/>
      <c r="E167" s="45"/>
    </row>
    <row r="168" spans="2:5" ht="20.45" customHeight="1">
      <c r="B168" s="45"/>
      <c r="C168" s="59"/>
      <c r="D168" s="46"/>
      <c r="E168" s="45"/>
    </row>
    <row r="169" spans="2:5" ht="20.45" customHeight="1">
      <c r="B169" s="45"/>
      <c r="C169" s="59"/>
      <c r="D169" s="46"/>
      <c r="E169" s="45"/>
    </row>
    <row r="170" spans="2:5" ht="20.45" customHeight="1">
      <c r="B170" s="45"/>
      <c r="C170" s="59"/>
      <c r="D170" s="46"/>
      <c r="E170" s="45"/>
    </row>
    <row r="171" spans="2:5" ht="20.45" customHeight="1">
      <c r="B171" s="45"/>
      <c r="C171" s="59"/>
      <c r="D171" s="46"/>
      <c r="E171" s="45"/>
    </row>
    <row r="172" spans="2:5" ht="20.45" customHeight="1">
      <c r="B172" s="45"/>
      <c r="C172" s="59"/>
      <c r="D172" s="46"/>
      <c r="E172" s="45"/>
    </row>
    <row r="173" spans="2:5" ht="20.45" customHeight="1">
      <c r="B173" s="45"/>
      <c r="C173" s="59"/>
      <c r="D173" s="46"/>
      <c r="E173" s="45"/>
    </row>
    <row r="174" spans="2:5" ht="20.45" customHeight="1">
      <c r="B174" s="45"/>
      <c r="C174" s="59"/>
      <c r="D174" s="46"/>
      <c r="E174" s="45"/>
    </row>
    <row r="175" spans="2:5" ht="20.45" customHeight="1">
      <c r="B175" s="45"/>
      <c r="C175" s="59"/>
      <c r="D175" s="46"/>
      <c r="E175" s="45"/>
    </row>
    <row r="176" spans="2:5" ht="20.45" customHeight="1">
      <c r="B176" s="45"/>
      <c r="C176" s="59"/>
      <c r="D176" s="46"/>
      <c r="E176" s="45"/>
    </row>
    <row r="177" spans="2:5" ht="20.45" customHeight="1">
      <c r="B177" s="45"/>
      <c r="C177" s="59"/>
      <c r="D177" s="46"/>
      <c r="E177" s="45"/>
    </row>
    <row r="178" spans="2:5" ht="20.45" customHeight="1">
      <c r="B178" s="45"/>
      <c r="C178" s="59"/>
      <c r="D178" s="46"/>
      <c r="E178" s="45"/>
    </row>
    <row r="179" spans="2:5" ht="20.45" customHeight="1">
      <c r="B179" s="45"/>
      <c r="C179" s="59"/>
      <c r="D179" s="46"/>
      <c r="E179" s="45"/>
    </row>
    <row r="180" spans="2:5" ht="20.45" customHeight="1">
      <c r="B180" s="45"/>
      <c r="C180" s="59"/>
      <c r="D180" s="46"/>
      <c r="E180" s="45"/>
    </row>
    <row r="181" spans="2:5" ht="20.45" customHeight="1">
      <c r="B181" s="45"/>
      <c r="C181" s="59"/>
      <c r="D181" s="46"/>
      <c r="E181" s="45"/>
    </row>
    <row r="182" spans="2:5" ht="20.45" customHeight="1">
      <c r="B182" s="45"/>
      <c r="C182" s="59"/>
      <c r="D182" s="46"/>
      <c r="E182" s="45"/>
    </row>
    <row r="183" spans="2:5" ht="20.45" customHeight="1">
      <c r="B183" s="45"/>
      <c r="C183" s="59"/>
      <c r="D183" s="46"/>
      <c r="E183" s="45"/>
    </row>
    <row r="184" spans="2:5" ht="20.45" customHeight="1">
      <c r="B184" s="45"/>
      <c r="C184" s="59"/>
      <c r="D184" s="46"/>
      <c r="E184" s="45"/>
    </row>
    <row r="185" spans="2:5" ht="20.45" customHeight="1">
      <c r="B185" s="45"/>
      <c r="C185" s="59"/>
      <c r="D185" s="46"/>
      <c r="E185" s="45"/>
    </row>
    <row r="186" spans="2:5" ht="20.45" customHeight="1">
      <c r="B186" s="45"/>
      <c r="C186" s="59"/>
      <c r="D186" s="46"/>
      <c r="E186" s="45"/>
    </row>
    <row r="187" spans="2:5" ht="20.45" customHeight="1">
      <c r="B187" s="45"/>
      <c r="C187" s="59"/>
      <c r="D187" s="46"/>
      <c r="E187" s="45"/>
    </row>
    <row r="188" spans="2:5" ht="20.45" customHeight="1">
      <c r="B188" s="45"/>
      <c r="C188" s="59"/>
      <c r="D188" s="46"/>
      <c r="E188" s="45"/>
    </row>
    <row r="189" spans="2:5" ht="20.45" customHeight="1">
      <c r="B189" s="45"/>
      <c r="C189" s="59"/>
      <c r="D189" s="46"/>
      <c r="E189" s="45"/>
    </row>
    <row r="190" spans="2:5" ht="20.45" customHeight="1">
      <c r="B190" s="45"/>
      <c r="C190" s="59"/>
      <c r="D190" s="46"/>
      <c r="E190" s="45"/>
    </row>
    <row r="191" spans="2:5" ht="20.45" customHeight="1">
      <c r="B191" s="45"/>
      <c r="C191" s="59"/>
      <c r="D191" s="46"/>
      <c r="E191" s="45"/>
    </row>
    <row r="192" spans="2:5" ht="20.45" customHeight="1">
      <c r="B192" s="45"/>
      <c r="C192" s="59"/>
      <c r="D192" s="46"/>
      <c r="E192" s="45"/>
    </row>
    <row r="193" spans="2:5" ht="20.45" customHeight="1">
      <c r="B193" s="45"/>
      <c r="C193" s="59"/>
      <c r="D193" s="46"/>
      <c r="E193" s="45"/>
    </row>
    <row r="194" spans="2:5" ht="20.45" customHeight="1">
      <c r="B194" s="45"/>
      <c r="C194" s="59"/>
      <c r="D194" s="46"/>
      <c r="E194" s="45"/>
    </row>
    <row r="195" spans="2:5" ht="20.45" customHeight="1">
      <c r="B195" s="45"/>
      <c r="C195" s="59"/>
      <c r="D195" s="46"/>
      <c r="E195" s="45"/>
    </row>
    <row r="196" spans="2:5" ht="20.45" customHeight="1">
      <c r="B196" s="45"/>
      <c r="C196" s="59"/>
      <c r="D196" s="46"/>
      <c r="E196" s="45"/>
    </row>
    <row r="197" spans="2:5" ht="20.45" customHeight="1">
      <c r="B197" s="45"/>
      <c r="C197" s="59"/>
      <c r="D197" s="46"/>
      <c r="E197" s="45"/>
    </row>
    <row r="198" spans="2:5" ht="20.45" customHeight="1">
      <c r="B198" s="45"/>
      <c r="C198" s="59"/>
      <c r="D198" s="46"/>
      <c r="E198" s="45"/>
    </row>
    <row r="199" spans="2:5" ht="20.45" customHeight="1">
      <c r="B199" s="45"/>
      <c r="C199" s="59"/>
      <c r="D199" s="46"/>
      <c r="E199" s="45"/>
    </row>
    <row r="200" spans="2:5" ht="20.45" customHeight="1">
      <c r="B200" s="45"/>
      <c r="C200" s="59"/>
      <c r="D200" s="46"/>
      <c r="E200" s="45"/>
    </row>
    <row r="201" spans="2:5" ht="20.45" customHeight="1">
      <c r="B201" s="45"/>
      <c r="C201" s="59"/>
      <c r="D201" s="46"/>
      <c r="E201" s="45"/>
    </row>
    <row r="202" spans="2:5" ht="20.45" customHeight="1"/>
  </sheetData>
  <mergeCells count="1">
    <mergeCell ref="A1:E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5AFE5-AF7D-4065-A82A-FF744BC42FB9}">
  <sheetPr codeName="Sheet14">
    <tabColor rgb="FF002060"/>
  </sheetPr>
  <dimension ref="A1:H41"/>
  <sheetViews>
    <sheetView workbookViewId="0"/>
  </sheetViews>
  <sheetFormatPr defaultRowHeight="14.25"/>
  <cols>
    <col min="1" max="1" width="11.875" customWidth="1"/>
    <col min="2" max="2" width="14.125" customWidth="1"/>
    <col min="3" max="3" width="49.125" customWidth="1"/>
    <col min="4" max="4" width="27.125" customWidth="1"/>
    <col min="5" max="5" width="46.375" customWidth="1"/>
    <col min="6" max="6" width="13.375" customWidth="1"/>
    <col min="7" max="7" width="22.375" customWidth="1"/>
    <col min="8" max="8" width="10.875" bestFit="1" customWidth="1"/>
    <col min="9" max="12" width="13.375" customWidth="1"/>
  </cols>
  <sheetData>
    <row r="1" spans="1:5" ht="24.95" customHeight="1">
      <c r="A1" s="42"/>
      <c r="C1" s="174" t="s">
        <v>85</v>
      </c>
    </row>
    <row r="3" spans="1:5" s="43" customFormat="1" ht="20.45" customHeight="1">
      <c r="B3" s="45" t="s">
        <v>9843</v>
      </c>
      <c r="C3" s="45"/>
      <c r="D3" s="46"/>
      <c r="E3" s="45"/>
    </row>
    <row r="4" spans="1:5" s="43" customFormat="1" ht="20.45" customHeight="1"/>
    <row r="5" spans="1:5" s="43" customFormat="1" ht="20.45" customHeight="1">
      <c r="B5" s="47" t="s">
        <v>3325</v>
      </c>
      <c r="C5" s="47" t="s">
        <v>3326</v>
      </c>
      <c r="D5" s="47" t="s">
        <v>108</v>
      </c>
      <c r="E5" s="47" t="s">
        <v>3328</v>
      </c>
    </row>
    <row r="6" spans="1:5" s="43" customFormat="1" ht="20.45" customHeight="1">
      <c r="B6" s="45" t="s">
        <v>9836</v>
      </c>
      <c r="C6" s="45" t="s">
        <v>9837</v>
      </c>
      <c r="D6" s="55" t="s">
        <v>9838</v>
      </c>
      <c r="E6" s="45"/>
    </row>
    <row r="7" spans="1:5" s="43" customFormat="1" ht="20.45" customHeight="1">
      <c r="B7" s="45"/>
      <c r="C7" s="45"/>
      <c r="D7" s="55"/>
      <c r="E7" s="45"/>
    </row>
    <row r="8" spans="1:5" s="43" customFormat="1" ht="20.45" customHeight="1">
      <c r="B8" s="45" t="s">
        <v>9845</v>
      </c>
      <c r="C8" s="45"/>
      <c r="D8" s="55"/>
      <c r="E8" s="46" t="s">
        <v>9844</v>
      </c>
    </row>
    <row r="9" spans="1:5" s="43" customFormat="1" ht="20.45" customHeight="1" thickBot="1">
      <c r="B9" s="50"/>
      <c r="C9" s="50"/>
      <c r="D9" s="50"/>
      <c r="E9" s="50"/>
    </row>
    <row r="10" spans="1:5" s="43" customFormat="1" ht="20.45" customHeight="1"/>
    <row r="11" spans="1:5" s="43" customFormat="1" ht="20.45" customHeight="1">
      <c r="B11" s="47" t="s">
        <v>3325</v>
      </c>
      <c r="C11" s="47" t="s">
        <v>3326</v>
      </c>
      <c r="D11" s="47" t="s">
        <v>108</v>
      </c>
      <c r="E11" s="47" t="s">
        <v>3328</v>
      </c>
    </row>
    <row r="12" spans="1:5" s="43" customFormat="1" ht="20.45" customHeight="1">
      <c r="B12" s="45" t="s">
        <v>9839</v>
      </c>
      <c r="C12" s="45" t="s">
        <v>9841</v>
      </c>
      <c r="D12" s="46" t="s">
        <v>9840</v>
      </c>
      <c r="E12" s="45" t="str">
        <f>UPPER(C12)</f>
        <v>PUTS ALL TEXT IN CELL IN UPPERCASE</v>
      </c>
    </row>
    <row r="13" spans="1:5" s="43" customFormat="1" ht="20.45" customHeight="1"/>
    <row r="14" spans="1:5" s="43" customFormat="1" ht="20.45" customHeight="1">
      <c r="B14" s="45" t="s">
        <v>9846</v>
      </c>
    </row>
    <row r="15" spans="1:5" s="43" customFormat="1" ht="20.45" customHeight="1" thickBot="1">
      <c r="B15" s="50"/>
      <c r="C15" s="50"/>
      <c r="D15" s="50"/>
      <c r="E15" s="50"/>
    </row>
    <row r="16" spans="1:5" s="43" customFormat="1" ht="20.45" customHeight="1"/>
    <row r="17" spans="2:8" s="43" customFormat="1" ht="20.45" customHeight="1">
      <c r="B17" s="47"/>
      <c r="C17" s="47" t="s">
        <v>9842</v>
      </c>
      <c r="D17" s="47"/>
      <c r="E17" s="47"/>
    </row>
    <row r="18" spans="2:8" s="43" customFormat="1" ht="20.45" customHeight="1">
      <c r="B18" s="45" t="s">
        <v>9847</v>
      </c>
      <c r="C18" s="45"/>
      <c r="D18" s="55"/>
      <c r="E18" s="45"/>
    </row>
    <row r="19" spans="2:8" s="43" customFormat="1" ht="20.45" customHeight="1"/>
    <row r="20" spans="2:8" s="43" customFormat="1" ht="20.45" customHeight="1">
      <c r="B20" s="45" t="s">
        <v>9867</v>
      </c>
    </row>
    <row r="21" spans="2:8" s="43" customFormat="1" ht="20.45" customHeight="1" thickBot="1">
      <c r="B21" s="50"/>
      <c r="C21" s="50"/>
      <c r="D21" s="50"/>
      <c r="E21" s="50"/>
    </row>
    <row r="22" spans="2:8" s="43" customFormat="1" ht="20.45" customHeight="1"/>
    <row r="23" spans="2:8" s="43" customFormat="1" ht="20.45" customHeight="1">
      <c r="B23" s="43" t="s">
        <v>9868</v>
      </c>
    </row>
    <row r="24" spans="2:8" s="43" customFormat="1" ht="20.45" customHeight="1"/>
    <row r="25" spans="2:8" s="43" customFormat="1" ht="20.45" customHeight="1">
      <c r="B25" s="175" t="s">
        <v>68</v>
      </c>
      <c r="C25" s="175" t="s">
        <v>2</v>
      </c>
      <c r="D25" s="175" t="s">
        <v>3</v>
      </c>
      <c r="E25" s="176" t="s">
        <v>9839</v>
      </c>
      <c r="F25" s="176" t="s">
        <v>9866</v>
      </c>
      <c r="G25" s="176" t="s">
        <v>9864</v>
      </c>
      <c r="H25" s="176" t="s">
        <v>9865</v>
      </c>
    </row>
    <row r="26" spans="2:8" s="43" customFormat="1" ht="20.45" customHeight="1">
      <c r="B26" s="177" t="s">
        <v>6429</v>
      </c>
      <c r="C26" s="178" t="s">
        <v>123</v>
      </c>
      <c r="D26" s="178" t="s">
        <v>1177</v>
      </c>
      <c r="E26" s="178" t="str" cm="1">
        <f t="array" ref="E26:F26">UPPER(C26:D26)</f>
        <v>ELIZABETH WEBER</v>
      </c>
      <c r="F26" s="178" t="str">
        <v>HALL LLC</v>
      </c>
      <c r="G26" s="178" t="s">
        <v>9848</v>
      </c>
      <c r="H26" s="178">
        <v>7071</v>
      </c>
    </row>
    <row r="27" spans="2:8" s="43" customFormat="1" ht="20.45" customHeight="1">
      <c r="B27" s="178" t="s">
        <v>6430</v>
      </c>
      <c r="C27" s="178" t="s">
        <v>124</v>
      </c>
      <c r="D27" s="177" t="s">
        <v>2864</v>
      </c>
      <c r="E27" s="178" t="str" cm="1">
        <f t="array" ref="E27:F27">UPPER(C27:D27)</f>
        <v>RICHARD JONES</v>
      </c>
      <c r="F27" s="178" t="str">
        <v>OWENS INC</v>
      </c>
      <c r="G27" s="178" t="s">
        <v>9849</v>
      </c>
      <c r="H27" s="178">
        <v>7072</v>
      </c>
    </row>
    <row r="28" spans="2:8" s="43" customFormat="1" ht="20.45" customHeight="1">
      <c r="B28" s="178" t="s">
        <v>6431</v>
      </c>
      <c r="C28" s="178" t="s">
        <v>125</v>
      </c>
      <c r="D28" s="178" t="s">
        <v>153</v>
      </c>
      <c r="E28" s="178" t="str" cm="1">
        <f t="array" ref="E28:F28">UPPER(C28:D28)</f>
        <v>SARA GALLOWAY</v>
      </c>
      <c r="F28" s="178" t="str">
        <v>HOWELL, FISCHER AND ALLISON</v>
      </c>
      <c r="G28" s="178" t="s">
        <v>9850</v>
      </c>
      <c r="H28" s="178">
        <v>7073</v>
      </c>
    </row>
    <row r="29" spans="2:8" s="43" customFormat="1" ht="20.45" customHeight="1">
      <c r="B29" s="177" t="s">
        <v>6432</v>
      </c>
      <c r="C29" s="178" t="s">
        <v>126</v>
      </c>
      <c r="D29" s="178" t="s">
        <v>1177</v>
      </c>
      <c r="E29" s="178" t="str" cm="1">
        <f t="array" ref="E29:F29">UPPER(C29:D29)</f>
        <v>SHANNON HERRING</v>
      </c>
      <c r="F29" s="178" t="str">
        <v>HALL LLC</v>
      </c>
      <c r="G29" s="178" t="s">
        <v>9851</v>
      </c>
      <c r="H29" s="178">
        <v>7074</v>
      </c>
    </row>
    <row r="30" spans="2:8" s="43" customFormat="1" ht="20.45" customHeight="1">
      <c r="B30" s="178" t="s">
        <v>6433</v>
      </c>
      <c r="C30" s="178" t="s">
        <v>127</v>
      </c>
      <c r="D30" s="177" t="s">
        <v>2207</v>
      </c>
      <c r="E30" s="178" t="str" cm="1">
        <f t="array" ref="E30:F30">UPPER(C30:D30)</f>
        <v>MR. DEREK SHAFFER MD</v>
      </c>
      <c r="F30" s="178" t="str">
        <v>PEREZ, HARPER AND COCHRAN</v>
      </c>
      <c r="G30" s="178" t="s">
        <v>9852</v>
      </c>
      <c r="H30" s="178">
        <v>7075</v>
      </c>
    </row>
    <row r="31" spans="2:8" s="43" customFormat="1" ht="20.45" customHeight="1">
      <c r="B31" s="178" t="s">
        <v>6434</v>
      </c>
      <c r="C31" s="178" t="s">
        <v>128</v>
      </c>
      <c r="D31" s="177" t="s">
        <v>2552</v>
      </c>
      <c r="E31" s="178" t="str" cm="1">
        <f t="array" ref="E31:F31">UPPER(C31:D31)</f>
        <v>SHEILA OLSEN</v>
      </c>
      <c r="F31" s="178" t="str">
        <v>BANKS LLC</v>
      </c>
      <c r="G31" s="178" t="s">
        <v>9853</v>
      </c>
      <c r="H31" s="178">
        <v>7076</v>
      </c>
    </row>
    <row r="32" spans="2:8" ht="20.45" customHeight="1">
      <c r="B32" s="177" t="s">
        <v>6435</v>
      </c>
      <c r="C32" s="178" t="s">
        <v>129</v>
      </c>
      <c r="D32" s="178" t="s">
        <v>354</v>
      </c>
      <c r="E32" s="178" t="str" cm="1">
        <f t="array" ref="E32:F32">UPPER(C32:D32)</f>
        <v>ERIN BLACKWELL</v>
      </c>
      <c r="F32" s="178" t="str">
        <v>BISHOP, COOKE AND VINCENT</v>
      </c>
      <c r="G32" s="178" t="s">
        <v>9854</v>
      </c>
      <c r="H32" s="178">
        <v>7077</v>
      </c>
    </row>
    <row r="33" spans="2:8" ht="20.45" customHeight="1">
      <c r="B33" s="178" t="s">
        <v>6436</v>
      </c>
      <c r="C33" s="178" t="s">
        <v>130</v>
      </c>
      <c r="D33" s="177" t="s">
        <v>1502</v>
      </c>
      <c r="E33" s="178" t="str" cm="1">
        <f t="array" ref="E33:F33">UPPER(C33:D33)</f>
        <v>NATHAN DOMINGUEZ</v>
      </c>
      <c r="F33" s="178" t="str">
        <v>HESTER LTD</v>
      </c>
      <c r="G33" s="178" t="s">
        <v>9855</v>
      </c>
      <c r="H33" s="178">
        <v>7078</v>
      </c>
    </row>
    <row r="34" spans="2:8" ht="20.45" customHeight="1">
      <c r="B34" s="178" t="s">
        <v>6437</v>
      </c>
      <c r="C34" s="178" t="s">
        <v>131</v>
      </c>
      <c r="D34" s="178" t="s">
        <v>1396</v>
      </c>
      <c r="E34" s="178" t="str" cm="1">
        <f t="array" ref="E34:F34">UPPER(C34:D34)</f>
        <v>CHRISTINE WADE</v>
      </c>
      <c r="F34" s="178" t="str">
        <v>STEPHENSON LLC</v>
      </c>
      <c r="G34" s="178" t="s">
        <v>9856</v>
      </c>
      <c r="H34" s="178">
        <v>7079</v>
      </c>
    </row>
    <row r="35" spans="2:8" ht="20.45" customHeight="1">
      <c r="B35" s="177" t="s">
        <v>6438</v>
      </c>
      <c r="C35" s="178" t="s">
        <v>132</v>
      </c>
      <c r="D35" s="177" t="s">
        <v>3126</v>
      </c>
      <c r="E35" s="178" t="str" cm="1">
        <f t="array" ref="E35:F35">UPPER(C35:D35)</f>
        <v>KATHERINE MCMILLAN</v>
      </c>
      <c r="F35" s="178" t="str">
        <v>AYERS-SCHMIDT</v>
      </c>
      <c r="G35" s="178" t="s">
        <v>9857</v>
      </c>
      <c r="H35" s="178">
        <v>7080</v>
      </c>
    </row>
    <row r="36" spans="2:8" ht="20.45" customHeight="1">
      <c r="B36" s="178" t="s">
        <v>6439</v>
      </c>
      <c r="C36" s="178" t="s">
        <v>133</v>
      </c>
      <c r="D36" s="177" t="s">
        <v>1502</v>
      </c>
      <c r="E36" s="178" t="str" cm="1">
        <f t="array" ref="E36:F36">UPPER(C36:D36)</f>
        <v>DESTINY MAHONEY</v>
      </c>
      <c r="F36" s="178" t="str">
        <v>HESTER LTD</v>
      </c>
      <c r="G36" s="178" t="s">
        <v>9858</v>
      </c>
      <c r="H36" s="178">
        <v>7081</v>
      </c>
    </row>
    <row r="37" spans="2:8" ht="20.45" customHeight="1">
      <c r="B37" s="178" t="s">
        <v>6440</v>
      </c>
      <c r="C37" s="178" t="s">
        <v>134</v>
      </c>
      <c r="D37" s="178" t="s">
        <v>1471</v>
      </c>
      <c r="E37" s="178" t="str" cm="1">
        <f t="array" ref="E37:F37">UPPER(C37:D37)</f>
        <v>JESSICA PEREZ</v>
      </c>
      <c r="F37" s="178" t="str">
        <v>BROWN INC</v>
      </c>
      <c r="G37" s="178" t="s">
        <v>9859</v>
      </c>
      <c r="H37" s="178">
        <v>7082</v>
      </c>
    </row>
    <row r="38" spans="2:8" ht="20.45" customHeight="1">
      <c r="B38" s="177" t="s">
        <v>6441</v>
      </c>
      <c r="C38" s="178" t="s">
        <v>136</v>
      </c>
      <c r="D38" s="177" t="s">
        <v>2692</v>
      </c>
      <c r="E38" s="178" t="str" cm="1">
        <f t="array" ref="E38:F38">UPPER(C38:D38)</f>
        <v>JEFFERY OWEN</v>
      </c>
      <c r="F38" s="178" t="str">
        <v>LEE LTD</v>
      </c>
      <c r="G38" s="178" t="s">
        <v>9860</v>
      </c>
      <c r="H38" s="178">
        <v>7083</v>
      </c>
    </row>
    <row r="39" spans="2:8" ht="20.45" customHeight="1">
      <c r="B39" s="178" t="s">
        <v>6442</v>
      </c>
      <c r="C39" s="178" t="s">
        <v>137</v>
      </c>
      <c r="D39" s="177" t="s">
        <v>2404</v>
      </c>
      <c r="E39" s="178" t="str" cm="1">
        <f t="array" ref="E39:F39">UPPER(C39:D39)</f>
        <v>ASHLEY ZAMORA</v>
      </c>
      <c r="F39" s="178" t="str">
        <v>DUNLAP PLC</v>
      </c>
      <c r="G39" s="178" t="s">
        <v>9861</v>
      </c>
      <c r="H39" s="178">
        <v>7084</v>
      </c>
    </row>
    <row r="40" spans="2:8" ht="20.45" customHeight="1">
      <c r="B40" s="178" t="s">
        <v>6443</v>
      </c>
      <c r="C40" s="178" t="s">
        <v>138</v>
      </c>
      <c r="D40" s="177" t="s">
        <v>1589</v>
      </c>
      <c r="E40" s="178" t="str" cm="1">
        <f t="array" ref="E40:F40">UPPER(C40:D40)</f>
        <v>JO RAMIREZ</v>
      </c>
      <c r="F40" s="178" t="str">
        <v>CONLEY INC</v>
      </c>
      <c r="G40" s="178" t="s">
        <v>9862</v>
      </c>
      <c r="H40" s="178">
        <v>7085</v>
      </c>
    </row>
    <row r="41" spans="2:8" ht="20.45" customHeight="1">
      <c r="B41" s="177" t="s">
        <v>6444</v>
      </c>
      <c r="C41" s="178" t="s">
        <v>139</v>
      </c>
      <c r="D41" s="177" t="s">
        <v>2799</v>
      </c>
      <c r="E41" s="178" t="str" cm="1">
        <f t="array" ref="E41:F41">UPPER(C41:D41)</f>
        <v>NICHOLAS CLEMENTS</v>
      </c>
      <c r="F41" s="178" t="str">
        <v>WALL LTD</v>
      </c>
      <c r="G41" s="178" t="s">
        <v>9863</v>
      </c>
      <c r="H41" s="178">
        <v>7086</v>
      </c>
    </row>
  </sheetData>
  <conditionalFormatting sqref="B25:B41">
    <cfRule type="duplicateValues" dxfId="1" priority="1"/>
    <cfRule type="duplicateValues" dxfId="0" priority="2"/>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ED26A-8768-45E7-AAA8-B7904C5ACB89}">
  <sheetPr>
    <tabColor theme="9" tint="0.79998168889431442"/>
  </sheetPr>
  <dimension ref="G1:N10"/>
  <sheetViews>
    <sheetView zoomScale="85" zoomScaleNormal="85" workbookViewId="0">
      <selection activeCell="S3" sqref="S3"/>
    </sheetView>
  </sheetViews>
  <sheetFormatPr defaultRowHeight="14.25"/>
  <cols>
    <col min="7" max="14" width="9.625" customWidth="1"/>
  </cols>
  <sheetData>
    <row r="1" spans="7:14" ht="45.6" customHeight="1" thickBot="1"/>
    <row r="2" spans="7:14" ht="51.95" customHeight="1" thickTop="1">
      <c r="G2" s="135">
        <v>10</v>
      </c>
      <c r="H2" s="136">
        <v>10</v>
      </c>
      <c r="I2" s="137">
        <v>10</v>
      </c>
      <c r="J2" s="138">
        <v>10</v>
      </c>
      <c r="K2" s="139">
        <v>10</v>
      </c>
      <c r="L2" s="138">
        <v>10</v>
      </c>
      <c r="M2" s="137">
        <v>10</v>
      </c>
      <c r="N2" s="136">
        <v>10</v>
      </c>
    </row>
    <row r="3" spans="7:14" ht="51.95" customHeight="1" thickBot="1">
      <c r="G3" s="140">
        <v>10</v>
      </c>
      <c r="H3" s="141">
        <v>10</v>
      </c>
      <c r="I3" s="142">
        <v>10</v>
      </c>
      <c r="J3" s="143">
        <v>10</v>
      </c>
      <c r="K3" s="144">
        <v>10</v>
      </c>
      <c r="L3" s="145">
        <v>10</v>
      </c>
      <c r="M3" s="142">
        <v>10</v>
      </c>
      <c r="N3" s="146">
        <v>10</v>
      </c>
    </row>
    <row r="4" spans="7:14" ht="51.95" customHeight="1">
      <c r="G4" s="147">
        <v>10</v>
      </c>
      <c r="H4" s="148">
        <v>10</v>
      </c>
      <c r="I4" s="149">
        <v>10</v>
      </c>
      <c r="J4" s="149">
        <v>10</v>
      </c>
      <c r="K4" s="150">
        <v>10</v>
      </c>
      <c r="L4" s="151">
        <v>10</v>
      </c>
      <c r="M4" s="149">
        <v>10</v>
      </c>
      <c r="N4" s="152">
        <v>10</v>
      </c>
    </row>
    <row r="5" spans="7:14" ht="51.95" customHeight="1" thickBot="1">
      <c r="G5" s="153">
        <v>10</v>
      </c>
      <c r="H5" s="154">
        <v>10</v>
      </c>
      <c r="I5" s="155">
        <v>10</v>
      </c>
      <c r="J5" s="155">
        <v>10</v>
      </c>
      <c r="K5" s="156">
        <v>10</v>
      </c>
      <c r="L5" s="157">
        <v>10</v>
      </c>
      <c r="M5" s="155">
        <v>10</v>
      </c>
      <c r="N5" s="154">
        <v>10</v>
      </c>
    </row>
    <row r="6" spans="7:14" ht="51.95" customHeight="1">
      <c r="G6" s="158">
        <v>10</v>
      </c>
      <c r="H6" s="152">
        <v>10</v>
      </c>
      <c r="I6" s="159">
        <v>10</v>
      </c>
      <c r="J6" s="149">
        <v>10</v>
      </c>
      <c r="K6" s="160">
        <v>10</v>
      </c>
      <c r="L6" s="149">
        <v>10</v>
      </c>
      <c r="M6" s="159">
        <v>10</v>
      </c>
      <c r="N6" s="152">
        <v>10</v>
      </c>
    </row>
    <row r="7" spans="7:14" ht="51.95" customHeight="1" thickBot="1">
      <c r="G7" s="140">
        <v>10</v>
      </c>
      <c r="H7" s="141">
        <v>10</v>
      </c>
      <c r="I7" s="142">
        <v>10</v>
      </c>
      <c r="J7" s="143">
        <v>10</v>
      </c>
      <c r="K7" s="144">
        <v>10</v>
      </c>
      <c r="L7" s="145">
        <v>10</v>
      </c>
      <c r="M7" s="142">
        <v>10</v>
      </c>
      <c r="N7" s="146">
        <v>10</v>
      </c>
    </row>
    <row r="8" spans="7:14" ht="51.95" customHeight="1">
      <c r="G8" s="147">
        <v>10</v>
      </c>
      <c r="H8" s="148">
        <v>10</v>
      </c>
      <c r="I8" s="149">
        <v>10</v>
      </c>
      <c r="J8" s="149">
        <v>10</v>
      </c>
      <c r="K8" s="150">
        <v>10</v>
      </c>
      <c r="L8" s="151">
        <v>10</v>
      </c>
      <c r="M8" s="149">
        <v>10</v>
      </c>
      <c r="N8" s="152">
        <v>10</v>
      </c>
    </row>
    <row r="9" spans="7:14" ht="51.95" customHeight="1" thickBot="1">
      <c r="G9" s="161">
        <v>10</v>
      </c>
      <c r="H9" s="162">
        <v>10</v>
      </c>
      <c r="I9" s="163">
        <v>10</v>
      </c>
      <c r="J9" s="163">
        <v>10</v>
      </c>
      <c r="K9" s="164">
        <v>10</v>
      </c>
      <c r="L9" s="165">
        <v>10</v>
      </c>
      <c r="M9" s="163">
        <v>10</v>
      </c>
      <c r="N9" s="162">
        <v>10</v>
      </c>
    </row>
    <row r="10" spans="7:14" ht="15" thickTop="1"/>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E048A-EEC0-4C32-A783-4E55164B4529}">
  <sheetPr codeName="Sheet2">
    <tabColor rgb="FF0099FF"/>
  </sheetPr>
  <dimension ref="A1:AH3203"/>
  <sheetViews>
    <sheetView workbookViewId="0">
      <pane xSplit="9" ySplit="7" topLeftCell="J8" activePane="bottomRight" state="frozen"/>
      <selection pane="topRight" activeCell="J1" sqref="J1"/>
      <selection pane="bottomLeft" activeCell="A7" sqref="A7"/>
      <selection pane="bottomRight" activeCell="N31" sqref="N31"/>
    </sheetView>
  </sheetViews>
  <sheetFormatPr defaultRowHeight="14.25"/>
  <cols>
    <col min="1" max="1" width="13.625" customWidth="1"/>
    <col min="2" max="2" width="6.125" bestFit="1" customWidth="1"/>
    <col min="3" max="3" width="9" customWidth="1"/>
    <col min="4" max="4" width="25.125" bestFit="1" customWidth="1"/>
    <col min="5" max="5" width="28.625" customWidth="1"/>
    <col min="6" max="6" width="8.375" customWidth="1"/>
    <col min="7" max="7" width="12.125" bestFit="1" customWidth="1"/>
    <col min="8" max="8" width="12.125" customWidth="1"/>
    <col min="9" max="9" width="13.625" customWidth="1"/>
    <col min="10" max="10" width="14.125" customWidth="1"/>
    <col min="11" max="11" width="11.625" bestFit="1" customWidth="1"/>
    <col min="12" max="12" width="13.625" customWidth="1"/>
    <col min="13" max="13" width="19.25" bestFit="1" customWidth="1"/>
    <col min="14" max="14" width="12" customWidth="1"/>
    <col min="15" max="15" width="7.875" bestFit="1" customWidth="1"/>
    <col min="16" max="16" width="9.25" bestFit="1" customWidth="1"/>
    <col min="17" max="17" width="6.125" bestFit="1" customWidth="1"/>
    <col min="18" max="18" width="23.625" customWidth="1"/>
    <col min="19" max="19" width="13.75" customWidth="1"/>
    <col min="20" max="20" width="11.375" bestFit="1" customWidth="1"/>
    <col min="21" max="21" width="6.75" bestFit="1" customWidth="1"/>
    <col min="22" max="22" width="11.375" bestFit="1" customWidth="1"/>
    <col min="23" max="23" width="6.75" bestFit="1" customWidth="1"/>
    <col min="24" max="24" width="9.125" bestFit="1" customWidth="1"/>
    <col min="25" max="25" width="10.25" bestFit="1" customWidth="1"/>
    <col min="26" max="27" width="9.125" bestFit="1" customWidth="1"/>
    <col min="28" max="28" width="22.875" customWidth="1"/>
    <col min="30" max="30" width="14.375" customWidth="1"/>
    <col min="33" max="33" width="17.25" customWidth="1"/>
    <col min="34" max="34" width="26" customWidth="1"/>
    <col min="35" max="35" width="9.125" customWidth="1"/>
  </cols>
  <sheetData>
    <row r="1" spans="1:34">
      <c r="F1" s="111" t="s">
        <v>3410</v>
      </c>
      <c r="G1" s="111" t="s">
        <v>3409</v>
      </c>
      <c r="H1" s="111" t="s">
        <v>9630</v>
      </c>
      <c r="I1" s="111" t="s">
        <v>3410</v>
      </c>
      <c r="J1" s="180" t="s">
        <v>9869</v>
      </c>
    </row>
    <row r="2" spans="1:34" ht="15">
      <c r="A2" s="1"/>
      <c r="B2" s="1"/>
      <c r="C2" s="1"/>
      <c r="E2" s="182" t="s">
        <v>9634</v>
      </c>
      <c r="F2" s="116" t="s">
        <v>9632</v>
      </c>
      <c r="G2" s="117" t="s">
        <v>9633</v>
      </c>
      <c r="H2" s="117" t="s">
        <v>9635</v>
      </c>
      <c r="I2" s="179" t="s">
        <v>9870</v>
      </c>
      <c r="J2" s="116" t="s">
        <v>9871</v>
      </c>
      <c r="K2" s="31"/>
      <c r="N2" s="1"/>
      <c r="O2" s="28"/>
      <c r="P2" s="1"/>
      <c r="Q2" s="1"/>
      <c r="R2" s="1"/>
      <c r="S2" s="1"/>
      <c r="T2" s="1"/>
      <c r="U2" s="1"/>
      <c r="V2" s="1"/>
      <c r="W2" s="1"/>
      <c r="X2" s="1"/>
      <c r="Y2" s="1"/>
      <c r="Z2" s="1"/>
      <c r="AA2" s="1"/>
      <c r="AB2" s="1"/>
    </row>
    <row r="3" spans="1:34" ht="15">
      <c r="A3" s="24"/>
      <c r="B3" s="1"/>
      <c r="C3" s="1"/>
      <c r="E3" s="112" t="s">
        <v>3463</v>
      </c>
      <c r="F3" s="113">
        <f>COUNTIF(I:I,E3)</f>
        <v>269</v>
      </c>
      <c r="G3" s="114">
        <f>SUMIF(I:I,E3,K:K)</f>
        <v>2143.9596840000004</v>
      </c>
      <c r="H3" s="115">
        <f>_xlfn.MAXIFS($M$7:$M$3203,$I$7:$I$3203,E3)</f>
        <v>43553</v>
      </c>
      <c r="I3" s="181">
        <f>COUNTIF($M$7:$M$3203,H3)</f>
        <v>3</v>
      </c>
      <c r="J3" s="2" t="str" cm="1">
        <f t="array" ref="J3">_xlfn.TEXTJOIN(", ", TRUE, _xlfn.UNIQUE(IF(M7:M3203=H3, A7:A3203, "")))</f>
        <v>OK-L0009144, OK-L0009298, OK-L0009322</v>
      </c>
      <c r="K3" s="75"/>
      <c r="L3" s="181"/>
      <c r="N3" s="118"/>
      <c r="O3" s="74"/>
      <c r="P3" s="1"/>
      <c r="Q3" s="1"/>
      <c r="R3" s="1"/>
      <c r="S3" s="1"/>
      <c r="T3" s="1"/>
      <c r="U3" s="1"/>
      <c r="V3" s="1"/>
      <c r="W3" s="1"/>
      <c r="X3" s="1"/>
      <c r="Y3" s="1"/>
      <c r="Z3" s="1"/>
      <c r="AA3" s="1"/>
      <c r="AB3" s="1"/>
    </row>
    <row r="4" spans="1:34" ht="15">
      <c r="A4" s="1"/>
      <c r="B4" s="1"/>
      <c r="C4" s="1"/>
      <c r="E4" s="112" t="s">
        <v>16</v>
      </c>
      <c r="F4" s="113">
        <f>COUNTIF(I:I,E4)</f>
        <v>2927</v>
      </c>
      <c r="G4" s="114">
        <f>SUMIF(I:I,E4,K:K)</f>
        <v>19559.835651200076</v>
      </c>
      <c r="H4" s="115">
        <f>_xlfn.MAXIFS($M$7:$M$3203,$I$7:$I$3203,E4)</f>
        <v>45124</v>
      </c>
      <c r="I4" s="181">
        <f>COUNTIF($M$7:$M$3203,H4)</f>
        <v>1</v>
      </c>
      <c r="J4" s="2" t="str" cm="1">
        <f t="array" ref="J4">_xlfn.TEXTJOIN(", ", TRUE, _xlfn.UNIQUE(IF(M8:M3204=H4, A8:A3204, "")))</f>
        <v>OK-L0009861</v>
      </c>
      <c r="K4" s="75"/>
      <c r="L4" s="2"/>
      <c r="M4" s="1"/>
      <c r="N4" s="28"/>
      <c r="O4" s="1"/>
      <c r="P4" s="1"/>
      <c r="Q4" s="1"/>
      <c r="R4" s="1"/>
      <c r="S4" s="1"/>
      <c r="T4" s="1"/>
      <c r="U4" s="1"/>
      <c r="V4" s="1"/>
      <c r="W4" s="1"/>
      <c r="X4" s="1"/>
      <c r="Y4" s="1"/>
      <c r="Z4" s="1"/>
      <c r="AA4" s="1"/>
      <c r="AB4" s="1"/>
    </row>
    <row r="5" spans="1:34" ht="15">
      <c r="A5" s="1"/>
      <c r="B5" s="1"/>
      <c r="C5" s="1"/>
      <c r="E5" s="112" t="s">
        <v>9631</v>
      </c>
      <c r="F5" s="113">
        <f>SUM(F3:F4)</f>
        <v>3196</v>
      </c>
      <c r="G5" s="114">
        <f>SUM(G3:G4)</f>
        <v>21703.795335200077</v>
      </c>
      <c r="H5" s="114"/>
      <c r="I5" s="181"/>
      <c r="J5" s="181"/>
      <c r="K5" s="75"/>
      <c r="L5" s="2"/>
      <c r="M5" s="1"/>
      <c r="N5" s="28"/>
      <c r="O5" s="1"/>
      <c r="P5" s="1"/>
      <c r="Q5" s="1"/>
      <c r="R5" s="1"/>
      <c r="S5" s="1"/>
      <c r="T5" s="1"/>
      <c r="U5" s="1"/>
      <c r="V5" s="1"/>
      <c r="W5" s="1"/>
      <c r="X5" s="1"/>
      <c r="Y5" s="1"/>
      <c r="Z5" s="1"/>
      <c r="AA5" s="1"/>
      <c r="AB5" s="185" t="s">
        <v>9872</v>
      </c>
      <c r="AD5" s="185" t="s">
        <v>9872</v>
      </c>
    </row>
    <row r="6" spans="1:34" s="110" customFormat="1" ht="15">
      <c r="A6" s="107" t="s">
        <v>0</v>
      </c>
      <c r="B6" s="107" t="s">
        <v>0</v>
      </c>
      <c r="C6" s="107" t="s">
        <v>0</v>
      </c>
      <c r="D6" s="107" t="s">
        <v>0</v>
      </c>
      <c r="E6" s="107" t="s">
        <v>0</v>
      </c>
      <c r="F6" s="107" t="s">
        <v>0</v>
      </c>
      <c r="G6" s="107" t="s">
        <v>0</v>
      </c>
      <c r="H6" s="107" t="s">
        <v>0</v>
      </c>
      <c r="I6" s="107"/>
      <c r="J6" s="107" t="s">
        <v>0</v>
      </c>
      <c r="K6" s="108"/>
      <c r="L6" s="109"/>
      <c r="M6" s="109"/>
      <c r="N6" s="109"/>
      <c r="O6" s="109"/>
      <c r="P6" s="107" t="s">
        <v>0</v>
      </c>
      <c r="Q6" s="107" t="s">
        <v>0</v>
      </c>
      <c r="R6" s="111" t="s">
        <v>3341</v>
      </c>
      <c r="S6" s="111" t="s">
        <v>3340</v>
      </c>
      <c r="T6" s="111" t="s">
        <v>3339</v>
      </c>
      <c r="U6" s="111" t="s">
        <v>6427</v>
      </c>
      <c r="V6" s="111" t="s">
        <v>3339</v>
      </c>
      <c r="W6" s="111" t="s">
        <v>6427</v>
      </c>
      <c r="X6" s="111" t="s">
        <v>6426</v>
      </c>
      <c r="Y6" s="111" t="s">
        <v>6428</v>
      </c>
      <c r="Z6" s="185"/>
      <c r="AA6" s="185"/>
      <c r="AB6" s="111" t="s">
        <v>9768</v>
      </c>
      <c r="AD6" s="180" t="s">
        <v>9876</v>
      </c>
    </row>
    <row r="7" spans="1:34">
      <c r="A7" s="101" t="s">
        <v>68</v>
      </c>
      <c r="B7" s="101" t="s">
        <v>1</v>
      </c>
      <c r="C7" s="101" t="s">
        <v>6421</v>
      </c>
      <c r="D7" s="101" t="s">
        <v>2</v>
      </c>
      <c r="E7" s="101" t="s">
        <v>3</v>
      </c>
      <c r="F7" s="101" t="s">
        <v>5</v>
      </c>
      <c r="G7" s="101" t="s">
        <v>4</v>
      </c>
      <c r="H7" s="101" t="s">
        <v>6</v>
      </c>
      <c r="I7" s="101" t="s">
        <v>69</v>
      </c>
      <c r="J7" s="102" t="s">
        <v>7</v>
      </c>
      <c r="K7" s="102" t="s">
        <v>8</v>
      </c>
      <c r="L7" s="101" t="s">
        <v>6423</v>
      </c>
      <c r="M7" s="101" t="s">
        <v>9</v>
      </c>
      <c r="N7" s="104" t="s">
        <v>6422</v>
      </c>
      <c r="O7" s="101" t="s">
        <v>10</v>
      </c>
      <c r="P7" s="101" t="s">
        <v>11</v>
      </c>
      <c r="Q7" s="101" t="s">
        <v>12</v>
      </c>
      <c r="R7" s="103" t="s">
        <v>6424</v>
      </c>
      <c r="S7" s="103" t="s">
        <v>6425</v>
      </c>
      <c r="T7" s="103" t="s">
        <v>9628</v>
      </c>
      <c r="U7" s="103" t="s">
        <v>9627</v>
      </c>
      <c r="V7" s="103" t="s">
        <v>9629</v>
      </c>
      <c r="W7" s="103" t="s">
        <v>9627</v>
      </c>
      <c r="X7" s="103" t="s">
        <v>9625</v>
      </c>
      <c r="Y7" s="183" t="s">
        <v>9626</v>
      </c>
      <c r="Z7" s="186"/>
      <c r="AA7" s="186"/>
      <c r="AB7" s="103" t="s">
        <v>9873</v>
      </c>
      <c r="AD7" s="103" t="s">
        <v>68</v>
      </c>
      <c r="AE7" s="103" t="s">
        <v>1</v>
      </c>
      <c r="AF7" s="103" t="s">
        <v>6421</v>
      </c>
      <c r="AG7" s="103" t="s">
        <v>2</v>
      </c>
      <c r="AH7" s="103" t="s">
        <v>3</v>
      </c>
    </row>
    <row r="8" spans="1:34" ht="15">
      <c r="A8" s="23" t="s">
        <v>6429</v>
      </c>
      <c r="B8" s="2" t="s">
        <v>13</v>
      </c>
      <c r="C8" s="2" t="s">
        <v>14</v>
      </c>
      <c r="D8" s="2" t="s">
        <v>123</v>
      </c>
      <c r="E8" s="2" t="s">
        <v>1177</v>
      </c>
      <c r="F8" s="2" t="s">
        <v>15</v>
      </c>
      <c r="G8" s="2" t="s">
        <v>3477</v>
      </c>
      <c r="H8" s="2" t="s">
        <v>3481</v>
      </c>
      <c r="I8" s="2" t="s">
        <v>16</v>
      </c>
      <c r="J8" s="75">
        <v>19.38</v>
      </c>
      <c r="K8" s="76">
        <v>0.2112501</v>
      </c>
      <c r="L8" s="77">
        <v>0.25</v>
      </c>
      <c r="M8" s="78">
        <v>39747</v>
      </c>
      <c r="N8" s="96" t="s">
        <v>3630</v>
      </c>
      <c r="O8" s="2" t="s">
        <v>114</v>
      </c>
      <c r="P8" s="2" t="s">
        <v>3465</v>
      </c>
      <c r="Q8" s="2" t="s">
        <v>3471</v>
      </c>
      <c r="R8" s="23" t="str">
        <f>_xlfn.TEXTJOIN("-",TRUE,F8,G8,P8,Q8,O8)</f>
        <v>OK-Canadian-15N-7W-5</v>
      </c>
      <c r="S8" s="23" t="str">
        <f t="shared" ref="S8:S71" si="0">_xlfn.TEXTAFTER(R8,"-",2,1,0,"ERROR")</f>
        <v>15N-7W-5</v>
      </c>
      <c r="T8" s="23" t="str">
        <f t="shared" ref="T8:T71" si="1">_xlfn.TEXTBEFORE(P8,U8)</f>
        <v>15</v>
      </c>
      <c r="U8" s="23" t="str">
        <f>RIGHT(P8,1)</f>
        <v>N</v>
      </c>
      <c r="V8" s="23" t="str">
        <f t="shared" ref="V8:V71" si="2">_xlfn.TEXTBEFORE(Q8,W8)</f>
        <v>7</v>
      </c>
      <c r="W8" s="23" t="str">
        <f>RIGHT(Q8,1)</f>
        <v>W</v>
      </c>
      <c r="X8" s="23" t="str">
        <f>LEFT(A8,2)</f>
        <v>OK</v>
      </c>
      <c r="Y8" s="184" t="str">
        <f>MID(A8,4,8)</f>
        <v>L0007071</v>
      </c>
      <c r="Z8" s="28"/>
      <c r="AA8" s="28"/>
      <c r="AB8" s="23" t="str" cm="1">
        <f t="array" ref="AB8:AB11">_xlfn.UNIQUE(G8:G3203)</f>
        <v>Canadian</v>
      </c>
      <c r="AD8" t="str" cm="1">
        <f t="array" ref="AD8:AH164">_xlfn._xlws.FILTER(A:E,(B:B="NP")*(J:J&gt;100))</f>
        <v>OK-L0007977</v>
      </c>
      <c r="AE8" t="str">
        <v>NP</v>
      </c>
      <c r="AF8" t="str">
        <v>Lease</v>
      </c>
      <c r="AG8" t="str">
        <v>Patricia Ramirez</v>
      </c>
      <c r="AH8" t="str">
        <v>Lane Group</v>
      </c>
    </row>
    <row r="9" spans="1:34" ht="15">
      <c r="A9" s="2" t="s">
        <v>6430</v>
      </c>
      <c r="B9" s="2" t="s">
        <v>13</v>
      </c>
      <c r="C9" s="2" t="s">
        <v>14</v>
      </c>
      <c r="D9" s="2" t="s">
        <v>124</v>
      </c>
      <c r="E9" s="23" t="s">
        <v>2864</v>
      </c>
      <c r="F9" s="2" t="s">
        <v>15</v>
      </c>
      <c r="G9" s="2" t="s">
        <v>3477</v>
      </c>
      <c r="H9" s="2" t="s">
        <v>3481</v>
      </c>
      <c r="I9" s="2" t="s">
        <v>16</v>
      </c>
      <c r="J9" s="75">
        <v>19.920000000000002</v>
      </c>
      <c r="K9" s="76">
        <v>0.63375000000000004</v>
      </c>
      <c r="L9" s="77">
        <v>0.125</v>
      </c>
      <c r="M9" s="78">
        <v>40242</v>
      </c>
      <c r="N9" s="96" t="s">
        <v>4985</v>
      </c>
      <c r="O9" s="2" t="s">
        <v>114</v>
      </c>
      <c r="P9" s="2" t="s">
        <v>3465</v>
      </c>
      <c r="Q9" s="2" t="s">
        <v>3471</v>
      </c>
      <c r="R9" s="23" t="str">
        <f t="shared" ref="R9:R72" si="3">_xlfn.TEXTJOIN("-",TRUE,F9,G9,P9,Q9,O9)</f>
        <v>OK-Canadian-15N-7W-5</v>
      </c>
      <c r="S9" s="23" t="str">
        <f t="shared" si="0"/>
        <v>15N-7W-5</v>
      </c>
      <c r="T9" s="23" t="str">
        <f t="shared" si="1"/>
        <v>15</v>
      </c>
      <c r="U9" s="23" t="str">
        <f t="shared" ref="U9:U72" si="4">RIGHT(P9,1)</f>
        <v>N</v>
      </c>
      <c r="V9" s="23" t="str">
        <f t="shared" si="2"/>
        <v>7</v>
      </c>
      <c r="W9" s="23" t="str">
        <f t="shared" ref="W9:W72" si="5">RIGHT(Q9,1)</f>
        <v>W</v>
      </c>
      <c r="X9" s="23" t="str">
        <f t="shared" ref="X9:X72" si="6">LEFT(A9,2)</f>
        <v>OK</v>
      </c>
      <c r="Y9" s="184" t="str">
        <f t="shared" ref="Y9:Y72" si="7">MID(A9,4,8)</f>
        <v>L0007072</v>
      </c>
      <c r="Z9" s="28"/>
      <c r="AA9" s="28"/>
      <c r="AB9" s="23" t="str">
        <v>Grady</v>
      </c>
      <c r="AD9" t="str">
        <v>OK-L0007982</v>
      </c>
      <c r="AE9" t="str">
        <v>NP</v>
      </c>
      <c r="AF9" t="str">
        <v>Lease</v>
      </c>
      <c r="AG9" t="str">
        <v>Janet Moore</v>
      </c>
      <c r="AH9" t="str">
        <v>Hunter Ltd</v>
      </c>
    </row>
    <row r="10" spans="1:34" ht="15">
      <c r="A10" s="2" t="s">
        <v>6431</v>
      </c>
      <c r="B10" s="2" t="s">
        <v>13</v>
      </c>
      <c r="C10" s="2" t="s">
        <v>14</v>
      </c>
      <c r="D10" s="2" t="s">
        <v>125</v>
      </c>
      <c r="E10" s="2" t="s">
        <v>153</v>
      </c>
      <c r="F10" s="2" t="s">
        <v>15</v>
      </c>
      <c r="G10" s="2" t="s">
        <v>3477</v>
      </c>
      <c r="H10" s="2" t="s">
        <v>3481</v>
      </c>
      <c r="I10" s="2" t="s">
        <v>16</v>
      </c>
      <c r="J10" s="75">
        <v>30.99</v>
      </c>
      <c r="K10" s="76">
        <v>5.9090900000000002E-2</v>
      </c>
      <c r="L10" s="77">
        <v>0.25</v>
      </c>
      <c r="M10" s="78">
        <v>42786</v>
      </c>
      <c r="N10" s="96" t="s">
        <v>4986</v>
      </c>
      <c r="O10" s="2" t="s">
        <v>114</v>
      </c>
      <c r="P10" s="2" t="s">
        <v>3465</v>
      </c>
      <c r="Q10" s="2" t="s">
        <v>3471</v>
      </c>
      <c r="R10" s="23" t="str">
        <f t="shared" si="3"/>
        <v>OK-Canadian-15N-7W-5</v>
      </c>
      <c r="S10" s="23" t="str">
        <f t="shared" si="0"/>
        <v>15N-7W-5</v>
      </c>
      <c r="T10" s="23" t="str">
        <f t="shared" si="1"/>
        <v>15</v>
      </c>
      <c r="U10" s="23" t="str">
        <f t="shared" si="4"/>
        <v>N</v>
      </c>
      <c r="V10" s="23" t="str">
        <f t="shared" si="2"/>
        <v>7</v>
      </c>
      <c r="W10" s="23" t="str">
        <f t="shared" si="5"/>
        <v>W</v>
      </c>
      <c r="X10" s="23" t="str">
        <f t="shared" si="6"/>
        <v>OK</v>
      </c>
      <c r="Y10" s="184" t="str">
        <f t="shared" si="7"/>
        <v>L0007073</v>
      </c>
      <c r="Z10" s="28"/>
      <c r="AA10" s="28"/>
      <c r="AB10" s="23" t="str">
        <v>Noble</v>
      </c>
      <c r="AD10" t="str">
        <v>OK-L0008072</v>
      </c>
      <c r="AE10" t="str">
        <v>NP</v>
      </c>
      <c r="AF10" t="str">
        <v>Lease</v>
      </c>
      <c r="AG10" t="str">
        <v>Anthony Lopez</v>
      </c>
      <c r="AH10" t="str">
        <v>Conley Inc</v>
      </c>
    </row>
    <row r="11" spans="1:34" ht="15">
      <c r="A11" s="23" t="s">
        <v>6432</v>
      </c>
      <c r="B11" s="2" t="s">
        <v>13</v>
      </c>
      <c r="C11" s="2" t="s">
        <v>14</v>
      </c>
      <c r="D11" s="2" t="s">
        <v>126</v>
      </c>
      <c r="E11" s="2" t="s">
        <v>1177</v>
      </c>
      <c r="F11" s="2" t="s">
        <v>15</v>
      </c>
      <c r="G11" s="2" t="s">
        <v>3477</v>
      </c>
      <c r="H11" s="2" t="s">
        <v>3481</v>
      </c>
      <c r="I11" s="2" t="s">
        <v>16</v>
      </c>
      <c r="J11" s="75">
        <v>31.98</v>
      </c>
      <c r="K11" s="76">
        <v>8.9044200000000004E-2</v>
      </c>
      <c r="L11" s="77">
        <v>0.1875</v>
      </c>
      <c r="M11" s="78">
        <v>39781</v>
      </c>
      <c r="N11" s="96" t="s">
        <v>4987</v>
      </c>
      <c r="O11" s="2" t="s">
        <v>114</v>
      </c>
      <c r="P11" s="2" t="s">
        <v>3465</v>
      </c>
      <c r="Q11" s="2" t="s">
        <v>3471</v>
      </c>
      <c r="R11" s="23" t="str">
        <f t="shared" si="3"/>
        <v>OK-Canadian-15N-7W-5</v>
      </c>
      <c r="S11" s="23" t="str">
        <f t="shared" si="0"/>
        <v>15N-7W-5</v>
      </c>
      <c r="T11" s="23" t="str">
        <f t="shared" si="1"/>
        <v>15</v>
      </c>
      <c r="U11" s="23" t="str">
        <f t="shared" si="4"/>
        <v>N</v>
      </c>
      <c r="V11" s="23" t="str">
        <f t="shared" si="2"/>
        <v>7</v>
      </c>
      <c r="W11" s="23" t="str">
        <f t="shared" si="5"/>
        <v>W</v>
      </c>
      <c r="X11" s="23" t="str">
        <f t="shared" si="6"/>
        <v>OK</v>
      </c>
      <c r="Y11" s="184" t="str">
        <f t="shared" si="7"/>
        <v>L0007074</v>
      </c>
      <c r="Z11" s="28"/>
      <c r="AA11" s="28"/>
      <c r="AB11" s="23" t="str">
        <v>Oklahoma</v>
      </c>
      <c r="AD11" t="str">
        <v>OK-L0008073</v>
      </c>
      <c r="AE11" t="str">
        <v>NP</v>
      </c>
      <c r="AF11" t="str">
        <v>Lease</v>
      </c>
      <c r="AG11" t="str">
        <v>Kathryn Walker</v>
      </c>
      <c r="AH11" t="str">
        <v>Ayers-Schmidt</v>
      </c>
    </row>
    <row r="12" spans="1:34" ht="15">
      <c r="A12" s="2" t="s">
        <v>6433</v>
      </c>
      <c r="B12" s="2" t="s">
        <v>13</v>
      </c>
      <c r="C12" s="2" t="s">
        <v>14</v>
      </c>
      <c r="D12" s="2" t="s">
        <v>127</v>
      </c>
      <c r="E12" s="23" t="s">
        <v>2207</v>
      </c>
      <c r="F12" s="2" t="s">
        <v>15</v>
      </c>
      <c r="G12" s="2" t="s">
        <v>3477</v>
      </c>
      <c r="H12" s="2" t="s">
        <v>3481</v>
      </c>
      <c r="I12" s="2" t="s">
        <v>16</v>
      </c>
      <c r="J12" s="75">
        <v>19.75</v>
      </c>
      <c r="K12" s="76">
        <v>5.2812600000000001E-2</v>
      </c>
      <c r="L12" s="77">
        <v>0.25</v>
      </c>
      <c r="M12" s="78">
        <v>39757</v>
      </c>
      <c r="N12" s="96" t="s">
        <v>4412</v>
      </c>
      <c r="O12" s="2" t="s">
        <v>114</v>
      </c>
      <c r="P12" s="2" t="s">
        <v>3465</v>
      </c>
      <c r="Q12" s="2" t="s">
        <v>3471</v>
      </c>
      <c r="R12" s="23" t="str">
        <f t="shared" si="3"/>
        <v>OK-Canadian-15N-7W-5</v>
      </c>
      <c r="S12" s="23" t="str">
        <f t="shared" si="0"/>
        <v>15N-7W-5</v>
      </c>
      <c r="T12" s="23" t="str">
        <f t="shared" si="1"/>
        <v>15</v>
      </c>
      <c r="U12" s="23" t="str">
        <f t="shared" si="4"/>
        <v>N</v>
      </c>
      <c r="V12" s="23" t="str">
        <f t="shared" si="2"/>
        <v>7</v>
      </c>
      <c r="W12" s="23" t="str">
        <f t="shared" si="5"/>
        <v>W</v>
      </c>
      <c r="X12" s="23" t="str">
        <f t="shared" si="6"/>
        <v>OK</v>
      </c>
      <c r="Y12" s="184" t="str">
        <f t="shared" si="7"/>
        <v>L0007075</v>
      </c>
      <c r="Z12" s="28"/>
      <c r="AA12" s="28"/>
      <c r="AB12" s="23"/>
      <c r="AD12" t="str">
        <v>OK-L0008187</v>
      </c>
      <c r="AE12" t="str">
        <v>NP</v>
      </c>
      <c r="AF12" t="str">
        <v>Lease</v>
      </c>
      <c r="AG12" t="str">
        <v>Heather Jarvis</v>
      </c>
      <c r="AH12" t="str">
        <v>Jones PLC</v>
      </c>
    </row>
    <row r="13" spans="1:34" ht="15">
      <c r="A13" s="2" t="s">
        <v>6434</v>
      </c>
      <c r="B13" s="2" t="s">
        <v>13</v>
      </c>
      <c r="C13" s="2" t="s">
        <v>14</v>
      </c>
      <c r="D13" s="2" t="s">
        <v>128</v>
      </c>
      <c r="E13" s="23" t="s">
        <v>2552</v>
      </c>
      <c r="F13" s="2" t="s">
        <v>15</v>
      </c>
      <c r="G13" s="2" t="s">
        <v>3477</v>
      </c>
      <c r="H13" s="2" t="s">
        <v>3481</v>
      </c>
      <c r="I13" s="2" t="s">
        <v>16</v>
      </c>
      <c r="J13" s="75">
        <v>20.05</v>
      </c>
      <c r="K13" s="76">
        <v>0.31687500000000002</v>
      </c>
      <c r="L13" s="77">
        <v>0.25</v>
      </c>
      <c r="M13" s="78">
        <v>40221</v>
      </c>
      <c r="N13" s="96" t="s">
        <v>3631</v>
      </c>
      <c r="O13" s="2" t="s">
        <v>114</v>
      </c>
      <c r="P13" s="2" t="s">
        <v>3465</v>
      </c>
      <c r="Q13" s="2" t="s">
        <v>3471</v>
      </c>
      <c r="R13" s="23" t="str">
        <f t="shared" si="3"/>
        <v>OK-Canadian-15N-7W-5</v>
      </c>
      <c r="S13" s="23" t="str">
        <f t="shared" si="0"/>
        <v>15N-7W-5</v>
      </c>
      <c r="T13" s="23" t="str">
        <f t="shared" si="1"/>
        <v>15</v>
      </c>
      <c r="U13" s="23" t="str">
        <f t="shared" si="4"/>
        <v>N</v>
      </c>
      <c r="V13" s="23" t="str">
        <f t="shared" si="2"/>
        <v>7</v>
      </c>
      <c r="W13" s="23" t="str">
        <f t="shared" si="5"/>
        <v>W</v>
      </c>
      <c r="X13" s="23" t="str">
        <f t="shared" si="6"/>
        <v>OK</v>
      </c>
      <c r="Y13" s="184" t="str">
        <f t="shared" si="7"/>
        <v>L0007076</v>
      </c>
      <c r="Z13" s="28"/>
      <c r="AA13" s="28"/>
      <c r="AB13" s="23"/>
      <c r="AD13" t="str">
        <v>OK-L0008856</v>
      </c>
      <c r="AE13" t="str">
        <v>NP</v>
      </c>
      <c r="AF13" t="str">
        <v>Lease</v>
      </c>
      <c r="AG13" t="str">
        <v>Robert Santana</v>
      </c>
      <c r="AH13" t="str">
        <v>Ayers-Schmidt</v>
      </c>
    </row>
    <row r="14" spans="1:34" ht="15">
      <c r="A14" s="23" t="s">
        <v>6435</v>
      </c>
      <c r="B14" s="2" t="s">
        <v>13</v>
      </c>
      <c r="C14" s="2" t="s">
        <v>14</v>
      </c>
      <c r="D14" s="2" t="s">
        <v>129</v>
      </c>
      <c r="E14" s="2" t="s">
        <v>354</v>
      </c>
      <c r="F14" s="2" t="s">
        <v>15</v>
      </c>
      <c r="G14" s="2" t="s">
        <v>3477</v>
      </c>
      <c r="H14" s="2" t="s">
        <v>3481</v>
      </c>
      <c r="I14" s="2" t="s">
        <v>16</v>
      </c>
      <c r="J14" s="75">
        <v>19.11</v>
      </c>
      <c r="K14" s="76">
        <v>0.63375000000000004</v>
      </c>
      <c r="L14" s="77">
        <v>0.1875</v>
      </c>
      <c r="M14" s="78">
        <v>42736</v>
      </c>
      <c r="N14" s="96" t="s">
        <v>4413</v>
      </c>
      <c r="O14" s="2" t="s">
        <v>114</v>
      </c>
      <c r="P14" s="2" t="s">
        <v>3465</v>
      </c>
      <c r="Q14" s="2" t="s">
        <v>3471</v>
      </c>
      <c r="R14" s="23" t="str">
        <f t="shared" si="3"/>
        <v>OK-Canadian-15N-7W-5</v>
      </c>
      <c r="S14" s="23" t="str">
        <f t="shared" si="0"/>
        <v>15N-7W-5</v>
      </c>
      <c r="T14" s="23" t="str">
        <f t="shared" si="1"/>
        <v>15</v>
      </c>
      <c r="U14" s="23" t="str">
        <f t="shared" si="4"/>
        <v>N</v>
      </c>
      <c r="V14" s="23" t="str">
        <f t="shared" si="2"/>
        <v>7</v>
      </c>
      <c r="W14" s="23" t="str">
        <f t="shared" si="5"/>
        <v>W</v>
      </c>
      <c r="X14" s="23" t="str">
        <f t="shared" si="6"/>
        <v>OK</v>
      </c>
      <c r="Y14" s="184" t="str">
        <f t="shared" si="7"/>
        <v>L0007077</v>
      </c>
      <c r="Z14" s="28"/>
      <c r="AA14" s="28"/>
      <c r="AB14" s="23"/>
      <c r="AD14" t="str">
        <v>OK-L0009548</v>
      </c>
      <c r="AE14" t="str">
        <v>NP</v>
      </c>
      <c r="AF14" t="str">
        <v>Lease</v>
      </c>
      <c r="AG14" t="str">
        <v>Karen Hampton</v>
      </c>
      <c r="AH14" t="str">
        <v>Yates Inc</v>
      </c>
    </row>
    <row r="15" spans="1:34" ht="15">
      <c r="A15" s="2" t="s">
        <v>6436</v>
      </c>
      <c r="B15" s="2" t="s">
        <v>13</v>
      </c>
      <c r="C15" s="2" t="s">
        <v>14</v>
      </c>
      <c r="D15" s="2" t="s">
        <v>130</v>
      </c>
      <c r="E15" s="23" t="s">
        <v>1502</v>
      </c>
      <c r="F15" s="2" t="s">
        <v>15</v>
      </c>
      <c r="G15" s="2" t="s">
        <v>3477</v>
      </c>
      <c r="H15" s="2" t="s">
        <v>3481</v>
      </c>
      <c r="I15" s="2" t="s">
        <v>16</v>
      </c>
      <c r="J15" s="75">
        <v>19.02</v>
      </c>
      <c r="K15" s="76">
        <v>0.31687500000000002</v>
      </c>
      <c r="L15" s="77">
        <v>0.25</v>
      </c>
      <c r="M15" s="78">
        <v>39737</v>
      </c>
      <c r="N15" s="96" t="s">
        <v>3632</v>
      </c>
      <c r="O15" s="2" t="s">
        <v>114</v>
      </c>
      <c r="P15" s="2" t="s">
        <v>3465</v>
      </c>
      <c r="Q15" s="2" t="s">
        <v>3471</v>
      </c>
      <c r="R15" s="23" t="str">
        <f t="shared" si="3"/>
        <v>OK-Canadian-15N-7W-5</v>
      </c>
      <c r="S15" s="23" t="str">
        <f t="shared" si="0"/>
        <v>15N-7W-5</v>
      </c>
      <c r="T15" s="23" t="str">
        <f t="shared" si="1"/>
        <v>15</v>
      </c>
      <c r="U15" s="23" t="str">
        <f t="shared" si="4"/>
        <v>N</v>
      </c>
      <c r="V15" s="23" t="str">
        <f t="shared" si="2"/>
        <v>7</v>
      </c>
      <c r="W15" s="23" t="str">
        <f t="shared" si="5"/>
        <v>W</v>
      </c>
      <c r="X15" s="23" t="str">
        <f t="shared" si="6"/>
        <v>OK</v>
      </c>
      <c r="Y15" s="184" t="str">
        <f t="shared" si="7"/>
        <v>L0007078</v>
      </c>
      <c r="Z15" s="28"/>
      <c r="AA15" s="28"/>
      <c r="AB15" s="23"/>
      <c r="AD15" t="str">
        <v>OK-L0009549</v>
      </c>
      <c r="AE15" t="str">
        <v>NP</v>
      </c>
      <c r="AF15" t="str">
        <v>Lease</v>
      </c>
      <c r="AG15" t="str">
        <v>Greg Small</v>
      </c>
      <c r="AH15" t="str">
        <v>Stephenson LLC</v>
      </c>
    </row>
    <row r="16" spans="1:34" ht="15">
      <c r="A16" s="2" t="s">
        <v>6437</v>
      </c>
      <c r="B16" s="2" t="s">
        <v>13</v>
      </c>
      <c r="C16" s="2" t="s">
        <v>14</v>
      </c>
      <c r="D16" s="2" t="s">
        <v>131</v>
      </c>
      <c r="E16" s="2" t="s">
        <v>1396</v>
      </c>
      <c r="F16" s="2" t="s">
        <v>15</v>
      </c>
      <c r="G16" s="2" t="s">
        <v>3477</v>
      </c>
      <c r="H16" s="2" t="s">
        <v>3481</v>
      </c>
      <c r="I16" s="2" t="s">
        <v>16</v>
      </c>
      <c r="J16" s="75">
        <v>21.06</v>
      </c>
      <c r="K16" s="76">
        <v>5.2812600000000001E-2</v>
      </c>
      <c r="L16" s="77">
        <v>0.25</v>
      </c>
      <c r="M16" s="78">
        <v>39755</v>
      </c>
      <c r="N16" s="96" t="s">
        <v>4414</v>
      </c>
      <c r="O16" s="2" t="s">
        <v>114</v>
      </c>
      <c r="P16" s="2" t="s">
        <v>3465</v>
      </c>
      <c r="Q16" s="2" t="s">
        <v>3471</v>
      </c>
      <c r="R16" s="23" t="str">
        <f t="shared" si="3"/>
        <v>OK-Canadian-15N-7W-5</v>
      </c>
      <c r="S16" s="23" t="str">
        <f t="shared" si="0"/>
        <v>15N-7W-5</v>
      </c>
      <c r="T16" s="23" t="str">
        <f t="shared" si="1"/>
        <v>15</v>
      </c>
      <c r="U16" s="23" t="str">
        <f t="shared" si="4"/>
        <v>N</v>
      </c>
      <c r="V16" s="23" t="str">
        <f t="shared" si="2"/>
        <v>7</v>
      </c>
      <c r="W16" s="23" t="str">
        <f t="shared" si="5"/>
        <v>W</v>
      </c>
      <c r="X16" s="23" t="str">
        <f t="shared" si="6"/>
        <v>OK</v>
      </c>
      <c r="Y16" s="184" t="str">
        <f t="shared" si="7"/>
        <v>L0007079</v>
      </c>
      <c r="Z16" s="28"/>
      <c r="AA16" s="28"/>
      <c r="AB16" s="23"/>
      <c r="AD16" t="str">
        <v>OK-L0009550</v>
      </c>
      <c r="AE16" t="str">
        <v>NP</v>
      </c>
      <c r="AF16" t="str">
        <v>Lease</v>
      </c>
      <c r="AG16" t="str">
        <v>Nathan Mahoney</v>
      </c>
      <c r="AH16" t="str">
        <v>Lane Group</v>
      </c>
    </row>
    <row r="17" spans="1:34" ht="15">
      <c r="A17" s="23" t="s">
        <v>6438</v>
      </c>
      <c r="B17" s="2" t="s">
        <v>13</v>
      </c>
      <c r="C17" s="2" t="s">
        <v>14</v>
      </c>
      <c r="D17" s="2" t="s">
        <v>132</v>
      </c>
      <c r="E17" s="23" t="s">
        <v>3126</v>
      </c>
      <c r="F17" s="2" t="s">
        <v>15</v>
      </c>
      <c r="G17" s="2" t="s">
        <v>3477</v>
      </c>
      <c r="H17" s="2" t="s">
        <v>3481</v>
      </c>
      <c r="I17" s="2" t="s">
        <v>16</v>
      </c>
      <c r="J17" s="75">
        <v>10.95</v>
      </c>
      <c r="K17" s="76">
        <v>0.39538459999999997</v>
      </c>
      <c r="L17" s="77">
        <v>0.1875</v>
      </c>
      <c r="M17" s="78">
        <v>40252</v>
      </c>
      <c r="N17" s="96" t="s">
        <v>4415</v>
      </c>
      <c r="O17" s="2" t="s">
        <v>114</v>
      </c>
      <c r="P17" s="2" t="s">
        <v>3465</v>
      </c>
      <c r="Q17" s="2" t="s">
        <v>3471</v>
      </c>
      <c r="R17" s="23" t="str">
        <f t="shared" si="3"/>
        <v>OK-Canadian-15N-7W-5</v>
      </c>
      <c r="S17" s="23" t="str">
        <f t="shared" si="0"/>
        <v>15N-7W-5</v>
      </c>
      <c r="T17" s="23" t="str">
        <f t="shared" si="1"/>
        <v>15</v>
      </c>
      <c r="U17" s="23" t="str">
        <f t="shared" si="4"/>
        <v>N</v>
      </c>
      <c r="V17" s="23" t="str">
        <f t="shared" si="2"/>
        <v>7</v>
      </c>
      <c r="W17" s="23" t="str">
        <f t="shared" si="5"/>
        <v>W</v>
      </c>
      <c r="X17" s="23" t="str">
        <f t="shared" si="6"/>
        <v>OK</v>
      </c>
      <c r="Y17" s="184" t="str">
        <f t="shared" si="7"/>
        <v>L0007080</v>
      </c>
      <c r="Z17" s="28"/>
      <c r="AA17" s="28"/>
      <c r="AB17" s="23"/>
      <c r="AD17" t="str">
        <v>OK-L0009552</v>
      </c>
      <c r="AE17" t="str">
        <v>NP</v>
      </c>
      <c r="AF17" t="str">
        <v>Lease</v>
      </c>
      <c r="AG17" t="str">
        <v>Kimberly Wright</v>
      </c>
      <c r="AH17" t="str">
        <v>Jones PLC</v>
      </c>
    </row>
    <row r="18" spans="1:34" ht="15">
      <c r="A18" s="2" t="s">
        <v>6439</v>
      </c>
      <c r="B18" s="2" t="s">
        <v>13</v>
      </c>
      <c r="C18" s="2" t="s">
        <v>14</v>
      </c>
      <c r="D18" s="2" t="s">
        <v>133</v>
      </c>
      <c r="E18" s="23" t="s">
        <v>1502</v>
      </c>
      <c r="F18" s="2" t="s">
        <v>15</v>
      </c>
      <c r="G18" s="2" t="s">
        <v>3477</v>
      </c>
      <c r="H18" s="2" t="s">
        <v>3481</v>
      </c>
      <c r="I18" s="2" t="s">
        <v>16</v>
      </c>
      <c r="J18" s="75">
        <v>30.38</v>
      </c>
      <c r="K18" s="76">
        <v>1.8532099999999999E-2</v>
      </c>
      <c r="L18" s="77">
        <v>0.125</v>
      </c>
      <c r="M18" s="78">
        <v>42835</v>
      </c>
      <c r="N18" s="96" t="s">
        <v>3633</v>
      </c>
      <c r="O18" s="2" t="s">
        <v>114</v>
      </c>
      <c r="P18" s="2" t="s">
        <v>3465</v>
      </c>
      <c r="Q18" s="2" t="s">
        <v>3471</v>
      </c>
      <c r="R18" s="23" t="str">
        <f t="shared" si="3"/>
        <v>OK-Canadian-15N-7W-5</v>
      </c>
      <c r="S18" s="23" t="str">
        <f t="shared" si="0"/>
        <v>15N-7W-5</v>
      </c>
      <c r="T18" s="23" t="str">
        <f t="shared" si="1"/>
        <v>15</v>
      </c>
      <c r="U18" s="23" t="str">
        <f t="shared" si="4"/>
        <v>N</v>
      </c>
      <c r="V18" s="23" t="str">
        <f t="shared" si="2"/>
        <v>7</v>
      </c>
      <c r="W18" s="23" t="str">
        <f t="shared" si="5"/>
        <v>W</v>
      </c>
      <c r="X18" s="23" t="str">
        <f t="shared" si="6"/>
        <v>OK</v>
      </c>
      <c r="Y18" s="184" t="str">
        <f t="shared" si="7"/>
        <v>L0007081</v>
      </c>
      <c r="Z18" s="28"/>
      <c r="AA18" s="28"/>
      <c r="AB18" s="23"/>
      <c r="AD18" t="str">
        <v>OK-L0009553</v>
      </c>
      <c r="AE18" t="str">
        <v>NP</v>
      </c>
      <c r="AF18" t="str">
        <v>Lease</v>
      </c>
      <c r="AG18" t="str">
        <v>Anthony Martin</v>
      </c>
      <c r="AH18" t="str">
        <v>Banks LLC</v>
      </c>
    </row>
    <row r="19" spans="1:34" ht="15">
      <c r="A19" s="2" t="s">
        <v>6440</v>
      </c>
      <c r="B19" s="2" t="s">
        <v>13</v>
      </c>
      <c r="C19" s="2" t="s">
        <v>14</v>
      </c>
      <c r="D19" s="2" t="s">
        <v>134</v>
      </c>
      <c r="E19" s="2" t="s">
        <v>1471</v>
      </c>
      <c r="F19" s="2" t="s">
        <v>15</v>
      </c>
      <c r="G19" s="2" t="s">
        <v>3477</v>
      </c>
      <c r="H19" s="2" t="s">
        <v>3482</v>
      </c>
      <c r="I19" s="2" t="s">
        <v>16</v>
      </c>
      <c r="J19" s="75">
        <v>220.03</v>
      </c>
      <c r="K19" s="76">
        <v>0.41660009999999997</v>
      </c>
      <c r="L19" s="77">
        <v>0.1875</v>
      </c>
      <c r="M19" s="78">
        <v>39541</v>
      </c>
      <c r="N19" s="96" t="s">
        <v>3634</v>
      </c>
      <c r="O19" s="2" t="s">
        <v>135</v>
      </c>
      <c r="P19" s="2" t="s">
        <v>3464</v>
      </c>
      <c r="Q19" s="2" t="s">
        <v>3471</v>
      </c>
      <c r="R19" s="23" t="str">
        <f t="shared" si="3"/>
        <v>OK-Canadian-14N-7W-8</v>
      </c>
      <c r="S19" s="23" t="str">
        <f t="shared" si="0"/>
        <v>14N-7W-8</v>
      </c>
      <c r="T19" s="23" t="str">
        <f t="shared" si="1"/>
        <v>14</v>
      </c>
      <c r="U19" s="23" t="str">
        <f t="shared" si="4"/>
        <v>N</v>
      </c>
      <c r="V19" s="23" t="str">
        <f t="shared" si="2"/>
        <v>7</v>
      </c>
      <c r="W19" s="23" t="str">
        <f t="shared" si="5"/>
        <v>W</v>
      </c>
      <c r="X19" s="23" t="str">
        <f t="shared" si="6"/>
        <v>OK</v>
      </c>
      <c r="Y19" s="184" t="str">
        <f t="shared" si="7"/>
        <v>L0007082</v>
      </c>
      <c r="Z19" s="28"/>
      <c r="AA19" s="28"/>
      <c r="AB19" s="23"/>
      <c r="AD19" t="str">
        <v>OK-L0009554</v>
      </c>
      <c r="AE19" t="str">
        <v>NP</v>
      </c>
      <c r="AF19" t="str">
        <v>Lease</v>
      </c>
      <c r="AG19" t="str">
        <v>Alexandra Henderson</v>
      </c>
      <c r="AH19" t="str">
        <v>Davis PLC</v>
      </c>
    </row>
    <row r="20" spans="1:34" ht="15">
      <c r="A20" s="23" t="s">
        <v>6441</v>
      </c>
      <c r="B20" s="2" t="s">
        <v>13</v>
      </c>
      <c r="C20" s="2" t="s">
        <v>14</v>
      </c>
      <c r="D20" s="2" t="s">
        <v>136</v>
      </c>
      <c r="E20" s="23" t="s">
        <v>2692</v>
      </c>
      <c r="F20" s="2" t="s">
        <v>15</v>
      </c>
      <c r="G20" s="2" t="s">
        <v>3477</v>
      </c>
      <c r="H20" s="2" t="s">
        <v>3482</v>
      </c>
      <c r="I20" s="2" t="s">
        <v>16</v>
      </c>
      <c r="J20" s="75">
        <v>213.31</v>
      </c>
      <c r="K20" s="76">
        <v>17.499998999999999</v>
      </c>
      <c r="L20" s="77">
        <v>0.1875</v>
      </c>
      <c r="M20" s="78">
        <v>39557</v>
      </c>
      <c r="N20" s="96" t="s">
        <v>4988</v>
      </c>
      <c r="O20" s="2" t="s">
        <v>135</v>
      </c>
      <c r="P20" s="2" t="s">
        <v>3464</v>
      </c>
      <c r="Q20" s="2" t="s">
        <v>3471</v>
      </c>
      <c r="R20" s="23" t="str">
        <f t="shared" si="3"/>
        <v>OK-Canadian-14N-7W-8</v>
      </c>
      <c r="S20" s="23" t="str">
        <f t="shared" si="0"/>
        <v>14N-7W-8</v>
      </c>
      <c r="T20" s="23" t="str">
        <f t="shared" si="1"/>
        <v>14</v>
      </c>
      <c r="U20" s="23" t="str">
        <f t="shared" si="4"/>
        <v>N</v>
      </c>
      <c r="V20" s="23" t="str">
        <f t="shared" si="2"/>
        <v>7</v>
      </c>
      <c r="W20" s="23" t="str">
        <f t="shared" si="5"/>
        <v>W</v>
      </c>
      <c r="X20" s="23" t="str">
        <f t="shared" si="6"/>
        <v>OK</v>
      </c>
      <c r="Y20" s="184" t="str">
        <f t="shared" si="7"/>
        <v>L0007083</v>
      </c>
      <c r="Z20" s="28"/>
      <c r="AA20" s="28"/>
      <c r="AB20" s="23"/>
      <c r="AD20" t="str">
        <v>OK-L0009556</v>
      </c>
      <c r="AE20" t="str">
        <v>NP</v>
      </c>
      <c r="AF20" t="str">
        <v>Lease</v>
      </c>
      <c r="AG20" t="str">
        <v>Lisa James</v>
      </c>
      <c r="AH20" t="str">
        <v>Hall LLC</v>
      </c>
    </row>
    <row r="21" spans="1:34" ht="15">
      <c r="A21" s="2" t="s">
        <v>6442</v>
      </c>
      <c r="B21" s="2" t="s">
        <v>13</v>
      </c>
      <c r="C21" s="2" t="s">
        <v>14</v>
      </c>
      <c r="D21" s="2" t="s">
        <v>137</v>
      </c>
      <c r="E21" s="23" t="s">
        <v>2404</v>
      </c>
      <c r="F21" s="2" t="s">
        <v>15</v>
      </c>
      <c r="G21" s="2" t="s">
        <v>3477</v>
      </c>
      <c r="H21" s="2" t="s">
        <v>3482</v>
      </c>
      <c r="I21" s="2" t="s">
        <v>16</v>
      </c>
      <c r="J21" s="75">
        <v>202.76</v>
      </c>
      <c r="K21" s="76">
        <v>0.75000029999999995</v>
      </c>
      <c r="L21" s="77">
        <v>0.1875</v>
      </c>
      <c r="M21" s="78">
        <v>40029</v>
      </c>
      <c r="N21" s="96" t="s">
        <v>4989</v>
      </c>
      <c r="O21" s="2" t="s">
        <v>135</v>
      </c>
      <c r="P21" s="2" t="s">
        <v>3464</v>
      </c>
      <c r="Q21" s="2" t="s">
        <v>3471</v>
      </c>
      <c r="R21" s="23" t="str">
        <f t="shared" si="3"/>
        <v>OK-Canadian-14N-7W-8</v>
      </c>
      <c r="S21" s="23" t="str">
        <f t="shared" si="0"/>
        <v>14N-7W-8</v>
      </c>
      <c r="T21" s="23" t="str">
        <f t="shared" si="1"/>
        <v>14</v>
      </c>
      <c r="U21" s="23" t="str">
        <f t="shared" si="4"/>
        <v>N</v>
      </c>
      <c r="V21" s="23" t="str">
        <f t="shared" si="2"/>
        <v>7</v>
      </c>
      <c r="W21" s="23" t="str">
        <f t="shared" si="5"/>
        <v>W</v>
      </c>
      <c r="X21" s="23" t="str">
        <f t="shared" si="6"/>
        <v>OK</v>
      </c>
      <c r="Y21" s="184" t="str">
        <f t="shared" si="7"/>
        <v>L0007084</v>
      </c>
      <c r="Z21" s="28"/>
      <c r="AA21" s="28"/>
      <c r="AB21" s="23"/>
      <c r="AD21" t="str">
        <v>OK-L0009557</v>
      </c>
      <c r="AE21" t="str">
        <v>NP</v>
      </c>
      <c r="AF21" t="str">
        <v>Lease</v>
      </c>
      <c r="AG21" t="str">
        <v>Shawn Powell</v>
      </c>
      <c r="AH21" t="str">
        <v>Hamilton LLC</v>
      </c>
    </row>
    <row r="22" spans="1:34" ht="15">
      <c r="A22" s="2" t="s">
        <v>6443</v>
      </c>
      <c r="B22" s="2" t="s">
        <v>13</v>
      </c>
      <c r="C22" s="2" t="s">
        <v>14</v>
      </c>
      <c r="D22" s="2" t="s">
        <v>138</v>
      </c>
      <c r="E22" s="23" t="s">
        <v>1589</v>
      </c>
      <c r="F22" s="2" t="s">
        <v>15</v>
      </c>
      <c r="G22" s="2" t="s">
        <v>3477</v>
      </c>
      <c r="H22" s="2" t="s">
        <v>3482</v>
      </c>
      <c r="I22" s="2" t="s">
        <v>16</v>
      </c>
      <c r="J22" s="75">
        <v>213.3</v>
      </c>
      <c r="K22" s="76">
        <v>0.39999960000000001</v>
      </c>
      <c r="L22" s="77">
        <v>0.1875</v>
      </c>
      <c r="M22" s="78">
        <v>42764</v>
      </c>
      <c r="N22" s="96" t="s">
        <v>3635</v>
      </c>
      <c r="O22" s="2" t="s">
        <v>135</v>
      </c>
      <c r="P22" s="2" t="s">
        <v>3464</v>
      </c>
      <c r="Q22" s="2" t="s">
        <v>3471</v>
      </c>
      <c r="R22" s="23" t="str">
        <f t="shared" si="3"/>
        <v>OK-Canadian-14N-7W-8</v>
      </c>
      <c r="S22" s="23" t="str">
        <f t="shared" si="0"/>
        <v>14N-7W-8</v>
      </c>
      <c r="T22" s="23" t="str">
        <f t="shared" si="1"/>
        <v>14</v>
      </c>
      <c r="U22" s="23" t="str">
        <f t="shared" si="4"/>
        <v>N</v>
      </c>
      <c r="V22" s="23" t="str">
        <f t="shared" si="2"/>
        <v>7</v>
      </c>
      <c r="W22" s="23" t="str">
        <f t="shared" si="5"/>
        <v>W</v>
      </c>
      <c r="X22" s="23" t="str">
        <f t="shared" si="6"/>
        <v>OK</v>
      </c>
      <c r="Y22" s="184" t="str">
        <f t="shared" si="7"/>
        <v>L0007085</v>
      </c>
      <c r="Z22" s="28"/>
      <c r="AA22" s="28"/>
      <c r="AB22" s="23"/>
      <c r="AD22" t="str">
        <v>OK-L0009559</v>
      </c>
      <c r="AE22" t="str">
        <v>NP</v>
      </c>
      <c r="AF22" t="str">
        <v>Lease</v>
      </c>
      <c r="AG22" t="str">
        <v>Marco Fields</v>
      </c>
      <c r="AH22" t="str">
        <v>Dunlap PLC</v>
      </c>
    </row>
    <row r="23" spans="1:34" ht="15">
      <c r="A23" s="23" t="s">
        <v>6444</v>
      </c>
      <c r="B23" s="2" t="s">
        <v>13</v>
      </c>
      <c r="C23" s="2" t="s">
        <v>14</v>
      </c>
      <c r="D23" s="2" t="s">
        <v>139</v>
      </c>
      <c r="E23" s="23" t="s">
        <v>2799</v>
      </c>
      <c r="F23" s="2" t="s">
        <v>15</v>
      </c>
      <c r="G23" s="2" t="s">
        <v>3477</v>
      </c>
      <c r="H23" s="2" t="s">
        <v>3483</v>
      </c>
      <c r="I23" s="2" t="s">
        <v>16</v>
      </c>
      <c r="J23" s="75">
        <v>171.91</v>
      </c>
      <c r="K23" s="76">
        <v>42.8125</v>
      </c>
      <c r="L23" s="77">
        <v>0.1875</v>
      </c>
      <c r="M23" s="78">
        <v>39220</v>
      </c>
      <c r="N23" s="96" t="s">
        <v>4990</v>
      </c>
      <c r="O23" s="2" t="s">
        <v>140</v>
      </c>
      <c r="P23" s="2" t="s">
        <v>3464</v>
      </c>
      <c r="Q23" s="2" t="s">
        <v>3471</v>
      </c>
      <c r="R23" s="23" t="str">
        <f t="shared" si="3"/>
        <v>OK-Canadian-14N-7W-17</v>
      </c>
      <c r="S23" s="23" t="str">
        <f t="shared" si="0"/>
        <v>14N-7W-17</v>
      </c>
      <c r="T23" s="23" t="str">
        <f t="shared" si="1"/>
        <v>14</v>
      </c>
      <c r="U23" s="23" t="str">
        <f t="shared" si="4"/>
        <v>N</v>
      </c>
      <c r="V23" s="23" t="str">
        <f t="shared" si="2"/>
        <v>7</v>
      </c>
      <c r="W23" s="23" t="str">
        <f t="shared" si="5"/>
        <v>W</v>
      </c>
      <c r="X23" s="23" t="str">
        <f t="shared" si="6"/>
        <v>OK</v>
      </c>
      <c r="Y23" s="184" t="str">
        <f t="shared" si="7"/>
        <v>L0007086</v>
      </c>
      <c r="Z23" s="28"/>
      <c r="AA23" s="28"/>
      <c r="AB23" s="23"/>
      <c r="AD23" t="str">
        <v>OK-L0009562</v>
      </c>
      <c r="AE23" t="str">
        <v>NP</v>
      </c>
      <c r="AF23" t="str">
        <v>Lease</v>
      </c>
      <c r="AG23" t="str">
        <v>Mr. Jerry Park</v>
      </c>
      <c r="AH23" t="str">
        <v>Lee Ltd</v>
      </c>
    </row>
    <row r="24" spans="1:34" ht="15">
      <c r="A24" s="2" t="s">
        <v>6445</v>
      </c>
      <c r="B24" s="2" t="s">
        <v>13</v>
      </c>
      <c r="C24" s="2" t="s">
        <v>14</v>
      </c>
      <c r="D24" s="2" t="s">
        <v>141</v>
      </c>
      <c r="E24" s="23" t="s">
        <v>1777</v>
      </c>
      <c r="F24" s="2" t="s">
        <v>15</v>
      </c>
      <c r="G24" s="2" t="s">
        <v>3477</v>
      </c>
      <c r="H24" s="2" t="s">
        <v>3483</v>
      </c>
      <c r="I24" s="2" t="s">
        <v>16</v>
      </c>
      <c r="J24" s="75">
        <v>79.67</v>
      </c>
      <c r="K24" s="76">
        <v>2.2222</v>
      </c>
      <c r="L24" s="77">
        <v>0.1875</v>
      </c>
      <c r="M24" s="78">
        <v>39387</v>
      </c>
      <c r="N24" s="96" t="s">
        <v>4991</v>
      </c>
      <c r="O24" s="2" t="s">
        <v>140</v>
      </c>
      <c r="P24" s="2" t="s">
        <v>3464</v>
      </c>
      <c r="Q24" s="2" t="s">
        <v>3471</v>
      </c>
      <c r="R24" s="23" t="str">
        <f t="shared" si="3"/>
        <v>OK-Canadian-14N-7W-17</v>
      </c>
      <c r="S24" s="23" t="str">
        <f t="shared" si="0"/>
        <v>14N-7W-17</v>
      </c>
      <c r="T24" s="23" t="str">
        <f t="shared" si="1"/>
        <v>14</v>
      </c>
      <c r="U24" s="23" t="str">
        <f t="shared" si="4"/>
        <v>N</v>
      </c>
      <c r="V24" s="23" t="str">
        <f t="shared" si="2"/>
        <v>7</v>
      </c>
      <c r="W24" s="23" t="str">
        <f t="shared" si="5"/>
        <v>W</v>
      </c>
      <c r="X24" s="23" t="str">
        <f t="shared" si="6"/>
        <v>OK</v>
      </c>
      <c r="Y24" s="184" t="str">
        <f t="shared" si="7"/>
        <v>L0007087</v>
      </c>
      <c r="Z24" s="28"/>
      <c r="AA24" s="28"/>
      <c r="AB24" s="23"/>
      <c r="AD24" t="str">
        <v>OK-L0009563</v>
      </c>
      <c r="AE24" t="str">
        <v>NP</v>
      </c>
      <c r="AF24" t="str">
        <v>Lease</v>
      </c>
      <c r="AG24" t="str">
        <v>Tracy Ramirez</v>
      </c>
      <c r="AH24" t="str">
        <v>Martin Ltd</v>
      </c>
    </row>
    <row r="25" spans="1:34" ht="15">
      <c r="A25" s="2" t="s">
        <v>6446</v>
      </c>
      <c r="B25" s="2" t="s">
        <v>13</v>
      </c>
      <c r="C25" s="2" t="s">
        <v>14</v>
      </c>
      <c r="D25" s="2" t="s">
        <v>142</v>
      </c>
      <c r="E25" s="2" t="s">
        <v>1396</v>
      </c>
      <c r="F25" s="2" t="s">
        <v>15</v>
      </c>
      <c r="G25" s="2" t="s">
        <v>3477</v>
      </c>
      <c r="H25" s="2" t="s">
        <v>3483</v>
      </c>
      <c r="I25" s="2" t="s">
        <v>16</v>
      </c>
      <c r="J25" s="75">
        <v>258.18</v>
      </c>
      <c r="K25" s="76">
        <v>30</v>
      </c>
      <c r="L25" s="77">
        <v>0.1875</v>
      </c>
      <c r="M25" s="78">
        <v>39628</v>
      </c>
      <c r="N25" s="96" t="s">
        <v>4416</v>
      </c>
      <c r="O25" s="2" t="s">
        <v>140</v>
      </c>
      <c r="P25" s="2" t="s">
        <v>3464</v>
      </c>
      <c r="Q25" s="2" t="s">
        <v>3471</v>
      </c>
      <c r="R25" s="23" t="str">
        <f t="shared" si="3"/>
        <v>OK-Canadian-14N-7W-17</v>
      </c>
      <c r="S25" s="23" t="str">
        <f t="shared" si="0"/>
        <v>14N-7W-17</v>
      </c>
      <c r="T25" s="23" t="str">
        <f t="shared" si="1"/>
        <v>14</v>
      </c>
      <c r="U25" s="23" t="str">
        <f t="shared" si="4"/>
        <v>N</v>
      </c>
      <c r="V25" s="23" t="str">
        <f t="shared" si="2"/>
        <v>7</v>
      </c>
      <c r="W25" s="23" t="str">
        <f t="shared" si="5"/>
        <v>W</v>
      </c>
      <c r="X25" s="23" t="str">
        <f t="shared" si="6"/>
        <v>OK</v>
      </c>
      <c r="Y25" s="184" t="str">
        <f t="shared" si="7"/>
        <v>L0007088</v>
      </c>
      <c r="Z25" s="28"/>
      <c r="AA25" s="28"/>
      <c r="AB25" s="23"/>
      <c r="AD25" t="str">
        <v>OK-L0009568</v>
      </c>
      <c r="AE25" t="str">
        <v>NP</v>
      </c>
      <c r="AF25" t="str">
        <v>Lease</v>
      </c>
      <c r="AG25" t="str">
        <v>Maria Miller</v>
      </c>
      <c r="AH25" t="str">
        <v>Stephenson LLC</v>
      </c>
    </row>
    <row r="26" spans="1:34" ht="15">
      <c r="A26" s="23" t="s">
        <v>6447</v>
      </c>
      <c r="B26" s="2" t="s">
        <v>13</v>
      </c>
      <c r="C26" s="2" t="s">
        <v>14</v>
      </c>
      <c r="D26" s="2" t="s">
        <v>144</v>
      </c>
      <c r="E26" s="2" t="s">
        <v>766</v>
      </c>
      <c r="F26" s="2" t="s">
        <v>15</v>
      </c>
      <c r="G26" s="2" t="s">
        <v>3477</v>
      </c>
      <c r="H26" s="2" t="s">
        <v>3482</v>
      </c>
      <c r="I26" s="2" t="s">
        <v>16</v>
      </c>
      <c r="J26" s="75">
        <v>69.36</v>
      </c>
      <c r="K26" s="76">
        <v>3.7</v>
      </c>
      <c r="L26" s="77">
        <v>0.1875</v>
      </c>
      <c r="M26" s="78">
        <v>42164</v>
      </c>
      <c r="N26" s="96" t="s">
        <v>4417</v>
      </c>
      <c r="O26" s="2" t="s">
        <v>135</v>
      </c>
      <c r="P26" s="2" t="s">
        <v>3464</v>
      </c>
      <c r="Q26" s="2" t="s">
        <v>3471</v>
      </c>
      <c r="R26" s="23" t="str">
        <f t="shared" si="3"/>
        <v>OK-Canadian-14N-7W-8</v>
      </c>
      <c r="S26" s="23" t="str">
        <f t="shared" si="0"/>
        <v>14N-7W-8</v>
      </c>
      <c r="T26" s="23" t="str">
        <f t="shared" si="1"/>
        <v>14</v>
      </c>
      <c r="U26" s="23" t="str">
        <f t="shared" si="4"/>
        <v>N</v>
      </c>
      <c r="V26" s="23" t="str">
        <f t="shared" si="2"/>
        <v>7</v>
      </c>
      <c r="W26" s="23" t="str">
        <f t="shared" si="5"/>
        <v>W</v>
      </c>
      <c r="X26" s="23" t="str">
        <f t="shared" si="6"/>
        <v>OK</v>
      </c>
      <c r="Y26" s="184" t="str">
        <f t="shared" si="7"/>
        <v>L0007089</v>
      </c>
      <c r="Z26" s="28"/>
      <c r="AA26" s="28"/>
      <c r="AB26" s="23"/>
      <c r="AD26" t="str">
        <v>OK-L0009571</v>
      </c>
      <c r="AE26" t="str">
        <v>NP</v>
      </c>
      <c r="AF26" t="str">
        <v>Lease</v>
      </c>
      <c r="AG26" t="str">
        <v>Ethan Huff</v>
      </c>
      <c r="AH26" t="str">
        <v>Melton LLC</v>
      </c>
    </row>
    <row r="27" spans="1:34" ht="15">
      <c r="A27" s="2" t="s">
        <v>6448</v>
      </c>
      <c r="B27" s="2" t="s">
        <v>13</v>
      </c>
      <c r="C27" s="2" t="s">
        <v>14</v>
      </c>
      <c r="D27" s="2" t="s">
        <v>145</v>
      </c>
      <c r="E27" s="23" t="s">
        <v>1274</v>
      </c>
      <c r="F27" s="2" t="s">
        <v>15</v>
      </c>
      <c r="G27" s="2" t="s">
        <v>3477</v>
      </c>
      <c r="H27" s="2" t="s">
        <v>3482</v>
      </c>
      <c r="I27" s="2" t="s">
        <v>16</v>
      </c>
      <c r="J27" s="75">
        <v>83.1</v>
      </c>
      <c r="K27" s="76">
        <v>3.4166664</v>
      </c>
      <c r="L27" s="77">
        <v>0.1875</v>
      </c>
      <c r="M27" s="78">
        <v>38851</v>
      </c>
      <c r="N27" s="96" t="s">
        <v>3636</v>
      </c>
      <c r="O27" s="2" t="s">
        <v>135</v>
      </c>
      <c r="P27" s="2" t="s">
        <v>3464</v>
      </c>
      <c r="Q27" s="2" t="s">
        <v>3471</v>
      </c>
      <c r="R27" s="23" t="str">
        <f t="shared" si="3"/>
        <v>OK-Canadian-14N-7W-8</v>
      </c>
      <c r="S27" s="23" t="str">
        <f t="shared" si="0"/>
        <v>14N-7W-8</v>
      </c>
      <c r="T27" s="23" t="str">
        <f t="shared" si="1"/>
        <v>14</v>
      </c>
      <c r="U27" s="23" t="str">
        <f t="shared" si="4"/>
        <v>N</v>
      </c>
      <c r="V27" s="23" t="str">
        <f t="shared" si="2"/>
        <v>7</v>
      </c>
      <c r="W27" s="23" t="str">
        <f t="shared" si="5"/>
        <v>W</v>
      </c>
      <c r="X27" s="23" t="str">
        <f t="shared" si="6"/>
        <v>OK</v>
      </c>
      <c r="Y27" s="184" t="str">
        <f t="shared" si="7"/>
        <v>L0007090</v>
      </c>
      <c r="Z27" s="28"/>
      <c r="AA27" s="28"/>
      <c r="AB27" s="23"/>
      <c r="AD27" t="str">
        <v>OK-L0009572</v>
      </c>
      <c r="AE27" t="str">
        <v>NP</v>
      </c>
      <c r="AF27" t="str">
        <v>Lease</v>
      </c>
      <c r="AG27" t="str">
        <v>Edward Rodriguez</v>
      </c>
      <c r="AH27" t="str">
        <v>Lee Ltd</v>
      </c>
    </row>
    <row r="28" spans="1:34" ht="15">
      <c r="A28" s="2" t="s">
        <v>6449</v>
      </c>
      <c r="B28" s="2" t="s">
        <v>13</v>
      </c>
      <c r="C28" s="2" t="s">
        <v>14</v>
      </c>
      <c r="D28" s="2" t="s">
        <v>146</v>
      </c>
      <c r="E28" s="23" t="s">
        <v>1502</v>
      </c>
      <c r="F28" s="2" t="s">
        <v>15</v>
      </c>
      <c r="G28" s="2" t="s">
        <v>3477</v>
      </c>
      <c r="H28" s="2" t="s">
        <v>3482</v>
      </c>
      <c r="I28" s="2" t="s">
        <v>16</v>
      </c>
      <c r="J28" s="75">
        <v>80.16</v>
      </c>
      <c r="K28" s="76">
        <v>0.61009999999999998</v>
      </c>
      <c r="L28" s="77">
        <v>0.1875</v>
      </c>
      <c r="M28" s="78">
        <v>39534</v>
      </c>
      <c r="N28" s="96" t="s">
        <v>3637</v>
      </c>
      <c r="O28" s="2" t="s">
        <v>135</v>
      </c>
      <c r="P28" s="2" t="s">
        <v>3464</v>
      </c>
      <c r="Q28" s="2" t="s">
        <v>3471</v>
      </c>
      <c r="R28" s="23" t="str">
        <f t="shared" si="3"/>
        <v>OK-Canadian-14N-7W-8</v>
      </c>
      <c r="S28" s="23" t="str">
        <f t="shared" si="0"/>
        <v>14N-7W-8</v>
      </c>
      <c r="T28" s="23" t="str">
        <f t="shared" si="1"/>
        <v>14</v>
      </c>
      <c r="U28" s="23" t="str">
        <f t="shared" si="4"/>
        <v>N</v>
      </c>
      <c r="V28" s="23" t="str">
        <f t="shared" si="2"/>
        <v>7</v>
      </c>
      <c r="W28" s="23" t="str">
        <f t="shared" si="5"/>
        <v>W</v>
      </c>
      <c r="X28" s="23" t="str">
        <f t="shared" si="6"/>
        <v>OK</v>
      </c>
      <c r="Y28" s="184" t="str">
        <f t="shared" si="7"/>
        <v>L0007091</v>
      </c>
      <c r="Z28" s="28"/>
      <c r="AA28" s="28"/>
      <c r="AB28" s="23"/>
      <c r="AD28" t="str">
        <v>OK-L0009573</v>
      </c>
      <c r="AE28" t="str">
        <v>NP</v>
      </c>
      <c r="AF28" t="str">
        <v>Lease</v>
      </c>
      <c r="AG28" t="str">
        <v>Mark Green</v>
      </c>
      <c r="AH28" t="str">
        <v>Davis PLC</v>
      </c>
    </row>
    <row r="29" spans="1:34" ht="15">
      <c r="A29" s="23" t="s">
        <v>6450</v>
      </c>
      <c r="B29" s="2" t="s">
        <v>13</v>
      </c>
      <c r="C29" s="2" t="s">
        <v>14</v>
      </c>
      <c r="D29" s="2" t="s">
        <v>147</v>
      </c>
      <c r="E29" s="2" t="s">
        <v>616</v>
      </c>
      <c r="F29" s="2" t="s">
        <v>15</v>
      </c>
      <c r="G29" s="2" t="s">
        <v>3477</v>
      </c>
      <c r="H29" s="2" t="s">
        <v>3482</v>
      </c>
      <c r="I29" s="2" t="s">
        <v>16</v>
      </c>
      <c r="J29" s="75">
        <v>78.62</v>
      </c>
      <c r="K29" s="76">
        <v>0.61009999999999998</v>
      </c>
      <c r="L29" s="77">
        <v>0.1875</v>
      </c>
      <c r="M29" s="78">
        <v>40004</v>
      </c>
      <c r="N29" s="96" t="s">
        <v>3638</v>
      </c>
      <c r="O29" s="2" t="s">
        <v>135</v>
      </c>
      <c r="P29" s="2" t="s">
        <v>3464</v>
      </c>
      <c r="Q29" s="2" t="s">
        <v>3471</v>
      </c>
      <c r="R29" s="23" t="str">
        <f t="shared" si="3"/>
        <v>OK-Canadian-14N-7W-8</v>
      </c>
      <c r="S29" s="23" t="str">
        <f t="shared" si="0"/>
        <v>14N-7W-8</v>
      </c>
      <c r="T29" s="23" t="str">
        <f t="shared" si="1"/>
        <v>14</v>
      </c>
      <c r="U29" s="23" t="str">
        <f t="shared" si="4"/>
        <v>N</v>
      </c>
      <c r="V29" s="23" t="str">
        <f t="shared" si="2"/>
        <v>7</v>
      </c>
      <c r="W29" s="23" t="str">
        <f t="shared" si="5"/>
        <v>W</v>
      </c>
      <c r="X29" s="23" t="str">
        <f t="shared" si="6"/>
        <v>OK</v>
      </c>
      <c r="Y29" s="184" t="str">
        <f t="shared" si="7"/>
        <v>L0007092</v>
      </c>
      <c r="Z29" s="28"/>
      <c r="AA29" s="28"/>
      <c r="AB29" s="23"/>
      <c r="AD29" t="str">
        <v>OK-L0009574</v>
      </c>
      <c r="AE29" t="str">
        <v>NP</v>
      </c>
      <c r="AF29" t="str">
        <v>Lease</v>
      </c>
      <c r="AG29" t="str">
        <v>Steven Harrison</v>
      </c>
      <c r="AH29" t="str">
        <v>Yates Inc</v>
      </c>
    </row>
    <row r="30" spans="1:34" ht="15">
      <c r="A30" s="2" t="s">
        <v>6451</v>
      </c>
      <c r="B30" s="2" t="s">
        <v>13</v>
      </c>
      <c r="C30" s="2" t="s">
        <v>14</v>
      </c>
      <c r="D30" s="2" t="s">
        <v>148</v>
      </c>
      <c r="E30" s="2" t="s">
        <v>215</v>
      </c>
      <c r="F30" s="2" t="s">
        <v>15</v>
      </c>
      <c r="G30" s="2" t="s">
        <v>3477</v>
      </c>
      <c r="H30" s="2" t="s">
        <v>3482</v>
      </c>
      <c r="I30" s="2" t="s">
        <v>16</v>
      </c>
      <c r="J30" s="75">
        <v>80.180000000000007</v>
      </c>
      <c r="K30" s="76">
        <v>1.1389</v>
      </c>
      <c r="L30" s="77">
        <v>0.1875</v>
      </c>
      <c r="M30" s="78">
        <v>42536</v>
      </c>
      <c r="N30" s="96" t="s">
        <v>4992</v>
      </c>
      <c r="O30" s="2" t="s">
        <v>135</v>
      </c>
      <c r="P30" s="2" t="s">
        <v>3464</v>
      </c>
      <c r="Q30" s="2" t="s">
        <v>3471</v>
      </c>
      <c r="R30" s="23" t="str">
        <f t="shared" si="3"/>
        <v>OK-Canadian-14N-7W-8</v>
      </c>
      <c r="S30" s="23" t="str">
        <f t="shared" si="0"/>
        <v>14N-7W-8</v>
      </c>
      <c r="T30" s="23" t="str">
        <f t="shared" si="1"/>
        <v>14</v>
      </c>
      <c r="U30" s="23" t="str">
        <f t="shared" si="4"/>
        <v>N</v>
      </c>
      <c r="V30" s="23" t="str">
        <f t="shared" si="2"/>
        <v>7</v>
      </c>
      <c r="W30" s="23" t="str">
        <f t="shared" si="5"/>
        <v>W</v>
      </c>
      <c r="X30" s="23" t="str">
        <f t="shared" si="6"/>
        <v>OK</v>
      </c>
      <c r="Y30" s="184" t="str">
        <f t="shared" si="7"/>
        <v>L0007093</v>
      </c>
      <c r="Z30" s="28"/>
      <c r="AA30" s="28"/>
      <c r="AB30" s="23"/>
      <c r="AD30" t="str">
        <v>OK-L0009576</v>
      </c>
      <c r="AE30" t="str">
        <v>NP</v>
      </c>
      <c r="AF30" t="str">
        <v>Lease</v>
      </c>
      <c r="AG30" t="str">
        <v>Keith Nichols</v>
      </c>
      <c r="AH30" t="str">
        <v>Lane Group</v>
      </c>
    </row>
    <row r="31" spans="1:34" ht="15">
      <c r="A31" s="2" t="s">
        <v>6452</v>
      </c>
      <c r="B31" s="2" t="s">
        <v>13</v>
      </c>
      <c r="C31" s="2" t="s">
        <v>14</v>
      </c>
      <c r="D31" s="2" t="s">
        <v>149</v>
      </c>
      <c r="E31" s="23" t="s">
        <v>1274</v>
      </c>
      <c r="F31" s="2" t="s">
        <v>15</v>
      </c>
      <c r="G31" s="2" t="s">
        <v>3477</v>
      </c>
      <c r="H31" s="2" t="s">
        <v>3482</v>
      </c>
      <c r="I31" s="2" t="s">
        <v>16</v>
      </c>
      <c r="J31" s="75">
        <v>71.88</v>
      </c>
      <c r="K31" s="76">
        <v>9.4899999999999998E-2</v>
      </c>
      <c r="L31" s="77">
        <v>0.1875</v>
      </c>
      <c r="M31" s="78">
        <v>39522</v>
      </c>
      <c r="N31" s="96" t="s">
        <v>4418</v>
      </c>
      <c r="O31" s="2" t="s">
        <v>135</v>
      </c>
      <c r="P31" s="2" t="s">
        <v>3464</v>
      </c>
      <c r="Q31" s="2" t="s">
        <v>3471</v>
      </c>
      <c r="R31" s="23" t="str">
        <f t="shared" si="3"/>
        <v>OK-Canadian-14N-7W-8</v>
      </c>
      <c r="S31" s="23" t="str">
        <f t="shared" si="0"/>
        <v>14N-7W-8</v>
      </c>
      <c r="T31" s="23" t="str">
        <f t="shared" si="1"/>
        <v>14</v>
      </c>
      <c r="U31" s="23" t="str">
        <f t="shared" si="4"/>
        <v>N</v>
      </c>
      <c r="V31" s="23" t="str">
        <f t="shared" si="2"/>
        <v>7</v>
      </c>
      <c r="W31" s="23" t="str">
        <f t="shared" si="5"/>
        <v>W</v>
      </c>
      <c r="X31" s="23" t="str">
        <f t="shared" si="6"/>
        <v>OK</v>
      </c>
      <c r="Y31" s="184" t="str">
        <f t="shared" si="7"/>
        <v>L0007094</v>
      </c>
      <c r="Z31" s="28"/>
      <c r="AA31" s="28"/>
      <c r="AB31" s="23"/>
      <c r="AD31" t="str">
        <v>OK-L0009578</v>
      </c>
      <c r="AE31" t="str">
        <v>NP</v>
      </c>
      <c r="AF31" t="str">
        <v>Lease</v>
      </c>
      <c r="AG31" t="str">
        <v>Zachary Grant</v>
      </c>
      <c r="AH31" t="str">
        <v>Dunlap PLC</v>
      </c>
    </row>
    <row r="32" spans="1:34" ht="15">
      <c r="A32" s="23" t="s">
        <v>6453</v>
      </c>
      <c r="B32" s="2" t="s">
        <v>13</v>
      </c>
      <c r="C32" s="2" t="s">
        <v>14</v>
      </c>
      <c r="D32" s="2" t="s">
        <v>150</v>
      </c>
      <c r="E32" s="23" t="s">
        <v>1702</v>
      </c>
      <c r="F32" s="2" t="s">
        <v>15</v>
      </c>
      <c r="G32" s="2" t="s">
        <v>3477</v>
      </c>
      <c r="H32" s="2" t="s">
        <v>3482</v>
      </c>
      <c r="I32" s="2" t="s">
        <v>16</v>
      </c>
      <c r="J32" s="75">
        <v>78.94</v>
      </c>
      <c r="K32" s="76">
        <v>4</v>
      </c>
      <c r="L32" s="77">
        <v>0.1875</v>
      </c>
      <c r="M32" s="78">
        <v>39541</v>
      </c>
      <c r="N32" s="96" t="s">
        <v>3639</v>
      </c>
      <c r="O32" s="2" t="s">
        <v>135</v>
      </c>
      <c r="P32" s="2" t="s">
        <v>3464</v>
      </c>
      <c r="Q32" s="2" t="s">
        <v>3471</v>
      </c>
      <c r="R32" s="23" t="str">
        <f t="shared" si="3"/>
        <v>OK-Canadian-14N-7W-8</v>
      </c>
      <c r="S32" s="23" t="str">
        <f t="shared" si="0"/>
        <v>14N-7W-8</v>
      </c>
      <c r="T32" s="23" t="str">
        <f t="shared" si="1"/>
        <v>14</v>
      </c>
      <c r="U32" s="23" t="str">
        <f t="shared" si="4"/>
        <v>N</v>
      </c>
      <c r="V32" s="23" t="str">
        <f t="shared" si="2"/>
        <v>7</v>
      </c>
      <c r="W32" s="23" t="str">
        <f t="shared" si="5"/>
        <v>W</v>
      </c>
      <c r="X32" s="23" t="str">
        <f t="shared" si="6"/>
        <v>OK</v>
      </c>
      <c r="Y32" s="184" t="str">
        <f t="shared" si="7"/>
        <v>L0007095</v>
      </c>
      <c r="Z32" s="28"/>
      <c r="AA32" s="28"/>
      <c r="AB32" s="23"/>
      <c r="AD32" t="str">
        <v>OK-L0009579</v>
      </c>
      <c r="AE32" t="str">
        <v>NP</v>
      </c>
      <c r="AF32" t="str">
        <v>Lease</v>
      </c>
      <c r="AG32" t="str">
        <v>Todd Martinez</v>
      </c>
      <c r="AH32" t="str">
        <v>Wright PLC</v>
      </c>
    </row>
    <row r="33" spans="1:34" ht="15">
      <c r="A33" s="2" t="s">
        <v>6454</v>
      </c>
      <c r="B33" s="2" t="s">
        <v>13</v>
      </c>
      <c r="C33" s="2" t="s">
        <v>14</v>
      </c>
      <c r="D33" s="2" t="s">
        <v>152</v>
      </c>
      <c r="E33" s="2" t="s">
        <v>215</v>
      </c>
      <c r="F33" s="2" t="s">
        <v>15</v>
      </c>
      <c r="G33" s="2" t="s">
        <v>3477</v>
      </c>
      <c r="H33" s="2" t="s">
        <v>3482</v>
      </c>
      <c r="I33" s="2" t="s">
        <v>16</v>
      </c>
      <c r="J33" s="75">
        <v>81.239999999999995</v>
      </c>
      <c r="K33" s="76">
        <v>1.1389</v>
      </c>
      <c r="L33" s="77">
        <v>0.1875</v>
      </c>
      <c r="M33" s="78">
        <v>40016</v>
      </c>
      <c r="N33" s="96" t="s">
        <v>3640</v>
      </c>
      <c r="O33" s="2" t="s">
        <v>135</v>
      </c>
      <c r="P33" s="2" t="s">
        <v>3464</v>
      </c>
      <c r="Q33" s="2" t="s">
        <v>3471</v>
      </c>
      <c r="R33" s="23" t="str">
        <f t="shared" si="3"/>
        <v>OK-Canadian-14N-7W-8</v>
      </c>
      <c r="S33" s="23" t="str">
        <f t="shared" si="0"/>
        <v>14N-7W-8</v>
      </c>
      <c r="T33" s="23" t="str">
        <f t="shared" si="1"/>
        <v>14</v>
      </c>
      <c r="U33" s="23" t="str">
        <f t="shared" si="4"/>
        <v>N</v>
      </c>
      <c r="V33" s="23" t="str">
        <f t="shared" si="2"/>
        <v>7</v>
      </c>
      <c r="W33" s="23" t="str">
        <f t="shared" si="5"/>
        <v>W</v>
      </c>
      <c r="X33" s="23" t="str">
        <f t="shared" si="6"/>
        <v>OK</v>
      </c>
      <c r="Y33" s="184" t="str">
        <f t="shared" si="7"/>
        <v>L0007096</v>
      </c>
      <c r="Z33" s="28"/>
      <c r="AA33" s="28"/>
      <c r="AB33" s="23"/>
      <c r="AD33" t="str">
        <v>OK-L0009582</v>
      </c>
      <c r="AE33" t="str">
        <v>NP</v>
      </c>
      <c r="AF33" t="str">
        <v>Lease</v>
      </c>
      <c r="AG33" t="str">
        <v>Jennifer Fisher</v>
      </c>
      <c r="AH33" t="str">
        <v>Owens Inc</v>
      </c>
    </row>
    <row r="34" spans="1:34" ht="15">
      <c r="A34" s="2" t="s">
        <v>6455</v>
      </c>
      <c r="B34" s="2" t="s">
        <v>13</v>
      </c>
      <c r="C34" s="2" t="s">
        <v>14</v>
      </c>
      <c r="D34" s="2" t="s">
        <v>154</v>
      </c>
      <c r="E34" s="23" t="s">
        <v>1702</v>
      </c>
      <c r="F34" s="2" t="s">
        <v>15</v>
      </c>
      <c r="G34" s="2" t="s">
        <v>3477</v>
      </c>
      <c r="H34" s="2" t="s">
        <v>3482</v>
      </c>
      <c r="I34" s="2" t="s">
        <v>16</v>
      </c>
      <c r="J34" s="75">
        <v>85.71</v>
      </c>
      <c r="K34" s="76">
        <v>3.5116000000000001</v>
      </c>
      <c r="L34" s="77">
        <v>0.1875</v>
      </c>
      <c r="M34" s="78">
        <v>42532</v>
      </c>
      <c r="N34" s="96" t="s">
        <v>3641</v>
      </c>
      <c r="O34" s="2" t="s">
        <v>135</v>
      </c>
      <c r="P34" s="2" t="s">
        <v>3464</v>
      </c>
      <c r="Q34" s="2" t="s">
        <v>3471</v>
      </c>
      <c r="R34" s="23" t="str">
        <f t="shared" si="3"/>
        <v>OK-Canadian-14N-7W-8</v>
      </c>
      <c r="S34" s="23" t="str">
        <f t="shared" si="0"/>
        <v>14N-7W-8</v>
      </c>
      <c r="T34" s="23" t="str">
        <f t="shared" si="1"/>
        <v>14</v>
      </c>
      <c r="U34" s="23" t="str">
        <f t="shared" si="4"/>
        <v>N</v>
      </c>
      <c r="V34" s="23" t="str">
        <f t="shared" si="2"/>
        <v>7</v>
      </c>
      <c r="W34" s="23" t="str">
        <f t="shared" si="5"/>
        <v>W</v>
      </c>
      <c r="X34" s="23" t="str">
        <f t="shared" si="6"/>
        <v>OK</v>
      </c>
      <c r="Y34" s="184" t="str">
        <f t="shared" si="7"/>
        <v>L0007097</v>
      </c>
      <c r="Z34" s="28"/>
      <c r="AA34" s="28"/>
      <c r="AB34" s="23"/>
      <c r="AD34" t="str">
        <v>OK-L0009583</v>
      </c>
      <c r="AE34" t="str">
        <v>NP</v>
      </c>
      <c r="AF34" t="str">
        <v>Lease</v>
      </c>
      <c r="AG34" t="str">
        <v>Elaine Shaw</v>
      </c>
      <c r="AH34" t="str">
        <v>Banks LLC</v>
      </c>
    </row>
    <row r="35" spans="1:34" ht="15">
      <c r="A35" s="23" t="s">
        <v>6456</v>
      </c>
      <c r="B35" s="2" t="s">
        <v>13</v>
      </c>
      <c r="C35" s="2" t="s">
        <v>14</v>
      </c>
      <c r="D35" s="2" t="s">
        <v>155</v>
      </c>
      <c r="E35" s="2" t="s">
        <v>723</v>
      </c>
      <c r="F35" s="2" t="s">
        <v>15</v>
      </c>
      <c r="G35" s="2" t="s">
        <v>3477</v>
      </c>
      <c r="H35" s="2" t="s">
        <v>3482</v>
      </c>
      <c r="I35" s="2" t="s">
        <v>16</v>
      </c>
      <c r="J35" s="75">
        <v>77.75</v>
      </c>
      <c r="K35" s="76">
        <v>0.61009999999999998</v>
      </c>
      <c r="L35" s="77">
        <v>0.1875</v>
      </c>
      <c r="M35" s="78">
        <v>39520</v>
      </c>
      <c r="N35" s="96" t="s">
        <v>3642</v>
      </c>
      <c r="O35" s="2" t="s">
        <v>135</v>
      </c>
      <c r="P35" s="2" t="s">
        <v>3464</v>
      </c>
      <c r="Q35" s="2" t="s">
        <v>3471</v>
      </c>
      <c r="R35" s="23" t="str">
        <f t="shared" si="3"/>
        <v>OK-Canadian-14N-7W-8</v>
      </c>
      <c r="S35" s="23" t="str">
        <f t="shared" si="0"/>
        <v>14N-7W-8</v>
      </c>
      <c r="T35" s="23" t="str">
        <f t="shared" si="1"/>
        <v>14</v>
      </c>
      <c r="U35" s="23" t="str">
        <f t="shared" si="4"/>
        <v>N</v>
      </c>
      <c r="V35" s="23" t="str">
        <f t="shared" si="2"/>
        <v>7</v>
      </c>
      <c r="W35" s="23" t="str">
        <f t="shared" si="5"/>
        <v>W</v>
      </c>
      <c r="X35" s="23" t="str">
        <f t="shared" si="6"/>
        <v>OK</v>
      </c>
      <c r="Y35" s="184" t="str">
        <f t="shared" si="7"/>
        <v>L0007098</v>
      </c>
      <c r="Z35" s="28"/>
      <c r="AA35" s="28"/>
      <c r="AB35" s="23"/>
      <c r="AD35" t="str">
        <v>OK-L0009584</v>
      </c>
      <c r="AE35" t="str">
        <v>NP</v>
      </c>
      <c r="AF35" t="str">
        <v>Lease</v>
      </c>
      <c r="AG35" t="str">
        <v>Alex Brooks</v>
      </c>
      <c r="AH35" t="str">
        <v>Dunlap PLC</v>
      </c>
    </row>
    <row r="36" spans="1:34" ht="15">
      <c r="A36" s="2" t="s">
        <v>6457</v>
      </c>
      <c r="B36" s="2" t="s">
        <v>13</v>
      </c>
      <c r="C36" s="2" t="s">
        <v>14</v>
      </c>
      <c r="D36" s="2" t="s">
        <v>156</v>
      </c>
      <c r="E36" s="23" t="s">
        <v>1777</v>
      </c>
      <c r="F36" s="2" t="s">
        <v>15</v>
      </c>
      <c r="G36" s="2" t="s">
        <v>3477</v>
      </c>
      <c r="H36" s="2" t="s">
        <v>3482</v>
      </c>
      <c r="I36" s="2" t="s">
        <v>16</v>
      </c>
      <c r="J36" s="75">
        <v>76.59</v>
      </c>
      <c r="K36" s="76">
        <v>0.61009999999999998</v>
      </c>
      <c r="L36" s="77">
        <v>0.1875</v>
      </c>
      <c r="M36" s="78">
        <v>39534</v>
      </c>
      <c r="N36" s="96" t="s">
        <v>3643</v>
      </c>
      <c r="O36" s="2" t="s">
        <v>135</v>
      </c>
      <c r="P36" s="2" t="s">
        <v>3464</v>
      </c>
      <c r="Q36" s="2" t="s">
        <v>3471</v>
      </c>
      <c r="R36" s="23" t="str">
        <f t="shared" si="3"/>
        <v>OK-Canadian-14N-7W-8</v>
      </c>
      <c r="S36" s="23" t="str">
        <f t="shared" si="0"/>
        <v>14N-7W-8</v>
      </c>
      <c r="T36" s="23" t="str">
        <f t="shared" si="1"/>
        <v>14</v>
      </c>
      <c r="U36" s="23" t="str">
        <f t="shared" si="4"/>
        <v>N</v>
      </c>
      <c r="V36" s="23" t="str">
        <f t="shared" si="2"/>
        <v>7</v>
      </c>
      <c r="W36" s="23" t="str">
        <f t="shared" si="5"/>
        <v>W</v>
      </c>
      <c r="X36" s="23" t="str">
        <f t="shared" si="6"/>
        <v>OK</v>
      </c>
      <c r="Y36" s="184" t="str">
        <f t="shared" si="7"/>
        <v>L0007099</v>
      </c>
      <c r="Z36" s="28"/>
      <c r="AA36" s="28"/>
      <c r="AB36" s="23"/>
      <c r="AD36" t="str">
        <v>OK-L0009585</v>
      </c>
      <c r="AE36" t="str">
        <v>NP</v>
      </c>
      <c r="AF36" t="str">
        <v>Lease</v>
      </c>
      <c r="AG36" t="str">
        <v>Joshua Hall</v>
      </c>
      <c r="AH36" t="str">
        <v>Ayers-Schmidt</v>
      </c>
    </row>
    <row r="37" spans="1:34" ht="15">
      <c r="A37" s="2" t="s">
        <v>6458</v>
      </c>
      <c r="B37" s="2" t="s">
        <v>13</v>
      </c>
      <c r="C37" s="2" t="s">
        <v>14</v>
      </c>
      <c r="D37" s="2" t="s">
        <v>157</v>
      </c>
      <c r="E37" s="2" t="s">
        <v>1471</v>
      </c>
      <c r="F37" s="2" t="s">
        <v>15</v>
      </c>
      <c r="G37" s="2" t="s">
        <v>3477</v>
      </c>
      <c r="H37" s="2" t="s">
        <v>3482</v>
      </c>
      <c r="I37" s="2" t="s">
        <v>16</v>
      </c>
      <c r="J37" s="75">
        <v>77.81</v>
      </c>
      <c r="K37" s="76">
        <v>0.30509999999999998</v>
      </c>
      <c r="L37" s="77">
        <v>0.1875</v>
      </c>
      <c r="M37" s="78">
        <v>40021</v>
      </c>
      <c r="N37" s="96" t="s">
        <v>3644</v>
      </c>
      <c r="O37" s="2" t="s">
        <v>135</v>
      </c>
      <c r="P37" s="2" t="s">
        <v>3464</v>
      </c>
      <c r="Q37" s="2" t="s">
        <v>3471</v>
      </c>
      <c r="R37" s="23" t="str">
        <f t="shared" si="3"/>
        <v>OK-Canadian-14N-7W-8</v>
      </c>
      <c r="S37" s="23" t="str">
        <f t="shared" si="0"/>
        <v>14N-7W-8</v>
      </c>
      <c r="T37" s="23" t="str">
        <f t="shared" si="1"/>
        <v>14</v>
      </c>
      <c r="U37" s="23" t="str">
        <f t="shared" si="4"/>
        <v>N</v>
      </c>
      <c r="V37" s="23" t="str">
        <f t="shared" si="2"/>
        <v>7</v>
      </c>
      <c r="W37" s="23" t="str">
        <f t="shared" si="5"/>
        <v>W</v>
      </c>
      <c r="X37" s="23" t="str">
        <f t="shared" si="6"/>
        <v>OK</v>
      </c>
      <c r="Y37" s="184" t="str">
        <f t="shared" si="7"/>
        <v>L0007100</v>
      </c>
      <c r="Z37" s="28"/>
      <c r="AA37" s="28"/>
      <c r="AB37" s="23"/>
      <c r="AD37" t="str">
        <v>OK-L0009586</v>
      </c>
      <c r="AE37" t="str">
        <v>NP</v>
      </c>
      <c r="AF37" t="str">
        <v>Lease</v>
      </c>
      <c r="AG37" t="str">
        <v>Cheryl Huber</v>
      </c>
      <c r="AH37" t="str">
        <v>Jensen Inc</v>
      </c>
    </row>
    <row r="38" spans="1:34" ht="15">
      <c r="A38" s="23" t="s">
        <v>6459</v>
      </c>
      <c r="B38" s="2" t="s">
        <v>13</v>
      </c>
      <c r="C38" s="2" t="s">
        <v>14</v>
      </c>
      <c r="D38" s="2" t="s">
        <v>158</v>
      </c>
      <c r="E38" s="2" t="s">
        <v>174</v>
      </c>
      <c r="F38" s="2" t="s">
        <v>15</v>
      </c>
      <c r="G38" s="2" t="s">
        <v>3477</v>
      </c>
      <c r="H38" s="2" t="s">
        <v>3482</v>
      </c>
      <c r="I38" s="2" t="s">
        <v>16</v>
      </c>
      <c r="J38" s="75">
        <v>83.47</v>
      </c>
      <c r="K38" s="76">
        <v>1.1389</v>
      </c>
      <c r="L38" s="77">
        <v>0.1875</v>
      </c>
      <c r="M38" s="78">
        <v>42536</v>
      </c>
      <c r="N38" s="96" t="s">
        <v>3645</v>
      </c>
      <c r="O38" s="2" t="s">
        <v>135</v>
      </c>
      <c r="P38" s="2" t="s">
        <v>3464</v>
      </c>
      <c r="Q38" s="2" t="s">
        <v>3471</v>
      </c>
      <c r="R38" s="23" t="str">
        <f t="shared" si="3"/>
        <v>OK-Canadian-14N-7W-8</v>
      </c>
      <c r="S38" s="23" t="str">
        <f t="shared" si="0"/>
        <v>14N-7W-8</v>
      </c>
      <c r="T38" s="23" t="str">
        <f t="shared" si="1"/>
        <v>14</v>
      </c>
      <c r="U38" s="23" t="str">
        <f t="shared" si="4"/>
        <v>N</v>
      </c>
      <c r="V38" s="23" t="str">
        <f t="shared" si="2"/>
        <v>7</v>
      </c>
      <c r="W38" s="23" t="str">
        <f t="shared" si="5"/>
        <v>W</v>
      </c>
      <c r="X38" s="23" t="str">
        <f t="shared" si="6"/>
        <v>OK</v>
      </c>
      <c r="Y38" s="184" t="str">
        <f t="shared" si="7"/>
        <v>L0007101</v>
      </c>
      <c r="Z38" s="28"/>
      <c r="AA38" s="28"/>
      <c r="AB38" s="23"/>
      <c r="AD38" t="str">
        <v>OK-L0009587</v>
      </c>
      <c r="AE38" t="str">
        <v>NP</v>
      </c>
      <c r="AF38" t="str">
        <v>Lease</v>
      </c>
      <c r="AG38" t="str">
        <v>Steven Ryan</v>
      </c>
      <c r="AH38" t="str">
        <v>Jensen Inc</v>
      </c>
    </row>
    <row r="39" spans="1:34" ht="15">
      <c r="A39" s="2" t="s">
        <v>6460</v>
      </c>
      <c r="B39" s="2" t="s">
        <v>13</v>
      </c>
      <c r="C39" s="2" t="s">
        <v>14</v>
      </c>
      <c r="D39" s="2" t="s">
        <v>159</v>
      </c>
      <c r="E39" s="23" t="s">
        <v>1274</v>
      </c>
      <c r="F39" s="2" t="s">
        <v>15</v>
      </c>
      <c r="G39" s="2" t="s">
        <v>3477</v>
      </c>
      <c r="H39" s="2" t="s">
        <v>3482</v>
      </c>
      <c r="I39" s="2" t="s">
        <v>16</v>
      </c>
      <c r="J39" s="75">
        <v>81.13</v>
      </c>
      <c r="K39" s="76">
        <v>9.4899999999999998E-2</v>
      </c>
      <c r="L39" s="77">
        <v>0.1875</v>
      </c>
      <c r="M39" s="78">
        <v>39525</v>
      </c>
      <c r="N39" s="96" t="s">
        <v>3646</v>
      </c>
      <c r="O39" s="2" t="s">
        <v>135</v>
      </c>
      <c r="P39" s="2" t="s">
        <v>3464</v>
      </c>
      <c r="Q39" s="2" t="s">
        <v>3471</v>
      </c>
      <c r="R39" s="23" t="str">
        <f t="shared" si="3"/>
        <v>OK-Canadian-14N-7W-8</v>
      </c>
      <c r="S39" s="23" t="str">
        <f t="shared" si="0"/>
        <v>14N-7W-8</v>
      </c>
      <c r="T39" s="23" t="str">
        <f t="shared" si="1"/>
        <v>14</v>
      </c>
      <c r="U39" s="23" t="str">
        <f t="shared" si="4"/>
        <v>N</v>
      </c>
      <c r="V39" s="23" t="str">
        <f t="shared" si="2"/>
        <v>7</v>
      </c>
      <c r="W39" s="23" t="str">
        <f t="shared" si="5"/>
        <v>W</v>
      </c>
      <c r="X39" s="23" t="str">
        <f t="shared" si="6"/>
        <v>OK</v>
      </c>
      <c r="Y39" s="184" t="str">
        <f t="shared" si="7"/>
        <v>L0007102</v>
      </c>
      <c r="Z39" s="28"/>
      <c r="AA39" s="28"/>
      <c r="AB39" s="23"/>
      <c r="AD39" t="str">
        <v>OK-L0009588</v>
      </c>
      <c r="AE39" t="str">
        <v>NP</v>
      </c>
      <c r="AF39" t="str">
        <v>Lease</v>
      </c>
      <c r="AG39" t="str">
        <v>Patrick Lowery</v>
      </c>
      <c r="AH39" t="str">
        <v>Davis Ltd</v>
      </c>
    </row>
    <row r="40" spans="1:34" ht="15">
      <c r="A40" s="2" t="s">
        <v>6461</v>
      </c>
      <c r="B40" s="2" t="s">
        <v>13</v>
      </c>
      <c r="C40" s="2" t="s">
        <v>14</v>
      </c>
      <c r="D40" s="2" t="s">
        <v>160</v>
      </c>
      <c r="E40" s="2" t="s">
        <v>215</v>
      </c>
      <c r="F40" s="2" t="s">
        <v>15</v>
      </c>
      <c r="G40" s="2" t="s">
        <v>3477</v>
      </c>
      <c r="H40" s="2" t="s">
        <v>3482</v>
      </c>
      <c r="I40" s="2" t="s">
        <v>16</v>
      </c>
      <c r="J40" s="75">
        <v>77.7</v>
      </c>
      <c r="K40" s="76">
        <v>0.61009999999999998</v>
      </c>
      <c r="L40" s="77">
        <v>0.1875</v>
      </c>
      <c r="M40" s="78">
        <v>39534</v>
      </c>
      <c r="N40" s="96" t="s">
        <v>3647</v>
      </c>
      <c r="O40" s="2" t="s">
        <v>135</v>
      </c>
      <c r="P40" s="2" t="s">
        <v>3464</v>
      </c>
      <c r="Q40" s="2" t="s">
        <v>3471</v>
      </c>
      <c r="R40" s="23" t="str">
        <f t="shared" si="3"/>
        <v>OK-Canadian-14N-7W-8</v>
      </c>
      <c r="S40" s="23" t="str">
        <f t="shared" si="0"/>
        <v>14N-7W-8</v>
      </c>
      <c r="T40" s="23" t="str">
        <f t="shared" si="1"/>
        <v>14</v>
      </c>
      <c r="U40" s="23" t="str">
        <f t="shared" si="4"/>
        <v>N</v>
      </c>
      <c r="V40" s="23" t="str">
        <f t="shared" si="2"/>
        <v>7</v>
      </c>
      <c r="W40" s="23" t="str">
        <f t="shared" si="5"/>
        <v>W</v>
      </c>
      <c r="X40" s="23" t="str">
        <f t="shared" si="6"/>
        <v>OK</v>
      </c>
      <c r="Y40" s="184" t="str">
        <f t="shared" si="7"/>
        <v>L0007103</v>
      </c>
      <c r="Z40" s="28"/>
      <c r="AA40" s="28"/>
      <c r="AB40" s="23"/>
      <c r="AD40" t="str">
        <v>OK-L0009589</v>
      </c>
      <c r="AE40" t="str">
        <v>NP</v>
      </c>
      <c r="AF40" t="str">
        <v>Lease</v>
      </c>
      <c r="AG40" t="str">
        <v>Leslie Warren</v>
      </c>
      <c r="AH40" t="str">
        <v>Alvarado LLC</v>
      </c>
    </row>
    <row r="41" spans="1:34" ht="15">
      <c r="A41" s="23" t="s">
        <v>6462</v>
      </c>
      <c r="B41" s="2" t="s">
        <v>13</v>
      </c>
      <c r="C41" s="2" t="s">
        <v>14</v>
      </c>
      <c r="D41" s="2" t="s">
        <v>161</v>
      </c>
      <c r="E41" s="23" t="s">
        <v>2207</v>
      </c>
      <c r="F41" s="2" t="s">
        <v>15</v>
      </c>
      <c r="G41" s="2" t="s">
        <v>3477</v>
      </c>
      <c r="H41" s="2" t="s">
        <v>3482</v>
      </c>
      <c r="I41" s="2" t="s">
        <v>16</v>
      </c>
      <c r="J41" s="75">
        <v>81.86</v>
      </c>
      <c r="K41" s="76">
        <v>9.4899999999999998E-2</v>
      </c>
      <c r="L41" s="77">
        <v>0.1875</v>
      </c>
      <c r="M41" s="78">
        <v>40006</v>
      </c>
      <c r="N41" s="96" t="s">
        <v>4993</v>
      </c>
      <c r="O41" s="2" t="s">
        <v>135</v>
      </c>
      <c r="P41" s="2" t="s">
        <v>3464</v>
      </c>
      <c r="Q41" s="2" t="s">
        <v>3471</v>
      </c>
      <c r="R41" s="23" t="str">
        <f t="shared" si="3"/>
        <v>OK-Canadian-14N-7W-8</v>
      </c>
      <c r="S41" s="23" t="str">
        <f t="shared" si="0"/>
        <v>14N-7W-8</v>
      </c>
      <c r="T41" s="23" t="str">
        <f t="shared" si="1"/>
        <v>14</v>
      </c>
      <c r="U41" s="23" t="str">
        <f t="shared" si="4"/>
        <v>N</v>
      </c>
      <c r="V41" s="23" t="str">
        <f t="shared" si="2"/>
        <v>7</v>
      </c>
      <c r="W41" s="23" t="str">
        <f t="shared" si="5"/>
        <v>W</v>
      </c>
      <c r="X41" s="23" t="str">
        <f t="shared" si="6"/>
        <v>OK</v>
      </c>
      <c r="Y41" s="184" t="str">
        <f t="shared" si="7"/>
        <v>L0007104</v>
      </c>
      <c r="Z41" s="28"/>
      <c r="AA41" s="28"/>
      <c r="AB41" s="23"/>
      <c r="AD41" t="str">
        <v>OK-L0009593</v>
      </c>
      <c r="AE41" t="str">
        <v>NP</v>
      </c>
      <c r="AF41" t="str">
        <v>Lease</v>
      </c>
      <c r="AG41" t="str">
        <v>Angel Walters</v>
      </c>
      <c r="AH41" t="str">
        <v>Wright PLC</v>
      </c>
    </row>
    <row r="42" spans="1:34" ht="15">
      <c r="A42" s="2" t="s">
        <v>6463</v>
      </c>
      <c r="B42" s="2" t="s">
        <v>13</v>
      </c>
      <c r="C42" s="2" t="s">
        <v>14</v>
      </c>
      <c r="D42" s="2" t="s">
        <v>162</v>
      </c>
      <c r="E42" s="2" t="s">
        <v>616</v>
      </c>
      <c r="F42" s="2" t="s">
        <v>15</v>
      </c>
      <c r="G42" s="2" t="s">
        <v>3477</v>
      </c>
      <c r="H42" s="2" t="s">
        <v>3482</v>
      </c>
      <c r="I42" s="2" t="s">
        <v>16</v>
      </c>
      <c r="J42" s="75">
        <v>80.2</v>
      </c>
      <c r="K42" s="76">
        <v>1.4236</v>
      </c>
      <c r="L42" s="77">
        <v>0.125</v>
      </c>
      <c r="M42" s="78">
        <v>42662</v>
      </c>
      <c r="N42" s="96" t="s">
        <v>4994</v>
      </c>
      <c r="O42" s="2" t="s">
        <v>135</v>
      </c>
      <c r="P42" s="2" t="s">
        <v>3464</v>
      </c>
      <c r="Q42" s="2" t="s">
        <v>3471</v>
      </c>
      <c r="R42" s="23" t="str">
        <f t="shared" si="3"/>
        <v>OK-Canadian-14N-7W-8</v>
      </c>
      <c r="S42" s="23" t="str">
        <f t="shared" si="0"/>
        <v>14N-7W-8</v>
      </c>
      <c r="T42" s="23" t="str">
        <f t="shared" si="1"/>
        <v>14</v>
      </c>
      <c r="U42" s="23" t="str">
        <f t="shared" si="4"/>
        <v>N</v>
      </c>
      <c r="V42" s="23" t="str">
        <f t="shared" si="2"/>
        <v>7</v>
      </c>
      <c r="W42" s="23" t="str">
        <f t="shared" si="5"/>
        <v>W</v>
      </c>
      <c r="X42" s="23" t="str">
        <f t="shared" si="6"/>
        <v>OK</v>
      </c>
      <c r="Y42" s="184" t="str">
        <f t="shared" si="7"/>
        <v>L0007105</v>
      </c>
      <c r="Z42" s="28"/>
      <c r="AA42" s="28"/>
      <c r="AB42" s="23"/>
      <c r="AD42" t="str">
        <v>OK-L0009599</v>
      </c>
      <c r="AE42" t="str">
        <v>NP</v>
      </c>
      <c r="AF42" t="str">
        <v>Lease</v>
      </c>
      <c r="AG42" t="str">
        <v>Kimberly Rodriguez</v>
      </c>
      <c r="AH42" t="str">
        <v>Perez, Harper and Cochran</v>
      </c>
    </row>
    <row r="43" spans="1:34" ht="15">
      <c r="A43" s="2" t="s">
        <v>6464</v>
      </c>
      <c r="B43" s="2" t="s">
        <v>13</v>
      </c>
      <c r="C43" s="2" t="s">
        <v>14</v>
      </c>
      <c r="D43" s="2" t="s">
        <v>163</v>
      </c>
      <c r="E43" s="23" t="s">
        <v>2207</v>
      </c>
      <c r="F43" s="2" t="s">
        <v>15</v>
      </c>
      <c r="G43" s="2" t="s">
        <v>3477</v>
      </c>
      <c r="H43" s="2" t="s">
        <v>3482</v>
      </c>
      <c r="I43" s="2" t="s">
        <v>16</v>
      </c>
      <c r="J43" s="75">
        <v>83.68</v>
      </c>
      <c r="K43" s="76">
        <v>9.4899999999999998E-2</v>
      </c>
      <c r="L43" s="77">
        <v>0.1875</v>
      </c>
      <c r="M43" s="78">
        <v>39522</v>
      </c>
      <c r="N43" s="96" t="s">
        <v>4995</v>
      </c>
      <c r="O43" s="2" t="s">
        <v>135</v>
      </c>
      <c r="P43" s="2" t="s">
        <v>3464</v>
      </c>
      <c r="Q43" s="2" t="s">
        <v>3471</v>
      </c>
      <c r="R43" s="23" t="str">
        <f t="shared" si="3"/>
        <v>OK-Canadian-14N-7W-8</v>
      </c>
      <c r="S43" s="23" t="str">
        <f t="shared" si="0"/>
        <v>14N-7W-8</v>
      </c>
      <c r="T43" s="23" t="str">
        <f t="shared" si="1"/>
        <v>14</v>
      </c>
      <c r="U43" s="23" t="str">
        <f t="shared" si="4"/>
        <v>N</v>
      </c>
      <c r="V43" s="23" t="str">
        <f t="shared" si="2"/>
        <v>7</v>
      </c>
      <c r="W43" s="23" t="str">
        <f t="shared" si="5"/>
        <v>W</v>
      </c>
      <c r="X43" s="23" t="str">
        <f t="shared" si="6"/>
        <v>OK</v>
      </c>
      <c r="Y43" s="184" t="str">
        <f t="shared" si="7"/>
        <v>L0007106</v>
      </c>
      <c r="Z43" s="28"/>
      <c r="AA43" s="28"/>
      <c r="AB43" s="23"/>
      <c r="AD43" t="str">
        <v>OK-L0009600</v>
      </c>
      <c r="AE43" t="str">
        <v>NP</v>
      </c>
      <c r="AF43" t="str">
        <v>Lease</v>
      </c>
      <c r="AG43" t="str">
        <v>Robert Roberts</v>
      </c>
      <c r="AH43" t="str">
        <v>Hall LLC</v>
      </c>
    </row>
    <row r="44" spans="1:34" ht="15">
      <c r="A44" s="23" t="s">
        <v>6465</v>
      </c>
      <c r="B44" s="2" t="s">
        <v>13</v>
      </c>
      <c r="C44" s="2" t="s">
        <v>14</v>
      </c>
      <c r="D44" s="2" t="s">
        <v>164</v>
      </c>
      <c r="E44" s="2" t="s">
        <v>553</v>
      </c>
      <c r="F44" s="2" t="s">
        <v>15</v>
      </c>
      <c r="G44" s="2" t="s">
        <v>3477</v>
      </c>
      <c r="H44" s="2" t="s">
        <v>3482</v>
      </c>
      <c r="I44" s="2" t="s">
        <v>16</v>
      </c>
      <c r="J44" s="75">
        <v>77.010000000000005</v>
      </c>
      <c r="K44" s="76">
        <v>3.7</v>
      </c>
      <c r="L44" s="77">
        <v>0.25</v>
      </c>
      <c r="M44" s="78">
        <v>39726</v>
      </c>
      <c r="N44" s="96" t="s">
        <v>4996</v>
      </c>
      <c r="O44" s="2" t="s">
        <v>135</v>
      </c>
      <c r="P44" s="2" t="s">
        <v>3464</v>
      </c>
      <c r="Q44" s="2" t="s">
        <v>3471</v>
      </c>
      <c r="R44" s="23" t="str">
        <f t="shared" si="3"/>
        <v>OK-Canadian-14N-7W-8</v>
      </c>
      <c r="S44" s="23" t="str">
        <f t="shared" si="0"/>
        <v>14N-7W-8</v>
      </c>
      <c r="T44" s="23" t="str">
        <f t="shared" si="1"/>
        <v>14</v>
      </c>
      <c r="U44" s="23" t="str">
        <f t="shared" si="4"/>
        <v>N</v>
      </c>
      <c r="V44" s="23" t="str">
        <f t="shared" si="2"/>
        <v>7</v>
      </c>
      <c r="W44" s="23" t="str">
        <f t="shared" si="5"/>
        <v>W</v>
      </c>
      <c r="X44" s="23" t="str">
        <f t="shared" si="6"/>
        <v>OK</v>
      </c>
      <c r="Y44" s="184" t="str">
        <f t="shared" si="7"/>
        <v>L0007107</v>
      </c>
      <c r="Z44" s="28"/>
      <c r="AA44" s="28"/>
      <c r="AB44" s="23"/>
      <c r="AD44" t="str">
        <v>OK-L0009602</v>
      </c>
      <c r="AE44" t="str">
        <v>NP</v>
      </c>
      <c r="AF44" t="str">
        <v>Lease</v>
      </c>
      <c r="AG44" t="str">
        <v>Adam Davis</v>
      </c>
      <c r="AH44" t="str">
        <v>Martin Ltd</v>
      </c>
    </row>
    <row r="45" spans="1:34" ht="15">
      <c r="A45" s="2" t="s">
        <v>6466</v>
      </c>
      <c r="B45" s="2" t="s">
        <v>13</v>
      </c>
      <c r="C45" s="2" t="s">
        <v>14</v>
      </c>
      <c r="D45" s="2" t="s">
        <v>165</v>
      </c>
      <c r="E45" s="23" t="s">
        <v>2552</v>
      </c>
      <c r="F45" s="2" t="s">
        <v>15</v>
      </c>
      <c r="G45" s="2" t="s">
        <v>3477</v>
      </c>
      <c r="H45" s="2" t="s">
        <v>3482</v>
      </c>
      <c r="I45" s="2" t="s">
        <v>16</v>
      </c>
      <c r="J45" s="75">
        <v>78.510000000000005</v>
      </c>
      <c r="K45" s="76">
        <v>1.4236</v>
      </c>
      <c r="L45" s="77">
        <v>0.125</v>
      </c>
      <c r="M45" s="78">
        <v>40137</v>
      </c>
      <c r="N45" s="96" t="s">
        <v>4997</v>
      </c>
      <c r="O45" s="2" t="s">
        <v>135</v>
      </c>
      <c r="P45" s="2" t="s">
        <v>3464</v>
      </c>
      <c r="Q45" s="2" t="s">
        <v>3471</v>
      </c>
      <c r="R45" s="23" t="str">
        <f t="shared" si="3"/>
        <v>OK-Canadian-14N-7W-8</v>
      </c>
      <c r="S45" s="23" t="str">
        <f t="shared" si="0"/>
        <v>14N-7W-8</v>
      </c>
      <c r="T45" s="23" t="str">
        <f t="shared" si="1"/>
        <v>14</v>
      </c>
      <c r="U45" s="23" t="str">
        <f t="shared" si="4"/>
        <v>N</v>
      </c>
      <c r="V45" s="23" t="str">
        <f t="shared" si="2"/>
        <v>7</v>
      </c>
      <c r="W45" s="23" t="str">
        <f t="shared" si="5"/>
        <v>W</v>
      </c>
      <c r="X45" s="23" t="str">
        <f t="shared" si="6"/>
        <v>OK</v>
      </c>
      <c r="Y45" s="184" t="str">
        <f t="shared" si="7"/>
        <v>L0007108</v>
      </c>
      <c r="Z45" s="28"/>
      <c r="AA45" s="28"/>
      <c r="AB45" s="23"/>
      <c r="AD45" t="str">
        <v>OK-L0009603</v>
      </c>
      <c r="AE45" t="str">
        <v>NP</v>
      </c>
      <c r="AF45" t="str">
        <v>Lease</v>
      </c>
      <c r="AG45" t="str">
        <v>Kathleen Thompson</v>
      </c>
      <c r="AH45" t="str">
        <v>Rodriguez LLC</v>
      </c>
    </row>
    <row r="46" spans="1:34" ht="15">
      <c r="A46" s="2" t="s">
        <v>6467</v>
      </c>
      <c r="B46" s="2" t="s">
        <v>13</v>
      </c>
      <c r="C46" s="2" t="s">
        <v>14</v>
      </c>
      <c r="D46" s="2" t="s">
        <v>166</v>
      </c>
      <c r="E46" s="2" t="s">
        <v>553</v>
      </c>
      <c r="F46" s="2" t="s">
        <v>15</v>
      </c>
      <c r="G46" s="2" t="s">
        <v>3477</v>
      </c>
      <c r="H46" s="2" t="s">
        <v>3482</v>
      </c>
      <c r="I46" s="2" t="s">
        <v>16</v>
      </c>
      <c r="J46" s="75">
        <v>78.25</v>
      </c>
      <c r="K46" s="76">
        <v>1.4236</v>
      </c>
      <c r="L46" s="77">
        <v>0.1875</v>
      </c>
      <c r="M46" s="78">
        <v>42617</v>
      </c>
      <c r="N46" s="96" t="s">
        <v>4998</v>
      </c>
      <c r="O46" s="2" t="s">
        <v>135</v>
      </c>
      <c r="P46" s="2" t="s">
        <v>3464</v>
      </c>
      <c r="Q46" s="2" t="s">
        <v>3471</v>
      </c>
      <c r="R46" s="23" t="str">
        <f t="shared" si="3"/>
        <v>OK-Canadian-14N-7W-8</v>
      </c>
      <c r="S46" s="23" t="str">
        <f t="shared" si="0"/>
        <v>14N-7W-8</v>
      </c>
      <c r="T46" s="23" t="str">
        <f t="shared" si="1"/>
        <v>14</v>
      </c>
      <c r="U46" s="23" t="str">
        <f t="shared" si="4"/>
        <v>N</v>
      </c>
      <c r="V46" s="23" t="str">
        <f t="shared" si="2"/>
        <v>7</v>
      </c>
      <c r="W46" s="23" t="str">
        <f t="shared" si="5"/>
        <v>W</v>
      </c>
      <c r="X46" s="23" t="str">
        <f t="shared" si="6"/>
        <v>OK</v>
      </c>
      <c r="Y46" s="184" t="str">
        <f t="shared" si="7"/>
        <v>L0007109</v>
      </c>
      <c r="Z46" s="28"/>
      <c r="AA46" s="28"/>
      <c r="AB46" s="23"/>
      <c r="AD46" t="str">
        <v>OK-L0009604</v>
      </c>
      <c r="AE46" t="str">
        <v>NP</v>
      </c>
      <c r="AF46" t="str">
        <v>Lease</v>
      </c>
      <c r="AG46" t="str">
        <v>Evan Baird</v>
      </c>
      <c r="AH46" t="str">
        <v>Gonzales LLC</v>
      </c>
    </row>
    <row r="47" spans="1:34" ht="15">
      <c r="A47" s="23" t="s">
        <v>6468</v>
      </c>
      <c r="B47" s="2" t="s">
        <v>13</v>
      </c>
      <c r="C47" s="2" t="s">
        <v>14</v>
      </c>
      <c r="D47" s="2" t="s">
        <v>167</v>
      </c>
      <c r="E47" s="2" t="s">
        <v>215</v>
      </c>
      <c r="F47" s="2" t="s">
        <v>15</v>
      </c>
      <c r="G47" s="2" t="s">
        <v>3477</v>
      </c>
      <c r="H47" s="2" t="s">
        <v>3482</v>
      </c>
      <c r="I47" s="2" t="s">
        <v>16</v>
      </c>
      <c r="J47" s="75">
        <v>73.98</v>
      </c>
      <c r="K47" s="76">
        <v>6.8333304000000004</v>
      </c>
      <c r="L47" s="77">
        <v>0.1875</v>
      </c>
      <c r="M47" s="78">
        <v>39732</v>
      </c>
      <c r="N47" s="96" t="s">
        <v>3648</v>
      </c>
      <c r="O47" s="2" t="s">
        <v>135</v>
      </c>
      <c r="P47" s="2" t="s">
        <v>3464</v>
      </c>
      <c r="Q47" s="2" t="s">
        <v>3471</v>
      </c>
      <c r="R47" s="23" t="str">
        <f t="shared" si="3"/>
        <v>OK-Canadian-14N-7W-8</v>
      </c>
      <c r="S47" s="23" t="str">
        <f t="shared" si="0"/>
        <v>14N-7W-8</v>
      </c>
      <c r="T47" s="23" t="str">
        <f t="shared" si="1"/>
        <v>14</v>
      </c>
      <c r="U47" s="23" t="str">
        <f t="shared" si="4"/>
        <v>N</v>
      </c>
      <c r="V47" s="23" t="str">
        <f t="shared" si="2"/>
        <v>7</v>
      </c>
      <c r="W47" s="23" t="str">
        <f t="shared" si="5"/>
        <v>W</v>
      </c>
      <c r="X47" s="23" t="str">
        <f t="shared" si="6"/>
        <v>OK</v>
      </c>
      <c r="Y47" s="184" t="str">
        <f t="shared" si="7"/>
        <v>L0007110</v>
      </c>
      <c r="Z47" s="28"/>
      <c r="AA47" s="28"/>
      <c r="AB47" s="23"/>
      <c r="AD47" t="str">
        <v>OK-L0009606</v>
      </c>
      <c r="AE47" t="str">
        <v>NP</v>
      </c>
      <c r="AF47" t="str">
        <v>Lease</v>
      </c>
      <c r="AG47" t="str">
        <v>Robert Bell</v>
      </c>
      <c r="AH47" t="str">
        <v>Scott Inc</v>
      </c>
    </row>
    <row r="48" spans="1:34" ht="15">
      <c r="A48" s="2" t="s">
        <v>6469</v>
      </c>
      <c r="B48" s="2" t="s">
        <v>13</v>
      </c>
      <c r="C48" s="2" t="s">
        <v>14</v>
      </c>
      <c r="D48" s="2" t="s">
        <v>168</v>
      </c>
      <c r="E48" s="23" t="s">
        <v>201</v>
      </c>
      <c r="F48" s="2" t="s">
        <v>15</v>
      </c>
      <c r="G48" s="2" t="s">
        <v>3477</v>
      </c>
      <c r="H48" s="2" t="s">
        <v>3484</v>
      </c>
      <c r="I48" s="2" t="s">
        <v>16</v>
      </c>
      <c r="J48" s="75">
        <v>40.5</v>
      </c>
      <c r="K48" s="76">
        <v>2.5</v>
      </c>
      <c r="L48" s="77">
        <v>0.25</v>
      </c>
      <c r="M48" s="78">
        <v>39367</v>
      </c>
      <c r="N48" s="96" t="s">
        <v>4419</v>
      </c>
      <c r="O48" s="2" t="s">
        <v>110</v>
      </c>
      <c r="P48" s="2" t="s">
        <v>3465</v>
      </c>
      <c r="Q48" s="2" t="s">
        <v>3471</v>
      </c>
      <c r="R48" s="23" t="str">
        <f t="shared" si="3"/>
        <v>OK-Canadian-15N-7W-11</v>
      </c>
      <c r="S48" s="23" t="str">
        <f t="shared" si="0"/>
        <v>15N-7W-11</v>
      </c>
      <c r="T48" s="23" t="str">
        <f t="shared" si="1"/>
        <v>15</v>
      </c>
      <c r="U48" s="23" t="str">
        <f t="shared" si="4"/>
        <v>N</v>
      </c>
      <c r="V48" s="23" t="str">
        <f t="shared" si="2"/>
        <v>7</v>
      </c>
      <c r="W48" s="23" t="str">
        <f t="shared" si="5"/>
        <v>W</v>
      </c>
      <c r="X48" s="23" t="str">
        <f t="shared" si="6"/>
        <v>OK</v>
      </c>
      <c r="Y48" s="184" t="str">
        <f t="shared" si="7"/>
        <v>L0007111</v>
      </c>
      <c r="Z48" s="28"/>
      <c r="AA48" s="28"/>
      <c r="AB48" s="23"/>
      <c r="AD48" t="str">
        <v>OK-L0009607</v>
      </c>
      <c r="AE48" t="str">
        <v>NP</v>
      </c>
      <c r="AF48" t="str">
        <v>Lease</v>
      </c>
      <c r="AG48" t="str">
        <v>Mr. Ricky Harmon</v>
      </c>
      <c r="AH48" t="str">
        <v>Hamilton LLC</v>
      </c>
    </row>
    <row r="49" spans="1:34" ht="15">
      <c r="A49" s="2" t="s">
        <v>6470</v>
      </c>
      <c r="B49" s="2" t="s">
        <v>13</v>
      </c>
      <c r="C49" s="2" t="s">
        <v>14</v>
      </c>
      <c r="D49" s="2" t="s">
        <v>169</v>
      </c>
      <c r="E49" s="23" t="s">
        <v>2404</v>
      </c>
      <c r="F49" s="2" t="s">
        <v>15</v>
      </c>
      <c r="G49" s="2" t="s">
        <v>3477</v>
      </c>
      <c r="H49" s="2" t="s">
        <v>3484</v>
      </c>
      <c r="I49" s="2" t="s">
        <v>16</v>
      </c>
      <c r="J49" s="75">
        <v>40.43</v>
      </c>
      <c r="K49" s="76">
        <v>0.625</v>
      </c>
      <c r="L49" s="77">
        <v>0.1875</v>
      </c>
      <c r="M49" s="78">
        <v>40257</v>
      </c>
      <c r="N49" s="96" t="s">
        <v>3649</v>
      </c>
      <c r="O49" s="2" t="s">
        <v>110</v>
      </c>
      <c r="P49" s="2" t="s">
        <v>3465</v>
      </c>
      <c r="Q49" s="2" t="s">
        <v>3471</v>
      </c>
      <c r="R49" s="23" t="str">
        <f t="shared" si="3"/>
        <v>OK-Canadian-15N-7W-11</v>
      </c>
      <c r="S49" s="23" t="str">
        <f t="shared" si="0"/>
        <v>15N-7W-11</v>
      </c>
      <c r="T49" s="23" t="str">
        <f t="shared" si="1"/>
        <v>15</v>
      </c>
      <c r="U49" s="23" t="str">
        <f t="shared" si="4"/>
        <v>N</v>
      </c>
      <c r="V49" s="23" t="str">
        <f t="shared" si="2"/>
        <v>7</v>
      </c>
      <c r="W49" s="23" t="str">
        <f t="shared" si="5"/>
        <v>W</v>
      </c>
      <c r="X49" s="23" t="str">
        <f t="shared" si="6"/>
        <v>OK</v>
      </c>
      <c r="Y49" s="184" t="str">
        <f t="shared" si="7"/>
        <v>L0007112</v>
      </c>
      <c r="Z49" s="28"/>
      <c r="AA49" s="28"/>
      <c r="AB49" s="23"/>
      <c r="AD49" t="str">
        <v>OK-L0009609</v>
      </c>
      <c r="AE49" t="str">
        <v>NP</v>
      </c>
      <c r="AF49" t="str">
        <v>Lease</v>
      </c>
      <c r="AG49" t="str">
        <v>Cory Rios</v>
      </c>
      <c r="AH49" t="str">
        <v>Ayers-Schmidt</v>
      </c>
    </row>
    <row r="50" spans="1:34" ht="15">
      <c r="A50" s="23" t="s">
        <v>6471</v>
      </c>
      <c r="B50" s="2" t="s">
        <v>13</v>
      </c>
      <c r="C50" s="2" t="s">
        <v>14</v>
      </c>
      <c r="D50" s="2" t="s">
        <v>170</v>
      </c>
      <c r="E50" s="23" t="s">
        <v>2552</v>
      </c>
      <c r="F50" s="2" t="s">
        <v>15</v>
      </c>
      <c r="G50" s="2" t="s">
        <v>3477</v>
      </c>
      <c r="H50" s="2" t="s">
        <v>3484</v>
      </c>
      <c r="I50" s="2" t="s">
        <v>16</v>
      </c>
      <c r="J50" s="75">
        <v>39.92</v>
      </c>
      <c r="K50" s="76">
        <v>0.625</v>
      </c>
      <c r="L50" s="77">
        <v>0.1875</v>
      </c>
      <c r="M50" s="78">
        <v>42777</v>
      </c>
      <c r="N50" s="96" t="s">
        <v>4420</v>
      </c>
      <c r="O50" s="2" t="s">
        <v>110</v>
      </c>
      <c r="P50" s="2" t="s">
        <v>3465</v>
      </c>
      <c r="Q50" s="2" t="s">
        <v>3471</v>
      </c>
      <c r="R50" s="23" t="str">
        <f t="shared" si="3"/>
        <v>OK-Canadian-15N-7W-11</v>
      </c>
      <c r="S50" s="23" t="str">
        <f t="shared" si="0"/>
        <v>15N-7W-11</v>
      </c>
      <c r="T50" s="23" t="str">
        <f t="shared" si="1"/>
        <v>15</v>
      </c>
      <c r="U50" s="23" t="str">
        <f t="shared" si="4"/>
        <v>N</v>
      </c>
      <c r="V50" s="23" t="str">
        <f t="shared" si="2"/>
        <v>7</v>
      </c>
      <c r="W50" s="23" t="str">
        <f t="shared" si="5"/>
        <v>W</v>
      </c>
      <c r="X50" s="23" t="str">
        <f t="shared" si="6"/>
        <v>OK</v>
      </c>
      <c r="Y50" s="184" t="str">
        <f t="shared" si="7"/>
        <v>L0007113</v>
      </c>
      <c r="Z50" s="28"/>
      <c r="AA50" s="28"/>
      <c r="AB50" s="23"/>
      <c r="AD50" t="str">
        <v>OK-L0009610</v>
      </c>
      <c r="AE50" t="str">
        <v>NP</v>
      </c>
      <c r="AF50" t="str">
        <v>Lease</v>
      </c>
      <c r="AG50" t="str">
        <v>Johnny Nguyen</v>
      </c>
      <c r="AH50" t="str">
        <v>Bishop, Cooke and Vincent</v>
      </c>
    </row>
    <row r="51" spans="1:34" ht="15">
      <c r="A51" s="2" t="s">
        <v>6472</v>
      </c>
      <c r="B51" s="2" t="s">
        <v>13</v>
      </c>
      <c r="C51" s="2" t="s">
        <v>14</v>
      </c>
      <c r="D51" s="2" t="s">
        <v>171</v>
      </c>
      <c r="E51" s="2" t="s">
        <v>1177</v>
      </c>
      <c r="F51" s="2" t="s">
        <v>15</v>
      </c>
      <c r="G51" s="2" t="s">
        <v>3477</v>
      </c>
      <c r="H51" s="2" t="s">
        <v>3484</v>
      </c>
      <c r="I51" s="2" t="s">
        <v>16</v>
      </c>
      <c r="J51" s="75">
        <v>93.67</v>
      </c>
      <c r="K51" s="76">
        <v>1.4861115</v>
      </c>
      <c r="L51" s="77">
        <v>0.25</v>
      </c>
      <c r="M51" s="78">
        <v>39789</v>
      </c>
      <c r="N51" s="96" t="s">
        <v>4999</v>
      </c>
      <c r="O51" s="2" t="s">
        <v>110</v>
      </c>
      <c r="P51" s="2" t="s">
        <v>3465</v>
      </c>
      <c r="Q51" s="2" t="s">
        <v>3471</v>
      </c>
      <c r="R51" s="23" t="str">
        <f t="shared" si="3"/>
        <v>OK-Canadian-15N-7W-11</v>
      </c>
      <c r="S51" s="23" t="str">
        <f t="shared" si="0"/>
        <v>15N-7W-11</v>
      </c>
      <c r="T51" s="23" t="str">
        <f t="shared" si="1"/>
        <v>15</v>
      </c>
      <c r="U51" s="23" t="str">
        <f t="shared" si="4"/>
        <v>N</v>
      </c>
      <c r="V51" s="23" t="str">
        <f t="shared" si="2"/>
        <v>7</v>
      </c>
      <c r="W51" s="23" t="str">
        <f t="shared" si="5"/>
        <v>W</v>
      </c>
      <c r="X51" s="23" t="str">
        <f t="shared" si="6"/>
        <v>OK</v>
      </c>
      <c r="Y51" s="184" t="str">
        <f t="shared" si="7"/>
        <v>L0007114</v>
      </c>
      <c r="Z51" s="28"/>
      <c r="AA51" s="28"/>
      <c r="AB51" s="23"/>
      <c r="AD51" t="str">
        <v>OK-L0009611</v>
      </c>
      <c r="AE51" t="str">
        <v>NP</v>
      </c>
      <c r="AF51" t="str">
        <v>Lease</v>
      </c>
      <c r="AG51" t="str">
        <v>Jonathan Adams</v>
      </c>
      <c r="AH51" t="str">
        <v>Lee, Miller and Harmon</v>
      </c>
    </row>
    <row r="52" spans="1:34" ht="15">
      <c r="A52" s="2" t="s">
        <v>6473</v>
      </c>
      <c r="B52" s="2" t="s">
        <v>13</v>
      </c>
      <c r="C52" s="2" t="s">
        <v>14</v>
      </c>
      <c r="D52" s="2" t="s">
        <v>172</v>
      </c>
      <c r="E52" s="23" t="s">
        <v>3188</v>
      </c>
      <c r="F52" s="2" t="s">
        <v>15</v>
      </c>
      <c r="G52" s="2" t="s">
        <v>3477</v>
      </c>
      <c r="H52" s="2" t="s">
        <v>3484</v>
      </c>
      <c r="I52" s="2" t="s">
        <v>16</v>
      </c>
      <c r="J52" s="75">
        <v>37.08</v>
      </c>
      <c r="K52" s="76">
        <v>0.37036999999999998</v>
      </c>
      <c r="L52" s="77">
        <v>0.25</v>
      </c>
      <c r="M52" s="78">
        <v>39928</v>
      </c>
      <c r="N52" s="96" t="s">
        <v>3650</v>
      </c>
      <c r="O52" s="2" t="s">
        <v>110</v>
      </c>
      <c r="P52" s="2" t="s">
        <v>3465</v>
      </c>
      <c r="Q52" s="2" t="s">
        <v>3471</v>
      </c>
      <c r="R52" s="23" t="str">
        <f t="shared" si="3"/>
        <v>OK-Canadian-15N-7W-11</v>
      </c>
      <c r="S52" s="23" t="str">
        <f t="shared" si="0"/>
        <v>15N-7W-11</v>
      </c>
      <c r="T52" s="23" t="str">
        <f t="shared" si="1"/>
        <v>15</v>
      </c>
      <c r="U52" s="23" t="str">
        <f t="shared" si="4"/>
        <v>N</v>
      </c>
      <c r="V52" s="23" t="str">
        <f t="shared" si="2"/>
        <v>7</v>
      </c>
      <c r="W52" s="23" t="str">
        <f t="shared" si="5"/>
        <v>W</v>
      </c>
      <c r="X52" s="23" t="str">
        <f t="shared" si="6"/>
        <v>OK</v>
      </c>
      <c r="Y52" s="184" t="str">
        <f t="shared" si="7"/>
        <v>L0007115</v>
      </c>
      <c r="Z52" s="28"/>
      <c r="AA52" s="28"/>
      <c r="AB52" s="23"/>
      <c r="AD52" t="str">
        <v>OK-L0009612</v>
      </c>
      <c r="AE52" t="str">
        <v>NP</v>
      </c>
      <c r="AF52" t="str">
        <v>Lease</v>
      </c>
      <c r="AG52" t="str">
        <v>Vincent Davis</v>
      </c>
      <c r="AH52" t="str">
        <v>Rodriguez LLC</v>
      </c>
    </row>
    <row r="53" spans="1:34" ht="15">
      <c r="A53" s="23" t="s">
        <v>6474</v>
      </c>
      <c r="B53" s="2" t="s">
        <v>13</v>
      </c>
      <c r="C53" s="2" t="s">
        <v>14</v>
      </c>
      <c r="D53" s="2" t="s">
        <v>173</v>
      </c>
      <c r="E53" s="23" t="s">
        <v>2207</v>
      </c>
      <c r="F53" s="2" t="s">
        <v>15</v>
      </c>
      <c r="G53" s="2" t="s">
        <v>3477</v>
      </c>
      <c r="H53" s="2" t="s">
        <v>3485</v>
      </c>
      <c r="I53" s="2" t="s">
        <v>16</v>
      </c>
      <c r="J53" s="75">
        <v>78.14</v>
      </c>
      <c r="K53" s="76">
        <v>10</v>
      </c>
      <c r="L53" s="77">
        <v>0.1875</v>
      </c>
      <c r="M53" s="78">
        <v>39830</v>
      </c>
      <c r="N53" s="96" t="s">
        <v>4421</v>
      </c>
      <c r="O53" s="2" t="s">
        <v>119</v>
      </c>
      <c r="P53" s="2" t="s">
        <v>3465</v>
      </c>
      <c r="Q53" s="2" t="s">
        <v>3471</v>
      </c>
      <c r="R53" s="23" t="str">
        <f t="shared" si="3"/>
        <v>OK-Canadian-15N-7W-13</v>
      </c>
      <c r="S53" s="23" t="str">
        <f t="shared" si="0"/>
        <v>15N-7W-13</v>
      </c>
      <c r="T53" s="23" t="str">
        <f t="shared" si="1"/>
        <v>15</v>
      </c>
      <c r="U53" s="23" t="str">
        <f t="shared" si="4"/>
        <v>N</v>
      </c>
      <c r="V53" s="23" t="str">
        <f t="shared" si="2"/>
        <v>7</v>
      </c>
      <c r="W53" s="23" t="str">
        <f t="shared" si="5"/>
        <v>W</v>
      </c>
      <c r="X53" s="23" t="str">
        <f t="shared" si="6"/>
        <v>OK</v>
      </c>
      <c r="Y53" s="184" t="str">
        <f t="shared" si="7"/>
        <v>L0007116</v>
      </c>
      <c r="Z53" s="28"/>
      <c r="AA53" s="28"/>
      <c r="AB53" s="23"/>
      <c r="AD53" t="str">
        <v>OK-L0009613</v>
      </c>
      <c r="AE53" t="str">
        <v>NP</v>
      </c>
      <c r="AF53" t="str">
        <v>Lease</v>
      </c>
      <c r="AG53" t="str">
        <v>Cody Villarreal</v>
      </c>
      <c r="AH53" t="str">
        <v>Hall LLC</v>
      </c>
    </row>
    <row r="54" spans="1:34" ht="15">
      <c r="A54" s="2" t="s">
        <v>6475</v>
      </c>
      <c r="B54" s="2" t="s">
        <v>13</v>
      </c>
      <c r="C54" s="2" t="s">
        <v>14</v>
      </c>
      <c r="D54" s="2" t="s">
        <v>175</v>
      </c>
      <c r="E54" s="23" t="s">
        <v>201</v>
      </c>
      <c r="F54" s="2" t="s">
        <v>15</v>
      </c>
      <c r="G54" s="2" t="s">
        <v>3477</v>
      </c>
      <c r="H54" s="2" t="s">
        <v>3485</v>
      </c>
      <c r="I54" s="2" t="s">
        <v>16</v>
      </c>
      <c r="J54" s="75">
        <v>78.45</v>
      </c>
      <c r="K54" s="76">
        <v>10</v>
      </c>
      <c r="L54" s="77">
        <v>0.1875</v>
      </c>
      <c r="M54" s="78">
        <v>42293</v>
      </c>
      <c r="N54" s="96" t="s">
        <v>3651</v>
      </c>
      <c r="O54" s="2" t="s">
        <v>119</v>
      </c>
      <c r="P54" s="2" t="s">
        <v>3465</v>
      </c>
      <c r="Q54" s="2" t="s">
        <v>3471</v>
      </c>
      <c r="R54" s="23" t="str">
        <f t="shared" si="3"/>
        <v>OK-Canadian-15N-7W-13</v>
      </c>
      <c r="S54" s="23" t="str">
        <f t="shared" si="0"/>
        <v>15N-7W-13</v>
      </c>
      <c r="T54" s="23" t="str">
        <f t="shared" si="1"/>
        <v>15</v>
      </c>
      <c r="U54" s="23" t="str">
        <f t="shared" si="4"/>
        <v>N</v>
      </c>
      <c r="V54" s="23" t="str">
        <f t="shared" si="2"/>
        <v>7</v>
      </c>
      <c r="W54" s="23" t="str">
        <f t="shared" si="5"/>
        <v>W</v>
      </c>
      <c r="X54" s="23" t="str">
        <f t="shared" si="6"/>
        <v>OK</v>
      </c>
      <c r="Y54" s="184" t="str">
        <f t="shared" si="7"/>
        <v>L0007117</v>
      </c>
      <c r="Z54" s="28"/>
      <c r="AA54" s="28"/>
      <c r="AB54" s="23"/>
      <c r="AD54" t="str">
        <v>OK-L0009614</v>
      </c>
      <c r="AE54" t="str">
        <v>NP</v>
      </c>
      <c r="AF54" t="str">
        <v>Lease</v>
      </c>
      <c r="AG54" t="str">
        <v>Belinda Gould</v>
      </c>
      <c r="AH54" t="str">
        <v>Jones PLC</v>
      </c>
    </row>
    <row r="55" spans="1:34" ht="15">
      <c r="A55" s="2" t="s">
        <v>6476</v>
      </c>
      <c r="B55" s="2" t="s">
        <v>13</v>
      </c>
      <c r="C55" s="2" t="s">
        <v>14</v>
      </c>
      <c r="D55" s="2" t="s">
        <v>176</v>
      </c>
      <c r="E55" s="23" t="s">
        <v>3188</v>
      </c>
      <c r="F55" s="2" t="s">
        <v>15</v>
      </c>
      <c r="G55" s="2" t="s">
        <v>3477</v>
      </c>
      <c r="H55" s="2" t="s">
        <v>3486</v>
      </c>
      <c r="I55" s="2" t="s">
        <v>16</v>
      </c>
      <c r="J55" s="75">
        <v>153.52000000000001</v>
      </c>
      <c r="K55" s="76">
        <v>0.49999169999999998</v>
      </c>
      <c r="L55" s="77">
        <v>0.1875</v>
      </c>
      <c r="M55" s="78">
        <v>39338</v>
      </c>
      <c r="N55" s="96" t="s">
        <v>3652</v>
      </c>
      <c r="O55" s="2" t="s">
        <v>177</v>
      </c>
      <c r="P55" s="2" t="s">
        <v>3465</v>
      </c>
      <c r="Q55" s="2" t="s">
        <v>3472</v>
      </c>
      <c r="R55" s="23" t="str">
        <f t="shared" si="3"/>
        <v>OK-Canadian-15N-8W-18</v>
      </c>
      <c r="S55" s="23" t="str">
        <f t="shared" si="0"/>
        <v>15N-8W-18</v>
      </c>
      <c r="T55" s="23" t="str">
        <f t="shared" si="1"/>
        <v>15</v>
      </c>
      <c r="U55" s="23" t="str">
        <f t="shared" si="4"/>
        <v>N</v>
      </c>
      <c r="V55" s="23" t="str">
        <f t="shared" si="2"/>
        <v>8</v>
      </c>
      <c r="W55" s="23" t="str">
        <f t="shared" si="5"/>
        <v>W</v>
      </c>
      <c r="X55" s="23" t="str">
        <f t="shared" si="6"/>
        <v>OK</v>
      </c>
      <c r="Y55" s="184" t="str">
        <f t="shared" si="7"/>
        <v>L0007118</v>
      </c>
      <c r="Z55" s="28"/>
      <c r="AA55" s="28"/>
      <c r="AB55" s="23"/>
      <c r="AD55" t="str">
        <v>OK-L0009615</v>
      </c>
      <c r="AE55" t="str">
        <v>NP</v>
      </c>
      <c r="AF55" t="str">
        <v>Lease</v>
      </c>
      <c r="AG55" t="str">
        <v>Todd Lee</v>
      </c>
      <c r="AH55" t="str">
        <v>Martin Ltd</v>
      </c>
    </row>
    <row r="56" spans="1:34" ht="15">
      <c r="A56" s="23" t="s">
        <v>6477</v>
      </c>
      <c r="B56" s="2" t="s">
        <v>13</v>
      </c>
      <c r="C56" s="2" t="s">
        <v>14</v>
      </c>
      <c r="D56" s="2" t="s">
        <v>178</v>
      </c>
      <c r="E56" s="2" t="s">
        <v>1471</v>
      </c>
      <c r="F56" s="2" t="s">
        <v>15</v>
      </c>
      <c r="G56" s="2" t="s">
        <v>3477</v>
      </c>
      <c r="H56" s="2" t="s">
        <v>3486</v>
      </c>
      <c r="I56" s="2" t="s">
        <v>16</v>
      </c>
      <c r="J56" s="75">
        <v>158.63999999999999</v>
      </c>
      <c r="K56" s="76">
        <v>0.27829680000000001</v>
      </c>
      <c r="L56" s="77">
        <v>0.1875</v>
      </c>
      <c r="M56" s="78">
        <v>39354</v>
      </c>
      <c r="N56" s="96" t="s">
        <v>5000</v>
      </c>
      <c r="O56" s="2" t="s">
        <v>177</v>
      </c>
      <c r="P56" s="2" t="s">
        <v>3465</v>
      </c>
      <c r="Q56" s="2" t="s">
        <v>3472</v>
      </c>
      <c r="R56" s="23" t="str">
        <f t="shared" si="3"/>
        <v>OK-Canadian-15N-8W-18</v>
      </c>
      <c r="S56" s="23" t="str">
        <f t="shared" si="0"/>
        <v>15N-8W-18</v>
      </c>
      <c r="T56" s="23" t="str">
        <f t="shared" si="1"/>
        <v>15</v>
      </c>
      <c r="U56" s="23" t="str">
        <f t="shared" si="4"/>
        <v>N</v>
      </c>
      <c r="V56" s="23" t="str">
        <f t="shared" si="2"/>
        <v>8</v>
      </c>
      <c r="W56" s="23" t="str">
        <f t="shared" si="5"/>
        <v>W</v>
      </c>
      <c r="X56" s="23" t="str">
        <f t="shared" si="6"/>
        <v>OK</v>
      </c>
      <c r="Y56" s="184" t="str">
        <f t="shared" si="7"/>
        <v>L0007119</v>
      </c>
      <c r="Z56" s="28"/>
      <c r="AA56" s="28"/>
      <c r="AB56" s="23"/>
      <c r="AD56" t="str">
        <v>OK-L0009617</v>
      </c>
      <c r="AE56" t="str">
        <v>NP</v>
      </c>
      <c r="AF56" t="str">
        <v>Lease</v>
      </c>
      <c r="AG56" t="str">
        <v>Ian Patel</v>
      </c>
      <c r="AH56" t="str">
        <v>Banks LLC</v>
      </c>
    </row>
    <row r="57" spans="1:34" ht="15">
      <c r="A57" s="2" t="s">
        <v>6478</v>
      </c>
      <c r="B57" s="2" t="s">
        <v>13</v>
      </c>
      <c r="C57" s="2" t="s">
        <v>14</v>
      </c>
      <c r="D57" s="2" t="s">
        <v>179</v>
      </c>
      <c r="E57" s="2" t="s">
        <v>215</v>
      </c>
      <c r="F57" s="2" t="s">
        <v>15</v>
      </c>
      <c r="G57" s="2" t="s">
        <v>3477</v>
      </c>
      <c r="H57" s="2" t="s">
        <v>3486</v>
      </c>
      <c r="I57" s="2" t="s">
        <v>16</v>
      </c>
      <c r="J57" s="75">
        <v>163.16</v>
      </c>
      <c r="K57" s="76">
        <v>0.3578537</v>
      </c>
      <c r="L57" s="77">
        <v>0.1875</v>
      </c>
      <c r="M57" s="78">
        <v>39832</v>
      </c>
      <c r="N57" s="96" t="s">
        <v>5001</v>
      </c>
      <c r="O57" s="2" t="s">
        <v>177</v>
      </c>
      <c r="P57" s="2" t="s">
        <v>3465</v>
      </c>
      <c r="Q57" s="2" t="s">
        <v>3472</v>
      </c>
      <c r="R57" s="23" t="str">
        <f t="shared" si="3"/>
        <v>OK-Canadian-15N-8W-18</v>
      </c>
      <c r="S57" s="23" t="str">
        <f t="shared" si="0"/>
        <v>15N-8W-18</v>
      </c>
      <c r="T57" s="23" t="str">
        <f t="shared" si="1"/>
        <v>15</v>
      </c>
      <c r="U57" s="23" t="str">
        <f t="shared" si="4"/>
        <v>N</v>
      </c>
      <c r="V57" s="23" t="str">
        <f t="shared" si="2"/>
        <v>8</v>
      </c>
      <c r="W57" s="23" t="str">
        <f t="shared" si="5"/>
        <v>W</v>
      </c>
      <c r="X57" s="23" t="str">
        <f t="shared" si="6"/>
        <v>OK</v>
      </c>
      <c r="Y57" s="184" t="str">
        <f t="shared" si="7"/>
        <v>L0007120</v>
      </c>
      <c r="Z57" s="28"/>
      <c r="AA57" s="28"/>
      <c r="AB57" s="23"/>
      <c r="AD57" t="str">
        <v>OK-L0009620</v>
      </c>
      <c r="AE57" t="str">
        <v>NP</v>
      </c>
      <c r="AF57" t="str">
        <v>Lease</v>
      </c>
      <c r="AG57" t="str">
        <v>Michael Ramirez</v>
      </c>
      <c r="AH57" t="str">
        <v>Fuentes PLC</v>
      </c>
    </row>
    <row r="58" spans="1:34" ht="15">
      <c r="A58" s="2" t="s">
        <v>6479</v>
      </c>
      <c r="B58" s="2" t="s">
        <v>13</v>
      </c>
      <c r="C58" s="2" t="s">
        <v>14</v>
      </c>
      <c r="D58" s="2" t="s">
        <v>180</v>
      </c>
      <c r="E58" s="23" t="s">
        <v>1502</v>
      </c>
      <c r="F58" s="2" t="s">
        <v>15</v>
      </c>
      <c r="G58" s="2" t="s">
        <v>3477</v>
      </c>
      <c r="H58" s="2" t="s">
        <v>3486</v>
      </c>
      <c r="I58" s="2" t="s">
        <v>16</v>
      </c>
      <c r="J58" s="75">
        <v>175.01</v>
      </c>
      <c r="K58" s="76">
        <v>0.37106240000000001</v>
      </c>
      <c r="L58" s="77">
        <v>0.1875</v>
      </c>
      <c r="M58" s="78">
        <v>42344</v>
      </c>
      <c r="N58" s="96" t="s">
        <v>5002</v>
      </c>
      <c r="O58" s="2" t="s">
        <v>177</v>
      </c>
      <c r="P58" s="2" t="s">
        <v>3465</v>
      </c>
      <c r="Q58" s="2" t="s">
        <v>3472</v>
      </c>
      <c r="R58" s="23" t="str">
        <f t="shared" si="3"/>
        <v>OK-Canadian-15N-8W-18</v>
      </c>
      <c r="S58" s="23" t="str">
        <f t="shared" si="0"/>
        <v>15N-8W-18</v>
      </c>
      <c r="T58" s="23" t="str">
        <f t="shared" si="1"/>
        <v>15</v>
      </c>
      <c r="U58" s="23" t="str">
        <f t="shared" si="4"/>
        <v>N</v>
      </c>
      <c r="V58" s="23" t="str">
        <f t="shared" si="2"/>
        <v>8</v>
      </c>
      <c r="W58" s="23" t="str">
        <f t="shared" si="5"/>
        <v>W</v>
      </c>
      <c r="X58" s="23" t="str">
        <f t="shared" si="6"/>
        <v>OK</v>
      </c>
      <c r="Y58" s="184" t="str">
        <f t="shared" si="7"/>
        <v>L0007121</v>
      </c>
      <c r="Z58" s="28"/>
      <c r="AA58" s="28"/>
      <c r="AB58" s="23"/>
      <c r="AD58" t="str">
        <v>OK-L0009623</v>
      </c>
      <c r="AE58" t="str">
        <v>NP</v>
      </c>
      <c r="AF58" t="str">
        <v>Lease</v>
      </c>
      <c r="AG58" t="str">
        <v>Timothy Dixon</v>
      </c>
      <c r="AH58" t="str">
        <v>Wright PLC</v>
      </c>
    </row>
    <row r="59" spans="1:34" ht="15">
      <c r="A59" s="23" t="s">
        <v>6480</v>
      </c>
      <c r="B59" s="2" t="s">
        <v>13</v>
      </c>
      <c r="C59" s="2" t="s">
        <v>14</v>
      </c>
      <c r="D59" s="2" t="s">
        <v>181</v>
      </c>
      <c r="E59" s="23" t="s">
        <v>1702</v>
      </c>
      <c r="F59" s="2" t="s">
        <v>15</v>
      </c>
      <c r="G59" s="2" t="s">
        <v>3477</v>
      </c>
      <c r="H59" s="2" t="s">
        <v>3486</v>
      </c>
      <c r="I59" s="2" t="s">
        <v>16</v>
      </c>
      <c r="J59" s="75">
        <v>161.33000000000001</v>
      </c>
      <c r="K59" s="76">
        <v>0.12522639999999999</v>
      </c>
      <c r="L59" s="77">
        <v>0.1875</v>
      </c>
      <c r="M59" s="78">
        <v>39369</v>
      </c>
      <c r="N59" s="96" t="s">
        <v>5003</v>
      </c>
      <c r="O59" s="2" t="s">
        <v>177</v>
      </c>
      <c r="P59" s="2" t="s">
        <v>3465</v>
      </c>
      <c r="Q59" s="2" t="s">
        <v>3472</v>
      </c>
      <c r="R59" s="23" t="str">
        <f t="shared" si="3"/>
        <v>OK-Canadian-15N-8W-18</v>
      </c>
      <c r="S59" s="23" t="str">
        <f t="shared" si="0"/>
        <v>15N-8W-18</v>
      </c>
      <c r="T59" s="23" t="str">
        <f t="shared" si="1"/>
        <v>15</v>
      </c>
      <c r="U59" s="23" t="str">
        <f t="shared" si="4"/>
        <v>N</v>
      </c>
      <c r="V59" s="23" t="str">
        <f t="shared" si="2"/>
        <v>8</v>
      </c>
      <c r="W59" s="23" t="str">
        <f t="shared" si="5"/>
        <v>W</v>
      </c>
      <c r="X59" s="23" t="str">
        <f t="shared" si="6"/>
        <v>OK</v>
      </c>
      <c r="Y59" s="184" t="str">
        <f t="shared" si="7"/>
        <v>L0007122</v>
      </c>
      <c r="Z59" s="28"/>
      <c r="AA59" s="28"/>
      <c r="AB59" s="23"/>
      <c r="AD59" t="str">
        <v>OK-L0009624</v>
      </c>
      <c r="AE59" t="str">
        <v>NP</v>
      </c>
      <c r="AF59" t="str">
        <v>Lease</v>
      </c>
      <c r="AG59" t="str">
        <v>Stephanie Jennings</v>
      </c>
      <c r="AH59" t="str">
        <v>Hall LLC</v>
      </c>
    </row>
    <row r="60" spans="1:34" ht="15">
      <c r="A60" s="2" t="s">
        <v>6481</v>
      </c>
      <c r="B60" s="2" t="s">
        <v>13</v>
      </c>
      <c r="C60" s="2" t="s">
        <v>14</v>
      </c>
      <c r="D60" s="2" t="s">
        <v>182</v>
      </c>
      <c r="E60" s="2" t="s">
        <v>506</v>
      </c>
      <c r="F60" s="2" t="s">
        <v>15</v>
      </c>
      <c r="G60" s="2" t="s">
        <v>3477</v>
      </c>
      <c r="H60" s="2" t="s">
        <v>3486</v>
      </c>
      <c r="I60" s="2" t="s">
        <v>16</v>
      </c>
      <c r="J60" s="75">
        <v>161.99</v>
      </c>
      <c r="K60" s="76">
        <v>0.41677999999999998</v>
      </c>
      <c r="L60" s="77">
        <v>0.1875</v>
      </c>
      <c r="M60" s="78">
        <v>39376</v>
      </c>
      <c r="N60" s="96" t="s">
        <v>3653</v>
      </c>
      <c r="O60" s="2" t="s">
        <v>177</v>
      </c>
      <c r="P60" s="2" t="s">
        <v>3465</v>
      </c>
      <c r="Q60" s="2" t="s">
        <v>3472</v>
      </c>
      <c r="R60" s="23" t="str">
        <f t="shared" si="3"/>
        <v>OK-Canadian-15N-8W-18</v>
      </c>
      <c r="S60" s="23" t="str">
        <f t="shared" si="0"/>
        <v>15N-8W-18</v>
      </c>
      <c r="T60" s="23" t="str">
        <f t="shared" si="1"/>
        <v>15</v>
      </c>
      <c r="U60" s="23" t="str">
        <f t="shared" si="4"/>
        <v>N</v>
      </c>
      <c r="V60" s="23" t="str">
        <f t="shared" si="2"/>
        <v>8</v>
      </c>
      <c r="W60" s="23" t="str">
        <f t="shared" si="5"/>
        <v>W</v>
      </c>
      <c r="X60" s="23" t="str">
        <f t="shared" si="6"/>
        <v>OK</v>
      </c>
      <c r="Y60" s="184" t="str">
        <f t="shared" si="7"/>
        <v>L0007123</v>
      </c>
      <c r="Z60" s="28"/>
      <c r="AA60" s="28"/>
      <c r="AB60" s="23"/>
      <c r="AD60" t="str">
        <v>OK-L0009646</v>
      </c>
      <c r="AE60" t="str">
        <v>NP</v>
      </c>
      <c r="AF60" t="str">
        <v>Lease</v>
      </c>
      <c r="AG60" t="str">
        <v>Ryan Cox</v>
      </c>
      <c r="AH60" t="str">
        <v>Banks LLC</v>
      </c>
    </row>
    <row r="61" spans="1:34" ht="15">
      <c r="A61" s="2" t="s">
        <v>6482</v>
      </c>
      <c r="B61" s="2" t="s">
        <v>13</v>
      </c>
      <c r="C61" s="2" t="s">
        <v>14</v>
      </c>
      <c r="D61" s="2" t="s">
        <v>183</v>
      </c>
      <c r="E61" s="2" t="s">
        <v>774</v>
      </c>
      <c r="F61" s="2" t="s">
        <v>15</v>
      </c>
      <c r="G61" s="2" t="s">
        <v>3477</v>
      </c>
      <c r="H61" s="2" t="s">
        <v>3486</v>
      </c>
      <c r="I61" s="2" t="s">
        <v>16</v>
      </c>
      <c r="J61" s="75">
        <v>159.34</v>
      </c>
      <c r="K61" s="76">
        <v>0.1391404</v>
      </c>
      <c r="L61" s="77">
        <v>0.1875</v>
      </c>
      <c r="M61" s="78">
        <v>39845</v>
      </c>
      <c r="N61" s="96" t="s">
        <v>5004</v>
      </c>
      <c r="O61" s="2" t="s">
        <v>177</v>
      </c>
      <c r="P61" s="2" t="s">
        <v>3465</v>
      </c>
      <c r="Q61" s="2" t="s">
        <v>3472</v>
      </c>
      <c r="R61" s="23" t="str">
        <f t="shared" si="3"/>
        <v>OK-Canadian-15N-8W-18</v>
      </c>
      <c r="S61" s="23" t="str">
        <f t="shared" si="0"/>
        <v>15N-8W-18</v>
      </c>
      <c r="T61" s="23" t="str">
        <f t="shared" si="1"/>
        <v>15</v>
      </c>
      <c r="U61" s="23" t="str">
        <f t="shared" si="4"/>
        <v>N</v>
      </c>
      <c r="V61" s="23" t="str">
        <f t="shared" si="2"/>
        <v>8</v>
      </c>
      <c r="W61" s="23" t="str">
        <f t="shared" si="5"/>
        <v>W</v>
      </c>
      <c r="X61" s="23" t="str">
        <f t="shared" si="6"/>
        <v>OK</v>
      </c>
      <c r="Y61" s="184" t="str">
        <f t="shared" si="7"/>
        <v>L0007124</v>
      </c>
      <c r="Z61" s="28"/>
      <c r="AA61" s="28"/>
      <c r="AB61" s="23"/>
      <c r="AD61" t="str">
        <v>OK-L0009647</v>
      </c>
      <c r="AE61" t="str">
        <v>NP</v>
      </c>
      <c r="AF61" t="str">
        <v>Lease</v>
      </c>
      <c r="AG61" t="str">
        <v>Wesley Fuller</v>
      </c>
      <c r="AH61" t="str">
        <v>Larson LLC</v>
      </c>
    </row>
    <row r="62" spans="1:34" ht="15">
      <c r="A62" s="23" t="s">
        <v>6483</v>
      </c>
      <c r="B62" s="2" t="s">
        <v>13</v>
      </c>
      <c r="C62" s="2" t="s">
        <v>14</v>
      </c>
      <c r="D62" s="2" t="s">
        <v>184</v>
      </c>
      <c r="E62" s="2" t="s">
        <v>354</v>
      </c>
      <c r="F62" s="2" t="s">
        <v>15</v>
      </c>
      <c r="G62" s="2" t="s">
        <v>3477</v>
      </c>
      <c r="H62" s="2" t="s">
        <v>3486</v>
      </c>
      <c r="I62" s="2" t="s">
        <v>16</v>
      </c>
      <c r="J62" s="75">
        <v>144.59</v>
      </c>
      <c r="K62" s="76">
        <v>0.13915</v>
      </c>
      <c r="L62" s="77">
        <v>0.1875</v>
      </c>
      <c r="M62" s="78">
        <v>42365</v>
      </c>
      <c r="N62" s="96" t="s">
        <v>5005</v>
      </c>
      <c r="O62" s="2" t="s">
        <v>177</v>
      </c>
      <c r="P62" s="2" t="s">
        <v>3465</v>
      </c>
      <c r="Q62" s="2" t="s">
        <v>3472</v>
      </c>
      <c r="R62" s="23" t="str">
        <f t="shared" si="3"/>
        <v>OK-Canadian-15N-8W-18</v>
      </c>
      <c r="S62" s="23" t="str">
        <f t="shared" si="0"/>
        <v>15N-8W-18</v>
      </c>
      <c r="T62" s="23" t="str">
        <f t="shared" si="1"/>
        <v>15</v>
      </c>
      <c r="U62" s="23" t="str">
        <f t="shared" si="4"/>
        <v>N</v>
      </c>
      <c r="V62" s="23" t="str">
        <f t="shared" si="2"/>
        <v>8</v>
      </c>
      <c r="W62" s="23" t="str">
        <f t="shared" si="5"/>
        <v>W</v>
      </c>
      <c r="X62" s="23" t="str">
        <f t="shared" si="6"/>
        <v>OK</v>
      </c>
      <c r="Y62" s="184" t="str">
        <f t="shared" si="7"/>
        <v>L0007125</v>
      </c>
      <c r="Z62" s="28"/>
      <c r="AA62" s="28"/>
      <c r="AB62" s="23"/>
      <c r="AD62" t="str">
        <v>OK-L0009648</v>
      </c>
      <c r="AE62" t="str">
        <v>NP</v>
      </c>
      <c r="AF62" t="str">
        <v>Lease</v>
      </c>
      <c r="AG62" t="str">
        <v>Kathy Lopez</v>
      </c>
      <c r="AH62" t="str">
        <v>Conley Inc</v>
      </c>
    </row>
    <row r="63" spans="1:34" ht="15">
      <c r="A63" s="2" t="s">
        <v>6484</v>
      </c>
      <c r="B63" s="2" t="s">
        <v>13</v>
      </c>
      <c r="C63" s="2" t="s">
        <v>14</v>
      </c>
      <c r="D63" s="2" t="s">
        <v>185</v>
      </c>
      <c r="E63" s="23" t="s">
        <v>1702</v>
      </c>
      <c r="F63" s="2" t="s">
        <v>15</v>
      </c>
      <c r="G63" s="2" t="s">
        <v>3477</v>
      </c>
      <c r="H63" s="2" t="s">
        <v>3486</v>
      </c>
      <c r="I63" s="2" t="s">
        <v>16</v>
      </c>
      <c r="J63" s="75">
        <v>159.72</v>
      </c>
      <c r="K63" s="76">
        <v>2.4999907000000001</v>
      </c>
      <c r="L63" s="77">
        <v>0.1875</v>
      </c>
      <c r="M63" s="78">
        <v>39362</v>
      </c>
      <c r="N63" s="96" t="s">
        <v>4422</v>
      </c>
      <c r="O63" s="2" t="s">
        <v>177</v>
      </c>
      <c r="P63" s="2" t="s">
        <v>3465</v>
      </c>
      <c r="Q63" s="2" t="s">
        <v>3472</v>
      </c>
      <c r="R63" s="23" t="str">
        <f t="shared" si="3"/>
        <v>OK-Canadian-15N-8W-18</v>
      </c>
      <c r="S63" s="23" t="str">
        <f t="shared" si="0"/>
        <v>15N-8W-18</v>
      </c>
      <c r="T63" s="23" t="str">
        <f t="shared" si="1"/>
        <v>15</v>
      </c>
      <c r="U63" s="23" t="str">
        <f t="shared" si="4"/>
        <v>N</v>
      </c>
      <c r="V63" s="23" t="str">
        <f t="shared" si="2"/>
        <v>8</v>
      </c>
      <c r="W63" s="23" t="str">
        <f t="shared" si="5"/>
        <v>W</v>
      </c>
      <c r="X63" s="23" t="str">
        <f t="shared" si="6"/>
        <v>OK</v>
      </c>
      <c r="Y63" s="184" t="str">
        <f t="shared" si="7"/>
        <v>L0007126</v>
      </c>
      <c r="Z63" s="28"/>
      <c r="AA63" s="28"/>
      <c r="AB63" s="23"/>
      <c r="AD63" t="str">
        <v>OK-L0009650</v>
      </c>
      <c r="AE63" t="str">
        <v>NP</v>
      </c>
      <c r="AF63" t="str">
        <v>Lease</v>
      </c>
      <c r="AG63" t="str">
        <v>Benjamin Peterson</v>
      </c>
      <c r="AH63" t="str">
        <v>Jensen Inc</v>
      </c>
    </row>
    <row r="64" spans="1:34" ht="15">
      <c r="A64" s="2" t="s">
        <v>6485</v>
      </c>
      <c r="B64" s="2" t="s">
        <v>13</v>
      </c>
      <c r="C64" s="2" t="s">
        <v>14</v>
      </c>
      <c r="D64" s="2" t="s">
        <v>186</v>
      </c>
      <c r="E64" s="23" t="s">
        <v>1777</v>
      </c>
      <c r="F64" s="2" t="s">
        <v>15</v>
      </c>
      <c r="G64" s="2" t="s">
        <v>3477</v>
      </c>
      <c r="H64" s="2" t="s">
        <v>3486</v>
      </c>
      <c r="I64" s="2" t="s">
        <v>16</v>
      </c>
      <c r="J64" s="75">
        <v>160.41</v>
      </c>
      <c r="K64" s="76">
        <v>2.4999907000000001</v>
      </c>
      <c r="L64" s="77">
        <v>0.1875</v>
      </c>
      <c r="M64" s="78">
        <v>39367</v>
      </c>
      <c r="N64" s="96" t="s">
        <v>3654</v>
      </c>
      <c r="O64" s="2" t="s">
        <v>177</v>
      </c>
      <c r="P64" s="2" t="s">
        <v>3465</v>
      </c>
      <c r="Q64" s="2" t="s">
        <v>3472</v>
      </c>
      <c r="R64" s="23" t="str">
        <f t="shared" si="3"/>
        <v>OK-Canadian-15N-8W-18</v>
      </c>
      <c r="S64" s="23" t="str">
        <f t="shared" si="0"/>
        <v>15N-8W-18</v>
      </c>
      <c r="T64" s="23" t="str">
        <f t="shared" si="1"/>
        <v>15</v>
      </c>
      <c r="U64" s="23" t="str">
        <f t="shared" si="4"/>
        <v>N</v>
      </c>
      <c r="V64" s="23" t="str">
        <f t="shared" si="2"/>
        <v>8</v>
      </c>
      <c r="W64" s="23" t="str">
        <f t="shared" si="5"/>
        <v>W</v>
      </c>
      <c r="X64" s="23" t="str">
        <f t="shared" si="6"/>
        <v>OK</v>
      </c>
      <c r="Y64" s="184" t="str">
        <f t="shared" si="7"/>
        <v>L0007127</v>
      </c>
      <c r="Z64" s="28"/>
      <c r="AA64" s="28"/>
      <c r="AB64" s="23"/>
      <c r="AD64" t="str">
        <v>OK-L0009651</v>
      </c>
      <c r="AE64" t="str">
        <v>NP</v>
      </c>
      <c r="AF64" t="str">
        <v>Lease</v>
      </c>
      <c r="AG64" t="str">
        <v>Brittany Collins</v>
      </c>
      <c r="AH64" t="str">
        <v>Hester Ltd</v>
      </c>
    </row>
    <row r="65" spans="1:34" ht="15">
      <c r="A65" s="23" t="s">
        <v>6486</v>
      </c>
      <c r="B65" s="2" t="s">
        <v>13</v>
      </c>
      <c r="C65" s="2" t="s">
        <v>14</v>
      </c>
      <c r="D65" s="2" t="s">
        <v>187</v>
      </c>
      <c r="E65" s="23" t="s">
        <v>3063</v>
      </c>
      <c r="F65" s="2" t="s">
        <v>15</v>
      </c>
      <c r="G65" s="2" t="s">
        <v>3477</v>
      </c>
      <c r="H65" s="2" t="s">
        <v>3486</v>
      </c>
      <c r="I65" s="2" t="s">
        <v>16</v>
      </c>
      <c r="J65" s="75">
        <v>179.63</v>
      </c>
      <c r="K65" s="76">
        <v>0.1391404</v>
      </c>
      <c r="L65" s="77">
        <v>0.1875</v>
      </c>
      <c r="M65" s="78">
        <v>39845</v>
      </c>
      <c r="N65" s="96" t="s">
        <v>5006</v>
      </c>
      <c r="O65" s="2" t="s">
        <v>177</v>
      </c>
      <c r="P65" s="2" t="s">
        <v>3465</v>
      </c>
      <c r="Q65" s="2" t="s">
        <v>3472</v>
      </c>
      <c r="R65" s="23" t="str">
        <f t="shared" si="3"/>
        <v>OK-Canadian-15N-8W-18</v>
      </c>
      <c r="S65" s="23" t="str">
        <f t="shared" si="0"/>
        <v>15N-8W-18</v>
      </c>
      <c r="T65" s="23" t="str">
        <f t="shared" si="1"/>
        <v>15</v>
      </c>
      <c r="U65" s="23" t="str">
        <f t="shared" si="4"/>
        <v>N</v>
      </c>
      <c r="V65" s="23" t="str">
        <f t="shared" si="2"/>
        <v>8</v>
      </c>
      <c r="W65" s="23" t="str">
        <f t="shared" si="5"/>
        <v>W</v>
      </c>
      <c r="X65" s="23" t="str">
        <f t="shared" si="6"/>
        <v>OK</v>
      </c>
      <c r="Y65" s="184" t="str">
        <f t="shared" si="7"/>
        <v>L0007128</v>
      </c>
      <c r="Z65" s="28"/>
      <c r="AA65" s="28"/>
      <c r="AB65" s="23"/>
      <c r="AD65" t="str">
        <v>OK-L0009652</v>
      </c>
      <c r="AE65" t="str">
        <v>NP</v>
      </c>
      <c r="AF65" t="str">
        <v>Lease</v>
      </c>
      <c r="AG65" t="str">
        <v>John Harris</v>
      </c>
      <c r="AH65" t="str">
        <v>Stevenson PLC</v>
      </c>
    </row>
    <row r="66" spans="1:34" ht="15">
      <c r="A66" s="2" t="s">
        <v>6487</v>
      </c>
      <c r="B66" s="2" t="s">
        <v>13</v>
      </c>
      <c r="C66" s="2" t="s">
        <v>14</v>
      </c>
      <c r="D66" s="2" t="s">
        <v>188</v>
      </c>
      <c r="E66" s="2" t="s">
        <v>354</v>
      </c>
      <c r="F66" s="2" t="s">
        <v>15</v>
      </c>
      <c r="G66" s="2" t="s">
        <v>3477</v>
      </c>
      <c r="H66" s="2" t="s">
        <v>3486</v>
      </c>
      <c r="I66" s="2" t="s">
        <v>16</v>
      </c>
      <c r="J66" s="75">
        <v>158.38999999999999</v>
      </c>
      <c r="K66" s="76">
        <v>0.83355999999999997</v>
      </c>
      <c r="L66" s="77">
        <v>0.1875</v>
      </c>
      <c r="M66" s="78">
        <v>42366</v>
      </c>
      <c r="N66" s="96" t="s">
        <v>5007</v>
      </c>
      <c r="O66" s="2" t="s">
        <v>177</v>
      </c>
      <c r="P66" s="2" t="s">
        <v>3465</v>
      </c>
      <c r="Q66" s="2" t="s">
        <v>3472</v>
      </c>
      <c r="R66" s="23" t="str">
        <f t="shared" si="3"/>
        <v>OK-Canadian-15N-8W-18</v>
      </c>
      <c r="S66" s="23" t="str">
        <f t="shared" si="0"/>
        <v>15N-8W-18</v>
      </c>
      <c r="T66" s="23" t="str">
        <f t="shared" si="1"/>
        <v>15</v>
      </c>
      <c r="U66" s="23" t="str">
        <f t="shared" si="4"/>
        <v>N</v>
      </c>
      <c r="V66" s="23" t="str">
        <f t="shared" si="2"/>
        <v>8</v>
      </c>
      <c r="W66" s="23" t="str">
        <f t="shared" si="5"/>
        <v>W</v>
      </c>
      <c r="X66" s="23" t="str">
        <f t="shared" si="6"/>
        <v>OK</v>
      </c>
      <c r="Y66" s="184" t="str">
        <f t="shared" si="7"/>
        <v>L0007129</v>
      </c>
      <c r="Z66" s="28"/>
      <c r="AA66" s="28"/>
      <c r="AB66" s="23"/>
      <c r="AD66" t="str">
        <v>OK-L0009653</v>
      </c>
      <c r="AE66" t="str">
        <v>NP</v>
      </c>
      <c r="AF66" t="str">
        <v>Lease</v>
      </c>
      <c r="AG66" t="str">
        <v>Mark Williamson</v>
      </c>
      <c r="AH66" t="str">
        <v>Lee Ltd</v>
      </c>
    </row>
    <row r="67" spans="1:34" ht="15">
      <c r="A67" s="2" t="s">
        <v>6488</v>
      </c>
      <c r="B67" s="2" t="s">
        <v>13</v>
      </c>
      <c r="C67" s="2" t="s">
        <v>14</v>
      </c>
      <c r="D67" s="2" t="s">
        <v>189</v>
      </c>
      <c r="E67" s="23" t="s">
        <v>2799</v>
      </c>
      <c r="F67" s="2" t="s">
        <v>15</v>
      </c>
      <c r="G67" s="2" t="s">
        <v>3477</v>
      </c>
      <c r="H67" s="2" t="s">
        <v>3486</v>
      </c>
      <c r="I67" s="2" t="s">
        <v>16</v>
      </c>
      <c r="J67" s="75">
        <v>162.34</v>
      </c>
      <c r="K67" s="76">
        <v>0.1789269</v>
      </c>
      <c r="L67" s="77">
        <v>0.1875</v>
      </c>
      <c r="M67" s="78">
        <v>39348</v>
      </c>
      <c r="N67" s="96" t="s">
        <v>3655</v>
      </c>
      <c r="O67" s="2" t="s">
        <v>177</v>
      </c>
      <c r="P67" s="2" t="s">
        <v>3465</v>
      </c>
      <c r="Q67" s="2" t="s">
        <v>3472</v>
      </c>
      <c r="R67" s="23" t="str">
        <f t="shared" si="3"/>
        <v>OK-Canadian-15N-8W-18</v>
      </c>
      <c r="S67" s="23" t="str">
        <f t="shared" si="0"/>
        <v>15N-8W-18</v>
      </c>
      <c r="T67" s="23" t="str">
        <f t="shared" si="1"/>
        <v>15</v>
      </c>
      <c r="U67" s="23" t="str">
        <f t="shared" si="4"/>
        <v>N</v>
      </c>
      <c r="V67" s="23" t="str">
        <f t="shared" si="2"/>
        <v>8</v>
      </c>
      <c r="W67" s="23" t="str">
        <f t="shared" si="5"/>
        <v>W</v>
      </c>
      <c r="X67" s="23" t="str">
        <f t="shared" si="6"/>
        <v>OK</v>
      </c>
      <c r="Y67" s="184" t="str">
        <f t="shared" si="7"/>
        <v>L0007130</v>
      </c>
      <c r="Z67" s="28"/>
      <c r="AA67" s="28"/>
      <c r="AB67" s="23"/>
      <c r="AD67" t="str">
        <v>OK-L0009655</v>
      </c>
      <c r="AE67" t="str">
        <v>NP</v>
      </c>
      <c r="AF67" t="str">
        <v>Lease</v>
      </c>
      <c r="AG67" t="str">
        <v>Joseph Martin</v>
      </c>
      <c r="AH67" t="str">
        <v>Collins PLC</v>
      </c>
    </row>
    <row r="68" spans="1:34" ht="15">
      <c r="A68" s="23" t="s">
        <v>6489</v>
      </c>
      <c r="B68" s="2" t="s">
        <v>13</v>
      </c>
      <c r="C68" s="2" t="s">
        <v>14</v>
      </c>
      <c r="D68" s="2" t="s">
        <v>190</v>
      </c>
      <c r="E68" s="2" t="s">
        <v>1100</v>
      </c>
      <c r="F68" s="2" t="s">
        <v>15</v>
      </c>
      <c r="G68" s="2" t="s">
        <v>3477</v>
      </c>
      <c r="H68" s="2" t="s">
        <v>3486</v>
      </c>
      <c r="I68" s="2" t="s">
        <v>16</v>
      </c>
      <c r="J68" s="75">
        <v>159.65</v>
      </c>
      <c r="K68" s="76">
        <v>0.3578537</v>
      </c>
      <c r="L68" s="77">
        <v>0.1875</v>
      </c>
      <c r="M68" s="78">
        <v>39362</v>
      </c>
      <c r="N68" s="96" t="s">
        <v>5008</v>
      </c>
      <c r="O68" s="2" t="s">
        <v>177</v>
      </c>
      <c r="P68" s="2" t="s">
        <v>3465</v>
      </c>
      <c r="Q68" s="2" t="s">
        <v>3472</v>
      </c>
      <c r="R68" s="23" t="str">
        <f t="shared" si="3"/>
        <v>OK-Canadian-15N-8W-18</v>
      </c>
      <c r="S68" s="23" t="str">
        <f t="shared" si="0"/>
        <v>15N-8W-18</v>
      </c>
      <c r="T68" s="23" t="str">
        <f t="shared" si="1"/>
        <v>15</v>
      </c>
      <c r="U68" s="23" t="str">
        <f t="shared" si="4"/>
        <v>N</v>
      </c>
      <c r="V68" s="23" t="str">
        <f t="shared" si="2"/>
        <v>8</v>
      </c>
      <c r="W68" s="23" t="str">
        <f t="shared" si="5"/>
        <v>W</v>
      </c>
      <c r="X68" s="23" t="str">
        <f t="shared" si="6"/>
        <v>OK</v>
      </c>
      <c r="Y68" s="184" t="str">
        <f t="shared" si="7"/>
        <v>L0007131</v>
      </c>
      <c r="Z68" s="28"/>
      <c r="AA68" s="28"/>
      <c r="AB68" s="23"/>
      <c r="AD68" t="str">
        <v>OK-L0009656</v>
      </c>
      <c r="AE68" t="str">
        <v>NP</v>
      </c>
      <c r="AF68" t="str">
        <v>Lease</v>
      </c>
      <c r="AG68" t="str">
        <v>Eric Simpson</v>
      </c>
      <c r="AH68" t="str">
        <v>Conley Inc</v>
      </c>
    </row>
    <row r="69" spans="1:34" ht="15">
      <c r="A69" s="2" t="s">
        <v>6490</v>
      </c>
      <c r="B69" s="2" t="s">
        <v>13</v>
      </c>
      <c r="C69" s="2" t="s">
        <v>14</v>
      </c>
      <c r="D69" s="2" t="s">
        <v>191</v>
      </c>
      <c r="E69" s="2" t="s">
        <v>153</v>
      </c>
      <c r="F69" s="2" t="s">
        <v>15</v>
      </c>
      <c r="G69" s="2" t="s">
        <v>3477</v>
      </c>
      <c r="H69" s="2" t="s">
        <v>3486</v>
      </c>
      <c r="I69" s="2" t="s">
        <v>16</v>
      </c>
      <c r="J69" s="75">
        <v>150.59</v>
      </c>
      <c r="K69" s="76">
        <v>0.3578537</v>
      </c>
      <c r="L69" s="77">
        <v>0.1875</v>
      </c>
      <c r="M69" s="78">
        <v>39832</v>
      </c>
      <c r="N69" s="96" t="s">
        <v>3656</v>
      </c>
      <c r="O69" s="2" t="s">
        <v>177</v>
      </c>
      <c r="P69" s="2" t="s">
        <v>3465</v>
      </c>
      <c r="Q69" s="2" t="s">
        <v>3472</v>
      </c>
      <c r="R69" s="23" t="str">
        <f t="shared" si="3"/>
        <v>OK-Canadian-15N-8W-18</v>
      </c>
      <c r="S69" s="23" t="str">
        <f t="shared" si="0"/>
        <v>15N-8W-18</v>
      </c>
      <c r="T69" s="23" t="str">
        <f t="shared" si="1"/>
        <v>15</v>
      </c>
      <c r="U69" s="23" t="str">
        <f t="shared" si="4"/>
        <v>N</v>
      </c>
      <c r="V69" s="23" t="str">
        <f t="shared" si="2"/>
        <v>8</v>
      </c>
      <c r="W69" s="23" t="str">
        <f t="shared" si="5"/>
        <v>W</v>
      </c>
      <c r="X69" s="23" t="str">
        <f t="shared" si="6"/>
        <v>OK</v>
      </c>
      <c r="Y69" s="184" t="str">
        <f t="shared" si="7"/>
        <v>L0007132</v>
      </c>
      <c r="Z69" s="28"/>
      <c r="AA69" s="28"/>
      <c r="AB69" s="23"/>
      <c r="AD69" t="str">
        <v>OK-L0009661</v>
      </c>
      <c r="AE69" t="str">
        <v>NP</v>
      </c>
      <c r="AF69" t="str">
        <v>Lease</v>
      </c>
      <c r="AG69" t="str">
        <v>Annette Hernandez</v>
      </c>
      <c r="AH69" t="str">
        <v>Stevenson PLC</v>
      </c>
    </row>
    <row r="70" spans="1:34" ht="15">
      <c r="A70" s="2" t="s">
        <v>6491</v>
      </c>
      <c r="B70" s="2" t="s">
        <v>13</v>
      </c>
      <c r="C70" s="2" t="s">
        <v>14</v>
      </c>
      <c r="D70" s="2" t="s">
        <v>192</v>
      </c>
      <c r="E70" s="2" t="s">
        <v>153</v>
      </c>
      <c r="F70" s="2" t="s">
        <v>15</v>
      </c>
      <c r="G70" s="2" t="s">
        <v>3477</v>
      </c>
      <c r="H70" s="2" t="s">
        <v>3486</v>
      </c>
      <c r="I70" s="2" t="s">
        <v>16</v>
      </c>
      <c r="J70" s="75">
        <v>169.07</v>
      </c>
      <c r="K70" s="76">
        <v>0.3578537</v>
      </c>
      <c r="L70" s="77">
        <v>0.1875</v>
      </c>
      <c r="M70" s="78">
        <v>42352</v>
      </c>
      <c r="N70" s="96" t="s">
        <v>3657</v>
      </c>
      <c r="O70" s="2" t="s">
        <v>177</v>
      </c>
      <c r="P70" s="2" t="s">
        <v>3465</v>
      </c>
      <c r="Q70" s="2" t="s">
        <v>3472</v>
      </c>
      <c r="R70" s="23" t="str">
        <f t="shared" si="3"/>
        <v>OK-Canadian-15N-8W-18</v>
      </c>
      <c r="S70" s="23" t="str">
        <f t="shared" si="0"/>
        <v>15N-8W-18</v>
      </c>
      <c r="T70" s="23" t="str">
        <f t="shared" si="1"/>
        <v>15</v>
      </c>
      <c r="U70" s="23" t="str">
        <f t="shared" si="4"/>
        <v>N</v>
      </c>
      <c r="V70" s="23" t="str">
        <f t="shared" si="2"/>
        <v>8</v>
      </c>
      <c r="W70" s="23" t="str">
        <f t="shared" si="5"/>
        <v>W</v>
      </c>
      <c r="X70" s="23" t="str">
        <f t="shared" si="6"/>
        <v>OK</v>
      </c>
      <c r="Y70" s="184" t="str">
        <f t="shared" si="7"/>
        <v>L0007133</v>
      </c>
      <c r="Z70" s="28"/>
      <c r="AA70" s="28"/>
      <c r="AB70" s="23"/>
      <c r="AD70" t="str">
        <v>OK-L0009662</v>
      </c>
      <c r="AE70" t="str">
        <v>NP</v>
      </c>
      <c r="AF70" t="str">
        <v>Lease</v>
      </c>
      <c r="AG70" t="str">
        <v>Adrian Parker</v>
      </c>
      <c r="AH70" t="str">
        <v>Rodriguez LLC</v>
      </c>
    </row>
    <row r="71" spans="1:34" ht="15">
      <c r="A71" s="23" t="s">
        <v>6492</v>
      </c>
      <c r="B71" s="2" t="s">
        <v>13</v>
      </c>
      <c r="C71" s="2" t="s">
        <v>14</v>
      </c>
      <c r="D71" s="2" t="s">
        <v>193</v>
      </c>
      <c r="E71" s="23" t="s">
        <v>1502</v>
      </c>
      <c r="F71" s="2" t="s">
        <v>15</v>
      </c>
      <c r="G71" s="2" t="s">
        <v>3477</v>
      </c>
      <c r="H71" s="2" t="s">
        <v>3486</v>
      </c>
      <c r="I71" s="2" t="s">
        <v>16</v>
      </c>
      <c r="J71" s="75">
        <v>165.94</v>
      </c>
      <c r="K71" s="76">
        <v>0.3578537</v>
      </c>
      <c r="L71" s="77">
        <v>0.1875</v>
      </c>
      <c r="M71" s="78">
        <v>39348</v>
      </c>
      <c r="N71" s="96" t="s">
        <v>3658</v>
      </c>
      <c r="O71" s="2" t="s">
        <v>177</v>
      </c>
      <c r="P71" s="2" t="s">
        <v>3465</v>
      </c>
      <c r="Q71" s="2" t="s">
        <v>3472</v>
      </c>
      <c r="R71" s="23" t="str">
        <f t="shared" si="3"/>
        <v>OK-Canadian-15N-8W-18</v>
      </c>
      <c r="S71" s="23" t="str">
        <f t="shared" si="0"/>
        <v>15N-8W-18</v>
      </c>
      <c r="T71" s="23" t="str">
        <f t="shared" si="1"/>
        <v>15</v>
      </c>
      <c r="U71" s="23" t="str">
        <f t="shared" si="4"/>
        <v>N</v>
      </c>
      <c r="V71" s="23" t="str">
        <f t="shared" si="2"/>
        <v>8</v>
      </c>
      <c r="W71" s="23" t="str">
        <f t="shared" si="5"/>
        <v>W</v>
      </c>
      <c r="X71" s="23" t="str">
        <f t="shared" si="6"/>
        <v>OK</v>
      </c>
      <c r="Y71" s="184" t="str">
        <f t="shared" si="7"/>
        <v>L0007134</v>
      </c>
      <c r="Z71" s="28"/>
      <c r="AA71" s="28"/>
      <c r="AB71" s="23"/>
      <c r="AD71" t="str">
        <v>OK-L0009663</v>
      </c>
      <c r="AE71" t="str">
        <v>NP</v>
      </c>
      <c r="AF71" t="str">
        <v>Lease</v>
      </c>
      <c r="AG71" t="str">
        <v>Betty Morris</v>
      </c>
      <c r="AH71" t="str">
        <v>Banks LLC</v>
      </c>
    </row>
    <row r="72" spans="1:34" ht="15">
      <c r="A72" s="2" t="s">
        <v>6493</v>
      </c>
      <c r="B72" s="2" t="s">
        <v>13</v>
      </c>
      <c r="C72" s="2" t="s">
        <v>14</v>
      </c>
      <c r="D72" s="2" t="s">
        <v>194</v>
      </c>
      <c r="E72" s="23" t="s">
        <v>201</v>
      </c>
      <c r="F72" s="2" t="s">
        <v>15</v>
      </c>
      <c r="G72" s="2" t="s">
        <v>3477</v>
      </c>
      <c r="H72" s="2" t="s">
        <v>3486</v>
      </c>
      <c r="I72" s="2" t="s">
        <v>16</v>
      </c>
      <c r="J72" s="75">
        <v>166.26</v>
      </c>
      <c r="K72" s="76">
        <v>0.3578537</v>
      </c>
      <c r="L72" s="77">
        <v>0.1875</v>
      </c>
      <c r="M72" s="78">
        <v>39362</v>
      </c>
      <c r="N72" s="96" t="s">
        <v>3659</v>
      </c>
      <c r="O72" s="2" t="s">
        <v>177</v>
      </c>
      <c r="P72" s="2" t="s">
        <v>3465</v>
      </c>
      <c r="Q72" s="2" t="s">
        <v>3472</v>
      </c>
      <c r="R72" s="23" t="str">
        <f t="shared" si="3"/>
        <v>OK-Canadian-15N-8W-18</v>
      </c>
      <c r="S72" s="23" t="str">
        <f t="shared" ref="S72:S135" si="8">_xlfn.TEXTAFTER(R72,"-",2,1,0,"ERROR")</f>
        <v>15N-8W-18</v>
      </c>
      <c r="T72" s="23" t="str">
        <f t="shared" ref="T72:T135" si="9">_xlfn.TEXTBEFORE(P72,U72)</f>
        <v>15</v>
      </c>
      <c r="U72" s="23" t="str">
        <f t="shared" si="4"/>
        <v>N</v>
      </c>
      <c r="V72" s="23" t="str">
        <f t="shared" ref="V72:V135" si="10">_xlfn.TEXTBEFORE(Q72,W72)</f>
        <v>8</v>
      </c>
      <c r="W72" s="23" t="str">
        <f t="shared" si="5"/>
        <v>W</v>
      </c>
      <c r="X72" s="23" t="str">
        <f t="shared" si="6"/>
        <v>OK</v>
      </c>
      <c r="Y72" s="184" t="str">
        <f t="shared" si="7"/>
        <v>L0007135</v>
      </c>
      <c r="Z72" s="28"/>
      <c r="AA72" s="28"/>
      <c r="AB72" s="23"/>
      <c r="AD72" t="str">
        <v>OK-L0009664</v>
      </c>
      <c r="AE72" t="str">
        <v>NP</v>
      </c>
      <c r="AF72" t="str">
        <v>Lease</v>
      </c>
      <c r="AG72" t="str">
        <v>Diana Jones</v>
      </c>
      <c r="AH72" t="str">
        <v>Martin Ltd</v>
      </c>
    </row>
    <row r="73" spans="1:34" ht="15">
      <c r="A73" s="2" t="s">
        <v>6494</v>
      </c>
      <c r="B73" s="2" t="s">
        <v>13</v>
      </c>
      <c r="C73" s="2" t="s">
        <v>14</v>
      </c>
      <c r="D73" s="2" t="s">
        <v>195</v>
      </c>
      <c r="E73" s="2" t="s">
        <v>774</v>
      </c>
      <c r="F73" s="2" t="s">
        <v>15</v>
      </c>
      <c r="G73" s="2" t="s">
        <v>3477</v>
      </c>
      <c r="H73" s="2" t="s">
        <v>3486</v>
      </c>
      <c r="I73" s="2" t="s">
        <v>16</v>
      </c>
      <c r="J73" s="75">
        <v>152.66</v>
      </c>
      <c r="K73" s="76">
        <v>0.18553120000000001</v>
      </c>
      <c r="L73" s="77">
        <v>0.1875</v>
      </c>
      <c r="M73" s="78">
        <v>39824</v>
      </c>
      <c r="N73" s="96" t="s">
        <v>5009</v>
      </c>
      <c r="O73" s="2" t="s">
        <v>177</v>
      </c>
      <c r="P73" s="2" t="s">
        <v>3465</v>
      </c>
      <c r="Q73" s="2" t="s">
        <v>3472</v>
      </c>
      <c r="R73" s="23" t="str">
        <f t="shared" ref="R73:R136" si="11">_xlfn.TEXTJOIN("-",TRUE,F73,G73,P73,Q73,O73)</f>
        <v>OK-Canadian-15N-8W-18</v>
      </c>
      <c r="S73" s="23" t="str">
        <f t="shared" si="8"/>
        <v>15N-8W-18</v>
      </c>
      <c r="T73" s="23" t="str">
        <f t="shared" si="9"/>
        <v>15</v>
      </c>
      <c r="U73" s="23" t="str">
        <f t="shared" ref="U73:U136" si="12">RIGHT(P73,1)</f>
        <v>N</v>
      </c>
      <c r="V73" s="23" t="str">
        <f t="shared" si="10"/>
        <v>8</v>
      </c>
      <c r="W73" s="23" t="str">
        <f t="shared" ref="W73:W136" si="13">RIGHT(Q73,1)</f>
        <v>W</v>
      </c>
      <c r="X73" s="23" t="str">
        <f t="shared" ref="X73:X136" si="14">LEFT(A73,2)</f>
        <v>OK</v>
      </c>
      <c r="Y73" s="184" t="str">
        <f t="shared" ref="Y73:Y136" si="15">MID(A73,4,8)</f>
        <v>L0007136</v>
      </c>
      <c r="Z73" s="28"/>
      <c r="AA73" s="28"/>
      <c r="AB73" s="23"/>
      <c r="AD73" t="str">
        <v>OK-L0009667</v>
      </c>
      <c r="AE73" t="str">
        <v>NP</v>
      </c>
      <c r="AF73" t="str">
        <v>Lease</v>
      </c>
      <c r="AG73" t="str">
        <v>Sarah Swanson</v>
      </c>
      <c r="AH73" t="str">
        <v>Owens Inc</v>
      </c>
    </row>
    <row r="74" spans="1:34" ht="15">
      <c r="A74" s="23" t="s">
        <v>6495</v>
      </c>
      <c r="B74" s="2" t="s">
        <v>13</v>
      </c>
      <c r="C74" s="2" t="s">
        <v>14</v>
      </c>
      <c r="D74" s="2" t="s">
        <v>196</v>
      </c>
      <c r="E74" s="23" t="s">
        <v>3063</v>
      </c>
      <c r="F74" s="2" t="s">
        <v>15</v>
      </c>
      <c r="G74" s="2" t="s">
        <v>3477</v>
      </c>
      <c r="H74" s="2" t="s">
        <v>3486</v>
      </c>
      <c r="I74" s="2" t="s">
        <v>16</v>
      </c>
      <c r="J74" s="75">
        <v>171.15</v>
      </c>
      <c r="K74" s="76">
        <v>0.22442000000000001</v>
      </c>
      <c r="L74" s="77">
        <v>0.1875</v>
      </c>
      <c r="M74" s="78">
        <v>42342</v>
      </c>
      <c r="N74" s="96" t="s">
        <v>5010</v>
      </c>
      <c r="O74" s="2" t="s">
        <v>177</v>
      </c>
      <c r="P74" s="2" t="s">
        <v>3465</v>
      </c>
      <c r="Q74" s="2" t="s">
        <v>3472</v>
      </c>
      <c r="R74" s="23" t="str">
        <f t="shared" si="11"/>
        <v>OK-Canadian-15N-8W-18</v>
      </c>
      <c r="S74" s="23" t="str">
        <f t="shared" si="8"/>
        <v>15N-8W-18</v>
      </c>
      <c r="T74" s="23" t="str">
        <f t="shared" si="9"/>
        <v>15</v>
      </c>
      <c r="U74" s="23" t="str">
        <f t="shared" si="12"/>
        <v>N</v>
      </c>
      <c r="V74" s="23" t="str">
        <f t="shared" si="10"/>
        <v>8</v>
      </c>
      <c r="W74" s="23" t="str">
        <f t="shared" si="13"/>
        <v>W</v>
      </c>
      <c r="X74" s="23" t="str">
        <f t="shared" si="14"/>
        <v>OK</v>
      </c>
      <c r="Y74" s="184" t="str">
        <f t="shared" si="15"/>
        <v>L0007137</v>
      </c>
      <c r="Z74" s="28"/>
      <c r="AA74" s="28"/>
      <c r="AB74" s="23"/>
      <c r="AD74" t="str">
        <v>OK-L0009668</v>
      </c>
      <c r="AE74" t="str">
        <v>NP</v>
      </c>
      <c r="AF74" t="str">
        <v>Lease</v>
      </c>
      <c r="AG74" t="str">
        <v>Laura Thompson</v>
      </c>
      <c r="AH74" t="str">
        <v>Perez, Harper and Cochran</v>
      </c>
    </row>
    <row r="75" spans="1:34" ht="15">
      <c r="A75" s="2" t="s">
        <v>6496</v>
      </c>
      <c r="B75" s="2" t="s">
        <v>13</v>
      </c>
      <c r="C75" s="2" t="s">
        <v>14</v>
      </c>
      <c r="D75" s="2" t="s">
        <v>197</v>
      </c>
      <c r="E75" s="2" t="s">
        <v>1177</v>
      </c>
      <c r="F75" s="2" t="s">
        <v>15</v>
      </c>
      <c r="G75" s="2" t="s">
        <v>3477</v>
      </c>
      <c r="H75" s="2" t="s">
        <v>3486</v>
      </c>
      <c r="I75" s="2" t="s">
        <v>16</v>
      </c>
      <c r="J75" s="75">
        <v>148.72</v>
      </c>
      <c r="K75" s="76">
        <v>0.83489530000000001</v>
      </c>
      <c r="L75" s="77">
        <v>0.125</v>
      </c>
      <c r="M75" s="78">
        <v>39458</v>
      </c>
      <c r="N75" s="96" t="s">
        <v>3660</v>
      </c>
      <c r="O75" s="2" t="s">
        <v>177</v>
      </c>
      <c r="P75" s="2" t="s">
        <v>3465</v>
      </c>
      <c r="Q75" s="2" t="s">
        <v>3472</v>
      </c>
      <c r="R75" s="23" t="str">
        <f t="shared" si="11"/>
        <v>OK-Canadian-15N-8W-18</v>
      </c>
      <c r="S75" s="23" t="str">
        <f t="shared" si="8"/>
        <v>15N-8W-18</v>
      </c>
      <c r="T75" s="23" t="str">
        <f t="shared" si="9"/>
        <v>15</v>
      </c>
      <c r="U75" s="23" t="str">
        <f t="shared" si="12"/>
        <v>N</v>
      </c>
      <c r="V75" s="23" t="str">
        <f t="shared" si="10"/>
        <v>8</v>
      </c>
      <c r="W75" s="23" t="str">
        <f t="shared" si="13"/>
        <v>W</v>
      </c>
      <c r="X75" s="23" t="str">
        <f t="shared" si="14"/>
        <v>OK</v>
      </c>
      <c r="Y75" s="184" t="str">
        <f t="shared" si="15"/>
        <v>L0007138</v>
      </c>
      <c r="Z75" s="28"/>
      <c r="AA75" s="28"/>
      <c r="AB75" s="23"/>
      <c r="AD75" t="str">
        <v>OK-L0009669</v>
      </c>
      <c r="AE75" t="str">
        <v>NP</v>
      </c>
      <c r="AF75" t="str">
        <v>Lease</v>
      </c>
      <c r="AG75" t="str">
        <v>Julie Harvey</v>
      </c>
      <c r="AH75" t="str">
        <v>Owens Inc</v>
      </c>
    </row>
    <row r="76" spans="1:34" ht="15">
      <c r="A76" s="2" t="s">
        <v>6497</v>
      </c>
      <c r="B76" s="2" t="s">
        <v>13</v>
      </c>
      <c r="C76" s="2" t="s">
        <v>14</v>
      </c>
      <c r="D76" s="2" t="s">
        <v>198</v>
      </c>
      <c r="E76" s="2" t="s">
        <v>774</v>
      </c>
      <c r="F76" s="2" t="s">
        <v>15</v>
      </c>
      <c r="G76" s="2" t="s">
        <v>3477</v>
      </c>
      <c r="H76" s="2" t="s">
        <v>3486</v>
      </c>
      <c r="I76" s="2" t="s">
        <v>16</v>
      </c>
      <c r="J76" s="75">
        <v>164.62</v>
      </c>
      <c r="K76" s="76">
        <v>0.83489049999999998</v>
      </c>
      <c r="L76" s="77">
        <v>0.1875</v>
      </c>
      <c r="M76" s="78">
        <v>39467</v>
      </c>
      <c r="N76" s="96" t="s">
        <v>5011</v>
      </c>
      <c r="O76" s="2" t="s">
        <v>177</v>
      </c>
      <c r="P76" s="2" t="s">
        <v>3465</v>
      </c>
      <c r="Q76" s="2" t="s">
        <v>3472</v>
      </c>
      <c r="R76" s="23" t="str">
        <f t="shared" si="11"/>
        <v>OK-Canadian-15N-8W-18</v>
      </c>
      <c r="S76" s="23" t="str">
        <f t="shared" si="8"/>
        <v>15N-8W-18</v>
      </c>
      <c r="T76" s="23" t="str">
        <f t="shared" si="9"/>
        <v>15</v>
      </c>
      <c r="U76" s="23" t="str">
        <f t="shared" si="12"/>
        <v>N</v>
      </c>
      <c r="V76" s="23" t="str">
        <f t="shared" si="10"/>
        <v>8</v>
      </c>
      <c r="W76" s="23" t="str">
        <f t="shared" si="13"/>
        <v>W</v>
      </c>
      <c r="X76" s="23" t="str">
        <f t="shared" si="14"/>
        <v>OK</v>
      </c>
      <c r="Y76" s="184" t="str">
        <f t="shared" si="15"/>
        <v>L0007139</v>
      </c>
      <c r="Z76" s="28"/>
      <c r="AA76" s="28"/>
      <c r="AB76" s="23"/>
      <c r="AD76" t="str">
        <v>OK-L0009670</v>
      </c>
      <c r="AE76" t="str">
        <v>NP</v>
      </c>
      <c r="AF76" t="str">
        <v>Lease</v>
      </c>
      <c r="AG76" t="str">
        <v>Clifford Golden</v>
      </c>
      <c r="AH76" t="str">
        <v>Cruz PLC</v>
      </c>
    </row>
    <row r="77" spans="1:34" ht="15">
      <c r="A77" s="23" t="s">
        <v>6498</v>
      </c>
      <c r="B77" s="2" t="s">
        <v>13</v>
      </c>
      <c r="C77" s="2" t="s">
        <v>14</v>
      </c>
      <c r="D77" s="2" t="s">
        <v>199</v>
      </c>
      <c r="E77" s="23" t="s">
        <v>2552</v>
      </c>
      <c r="F77" s="2" t="s">
        <v>15</v>
      </c>
      <c r="G77" s="2" t="s">
        <v>3477</v>
      </c>
      <c r="H77" s="2" t="s">
        <v>3486</v>
      </c>
      <c r="I77" s="2" t="s">
        <v>16</v>
      </c>
      <c r="J77" s="75">
        <v>177.45</v>
      </c>
      <c r="K77" s="76">
        <v>0.1789269</v>
      </c>
      <c r="L77" s="77">
        <v>0.1875</v>
      </c>
      <c r="M77" s="78">
        <v>39832</v>
      </c>
      <c r="N77" s="96" t="s">
        <v>4423</v>
      </c>
      <c r="O77" s="2" t="s">
        <v>177</v>
      </c>
      <c r="P77" s="2" t="s">
        <v>3465</v>
      </c>
      <c r="Q77" s="2" t="s">
        <v>3472</v>
      </c>
      <c r="R77" s="23" t="str">
        <f t="shared" si="11"/>
        <v>OK-Canadian-15N-8W-18</v>
      </c>
      <c r="S77" s="23" t="str">
        <f t="shared" si="8"/>
        <v>15N-8W-18</v>
      </c>
      <c r="T77" s="23" t="str">
        <f t="shared" si="9"/>
        <v>15</v>
      </c>
      <c r="U77" s="23" t="str">
        <f t="shared" si="12"/>
        <v>N</v>
      </c>
      <c r="V77" s="23" t="str">
        <f t="shared" si="10"/>
        <v>8</v>
      </c>
      <c r="W77" s="23" t="str">
        <f t="shared" si="13"/>
        <v>W</v>
      </c>
      <c r="X77" s="23" t="str">
        <f t="shared" si="14"/>
        <v>OK</v>
      </c>
      <c r="Y77" s="184" t="str">
        <f t="shared" si="15"/>
        <v>L0007140</v>
      </c>
      <c r="Z77" s="28"/>
      <c r="AA77" s="28"/>
      <c r="AB77" s="23"/>
      <c r="AD77" t="str">
        <v>OK-L0009671</v>
      </c>
      <c r="AE77" t="str">
        <v>NP</v>
      </c>
      <c r="AF77" t="str">
        <v>Lease</v>
      </c>
      <c r="AG77" t="str">
        <v>Adam Pennington</v>
      </c>
      <c r="AH77" t="str">
        <v>Larson LLC</v>
      </c>
    </row>
    <row r="78" spans="1:34" ht="15">
      <c r="A78" s="2" t="s">
        <v>6499</v>
      </c>
      <c r="B78" s="2" t="s">
        <v>13</v>
      </c>
      <c r="C78" s="2" t="s">
        <v>14</v>
      </c>
      <c r="D78" s="2" t="s">
        <v>200</v>
      </c>
      <c r="E78" s="23" t="s">
        <v>2276</v>
      </c>
      <c r="F78" s="2" t="s">
        <v>15</v>
      </c>
      <c r="G78" s="2" t="s">
        <v>3477</v>
      </c>
      <c r="H78" s="2" t="s">
        <v>3486</v>
      </c>
      <c r="I78" s="2" t="s">
        <v>16</v>
      </c>
      <c r="J78" s="75">
        <v>152.01</v>
      </c>
      <c r="K78" s="76">
        <v>0.83489049999999998</v>
      </c>
      <c r="L78" s="77">
        <v>0.1875</v>
      </c>
      <c r="M78" s="78">
        <v>42458</v>
      </c>
      <c r="N78" s="96" t="s">
        <v>5012</v>
      </c>
      <c r="O78" s="2" t="s">
        <v>177</v>
      </c>
      <c r="P78" s="2" t="s">
        <v>3465</v>
      </c>
      <c r="Q78" s="2" t="s">
        <v>3472</v>
      </c>
      <c r="R78" s="23" t="str">
        <f t="shared" si="11"/>
        <v>OK-Canadian-15N-8W-18</v>
      </c>
      <c r="S78" s="23" t="str">
        <f t="shared" si="8"/>
        <v>15N-8W-18</v>
      </c>
      <c r="T78" s="23" t="str">
        <f t="shared" si="9"/>
        <v>15</v>
      </c>
      <c r="U78" s="23" t="str">
        <f t="shared" si="12"/>
        <v>N</v>
      </c>
      <c r="V78" s="23" t="str">
        <f t="shared" si="10"/>
        <v>8</v>
      </c>
      <c r="W78" s="23" t="str">
        <f t="shared" si="13"/>
        <v>W</v>
      </c>
      <c r="X78" s="23" t="str">
        <f t="shared" si="14"/>
        <v>OK</v>
      </c>
      <c r="Y78" s="184" t="str">
        <f t="shared" si="15"/>
        <v>L0007141</v>
      </c>
      <c r="Z78" s="28"/>
      <c r="AA78" s="28"/>
      <c r="AB78" s="23"/>
      <c r="AD78" t="str">
        <v>OK-L0009679</v>
      </c>
      <c r="AE78" t="str">
        <v>NP</v>
      </c>
      <c r="AF78" t="str">
        <v>Lease</v>
      </c>
      <c r="AG78" t="str">
        <v>Rachel Pope</v>
      </c>
      <c r="AH78" t="str">
        <v>Wolf Inc</v>
      </c>
    </row>
    <row r="79" spans="1:34" ht="15">
      <c r="A79" s="2" t="s">
        <v>6500</v>
      </c>
      <c r="B79" s="2" t="s">
        <v>13</v>
      </c>
      <c r="C79" s="2" t="s">
        <v>14</v>
      </c>
      <c r="D79" s="2" t="s">
        <v>202</v>
      </c>
      <c r="E79" s="2" t="s">
        <v>215</v>
      </c>
      <c r="F79" s="2" t="s">
        <v>15</v>
      </c>
      <c r="G79" s="2" t="s">
        <v>3477</v>
      </c>
      <c r="H79" s="2" t="s">
        <v>3486</v>
      </c>
      <c r="I79" s="2" t="s">
        <v>16</v>
      </c>
      <c r="J79" s="75">
        <v>155.4</v>
      </c>
      <c r="K79" s="76">
        <v>0.83489049999999998</v>
      </c>
      <c r="L79" s="77">
        <v>0.1875</v>
      </c>
      <c r="M79" s="78">
        <v>39454</v>
      </c>
      <c r="N79" s="96" t="s">
        <v>3661</v>
      </c>
      <c r="O79" s="2" t="s">
        <v>177</v>
      </c>
      <c r="P79" s="2" t="s">
        <v>3465</v>
      </c>
      <c r="Q79" s="2" t="s">
        <v>3472</v>
      </c>
      <c r="R79" s="23" t="str">
        <f t="shared" si="11"/>
        <v>OK-Canadian-15N-8W-18</v>
      </c>
      <c r="S79" s="23" t="str">
        <f t="shared" si="8"/>
        <v>15N-8W-18</v>
      </c>
      <c r="T79" s="23" t="str">
        <f t="shared" si="9"/>
        <v>15</v>
      </c>
      <c r="U79" s="23" t="str">
        <f t="shared" si="12"/>
        <v>N</v>
      </c>
      <c r="V79" s="23" t="str">
        <f t="shared" si="10"/>
        <v>8</v>
      </c>
      <c r="W79" s="23" t="str">
        <f t="shared" si="13"/>
        <v>W</v>
      </c>
      <c r="X79" s="23" t="str">
        <f t="shared" si="14"/>
        <v>OK</v>
      </c>
      <c r="Y79" s="184" t="str">
        <f t="shared" si="15"/>
        <v>L0007142</v>
      </c>
      <c r="Z79" s="28"/>
      <c r="AA79" s="28"/>
      <c r="AB79" s="23"/>
      <c r="AD79" t="str">
        <v>OK-L0009682</v>
      </c>
      <c r="AE79" t="str">
        <v>NP</v>
      </c>
      <c r="AF79" t="str">
        <v>Lease</v>
      </c>
      <c r="AG79" t="str">
        <v>Sarah Villa</v>
      </c>
      <c r="AH79" t="str">
        <v>Hall LLC</v>
      </c>
    </row>
    <row r="80" spans="1:34" ht="15">
      <c r="A80" s="23" t="s">
        <v>6501</v>
      </c>
      <c r="B80" s="2" t="s">
        <v>13</v>
      </c>
      <c r="C80" s="2" t="s">
        <v>14</v>
      </c>
      <c r="D80" s="2" t="s">
        <v>203</v>
      </c>
      <c r="E80" s="2" t="s">
        <v>955</v>
      </c>
      <c r="F80" s="2" t="s">
        <v>15</v>
      </c>
      <c r="G80" s="2" t="s">
        <v>3477</v>
      </c>
      <c r="H80" s="2" t="s">
        <v>3486</v>
      </c>
      <c r="I80" s="2" t="s">
        <v>16</v>
      </c>
      <c r="J80" s="75">
        <v>160.72999999999999</v>
      </c>
      <c r="K80" s="76">
        <v>0.12823999999999999</v>
      </c>
      <c r="L80" s="77">
        <v>0.1875</v>
      </c>
      <c r="M80" s="78">
        <v>39383</v>
      </c>
      <c r="N80" s="96" t="s">
        <v>5013</v>
      </c>
      <c r="O80" s="2" t="s">
        <v>177</v>
      </c>
      <c r="P80" s="2" t="s">
        <v>3465</v>
      </c>
      <c r="Q80" s="2" t="s">
        <v>3472</v>
      </c>
      <c r="R80" s="23" t="str">
        <f t="shared" si="11"/>
        <v>OK-Canadian-15N-8W-18</v>
      </c>
      <c r="S80" s="23" t="str">
        <f t="shared" si="8"/>
        <v>15N-8W-18</v>
      </c>
      <c r="T80" s="23" t="str">
        <f t="shared" si="9"/>
        <v>15</v>
      </c>
      <c r="U80" s="23" t="str">
        <f t="shared" si="12"/>
        <v>N</v>
      </c>
      <c r="V80" s="23" t="str">
        <f t="shared" si="10"/>
        <v>8</v>
      </c>
      <c r="W80" s="23" t="str">
        <f t="shared" si="13"/>
        <v>W</v>
      </c>
      <c r="X80" s="23" t="str">
        <f t="shared" si="14"/>
        <v>OK</v>
      </c>
      <c r="Y80" s="184" t="str">
        <f t="shared" si="15"/>
        <v>L0007143</v>
      </c>
      <c r="Z80" s="28"/>
      <c r="AA80" s="28"/>
      <c r="AB80" s="23"/>
      <c r="AD80" t="str">
        <v>OK-L0009684</v>
      </c>
      <c r="AE80" t="str">
        <v>NP</v>
      </c>
      <c r="AF80" t="str">
        <v>Lease</v>
      </c>
      <c r="AG80" t="str">
        <v>Kimberly Raymond</v>
      </c>
      <c r="AH80" t="str">
        <v>Scott Inc</v>
      </c>
    </row>
    <row r="81" spans="1:34" ht="15">
      <c r="A81" s="2" t="s">
        <v>6502</v>
      </c>
      <c r="B81" s="2" t="s">
        <v>13</v>
      </c>
      <c r="C81" s="2" t="s">
        <v>14</v>
      </c>
      <c r="D81" s="2" t="s">
        <v>204</v>
      </c>
      <c r="E81" s="2" t="s">
        <v>122</v>
      </c>
      <c r="F81" s="2" t="s">
        <v>15</v>
      </c>
      <c r="G81" s="2" t="s">
        <v>3477</v>
      </c>
      <c r="H81" s="2" t="s">
        <v>3486</v>
      </c>
      <c r="I81" s="2" t="s">
        <v>16</v>
      </c>
      <c r="J81" s="75">
        <v>155.91</v>
      </c>
      <c r="K81" s="76">
        <v>0.83489530000000001</v>
      </c>
      <c r="L81" s="77">
        <v>0.1875</v>
      </c>
      <c r="M81" s="78">
        <v>40018</v>
      </c>
      <c r="N81" s="96" t="s">
        <v>3662</v>
      </c>
      <c r="O81" s="2" t="s">
        <v>177</v>
      </c>
      <c r="P81" s="2" t="s">
        <v>3465</v>
      </c>
      <c r="Q81" s="2" t="s">
        <v>3472</v>
      </c>
      <c r="R81" s="23" t="str">
        <f t="shared" si="11"/>
        <v>OK-Canadian-15N-8W-18</v>
      </c>
      <c r="S81" s="23" t="str">
        <f t="shared" si="8"/>
        <v>15N-8W-18</v>
      </c>
      <c r="T81" s="23" t="str">
        <f t="shared" si="9"/>
        <v>15</v>
      </c>
      <c r="U81" s="23" t="str">
        <f t="shared" si="12"/>
        <v>N</v>
      </c>
      <c r="V81" s="23" t="str">
        <f t="shared" si="10"/>
        <v>8</v>
      </c>
      <c r="W81" s="23" t="str">
        <f t="shared" si="13"/>
        <v>W</v>
      </c>
      <c r="X81" s="23" t="str">
        <f t="shared" si="14"/>
        <v>OK</v>
      </c>
      <c r="Y81" s="184" t="str">
        <f t="shared" si="15"/>
        <v>L0007144</v>
      </c>
      <c r="Z81" s="28"/>
      <c r="AA81" s="28"/>
      <c r="AB81" s="23"/>
      <c r="AD81" t="str">
        <v>OK-L0009685</v>
      </c>
      <c r="AE81" t="str">
        <v>NP</v>
      </c>
      <c r="AF81" t="str">
        <v>Lease</v>
      </c>
      <c r="AG81" t="str">
        <v>Sara Ferguson</v>
      </c>
      <c r="AH81" t="str">
        <v>Ayers-Schmidt</v>
      </c>
    </row>
    <row r="82" spans="1:34" ht="15">
      <c r="A82" s="2" t="s">
        <v>6503</v>
      </c>
      <c r="B82" s="2" t="s">
        <v>13</v>
      </c>
      <c r="C82" s="2" t="s">
        <v>14</v>
      </c>
      <c r="D82" s="2" t="s">
        <v>205</v>
      </c>
      <c r="E82" s="23" t="s">
        <v>2147</v>
      </c>
      <c r="F82" s="2" t="s">
        <v>15</v>
      </c>
      <c r="G82" s="2" t="s">
        <v>3477</v>
      </c>
      <c r="H82" s="2" t="s">
        <v>3486</v>
      </c>
      <c r="I82" s="2" t="s">
        <v>16</v>
      </c>
      <c r="J82" s="75">
        <v>147.53</v>
      </c>
      <c r="K82" s="76">
        <v>0.83489530000000001</v>
      </c>
      <c r="L82" s="77">
        <v>0.1875</v>
      </c>
      <c r="M82" s="78">
        <v>42538</v>
      </c>
      <c r="N82" s="96" t="s">
        <v>3663</v>
      </c>
      <c r="O82" s="2" t="s">
        <v>177</v>
      </c>
      <c r="P82" s="2" t="s">
        <v>3465</v>
      </c>
      <c r="Q82" s="2" t="s">
        <v>3472</v>
      </c>
      <c r="R82" s="23" t="str">
        <f t="shared" si="11"/>
        <v>OK-Canadian-15N-8W-18</v>
      </c>
      <c r="S82" s="23" t="str">
        <f t="shared" si="8"/>
        <v>15N-8W-18</v>
      </c>
      <c r="T82" s="23" t="str">
        <f t="shared" si="9"/>
        <v>15</v>
      </c>
      <c r="U82" s="23" t="str">
        <f t="shared" si="12"/>
        <v>N</v>
      </c>
      <c r="V82" s="23" t="str">
        <f t="shared" si="10"/>
        <v>8</v>
      </c>
      <c r="W82" s="23" t="str">
        <f t="shared" si="13"/>
        <v>W</v>
      </c>
      <c r="X82" s="23" t="str">
        <f t="shared" si="14"/>
        <v>OK</v>
      </c>
      <c r="Y82" s="184" t="str">
        <f t="shared" si="15"/>
        <v>L0007145</v>
      </c>
      <c r="Z82" s="28"/>
      <c r="AA82" s="28"/>
      <c r="AB82" s="23"/>
      <c r="AD82" t="str">
        <v>OK-L0009686</v>
      </c>
      <c r="AE82" t="str">
        <v>NP</v>
      </c>
      <c r="AF82" t="str">
        <v>Lease</v>
      </c>
      <c r="AG82" t="str">
        <v>Terri Taylor</v>
      </c>
      <c r="AH82" t="str">
        <v>Perez, Harper and Cochran</v>
      </c>
    </row>
    <row r="83" spans="1:34" ht="15">
      <c r="A83" s="23" t="s">
        <v>6504</v>
      </c>
      <c r="B83" s="2" t="s">
        <v>13</v>
      </c>
      <c r="C83" s="2" t="s">
        <v>14</v>
      </c>
      <c r="D83" s="2" t="s">
        <v>206</v>
      </c>
      <c r="E83" s="2" t="s">
        <v>1177</v>
      </c>
      <c r="F83" s="2" t="s">
        <v>15</v>
      </c>
      <c r="G83" s="2" t="s">
        <v>3477</v>
      </c>
      <c r="H83" s="2" t="s">
        <v>3486</v>
      </c>
      <c r="I83" s="2" t="s">
        <v>16</v>
      </c>
      <c r="J83" s="75">
        <v>160.47999999999999</v>
      </c>
      <c r="K83" s="76">
        <v>0.83489530000000001</v>
      </c>
      <c r="L83" s="77">
        <v>0.1875</v>
      </c>
      <c r="M83" s="78">
        <v>39458</v>
      </c>
      <c r="N83" s="96" t="s">
        <v>3664</v>
      </c>
      <c r="O83" s="2" t="s">
        <v>177</v>
      </c>
      <c r="P83" s="2" t="s">
        <v>3465</v>
      </c>
      <c r="Q83" s="2" t="s">
        <v>3472</v>
      </c>
      <c r="R83" s="23" t="str">
        <f t="shared" si="11"/>
        <v>OK-Canadian-15N-8W-18</v>
      </c>
      <c r="S83" s="23" t="str">
        <f t="shared" si="8"/>
        <v>15N-8W-18</v>
      </c>
      <c r="T83" s="23" t="str">
        <f t="shared" si="9"/>
        <v>15</v>
      </c>
      <c r="U83" s="23" t="str">
        <f t="shared" si="12"/>
        <v>N</v>
      </c>
      <c r="V83" s="23" t="str">
        <f t="shared" si="10"/>
        <v>8</v>
      </c>
      <c r="W83" s="23" t="str">
        <f t="shared" si="13"/>
        <v>W</v>
      </c>
      <c r="X83" s="23" t="str">
        <f t="shared" si="14"/>
        <v>OK</v>
      </c>
      <c r="Y83" s="184" t="str">
        <f t="shared" si="15"/>
        <v>L0007146</v>
      </c>
      <c r="Z83" s="28"/>
      <c r="AA83" s="28"/>
      <c r="AB83" s="23"/>
      <c r="AD83" t="str">
        <v>OK-L0009688</v>
      </c>
      <c r="AE83" t="str">
        <v>NP</v>
      </c>
      <c r="AF83" t="str">
        <v>Lease</v>
      </c>
      <c r="AG83" t="str">
        <v>Shelia Forbes</v>
      </c>
      <c r="AH83" t="str">
        <v>Wolf Inc</v>
      </c>
    </row>
    <row r="84" spans="1:34" ht="15">
      <c r="A84" s="2" t="s">
        <v>6505</v>
      </c>
      <c r="B84" s="2" t="s">
        <v>13</v>
      </c>
      <c r="C84" s="2" t="s">
        <v>14</v>
      </c>
      <c r="D84" s="2" t="s">
        <v>207</v>
      </c>
      <c r="E84" s="2" t="s">
        <v>955</v>
      </c>
      <c r="F84" s="2" t="s">
        <v>15</v>
      </c>
      <c r="G84" s="2" t="s">
        <v>3477</v>
      </c>
      <c r="H84" s="2" t="s">
        <v>3486</v>
      </c>
      <c r="I84" s="2" t="s">
        <v>16</v>
      </c>
      <c r="J84" s="75">
        <v>151.44</v>
      </c>
      <c r="K84" s="76">
        <v>0.83489530000000001</v>
      </c>
      <c r="L84" s="77">
        <v>0.1875</v>
      </c>
      <c r="M84" s="78">
        <v>39472</v>
      </c>
      <c r="N84" s="96" t="s">
        <v>3665</v>
      </c>
      <c r="O84" s="2" t="s">
        <v>177</v>
      </c>
      <c r="P84" s="2" t="s">
        <v>3465</v>
      </c>
      <c r="Q84" s="2" t="s">
        <v>3472</v>
      </c>
      <c r="R84" s="23" t="str">
        <f t="shared" si="11"/>
        <v>OK-Canadian-15N-8W-18</v>
      </c>
      <c r="S84" s="23" t="str">
        <f t="shared" si="8"/>
        <v>15N-8W-18</v>
      </c>
      <c r="T84" s="23" t="str">
        <f t="shared" si="9"/>
        <v>15</v>
      </c>
      <c r="U84" s="23" t="str">
        <f t="shared" si="12"/>
        <v>N</v>
      </c>
      <c r="V84" s="23" t="str">
        <f t="shared" si="10"/>
        <v>8</v>
      </c>
      <c r="W84" s="23" t="str">
        <f t="shared" si="13"/>
        <v>W</v>
      </c>
      <c r="X84" s="23" t="str">
        <f t="shared" si="14"/>
        <v>OK</v>
      </c>
      <c r="Y84" s="184" t="str">
        <f t="shared" si="15"/>
        <v>L0007147</v>
      </c>
      <c r="Z84" s="28"/>
      <c r="AA84" s="28"/>
      <c r="AB84" s="23"/>
      <c r="AD84" t="str">
        <v>OK-L0009689</v>
      </c>
      <c r="AE84" t="str">
        <v>NP</v>
      </c>
      <c r="AF84" t="str">
        <v>Lease</v>
      </c>
      <c r="AG84" t="str">
        <v>David Barron</v>
      </c>
      <c r="AH84" t="str">
        <v>Jones PLC</v>
      </c>
    </row>
    <row r="85" spans="1:34" ht="15">
      <c r="A85" s="2" t="s">
        <v>6506</v>
      </c>
      <c r="B85" s="2" t="s">
        <v>13</v>
      </c>
      <c r="C85" s="2" t="s">
        <v>14</v>
      </c>
      <c r="D85" s="2" t="s">
        <v>208</v>
      </c>
      <c r="E85" s="23" t="s">
        <v>1777</v>
      </c>
      <c r="F85" s="2" t="s">
        <v>15</v>
      </c>
      <c r="G85" s="2" t="s">
        <v>3477</v>
      </c>
      <c r="H85" s="2" t="s">
        <v>3484</v>
      </c>
      <c r="I85" s="2" t="s">
        <v>16</v>
      </c>
      <c r="J85" s="75">
        <v>56.17</v>
      </c>
      <c r="K85" s="76">
        <v>1.0009999999999999</v>
      </c>
      <c r="L85" s="77">
        <v>0.25</v>
      </c>
      <c r="M85" s="78">
        <v>39837</v>
      </c>
      <c r="N85" s="96" t="s">
        <v>4424</v>
      </c>
      <c r="O85" s="2" t="s">
        <v>110</v>
      </c>
      <c r="P85" s="2" t="s">
        <v>3465</v>
      </c>
      <c r="Q85" s="2" t="s">
        <v>3471</v>
      </c>
      <c r="R85" s="23" t="str">
        <f t="shared" si="11"/>
        <v>OK-Canadian-15N-7W-11</v>
      </c>
      <c r="S85" s="23" t="str">
        <f t="shared" si="8"/>
        <v>15N-7W-11</v>
      </c>
      <c r="T85" s="23" t="str">
        <f t="shared" si="9"/>
        <v>15</v>
      </c>
      <c r="U85" s="23" t="str">
        <f t="shared" si="12"/>
        <v>N</v>
      </c>
      <c r="V85" s="23" t="str">
        <f t="shared" si="10"/>
        <v>7</v>
      </c>
      <c r="W85" s="23" t="str">
        <f t="shared" si="13"/>
        <v>W</v>
      </c>
      <c r="X85" s="23" t="str">
        <f t="shared" si="14"/>
        <v>OK</v>
      </c>
      <c r="Y85" s="184" t="str">
        <f t="shared" si="15"/>
        <v>L0007148</v>
      </c>
      <c r="Z85" s="28"/>
      <c r="AA85" s="28"/>
      <c r="AB85" s="23"/>
      <c r="AD85" t="str">
        <v>OK-L0009690</v>
      </c>
      <c r="AE85" t="str">
        <v>NP</v>
      </c>
      <c r="AF85" t="str">
        <v>Lease</v>
      </c>
      <c r="AG85" t="str">
        <v>Ralph Johnson</v>
      </c>
      <c r="AH85" t="str">
        <v>Stevenson PLC</v>
      </c>
    </row>
    <row r="86" spans="1:34" ht="15">
      <c r="A86" s="23" t="s">
        <v>6507</v>
      </c>
      <c r="B86" s="2" t="s">
        <v>13</v>
      </c>
      <c r="C86" s="2" t="s">
        <v>14</v>
      </c>
      <c r="D86" s="2" t="s">
        <v>209</v>
      </c>
      <c r="E86" s="23" t="s">
        <v>2552</v>
      </c>
      <c r="F86" s="2" t="s">
        <v>15</v>
      </c>
      <c r="G86" s="2" t="s">
        <v>3477</v>
      </c>
      <c r="H86" s="2" t="s">
        <v>3484</v>
      </c>
      <c r="I86" s="2" t="s">
        <v>16</v>
      </c>
      <c r="J86" s="75">
        <v>52.35</v>
      </c>
      <c r="K86" s="76">
        <v>6.2480000000000002</v>
      </c>
      <c r="L86" s="77">
        <v>0.1875</v>
      </c>
      <c r="M86" s="78">
        <v>42385</v>
      </c>
      <c r="N86" s="96" t="s">
        <v>4425</v>
      </c>
      <c r="O86" s="2" t="s">
        <v>110</v>
      </c>
      <c r="P86" s="2" t="s">
        <v>3465</v>
      </c>
      <c r="Q86" s="2" t="s">
        <v>3471</v>
      </c>
      <c r="R86" s="23" t="str">
        <f t="shared" si="11"/>
        <v>OK-Canadian-15N-7W-11</v>
      </c>
      <c r="S86" s="23" t="str">
        <f t="shared" si="8"/>
        <v>15N-7W-11</v>
      </c>
      <c r="T86" s="23" t="str">
        <f t="shared" si="9"/>
        <v>15</v>
      </c>
      <c r="U86" s="23" t="str">
        <f t="shared" si="12"/>
        <v>N</v>
      </c>
      <c r="V86" s="23" t="str">
        <f t="shared" si="10"/>
        <v>7</v>
      </c>
      <c r="W86" s="23" t="str">
        <f t="shared" si="13"/>
        <v>W</v>
      </c>
      <c r="X86" s="23" t="str">
        <f t="shared" si="14"/>
        <v>OK</v>
      </c>
      <c r="Y86" s="184" t="str">
        <f t="shared" si="15"/>
        <v>L0007149</v>
      </c>
      <c r="Z86" s="28"/>
      <c r="AA86" s="28"/>
      <c r="AB86" s="23"/>
      <c r="AD86" t="str">
        <v>OK-L0009691</v>
      </c>
      <c r="AE86" t="str">
        <v>NP</v>
      </c>
      <c r="AF86" t="str">
        <v>Lease</v>
      </c>
      <c r="AG86" t="str">
        <v>Clayton Robertson</v>
      </c>
      <c r="AH86" t="str">
        <v>Lee, Miller and Harmon</v>
      </c>
    </row>
    <row r="87" spans="1:34" ht="15">
      <c r="A87" s="2" t="s">
        <v>6508</v>
      </c>
      <c r="B87" s="2" t="s">
        <v>13</v>
      </c>
      <c r="C87" s="2" t="s">
        <v>14</v>
      </c>
      <c r="D87" s="2" t="s">
        <v>210</v>
      </c>
      <c r="E87" s="2" t="s">
        <v>995</v>
      </c>
      <c r="F87" s="2" t="s">
        <v>15</v>
      </c>
      <c r="G87" s="2" t="s">
        <v>3477</v>
      </c>
      <c r="H87" s="2" t="s">
        <v>3484</v>
      </c>
      <c r="I87" s="2" t="s">
        <v>16</v>
      </c>
      <c r="J87" s="75">
        <v>59.13</v>
      </c>
      <c r="K87" s="76">
        <v>2.0000000999999998</v>
      </c>
      <c r="L87" s="77">
        <v>0.1875</v>
      </c>
      <c r="M87" s="78">
        <v>39798</v>
      </c>
      <c r="N87" s="96" t="s">
        <v>5014</v>
      </c>
      <c r="O87" s="2" t="s">
        <v>110</v>
      </c>
      <c r="P87" s="2" t="s">
        <v>3465</v>
      </c>
      <c r="Q87" s="2" t="s">
        <v>3471</v>
      </c>
      <c r="R87" s="23" t="str">
        <f t="shared" si="11"/>
        <v>OK-Canadian-15N-7W-11</v>
      </c>
      <c r="S87" s="23" t="str">
        <f t="shared" si="8"/>
        <v>15N-7W-11</v>
      </c>
      <c r="T87" s="23" t="str">
        <f t="shared" si="9"/>
        <v>15</v>
      </c>
      <c r="U87" s="23" t="str">
        <f t="shared" si="12"/>
        <v>N</v>
      </c>
      <c r="V87" s="23" t="str">
        <f t="shared" si="10"/>
        <v>7</v>
      </c>
      <c r="W87" s="23" t="str">
        <f t="shared" si="13"/>
        <v>W</v>
      </c>
      <c r="X87" s="23" t="str">
        <f t="shared" si="14"/>
        <v>OK</v>
      </c>
      <c r="Y87" s="184" t="str">
        <f t="shared" si="15"/>
        <v>L0007150</v>
      </c>
      <c r="Z87" s="28"/>
      <c r="AA87" s="28"/>
      <c r="AB87" s="23"/>
      <c r="AD87" t="str">
        <v>OK-L0009694</v>
      </c>
      <c r="AE87" t="str">
        <v>NP</v>
      </c>
      <c r="AF87" t="str">
        <v>Lease</v>
      </c>
      <c r="AG87" t="str">
        <v>Maria Williams</v>
      </c>
      <c r="AH87" t="str">
        <v>Banks LLC</v>
      </c>
    </row>
    <row r="88" spans="1:34" ht="15">
      <c r="A88" s="2" t="s">
        <v>6509</v>
      </c>
      <c r="B88" s="2" t="s">
        <v>13</v>
      </c>
      <c r="C88" s="2" t="s">
        <v>14</v>
      </c>
      <c r="D88" s="2" t="s">
        <v>211</v>
      </c>
      <c r="E88" s="2" t="s">
        <v>116</v>
      </c>
      <c r="F88" s="2" t="s">
        <v>15</v>
      </c>
      <c r="G88" s="2" t="s">
        <v>3477</v>
      </c>
      <c r="H88" s="2" t="s">
        <v>3484</v>
      </c>
      <c r="I88" s="2" t="s">
        <v>16</v>
      </c>
      <c r="J88" s="75">
        <v>71.900000000000006</v>
      </c>
      <c r="K88" s="76">
        <v>0.90909079999999998</v>
      </c>
      <c r="L88" s="77">
        <v>0.1875</v>
      </c>
      <c r="M88" s="78">
        <v>39812</v>
      </c>
      <c r="N88" s="96" t="s">
        <v>4426</v>
      </c>
      <c r="O88" s="2" t="s">
        <v>110</v>
      </c>
      <c r="P88" s="2" t="s">
        <v>3465</v>
      </c>
      <c r="Q88" s="2" t="s">
        <v>3471</v>
      </c>
      <c r="R88" s="23" t="str">
        <f t="shared" si="11"/>
        <v>OK-Canadian-15N-7W-11</v>
      </c>
      <c r="S88" s="23" t="str">
        <f t="shared" si="8"/>
        <v>15N-7W-11</v>
      </c>
      <c r="T88" s="23" t="str">
        <f t="shared" si="9"/>
        <v>15</v>
      </c>
      <c r="U88" s="23" t="str">
        <f t="shared" si="12"/>
        <v>N</v>
      </c>
      <c r="V88" s="23" t="str">
        <f t="shared" si="10"/>
        <v>7</v>
      </c>
      <c r="W88" s="23" t="str">
        <f t="shared" si="13"/>
        <v>W</v>
      </c>
      <c r="X88" s="23" t="str">
        <f t="shared" si="14"/>
        <v>OK</v>
      </c>
      <c r="Y88" s="184" t="str">
        <f t="shared" si="15"/>
        <v>L0007151</v>
      </c>
      <c r="Z88" s="28"/>
      <c r="AA88" s="28"/>
      <c r="AB88" s="23"/>
      <c r="AD88" t="str">
        <v>OK-L0009696</v>
      </c>
      <c r="AE88" t="str">
        <v>NP</v>
      </c>
      <c r="AF88" t="str">
        <v>Lease</v>
      </c>
      <c r="AG88" t="str">
        <v>Laura Williams</v>
      </c>
      <c r="AH88" t="str">
        <v>Larson LLC</v>
      </c>
    </row>
    <row r="89" spans="1:34" ht="15">
      <c r="A89" s="23" t="s">
        <v>6510</v>
      </c>
      <c r="B89" s="2" t="s">
        <v>13</v>
      </c>
      <c r="C89" s="2" t="s">
        <v>14</v>
      </c>
      <c r="D89" s="2" t="s">
        <v>212</v>
      </c>
      <c r="E89" s="2" t="s">
        <v>774</v>
      </c>
      <c r="F89" s="2" t="s">
        <v>15</v>
      </c>
      <c r="G89" s="2" t="s">
        <v>3477</v>
      </c>
      <c r="H89" s="2" t="s">
        <v>3484</v>
      </c>
      <c r="I89" s="2" t="s">
        <v>16</v>
      </c>
      <c r="J89" s="75">
        <v>14.72</v>
      </c>
      <c r="K89" s="76">
        <v>7.5757699999999997E-2</v>
      </c>
      <c r="L89" s="77">
        <v>0.25</v>
      </c>
      <c r="M89" s="78">
        <v>40294</v>
      </c>
      <c r="N89" s="96" t="s">
        <v>4427</v>
      </c>
      <c r="O89" s="2" t="s">
        <v>110</v>
      </c>
      <c r="P89" s="2" t="s">
        <v>3465</v>
      </c>
      <c r="Q89" s="2" t="s">
        <v>3471</v>
      </c>
      <c r="R89" s="23" t="str">
        <f t="shared" si="11"/>
        <v>OK-Canadian-15N-7W-11</v>
      </c>
      <c r="S89" s="23" t="str">
        <f t="shared" si="8"/>
        <v>15N-7W-11</v>
      </c>
      <c r="T89" s="23" t="str">
        <f t="shared" si="9"/>
        <v>15</v>
      </c>
      <c r="U89" s="23" t="str">
        <f t="shared" si="12"/>
        <v>N</v>
      </c>
      <c r="V89" s="23" t="str">
        <f t="shared" si="10"/>
        <v>7</v>
      </c>
      <c r="W89" s="23" t="str">
        <f t="shared" si="13"/>
        <v>W</v>
      </c>
      <c r="X89" s="23" t="str">
        <f t="shared" si="14"/>
        <v>OK</v>
      </c>
      <c r="Y89" s="184" t="str">
        <f t="shared" si="15"/>
        <v>L0007152</v>
      </c>
      <c r="Z89" s="28"/>
      <c r="AA89" s="28"/>
      <c r="AB89" s="23"/>
      <c r="AD89" t="str">
        <v>OK-L0009701</v>
      </c>
      <c r="AE89" t="str">
        <v>NP</v>
      </c>
      <c r="AF89" t="str">
        <v>Lease</v>
      </c>
      <c r="AG89" t="str">
        <v>Joshua Brown</v>
      </c>
      <c r="AH89" t="str">
        <v>Banks LLC</v>
      </c>
    </row>
    <row r="90" spans="1:34" ht="15">
      <c r="A90" s="2" t="s">
        <v>6511</v>
      </c>
      <c r="B90" s="2" t="s">
        <v>13</v>
      </c>
      <c r="C90" s="2" t="s">
        <v>14</v>
      </c>
      <c r="D90" s="2" t="s">
        <v>213</v>
      </c>
      <c r="E90" s="23" t="s">
        <v>2692</v>
      </c>
      <c r="F90" s="2" t="s">
        <v>15</v>
      </c>
      <c r="G90" s="2" t="s">
        <v>3477</v>
      </c>
      <c r="H90" s="2" t="s">
        <v>3484</v>
      </c>
      <c r="I90" s="2" t="s">
        <v>16</v>
      </c>
      <c r="J90" s="75">
        <v>57.11</v>
      </c>
      <c r="K90" s="76">
        <v>0.71969720000000004</v>
      </c>
      <c r="L90" s="77">
        <v>0.25</v>
      </c>
      <c r="M90" s="78">
        <v>42804</v>
      </c>
      <c r="N90" s="96" t="s">
        <v>3666</v>
      </c>
      <c r="O90" s="2" t="s">
        <v>110</v>
      </c>
      <c r="P90" s="2" t="s">
        <v>3465</v>
      </c>
      <c r="Q90" s="2" t="s">
        <v>3471</v>
      </c>
      <c r="R90" s="23" t="str">
        <f t="shared" si="11"/>
        <v>OK-Canadian-15N-7W-11</v>
      </c>
      <c r="S90" s="23" t="str">
        <f t="shared" si="8"/>
        <v>15N-7W-11</v>
      </c>
      <c r="T90" s="23" t="str">
        <f t="shared" si="9"/>
        <v>15</v>
      </c>
      <c r="U90" s="23" t="str">
        <f t="shared" si="12"/>
        <v>N</v>
      </c>
      <c r="V90" s="23" t="str">
        <f t="shared" si="10"/>
        <v>7</v>
      </c>
      <c r="W90" s="23" t="str">
        <f t="shared" si="13"/>
        <v>W</v>
      </c>
      <c r="X90" s="23" t="str">
        <f t="shared" si="14"/>
        <v>OK</v>
      </c>
      <c r="Y90" s="184" t="str">
        <f t="shared" si="15"/>
        <v>L0007153</v>
      </c>
      <c r="Z90" s="28"/>
      <c r="AA90" s="28"/>
      <c r="AB90" s="23"/>
      <c r="AD90" t="str">
        <v>OK-L0009702</v>
      </c>
      <c r="AE90" t="str">
        <v>NP</v>
      </c>
      <c r="AF90" t="str">
        <v>Lease</v>
      </c>
      <c r="AG90" t="str">
        <v>Mr. Joseph Barry Jr.</v>
      </c>
      <c r="AH90" t="str">
        <v>Bishop, Cooke and Vincent</v>
      </c>
    </row>
    <row r="91" spans="1:34" ht="15">
      <c r="A91" s="2" t="s">
        <v>6512</v>
      </c>
      <c r="B91" s="2" t="s">
        <v>13</v>
      </c>
      <c r="C91" s="2" t="s">
        <v>14</v>
      </c>
      <c r="D91" s="2" t="s">
        <v>214</v>
      </c>
      <c r="E91" s="2" t="s">
        <v>111</v>
      </c>
      <c r="F91" s="2" t="s">
        <v>15</v>
      </c>
      <c r="G91" s="2" t="s">
        <v>3477</v>
      </c>
      <c r="H91" s="2" t="s">
        <v>3487</v>
      </c>
      <c r="I91" s="2" t="s">
        <v>16</v>
      </c>
      <c r="J91" s="75">
        <v>74.900000000000006</v>
      </c>
      <c r="K91" s="76">
        <v>0</v>
      </c>
      <c r="L91" s="77">
        <v>0.1875</v>
      </c>
      <c r="M91" s="78">
        <v>39381</v>
      </c>
      <c r="N91" s="96" t="s">
        <v>5015</v>
      </c>
      <c r="O91" s="2" t="s">
        <v>216</v>
      </c>
      <c r="P91" s="2" t="s">
        <v>3465</v>
      </c>
      <c r="Q91" s="2" t="s">
        <v>3471</v>
      </c>
      <c r="R91" s="23" t="str">
        <f t="shared" si="11"/>
        <v>OK-Canadian-15N-7W-25</v>
      </c>
      <c r="S91" s="23" t="str">
        <f t="shared" si="8"/>
        <v>15N-7W-25</v>
      </c>
      <c r="T91" s="23" t="str">
        <f t="shared" si="9"/>
        <v>15</v>
      </c>
      <c r="U91" s="23" t="str">
        <f t="shared" si="12"/>
        <v>N</v>
      </c>
      <c r="V91" s="23" t="str">
        <f t="shared" si="10"/>
        <v>7</v>
      </c>
      <c r="W91" s="23" t="str">
        <f t="shared" si="13"/>
        <v>W</v>
      </c>
      <c r="X91" s="23" t="str">
        <f t="shared" si="14"/>
        <v>OK</v>
      </c>
      <c r="Y91" s="184" t="str">
        <f t="shared" si="15"/>
        <v>L0007154</v>
      </c>
      <c r="Z91" s="28"/>
      <c r="AA91" s="28"/>
      <c r="AB91" s="23"/>
      <c r="AD91" t="str">
        <v>OK-L0009706</v>
      </c>
      <c r="AE91" t="str">
        <v>NP</v>
      </c>
      <c r="AF91" t="str">
        <v>Lease</v>
      </c>
      <c r="AG91" t="str">
        <v>Dustin Morris</v>
      </c>
      <c r="AH91" t="str">
        <v>Hamilton LLC</v>
      </c>
    </row>
    <row r="92" spans="1:34" ht="15">
      <c r="A92" s="23" t="s">
        <v>6513</v>
      </c>
      <c r="B92" s="2" t="s">
        <v>13</v>
      </c>
      <c r="C92" s="2" t="s">
        <v>14</v>
      </c>
      <c r="D92" s="2" t="s">
        <v>217</v>
      </c>
      <c r="E92" s="23" t="s">
        <v>1502</v>
      </c>
      <c r="F92" s="2" t="s">
        <v>15</v>
      </c>
      <c r="G92" s="2" t="s">
        <v>3477</v>
      </c>
      <c r="H92" s="2" t="s">
        <v>3485</v>
      </c>
      <c r="I92" s="2" t="s">
        <v>16</v>
      </c>
      <c r="J92" s="75">
        <v>40.36</v>
      </c>
      <c r="K92" s="76">
        <v>20</v>
      </c>
      <c r="L92" s="77">
        <v>0.25</v>
      </c>
      <c r="M92" s="78">
        <v>39297</v>
      </c>
      <c r="N92" s="96" t="s">
        <v>4428</v>
      </c>
      <c r="O92" s="2" t="s">
        <v>119</v>
      </c>
      <c r="P92" s="2" t="s">
        <v>3465</v>
      </c>
      <c r="Q92" s="2" t="s">
        <v>3471</v>
      </c>
      <c r="R92" s="23" t="str">
        <f t="shared" si="11"/>
        <v>OK-Canadian-15N-7W-13</v>
      </c>
      <c r="S92" s="23" t="str">
        <f t="shared" si="8"/>
        <v>15N-7W-13</v>
      </c>
      <c r="T92" s="23" t="str">
        <f t="shared" si="9"/>
        <v>15</v>
      </c>
      <c r="U92" s="23" t="str">
        <f t="shared" si="12"/>
        <v>N</v>
      </c>
      <c r="V92" s="23" t="str">
        <f t="shared" si="10"/>
        <v>7</v>
      </c>
      <c r="W92" s="23" t="str">
        <f t="shared" si="13"/>
        <v>W</v>
      </c>
      <c r="X92" s="23" t="str">
        <f t="shared" si="14"/>
        <v>OK</v>
      </c>
      <c r="Y92" s="184" t="str">
        <f t="shared" si="15"/>
        <v>L0007155</v>
      </c>
      <c r="Z92" s="28"/>
      <c r="AA92" s="28"/>
      <c r="AB92" s="23"/>
      <c r="AD92" t="str">
        <v>OK-L0009707</v>
      </c>
      <c r="AE92" t="str">
        <v>NP</v>
      </c>
      <c r="AF92" t="str">
        <v>Lease</v>
      </c>
      <c r="AG92" t="str">
        <v>Virginia Jones</v>
      </c>
      <c r="AH92" t="str">
        <v>Ayers-Schmidt</v>
      </c>
    </row>
    <row r="93" spans="1:34" ht="15">
      <c r="A93" s="2" t="s">
        <v>6514</v>
      </c>
      <c r="B93" s="2" t="s">
        <v>13</v>
      </c>
      <c r="C93" s="2" t="s">
        <v>14</v>
      </c>
      <c r="D93" s="2" t="s">
        <v>219</v>
      </c>
      <c r="E93" s="23" t="s">
        <v>3126</v>
      </c>
      <c r="F93" s="2" t="s">
        <v>15</v>
      </c>
      <c r="G93" s="2" t="s">
        <v>3477</v>
      </c>
      <c r="H93" s="2" t="s">
        <v>3485</v>
      </c>
      <c r="I93" s="2" t="s">
        <v>16</v>
      </c>
      <c r="J93" s="75">
        <v>42.52</v>
      </c>
      <c r="K93" s="76">
        <v>20</v>
      </c>
      <c r="L93" s="77">
        <v>0.1875</v>
      </c>
      <c r="M93" s="78">
        <v>39643</v>
      </c>
      <c r="N93" s="96" t="s">
        <v>5016</v>
      </c>
      <c r="O93" s="2" t="s">
        <v>119</v>
      </c>
      <c r="P93" s="2" t="s">
        <v>3465</v>
      </c>
      <c r="Q93" s="2" t="s">
        <v>3471</v>
      </c>
      <c r="R93" s="23" t="str">
        <f t="shared" si="11"/>
        <v>OK-Canadian-15N-7W-13</v>
      </c>
      <c r="S93" s="23" t="str">
        <f t="shared" si="8"/>
        <v>15N-7W-13</v>
      </c>
      <c r="T93" s="23" t="str">
        <f t="shared" si="9"/>
        <v>15</v>
      </c>
      <c r="U93" s="23" t="str">
        <f t="shared" si="12"/>
        <v>N</v>
      </c>
      <c r="V93" s="23" t="str">
        <f t="shared" si="10"/>
        <v>7</v>
      </c>
      <c r="W93" s="23" t="str">
        <f t="shared" si="13"/>
        <v>W</v>
      </c>
      <c r="X93" s="23" t="str">
        <f t="shared" si="14"/>
        <v>OK</v>
      </c>
      <c r="Y93" s="184" t="str">
        <f t="shared" si="15"/>
        <v>L0007156</v>
      </c>
      <c r="Z93" s="28"/>
      <c r="AA93" s="28"/>
      <c r="AB93" s="23"/>
      <c r="AD93" t="str">
        <v>OK-L0009709</v>
      </c>
      <c r="AE93" t="str">
        <v>NP</v>
      </c>
      <c r="AF93" t="str">
        <v>Lease</v>
      </c>
      <c r="AG93" t="str">
        <v>Susan Kramer</v>
      </c>
      <c r="AH93" t="str">
        <v>Melton LLC</v>
      </c>
    </row>
    <row r="94" spans="1:34" ht="15">
      <c r="A94" s="2" t="s">
        <v>6515</v>
      </c>
      <c r="B94" s="2" t="s">
        <v>13</v>
      </c>
      <c r="C94" s="2" t="s">
        <v>14</v>
      </c>
      <c r="D94" s="2" t="s">
        <v>220</v>
      </c>
      <c r="E94" s="2" t="s">
        <v>898</v>
      </c>
      <c r="F94" s="2" t="s">
        <v>15</v>
      </c>
      <c r="G94" s="2" t="s">
        <v>3477</v>
      </c>
      <c r="H94" s="2" t="s">
        <v>3488</v>
      </c>
      <c r="I94" s="2" t="s">
        <v>16</v>
      </c>
      <c r="J94" s="75">
        <v>201.85</v>
      </c>
      <c r="K94" s="76">
        <v>1.4999819999999999</v>
      </c>
      <c r="L94" s="77">
        <v>0.1875</v>
      </c>
      <c r="M94" s="78">
        <v>42031</v>
      </c>
      <c r="N94" s="96" t="s">
        <v>3667</v>
      </c>
      <c r="O94" s="2" t="s">
        <v>221</v>
      </c>
      <c r="P94" s="2" t="s">
        <v>3465</v>
      </c>
      <c r="Q94" s="2" t="s">
        <v>3471</v>
      </c>
      <c r="R94" s="23" t="str">
        <f t="shared" si="11"/>
        <v>OK-Canadian-15N-7W-1</v>
      </c>
      <c r="S94" s="23" t="str">
        <f t="shared" si="8"/>
        <v>15N-7W-1</v>
      </c>
      <c r="T94" s="23" t="str">
        <f t="shared" si="9"/>
        <v>15</v>
      </c>
      <c r="U94" s="23" t="str">
        <f t="shared" si="12"/>
        <v>N</v>
      </c>
      <c r="V94" s="23" t="str">
        <f t="shared" si="10"/>
        <v>7</v>
      </c>
      <c r="W94" s="23" t="str">
        <f t="shared" si="13"/>
        <v>W</v>
      </c>
      <c r="X94" s="23" t="str">
        <f t="shared" si="14"/>
        <v>OK</v>
      </c>
      <c r="Y94" s="184" t="str">
        <f t="shared" si="15"/>
        <v>L0007157</v>
      </c>
      <c r="Z94" s="28"/>
      <c r="AA94" s="28"/>
      <c r="AB94" s="23"/>
      <c r="AD94" t="str">
        <v>OK-L0009711</v>
      </c>
      <c r="AE94" t="str">
        <v>NP</v>
      </c>
      <c r="AF94" t="str">
        <v>Lease</v>
      </c>
      <c r="AG94" t="str">
        <v>Kathleen Smith</v>
      </c>
      <c r="AH94" t="str">
        <v>Martin Ltd</v>
      </c>
    </row>
    <row r="95" spans="1:34" ht="15">
      <c r="A95" s="23" t="s">
        <v>6516</v>
      </c>
      <c r="B95" s="2" t="s">
        <v>13</v>
      </c>
      <c r="C95" s="2" t="s">
        <v>14</v>
      </c>
      <c r="D95" s="2" t="s">
        <v>222</v>
      </c>
      <c r="E95" s="2" t="s">
        <v>1396</v>
      </c>
      <c r="F95" s="2" t="s">
        <v>15</v>
      </c>
      <c r="G95" s="2" t="s">
        <v>3477</v>
      </c>
      <c r="H95" s="2" t="s">
        <v>3488</v>
      </c>
      <c r="I95" s="2" t="s">
        <v>16</v>
      </c>
      <c r="J95" s="75">
        <v>292</v>
      </c>
      <c r="K95" s="76">
        <v>14.999997</v>
      </c>
      <c r="L95" s="77">
        <v>0.1875</v>
      </c>
      <c r="M95" s="78">
        <v>38981</v>
      </c>
      <c r="N95" s="96" t="s">
        <v>5017</v>
      </c>
      <c r="O95" s="2" t="s">
        <v>221</v>
      </c>
      <c r="P95" s="2" t="s">
        <v>3465</v>
      </c>
      <c r="Q95" s="2" t="s">
        <v>3471</v>
      </c>
      <c r="R95" s="23" t="str">
        <f t="shared" si="11"/>
        <v>OK-Canadian-15N-7W-1</v>
      </c>
      <c r="S95" s="23" t="str">
        <f t="shared" si="8"/>
        <v>15N-7W-1</v>
      </c>
      <c r="T95" s="23" t="str">
        <f t="shared" si="9"/>
        <v>15</v>
      </c>
      <c r="U95" s="23" t="str">
        <f t="shared" si="12"/>
        <v>N</v>
      </c>
      <c r="V95" s="23" t="str">
        <f t="shared" si="10"/>
        <v>7</v>
      </c>
      <c r="W95" s="23" t="str">
        <f t="shared" si="13"/>
        <v>W</v>
      </c>
      <c r="X95" s="23" t="str">
        <f t="shared" si="14"/>
        <v>OK</v>
      </c>
      <c r="Y95" s="184" t="str">
        <f t="shared" si="15"/>
        <v>L0007158</v>
      </c>
      <c r="Z95" s="28"/>
      <c r="AA95" s="28"/>
      <c r="AB95" s="23"/>
      <c r="AD95" t="str">
        <v>OK-L0009712</v>
      </c>
      <c r="AE95" t="str">
        <v>NP</v>
      </c>
      <c r="AF95" t="str">
        <v>Lease</v>
      </c>
      <c r="AG95" t="str">
        <v>Donald Wood</v>
      </c>
      <c r="AH95" t="str">
        <v>Collins PLC</v>
      </c>
    </row>
    <row r="96" spans="1:34" ht="15">
      <c r="A96" s="2" t="s">
        <v>6517</v>
      </c>
      <c r="B96" s="2" t="s">
        <v>13</v>
      </c>
      <c r="C96" s="2" t="s">
        <v>14</v>
      </c>
      <c r="D96" s="2" t="s">
        <v>223</v>
      </c>
      <c r="E96" s="2" t="s">
        <v>955</v>
      </c>
      <c r="F96" s="2" t="s">
        <v>15</v>
      </c>
      <c r="G96" s="2" t="s">
        <v>3477</v>
      </c>
      <c r="H96" s="2" t="s">
        <v>3488</v>
      </c>
      <c r="I96" s="2" t="s">
        <v>16</v>
      </c>
      <c r="J96" s="75">
        <v>293.08999999999997</v>
      </c>
      <c r="K96" s="76">
        <v>14.999997</v>
      </c>
      <c r="L96" s="77">
        <v>0.1875</v>
      </c>
      <c r="M96" s="78">
        <v>38995</v>
      </c>
      <c r="N96" s="96" t="s">
        <v>5018</v>
      </c>
      <c r="O96" s="2" t="s">
        <v>221</v>
      </c>
      <c r="P96" s="2" t="s">
        <v>3465</v>
      </c>
      <c r="Q96" s="2" t="s">
        <v>3471</v>
      </c>
      <c r="R96" s="23" t="str">
        <f t="shared" si="11"/>
        <v>OK-Canadian-15N-7W-1</v>
      </c>
      <c r="S96" s="23" t="str">
        <f t="shared" si="8"/>
        <v>15N-7W-1</v>
      </c>
      <c r="T96" s="23" t="str">
        <f t="shared" si="9"/>
        <v>15</v>
      </c>
      <c r="U96" s="23" t="str">
        <f t="shared" si="12"/>
        <v>N</v>
      </c>
      <c r="V96" s="23" t="str">
        <f t="shared" si="10"/>
        <v>7</v>
      </c>
      <c r="W96" s="23" t="str">
        <f t="shared" si="13"/>
        <v>W</v>
      </c>
      <c r="X96" s="23" t="str">
        <f t="shared" si="14"/>
        <v>OK</v>
      </c>
      <c r="Y96" s="184" t="str">
        <f t="shared" si="15"/>
        <v>L0007159</v>
      </c>
      <c r="Z96" s="28"/>
      <c r="AA96" s="28"/>
      <c r="AB96" s="23"/>
      <c r="AD96" t="str">
        <v>OK-L0009713</v>
      </c>
      <c r="AE96" t="str">
        <v>NP</v>
      </c>
      <c r="AF96" t="str">
        <v>Lease</v>
      </c>
      <c r="AG96" t="str">
        <v>Edwin Peterson</v>
      </c>
      <c r="AH96" t="str">
        <v>Hall LLC</v>
      </c>
    </row>
    <row r="97" spans="1:34" ht="15">
      <c r="A97" s="2" t="s">
        <v>6518</v>
      </c>
      <c r="B97" s="2" t="s">
        <v>13</v>
      </c>
      <c r="C97" s="2" t="s">
        <v>14</v>
      </c>
      <c r="D97" s="2" t="s">
        <v>224</v>
      </c>
      <c r="E97" s="23" t="s">
        <v>2692</v>
      </c>
      <c r="F97" s="2" t="s">
        <v>15</v>
      </c>
      <c r="G97" s="2" t="s">
        <v>3477</v>
      </c>
      <c r="H97" s="2" t="s">
        <v>3481</v>
      </c>
      <c r="I97" s="2" t="s">
        <v>16</v>
      </c>
      <c r="J97" s="75">
        <v>166.62</v>
      </c>
      <c r="K97" s="76">
        <v>20.09</v>
      </c>
      <c r="L97" s="77">
        <v>0.1875</v>
      </c>
      <c r="M97" s="78">
        <v>39462</v>
      </c>
      <c r="N97" s="96" t="s">
        <v>3668</v>
      </c>
      <c r="O97" s="2" t="s">
        <v>114</v>
      </c>
      <c r="P97" s="2" t="s">
        <v>3465</v>
      </c>
      <c r="Q97" s="2" t="s">
        <v>3471</v>
      </c>
      <c r="R97" s="23" t="str">
        <f t="shared" si="11"/>
        <v>OK-Canadian-15N-7W-5</v>
      </c>
      <c r="S97" s="23" t="str">
        <f t="shared" si="8"/>
        <v>15N-7W-5</v>
      </c>
      <c r="T97" s="23" t="str">
        <f t="shared" si="9"/>
        <v>15</v>
      </c>
      <c r="U97" s="23" t="str">
        <f t="shared" si="12"/>
        <v>N</v>
      </c>
      <c r="V97" s="23" t="str">
        <f t="shared" si="10"/>
        <v>7</v>
      </c>
      <c r="W97" s="23" t="str">
        <f t="shared" si="13"/>
        <v>W</v>
      </c>
      <c r="X97" s="23" t="str">
        <f t="shared" si="14"/>
        <v>OK</v>
      </c>
      <c r="Y97" s="184" t="str">
        <f t="shared" si="15"/>
        <v>L0007160</v>
      </c>
      <c r="Z97" s="28"/>
      <c r="AA97" s="28"/>
      <c r="AB97" s="23"/>
      <c r="AD97" t="str">
        <v>OK-L0009718</v>
      </c>
      <c r="AE97" t="str">
        <v>NP</v>
      </c>
      <c r="AF97" t="str">
        <v>Lease</v>
      </c>
      <c r="AG97" t="str">
        <v>Mrs. Lauren Morris DDS</v>
      </c>
      <c r="AH97" t="str">
        <v>Melton LLC</v>
      </c>
    </row>
    <row r="98" spans="1:34" ht="15">
      <c r="A98" s="23" t="s">
        <v>6519</v>
      </c>
      <c r="B98" s="2" t="s">
        <v>13</v>
      </c>
      <c r="C98" s="2" t="s">
        <v>14</v>
      </c>
      <c r="D98" s="2" t="s">
        <v>225</v>
      </c>
      <c r="E98" s="2" t="s">
        <v>1177</v>
      </c>
      <c r="F98" s="2" t="s">
        <v>15</v>
      </c>
      <c r="G98" s="2" t="s">
        <v>3477</v>
      </c>
      <c r="H98" s="2" t="s">
        <v>3481</v>
      </c>
      <c r="I98" s="2" t="s">
        <v>16</v>
      </c>
      <c r="J98" s="75">
        <v>206.59</v>
      </c>
      <c r="K98" s="76">
        <v>23.84</v>
      </c>
      <c r="L98" s="77">
        <v>0.1875</v>
      </c>
      <c r="M98" s="78">
        <v>42049</v>
      </c>
      <c r="N98" s="96" t="s">
        <v>3669</v>
      </c>
      <c r="O98" s="2" t="s">
        <v>114</v>
      </c>
      <c r="P98" s="2" t="s">
        <v>3465</v>
      </c>
      <c r="Q98" s="2" t="s">
        <v>3471</v>
      </c>
      <c r="R98" s="23" t="str">
        <f t="shared" si="11"/>
        <v>OK-Canadian-15N-7W-5</v>
      </c>
      <c r="S98" s="23" t="str">
        <f t="shared" si="8"/>
        <v>15N-7W-5</v>
      </c>
      <c r="T98" s="23" t="str">
        <f t="shared" si="9"/>
        <v>15</v>
      </c>
      <c r="U98" s="23" t="str">
        <f t="shared" si="12"/>
        <v>N</v>
      </c>
      <c r="V98" s="23" t="str">
        <f t="shared" si="10"/>
        <v>7</v>
      </c>
      <c r="W98" s="23" t="str">
        <f t="shared" si="13"/>
        <v>W</v>
      </c>
      <c r="X98" s="23" t="str">
        <f t="shared" si="14"/>
        <v>OK</v>
      </c>
      <c r="Y98" s="184" t="str">
        <f t="shared" si="15"/>
        <v>L0007161</v>
      </c>
      <c r="Z98" s="28"/>
      <c r="AA98" s="28"/>
      <c r="AB98" s="23"/>
      <c r="AD98" t="str">
        <v>OK-L0009719</v>
      </c>
      <c r="AE98" t="str">
        <v>NP</v>
      </c>
      <c r="AF98" t="str">
        <v>Lease</v>
      </c>
      <c r="AG98" t="str">
        <v>Leslie Baxter</v>
      </c>
      <c r="AH98" t="str">
        <v>Dunlap PLC</v>
      </c>
    </row>
    <row r="99" spans="1:34" ht="15">
      <c r="A99" s="2" t="s">
        <v>6520</v>
      </c>
      <c r="B99" s="2" t="s">
        <v>13</v>
      </c>
      <c r="C99" s="2" t="s">
        <v>14</v>
      </c>
      <c r="D99" s="2" t="s">
        <v>226</v>
      </c>
      <c r="E99" s="23" t="s">
        <v>3188</v>
      </c>
      <c r="F99" s="2" t="s">
        <v>15</v>
      </c>
      <c r="G99" s="2" t="s">
        <v>3477</v>
      </c>
      <c r="H99" s="2" t="s">
        <v>3481</v>
      </c>
      <c r="I99" s="2" t="s">
        <v>16</v>
      </c>
      <c r="J99" s="75">
        <v>149.76</v>
      </c>
      <c r="K99" s="76">
        <v>26.786671999999999</v>
      </c>
      <c r="L99" s="77">
        <v>0.1875</v>
      </c>
      <c r="M99" s="78">
        <v>38880</v>
      </c>
      <c r="N99" s="96" t="s">
        <v>4429</v>
      </c>
      <c r="O99" s="2" t="s">
        <v>114</v>
      </c>
      <c r="P99" s="2" t="s">
        <v>3465</v>
      </c>
      <c r="Q99" s="2" t="s">
        <v>3471</v>
      </c>
      <c r="R99" s="23" t="str">
        <f t="shared" si="11"/>
        <v>OK-Canadian-15N-7W-5</v>
      </c>
      <c r="S99" s="23" t="str">
        <f t="shared" si="8"/>
        <v>15N-7W-5</v>
      </c>
      <c r="T99" s="23" t="str">
        <f t="shared" si="9"/>
        <v>15</v>
      </c>
      <c r="U99" s="23" t="str">
        <f t="shared" si="12"/>
        <v>N</v>
      </c>
      <c r="V99" s="23" t="str">
        <f t="shared" si="10"/>
        <v>7</v>
      </c>
      <c r="W99" s="23" t="str">
        <f t="shared" si="13"/>
        <v>W</v>
      </c>
      <c r="X99" s="23" t="str">
        <f t="shared" si="14"/>
        <v>OK</v>
      </c>
      <c r="Y99" s="184" t="str">
        <f t="shared" si="15"/>
        <v>L0007162</v>
      </c>
      <c r="Z99" s="28"/>
      <c r="AA99" s="28"/>
      <c r="AB99" s="23"/>
      <c r="AD99" t="str">
        <v>OK-L0009720</v>
      </c>
      <c r="AE99" t="str">
        <v>NP</v>
      </c>
      <c r="AF99" t="str">
        <v>Lease</v>
      </c>
      <c r="AG99" t="str">
        <v>James Cain</v>
      </c>
      <c r="AH99" t="str">
        <v>Wolf Inc</v>
      </c>
    </row>
    <row r="100" spans="1:34" ht="15">
      <c r="A100" s="2" t="s">
        <v>6521</v>
      </c>
      <c r="B100" s="2" t="s">
        <v>13</v>
      </c>
      <c r="C100" s="2" t="s">
        <v>14</v>
      </c>
      <c r="D100" s="2" t="s">
        <v>227</v>
      </c>
      <c r="E100" s="23" t="s">
        <v>1777</v>
      </c>
      <c r="F100" s="2" t="s">
        <v>15</v>
      </c>
      <c r="G100" s="2" t="s">
        <v>3477</v>
      </c>
      <c r="H100" s="2" t="s">
        <v>3481</v>
      </c>
      <c r="I100" s="2" t="s">
        <v>16</v>
      </c>
      <c r="J100" s="75">
        <v>164.54</v>
      </c>
      <c r="K100" s="76">
        <v>26.786671999999999</v>
      </c>
      <c r="L100" s="77">
        <v>0.1875</v>
      </c>
      <c r="M100" s="78">
        <v>38894</v>
      </c>
      <c r="N100" s="96" t="s">
        <v>3670</v>
      </c>
      <c r="O100" s="2" t="s">
        <v>114</v>
      </c>
      <c r="P100" s="2" t="s">
        <v>3465</v>
      </c>
      <c r="Q100" s="2" t="s">
        <v>3471</v>
      </c>
      <c r="R100" s="23" t="str">
        <f t="shared" si="11"/>
        <v>OK-Canadian-15N-7W-5</v>
      </c>
      <c r="S100" s="23" t="str">
        <f t="shared" si="8"/>
        <v>15N-7W-5</v>
      </c>
      <c r="T100" s="23" t="str">
        <f t="shared" si="9"/>
        <v>15</v>
      </c>
      <c r="U100" s="23" t="str">
        <f t="shared" si="12"/>
        <v>N</v>
      </c>
      <c r="V100" s="23" t="str">
        <f t="shared" si="10"/>
        <v>7</v>
      </c>
      <c r="W100" s="23" t="str">
        <f t="shared" si="13"/>
        <v>W</v>
      </c>
      <c r="X100" s="23" t="str">
        <f t="shared" si="14"/>
        <v>OK</v>
      </c>
      <c r="Y100" s="184" t="str">
        <f t="shared" si="15"/>
        <v>L0007163</v>
      </c>
      <c r="Z100" s="28"/>
      <c r="AA100" s="28"/>
      <c r="AB100" s="23"/>
      <c r="AD100" t="str">
        <v>OK-L0009722</v>
      </c>
      <c r="AE100" t="str">
        <v>NP</v>
      </c>
      <c r="AF100" t="str">
        <v>Lease</v>
      </c>
      <c r="AG100" t="str">
        <v>William Harvey</v>
      </c>
      <c r="AH100" t="str">
        <v>Jones PLC</v>
      </c>
    </row>
    <row r="101" spans="1:34" ht="15">
      <c r="A101" s="23" t="s">
        <v>6522</v>
      </c>
      <c r="B101" s="2" t="s">
        <v>13</v>
      </c>
      <c r="C101" s="2" t="s">
        <v>14</v>
      </c>
      <c r="D101" s="2" t="s">
        <v>228</v>
      </c>
      <c r="E101" s="2" t="s">
        <v>774</v>
      </c>
      <c r="F101" s="2" t="s">
        <v>15</v>
      </c>
      <c r="G101" s="2" t="s">
        <v>3477</v>
      </c>
      <c r="H101" s="2" t="s">
        <v>3481</v>
      </c>
      <c r="I101" s="2" t="s">
        <v>16</v>
      </c>
      <c r="J101" s="75">
        <v>162.72999999999999</v>
      </c>
      <c r="K101" s="76">
        <v>13.393328</v>
      </c>
      <c r="L101" s="77">
        <v>0.1875</v>
      </c>
      <c r="M101" s="78">
        <v>39364</v>
      </c>
      <c r="N101" s="96" t="s">
        <v>4430</v>
      </c>
      <c r="O101" s="2" t="s">
        <v>114</v>
      </c>
      <c r="P101" s="2" t="s">
        <v>3465</v>
      </c>
      <c r="Q101" s="2" t="s">
        <v>3471</v>
      </c>
      <c r="R101" s="23" t="str">
        <f t="shared" si="11"/>
        <v>OK-Canadian-15N-7W-5</v>
      </c>
      <c r="S101" s="23" t="str">
        <f t="shared" si="8"/>
        <v>15N-7W-5</v>
      </c>
      <c r="T101" s="23" t="str">
        <f t="shared" si="9"/>
        <v>15</v>
      </c>
      <c r="U101" s="23" t="str">
        <f t="shared" si="12"/>
        <v>N</v>
      </c>
      <c r="V101" s="23" t="str">
        <f t="shared" si="10"/>
        <v>7</v>
      </c>
      <c r="W101" s="23" t="str">
        <f t="shared" si="13"/>
        <v>W</v>
      </c>
      <c r="X101" s="23" t="str">
        <f t="shared" si="14"/>
        <v>OK</v>
      </c>
      <c r="Y101" s="184" t="str">
        <f t="shared" si="15"/>
        <v>L0007164</v>
      </c>
      <c r="Z101" s="28"/>
      <c r="AA101" s="28"/>
      <c r="AB101" s="23"/>
      <c r="AD101" t="str">
        <v>OK-L0009723</v>
      </c>
      <c r="AE101" t="str">
        <v>NP</v>
      </c>
      <c r="AF101" t="str">
        <v>Lease</v>
      </c>
      <c r="AG101" t="str">
        <v>Emily Torres</v>
      </c>
      <c r="AH101" t="str">
        <v>Cruz PLC</v>
      </c>
    </row>
    <row r="102" spans="1:34" ht="15">
      <c r="A102" s="2" t="s">
        <v>6523</v>
      </c>
      <c r="B102" s="2" t="s">
        <v>13</v>
      </c>
      <c r="C102" s="2" t="s">
        <v>14</v>
      </c>
      <c r="D102" s="2" t="s">
        <v>229</v>
      </c>
      <c r="E102" s="23" t="s">
        <v>2276</v>
      </c>
      <c r="F102" s="2" t="s">
        <v>15</v>
      </c>
      <c r="G102" s="2" t="s">
        <v>3477</v>
      </c>
      <c r="H102" s="2" t="s">
        <v>3481</v>
      </c>
      <c r="I102" s="2" t="s">
        <v>16</v>
      </c>
      <c r="J102" s="75">
        <v>162.36000000000001</v>
      </c>
      <c r="K102" s="76">
        <v>13.393328</v>
      </c>
      <c r="L102" s="77">
        <v>0.1875</v>
      </c>
      <c r="M102" s="78">
        <v>41884</v>
      </c>
      <c r="N102" s="96" t="s">
        <v>3671</v>
      </c>
      <c r="O102" s="2" t="s">
        <v>114</v>
      </c>
      <c r="P102" s="2" t="s">
        <v>3465</v>
      </c>
      <c r="Q102" s="2" t="s">
        <v>3471</v>
      </c>
      <c r="R102" s="23" t="str">
        <f t="shared" si="11"/>
        <v>OK-Canadian-15N-7W-5</v>
      </c>
      <c r="S102" s="23" t="str">
        <f t="shared" si="8"/>
        <v>15N-7W-5</v>
      </c>
      <c r="T102" s="23" t="str">
        <f t="shared" si="9"/>
        <v>15</v>
      </c>
      <c r="U102" s="23" t="str">
        <f t="shared" si="12"/>
        <v>N</v>
      </c>
      <c r="V102" s="23" t="str">
        <f t="shared" si="10"/>
        <v>7</v>
      </c>
      <c r="W102" s="23" t="str">
        <f t="shared" si="13"/>
        <v>W</v>
      </c>
      <c r="X102" s="23" t="str">
        <f t="shared" si="14"/>
        <v>OK</v>
      </c>
      <c r="Y102" s="184" t="str">
        <f t="shared" si="15"/>
        <v>L0007165</v>
      </c>
      <c r="Z102" s="28"/>
      <c r="AA102" s="28"/>
      <c r="AB102" s="23"/>
      <c r="AD102" t="str">
        <v>OK-L0009724</v>
      </c>
      <c r="AE102" t="str">
        <v>NP</v>
      </c>
      <c r="AF102" t="str">
        <v>Lease</v>
      </c>
      <c r="AG102" t="str">
        <v>Isaiah Johnson</v>
      </c>
      <c r="AH102" t="str">
        <v>Conley Inc</v>
      </c>
    </row>
    <row r="103" spans="1:34" ht="15">
      <c r="A103" s="2" t="s">
        <v>6524</v>
      </c>
      <c r="B103" s="2" t="s">
        <v>13</v>
      </c>
      <c r="C103" s="2" t="s">
        <v>14</v>
      </c>
      <c r="D103" s="2" t="s">
        <v>230</v>
      </c>
      <c r="E103" s="2" t="s">
        <v>616</v>
      </c>
      <c r="F103" s="2" t="s">
        <v>15</v>
      </c>
      <c r="G103" s="2" t="s">
        <v>3477</v>
      </c>
      <c r="H103" s="2" t="s">
        <v>3481</v>
      </c>
      <c r="I103" s="2" t="s">
        <v>16</v>
      </c>
      <c r="J103" s="75">
        <v>163.13</v>
      </c>
      <c r="K103" s="76">
        <v>20.09</v>
      </c>
      <c r="L103" s="77">
        <v>0.1875</v>
      </c>
      <c r="M103" s="78">
        <v>38879</v>
      </c>
      <c r="N103" s="96" t="s">
        <v>3672</v>
      </c>
      <c r="O103" s="2" t="s">
        <v>114</v>
      </c>
      <c r="P103" s="2" t="s">
        <v>3465</v>
      </c>
      <c r="Q103" s="2" t="s">
        <v>3471</v>
      </c>
      <c r="R103" s="23" t="str">
        <f t="shared" si="11"/>
        <v>OK-Canadian-15N-7W-5</v>
      </c>
      <c r="S103" s="23" t="str">
        <f t="shared" si="8"/>
        <v>15N-7W-5</v>
      </c>
      <c r="T103" s="23" t="str">
        <f t="shared" si="9"/>
        <v>15</v>
      </c>
      <c r="U103" s="23" t="str">
        <f t="shared" si="12"/>
        <v>N</v>
      </c>
      <c r="V103" s="23" t="str">
        <f t="shared" si="10"/>
        <v>7</v>
      </c>
      <c r="W103" s="23" t="str">
        <f t="shared" si="13"/>
        <v>W</v>
      </c>
      <c r="X103" s="23" t="str">
        <f t="shared" si="14"/>
        <v>OK</v>
      </c>
      <c r="Y103" s="184" t="str">
        <f t="shared" si="15"/>
        <v>L0007166</v>
      </c>
      <c r="Z103" s="28"/>
      <c r="AA103" s="28"/>
      <c r="AB103" s="23"/>
      <c r="AD103" t="str">
        <v>OK-L0009727</v>
      </c>
      <c r="AE103" t="str">
        <v>NP</v>
      </c>
      <c r="AF103" t="str">
        <v>Lease</v>
      </c>
      <c r="AG103" t="str">
        <v>Shannon Romero</v>
      </c>
      <c r="AH103" t="str">
        <v>Conley Inc</v>
      </c>
    </row>
    <row r="104" spans="1:34" ht="15">
      <c r="A104" s="23" t="s">
        <v>6525</v>
      </c>
      <c r="B104" s="2" t="s">
        <v>13</v>
      </c>
      <c r="C104" s="2" t="s">
        <v>14</v>
      </c>
      <c r="D104" s="2" t="s">
        <v>231</v>
      </c>
      <c r="E104" s="23" t="s">
        <v>2404</v>
      </c>
      <c r="F104" s="2" t="s">
        <v>15</v>
      </c>
      <c r="G104" s="2" t="s">
        <v>3477</v>
      </c>
      <c r="H104" s="2" t="s">
        <v>3481</v>
      </c>
      <c r="I104" s="2" t="s">
        <v>16</v>
      </c>
      <c r="J104" s="75">
        <v>222.36</v>
      </c>
      <c r="K104" s="76">
        <v>24.465</v>
      </c>
      <c r="L104" s="77">
        <v>0.1875</v>
      </c>
      <c r="M104" s="78">
        <v>39081</v>
      </c>
      <c r="N104" s="96" t="s">
        <v>3673</v>
      </c>
      <c r="O104" s="2" t="s">
        <v>114</v>
      </c>
      <c r="P104" s="2" t="s">
        <v>3465</v>
      </c>
      <c r="Q104" s="2" t="s">
        <v>3471</v>
      </c>
      <c r="R104" s="23" t="str">
        <f t="shared" si="11"/>
        <v>OK-Canadian-15N-7W-5</v>
      </c>
      <c r="S104" s="23" t="str">
        <f t="shared" si="8"/>
        <v>15N-7W-5</v>
      </c>
      <c r="T104" s="23" t="str">
        <f t="shared" si="9"/>
        <v>15</v>
      </c>
      <c r="U104" s="23" t="str">
        <f t="shared" si="12"/>
        <v>N</v>
      </c>
      <c r="V104" s="23" t="str">
        <f t="shared" si="10"/>
        <v>7</v>
      </c>
      <c r="W104" s="23" t="str">
        <f t="shared" si="13"/>
        <v>W</v>
      </c>
      <c r="X104" s="23" t="str">
        <f t="shared" si="14"/>
        <v>OK</v>
      </c>
      <c r="Y104" s="184" t="str">
        <f t="shared" si="15"/>
        <v>L0007167</v>
      </c>
      <c r="Z104" s="28"/>
      <c r="AA104" s="28"/>
      <c r="AB104" s="23"/>
      <c r="AD104" t="str">
        <v>OK-L0009728</v>
      </c>
      <c r="AE104" t="str">
        <v>NP</v>
      </c>
      <c r="AF104" t="str">
        <v>Lease</v>
      </c>
      <c r="AG104" t="str">
        <v>John Holmes</v>
      </c>
      <c r="AH104" t="str">
        <v>Owens Inc</v>
      </c>
    </row>
    <row r="105" spans="1:34" ht="15">
      <c r="A105" s="2" t="s">
        <v>6526</v>
      </c>
      <c r="B105" s="2" t="s">
        <v>13</v>
      </c>
      <c r="C105" s="2" t="s">
        <v>14</v>
      </c>
      <c r="D105" s="2" t="s">
        <v>232</v>
      </c>
      <c r="E105" s="2" t="s">
        <v>1177</v>
      </c>
      <c r="F105" s="2" t="s">
        <v>15</v>
      </c>
      <c r="G105" s="2" t="s">
        <v>3477</v>
      </c>
      <c r="H105" s="2" t="s">
        <v>3489</v>
      </c>
      <c r="I105" s="2" t="s">
        <v>16</v>
      </c>
      <c r="J105" s="75">
        <v>161.49</v>
      </c>
      <c r="K105" s="76">
        <v>29.333300000000001</v>
      </c>
      <c r="L105" s="77">
        <v>0.1875</v>
      </c>
      <c r="M105" s="78">
        <v>40195</v>
      </c>
      <c r="N105" s="96" t="s">
        <v>3674</v>
      </c>
      <c r="O105" s="2" t="s">
        <v>233</v>
      </c>
      <c r="P105" s="2" t="s">
        <v>3465</v>
      </c>
      <c r="Q105" s="2" t="s">
        <v>3472</v>
      </c>
      <c r="R105" s="23" t="str">
        <f t="shared" si="11"/>
        <v>OK-Canadian-15N-8W-19</v>
      </c>
      <c r="S105" s="23" t="str">
        <f t="shared" si="8"/>
        <v>15N-8W-19</v>
      </c>
      <c r="T105" s="23" t="str">
        <f t="shared" si="9"/>
        <v>15</v>
      </c>
      <c r="U105" s="23" t="str">
        <f t="shared" si="12"/>
        <v>N</v>
      </c>
      <c r="V105" s="23" t="str">
        <f t="shared" si="10"/>
        <v>8</v>
      </c>
      <c r="W105" s="23" t="str">
        <f t="shared" si="13"/>
        <v>W</v>
      </c>
      <c r="X105" s="23" t="str">
        <f t="shared" si="14"/>
        <v>OK</v>
      </c>
      <c r="Y105" s="184" t="str">
        <f t="shared" si="15"/>
        <v>L0007168</v>
      </c>
      <c r="Z105" s="28"/>
      <c r="AA105" s="28"/>
      <c r="AB105" s="23"/>
      <c r="AD105" t="str">
        <v>OK-L0009729</v>
      </c>
      <c r="AE105" t="str">
        <v>NP</v>
      </c>
      <c r="AF105" t="str">
        <v>Lease</v>
      </c>
      <c r="AG105" t="str">
        <v>Albert Stevenson</v>
      </c>
      <c r="AH105" t="str">
        <v>Howell, Fischer and Allison</v>
      </c>
    </row>
    <row r="106" spans="1:34" ht="15">
      <c r="A106" s="2" t="s">
        <v>6527</v>
      </c>
      <c r="B106" s="2" t="s">
        <v>13</v>
      </c>
      <c r="C106" s="2" t="s">
        <v>14</v>
      </c>
      <c r="D106" s="2" t="s">
        <v>234</v>
      </c>
      <c r="E106" s="2" t="s">
        <v>1177</v>
      </c>
      <c r="F106" s="2" t="s">
        <v>15</v>
      </c>
      <c r="G106" s="2" t="s">
        <v>3477</v>
      </c>
      <c r="H106" s="2" t="s">
        <v>3485</v>
      </c>
      <c r="I106" s="2" t="s">
        <v>16</v>
      </c>
      <c r="J106" s="75">
        <v>60.74</v>
      </c>
      <c r="K106" s="76">
        <v>1.8779999999999999</v>
      </c>
      <c r="L106" s="77">
        <v>0.1875</v>
      </c>
      <c r="M106" s="78">
        <v>42385</v>
      </c>
      <c r="N106" s="96" t="s">
        <v>5019</v>
      </c>
      <c r="O106" s="2" t="s">
        <v>119</v>
      </c>
      <c r="P106" s="2" t="s">
        <v>3465</v>
      </c>
      <c r="Q106" s="2" t="s">
        <v>3471</v>
      </c>
      <c r="R106" s="23" t="str">
        <f t="shared" si="11"/>
        <v>OK-Canadian-15N-7W-13</v>
      </c>
      <c r="S106" s="23" t="str">
        <f t="shared" si="8"/>
        <v>15N-7W-13</v>
      </c>
      <c r="T106" s="23" t="str">
        <f t="shared" si="9"/>
        <v>15</v>
      </c>
      <c r="U106" s="23" t="str">
        <f t="shared" si="12"/>
        <v>N</v>
      </c>
      <c r="V106" s="23" t="str">
        <f t="shared" si="10"/>
        <v>7</v>
      </c>
      <c r="W106" s="23" t="str">
        <f t="shared" si="13"/>
        <v>W</v>
      </c>
      <c r="X106" s="23" t="str">
        <f t="shared" si="14"/>
        <v>OK</v>
      </c>
      <c r="Y106" s="184" t="str">
        <f t="shared" si="15"/>
        <v>L0007169</v>
      </c>
      <c r="Z106" s="28"/>
      <c r="AA106" s="28"/>
      <c r="AB106" s="23"/>
      <c r="AD106" t="str">
        <v>OK-L0009730</v>
      </c>
      <c r="AE106" t="str">
        <v>NP</v>
      </c>
      <c r="AF106" t="str">
        <v>Lease</v>
      </c>
      <c r="AG106" t="str">
        <v>Ryan Santos</v>
      </c>
      <c r="AH106" t="str">
        <v>Jensen Inc</v>
      </c>
    </row>
    <row r="107" spans="1:34" ht="15">
      <c r="A107" s="23" t="s">
        <v>6528</v>
      </c>
      <c r="B107" s="2" t="s">
        <v>13</v>
      </c>
      <c r="C107" s="2" t="s">
        <v>14</v>
      </c>
      <c r="D107" s="2" t="s">
        <v>235</v>
      </c>
      <c r="E107" s="23" t="s">
        <v>1589</v>
      </c>
      <c r="F107" s="2" t="s">
        <v>15</v>
      </c>
      <c r="G107" s="2" t="s">
        <v>3477</v>
      </c>
      <c r="H107" s="2" t="s">
        <v>3485</v>
      </c>
      <c r="I107" s="2" t="s">
        <v>16</v>
      </c>
      <c r="J107" s="75">
        <v>57.72</v>
      </c>
      <c r="K107" s="76">
        <v>3.75</v>
      </c>
      <c r="L107" s="77">
        <v>0.1875</v>
      </c>
      <c r="M107" s="78">
        <v>39283</v>
      </c>
      <c r="N107" s="96" t="s">
        <v>3675</v>
      </c>
      <c r="O107" s="2" t="s">
        <v>119</v>
      </c>
      <c r="P107" s="2" t="s">
        <v>3465</v>
      </c>
      <c r="Q107" s="2" t="s">
        <v>3471</v>
      </c>
      <c r="R107" s="23" t="str">
        <f t="shared" si="11"/>
        <v>OK-Canadian-15N-7W-13</v>
      </c>
      <c r="S107" s="23" t="str">
        <f t="shared" si="8"/>
        <v>15N-7W-13</v>
      </c>
      <c r="T107" s="23" t="str">
        <f t="shared" si="9"/>
        <v>15</v>
      </c>
      <c r="U107" s="23" t="str">
        <f t="shared" si="12"/>
        <v>N</v>
      </c>
      <c r="V107" s="23" t="str">
        <f t="shared" si="10"/>
        <v>7</v>
      </c>
      <c r="W107" s="23" t="str">
        <f t="shared" si="13"/>
        <v>W</v>
      </c>
      <c r="X107" s="23" t="str">
        <f t="shared" si="14"/>
        <v>OK</v>
      </c>
      <c r="Y107" s="184" t="str">
        <f t="shared" si="15"/>
        <v>L0007170</v>
      </c>
      <c r="Z107" s="28"/>
      <c r="AA107" s="28"/>
      <c r="AB107" s="23"/>
      <c r="AD107" t="str">
        <v>OK-L0009735</v>
      </c>
      <c r="AE107" t="str">
        <v>NP</v>
      </c>
      <c r="AF107" t="str">
        <v>Lease</v>
      </c>
      <c r="AG107" t="str">
        <v>John Mayo</v>
      </c>
      <c r="AH107" t="str">
        <v>Dunlap PLC</v>
      </c>
    </row>
    <row r="108" spans="1:34" ht="15">
      <c r="A108" s="2" t="s">
        <v>6529</v>
      </c>
      <c r="B108" s="2" t="s">
        <v>13</v>
      </c>
      <c r="C108" s="2" t="s">
        <v>14</v>
      </c>
      <c r="D108" s="2" t="s">
        <v>236</v>
      </c>
      <c r="E108" s="2" t="s">
        <v>116</v>
      </c>
      <c r="F108" s="2" t="s">
        <v>15</v>
      </c>
      <c r="G108" s="2" t="s">
        <v>3477</v>
      </c>
      <c r="H108" s="2" t="s">
        <v>3485</v>
      </c>
      <c r="I108" s="2" t="s">
        <v>16</v>
      </c>
      <c r="J108" s="75">
        <v>65.45</v>
      </c>
      <c r="K108" s="76">
        <v>3.75</v>
      </c>
      <c r="L108" s="77">
        <v>0.1875</v>
      </c>
      <c r="M108" s="78">
        <v>39297</v>
      </c>
      <c r="N108" s="96" t="s">
        <v>3676</v>
      </c>
      <c r="O108" s="2" t="s">
        <v>119</v>
      </c>
      <c r="P108" s="2" t="s">
        <v>3465</v>
      </c>
      <c r="Q108" s="2" t="s">
        <v>3471</v>
      </c>
      <c r="R108" s="23" t="str">
        <f t="shared" si="11"/>
        <v>OK-Canadian-15N-7W-13</v>
      </c>
      <c r="S108" s="23" t="str">
        <f t="shared" si="8"/>
        <v>15N-7W-13</v>
      </c>
      <c r="T108" s="23" t="str">
        <f t="shared" si="9"/>
        <v>15</v>
      </c>
      <c r="U108" s="23" t="str">
        <f t="shared" si="12"/>
        <v>N</v>
      </c>
      <c r="V108" s="23" t="str">
        <f t="shared" si="10"/>
        <v>7</v>
      </c>
      <c r="W108" s="23" t="str">
        <f t="shared" si="13"/>
        <v>W</v>
      </c>
      <c r="X108" s="23" t="str">
        <f t="shared" si="14"/>
        <v>OK</v>
      </c>
      <c r="Y108" s="184" t="str">
        <f t="shared" si="15"/>
        <v>L0007171</v>
      </c>
      <c r="Z108" s="28"/>
      <c r="AA108" s="28"/>
      <c r="AB108" s="23"/>
      <c r="AD108" t="str">
        <v>OK-L0009741</v>
      </c>
      <c r="AE108" t="str">
        <v>NP</v>
      </c>
      <c r="AF108" t="str">
        <v>Lease</v>
      </c>
      <c r="AG108" t="str">
        <v>Rebecca Black</v>
      </c>
      <c r="AH108" t="str">
        <v>Brown Inc</v>
      </c>
    </row>
    <row r="109" spans="1:34" ht="15">
      <c r="A109" s="2" t="s">
        <v>6530</v>
      </c>
      <c r="B109" s="2" t="s">
        <v>13</v>
      </c>
      <c r="C109" s="2" t="s">
        <v>14</v>
      </c>
      <c r="D109" s="2" t="s">
        <v>237</v>
      </c>
      <c r="E109" s="2" t="s">
        <v>116</v>
      </c>
      <c r="F109" s="2" t="s">
        <v>15</v>
      </c>
      <c r="G109" s="2" t="s">
        <v>3477</v>
      </c>
      <c r="H109" s="2" t="s">
        <v>3485</v>
      </c>
      <c r="I109" s="2" t="s">
        <v>16</v>
      </c>
      <c r="J109" s="75">
        <v>61.28</v>
      </c>
      <c r="K109" s="76">
        <v>1.8779999999999999</v>
      </c>
      <c r="L109" s="77">
        <v>0.1875</v>
      </c>
      <c r="M109" s="78">
        <v>39780</v>
      </c>
      <c r="N109" s="96" t="s">
        <v>5020</v>
      </c>
      <c r="O109" s="2" t="s">
        <v>119</v>
      </c>
      <c r="P109" s="2" t="s">
        <v>3465</v>
      </c>
      <c r="Q109" s="2" t="s">
        <v>3471</v>
      </c>
      <c r="R109" s="23" t="str">
        <f t="shared" si="11"/>
        <v>OK-Canadian-15N-7W-13</v>
      </c>
      <c r="S109" s="23" t="str">
        <f t="shared" si="8"/>
        <v>15N-7W-13</v>
      </c>
      <c r="T109" s="23" t="str">
        <f t="shared" si="9"/>
        <v>15</v>
      </c>
      <c r="U109" s="23" t="str">
        <f t="shared" si="12"/>
        <v>N</v>
      </c>
      <c r="V109" s="23" t="str">
        <f t="shared" si="10"/>
        <v>7</v>
      </c>
      <c r="W109" s="23" t="str">
        <f t="shared" si="13"/>
        <v>W</v>
      </c>
      <c r="X109" s="23" t="str">
        <f t="shared" si="14"/>
        <v>OK</v>
      </c>
      <c r="Y109" s="184" t="str">
        <f t="shared" si="15"/>
        <v>L0007172</v>
      </c>
      <c r="Z109" s="28"/>
      <c r="AA109" s="28"/>
      <c r="AB109" s="23"/>
      <c r="AD109" t="str">
        <v>OK-L0009743</v>
      </c>
      <c r="AE109" t="str">
        <v>NP</v>
      </c>
      <c r="AF109" t="str">
        <v>Lease</v>
      </c>
      <c r="AG109" t="str">
        <v>Justin Hamilton</v>
      </c>
      <c r="AH109" t="str">
        <v>Hardin LLC</v>
      </c>
    </row>
    <row r="110" spans="1:34" ht="15">
      <c r="A110" s="23" t="s">
        <v>6531</v>
      </c>
      <c r="B110" s="2" t="s">
        <v>13</v>
      </c>
      <c r="C110" s="2" t="s">
        <v>14</v>
      </c>
      <c r="D110" s="2" t="s">
        <v>238</v>
      </c>
      <c r="E110" s="2" t="s">
        <v>354</v>
      </c>
      <c r="F110" s="2" t="s">
        <v>15</v>
      </c>
      <c r="G110" s="2" t="s">
        <v>3477</v>
      </c>
      <c r="H110" s="2" t="s">
        <v>3485</v>
      </c>
      <c r="I110" s="2" t="s">
        <v>16</v>
      </c>
      <c r="J110" s="75">
        <v>56.3</v>
      </c>
      <c r="K110" s="76">
        <v>1.875</v>
      </c>
      <c r="L110" s="77">
        <v>0.1875</v>
      </c>
      <c r="M110" s="78">
        <v>42329</v>
      </c>
      <c r="N110" s="96" t="s">
        <v>5021</v>
      </c>
      <c r="O110" s="2" t="s">
        <v>119</v>
      </c>
      <c r="P110" s="2" t="s">
        <v>3465</v>
      </c>
      <c r="Q110" s="2" t="s">
        <v>3471</v>
      </c>
      <c r="R110" s="23" t="str">
        <f t="shared" si="11"/>
        <v>OK-Canadian-15N-7W-13</v>
      </c>
      <c r="S110" s="23" t="str">
        <f t="shared" si="8"/>
        <v>15N-7W-13</v>
      </c>
      <c r="T110" s="23" t="str">
        <f t="shared" si="9"/>
        <v>15</v>
      </c>
      <c r="U110" s="23" t="str">
        <f t="shared" si="12"/>
        <v>N</v>
      </c>
      <c r="V110" s="23" t="str">
        <f t="shared" si="10"/>
        <v>7</v>
      </c>
      <c r="W110" s="23" t="str">
        <f t="shared" si="13"/>
        <v>W</v>
      </c>
      <c r="X110" s="23" t="str">
        <f t="shared" si="14"/>
        <v>OK</v>
      </c>
      <c r="Y110" s="184" t="str">
        <f t="shared" si="15"/>
        <v>L0007173</v>
      </c>
      <c r="Z110" s="28"/>
      <c r="AA110" s="28"/>
      <c r="AB110" s="23"/>
      <c r="AD110" t="str">
        <v>OK-L0009744</v>
      </c>
      <c r="AE110" t="str">
        <v>NP</v>
      </c>
      <c r="AF110" t="str">
        <v>Lease</v>
      </c>
      <c r="AG110" t="str">
        <v>Michael Cox</v>
      </c>
      <c r="AH110" t="str">
        <v>Yates Inc</v>
      </c>
    </row>
    <row r="111" spans="1:34" ht="15">
      <c r="A111" s="2" t="s">
        <v>6532</v>
      </c>
      <c r="B111" s="2" t="s">
        <v>13</v>
      </c>
      <c r="C111" s="2" t="s">
        <v>14</v>
      </c>
      <c r="D111" s="2" t="s">
        <v>239</v>
      </c>
      <c r="E111" s="23" t="s">
        <v>3188</v>
      </c>
      <c r="F111" s="2" t="s">
        <v>15</v>
      </c>
      <c r="G111" s="2" t="s">
        <v>3477</v>
      </c>
      <c r="H111" s="2" t="s">
        <v>3485</v>
      </c>
      <c r="I111" s="2" t="s">
        <v>16</v>
      </c>
      <c r="J111" s="75">
        <v>61.83</v>
      </c>
      <c r="K111" s="76">
        <v>7.5</v>
      </c>
      <c r="L111" s="77">
        <v>0.1875</v>
      </c>
      <c r="M111" s="78">
        <v>39283</v>
      </c>
      <c r="N111" s="96" t="s">
        <v>5022</v>
      </c>
      <c r="O111" s="2" t="s">
        <v>119</v>
      </c>
      <c r="P111" s="2" t="s">
        <v>3465</v>
      </c>
      <c r="Q111" s="2" t="s">
        <v>3471</v>
      </c>
      <c r="R111" s="23" t="str">
        <f t="shared" si="11"/>
        <v>OK-Canadian-15N-7W-13</v>
      </c>
      <c r="S111" s="23" t="str">
        <f t="shared" si="8"/>
        <v>15N-7W-13</v>
      </c>
      <c r="T111" s="23" t="str">
        <f t="shared" si="9"/>
        <v>15</v>
      </c>
      <c r="U111" s="23" t="str">
        <f t="shared" si="12"/>
        <v>N</v>
      </c>
      <c r="V111" s="23" t="str">
        <f t="shared" si="10"/>
        <v>7</v>
      </c>
      <c r="W111" s="23" t="str">
        <f t="shared" si="13"/>
        <v>W</v>
      </c>
      <c r="X111" s="23" t="str">
        <f t="shared" si="14"/>
        <v>OK</v>
      </c>
      <c r="Y111" s="184" t="str">
        <f t="shared" si="15"/>
        <v>L0007174</v>
      </c>
      <c r="Z111" s="28"/>
      <c r="AA111" s="28"/>
      <c r="AB111" s="23"/>
      <c r="AD111" t="str">
        <v>OK-L0009745</v>
      </c>
      <c r="AE111" t="str">
        <v>NP</v>
      </c>
      <c r="AF111" t="str">
        <v>Lease</v>
      </c>
      <c r="AG111" t="str">
        <v>Scott Mayer</v>
      </c>
      <c r="AH111" t="str">
        <v>Stephenson LLC</v>
      </c>
    </row>
    <row r="112" spans="1:34" ht="15">
      <c r="A112" s="2" t="s">
        <v>6533</v>
      </c>
      <c r="B112" s="2" t="s">
        <v>13</v>
      </c>
      <c r="C112" s="2" t="s">
        <v>14</v>
      </c>
      <c r="D112" s="2" t="s">
        <v>240</v>
      </c>
      <c r="E112" s="2" t="s">
        <v>1327</v>
      </c>
      <c r="F112" s="2" t="s">
        <v>15</v>
      </c>
      <c r="G112" s="2" t="s">
        <v>3477</v>
      </c>
      <c r="H112" s="2" t="s">
        <v>3485</v>
      </c>
      <c r="I112" s="2" t="s">
        <v>16</v>
      </c>
      <c r="J112" s="75">
        <v>56.94</v>
      </c>
      <c r="K112" s="76">
        <v>7.5</v>
      </c>
      <c r="L112" s="77">
        <v>0.1875</v>
      </c>
      <c r="M112" s="78">
        <v>39297</v>
      </c>
      <c r="N112" s="96" t="s">
        <v>3677</v>
      </c>
      <c r="O112" s="2" t="s">
        <v>119</v>
      </c>
      <c r="P112" s="2" t="s">
        <v>3465</v>
      </c>
      <c r="Q112" s="2" t="s">
        <v>3471</v>
      </c>
      <c r="R112" s="23" t="str">
        <f t="shared" si="11"/>
        <v>OK-Canadian-15N-7W-13</v>
      </c>
      <c r="S112" s="23" t="str">
        <f t="shared" si="8"/>
        <v>15N-7W-13</v>
      </c>
      <c r="T112" s="23" t="str">
        <f t="shared" si="9"/>
        <v>15</v>
      </c>
      <c r="U112" s="23" t="str">
        <f t="shared" si="12"/>
        <v>N</v>
      </c>
      <c r="V112" s="23" t="str">
        <f t="shared" si="10"/>
        <v>7</v>
      </c>
      <c r="W112" s="23" t="str">
        <f t="shared" si="13"/>
        <v>W</v>
      </c>
      <c r="X112" s="23" t="str">
        <f t="shared" si="14"/>
        <v>OK</v>
      </c>
      <c r="Y112" s="184" t="str">
        <f t="shared" si="15"/>
        <v>L0007175</v>
      </c>
      <c r="Z112" s="28"/>
      <c r="AA112" s="28"/>
      <c r="AB112" s="23"/>
      <c r="AD112" t="str">
        <v>OK-L0009746</v>
      </c>
      <c r="AE112" t="str">
        <v>NP</v>
      </c>
      <c r="AF112" t="str">
        <v>Lease</v>
      </c>
      <c r="AG112" t="str">
        <v>Timothy Perez</v>
      </c>
      <c r="AH112" t="str">
        <v>Jones PLC</v>
      </c>
    </row>
    <row r="113" spans="1:34" ht="15">
      <c r="A113" s="23" t="s">
        <v>6534</v>
      </c>
      <c r="B113" s="2" t="s">
        <v>13</v>
      </c>
      <c r="C113" s="2" t="s">
        <v>14</v>
      </c>
      <c r="D113" s="2" t="s">
        <v>241</v>
      </c>
      <c r="E113" s="2" t="s">
        <v>766</v>
      </c>
      <c r="F113" s="2" t="s">
        <v>15</v>
      </c>
      <c r="G113" s="2" t="s">
        <v>3477</v>
      </c>
      <c r="H113" s="2" t="s">
        <v>3483</v>
      </c>
      <c r="I113" s="2" t="s">
        <v>16</v>
      </c>
      <c r="J113" s="75">
        <v>248.87</v>
      </c>
      <c r="K113" s="76">
        <v>15</v>
      </c>
      <c r="L113" s="77">
        <v>0.1875</v>
      </c>
      <c r="M113" s="78">
        <v>39865</v>
      </c>
      <c r="N113" s="96" t="s">
        <v>3678</v>
      </c>
      <c r="O113" s="2" t="s">
        <v>140</v>
      </c>
      <c r="P113" s="2" t="s">
        <v>3464</v>
      </c>
      <c r="Q113" s="2" t="s">
        <v>3471</v>
      </c>
      <c r="R113" s="23" t="str">
        <f t="shared" si="11"/>
        <v>OK-Canadian-14N-7W-17</v>
      </c>
      <c r="S113" s="23" t="str">
        <f t="shared" si="8"/>
        <v>14N-7W-17</v>
      </c>
      <c r="T113" s="23" t="str">
        <f t="shared" si="9"/>
        <v>14</v>
      </c>
      <c r="U113" s="23" t="str">
        <f t="shared" si="12"/>
        <v>N</v>
      </c>
      <c r="V113" s="23" t="str">
        <f t="shared" si="10"/>
        <v>7</v>
      </c>
      <c r="W113" s="23" t="str">
        <f t="shared" si="13"/>
        <v>W</v>
      </c>
      <c r="X113" s="23" t="str">
        <f t="shared" si="14"/>
        <v>OK</v>
      </c>
      <c r="Y113" s="184" t="str">
        <f t="shared" si="15"/>
        <v>L0007176</v>
      </c>
      <c r="Z113" s="28"/>
      <c r="AA113" s="28"/>
      <c r="AB113" s="23"/>
      <c r="AD113" t="str">
        <v>OK-L0009751</v>
      </c>
      <c r="AE113" t="str">
        <v>NP</v>
      </c>
      <c r="AF113" t="str">
        <v>Lease</v>
      </c>
      <c r="AG113" t="str">
        <v>Christopher Henry</v>
      </c>
      <c r="AH113" t="str">
        <v>Jones PLC</v>
      </c>
    </row>
    <row r="114" spans="1:34" ht="15">
      <c r="A114" s="2" t="s">
        <v>6535</v>
      </c>
      <c r="B114" s="2" t="s">
        <v>13</v>
      </c>
      <c r="C114" s="2" t="s">
        <v>14</v>
      </c>
      <c r="D114" s="2" t="s">
        <v>243</v>
      </c>
      <c r="E114" s="23" t="s">
        <v>2552</v>
      </c>
      <c r="F114" s="2" t="s">
        <v>15</v>
      </c>
      <c r="G114" s="2" t="s">
        <v>3477</v>
      </c>
      <c r="H114" s="2" t="s">
        <v>3482</v>
      </c>
      <c r="I114" s="2" t="s">
        <v>16</v>
      </c>
      <c r="J114" s="75">
        <v>221.65</v>
      </c>
      <c r="K114" s="76">
        <v>0.42</v>
      </c>
      <c r="L114" s="77">
        <v>0.1875</v>
      </c>
      <c r="M114" s="78">
        <v>42370</v>
      </c>
      <c r="N114" s="96" t="s">
        <v>5023</v>
      </c>
      <c r="O114" s="2" t="s">
        <v>135</v>
      </c>
      <c r="P114" s="2" t="s">
        <v>3464</v>
      </c>
      <c r="Q114" s="2" t="s">
        <v>3471</v>
      </c>
      <c r="R114" s="23" t="str">
        <f t="shared" si="11"/>
        <v>OK-Canadian-14N-7W-8</v>
      </c>
      <c r="S114" s="23" t="str">
        <f t="shared" si="8"/>
        <v>14N-7W-8</v>
      </c>
      <c r="T114" s="23" t="str">
        <f t="shared" si="9"/>
        <v>14</v>
      </c>
      <c r="U114" s="23" t="str">
        <f t="shared" si="12"/>
        <v>N</v>
      </c>
      <c r="V114" s="23" t="str">
        <f t="shared" si="10"/>
        <v>7</v>
      </c>
      <c r="W114" s="23" t="str">
        <f t="shared" si="13"/>
        <v>W</v>
      </c>
      <c r="X114" s="23" t="str">
        <f t="shared" si="14"/>
        <v>OK</v>
      </c>
      <c r="Y114" s="184" t="str">
        <f t="shared" si="15"/>
        <v>L0007177</v>
      </c>
      <c r="Z114" s="28"/>
      <c r="AA114" s="28"/>
      <c r="AB114" s="23"/>
      <c r="AD114" t="str">
        <v>OK-L0009753</v>
      </c>
      <c r="AE114" t="str">
        <v>NP</v>
      </c>
      <c r="AF114" t="str">
        <v>Lease</v>
      </c>
      <c r="AG114" t="str">
        <v>Lisa Wood</v>
      </c>
      <c r="AH114" t="str">
        <v>Hamilton LLC</v>
      </c>
    </row>
    <row r="115" spans="1:34" ht="15">
      <c r="A115" s="2" t="s">
        <v>6536</v>
      </c>
      <c r="B115" s="2" t="s">
        <v>13</v>
      </c>
      <c r="C115" s="2" t="s">
        <v>14</v>
      </c>
      <c r="D115" s="2" t="s">
        <v>244</v>
      </c>
      <c r="E115" s="23" t="s">
        <v>2692</v>
      </c>
      <c r="F115" s="2" t="s">
        <v>15</v>
      </c>
      <c r="G115" s="2" t="s">
        <v>3477</v>
      </c>
      <c r="H115" s="2" t="s">
        <v>3482</v>
      </c>
      <c r="I115" s="2" t="s">
        <v>16</v>
      </c>
      <c r="J115" s="75">
        <v>200.92</v>
      </c>
      <c r="K115" s="76">
        <v>0.42</v>
      </c>
      <c r="L115" s="77">
        <v>0.1875</v>
      </c>
      <c r="M115" s="78">
        <v>39524</v>
      </c>
      <c r="N115" s="96" t="s">
        <v>4431</v>
      </c>
      <c r="O115" s="2" t="s">
        <v>135</v>
      </c>
      <c r="P115" s="2" t="s">
        <v>3464</v>
      </c>
      <c r="Q115" s="2" t="s">
        <v>3471</v>
      </c>
      <c r="R115" s="23" t="str">
        <f t="shared" si="11"/>
        <v>OK-Canadian-14N-7W-8</v>
      </c>
      <c r="S115" s="23" t="str">
        <f t="shared" si="8"/>
        <v>14N-7W-8</v>
      </c>
      <c r="T115" s="23" t="str">
        <f t="shared" si="9"/>
        <v>14</v>
      </c>
      <c r="U115" s="23" t="str">
        <f t="shared" si="12"/>
        <v>N</v>
      </c>
      <c r="V115" s="23" t="str">
        <f t="shared" si="10"/>
        <v>7</v>
      </c>
      <c r="W115" s="23" t="str">
        <f t="shared" si="13"/>
        <v>W</v>
      </c>
      <c r="X115" s="23" t="str">
        <f t="shared" si="14"/>
        <v>OK</v>
      </c>
      <c r="Y115" s="184" t="str">
        <f t="shared" si="15"/>
        <v>L0007178</v>
      </c>
      <c r="Z115" s="28"/>
      <c r="AA115" s="28"/>
      <c r="AB115" s="23"/>
      <c r="AD115" t="str">
        <v>OK-L0009754</v>
      </c>
      <c r="AE115" t="str">
        <v>NP</v>
      </c>
      <c r="AF115" t="str">
        <v>Lease</v>
      </c>
      <c r="AG115" t="str">
        <v>Lauren Graham</v>
      </c>
      <c r="AH115" t="str">
        <v>Jones PLC</v>
      </c>
    </row>
    <row r="116" spans="1:34" ht="15">
      <c r="A116" s="23" t="s">
        <v>6537</v>
      </c>
      <c r="B116" s="2" t="s">
        <v>13</v>
      </c>
      <c r="C116" s="2" t="s">
        <v>14</v>
      </c>
      <c r="D116" s="2" t="s">
        <v>245</v>
      </c>
      <c r="E116" s="23" t="s">
        <v>2692</v>
      </c>
      <c r="F116" s="2" t="s">
        <v>15</v>
      </c>
      <c r="G116" s="2" t="s">
        <v>3477</v>
      </c>
      <c r="H116" s="2" t="s">
        <v>3486</v>
      </c>
      <c r="I116" s="2" t="s">
        <v>16</v>
      </c>
      <c r="J116" s="75">
        <v>167.64</v>
      </c>
      <c r="K116" s="76">
        <v>0.12823999999999999</v>
      </c>
      <c r="L116" s="77">
        <v>0.1875</v>
      </c>
      <c r="M116" s="78">
        <v>39383</v>
      </c>
      <c r="N116" s="96" t="s">
        <v>3679</v>
      </c>
      <c r="O116" s="2" t="s">
        <v>177</v>
      </c>
      <c r="P116" s="2" t="s">
        <v>3465</v>
      </c>
      <c r="Q116" s="2" t="s">
        <v>3472</v>
      </c>
      <c r="R116" s="23" t="str">
        <f t="shared" si="11"/>
        <v>OK-Canadian-15N-8W-18</v>
      </c>
      <c r="S116" s="23" t="str">
        <f t="shared" si="8"/>
        <v>15N-8W-18</v>
      </c>
      <c r="T116" s="23" t="str">
        <f t="shared" si="9"/>
        <v>15</v>
      </c>
      <c r="U116" s="23" t="str">
        <f t="shared" si="12"/>
        <v>N</v>
      </c>
      <c r="V116" s="23" t="str">
        <f t="shared" si="10"/>
        <v>8</v>
      </c>
      <c r="W116" s="23" t="str">
        <f t="shared" si="13"/>
        <v>W</v>
      </c>
      <c r="X116" s="23" t="str">
        <f t="shared" si="14"/>
        <v>OK</v>
      </c>
      <c r="Y116" s="184" t="str">
        <f t="shared" si="15"/>
        <v>L0007179</v>
      </c>
      <c r="Z116" s="28"/>
      <c r="AA116" s="28"/>
      <c r="AB116" s="23"/>
      <c r="AD116" t="str">
        <v>OK-L0009755</v>
      </c>
      <c r="AE116" t="str">
        <v>NP</v>
      </c>
      <c r="AF116" t="str">
        <v>Lease</v>
      </c>
      <c r="AG116" t="str">
        <v>Debbie Taylor</v>
      </c>
      <c r="AH116" t="str">
        <v>Conley Inc</v>
      </c>
    </row>
    <row r="117" spans="1:34" ht="15">
      <c r="A117" s="2" t="s">
        <v>6538</v>
      </c>
      <c r="B117" s="2" t="s">
        <v>13</v>
      </c>
      <c r="C117" s="2" t="s">
        <v>14</v>
      </c>
      <c r="D117" s="2" t="s">
        <v>246</v>
      </c>
      <c r="E117" s="23" t="s">
        <v>2552</v>
      </c>
      <c r="F117" s="2" t="s">
        <v>15</v>
      </c>
      <c r="G117" s="2" t="s">
        <v>3477</v>
      </c>
      <c r="H117" s="2" t="s">
        <v>3486</v>
      </c>
      <c r="I117" s="2" t="s">
        <v>16</v>
      </c>
      <c r="J117" s="75">
        <v>163.22999999999999</v>
      </c>
      <c r="K117" s="76">
        <v>0.12823999999999999</v>
      </c>
      <c r="L117" s="77">
        <v>0.1875</v>
      </c>
      <c r="M117" s="78">
        <v>39853</v>
      </c>
      <c r="N117" s="96" t="s">
        <v>3680</v>
      </c>
      <c r="O117" s="2" t="s">
        <v>177</v>
      </c>
      <c r="P117" s="2" t="s">
        <v>3465</v>
      </c>
      <c r="Q117" s="2" t="s">
        <v>3472</v>
      </c>
      <c r="R117" s="23" t="str">
        <f t="shared" si="11"/>
        <v>OK-Canadian-15N-8W-18</v>
      </c>
      <c r="S117" s="23" t="str">
        <f t="shared" si="8"/>
        <v>15N-8W-18</v>
      </c>
      <c r="T117" s="23" t="str">
        <f t="shared" si="9"/>
        <v>15</v>
      </c>
      <c r="U117" s="23" t="str">
        <f t="shared" si="12"/>
        <v>N</v>
      </c>
      <c r="V117" s="23" t="str">
        <f t="shared" si="10"/>
        <v>8</v>
      </c>
      <c r="W117" s="23" t="str">
        <f t="shared" si="13"/>
        <v>W</v>
      </c>
      <c r="X117" s="23" t="str">
        <f t="shared" si="14"/>
        <v>OK</v>
      </c>
      <c r="Y117" s="184" t="str">
        <f t="shared" si="15"/>
        <v>L0007180</v>
      </c>
      <c r="Z117" s="28"/>
      <c r="AA117" s="28"/>
      <c r="AB117" s="23"/>
      <c r="AD117" t="str">
        <v>OK-L0009757</v>
      </c>
      <c r="AE117" t="str">
        <v>NP</v>
      </c>
      <c r="AF117" t="str">
        <v>Lease</v>
      </c>
      <c r="AG117" t="str">
        <v>Jill Martin</v>
      </c>
      <c r="AH117" t="str">
        <v>Wall Ltd</v>
      </c>
    </row>
    <row r="118" spans="1:34" ht="15">
      <c r="A118" s="2" t="s">
        <v>6539</v>
      </c>
      <c r="B118" s="2" t="s">
        <v>13</v>
      </c>
      <c r="C118" s="2" t="s">
        <v>14</v>
      </c>
      <c r="D118" s="2" t="s">
        <v>247</v>
      </c>
      <c r="E118" s="2" t="s">
        <v>215</v>
      </c>
      <c r="F118" s="2" t="s">
        <v>15</v>
      </c>
      <c r="G118" s="2" t="s">
        <v>3477</v>
      </c>
      <c r="H118" s="2" t="s">
        <v>3486</v>
      </c>
      <c r="I118" s="2" t="s">
        <v>16</v>
      </c>
      <c r="J118" s="75">
        <v>166.51</v>
      </c>
      <c r="K118" s="76">
        <v>27.5716</v>
      </c>
      <c r="L118" s="77">
        <v>0.1875</v>
      </c>
      <c r="M118" s="78">
        <v>42380</v>
      </c>
      <c r="N118" s="96" t="s">
        <v>3681</v>
      </c>
      <c r="O118" s="2" t="s">
        <v>177</v>
      </c>
      <c r="P118" s="2" t="s">
        <v>3465</v>
      </c>
      <c r="Q118" s="2" t="s">
        <v>3472</v>
      </c>
      <c r="R118" s="23" t="str">
        <f t="shared" si="11"/>
        <v>OK-Canadian-15N-8W-18</v>
      </c>
      <c r="S118" s="23" t="str">
        <f t="shared" si="8"/>
        <v>15N-8W-18</v>
      </c>
      <c r="T118" s="23" t="str">
        <f t="shared" si="9"/>
        <v>15</v>
      </c>
      <c r="U118" s="23" t="str">
        <f t="shared" si="12"/>
        <v>N</v>
      </c>
      <c r="V118" s="23" t="str">
        <f t="shared" si="10"/>
        <v>8</v>
      </c>
      <c r="W118" s="23" t="str">
        <f t="shared" si="13"/>
        <v>W</v>
      </c>
      <c r="X118" s="23" t="str">
        <f t="shared" si="14"/>
        <v>OK</v>
      </c>
      <c r="Y118" s="184" t="str">
        <f t="shared" si="15"/>
        <v>L0007181</v>
      </c>
      <c r="Z118" s="28"/>
      <c r="AA118" s="28"/>
      <c r="AB118" s="23"/>
      <c r="AD118" t="str">
        <v>OK-L0009758</v>
      </c>
      <c r="AE118" t="str">
        <v>NP</v>
      </c>
      <c r="AF118" t="str">
        <v>Lease</v>
      </c>
      <c r="AG118" t="str">
        <v>Lauren Williams</v>
      </c>
      <c r="AH118" t="str">
        <v>Lee Ltd</v>
      </c>
    </row>
    <row r="119" spans="1:34" ht="15">
      <c r="A119" s="23" t="s">
        <v>6540</v>
      </c>
      <c r="B119" s="2" t="s">
        <v>13</v>
      </c>
      <c r="C119" s="2" t="s">
        <v>14</v>
      </c>
      <c r="D119" s="2" t="s">
        <v>248</v>
      </c>
      <c r="E119" s="23" t="s">
        <v>2404</v>
      </c>
      <c r="F119" s="2" t="s">
        <v>15</v>
      </c>
      <c r="G119" s="2" t="s">
        <v>3477</v>
      </c>
      <c r="H119" s="2" t="s">
        <v>3486</v>
      </c>
      <c r="I119" s="2" t="s">
        <v>16</v>
      </c>
      <c r="J119" s="75">
        <v>175.1</v>
      </c>
      <c r="K119" s="76">
        <v>0.83355999999999997</v>
      </c>
      <c r="L119" s="77">
        <v>0.1875</v>
      </c>
      <c r="M119" s="78">
        <v>39458</v>
      </c>
      <c r="N119" s="96" t="s">
        <v>3682</v>
      </c>
      <c r="O119" s="2" t="s">
        <v>177</v>
      </c>
      <c r="P119" s="2" t="s">
        <v>3465</v>
      </c>
      <c r="Q119" s="2" t="s">
        <v>3472</v>
      </c>
      <c r="R119" s="23" t="str">
        <f t="shared" si="11"/>
        <v>OK-Canadian-15N-8W-18</v>
      </c>
      <c r="S119" s="23" t="str">
        <f t="shared" si="8"/>
        <v>15N-8W-18</v>
      </c>
      <c r="T119" s="23" t="str">
        <f t="shared" si="9"/>
        <v>15</v>
      </c>
      <c r="U119" s="23" t="str">
        <f t="shared" si="12"/>
        <v>N</v>
      </c>
      <c r="V119" s="23" t="str">
        <f t="shared" si="10"/>
        <v>8</v>
      </c>
      <c r="W119" s="23" t="str">
        <f t="shared" si="13"/>
        <v>W</v>
      </c>
      <c r="X119" s="23" t="str">
        <f t="shared" si="14"/>
        <v>OK</v>
      </c>
      <c r="Y119" s="184" t="str">
        <f t="shared" si="15"/>
        <v>L0007182</v>
      </c>
      <c r="Z119" s="28"/>
      <c r="AA119" s="28"/>
      <c r="AB119" s="23"/>
      <c r="AD119" t="str">
        <v>OK-L0009759</v>
      </c>
      <c r="AE119" t="str">
        <v>NP</v>
      </c>
      <c r="AF119" t="str">
        <v>Lease</v>
      </c>
      <c r="AG119" t="str">
        <v>Valerie Reyes</v>
      </c>
      <c r="AH119" t="str">
        <v>Yates Inc</v>
      </c>
    </row>
    <row r="120" spans="1:34" ht="15">
      <c r="A120" s="2" t="s">
        <v>6541</v>
      </c>
      <c r="B120" s="2" t="s">
        <v>13</v>
      </c>
      <c r="C120" s="2" t="s">
        <v>14</v>
      </c>
      <c r="D120" s="2" t="s">
        <v>249</v>
      </c>
      <c r="E120" s="2" t="s">
        <v>354</v>
      </c>
      <c r="F120" s="2" t="s">
        <v>15</v>
      </c>
      <c r="G120" s="2" t="s">
        <v>3477</v>
      </c>
      <c r="H120" s="2" t="s">
        <v>3486</v>
      </c>
      <c r="I120" s="2" t="s">
        <v>16</v>
      </c>
      <c r="J120" s="75">
        <v>157.97</v>
      </c>
      <c r="K120" s="76">
        <v>0.83355999999999997</v>
      </c>
      <c r="L120" s="77">
        <v>0.1875</v>
      </c>
      <c r="M120" s="78">
        <v>39472</v>
      </c>
      <c r="N120" s="96" t="s">
        <v>5024</v>
      </c>
      <c r="O120" s="2" t="s">
        <v>177</v>
      </c>
      <c r="P120" s="2" t="s">
        <v>3465</v>
      </c>
      <c r="Q120" s="2" t="s">
        <v>3472</v>
      </c>
      <c r="R120" s="23" t="str">
        <f t="shared" si="11"/>
        <v>OK-Canadian-15N-8W-18</v>
      </c>
      <c r="S120" s="23" t="str">
        <f t="shared" si="8"/>
        <v>15N-8W-18</v>
      </c>
      <c r="T120" s="23" t="str">
        <f t="shared" si="9"/>
        <v>15</v>
      </c>
      <c r="U120" s="23" t="str">
        <f t="shared" si="12"/>
        <v>N</v>
      </c>
      <c r="V120" s="23" t="str">
        <f t="shared" si="10"/>
        <v>8</v>
      </c>
      <c r="W120" s="23" t="str">
        <f t="shared" si="13"/>
        <v>W</v>
      </c>
      <c r="X120" s="23" t="str">
        <f t="shared" si="14"/>
        <v>OK</v>
      </c>
      <c r="Y120" s="184" t="str">
        <f t="shared" si="15"/>
        <v>L0007183</v>
      </c>
      <c r="Z120" s="28"/>
      <c r="AA120" s="28"/>
      <c r="AB120" s="23"/>
      <c r="AD120" t="str">
        <v>OK-L0009760</v>
      </c>
      <c r="AE120" t="str">
        <v>NP</v>
      </c>
      <c r="AF120" t="str">
        <v>Lease</v>
      </c>
      <c r="AG120" t="str">
        <v>Gary Stevens</v>
      </c>
      <c r="AH120" t="str">
        <v>Davis PLC</v>
      </c>
    </row>
    <row r="121" spans="1:34" ht="15">
      <c r="A121" s="2" t="s">
        <v>6542</v>
      </c>
      <c r="B121" s="2" t="s">
        <v>13</v>
      </c>
      <c r="C121" s="2" t="s">
        <v>14</v>
      </c>
      <c r="D121" s="2" t="s">
        <v>250</v>
      </c>
      <c r="E121" s="2" t="s">
        <v>1177</v>
      </c>
      <c r="F121" s="2" t="s">
        <v>15</v>
      </c>
      <c r="G121" s="2" t="s">
        <v>3477</v>
      </c>
      <c r="H121" s="2" t="s">
        <v>3486</v>
      </c>
      <c r="I121" s="2" t="s">
        <v>16</v>
      </c>
      <c r="J121" s="75">
        <v>153.9</v>
      </c>
      <c r="K121" s="76">
        <v>0.25046879999999999</v>
      </c>
      <c r="L121" s="77">
        <v>0.125</v>
      </c>
      <c r="M121" s="78">
        <v>40067</v>
      </c>
      <c r="N121" s="96" t="s">
        <v>5025</v>
      </c>
      <c r="O121" s="2" t="s">
        <v>177</v>
      </c>
      <c r="P121" s="2" t="s">
        <v>3465</v>
      </c>
      <c r="Q121" s="2" t="s">
        <v>3472</v>
      </c>
      <c r="R121" s="23" t="str">
        <f t="shared" si="11"/>
        <v>OK-Canadian-15N-8W-18</v>
      </c>
      <c r="S121" s="23" t="str">
        <f t="shared" si="8"/>
        <v>15N-8W-18</v>
      </c>
      <c r="T121" s="23" t="str">
        <f t="shared" si="9"/>
        <v>15</v>
      </c>
      <c r="U121" s="23" t="str">
        <f t="shared" si="12"/>
        <v>N</v>
      </c>
      <c r="V121" s="23" t="str">
        <f t="shared" si="10"/>
        <v>8</v>
      </c>
      <c r="W121" s="23" t="str">
        <f t="shared" si="13"/>
        <v>W</v>
      </c>
      <c r="X121" s="23" t="str">
        <f t="shared" si="14"/>
        <v>OK</v>
      </c>
      <c r="Y121" s="184" t="str">
        <f t="shared" si="15"/>
        <v>L0007184</v>
      </c>
      <c r="Z121" s="28"/>
      <c r="AA121" s="28"/>
      <c r="AB121" s="23"/>
      <c r="AD121" t="str">
        <v>OK-L0009762</v>
      </c>
      <c r="AE121" t="str">
        <v>NP</v>
      </c>
      <c r="AF121" t="str">
        <v>Lease</v>
      </c>
      <c r="AG121" t="str">
        <v>Linda Frank</v>
      </c>
      <c r="AH121" t="str">
        <v>Brown Inc</v>
      </c>
    </row>
    <row r="122" spans="1:34" ht="15">
      <c r="A122" s="23" t="s">
        <v>6543</v>
      </c>
      <c r="B122" s="2" t="s">
        <v>13</v>
      </c>
      <c r="C122" s="2" t="s">
        <v>14</v>
      </c>
      <c r="D122" s="2" t="s">
        <v>251</v>
      </c>
      <c r="E122" s="23" t="s">
        <v>1589</v>
      </c>
      <c r="F122" s="2" t="s">
        <v>15</v>
      </c>
      <c r="G122" s="2" t="s">
        <v>3477</v>
      </c>
      <c r="H122" s="2" t="s">
        <v>3486</v>
      </c>
      <c r="I122" s="2" t="s">
        <v>16</v>
      </c>
      <c r="J122" s="75">
        <v>152.82</v>
      </c>
      <c r="K122" s="76">
        <v>0.83489530000000001</v>
      </c>
      <c r="L122" s="77">
        <v>0.1875</v>
      </c>
      <c r="M122" s="78">
        <v>42535</v>
      </c>
      <c r="N122" s="96" t="s">
        <v>3683</v>
      </c>
      <c r="O122" s="2" t="s">
        <v>177</v>
      </c>
      <c r="P122" s="2" t="s">
        <v>3465</v>
      </c>
      <c r="Q122" s="2" t="s">
        <v>3472</v>
      </c>
      <c r="R122" s="23" t="str">
        <f t="shared" si="11"/>
        <v>OK-Canadian-15N-8W-18</v>
      </c>
      <c r="S122" s="23" t="str">
        <f t="shared" si="8"/>
        <v>15N-8W-18</v>
      </c>
      <c r="T122" s="23" t="str">
        <f t="shared" si="9"/>
        <v>15</v>
      </c>
      <c r="U122" s="23" t="str">
        <f t="shared" si="12"/>
        <v>N</v>
      </c>
      <c r="V122" s="23" t="str">
        <f t="shared" si="10"/>
        <v>8</v>
      </c>
      <c r="W122" s="23" t="str">
        <f t="shared" si="13"/>
        <v>W</v>
      </c>
      <c r="X122" s="23" t="str">
        <f t="shared" si="14"/>
        <v>OK</v>
      </c>
      <c r="Y122" s="184" t="str">
        <f t="shared" si="15"/>
        <v>L0007185</v>
      </c>
      <c r="Z122" s="28"/>
      <c r="AA122" s="28"/>
      <c r="AB122" s="23"/>
      <c r="AD122" t="str">
        <v>OK-L0009768</v>
      </c>
      <c r="AE122" t="str">
        <v>NP</v>
      </c>
      <c r="AF122" t="str">
        <v>Lease</v>
      </c>
      <c r="AG122" t="str">
        <v>Jacob Green</v>
      </c>
      <c r="AH122" t="str">
        <v>Perez, Harper and Cochran</v>
      </c>
    </row>
    <row r="123" spans="1:34" ht="15">
      <c r="A123" s="2" t="s">
        <v>6544</v>
      </c>
      <c r="B123" s="2" t="s">
        <v>13</v>
      </c>
      <c r="C123" s="2" t="s">
        <v>14</v>
      </c>
      <c r="D123" s="2" t="s">
        <v>252</v>
      </c>
      <c r="E123" s="2" t="s">
        <v>354</v>
      </c>
      <c r="F123" s="2" t="s">
        <v>15</v>
      </c>
      <c r="G123" s="2" t="s">
        <v>3477</v>
      </c>
      <c r="H123" s="2" t="s">
        <v>3486</v>
      </c>
      <c r="I123" s="2" t="s">
        <v>16</v>
      </c>
      <c r="J123" s="75">
        <v>153.41</v>
      </c>
      <c r="K123" s="76">
        <v>0.2782984</v>
      </c>
      <c r="L123" s="77">
        <v>0.1875</v>
      </c>
      <c r="M123" s="78">
        <v>39684</v>
      </c>
      <c r="N123" s="96" t="s">
        <v>3684</v>
      </c>
      <c r="O123" s="2" t="s">
        <v>177</v>
      </c>
      <c r="P123" s="2" t="s">
        <v>3465</v>
      </c>
      <c r="Q123" s="2" t="s">
        <v>3472</v>
      </c>
      <c r="R123" s="23" t="str">
        <f t="shared" si="11"/>
        <v>OK-Canadian-15N-8W-18</v>
      </c>
      <c r="S123" s="23" t="str">
        <f t="shared" si="8"/>
        <v>15N-8W-18</v>
      </c>
      <c r="T123" s="23" t="str">
        <f t="shared" si="9"/>
        <v>15</v>
      </c>
      <c r="U123" s="23" t="str">
        <f t="shared" si="12"/>
        <v>N</v>
      </c>
      <c r="V123" s="23" t="str">
        <f t="shared" si="10"/>
        <v>8</v>
      </c>
      <c r="W123" s="23" t="str">
        <f t="shared" si="13"/>
        <v>W</v>
      </c>
      <c r="X123" s="23" t="str">
        <f t="shared" si="14"/>
        <v>OK</v>
      </c>
      <c r="Y123" s="184" t="str">
        <f t="shared" si="15"/>
        <v>L0007186</v>
      </c>
      <c r="Z123" s="28"/>
      <c r="AA123" s="28"/>
      <c r="AB123" s="23"/>
      <c r="AD123" t="str">
        <v>OK-L0009774</v>
      </c>
      <c r="AE123" t="str">
        <v>NP</v>
      </c>
      <c r="AF123" t="str">
        <v>Lease</v>
      </c>
      <c r="AG123" t="str">
        <v>Melissa Stewart</v>
      </c>
      <c r="AH123" t="str">
        <v>Wolf Inc</v>
      </c>
    </row>
    <row r="124" spans="1:34" ht="15">
      <c r="A124" s="2" t="s">
        <v>6545</v>
      </c>
      <c r="B124" s="2" t="s">
        <v>13</v>
      </c>
      <c r="C124" s="2" t="s">
        <v>14</v>
      </c>
      <c r="D124" s="2" t="s">
        <v>253</v>
      </c>
      <c r="E124" s="2" t="s">
        <v>616</v>
      </c>
      <c r="F124" s="2" t="s">
        <v>15</v>
      </c>
      <c r="G124" s="2" t="s">
        <v>3477</v>
      </c>
      <c r="H124" s="2" t="s">
        <v>3486</v>
      </c>
      <c r="I124" s="2" t="s">
        <v>16</v>
      </c>
      <c r="J124" s="75">
        <v>159.31</v>
      </c>
      <c r="K124" s="76">
        <v>1.0018750000000001</v>
      </c>
      <c r="L124" s="77">
        <v>0.1875</v>
      </c>
      <c r="M124" s="78">
        <v>39597</v>
      </c>
      <c r="N124" s="96" t="s">
        <v>5026</v>
      </c>
      <c r="O124" s="2" t="s">
        <v>177</v>
      </c>
      <c r="P124" s="2" t="s">
        <v>3465</v>
      </c>
      <c r="Q124" s="2" t="s">
        <v>3472</v>
      </c>
      <c r="R124" s="23" t="str">
        <f t="shared" si="11"/>
        <v>OK-Canadian-15N-8W-18</v>
      </c>
      <c r="S124" s="23" t="str">
        <f t="shared" si="8"/>
        <v>15N-8W-18</v>
      </c>
      <c r="T124" s="23" t="str">
        <f t="shared" si="9"/>
        <v>15</v>
      </c>
      <c r="U124" s="23" t="str">
        <f t="shared" si="12"/>
        <v>N</v>
      </c>
      <c r="V124" s="23" t="str">
        <f t="shared" si="10"/>
        <v>8</v>
      </c>
      <c r="W124" s="23" t="str">
        <f t="shared" si="13"/>
        <v>W</v>
      </c>
      <c r="X124" s="23" t="str">
        <f t="shared" si="14"/>
        <v>OK</v>
      </c>
      <c r="Y124" s="184" t="str">
        <f t="shared" si="15"/>
        <v>L0007187</v>
      </c>
      <c r="Z124" s="28"/>
      <c r="AA124" s="28"/>
      <c r="AB124" s="23"/>
      <c r="AD124" t="str">
        <v>OK-L0009775</v>
      </c>
      <c r="AE124" t="str">
        <v>NP</v>
      </c>
      <c r="AF124" t="str">
        <v>Lease</v>
      </c>
      <c r="AG124" t="str">
        <v>Eric Ferrell</v>
      </c>
      <c r="AH124" t="str">
        <v>Banks LLC</v>
      </c>
    </row>
    <row r="125" spans="1:34" ht="15">
      <c r="A125" s="23" t="s">
        <v>6546</v>
      </c>
      <c r="B125" s="2" t="s">
        <v>13</v>
      </c>
      <c r="C125" s="2" t="s">
        <v>14</v>
      </c>
      <c r="D125" s="2" t="s">
        <v>254</v>
      </c>
      <c r="E125" s="2" t="s">
        <v>898</v>
      </c>
      <c r="F125" s="2" t="s">
        <v>15</v>
      </c>
      <c r="G125" s="2" t="s">
        <v>3477</v>
      </c>
      <c r="H125" s="2" t="s">
        <v>3486</v>
      </c>
      <c r="I125" s="2" t="s">
        <v>16</v>
      </c>
      <c r="J125" s="75">
        <v>162.66</v>
      </c>
      <c r="K125" s="76">
        <v>0.83489530000000001</v>
      </c>
      <c r="L125" s="77">
        <v>0.1875</v>
      </c>
      <c r="M125" s="78">
        <v>40018</v>
      </c>
      <c r="N125" s="94" t="s">
        <v>5027</v>
      </c>
      <c r="O125" s="2" t="s">
        <v>177</v>
      </c>
      <c r="P125" s="2" t="s">
        <v>3465</v>
      </c>
      <c r="Q125" s="2" t="s">
        <v>3472</v>
      </c>
      <c r="R125" s="23" t="str">
        <f t="shared" si="11"/>
        <v>OK-Canadian-15N-8W-18</v>
      </c>
      <c r="S125" s="23" t="str">
        <f t="shared" si="8"/>
        <v>15N-8W-18</v>
      </c>
      <c r="T125" s="23" t="str">
        <f t="shared" si="9"/>
        <v>15</v>
      </c>
      <c r="U125" s="23" t="str">
        <f t="shared" si="12"/>
        <v>N</v>
      </c>
      <c r="V125" s="23" t="str">
        <f t="shared" si="10"/>
        <v>8</v>
      </c>
      <c r="W125" s="23" t="str">
        <f t="shared" si="13"/>
        <v>W</v>
      </c>
      <c r="X125" s="23" t="str">
        <f t="shared" si="14"/>
        <v>OK</v>
      </c>
      <c r="Y125" s="184" t="str">
        <f t="shared" si="15"/>
        <v>L0007188</v>
      </c>
      <c r="Z125" s="28"/>
      <c r="AA125" s="28"/>
      <c r="AB125" s="23"/>
      <c r="AD125" t="str">
        <v>OK-L0009780</v>
      </c>
      <c r="AE125" t="str">
        <v>NP</v>
      </c>
      <c r="AF125" t="str">
        <v>Lease</v>
      </c>
      <c r="AG125" t="str">
        <v>Bryan Perry</v>
      </c>
      <c r="AH125" t="str">
        <v>Jones PLC</v>
      </c>
    </row>
    <row r="126" spans="1:34" ht="15">
      <c r="A126" s="2" t="s">
        <v>6547</v>
      </c>
      <c r="B126" s="2" t="s">
        <v>13</v>
      </c>
      <c r="C126" s="2" t="s">
        <v>14</v>
      </c>
      <c r="D126" s="2" t="s">
        <v>255</v>
      </c>
      <c r="E126" s="23" t="s">
        <v>3126</v>
      </c>
      <c r="F126" s="2" t="s">
        <v>15</v>
      </c>
      <c r="G126" s="2" t="s">
        <v>3477</v>
      </c>
      <c r="H126" s="2" t="s">
        <v>3486</v>
      </c>
      <c r="I126" s="2" t="s">
        <v>16</v>
      </c>
      <c r="J126" s="75">
        <v>162.13999999999999</v>
      </c>
      <c r="K126" s="76">
        <v>0.50093750000000004</v>
      </c>
      <c r="L126" s="77">
        <v>0.1875</v>
      </c>
      <c r="M126" s="78">
        <v>42583</v>
      </c>
      <c r="N126" s="96" t="s">
        <v>5028</v>
      </c>
      <c r="O126" s="2" t="s">
        <v>177</v>
      </c>
      <c r="P126" s="2" t="s">
        <v>3465</v>
      </c>
      <c r="Q126" s="2" t="s">
        <v>3472</v>
      </c>
      <c r="R126" s="23" t="str">
        <f t="shared" si="11"/>
        <v>OK-Canadian-15N-8W-18</v>
      </c>
      <c r="S126" s="23" t="str">
        <f t="shared" si="8"/>
        <v>15N-8W-18</v>
      </c>
      <c r="T126" s="23" t="str">
        <f t="shared" si="9"/>
        <v>15</v>
      </c>
      <c r="U126" s="23" t="str">
        <f t="shared" si="12"/>
        <v>N</v>
      </c>
      <c r="V126" s="23" t="str">
        <f t="shared" si="10"/>
        <v>8</v>
      </c>
      <c r="W126" s="23" t="str">
        <f t="shared" si="13"/>
        <v>W</v>
      </c>
      <c r="X126" s="23" t="str">
        <f t="shared" si="14"/>
        <v>OK</v>
      </c>
      <c r="Y126" s="184" t="str">
        <f t="shared" si="15"/>
        <v>L0007189</v>
      </c>
      <c r="Z126" s="28"/>
      <c r="AA126" s="28"/>
      <c r="AB126" s="23"/>
      <c r="AD126" t="str">
        <v>OK-L0009784</v>
      </c>
      <c r="AE126" t="str">
        <v>NP</v>
      </c>
      <c r="AF126" t="str">
        <v>Lease</v>
      </c>
      <c r="AG126" t="str">
        <v>Tonya Kim</v>
      </c>
      <c r="AH126" t="str">
        <v>Banks LLC</v>
      </c>
    </row>
    <row r="127" spans="1:34" ht="15">
      <c r="A127" s="2" t="s">
        <v>6548</v>
      </c>
      <c r="B127" s="2" t="s">
        <v>13</v>
      </c>
      <c r="C127" s="2" t="s">
        <v>14</v>
      </c>
      <c r="D127" s="2" t="s">
        <v>256</v>
      </c>
      <c r="E127" s="2" t="s">
        <v>898</v>
      </c>
      <c r="F127" s="2" t="s">
        <v>15</v>
      </c>
      <c r="G127" s="2" t="s">
        <v>3477</v>
      </c>
      <c r="H127" s="2" t="s">
        <v>3486</v>
      </c>
      <c r="I127" s="2" t="s">
        <v>16</v>
      </c>
      <c r="J127" s="75">
        <v>166.55</v>
      </c>
      <c r="K127" s="76">
        <v>1.0018750000000001</v>
      </c>
      <c r="L127" s="77">
        <v>0.1875</v>
      </c>
      <c r="M127" s="78">
        <v>39583</v>
      </c>
      <c r="N127" s="96" t="s">
        <v>5029</v>
      </c>
      <c r="O127" s="2" t="s">
        <v>177</v>
      </c>
      <c r="P127" s="2" t="s">
        <v>3465</v>
      </c>
      <c r="Q127" s="2" t="s">
        <v>3472</v>
      </c>
      <c r="R127" s="23" t="str">
        <f t="shared" si="11"/>
        <v>OK-Canadian-15N-8W-18</v>
      </c>
      <c r="S127" s="23" t="str">
        <f t="shared" si="8"/>
        <v>15N-8W-18</v>
      </c>
      <c r="T127" s="23" t="str">
        <f t="shared" si="9"/>
        <v>15</v>
      </c>
      <c r="U127" s="23" t="str">
        <f t="shared" si="12"/>
        <v>N</v>
      </c>
      <c r="V127" s="23" t="str">
        <f t="shared" si="10"/>
        <v>8</v>
      </c>
      <c r="W127" s="23" t="str">
        <f t="shared" si="13"/>
        <v>W</v>
      </c>
      <c r="X127" s="23" t="str">
        <f t="shared" si="14"/>
        <v>OK</v>
      </c>
      <c r="Y127" s="184" t="str">
        <f t="shared" si="15"/>
        <v>L0007190</v>
      </c>
      <c r="Z127" s="28"/>
      <c r="AA127" s="28"/>
      <c r="AB127" s="23"/>
      <c r="AD127" t="str">
        <v>OK-L0009785</v>
      </c>
      <c r="AE127" t="str">
        <v>NP</v>
      </c>
      <c r="AF127" t="str">
        <v>Lease</v>
      </c>
      <c r="AG127" t="str">
        <v>Javier Garza</v>
      </c>
      <c r="AH127" t="str">
        <v>Davis PLC</v>
      </c>
    </row>
    <row r="128" spans="1:34" ht="15">
      <c r="A128" s="23" t="s">
        <v>6549</v>
      </c>
      <c r="B128" s="2" t="s">
        <v>13</v>
      </c>
      <c r="C128" s="2" t="s">
        <v>14</v>
      </c>
      <c r="D128" s="2" t="s">
        <v>257</v>
      </c>
      <c r="E128" s="2" t="s">
        <v>995</v>
      </c>
      <c r="F128" s="2" t="s">
        <v>15</v>
      </c>
      <c r="G128" s="2" t="s">
        <v>3477</v>
      </c>
      <c r="H128" s="2" t="s">
        <v>3486</v>
      </c>
      <c r="I128" s="2" t="s">
        <v>16</v>
      </c>
      <c r="J128" s="75">
        <v>160.04</v>
      </c>
      <c r="K128" s="76">
        <v>0.2782984</v>
      </c>
      <c r="L128" s="77">
        <v>0.25</v>
      </c>
      <c r="M128" s="78">
        <v>39698</v>
      </c>
      <c r="N128" s="96" t="s">
        <v>3685</v>
      </c>
      <c r="O128" s="2" t="s">
        <v>177</v>
      </c>
      <c r="P128" s="2" t="s">
        <v>3465</v>
      </c>
      <c r="Q128" s="2" t="s">
        <v>3472</v>
      </c>
      <c r="R128" s="23" t="str">
        <f t="shared" si="11"/>
        <v>OK-Canadian-15N-8W-18</v>
      </c>
      <c r="S128" s="23" t="str">
        <f t="shared" si="8"/>
        <v>15N-8W-18</v>
      </c>
      <c r="T128" s="23" t="str">
        <f t="shared" si="9"/>
        <v>15</v>
      </c>
      <c r="U128" s="23" t="str">
        <f t="shared" si="12"/>
        <v>N</v>
      </c>
      <c r="V128" s="23" t="str">
        <f t="shared" si="10"/>
        <v>8</v>
      </c>
      <c r="W128" s="23" t="str">
        <f t="shared" si="13"/>
        <v>W</v>
      </c>
      <c r="X128" s="23" t="str">
        <f t="shared" si="14"/>
        <v>OK</v>
      </c>
      <c r="Y128" s="184" t="str">
        <f t="shared" si="15"/>
        <v>L0007191</v>
      </c>
      <c r="Z128" s="28"/>
      <c r="AA128" s="28"/>
      <c r="AB128" s="23"/>
      <c r="AD128" t="str">
        <v>OK-L0009787</v>
      </c>
      <c r="AE128" t="str">
        <v>NP</v>
      </c>
      <c r="AF128" t="str">
        <v>Lease</v>
      </c>
      <c r="AG128" t="str">
        <v>John Rose</v>
      </c>
      <c r="AH128" t="str">
        <v>Conley Inc</v>
      </c>
    </row>
    <row r="129" spans="1:34" ht="15">
      <c r="A129" s="2" t="s">
        <v>6550</v>
      </c>
      <c r="B129" s="2" t="s">
        <v>13</v>
      </c>
      <c r="C129" s="2" t="s">
        <v>14</v>
      </c>
      <c r="D129" s="2" t="s">
        <v>258</v>
      </c>
      <c r="E129" s="2" t="s">
        <v>553</v>
      </c>
      <c r="F129" s="2" t="s">
        <v>15</v>
      </c>
      <c r="G129" s="2" t="s">
        <v>3477</v>
      </c>
      <c r="H129" s="2" t="s">
        <v>3486</v>
      </c>
      <c r="I129" s="2" t="s">
        <v>16</v>
      </c>
      <c r="J129" s="75">
        <v>171.55</v>
      </c>
      <c r="K129" s="76">
        <v>13.358301000000001</v>
      </c>
      <c r="L129" s="77">
        <v>0.1875</v>
      </c>
      <c r="M129" s="78">
        <v>40266</v>
      </c>
      <c r="N129" s="96" t="s">
        <v>5030</v>
      </c>
      <c r="O129" s="2" t="s">
        <v>177</v>
      </c>
      <c r="P129" s="2" t="s">
        <v>3465</v>
      </c>
      <c r="Q129" s="2" t="s">
        <v>3472</v>
      </c>
      <c r="R129" s="23" t="str">
        <f t="shared" si="11"/>
        <v>OK-Canadian-15N-8W-18</v>
      </c>
      <c r="S129" s="23" t="str">
        <f t="shared" si="8"/>
        <v>15N-8W-18</v>
      </c>
      <c r="T129" s="23" t="str">
        <f t="shared" si="9"/>
        <v>15</v>
      </c>
      <c r="U129" s="23" t="str">
        <f t="shared" si="12"/>
        <v>N</v>
      </c>
      <c r="V129" s="23" t="str">
        <f t="shared" si="10"/>
        <v>8</v>
      </c>
      <c r="W129" s="23" t="str">
        <f t="shared" si="13"/>
        <v>W</v>
      </c>
      <c r="X129" s="23" t="str">
        <f t="shared" si="14"/>
        <v>OK</v>
      </c>
      <c r="Y129" s="184" t="str">
        <f t="shared" si="15"/>
        <v>L0007192</v>
      </c>
      <c r="Z129" s="28"/>
      <c r="AA129" s="28"/>
      <c r="AB129" s="23"/>
      <c r="AD129" t="str">
        <v>OK-L0009789</v>
      </c>
      <c r="AE129" t="str">
        <v>NP</v>
      </c>
      <c r="AF129" t="str">
        <v>Lease</v>
      </c>
      <c r="AG129" t="str">
        <v>Chelsea Lynn</v>
      </c>
      <c r="AH129" t="str">
        <v>Davis PLC</v>
      </c>
    </row>
    <row r="130" spans="1:34" ht="15">
      <c r="A130" s="2" t="s">
        <v>6551</v>
      </c>
      <c r="B130" s="2" t="s">
        <v>13</v>
      </c>
      <c r="C130" s="2" t="s">
        <v>14</v>
      </c>
      <c r="D130" s="2" t="s">
        <v>259</v>
      </c>
      <c r="E130" s="23" t="s">
        <v>1777</v>
      </c>
      <c r="F130" s="2" t="s">
        <v>15</v>
      </c>
      <c r="G130" s="2" t="s">
        <v>3477</v>
      </c>
      <c r="H130" s="2" t="s">
        <v>3485</v>
      </c>
      <c r="I130" s="2" t="s">
        <v>16</v>
      </c>
      <c r="J130" s="75">
        <v>78.760000000000005</v>
      </c>
      <c r="K130" s="76">
        <v>13.333334000000001</v>
      </c>
      <c r="L130" s="77">
        <v>0.1875</v>
      </c>
      <c r="M130" s="78">
        <v>42314</v>
      </c>
      <c r="N130" s="96" t="s">
        <v>3686</v>
      </c>
      <c r="O130" s="2" t="s">
        <v>119</v>
      </c>
      <c r="P130" s="2" t="s">
        <v>3465</v>
      </c>
      <c r="Q130" s="2" t="s">
        <v>3471</v>
      </c>
      <c r="R130" s="23" t="str">
        <f t="shared" si="11"/>
        <v>OK-Canadian-15N-7W-13</v>
      </c>
      <c r="S130" s="23" t="str">
        <f t="shared" si="8"/>
        <v>15N-7W-13</v>
      </c>
      <c r="T130" s="23" t="str">
        <f t="shared" si="9"/>
        <v>15</v>
      </c>
      <c r="U130" s="23" t="str">
        <f t="shared" si="12"/>
        <v>N</v>
      </c>
      <c r="V130" s="23" t="str">
        <f t="shared" si="10"/>
        <v>7</v>
      </c>
      <c r="W130" s="23" t="str">
        <f t="shared" si="13"/>
        <v>W</v>
      </c>
      <c r="X130" s="23" t="str">
        <f t="shared" si="14"/>
        <v>OK</v>
      </c>
      <c r="Y130" s="184" t="str">
        <f t="shared" si="15"/>
        <v>L0007193</v>
      </c>
      <c r="Z130" s="28"/>
      <c r="AA130" s="28"/>
      <c r="AB130" s="23"/>
      <c r="AD130" t="str">
        <v>OK-L0009792</v>
      </c>
      <c r="AE130" t="str">
        <v>NP</v>
      </c>
      <c r="AF130" t="str">
        <v>Lease</v>
      </c>
      <c r="AG130" t="str">
        <v>William Cooper</v>
      </c>
      <c r="AH130" t="str">
        <v>Lee Ltd</v>
      </c>
    </row>
    <row r="131" spans="1:34" ht="15">
      <c r="A131" s="23" t="s">
        <v>6552</v>
      </c>
      <c r="B131" s="2" t="s">
        <v>13</v>
      </c>
      <c r="C131" s="2" t="s">
        <v>14</v>
      </c>
      <c r="D131" s="2" t="s">
        <v>260</v>
      </c>
      <c r="E131" s="2" t="s">
        <v>506</v>
      </c>
      <c r="F131" s="2" t="s">
        <v>15</v>
      </c>
      <c r="G131" s="2" t="s">
        <v>3477</v>
      </c>
      <c r="H131" s="2" t="s">
        <v>3485</v>
      </c>
      <c r="I131" s="2" t="s">
        <v>16</v>
      </c>
      <c r="J131" s="75">
        <v>181.34</v>
      </c>
      <c r="K131" s="76">
        <v>15.170666000000001</v>
      </c>
      <c r="L131" s="77">
        <v>0.1875</v>
      </c>
      <c r="M131" s="78">
        <v>39305</v>
      </c>
      <c r="N131" s="96" t="s">
        <v>3687</v>
      </c>
      <c r="O131" s="2" t="s">
        <v>119</v>
      </c>
      <c r="P131" s="2" t="s">
        <v>3465</v>
      </c>
      <c r="Q131" s="2" t="s">
        <v>3471</v>
      </c>
      <c r="R131" s="23" t="str">
        <f t="shared" si="11"/>
        <v>OK-Canadian-15N-7W-13</v>
      </c>
      <c r="S131" s="23" t="str">
        <f t="shared" si="8"/>
        <v>15N-7W-13</v>
      </c>
      <c r="T131" s="23" t="str">
        <f t="shared" si="9"/>
        <v>15</v>
      </c>
      <c r="U131" s="23" t="str">
        <f t="shared" si="12"/>
        <v>N</v>
      </c>
      <c r="V131" s="23" t="str">
        <f t="shared" si="10"/>
        <v>7</v>
      </c>
      <c r="W131" s="23" t="str">
        <f t="shared" si="13"/>
        <v>W</v>
      </c>
      <c r="X131" s="23" t="str">
        <f t="shared" si="14"/>
        <v>OK</v>
      </c>
      <c r="Y131" s="184" t="str">
        <f t="shared" si="15"/>
        <v>L0007194</v>
      </c>
      <c r="Z131" s="28"/>
      <c r="AA131" s="28"/>
      <c r="AB131" s="23"/>
      <c r="AD131" t="str">
        <v>OK-L0009793</v>
      </c>
      <c r="AE131" t="str">
        <v>NP</v>
      </c>
      <c r="AF131" t="str">
        <v>Lease</v>
      </c>
      <c r="AG131" t="str">
        <v>Matthew Castro</v>
      </c>
      <c r="AH131" t="str">
        <v>Hester Ltd</v>
      </c>
    </row>
    <row r="132" spans="1:34" ht="15">
      <c r="A132" s="2" t="s">
        <v>6553</v>
      </c>
      <c r="B132" s="2" t="s">
        <v>13</v>
      </c>
      <c r="C132" s="2" t="s">
        <v>14</v>
      </c>
      <c r="D132" s="2" t="s">
        <v>261</v>
      </c>
      <c r="E132" s="23" t="s">
        <v>1777</v>
      </c>
      <c r="F132" s="2" t="s">
        <v>15</v>
      </c>
      <c r="G132" s="2" t="s">
        <v>3477</v>
      </c>
      <c r="H132" s="2" t="s">
        <v>3485</v>
      </c>
      <c r="I132" s="2" t="s">
        <v>16</v>
      </c>
      <c r="J132" s="75">
        <v>164.63</v>
      </c>
      <c r="K132" s="76">
        <v>15.170666000000001</v>
      </c>
      <c r="L132" s="77">
        <v>0.1875</v>
      </c>
      <c r="M132" s="78">
        <v>39319</v>
      </c>
      <c r="N132" s="96" t="s">
        <v>3688</v>
      </c>
      <c r="O132" s="2" t="s">
        <v>119</v>
      </c>
      <c r="P132" s="2" t="s">
        <v>3465</v>
      </c>
      <c r="Q132" s="2" t="s">
        <v>3471</v>
      </c>
      <c r="R132" s="23" t="str">
        <f t="shared" si="11"/>
        <v>OK-Canadian-15N-7W-13</v>
      </c>
      <c r="S132" s="23" t="str">
        <f t="shared" si="8"/>
        <v>15N-7W-13</v>
      </c>
      <c r="T132" s="23" t="str">
        <f t="shared" si="9"/>
        <v>15</v>
      </c>
      <c r="U132" s="23" t="str">
        <f t="shared" si="12"/>
        <v>N</v>
      </c>
      <c r="V132" s="23" t="str">
        <f t="shared" si="10"/>
        <v>7</v>
      </c>
      <c r="W132" s="23" t="str">
        <f t="shared" si="13"/>
        <v>W</v>
      </c>
      <c r="X132" s="23" t="str">
        <f t="shared" si="14"/>
        <v>OK</v>
      </c>
      <c r="Y132" s="184" t="str">
        <f t="shared" si="15"/>
        <v>L0007195</v>
      </c>
      <c r="Z132" s="28"/>
      <c r="AA132" s="28"/>
      <c r="AB132" s="23"/>
      <c r="AD132" t="str">
        <v>OK-L0009794</v>
      </c>
      <c r="AE132" t="str">
        <v>NP</v>
      </c>
      <c r="AF132" t="str">
        <v>Lease</v>
      </c>
      <c r="AG132" t="str">
        <v>Kyle Gonzalez</v>
      </c>
      <c r="AH132" t="str">
        <v>Stevenson PLC</v>
      </c>
    </row>
    <row r="133" spans="1:34" ht="15">
      <c r="A133" s="2" t="s">
        <v>6554</v>
      </c>
      <c r="B133" s="2" t="s">
        <v>13</v>
      </c>
      <c r="C133" s="2" t="s">
        <v>14</v>
      </c>
      <c r="D133" s="2" t="s">
        <v>262</v>
      </c>
      <c r="E133" s="23" t="s">
        <v>2404</v>
      </c>
      <c r="F133" s="2" t="s">
        <v>15</v>
      </c>
      <c r="G133" s="2" t="s">
        <v>3477</v>
      </c>
      <c r="H133" s="2" t="s">
        <v>3485</v>
      </c>
      <c r="I133" s="2" t="s">
        <v>16</v>
      </c>
      <c r="J133" s="75">
        <v>152.79</v>
      </c>
      <c r="K133" s="76">
        <v>56.333334000000001</v>
      </c>
      <c r="L133" s="77">
        <v>0.1875</v>
      </c>
      <c r="M133" s="78">
        <v>39789</v>
      </c>
      <c r="N133" s="96" t="s">
        <v>3689</v>
      </c>
      <c r="O133" s="2" t="s">
        <v>119</v>
      </c>
      <c r="P133" s="2" t="s">
        <v>3465</v>
      </c>
      <c r="Q133" s="2" t="s">
        <v>3471</v>
      </c>
      <c r="R133" s="23" t="str">
        <f t="shared" si="11"/>
        <v>OK-Canadian-15N-7W-13</v>
      </c>
      <c r="S133" s="23" t="str">
        <f t="shared" si="8"/>
        <v>15N-7W-13</v>
      </c>
      <c r="T133" s="23" t="str">
        <f t="shared" si="9"/>
        <v>15</v>
      </c>
      <c r="U133" s="23" t="str">
        <f t="shared" si="12"/>
        <v>N</v>
      </c>
      <c r="V133" s="23" t="str">
        <f t="shared" si="10"/>
        <v>7</v>
      </c>
      <c r="W133" s="23" t="str">
        <f t="shared" si="13"/>
        <v>W</v>
      </c>
      <c r="X133" s="23" t="str">
        <f t="shared" si="14"/>
        <v>OK</v>
      </c>
      <c r="Y133" s="184" t="str">
        <f t="shared" si="15"/>
        <v>L0007196</v>
      </c>
      <c r="Z133" s="28"/>
      <c r="AA133" s="28"/>
      <c r="AB133" s="23"/>
      <c r="AD133" t="str">
        <v>OK-L0009795</v>
      </c>
      <c r="AE133" t="str">
        <v>NP</v>
      </c>
      <c r="AF133" t="str">
        <v>Lease</v>
      </c>
      <c r="AG133" t="str">
        <v>Daniel Green</v>
      </c>
      <c r="AH133" t="str">
        <v>Dunlap PLC</v>
      </c>
    </row>
    <row r="134" spans="1:34" ht="15">
      <c r="A134" s="23" t="s">
        <v>6555</v>
      </c>
      <c r="B134" s="2" t="s">
        <v>13</v>
      </c>
      <c r="C134" s="2" t="s">
        <v>14</v>
      </c>
      <c r="D134" s="2" t="s">
        <v>263</v>
      </c>
      <c r="E134" s="2" t="s">
        <v>898</v>
      </c>
      <c r="F134" s="2" t="s">
        <v>15</v>
      </c>
      <c r="G134" s="2" t="s">
        <v>3477</v>
      </c>
      <c r="H134" s="2" t="s">
        <v>3481</v>
      </c>
      <c r="I134" s="2" t="s">
        <v>16</v>
      </c>
      <c r="J134" s="75">
        <v>28.86</v>
      </c>
      <c r="K134" s="76">
        <v>9.9381120000000003</v>
      </c>
      <c r="L134" s="77">
        <v>0.25</v>
      </c>
      <c r="M134" s="78">
        <v>42365</v>
      </c>
      <c r="N134" s="96" t="s">
        <v>3690</v>
      </c>
      <c r="O134" s="2" t="s">
        <v>114</v>
      </c>
      <c r="P134" s="2" t="s">
        <v>3465</v>
      </c>
      <c r="Q134" s="2" t="s">
        <v>3471</v>
      </c>
      <c r="R134" s="23" t="str">
        <f t="shared" si="11"/>
        <v>OK-Canadian-15N-7W-5</v>
      </c>
      <c r="S134" s="23" t="str">
        <f t="shared" si="8"/>
        <v>15N-7W-5</v>
      </c>
      <c r="T134" s="23" t="str">
        <f t="shared" si="9"/>
        <v>15</v>
      </c>
      <c r="U134" s="23" t="str">
        <f t="shared" si="12"/>
        <v>N</v>
      </c>
      <c r="V134" s="23" t="str">
        <f t="shared" si="10"/>
        <v>7</v>
      </c>
      <c r="W134" s="23" t="str">
        <f t="shared" si="13"/>
        <v>W</v>
      </c>
      <c r="X134" s="23" t="str">
        <f t="shared" si="14"/>
        <v>OK</v>
      </c>
      <c r="Y134" s="184" t="str">
        <f t="shared" si="15"/>
        <v>L0007197</v>
      </c>
      <c r="Z134" s="28"/>
      <c r="AA134" s="28"/>
      <c r="AB134" s="23"/>
      <c r="AD134" t="str">
        <v>OK-L0009802</v>
      </c>
      <c r="AE134" t="str">
        <v>NP</v>
      </c>
      <c r="AF134" t="str">
        <v>Lease</v>
      </c>
      <c r="AG134" t="str">
        <v>Joshua Contreras</v>
      </c>
      <c r="AH134" t="str">
        <v>Fuentes PLC</v>
      </c>
    </row>
    <row r="135" spans="1:34" ht="15">
      <c r="A135" s="2" t="s">
        <v>6556</v>
      </c>
      <c r="B135" s="2" t="s">
        <v>13</v>
      </c>
      <c r="C135" s="2" t="s">
        <v>14</v>
      </c>
      <c r="D135" s="2" t="s">
        <v>264</v>
      </c>
      <c r="E135" s="2" t="s">
        <v>1471</v>
      </c>
      <c r="F135" s="2" t="s">
        <v>15</v>
      </c>
      <c r="G135" s="2" t="s">
        <v>3477</v>
      </c>
      <c r="H135" s="2" t="s">
        <v>3490</v>
      </c>
      <c r="I135" s="2" t="s">
        <v>16</v>
      </c>
      <c r="J135" s="75">
        <v>79.7</v>
      </c>
      <c r="K135" s="76">
        <v>1.5000001000000001</v>
      </c>
      <c r="L135" s="77">
        <v>0.2</v>
      </c>
      <c r="M135" s="78">
        <v>39327</v>
      </c>
      <c r="N135" s="96" t="s">
        <v>3691</v>
      </c>
      <c r="O135" s="2" t="s">
        <v>265</v>
      </c>
      <c r="P135" s="2" t="s">
        <v>3465</v>
      </c>
      <c r="Q135" s="2" t="s">
        <v>3471</v>
      </c>
      <c r="R135" s="23" t="str">
        <f t="shared" si="11"/>
        <v>OK-Canadian-15N-7W-12</v>
      </c>
      <c r="S135" s="23" t="str">
        <f t="shared" si="8"/>
        <v>15N-7W-12</v>
      </c>
      <c r="T135" s="23" t="str">
        <f t="shared" si="9"/>
        <v>15</v>
      </c>
      <c r="U135" s="23" t="str">
        <f t="shared" si="12"/>
        <v>N</v>
      </c>
      <c r="V135" s="23" t="str">
        <f t="shared" si="10"/>
        <v>7</v>
      </c>
      <c r="W135" s="23" t="str">
        <f t="shared" si="13"/>
        <v>W</v>
      </c>
      <c r="X135" s="23" t="str">
        <f t="shared" si="14"/>
        <v>OK</v>
      </c>
      <c r="Y135" s="184" t="str">
        <f t="shared" si="15"/>
        <v>L0007198</v>
      </c>
      <c r="Z135" s="28"/>
      <c r="AA135" s="28"/>
      <c r="AB135" s="23"/>
      <c r="AD135" t="str">
        <v>OK-L0009803</v>
      </c>
      <c r="AE135" t="str">
        <v>NP</v>
      </c>
      <c r="AF135" t="str">
        <v>Lease</v>
      </c>
      <c r="AG135" t="str">
        <v>Jerry Gutierrez</v>
      </c>
      <c r="AH135" t="str">
        <v>Brown Inc</v>
      </c>
    </row>
    <row r="136" spans="1:34" ht="15">
      <c r="A136" s="2" t="s">
        <v>6557</v>
      </c>
      <c r="B136" s="2" t="s">
        <v>13</v>
      </c>
      <c r="C136" s="2" t="s">
        <v>14</v>
      </c>
      <c r="D136" s="2" t="s">
        <v>266</v>
      </c>
      <c r="E136" s="23" t="s">
        <v>1777</v>
      </c>
      <c r="F136" s="2" t="s">
        <v>15</v>
      </c>
      <c r="G136" s="2" t="s">
        <v>3477</v>
      </c>
      <c r="H136" s="2" t="s">
        <v>3490</v>
      </c>
      <c r="I136" s="2" t="s">
        <v>16</v>
      </c>
      <c r="J136" s="75">
        <v>76.95</v>
      </c>
      <c r="K136" s="76">
        <v>0.66666990000000004</v>
      </c>
      <c r="L136" s="77">
        <v>0.2</v>
      </c>
      <c r="M136" s="78">
        <v>39220</v>
      </c>
      <c r="N136" s="96" t="s">
        <v>5031</v>
      </c>
      <c r="O136" s="2" t="s">
        <v>265</v>
      </c>
      <c r="P136" s="2" t="s">
        <v>3465</v>
      </c>
      <c r="Q136" s="2" t="s">
        <v>3471</v>
      </c>
      <c r="R136" s="23" t="str">
        <f t="shared" si="11"/>
        <v>OK-Canadian-15N-7W-12</v>
      </c>
      <c r="S136" s="23" t="str">
        <f t="shared" ref="S136:S199" si="16">_xlfn.TEXTAFTER(R136,"-",2,1,0,"ERROR")</f>
        <v>15N-7W-12</v>
      </c>
      <c r="T136" s="23" t="str">
        <f t="shared" ref="T136:T199" si="17">_xlfn.TEXTBEFORE(P136,U136)</f>
        <v>15</v>
      </c>
      <c r="U136" s="23" t="str">
        <f t="shared" si="12"/>
        <v>N</v>
      </c>
      <c r="V136" s="23" t="str">
        <f t="shared" ref="V136:V199" si="18">_xlfn.TEXTBEFORE(Q136,W136)</f>
        <v>7</v>
      </c>
      <c r="W136" s="23" t="str">
        <f t="shared" si="13"/>
        <v>W</v>
      </c>
      <c r="X136" s="23" t="str">
        <f t="shared" si="14"/>
        <v>OK</v>
      </c>
      <c r="Y136" s="184" t="str">
        <f t="shared" si="15"/>
        <v>L0007199</v>
      </c>
      <c r="Z136" s="28"/>
      <c r="AA136" s="28"/>
      <c r="AB136" s="23"/>
      <c r="AD136" t="str">
        <v>OK-L0009805</v>
      </c>
      <c r="AE136" t="str">
        <v>NP</v>
      </c>
      <c r="AF136" t="str">
        <v>Lease</v>
      </c>
      <c r="AG136" t="str">
        <v>Ellen Anderson</v>
      </c>
      <c r="AH136" t="str">
        <v>Davis Ltd</v>
      </c>
    </row>
    <row r="137" spans="1:34" ht="15">
      <c r="A137" s="23" t="s">
        <v>6558</v>
      </c>
      <c r="B137" s="2" t="s">
        <v>13</v>
      </c>
      <c r="C137" s="2" t="s">
        <v>14</v>
      </c>
      <c r="D137" s="2" t="s">
        <v>267</v>
      </c>
      <c r="E137" s="2" t="s">
        <v>111</v>
      </c>
      <c r="F137" s="2" t="s">
        <v>15</v>
      </c>
      <c r="G137" s="2" t="s">
        <v>3477</v>
      </c>
      <c r="H137" s="2" t="s">
        <v>3490</v>
      </c>
      <c r="I137" s="2" t="s">
        <v>16</v>
      </c>
      <c r="J137" s="75">
        <v>80.599999999999994</v>
      </c>
      <c r="K137" s="76">
        <v>1.5000001000000001</v>
      </c>
      <c r="L137" s="77">
        <v>0.2</v>
      </c>
      <c r="M137" s="78">
        <v>39811</v>
      </c>
      <c r="N137" s="96" t="s">
        <v>5032</v>
      </c>
      <c r="O137" s="2" t="s">
        <v>265</v>
      </c>
      <c r="P137" s="2" t="s">
        <v>3465</v>
      </c>
      <c r="Q137" s="2" t="s">
        <v>3471</v>
      </c>
      <c r="R137" s="23" t="str">
        <f t="shared" ref="R137:R200" si="19">_xlfn.TEXTJOIN("-",TRUE,F137,G137,P137,Q137,O137)</f>
        <v>OK-Canadian-15N-7W-12</v>
      </c>
      <c r="S137" s="23" t="str">
        <f t="shared" si="16"/>
        <v>15N-7W-12</v>
      </c>
      <c r="T137" s="23" t="str">
        <f t="shared" si="17"/>
        <v>15</v>
      </c>
      <c r="U137" s="23" t="str">
        <f t="shared" ref="U137:U200" si="20">RIGHT(P137,1)</f>
        <v>N</v>
      </c>
      <c r="V137" s="23" t="str">
        <f t="shared" si="18"/>
        <v>7</v>
      </c>
      <c r="W137" s="23" t="str">
        <f t="shared" ref="W137:W200" si="21">RIGHT(Q137,1)</f>
        <v>W</v>
      </c>
      <c r="X137" s="23" t="str">
        <f t="shared" ref="X137:X200" si="22">LEFT(A137,2)</f>
        <v>OK</v>
      </c>
      <c r="Y137" s="184" t="str">
        <f t="shared" ref="Y137:Y200" si="23">MID(A137,4,8)</f>
        <v>L0007200</v>
      </c>
      <c r="Z137" s="28"/>
      <c r="AA137" s="28"/>
      <c r="AB137" s="23"/>
      <c r="AD137" t="str">
        <v>OK-L0009807</v>
      </c>
      <c r="AE137" t="str">
        <v>NP</v>
      </c>
      <c r="AF137" t="str">
        <v>Lease</v>
      </c>
      <c r="AG137" t="str">
        <v>Lori Roberts</v>
      </c>
      <c r="AH137" t="str">
        <v>Yates Inc</v>
      </c>
    </row>
    <row r="138" spans="1:34" ht="15">
      <c r="A138" s="2" t="s">
        <v>6559</v>
      </c>
      <c r="B138" s="2" t="s">
        <v>13</v>
      </c>
      <c r="C138" s="2" t="s">
        <v>14</v>
      </c>
      <c r="D138" s="2" t="s">
        <v>268</v>
      </c>
      <c r="E138" s="2" t="s">
        <v>955</v>
      </c>
      <c r="F138" s="2" t="s">
        <v>15</v>
      </c>
      <c r="G138" s="2" t="s">
        <v>3477</v>
      </c>
      <c r="H138" s="2" t="s">
        <v>3490</v>
      </c>
      <c r="I138" s="2" t="s">
        <v>16</v>
      </c>
      <c r="J138" s="75">
        <v>81.7</v>
      </c>
      <c r="K138" s="76">
        <v>5</v>
      </c>
      <c r="L138" s="77">
        <v>0.1875</v>
      </c>
      <c r="M138" s="78">
        <v>42385</v>
      </c>
      <c r="N138" s="96" t="s">
        <v>4432</v>
      </c>
      <c r="O138" s="2" t="s">
        <v>265</v>
      </c>
      <c r="P138" s="2" t="s">
        <v>3465</v>
      </c>
      <c r="Q138" s="2" t="s">
        <v>3471</v>
      </c>
      <c r="R138" s="23" t="str">
        <f t="shared" si="19"/>
        <v>OK-Canadian-15N-7W-12</v>
      </c>
      <c r="S138" s="23" t="str">
        <f t="shared" si="16"/>
        <v>15N-7W-12</v>
      </c>
      <c r="T138" s="23" t="str">
        <f t="shared" si="17"/>
        <v>15</v>
      </c>
      <c r="U138" s="23" t="str">
        <f t="shared" si="20"/>
        <v>N</v>
      </c>
      <c r="V138" s="23" t="str">
        <f t="shared" si="18"/>
        <v>7</v>
      </c>
      <c r="W138" s="23" t="str">
        <f t="shared" si="21"/>
        <v>W</v>
      </c>
      <c r="X138" s="23" t="str">
        <f t="shared" si="22"/>
        <v>OK</v>
      </c>
      <c r="Y138" s="184" t="str">
        <f t="shared" si="23"/>
        <v>L0007201</v>
      </c>
      <c r="Z138" s="28"/>
      <c r="AA138" s="28"/>
      <c r="AB138" s="23"/>
      <c r="AD138" t="str">
        <v>OK-L0009810</v>
      </c>
      <c r="AE138" t="str">
        <v>NP</v>
      </c>
      <c r="AF138" t="str">
        <v>Lease</v>
      </c>
      <c r="AG138" t="str">
        <v>Julie Montgomery</v>
      </c>
      <c r="AH138" t="str">
        <v>Davis Ltd</v>
      </c>
    </row>
    <row r="139" spans="1:34" ht="15">
      <c r="A139" s="2" t="s">
        <v>6560</v>
      </c>
      <c r="B139" s="2" t="s">
        <v>13</v>
      </c>
      <c r="C139" s="2" t="s">
        <v>14</v>
      </c>
      <c r="D139" s="2" t="s">
        <v>269</v>
      </c>
      <c r="E139" s="2" t="s">
        <v>553</v>
      </c>
      <c r="F139" s="2" t="s">
        <v>15</v>
      </c>
      <c r="G139" s="2" t="s">
        <v>3477</v>
      </c>
      <c r="H139" s="2" t="s">
        <v>3490</v>
      </c>
      <c r="I139" s="2" t="s">
        <v>16</v>
      </c>
      <c r="J139" s="75">
        <v>79.53</v>
      </c>
      <c r="K139" s="76">
        <v>10</v>
      </c>
      <c r="L139" s="77">
        <v>0.1875</v>
      </c>
      <c r="M139" s="78">
        <v>39501</v>
      </c>
      <c r="N139" s="96" t="s">
        <v>3692</v>
      </c>
      <c r="O139" s="2" t="s">
        <v>265</v>
      </c>
      <c r="P139" s="2" t="s">
        <v>3465</v>
      </c>
      <c r="Q139" s="2" t="s">
        <v>3471</v>
      </c>
      <c r="R139" s="23" t="str">
        <f t="shared" si="19"/>
        <v>OK-Canadian-15N-7W-12</v>
      </c>
      <c r="S139" s="23" t="str">
        <f t="shared" si="16"/>
        <v>15N-7W-12</v>
      </c>
      <c r="T139" s="23" t="str">
        <f t="shared" si="17"/>
        <v>15</v>
      </c>
      <c r="U139" s="23" t="str">
        <f t="shared" si="20"/>
        <v>N</v>
      </c>
      <c r="V139" s="23" t="str">
        <f t="shared" si="18"/>
        <v>7</v>
      </c>
      <c r="W139" s="23" t="str">
        <f t="shared" si="21"/>
        <v>W</v>
      </c>
      <c r="X139" s="23" t="str">
        <f t="shared" si="22"/>
        <v>OK</v>
      </c>
      <c r="Y139" s="184" t="str">
        <f t="shared" si="23"/>
        <v>L0007202</v>
      </c>
      <c r="Z139" s="28"/>
      <c r="AA139" s="28"/>
      <c r="AB139" s="23"/>
      <c r="AD139" t="str">
        <v>OK-L0009815</v>
      </c>
      <c r="AE139" t="str">
        <v>NP</v>
      </c>
      <c r="AF139" t="str">
        <v>Lease</v>
      </c>
      <c r="AG139" t="str">
        <v>Samantha Miller</v>
      </c>
      <c r="AH139" t="str">
        <v>Owens Inc</v>
      </c>
    </row>
    <row r="140" spans="1:34" ht="15">
      <c r="A140" s="23" t="s">
        <v>6561</v>
      </c>
      <c r="B140" s="2" t="s">
        <v>13</v>
      </c>
      <c r="C140" s="2" t="s">
        <v>14</v>
      </c>
      <c r="D140" s="2" t="s">
        <v>270</v>
      </c>
      <c r="E140" s="2" t="s">
        <v>354</v>
      </c>
      <c r="F140" s="2" t="s">
        <v>15</v>
      </c>
      <c r="G140" s="2" t="s">
        <v>3477</v>
      </c>
      <c r="H140" s="2" t="s">
        <v>3483</v>
      </c>
      <c r="I140" s="2" t="s">
        <v>16</v>
      </c>
      <c r="J140" s="75">
        <v>372.63</v>
      </c>
      <c r="K140" s="76">
        <v>6.5936459999999997</v>
      </c>
      <c r="L140" s="77">
        <v>0.1875</v>
      </c>
      <c r="M140" s="78">
        <v>38977</v>
      </c>
      <c r="N140" s="96" t="s">
        <v>3693</v>
      </c>
      <c r="O140" s="2" t="s">
        <v>140</v>
      </c>
      <c r="P140" s="2" t="s">
        <v>3464</v>
      </c>
      <c r="Q140" s="2" t="s">
        <v>3471</v>
      </c>
      <c r="R140" s="23" t="str">
        <f t="shared" si="19"/>
        <v>OK-Canadian-14N-7W-17</v>
      </c>
      <c r="S140" s="23" t="str">
        <f t="shared" si="16"/>
        <v>14N-7W-17</v>
      </c>
      <c r="T140" s="23" t="str">
        <f t="shared" si="17"/>
        <v>14</v>
      </c>
      <c r="U140" s="23" t="str">
        <f t="shared" si="20"/>
        <v>N</v>
      </c>
      <c r="V140" s="23" t="str">
        <f t="shared" si="18"/>
        <v>7</v>
      </c>
      <c r="W140" s="23" t="str">
        <f t="shared" si="21"/>
        <v>W</v>
      </c>
      <c r="X140" s="23" t="str">
        <f t="shared" si="22"/>
        <v>OK</v>
      </c>
      <c r="Y140" s="184" t="str">
        <f t="shared" si="23"/>
        <v>L0007203</v>
      </c>
      <c r="Z140" s="28"/>
      <c r="AA140" s="28"/>
      <c r="AB140" s="23"/>
      <c r="AD140" t="str">
        <v>OK-L0009816</v>
      </c>
      <c r="AE140" t="str">
        <v>NP</v>
      </c>
      <c r="AF140" t="str">
        <v>Lease</v>
      </c>
      <c r="AG140" t="str">
        <v>Maria Holt MD</v>
      </c>
      <c r="AH140" t="str">
        <v>Ayers-Schmidt</v>
      </c>
    </row>
    <row r="141" spans="1:34" ht="15">
      <c r="A141" s="2" t="s">
        <v>6562</v>
      </c>
      <c r="B141" s="2" t="s">
        <v>13</v>
      </c>
      <c r="C141" s="2" t="s">
        <v>14</v>
      </c>
      <c r="D141" s="2" t="s">
        <v>271</v>
      </c>
      <c r="E141" s="23" t="s">
        <v>2552</v>
      </c>
      <c r="F141" s="2" t="s">
        <v>15</v>
      </c>
      <c r="G141" s="2" t="s">
        <v>3477</v>
      </c>
      <c r="H141" s="2" t="s">
        <v>3483</v>
      </c>
      <c r="I141" s="2" t="s">
        <v>16</v>
      </c>
      <c r="J141" s="75">
        <v>359.63</v>
      </c>
      <c r="K141" s="76">
        <v>6.1770459999999998</v>
      </c>
      <c r="L141" s="77">
        <v>0.1875</v>
      </c>
      <c r="M141" s="78">
        <v>39447</v>
      </c>
      <c r="N141" s="96" t="s">
        <v>3694</v>
      </c>
      <c r="O141" s="2" t="s">
        <v>140</v>
      </c>
      <c r="P141" s="2" t="s">
        <v>3464</v>
      </c>
      <c r="Q141" s="2" t="s">
        <v>3471</v>
      </c>
      <c r="R141" s="23" t="str">
        <f t="shared" si="19"/>
        <v>OK-Canadian-14N-7W-17</v>
      </c>
      <c r="S141" s="23" t="str">
        <f t="shared" si="16"/>
        <v>14N-7W-17</v>
      </c>
      <c r="T141" s="23" t="str">
        <f t="shared" si="17"/>
        <v>14</v>
      </c>
      <c r="U141" s="23" t="str">
        <f t="shared" si="20"/>
        <v>N</v>
      </c>
      <c r="V141" s="23" t="str">
        <f t="shared" si="18"/>
        <v>7</v>
      </c>
      <c r="W141" s="23" t="str">
        <f t="shared" si="21"/>
        <v>W</v>
      </c>
      <c r="X141" s="23" t="str">
        <f t="shared" si="22"/>
        <v>OK</v>
      </c>
      <c r="Y141" s="184" t="str">
        <f t="shared" si="23"/>
        <v>L0007204</v>
      </c>
      <c r="Z141" s="28"/>
      <c r="AA141" s="28"/>
      <c r="AB141" s="23"/>
      <c r="AD141" t="str">
        <v>OK-L0009817</v>
      </c>
      <c r="AE141" t="str">
        <v>NP</v>
      </c>
      <c r="AF141" t="str">
        <v>Lease</v>
      </c>
      <c r="AG141" t="str">
        <v>Peter Walker</v>
      </c>
      <c r="AH141" t="str">
        <v>Ayers-Schmidt</v>
      </c>
    </row>
    <row r="142" spans="1:34" ht="15">
      <c r="A142" s="2" t="s">
        <v>6563</v>
      </c>
      <c r="B142" s="2" t="s">
        <v>13</v>
      </c>
      <c r="C142" s="2" t="s">
        <v>14</v>
      </c>
      <c r="D142" s="2" t="s">
        <v>272</v>
      </c>
      <c r="E142" s="23" t="s">
        <v>3126</v>
      </c>
      <c r="F142" s="2" t="s">
        <v>15</v>
      </c>
      <c r="G142" s="2" t="s">
        <v>3477</v>
      </c>
      <c r="H142" s="2" t="s">
        <v>3483</v>
      </c>
      <c r="I142" s="2" t="s">
        <v>16</v>
      </c>
      <c r="J142" s="75">
        <v>9.75</v>
      </c>
      <c r="K142" s="76">
        <v>8.7999999999999995E-2</v>
      </c>
      <c r="L142" s="77">
        <v>0.1875</v>
      </c>
      <c r="M142" s="78">
        <v>42377</v>
      </c>
      <c r="N142" s="96" t="s">
        <v>5033</v>
      </c>
      <c r="O142" s="2" t="s">
        <v>140</v>
      </c>
      <c r="P142" s="2" t="s">
        <v>3464</v>
      </c>
      <c r="Q142" s="2" t="s">
        <v>3471</v>
      </c>
      <c r="R142" s="23" t="str">
        <f t="shared" si="19"/>
        <v>OK-Canadian-14N-7W-17</v>
      </c>
      <c r="S142" s="23" t="str">
        <f t="shared" si="16"/>
        <v>14N-7W-17</v>
      </c>
      <c r="T142" s="23" t="str">
        <f t="shared" si="17"/>
        <v>14</v>
      </c>
      <c r="U142" s="23" t="str">
        <f t="shared" si="20"/>
        <v>N</v>
      </c>
      <c r="V142" s="23" t="str">
        <f t="shared" si="18"/>
        <v>7</v>
      </c>
      <c r="W142" s="23" t="str">
        <f t="shared" si="21"/>
        <v>W</v>
      </c>
      <c r="X142" s="23" t="str">
        <f t="shared" si="22"/>
        <v>OK</v>
      </c>
      <c r="Y142" s="184" t="str">
        <f t="shared" si="23"/>
        <v>L0007205</v>
      </c>
      <c r="Z142" s="28"/>
      <c r="AA142" s="28"/>
      <c r="AB142" s="23"/>
      <c r="AD142" t="str">
        <v>OK-L0009819</v>
      </c>
      <c r="AE142" t="str">
        <v>NP</v>
      </c>
      <c r="AF142" t="str">
        <v>Lease</v>
      </c>
      <c r="AG142" t="str">
        <v>John Bender</v>
      </c>
      <c r="AH142" t="str">
        <v>Rodriguez LLC</v>
      </c>
    </row>
    <row r="143" spans="1:34" ht="15">
      <c r="A143" s="23" t="s">
        <v>6564</v>
      </c>
      <c r="B143" s="2" t="s">
        <v>13</v>
      </c>
      <c r="C143" s="2" t="s">
        <v>14</v>
      </c>
      <c r="D143" s="2" t="s">
        <v>273</v>
      </c>
      <c r="E143" s="23" t="s">
        <v>2404</v>
      </c>
      <c r="F143" s="2" t="s">
        <v>15</v>
      </c>
      <c r="G143" s="2" t="s">
        <v>3477</v>
      </c>
      <c r="H143" s="2" t="s">
        <v>3490</v>
      </c>
      <c r="I143" s="2" t="s">
        <v>16</v>
      </c>
      <c r="J143" s="75">
        <v>52.02</v>
      </c>
      <c r="K143" s="76">
        <v>1.625</v>
      </c>
      <c r="L143" s="77">
        <v>0.125</v>
      </c>
      <c r="M143" s="78">
        <v>39461</v>
      </c>
      <c r="N143" s="96" t="s">
        <v>3719</v>
      </c>
      <c r="O143" s="2" t="s">
        <v>265</v>
      </c>
      <c r="P143" s="2" t="s">
        <v>3465</v>
      </c>
      <c r="Q143" s="2" t="s">
        <v>3471</v>
      </c>
      <c r="R143" s="23" t="str">
        <f t="shared" si="19"/>
        <v>OK-Canadian-15N-7W-12</v>
      </c>
      <c r="S143" s="23" t="str">
        <f t="shared" si="16"/>
        <v>15N-7W-12</v>
      </c>
      <c r="T143" s="23" t="str">
        <f t="shared" si="17"/>
        <v>15</v>
      </c>
      <c r="U143" s="23" t="str">
        <f t="shared" si="20"/>
        <v>N</v>
      </c>
      <c r="V143" s="23" t="str">
        <f t="shared" si="18"/>
        <v>7</v>
      </c>
      <c r="W143" s="23" t="str">
        <f t="shared" si="21"/>
        <v>W</v>
      </c>
      <c r="X143" s="23" t="str">
        <f t="shared" si="22"/>
        <v>OK</v>
      </c>
      <c r="Y143" s="184" t="str">
        <f t="shared" si="23"/>
        <v>L0007206</v>
      </c>
      <c r="Z143" s="28"/>
      <c r="AA143" s="28"/>
      <c r="AB143" s="23"/>
      <c r="AD143" t="str">
        <v>OK-L0009820</v>
      </c>
      <c r="AE143" t="str">
        <v>NP</v>
      </c>
      <c r="AF143" t="str">
        <v>Lease</v>
      </c>
      <c r="AG143" t="str">
        <v>Joe Hayes</v>
      </c>
      <c r="AH143" t="str">
        <v>Owens Inc</v>
      </c>
    </row>
    <row r="144" spans="1:34" ht="15">
      <c r="A144" s="2" t="s">
        <v>6565</v>
      </c>
      <c r="B144" s="2" t="s">
        <v>13</v>
      </c>
      <c r="C144" s="2" t="s">
        <v>14</v>
      </c>
      <c r="D144" s="2" t="s">
        <v>274</v>
      </c>
      <c r="E144" s="23" t="s">
        <v>2799</v>
      </c>
      <c r="F144" s="2" t="s">
        <v>15</v>
      </c>
      <c r="G144" s="2" t="s">
        <v>3477</v>
      </c>
      <c r="H144" s="2" t="s">
        <v>3490</v>
      </c>
      <c r="I144" s="2" t="s">
        <v>16</v>
      </c>
      <c r="J144" s="75">
        <v>161.34</v>
      </c>
      <c r="K144" s="76">
        <v>10</v>
      </c>
      <c r="L144" s="77">
        <v>0.1875</v>
      </c>
      <c r="M144" s="78">
        <v>39495</v>
      </c>
      <c r="N144" s="96" t="s">
        <v>3695</v>
      </c>
      <c r="O144" s="2" t="s">
        <v>265</v>
      </c>
      <c r="P144" s="2" t="s">
        <v>3465</v>
      </c>
      <c r="Q144" s="2" t="s">
        <v>3471</v>
      </c>
      <c r="R144" s="23" t="str">
        <f t="shared" si="19"/>
        <v>OK-Canadian-15N-7W-12</v>
      </c>
      <c r="S144" s="23" t="str">
        <f t="shared" si="16"/>
        <v>15N-7W-12</v>
      </c>
      <c r="T144" s="23" t="str">
        <f t="shared" si="17"/>
        <v>15</v>
      </c>
      <c r="U144" s="23" t="str">
        <f t="shared" si="20"/>
        <v>N</v>
      </c>
      <c r="V144" s="23" t="str">
        <f t="shared" si="18"/>
        <v>7</v>
      </c>
      <c r="W144" s="23" t="str">
        <f t="shared" si="21"/>
        <v>W</v>
      </c>
      <c r="X144" s="23" t="str">
        <f t="shared" si="22"/>
        <v>OK</v>
      </c>
      <c r="Y144" s="184" t="str">
        <f t="shared" si="23"/>
        <v>L0007207</v>
      </c>
      <c r="Z144" s="28"/>
      <c r="AA144" s="28"/>
      <c r="AB144" s="23"/>
      <c r="AD144" t="str">
        <v>OK-L0009822</v>
      </c>
      <c r="AE144" t="str">
        <v>NP</v>
      </c>
      <c r="AF144" t="str">
        <v>Lease</v>
      </c>
      <c r="AG144" t="str">
        <v>Kimberly Morris</v>
      </c>
      <c r="AH144" t="str">
        <v>Larson LLC</v>
      </c>
    </row>
    <row r="145" spans="1:34" ht="15">
      <c r="A145" s="2" t="s">
        <v>6566</v>
      </c>
      <c r="B145" s="2" t="s">
        <v>13</v>
      </c>
      <c r="C145" s="2" t="s">
        <v>14</v>
      </c>
      <c r="D145" s="2" t="s">
        <v>275</v>
      </c>
      <c r="E145" s="2" t="s">
        <v>723</v>
      </c>
      <c r="F145" s="2" t="s">
        <v>15</v>
      </c>
      <c r="G145" s="2" t="s">
        <v>3477</v>
      </c>
      <c r="H145" s="2" t="s">
        <v>3490</v>
      </c>
      <c r="I145" s="2" t="s">
        <v>16</v>
      </c>
      <c r="J145" s="75">
        <v>149.69</v>
      </c>
      <c r="K145" s="76">
        <v>1.3499551999999999</v>
      </c>
      <c r="L145" s="77">
        <v>0.1875</v>
      </c>
      <c r="M145" s="78">
        <v>40028</v>
      </c>
      <c r="N145" s="96" t="s">
        <v>5034</v>
      </c>
      <c r="O145" s="2" t="s">
        <v>265</v>
      </c>
      <c r="P145" s="2" t="s">
        <v>3465</v>
      </c>
      <c r="Q145" s="2" t="s">
        <v>3471</v>
      </c>
      <c r="R145" s="23" t="str">
        <f t="shared" si="19"/>
        <v>OK-Canadian-15N-7W-12</v>
      </c>
      <c r="S145" s="23" t="str">
        <f t="shared" si="16"/>
        <v>15N-7W-12</v>
      </c>
      <c r="T145" s="23" t="str">
        <f t="shared" si="17"/>
        <v>15</v>
      </c>
      <c r="U145" s="23" t="str">
        <f t="shared" si="20"/>
        <v>N</v>
      </c>
      <c r="V145" s="23" t="str">
        <f t="shared" si="18"/>
        <v>7</v>
      </c>
      <c r="W145" s="23" t="str">
        <f t="shared" si="21"/>
        <v>W</v>
      </c>
      <c r="X145" s="23" t="str">
        <f t="shared" si="22"/>
        <v>OK</v>
      </c>
      <c r="Y145" s="184" t="str">
        <f t="shared" si="23"/>
        <v>L0007208</v>
      </c>
      <c r="Z145" s="28"/>
      <c r="AA145" s="28"/>
      <c r="AB145" s="23"/>
      <c r="AD145" t="str">
        <v>OK-L0009823</v>
      </c>
      <c r="AE145" t="str">
        <v>NP</v>
      </c>
      <c r="AF145" t="str">
        <v>Lease</v>
      </c>
      <c r="AG145" t="str">
        <v>Katrina Jones</v>
      </c>
      <c r="AH145" t="str">
        <v>Banks LLC</v>
      </c>
    </row>
    <row r="146" spans="1:34" ht="15">
      <c r="A146" s="23" t="s">
        <v>6567</v>
      </c>
      <c r="B146" s="2" t="s">
        <v>13</v>
      </c>
      <c r="C146" s="2" t="s">
        <v>14</v>
      </c>
      <c r="D146" s="2" t="s">
        <v>276</v>
      </c>
      <c r="E146" s="2" t="s">
        <v>215</v>
      </c>
      <c r="F146" s="2" t="s">
        <v>15</v>
      </c>
      <c r="G146" s="2" t="s">
        <v>3477</v>
      </c>
      <c r="H146" s="2" t="s">
        <v>3490</v>
      </c>
      <c r="I146" s="2" t="s">
        <v>16</v>
      </c>
      <c r="J146" s="75">
        <v>191.2</v>
      </c>
      <c r="K146" s="76">
        <v>4.3522914000000004</v>
      </c>
      <c r="L146" s="77">
        <v>0.25</v>
      </c>
      <c r="M146" s="78">
        <v>42602</v>
      </c>
      <c r="N146" s="96" t="s">
        <v>5035</v>
      </c>
      <c r="O146" s="2" t="s">
        <v>265</v>
      </c>
      <c r="P146" s="2" t="s">
        <v>3465</v>
      </c>
      <c r="Q146" s="2" t="s">
        <v>3471</v>
      </c>
      <c r="R146" s="23" t="str">
        <f t="shared" si="19"/>
        <v>OK-Canadian-15N-7W-12</v>
      </c>
      <c r="S146" s="23" t="str">
        <f t="shared" si="16"/>
        <v>15N-7W-12</v>
      </c>
      <c r="T146" s="23" t="str">
        <f t="shared" si="17"/>
        <v>15</v>
      </c>
      <c r="U146" s="23" t="str">
        <f t="shared" si="20"/>
        <v>N</v>
      </c>
      <c r="V146" s="23" t="str">
        <f t="shared" si="18"/>
        <v>7</v>
      </c>
      <c r="W146" s="23" t="str">
        <f t="shared" si="21"/>
        <v>W</v>
      </c>
      <c r="X146" s="23" t="str">
        <f t="shared" si="22"/>
        <v>OK</v>
      </c>
      <c r="Y146" s="184" t="str">
        <f t="shared" si="23"/>
        <v>L0007209</v>
      </c>
      <c r="Z146" s="28"/>
      <c r="AA146" s="28"/>
      <c r="AB146" s="23"/>
      <c r="AD146" t="str">
        <v>OK-L0009827</v>
      </c>
      <c r="AE146" t="str">
        <v>NP</v>
      </c>
      <c r="AF146" t="str">
        <v>Lease</v>
      </c>
      <c r="AG146" t="str">
        <v>Julie Barron</v>
      </c>
      <c r="AH146" t="str">
        <v>Alvarado LLC</v>
      </c>
    </row>
    <row r="147" spans="1:34" ht="15">
      <c r="A147" s="2" t="s">
        <v>6568</v>
      </c>
      <c r="B147" s="2" t="s">
        <v>13</v>
      </c>
      <c r="C147" s="2" t="s">
        <v>14</v>
      </c>
      <c r="D147" s="2" t="s">
        <v>277</v>
      </c>
      <c r="E147" s="2" t="s">
        <v>766</v>
      </c>
      <c r="F147" s="2" t="s">
        <v>15</v>
      </c>
      <c r="G147" s="2" t="s">
        <v>3477</v>
      </c>
      <c r="H147" s="2" t="s">
        <v>3488</v>
      </c>
      <c r="I147" s="2" t="s">
        <v>16</v>
      </c>
      <c r="J147" s="75">
        <v>223.72</v>
      </c>
      <c r="K147" s="76">
        <v>2.3249995999999999</v>
      </c>
      <c r="L147" s="77">
        <v>0.2</v>
      </c>
      <c r="M147" s="78">
        <v>39185</v>
      </c>
      <c r="N147" s="96" t="s">
        <v>4433</v>
      </c>
      <c r="O147" s="2" t="s">
        <v>221</v>
      </c>
      <c r="P147" s="2" t="s">
        <v>3465</v>
      </c>
      <c r="Q147" s="2" t="s">
        <v>3471</v>
      </c>
      <c r="R147" s="23" t="str">
        <f t="shared" si="19"/>
        <v>OK-Canadian-15N-7W-1</v>
      </c>
      <c r="S147" s="23" t="str">
        <f t="shared" si="16"/>
        <v>15N-7W-1</v>
      </c>
      <c r="T147" s="23" t="str">
        <f t="shared" si="17"/>
        <v>15</v>
      </c>
      <c r="U147" s="23" t="str">
        <f t="shared" si="20"/>
        <v>N</v>
      </c>
      <c r="V147" s="23" t="str">
        <f t="shared" si="18"/>
        <v>7</v>
      </c>
      <c r="W147" s="23" t="str">
        <f t="shared" si="21"/>
        <v>W</v>
      </c>
      <c r="X147" s="23" t="str">
        <f t="shared" si="22"/>
        <v>OK</v>
      </c>
      <c r="Y147" s="184" t="str">
        <f t="shared" si="23"/>
        <v>L0007210</v>
      </c>
      <c r="Z147" s="28"/>
      <c r="AA147" s="28"/>
      <c r="AB147" s="23"/>
      <c r="AD147" t="str">
        <v>OK-L0009831</v>
      </c>
      <c r="AE147" t="str">
        <v>NP</v>
      </c>
      <c r="AF147" t="str">
        <v>Lease</v>
      </c>
      <c r="AG147" t="str">
        <v>Brandy Franco</v>
      </c>
      <c r="AH147" t="str">
        <v>Martin Ltd</v>
      </c>
    </row>
    <row r="148" spans="1:34" ht="15">
      <c r="A148" s="2" t="s">
        <v>6569</v>
      </c>
      <c r="B148" s="2" t="s">
        <v>13</v>
      </c>
      <c r="C148" s="2" t="s">
        <v>14</v>
      </c>
      <c r="D148" s="2" t="s">
        <v>278</v>
      </c>
      <c r="E148" s="2" t="s">
        <v>1100</v>
      </c>
      <c r="F148" s="2" t="s">
        <v>15</v>
      </c>
      <c r="G148" s="2" t="s">
        <v>3477</v>
      </c>
      <c r="H148" s="2" t="s">
        <v>3484</v>
      </c>
      <c r="I148" s="2" t="s">
        <v>16</v>
      </c>
      <c r="J148" s="75">
        <v>0</v>
      </c>
      <c r="K148" s="76">
        <v>167.636</v>
      </c>
      <c r="L148" s="77">
        <v>0.1875</v>
      </c>
      <c r="M148" s="78">
        <v>39032</v>
      </c>
      <c r="N148" s="96" t="s">
        <v>4434</v>
      </c>
      <c r="O148" s="2" t="s">
        <v>110</v>
      </c>
      <c r="P148" s="2" t="s">
        <v>3465</v>
      </c>
      <c r="Q148" s="2" t="s">
        <v>3471</v>
      </c>
      <c r="R148" s="23" t="str">
        <f t="shared" si="19"/>
        <v>OK-Canadian-15N-7W-11</v>
      </c>
      <c r="S148" s="23" t="str">
        <f t="shared" si="16"/>
        <v>15N-7W-11</v>
      </c>
      <c r="T148" s="23" t="str">
        <f t="shared" si="17"/>
        <v>15</v>
      </c>
      <c r="U148" s="23" t="str">
        <f t="shared" si="20"/>
        <v>N</v>
      </c>
      <c r="V148" s="23" t="str">
        <f t="shared" si="18"/>
        <v>7</v>
      </c>
      <c r="W148" s="23" t="str">
        <f t="shared" si="21"/>
        <v>W</v>
      </c>
      <c r="X148" s="23" t="str">
        <f t="shared" si="22"/>
        <v>OK</v>
      </c>
      <c r="Y148" s="184" t="str">
        <f t="shared" si="23"/>
        <v>L0007211</v>
      </c>
      <c r="Z148" s="28"/>
      <c r="AA148" s="28"/>
      <c r="AB148" s="23"/>
      <c r="AD148" t="str">
        <v>OK-L0009832</v>
      </c>
      <c r="AE148" t="str">
        <v>NP</v>
      </c>
      <c r="AF148" t="str">
        <v>Lease</v>
      </c>
      <c r="AG148" t="str">
        <v>Danny Schroeder</v>
      </c>
      <c r="AH148" t="str">
        <v>Lee, Miller and Harmon</v>
      </c>
    </row>
    <row r="149" spans="1:34" ht="15">
      <c r="A149" s="23" t="s">
        <v>6570</v>
      </c>
      <c r="B149" s="2" t="s">
        <v>13</v>
      </c>
      <c r="C149" s="2" t="s">
        <v>14</v>
      </c>
      <c r="D149" s="2" t="s">
        <v>279</v>
      </c>
      <c r="E149" s="23" t="s">
        <v>1777</v>
      </c>
      <c r="F149" s="2" t="s">
        <v>15</v>
      </c>
      <c r="G149" s="2" t="s">
        <v>3477</v>
      </c>
      <c r="H149" s="2" t="s">
        <v>3491</v>
      </c>
      <c r="I149" s="2" t="s">
        <v>16</v>
      </c>
      <c r="J149" s="75">
        <v>160.86000000000001</v>
      </c>
      <c r="K149" s="76">
        <v>0</v>
      </c>
      <c r="L149" s="77">
        <v>0.1875</v>
      </c>
      <c r="M149" s="78">
        <v>40238</v>
      </c>
      <c r="N149" s="96" t="s">
        <v>5036</v>
      </c>
      <c r="O149" s="2" t="s">
        <v>280</v>
      </c>
      <c r="P149" s="2" t="s">
        <v>3465</v>
      </c>
      <c r="Q149" s="2" t="s">
        <v>3471</v>
      </c>
      <c r="R149" s="23" t="str">
        <f t="shared" si="19"/>
        <v>OK-Canadian-15N-7W-14</v>
      </c>
      <c r="S149" s="23" t="str">
        <f t="shared" si="16"/>
        <v>15N-7W-14</v>
      </c>
      <c r="T149" s="23" t="str">
        <f t="shared" si="17"/>
        <v>15</v>
      </c>
      <c r="U149" s="23" t="str">
        <f t="shared" si="20"/>
        <v>N</v>
      </c>
      <c r="V149" s="23" t="str">
        <f t="shared" si="18"/>
        <v>7</v>
      </c>
      <c r="W149" s="23" t="str">
        <f t="shared" si="21"/>
        <v>W</v>
      </c>
      <c r="X149" s="23" t="str">
        <f t="shared" si="22"/>
        <v>OK</v>
      </c>
      <c r="Y149" s="184" t="str">
        <f t="shared" si="23"/>
        <v>L0007212</v>
      </c>
      <c r="Z149" s="28"/>
      <c r="AA149" s="28"/>
      <c r="AB149" s="23"/>
      <c r="AD149" t="str">
        <v>OK-L0009833</v>
      </c>
      <c r="AE149" t="str">
        <v>NP</v>
      </c>
      <c r="AF149" t="str">
        <v>Lease</v>
      </c>
      <c r="AG149" t="str">
        <v>Kevin Johnson</v>
      </c>
      <c r="AH149" t="str">
        <v>Perez, Harper and Cochran</v>
      </c>
    </row>
    <row r="150" spans="1:34" ht="15">
      <c r="A150" s="2" t="s">
        <v>6571</v>
      </c>
      <c r="B150" s="2" t="s">
        <v>13</v>
      </c>
      <c r="C150" s="2" t="s">
        <v>14</v>
      </c>
      <c r="D150" s="2" t="s">
        <v>281</v>
      </c>
      <c r="E150" s="23" t="s">
        <v>2864</v>
      </c>
      <c r="F150" s="2" t="s">
        <v>15</v>
      </c>
      <c r="G150" s="2" t="s">
        <v>3477</v>
      </c>
      <c r="H150" s="2" t="s">
        <v>3491</v>
      </c>
      <c r="I150" s="2" t="s">
        <v>16</v>
      </c>
      <c r="J150" s="75">
        <v>160.1</v>
      </c>
      <c r="K150" s="76">
        <v>0</v>
      </c>
      <c r="L150" s="77">
        <v>0.1875</v>
      </c>
      <c r="M150" s="78">
        <v>42766</v>
      </c>
      <c r="N150" s="96" t="s">
        <v>3696</v>
      </c>
      <c r="O150" s="2" t="s">
        <v>280</v>
      </c>
      <c r="P150" s="2" t="s">
        <v>3465</v>
      </c>
      <c r="Q150" s="2" t="s">
        <v>3471</v>
      </c>
      <c r="R150" s="23" t="str">
        <f t="shared" si="19"/>
        <v>OK-Canadian-15N-7W-14</v>
      </c>
      <c r="S150" s="23" t="str">
        <f t="shared" si="16"/>
        <v>15N-7W-14</v>
      </c>
      <c r="T150" s="23" t="str">
        <f t="shared" si="17"/>
        <v>15</v>
      </c>
      <c r="U150" s="23" t="str">
        <f t="shared" si="20"/>
        <v>N</v>
      </c>
      <c r="V150" s="23" t="str">
        <f t="shared" si="18"/>
        <v>7</v>
      </c>
      <c r="W150" s="23" t="str">
        <f t="shared" si="21"/>
        <v>W</v>
      </c>
      <c r="X150" s="23" t="str">
        <f t="shared" si="22"/>
        <v>OK</v>
      </c>
      <c r="Y150" s="184" t="str">
        <f t="shared" si="23"/>
        <v>L0007213</v>
      </c>
      <c r="Z150" s="28"/>
      <c r="AA150" s="28"/>
      <c r="AB150" s="23"/>
      <c r="AD150" t="str">
        <v>OK-L0009836</v>
      </c>
      <c r="AE150" t="str">
        <v>NP</v>
      </c>
      <c r="AF150" t="str">
        <v>Lease</v>
      </c>
      <c r="AG150" t="str">
        <v>Natalie Stone</v>
      </c>
      <c r="AH150" t="str">
        <v>Melton LLC</v>
      </c>
    </row>
    <row r="151" spans="1:34" ht="15">
      <c r="A151" s="2" t="s">
        <v>6572</v>
      </c>
      <c r="B151" s="2" t="s">
        <v>13</v>
      </c>
      <c r="C151" s="2" t="s">
        <v>14</v>
      </c>
      <c r="D151" s="2" t="s">
        <v>282</v>
      </c>
      <c r="E151" s="23" t="s">
        <v>2207</v>
      </c>
      <c r="F151" s="2" t="s">
        <v>15</v>
      </c>
      <c r="G151" s="2" t="s">
        <v>3477</v>
      </c>
      <c r="H151" s="2" t="s">
        <v>3491</v>
      </c>
      <c r="I151" s="2" t="s">
        <v>16</v>
      </c>
      <c r="J151" s="75">
        <v>150.51</v>
      </c>
      <c r="K151" s="76">
        <v>0</v>
      </c>
      <c r="L151" s="77">
        <v>0.25</v>
      </c>
      <c r="M151" s="78">
        <v>39787</v>
      </c>
      <c r="N151" s="96" t="s">
        <v>5037</v>
      </c>
      <c r="O151" s="2" t="s">
        <v>280</v>
      </c>
      <c r="P151" s="2" t="s">
        <v>3465</v>
      </c>
      <c r="Q151" s="2" t="s">
        <v>3471</v>
      </c>
      <c r="R151" s="23" t="str">
        <f t="shared" si="19"/>
        <v>OK-Canadian-15N-7W-14</v>
      </c>
      <c r="S151" s="23" t="str">
        <f t="shared" si="16"/>
        <v>15N-7W-14</v>
      </c>
      <c r="T151" s="23" t="str">
        <f t="shared" si="17"/>
        <v>15</v>
      </c>
      <c r="U151" s="23" t="str">
        <f t="shared" si="20"/>
        <v>N</v>
      </c>
      <c r="V151" s="23" t="str">
        <f t="shared" si="18"/>
        <v>7</v>
      </c>
      <c r="W151" s="23" t="str">
        <f t="shared" si="21"/>
        <v>W</v>
      </c>
      <c r="X151" s="23" t="str">
        <f t="shared" si="22"/>
        <v>OK</v>
      </c>
      <c r="Y151" s="184" t="str">
        <f t="shared" si="23"/>
        <v>L0007214</v>
      </c>
      <c r="Z151" s="28"/>
      <c r="AA151" s="28"/>
      <c r="AB151" s="23"/>
      <c r="AD151" t="str">
        <v>OK-L0009838</v>
      </c>
      <c r="AE151" t="str">
        <v>NP</v>
      </c>
      <c r="AF151" t="str">
        <v>Lease</v>
      </c>
      <c r="AG151" t="str">
        <v>Crystal Moore</v>
      </c>
      <c r="AH151" t="str">
        <v>Stevenson PLC</v>
      </c>
    </row>
    <row r="152" spans="1:34" ht="15">
      <c r="A152" s="23" t="s">
        <v>6573</v>
      </c>
      <c r="B152" s="2" t="s">
        <v>13</v>
      </c>
      <c r="C152" s="2" t="s">
        <v>14</v>
      </c>
      <c r="D152" s="2" t="s">
        <v>283</v>
      </c>
      <c r="E152" s="2" t="s">
        <v>354</v>
      </c>
      <c r="F152" s="2" t="s">
        <v>15</v>
      </c>
      <c r="G152" s="2" t="s">
        <v>3477</v>
      </c>
      <c r="H152" s="2" t="s">
        <v>3484</v>
      </c>
      <c r="I152" s="2" t="s">
        <v>16</v>
      </c>
      <c r="J152" s="75">
        <v>60.93</v>
      </c>
      <c r="K152" s="76">
        <v>9</v>
      </c>
      <c r="L152" s="77">
        <v>0.2</v>
      </c>
      <c r="M152" s="78">
        <v>39199</v>
      </c>
      <c r="N152" s="96" t="s">
        <v>4435</v>
      </c>
      <c r="O152" s="2" t="s">
        <v>110</v>
      </c>
      <c r="P152" s="2" t="s">
        <v>3465</v>
      </c>
      <c r="Q152" s="2" t="s">
        <v>3471</v>
      </c>
      <c r="R152" s="23" t="str">
        <f t="shared" si="19"/>
        <v>OK-Canadian-15N-7W-11</v>
      </c>
      <c r="S152" s="23" t="str">
        <f t="shared" si="16"/>
        <v>15N-7W-11</v>
      </c>
      <c r="T152" s="23" t="str">
        <f t="shared" si="17"/>
        <v>15</v>
      </c>
      <c r="U152" s="23" t="str">
        <f t="shared" si="20"/>
        <v>N</v>
      </c>
      <c r="V152" s="23" t="str">
        <f t="shared" si="18"/>
        <v>7</v>
      </c>
      <c r="W152" s="23" t="str">
        <f t="shared" si="21"/>
        <v>W</v>
      </c>
      <c r="X152" s="23" t="str">
        <f t="shared" si="22"/>
        <v>OK</v>
      </c>
      <c r="Y152" s="184" t="str">
        <f t="shared" si="23"/>
        <v>L0007215</v>
      </c>
      <c r="Z152" s="28"/>
      <c r="AA152" s="28"/>
      <c r="AB152" s="23"/>
      <c r="AD152" t="str">
        <v>OK-L0009842</v>
      </c>
      <c r="AE152" t="str">
        <v>NP</v>
      </c>
      <c r="AF152" t="str">
        <v>Lease</v>
      </c>
      <c r="AG152" t="str">
        <v>Tara Ramirez</v>
      </c>
      <c r="AH152" t="str">
        <v>Stephenson LLC</v>
      </c>
    </row>
    <row r="153" spans="1:34" ht="15">
      <c r="A153" s="2" t="s">
        <v>6574</v>
      </c>
      <c r="B153" s="2" t="s">
        <v>13</v>
      </c>
      <c r="C153" s="2" t="s">
        <v>14</v>
      </c>
      <c r="D153" s="2" t="s">
        <v>285</v>
      </c>
      <c r="E153" s="2" t="s">
        <v>774</v>
      </c>
      <c r="F153" s="2" t="s">
        <v>15</v>
      </c>
      <c r="G153" s="2" t="s">
        <v>3477</v>
      </c>
      <c r="H153" s="2" t="s">
        <v>3484</v>
      </c>
      <c r="I153" s="2" t="s">
        <v>16</v>
      </c>
      <c r="J153" s="75">
        <v>241.03</v>
      </c>
      <c r="K153" s="76">
        <v>7.80403</v>
      </c>
      <c r="L153" s="77">
        <v>0.1875</v>
      </c>
      <c r="M153" s="78">
        <v>39511</v>
      </c>
      <c r="N153" s="96" t="s">
        <v>5038</v>
      </c>
      <c r="O153" s="2" t="s">
        <v>110</v>
      </c>
      <c r="P153" s="2" t="s">
        <v>3465</v>
      </c>
      <c r="Q153" s="2" t="s">
        <v>3471</v>
      </c>
      <c r="R153" s="23" t="str">
        <f t="shared" si="19"/>
        <v>OK-Canadian-15N-7W-11</v>
      </c>
      <c r="S153" s="23" t="str">
        <f t="shared" si="16"/>
        <v>15N-7W-11</v>
      </c>
      <c r="T153" s="23" t="str">
        <f t="shared" si="17"/>
        <v>15</v>
      </c>
      <c r="U153" s="23" t="str">
        <f t="shared" si="20"/>
        <v>N</v>
      </c>
      <c r="V153" s="23" t="str">
        <f t="shared" si="18"/>
        <v>7</v>
      </c>
      <c r="W153" s="23" t="str">
        <f t="shared" si="21"/>
        <v>W</v>
      </c>
      <c r="X153" s="23" t="str">
        <f t="shared" si="22"/>
        <v>OK</v>
      </c>
      <c r="Y153" s="184" t="str">
        <f t="shared" si="23"/>
        <v>L0007216</v>
      </c>
      <c r="Z153" s="28"/>
      <c r="AA153" s="28"/>
      <c r="AB153" s="23"/>
      <c r="AD153" t="str">
        <v>OK-L0009848</v>
      </c>
      <c r="AE153" t="str">
        <v>NP</v>
      </c>
      <c r="AF153" t="str">
        <v>Lease</v>
      </c>
      <c r="AG153" t="str">
        <v>Annette Newman</v>
      </c>
      <c r="AH153" t="str">
        <v>Cruz PLC</v>
      </c>
    </row>
    <row r="154" spans="1:34" ht="15">
      <c r="A154" s="2" t="s">
        <v>6575</v>
      </c>
      <c r="B154" s="2" t="s">
        <v>13</v>
      </c>
      <c r="C154" s="2" t="s">
        <v>14</v>
      </c>
      <c r="D154" s="2" t="s">
        <v>286</v>
      </c>
      <c r="E154" s="23" t="s">
        <v>3063</v>
      </c>
      <c r="F154" s="2" t="s">
        <v>15</v>
      </c>
      <c r="G154" s="2" t="s">
        <v>3477</v>
      </c>
      <c r="H154" s="2" t="s">
        <v>3490</v>
      </c>
      <c r="I154" s="2" t="s">
        <v>16</v>
      </c>
      <c r="J154" s="75">
        <v>42.07</v>
      </c>
      <c r="K154" s="76">
        <v>2.25</v>
      </c>
      <c r="L154" s="77">
        <v>0.2</v>
      </c>
      <c r="M154" s="78">
        <v>42189</v>
      </c>
      <c r="N154" s="96" t="s">
        <v>4436</v>
      </c>
      <c r="O154" s="2" t="s">
        <v>265</v>
      </c>
      <c r="P154" s="2" t="s">
        <v>3465</v>
      </c>
      <c r="Q154" s="2" t="s">
        <v>3471</v>
      </c>
      <c r="R154" s="23" t="str">
        <f t="shared" si="19"/>
        <v>OK-Canadian-15N-7W-12</v>
      </c>
      <c r="S154" s="23" t="str">
        <f t="shared" si="16"/>
        <v>15N-7W-12</v>
      </c>
      <c r="T154" s="23" t="str">
        <f t="shared" si="17"/>
        <v>15</v>
      </c>
      <c r="U154" s="23" t="str">
        <f t="shared" si="20"/>
        <v>N</v>
      </c>
      <c r="V154" s="23" t="str">
        <f t="shared" si="18"/>
        <v>7</v>
      </c>
      <c r="W154" s="23" t="str">
        <f t="shared" si="21"/>
        <v>W</v>
      </c>
      <c r="X154" s="23" t="str">
        <f t="shared" si="22"/>
        <v>OK</v>
      </c>
      <c r="Y154" s="184" t="str">
        <f t="shared" si="23"/>
        <v>L0007217</v>
      </c>
      <c r="Z154" s="28"/>
      <c r="AA154" s="28"/>
      <c r="AB154" s="23"/>
      <c r="AD154" t="str">
        <v>OK-L0009849</v>
      </c>
      <c r="AE154" t="str">
        <v>NP</v>
      </c>
      <c r="AF154" t="str">
        <v>Lease</v>
      </c>
      <c r="AG154" t="str">
        <v>Jacob Sullivan</v>
      </c>
      <c r="AH154" t="str">
        <v>Lane Group</v>
      </c>
    </row>
    <row r="155" spans="1:34" ht="15">
      <c r="A155" s="23" t="s">
        <v>6576</v>
      </c>
      <c r="B155" s="2" t="s">
        <v>13</v>
      </c>
      <c r="C155" s="2" t="s">
        <v>14</v>
      </c>
      <c r="D155" s="2" t="s">
        <v>287</v>
      </c>
      <c r="E155" s="23" t="s">
        <v>3188</v>
      </c>
      <c r="F155" s="2" t="s">
        <v>15</v>
      </c>
      <c r="G155" s="2" t="s">
        <v>3477</v>
      </c>
      <c r="H155" s="2" t="s">
        <v>3490</v>
      </c>
      <c r="I155" s="2" t="s">
        <v>16</v>
      </c>
      <c r="J155" s="75">
        <v>81.92</v>
      </c>
      <c r="K155" s="76">
        <v>8.6999998999999999</v>
      </c>
      <c r="L155" s="77">
        <v>0.2</v>
      </c>
      <c r="M155" s="78">
        <v>39185</v>
      </c>
      <c r="N155" s="96" t="s">
        <v>4437</v>
      </c>
      <c r="O155" s="2" t="s">
        <v>265</v>
      </c>
      <c r="P155" s="2" t="s">
        <v>3465</v>
      </c>
      <c r="Q155" s="2" t="s">
        <v>3471</v>
      </c>
      <c r="R155" s="23" t="str">
        <f t="shared" si="19"/>
        <v>OK-Canadian-15N-7W-12</v>
      </c>
      <c r="S155" s="23" t="str">
        <f t="shared" si="16"/>
        <v>15N-7W-12</v>
      </c>
      <c r="T155" s="23" t="str">
        <f t="shared" si="17"/>
        <v>15</v>
      </c>
      <c r="U155" s="23" t="str">
        <f t="shared" si="20"/>
        <v>N</v>
      </c>
      <c r="V155" s="23" t="str">
        <f t="shared" si="18"/>
        <v>7</v>
      </c>
      <c r="W155" s="23" t="str">
        <f t="shared" si="21"/>
        <v>W</v>
      </c>
      <c r="X155" s="23" t="str">
        <f t="shared" si="22"/>
        <v>OK</v>
      </c>
      <c r="Y155" s="184" t="str">
        <f t="shared" si="23"/>
        <v>L0007218</v>
      </c>
      <c r="Z155" s="28"/>
      <c r="AA155" s="28"/>
      <c r="AB155" s="23"/>
      <c r="AD155" t="str">
        <v>OK-L0009850</v>
      </c>
      <c r="AE155" t="str">
        <v>NP</v>
      </c>
      <c r="AF155" t="str">
        <v>Lease</v>
      </c>
      <c r="AG155" t="str">
        <v>Susan Nichols</v>
      </c>
      <c r="AH155" t="str">
        <v>Conley Inc</v>
      </c>
    </row>
    <row r="156" spans="1:34" ht="15">
      <c r="A156" s="2" t="s">
        <v>6577</v>
      </c>
      <c r="B156" s="2" t="s">
        <v>13</v>
      </c>
      <c r="C156" s="2" t="s">
        <v>14</v>
      </c>
      <c r="D156" s="2" t="s">
        <v>288</v>
      </c>
      <c r="E156" s="23" t="s">
        <v>2147</v>
      </c>
      <c r="F156" s="2" t="s">
        <v>15</v>
      </c>
      <c r="G156" s="2" t="s">
        <v>3477</v>
      </c>
      <c r="H156" s="2" t="s">
        <v>3482</v>
      </c>
      <c r="I156" s="2" t="s">
        <v>16</v>
      </c>
      <c r="J156" s="75">
        <v>287.98</v>
      </c>
      <c r="K156" s="76">
        <v>33.325000000000003</v>
      </c>
      <c r="L156" s="77">
        <v>0.1875</v>
      </c>
      <c r="M156" s="78">
        <v>38896</v>
      </c>
      <c r="N156" s="96" t="s">
        <v>5039</v>
      </c>
      <c r="O156" s="2" t="s">
        <v>135</v>
      </c>
      <c r="P156" s="2" t="s">
        <v>3464</v>
      </c>
      <c r="Q156" s="2" t="s">
        <v>3471</v>
      </c>
      <c r="R156" s="23" t="str">
        <f t="shared" si="19"/>
        <v>OK-Canadian-14N-7W-8</v>
      </c>
      <c r="S156" s="23" t="str">
        <f t="shared" si="16"/>
        <v>14N-7W-8</v>
      </c>
      <c r="T156" s="23" t="str">
        <f t="shared" si="17"/>
        <v>14</v>
      </c>
      <c r="U156" s="23" t="str">
        <f t="shared" si="20"/>
        <v>N</v>
      </c>
      <c r="V156" s="23" t="str">
        <f t="shared" si="18"/>
        <v>7</v>
      </c>
      <c r="W156" s="23" t="str">
        <f t="shared" si="21"/>
        <v>W</v>
      </c>
      <c r="X156" s="23" t="str">
        <f t="shared" si="22"/>
        <v>OK</v>
      </c>
      <c r="Y156" s="184" t="str">
        <f t="shared" si="23"/>
        <v>L0007219</v>
      </c>
      <c r="Z156" s="28"/>
      <c r="AA156" s="28"/>
      <c r="AB156" s="23"/>
      <c r="AD156" t="str">
        <v>OK-L0009852</v>
      </c>
      <c r="AE156" t="str">
        <v>NP</v>
      </c>
      <c r="AF156" t="str">
        <v>Lease</v>
      </c>
      <c r="AG156" t="str">
        <v>William Gonzalez</v>
      </c>
      <c r="AH156" t="str">
        <v>Jensen Inc</v>
      </c>
    </row>
    <row r="157" spans="1:34" ht="15">
      <c r="A157" s="2" t="s">
        <v>6578</v>
      </c>
      <c r="B157" s="2" t="s">
        <v>13</v>
      </c>
      <c r="C157" s="2" t="s">
        <v>14</v>
      </c>
      <c r="D157" s="2" t="s">
        <v>289</v>
      </c>
      <c r="E157" s="23" t="s">
        <v>1502</v>
      </c>
      <c r="F157" s="2" t="s">
        <v>15</v>
      </c>
      <c r="G157" s="2" t="s">
        <v>3477</v>
      </c>
      <c r="H157" s="2" t="s">
        <v>3483</v>
      </c>
      <c r="I157" s="2" t="s">
        <v>16</v>
      </c>
      <c r="J157" s="75">
        <v>228.22</v>
      </c>
      <c r="K157" s="76">
        <v>25.8</v>
      </c>
      <c r="L157" s="77">
        <v>0.1875</v>
      </c>
      <c r="M157" s="78">
        <v>39366</v>
      </c>
      <c r="N157" s="96" t="s">
        <v>5040</v>
      </c>
      <c r="O157" s="2" t="s">
        <v>140</v>
      </c>
      <c r="P157" s="2" t="s">
        <v>3464</v>
      </c>
      <c r="Q157" s="2" t="s">
        <v>3471</v>
      </c>
      <c r="R157" s="23" t="str">
        <f t="shared" si="19"/>
        <v>OK-Canadian-14N-7W-17</v>
      </c>
      <c r="S157" s="23" t="str">
        <f t="shared" si="16"/>
        <v>14N-7W-17</v>
      </c>
      <c r="T157" s="23" t="str">
        <f t="shared" si="17"/>
        <v>14</v>
      </c>
      <c r="U157" s="23" t="str">
        <f t="shared" si="20"/>
        <v>N</v>
      </c>
      <c r="V157" s="23" t="str">
        <f t="shared" si="18"/>
        <v>7</v>
      </c>
      <c r="W157" s="23" t="str">
        <f t="shared" si="21"/>
        <v>W</v>
      </c>
      <c r="X157" s="23" t="str">
        <f t="shared" si="22"/>
        <v>OK</v>
      </c>
      <c r="Y157" s="184" t="str">
        <f t="shared" si="23"/>
        <v>L0007220</v>
      </c>
      <c r="Z157" s="28"/>
      <c r="AA157" s="28"/>
      <c r="AB157" s="23"/>
      <c r="AD157" t="str">
        <v>OK-L0009856</v>
      </c>
      <c r="AE157" t="str">
        <v>NP</v>
      </c>
      <c r="AF157" t="str">
        <v>Lease</v>
      </c>
      <c r="AG157" t="str">
        <v>Debra Moore</v>
      </c>
      <c r="AH157" t="str">
        <v>Hall LLC</v>
      </c>
    </row>
    <row r="158" spans="1:34" ht="15">
      <c r="A158" s="23" t="s">
        <v>6579</v>
      </c>
      <c r="B158" s="2" t="s">
        <v>13</v>
      </c>
      <c r="C158" s="2" t="s">
        <v>14</v>
      </c>
      <c r="D158" s="2" t="s">
        <v>290</v>
      </c>
      <c r="E158" s="23" t="s">
        <v>3126</v>
      </c>
      <c r="F158" s="2" t="s">
        <v>15</v>
      </c>
      <c r="G158" s="2" t="s">
        <v>3477</v>
      </c>
      <c r="H158" s="2" t="s">
        <v>3483</v>
      </c>
      <c r="I158" s="2" t="s">
        <v>16</v>
      </c>
      <c r="J158" s="75">
        <v>133.04</v>
      </c>
      <c r="K158" s="76">
        <v>32.5</v>
      </c>
      <c r="L158" s="77">
        <v>0.1875</v>
      </c>
      <c r="M158" s="78">
        <v>42848</v>
      </c>
      <c r="N158" s="96" t="s">
        <v>3785</v>
      </c>
      <c r="O158" s="2" t="s">
        <v>140</v>
      </c>
      <c r="P158" s="2" t="s">
        <v>3464</v>
      </c>
      <c r="Q158" s="2" t="s">
        <v>3471</v>
      </c>
      <c r="R158" s="23" t="str">
        <f t="shared" si="19"/>
        <v>OK-Canadian-14N-7W-17</v>
      </c>
      <c r="S158" s="23" t="str">
        <f t="shared" si="16"/>
        <v>14N-7W-17</v>
      </c>
      <c r="T158" s="23" t="str">
        <f t="shared" si="17"/>
        <v>14</v>
      </c>
      <c r="U158" s="23" t="str">
        <f t="shared" si="20"/>
        <v>N</v>
      </c>
      <c r="V158" s="23" t="str">
        <f t="shared" si="18"/>
        <v>7</v>
      </c>
      <c r="W158" s="23" t="str">
        <f t="shared" si="21"/>
        <v>W</v>
      </c>
      <c r="X158" s="23" t="str">
        <f t="shared" si="22"/>
        <v>OK</v>
      </c>
      <c r="Y158" s="184" t="str">
        <f t="shared" si="23"/>
        <v>L0007221</v>
      </c>
      <c r="Z158" s="28"/>
      <c r="AA158" s="28"/>
      <c r="AB158" s="23"/>
      <c r="AD158" t="str">
        <v>OK-L0009857</v>
      </c>
      <c r="AE158" t="str">
        <v>NP</v>
      </c>
      <c r="AF158" t="str">
        <v>Lease</v>
      </c>
      <c r="AG158" t="str">
        <v>Danielle Walker</v>
      </c>
      <c r="AH158" t="str">
        <v>Dunlap PLC</v>
      </c>
    </row>
    <row r="159" spans="1:34" ht="15">
      <c r="A159" s="2" t="s">
        <v>6580</v>
      </c>
      <c r="B159" s="2" t="s">
        <v>13</v>
      </c>
      <c r="C159" s="2" t="s">
        <v>14</v>
      </c>
      <c r="D159" s="2" t="s">
        <v>291</v>
      </c>
      <c r="E159" s="23" t="s">
        <v>3188</v>
      </c>
      <c r="F159" s="2" t="s">
        <v>15</v>
      </c>
      <c r="G159" s="2" t="s">
        <v>3477</v>
      </c>
      <c r="H159" s="2" t="s">
        <v>3483</v>
      </c>
      <c r="I159" s="2" t="s">
        <v>16</v>
      </c>
      <c r="J159" s="75">
        <v>133.03</v>
      </c>
      <c r="K159" s="76">
        <v>11.490180000000001</v>
      </c>
      <c r="L159" s="77">
        <v>0.25</v>
      </c>
      <c r="M159" s="78">
        <v>39880</v>
      </c>
      <c r="N159" s="96" t="s">
        <v>3697</v>
      </c>
      <c r="O159" s="2" t="s">
        <v>140</v>
      </c>
      <c r="P159" s="2" t="s">
        <v>3464</v>
      </c>
      <c r="Q159" s="2" t="s">
        <v>3471</v>
      </c>
      <c r="R159" s="23" t="str">
        <f t="shared" si="19"/>
        <v>OK-Canadian-14N-7W-17</v>
      </c>
      <c r="S159" s="23" t="str">
        <f t="shared" si="16"/>
        <v>14N-7W-17</v>
      </c>
      <c r="T159" s="23" t="str">
        <f t="shared" si="17"/>
        <v>14</v>
      </c>
      <c r="U159" s="23" t="str">
        <f t="shared" si="20"/>
        <v>N</v>
      </c>
      <c r="V159" s="23" t="str">
        <f t="shared" si="18"/>
        <v>7</v>
      </c>
      <c r="W159" s="23" t="str">
        <f t="shared" si="21"/>
        <v>W</v>
      </c>
      <c r="X159" s="23" t="str">
        <f t="shared" si="22"/>
        <v>OK</v>
      </c>
      <c r="Y159" s="184" t="str">
        <f t="shared" si="23"/>
        <v>L0007222</v>
      </c>
      <c r="Z159" s="28"/>
      <c r="AA159" s="28"/>
      <c r="AB159" s="23"/>
      <c r="AD159" t="str">
        <v>OK-L0009858</v>
      </c>
      <c r="AE159" t="str">
        <v>NP</v>
      </c>
      <c r="AF159" t="str">
        <v>Lease</v>
      </c>
      <c r="AG159" t="str">
        <v>James Mayo</v>
      </c>
      <c r="AH159" t="str">
        <v>Hall LLC</v>
      </c>
    </row>
    <row r="160" spans="1:34" ht="15">
      <c r="A160" s="2" t="s">
        <v>6581</v>
      </c>
      <c r="B160" s="2" t="s">
        <v>13</v>
      </c>
      <c r="C160" s="2" t="s">
        <v>14</v>
      </c>
      <c r="D160" s="2" t="s">
        <v>292</v>
      </c>
      <c r="E160" s="23" t="s">
        <v>3126</v>
      </c>
      <c r="F160" s="2" t="s">
        <v>15</v>
      </c>
      <c r="G160" s="2" t="s">
        <v>3477</v>
      </c>
      <c r="H160" s="2" t="s">
        <v>3483</v>
      </c>
      <c r="I160" s="2" t="s">
        <v>16</v>
      </c>
      <c r="J160" s="75">
        <v>429.83</v>
      </c>
      <c r="K160" s="76">
        <v>45.15</v>
      </c>
      <c r="L160" s="77">
        <v>0.1875</v>
      </c>
      <c r="M160" s="78">
        <v>38896</v>
      </c>
      <c r="N160" s="96" t="s">
        <v>5041</v>
      </c>
      <c r="O160" s="2" t="s">
        <v>140</v>
      </c>
      <c r="P160" s="2" t="s">
        <v>3464</v>
      </c>
      <c r="Q160" s="2" t="s">
        <v>3471</v>
      </c>
      <c r="R160" s="23" t="str">
        <f t="shared" si="19"/>
        <v>OK-Canadian-14N-7W-17</v>
      </c>
      <c r="S160" s="23" t="str">
        <f t="shared" si="16"/>
        <v>14N-7W-17</v>
      </c>
      <c r="T160" s="23" t="str">
        <f t="shared" si="17"/>
        <v>14</v>
      </c>
      <c r="U160" s="23" t="str">
        <f t="shared" si="20"/>
        <v>N</v>
      </c>
      <c r="V160" s="23" t="str">
        <f t="shared" si="18"/>
        <v>7</v>
      </c>
      <c r="W160" s="23" t="str">
        <f t="shared" si="21"/>
        <v>W</v>
      </c>
      <c r="X160" s="23" t="str">
        <f t="shared" si="22"/>
        <v>OK</v>
      </c>
      <c r="Y160" s="184" t="str">
        <f t="shared" si="23"/>
        <v>L0007223</v>
      </c>
      <c r="Z160" s="28"/>
      <c r="AA160" s="28"/>
      <c r="AB160" s="23"/>
      <c r="AD160" t="str">
        <v>OK-L0009859</v>
      </c>
      <c r="AE160" t="str">
        <v>NP</v>
      </c>
      <c r="AF160" t="str">
        <v>Lease</v>
      </c>
      <c r="AG160" t="str">
        <v>James Patel</v>
      </c>
      <c r="AH160" t="str">
        <v>Brown Inc</v>
      </c>
    </row>
    <row r="161" spans="1:34" ht="15">
      <c r="A161" s="23" t="s">
        <v>6582</v>
      </c>
      <c r="B161" s="2" t="s">
        <v>13</v>
      </c>
      <c r="C161" s="2" t="s">
        <v>14</v>
      </c>
      <c r="D161" s="2" t="s">
        <v>293</v>
      </c>
      <c r="E161" s="2" t="s">
        <v>354</v>
      </c>
      <c r="F161" s="2" t="s">
        <v>15</v>
      </c>
      <c r="G161" s="2" t="s">
        <v>3477</v>
      </c>
      <c r="H161" s="2" t="s">
        <v>3483</v>
      </c>
      <c r="I161" s="2" t="s">
        <v>16</v>
      </c>
      <c r="J161" s="75">
        <v>499.76</v>
      </c>
      <c r="K161" s="76">
        <v>183.75</v>
      </c>
      <c r="L161" s="77">
        <v>0.25</v>
      </c>
      <c r="M161" s="78">
        <v>40316</v>
      </c>
      <c r="N161" s="96" t="s">
        <v>5042</v>
      </c>
      <c r="O161" s="2" t="s">
        <v>140</v>
      </c>
      <c r="P161" s="2" t="s">
        <v>3464</v>
      </c>
      <c r="Q161" s="2" t="s">
        <v>3471</v>
      </c>
      <c r="R161" s="23" t="str">
        <f t="shared" si="19"/>
        <v>OK-Canadian-14N-7W-17</v>
      </c>
      <c r="S161" s="23" t="str">
        <f t="shared" si="16"/>
        <v>14N-7W-17</v>
      </c>
      <c r="T161" s="23" t="str">
        <f t="shared" si="17"/>
        <v>14</v>
      </c>
      <c r="U161" s="23" t="str">
        <f t="shared" si="20"/>
        <v>N</v>
      </c>
      <c r="V161" s="23" t="str">
        <f t="shared" si="18"/>
        <v>7</v>
      </c>
      <c r="W161" s="23" t="str">
        <f t="shared" si="21"/>
        <v>W</v>
      </c>
      <c r="X161" s="23" t="str">
        <f t="shared" si="22"/>
        <v>OK</v>
      </c>
      <c r="Y161" s="184" t="str">
        <f t="shared" si="23"/>
        <v>L0007224</v>
      </c>
      <c r="Z161" s="28"/>
      <c r="AA161" s="28"/>
      <c r="AB161" s="23"/>
      <c r="AD161" t="str">
        <v>OK-L0009861</v>
      </c>
      <c r="AE161" t="str">
        <v>NP</v>
      </c>
      <c r="AF161" t="str">
        <v>Lease</v>
      </c>
      <c r="AG161" t="str">
        <v>Tim Miller</v>
      </c>
      <c r="AH161" t="str">
        <v>Hall LLC</v>
      </c>
    </row>
    <row r="162" spans="1:34" ht="15">
      <c r="A162" s="2" t="s">
        <v>6583</v>
      </c>
      <c r="B162" s="2" t="s">
        <v>13</v>
      </c>
      <c r="C162" s="2" t="s">
        <v>14</v>
      </c>
      <c r="D162" s="2" t="s">
        <v>294</v>
      </c>
      <c r="E162" s="23" t="s">
        <v>2552</v>
      </c>
      <c r="F162" s="2" t="s">
        <v>15</v>
      </c>
      <c r="G162" s="2" t="s">
        <v>3477</v>
      </c>
      <c r="H162" s="2" t="s">
        <v>3483</v>
      </c>
      <c r="I162" s="2" t="s">
        <v>16</v>
      </c>
      <c r="J162" s="75">
        <v>20.52</v>
      </c>
      <c r="K162" s="76">
        <v>1.6666666000000001</v>
      </c>
      <c r="L162" s="77">
        <v>0.1875</v>
      </c>
      <c r="M162" s="78">
        <v>42855</v>
      </c>
      <c r="N162" s="96" t="s">
        <v>3698</v>
      </c>
      <c r="O162" s="2" t="s">
        <v>140</v>
      </c>
      <c r="P162" s="2" t="s">
        <v>3464</v>
      </c>
      <c r="Q162" s="2" t="s">
        <v>3471</v>
      </c>
      <c r="R162" s="23" t="str">
        <f t="shared" si="19"/>
        <v>OK-Canadian-14N-7W-17</v>
      </c>
      <c r="S162" s="23" t="str">
        <f t="shared" si="16"/>
        <v>14N-7W-17</v>
      </c>
      <c r="T162" s="23" t="str">
        <f t="shared" si="17"/>
        <v>14</v>
      </c>
      <c r="U162" s="23" t="str">
        <f t="shared" si="20"/>
        <v>N</v>
      </c>
      <c r="V162" s="23" t="str">
        <f t="shared" si="18"/>
        <v>7</v>
      </c>
      <c r="W162" s="23" t="str">
        <f t="shared" si="21"/>
        <v>W</v>
      </c>
      <c r="X162" s="23" t="str">
        <f t="shared" si="22"/>
        <v>OK</v>
      </c>
      <c r="Y162" s="184" t="str">
        <f t="shared" si="23"/>
        <v>L0007225</v>
      </c>
      <c r="Z162" s="28"/>
      <c r="AA162" s="28"/>
      <c r="AB162" s="23"/>
      <c r="AD162" t="str">
        <v>OK-L0009862</v>
      </c>
      <c r="AE162" t="str">
        <v>NP</v>
      </c>
      <c r="AF162" t="str">
        <v>Lease</v>
      </c>
      <c r="AG162" t="str">
        <v>Thomas Mcmahon</v>
      </c>
      <c r="AH162" t="str">
        <v>Conley Inc</v>
      </c>
    </row>
    <row r="163" spans="1:34" ht="15">
      <c r="A163" s="2" t="s">
        <v>6584</v>
      </c>
      <c r="B163" s="2" t="s">
        <v>13</v>
      </c>
      <c r="C163" s="2" t="s">
        <v>14</v>
      </c>
      <c r="D163" s="2" t="s">
        <v>295</v>
      </c>
      <c r="E163" s="2" t="s">
        <v>1177</v>
      </c>
      <c r="F163" s="2" t="s">
        <v>15</v>
      </c>
      <c r="G163" s="2" t="s">
        <v>3477</v>
      </c>
      <c r="H163" s="2" t="s">
        <v>3483</v>
      </c>
      <c r="I163" s="2" t="s">
        <v>16</v>
      </c>
      <c r="J163" s="75">
        <v>21.09</v>
      </c>
      <c r="K163" s="76">
        <v>0.5</v>
      </c>
      <c r="L163" s="77">
        <v>0.25</v>
      </c>
      <c r="M163" s="78">
        <v>39893</v>
      </c>
      <c r="N163" s="96" t="s">
        <v>5043</v>
      </c>
      <c r="O163" s="2" t="s">
        <v>140</v>
      </c>
      <c r="P163" s="2" t="s">
        <v>3464</v>
      </c>
      <c r="Q163" s="2" t="s">
        <v>3471</v>
      </c>
      <c r="R163" s="23" t="str">
        <f t="shared" si="19"/>
        <v>OK-Canadian-14N-7W-17</v>
      </c>
      <c r="S163" s="23" t="str">
        <f t="shared" si="16"/>
        <v>14N-7W-17</v>
      </c>
      <c r="T163" s="23" t="str">
        <f t="shared" si="17"/>
        <v>14</v>
      </c>
      <c r="U163" s="23" t="str">
        <f t="shared" si="20"/>
        <v>N</v>
      </c>
      <c r="V163" s="23" t="str">
        <f t="shared" si="18"/>
        <v>7</v>
      </c>
      <c r="W163" s="23" t="str">
        <f t="shared" si="21"/>
        <v>W</v>
      </c>
      <c r="X163" s="23" t="str">
        <f t="shared" si="22"/>
        <v>OK</v>
      </c>
      <c r="Y163" s="184" t="str">
        <f t="shared" si="23"/>
        <v>L0007226</v>
      </c>
      <c r="Z163" s="28"/>
      <c r="AA163" s="28"/>
      <c r="AB163" s="23"/>
      <c r="AD163" t="str">
        <v>OK-L0009887</v>
      </c>
      <c r="AE163" t="str">
        <v>NP</v>
      </c>
      <c r="AF163" t="str">
        <v>Lease</v>
      </c>
      <c r="AG163" t="str">
        <v>Susan Gutierrez</v>
      </c>
      <c r="AH163" t="str">
        <v>Dunlap PLC</v>
      </c>
    </row>
    <row r="164" spans="1:34" ht="15">
      <c r="A164" s="23" t="s">
        <v>6585</v>
      </c>
      <c r="B164" s="2" t="s">
        <v>13</v>
      </c>
      <c r="C164" s="2" t="s">
        <v>14</v>
      </c>
      <c r="D164" s="2" t="s">
        <v>296</v>
      </c>
      <c r="E164" s="2" t="s">
        <v>774</v>
      </c>
      <c r="F164" s="2" t="s">
        <v>15</v>
      </c>
      <c r="G164" s="2" t="s">
        <v>3477</v>
      </c>
      <c r="H164" s="2" t="s">
        <v>3483</v>
      </c>
      <c r="I164" s="2" t="s">
        <v>16</v>
      </c>
      <c r="J164" s="75">
        <v>20.91</v>
      </c>
      <c r="K164" s="76">
        <v>1.6666666000000001</v>
      </c>
      <c r="L164" s="77">
        <v>0.25</v>
      </c>
      <c r="M164" s="78">
        <v>39920</v>
      </c>
      <c r="N164" s="96" t="s">
        <v>5043</v>
      </c>
      <c r="O164" s="2" t="s">
        <v>140</v>
      </c>
      <c r="P164" s="2" t="s">
        <v>3464</v>
      </c>
      <c r="Q164" s="2" t="s">
        <v>3471</v>
      </c>
      <c r="R164" s="23" t="str">
        <f t="shared" si="19"/>
        <v>OK-Canadian-14N-7W-17</v>
      </c>
      <c r="S164" s="23" t="str">
        <f t="shared" si="16"/>
        <v>14N-7W-17</v>
      </c>
      <c r="T164" s="23" t="str">
        <f t="shared" si="17"/>
        <v>14</v>
      </c>
      <c r="U164" s="23" t="str">
        <f t="shared" si="20"/>
        <v>N</v>
      </c>
      <c r="V164" s="23" t="str">
        <f t="shared" si="18"/>
        <v>7</v>
      </c>
      <c r="W164" s="23" t="str">
        <f t="shared" si="21"/>
        <v>W</v>
      </c>
      <c r="X164" s="23" t="str">
        <f t="shared" si="22"/>
        <v>OK</v>
      </c>
      <c r="Y164" s="184" t="str">
        <f t="shared" si="23"/>
        <v>L0007227</v>
      </c>
      <c r="Z164" s="28"/>
      <c r="AA164" s="28"/>
      <c r="AB164" s="23"/>
      <c r="AD164" t="str">
        <v>OK-L0010233</v>
      </c>
      <c r="AE164" t="str">
        <v>NP</v>
      </c>
      <c r="AF164" t="str">
        <v>Lease</v>
      </c>
      <c r="AG164" t="str">
        <v>Connor Austin</v>
      </c>
      <c r="AH164" t="str">
        <v>Hester Ltd</v>
      </c>
    </row>
    <row r="165" spans="1:34" ht="15">
      <c r="A165" s="2" t="s">
        <v>6586</v>
      </c>
      <c r="B165" s="2" t="s">
        <v>13</v>
      </c>
      <c r="C165" s="2" t="s">
        <v>14</v>
      </c>
      <c r="D165" s="2" t="s">
        <v>297</v>
      </c>
      <c r="E165" s="23" t="s">
        <v>1589</v>
      </c>
      <c r="F165" s="2" t="s">
        <v>15</v>
      </c>
      <c r="G165" s="2" t="s">
        <v>3477</v>
      </c>
      <c r="H165" s="2" t="s">
        <v>3483</v>
      </c>
      <c r="I165" s="2" t="s">
        <v>16</v>
      </c>
      <c r="J165" s="75">
        <v>20.6</v>
      </c>
      <c r="K165" s="76">
        <v>0.5</v>
      </c>
      <c r="L165" s="77">
        <v>0.25</v>
      </c>
      <c r="M165" s="78">
        <v>40377</v>
      </c>
      <c r="N165" s="96" t="s">
        <v>3794</v>
      </c>
      <c r="O165" s="2" t="s">
        <v>140</v>
      </c>
      <c r="P165" s="2" t="s">
        <v>3464</v>
      </c>
      <c r="Q165" s="2" t="s">
        <v>3471</v>
      </c>
      <c r="R165" s="23" t="str">
        <f t="shared" si="19"/>
        <v>OK-Canadian-14N-7W-17</v>
      </c>
      <c r="S165" s="23" t="str">
        <f t="shared" si="16"/>
        <v>14N-7W-17</v>
      </c>
      <c r="T165" s="23" t="str">
        <f t="shared" si="17"/>
        <v>14</v>
      </c>
      <c r="U165" s="23" t="str">
        <f t="shared" si="20"/>
        <v>N</v>
      </c>
      <c r="V165" s="23" t="str">
        <f t="shared" si="18"/>
        <v>7</v>
      </c>
      <c r="W165" s="23" t="str">
        <f t="shared" si="21"/>
        <v>W</v>
      </c>
      <c r="X165" s="23" t="str">
        <f t="shared" si="22"/>
        <v>OK</v>
      </c>
      <c r="Y165" s="184" t="str">
        <f t="shared" si="23"/>
        <v>L0007228</v>
      </c>
      <c r="Z165" s="28"/>
      <c r="AA165" s="28"/>
      <c r="AB165" s="23"/>
    </row>
    <row r="166" spans="1:34" ht="15">
      <c r="A166" s="2" t="s">
        <v>6587</v>
      </c>
      <c r="B166" s="2" t="s">
        <v>13</v>
      </c>
      <c r="C166" s="2" t="s">
        <v>14</v>
      </c>
      <c r="D166" s="2" t="s">
        <v>298</v>
      </c>
      <c r="E166" s="2" t="s">
        <v>616</v>
      </c>
      <c r="F166" s="2" t="s">
        <v>15</v>
      </c>
      <c r="G166" s="2" t="s">
        <v>3477</v>
      </c>
      <c r="H166" s="2" t="s">
        <v>3492</v>
      </c>
      <c r="I166" s="2" t="s">
        <v>16</v>
      </c>
      <c r="J166" s="75">
        <v>88.35</v>
      </c>
      <c r="K166" s="76">
        <v>5.6231249999999999</v>
      </c>
      <c r="L166" s="77">
        <v>0.25</v>
      </c>
      <c r="M166" s="78">
        <v>29548</v>
      </c>
      <c r="N166" s="96" t="s">
        <v>3699</v>
      </c>
      <c r="O166" s="2" t="s">
        <v>143</v>
      </c>
      <c r="P166" s="2" t="s">
        <v>3465</v>
      </c>
      <c r="Q166" s="2" t="s">
        <v>3472</v>
      </c>
      <c r="R166" s="23" t="str">
        <f t="shared" si="19"/>
        <v>OK-Canadian-15N-8W-30</v>
      </c>
      <c r="S166" s="23" t="str">
        <f t="shared" si="16"/>
        <v>15N-8W-30</v>
      </c>
      <c r="T166" s="23" t="str">
        <f t="shared" si="17"/>
        <v>15</v>
      </c>
      <c r="U166" s="23" t="str">
        <f t="shared" si="20"/>
        <v>N</v>
      </c>
      <c r="V166" s="23" t="str">
        <f t="shared" si="18"/>
        <v>8</v>
      </c>
      <c r="W166" s="23" t="str">
        <f t="shared" si="21"/>
        <v>W</v>
      </c>
      <c r="X166" s="23" t="str">
        <f t="shared" si="22"/>
        <v>OK</v>
      </c>
      <c r="Y166" s="184" t="str">
        <f t="shared" si="23"/>
        <v>L0007229</v>
      </c>
      <c r="Z166" s="28"/>
      <c r="AA166" s="28"/>
      <c r="AB166" s="23"/>
    </row>
    <row r="167" spans="1:34" ht="15">
      <c r="A167" s="23" t="s">
        <v>6588</v>
      </c>
      <c r="B167" s="2" t="s">
        <v>13</v>
      </c>
      <c r="C167" s="2" t="s">
        <v>14</v>
      </c>
      <c r="D167" s="2" t="s">
        <v>299</v>
      </c>
      <c r="E167" s="2" t="s">
        <v>995</v>
      </c>
      <c r="F167" s="2" t="s">
        <v>15</v>
      </c>
      <c r="G167" s="2" t="s">
        <v>3477</v>
      </c>
      <c r="H167" s="2" t="s">
        <v>3492</v>
      </c>
      <c r="I167" s="2" t="s">
        <v>16</v>
      </c>
      <c r="J167" s="75">
        <v>93.17</v>
      </c>
      <c r="K167" s="76">
        <v>5.6231249999999999</v>
      </c>
      <c r="L167" s="77">
        <v>0.25</v>
      </c>
      <c r="M167" s="78">
        <v>26545</v>
      </c>
      <c r="N167" s="96" t="s">
        <v>5044</v>
      </c>
      <c r="O167" s="2" t="s">
        <v>143</v>
      </c>
      <c r="P167" s="2" t="s">
        <v>3465</v>
      </c>
      <c r="Q167" s="2" t="s">
        <v>3472</v>
      </c>
      <c r="R167" s="23" t="str">
        <f t="shared" si="19"/>
        <v>OK-Canadian-15N-8W-30</v>
      </c>
      <c r="S167" s="23" t="str">
        <f t="shared" si="16"/>
        <v>15N-8W-30</v>
      </c>
      <c r="T167" s="23" t="str">
        <f t="shared" si="17"/>
        <v>15</v>
      </c>
      <c r="U167" s="23" t="str">
        <f t="shared" si="20"/>
        <v>N</v>
      </c>
      <c r="V167" s="23" t="str">
        <f t="shared" si="18"/>
        <v>8</v>
      </c>
      <c r="W167" s="23" t="str">
        <f t="shared" si="21"/>
        <v>W</v>
      </c>
      <c r="X167" s="23" t="str">
        <f t="shared" si="22"/>
        <v>OK</v>
      </c>
      <c r="Y167" s="184" t="str">
        <f t="shared" si="23"/>
        <v>L0007230</v>
      </c>
      <c r="Z167" s="28"/>
      <c r="AA167" s="28"/>
      <c r="AB167" s="23"/>
    </row>
    <row r="168" spans="1:34" ht="15">
      <c r="A168" s="2" t="s">
        <v>6589</v>
      </c>
      <c r="B168" s="2" t="s">
        <v>13</v>
      </c>
      <c r="C168" s="2" t="s">
        <v>14</v>
      </c>
      <c r="D168" s="2" t="s">
        <v>300</v>
      </c>
      <c r="E168" s="2" t="s">
        <v>215</v>
      </c>
      <c r="F168" s="2" t="s">
        <v>15</v>
      </c>
      <c r="G168" s="2" t="s">
        <v>3477</v>
      </c>
      <c r="H168" s="2" t="s">
        <v>3492</v>
      </c>
      <c r="I168" s="2" t="s">
        <v>16</v>
      </c>
      <c r="J168" s="75">
        <v>86.29</v>
      </c>
      <c r="K168" s="76">
        <v>5.6231249999999999</v>
      </c>
      <c r="L168" s="77">
        <v>0.25</v>
      </c>
      <c r="M168" s="78">
        <v>26558</v>
      </c>
      <c r="N168" s="96" t="s">
        <v>5045</v>
      </c>
      <c r="O168" s="2" t="s">
        <v>143</v>
      </c>
      <c r="P168" s="2" t="s">
        <v>3465</v>
      </c>
      <c r="Q168" s="2" t="s">
        <v>3472</v>
      </c>
      <c r="R168" s="23" t="str">
        <f t="shared" si="19"/>
        <v>OK-Canadian-15N-8W-30</v>
      </c>
      <c r="S168" s="23" t="str">
        <f t="shared" si="16"/>
        <v>15N-8W-30</v>
      </c>
      <c r="T168" s="23" t="str">
        <f t="shared" si="17"/>
        <v>15</v>
      </c>
      <c r="U168" s="23" t="str">
        <f t="shared" si="20"/>
        <v>N</v>
      </c>
      <c r="V168" s="23" t="str">
        <f t="shared" si="18"/>
        <v>8</v>
      </c>
      <c r="W168" s="23" t="str">
        <f t="shared" si="21"/>
        <v>W</v>
      </c>
      <c r="X168" s="23" t="str">
        <f t="shared" si="22"/>
        <v>OK</v>
      </c>
      <c r="Y168" s="184" t="str">
        <f t="shared" si="23"/>
        <v>L0007231</v>
      </c>
      <c r="Z168" s="28"/>
      <c r="AA168" s="28"/>
      <c r="AB168" s="23"/>
    </row>
    <row r="169" spans="1:34" ht="15">
      <c r="A169" s="2" t="s">
        <v>6590</v>
      </c>
      <c r="B169" s="2" t="s">
        <v>13</v>
      </c>
      <c r="C169" s="2" t="s">
        <v>14</v>
      </c>
      <c r="D169" s="2" t="s">
        <v>301</v>
      </c>
      <c r="E169" s="23" t="s">
        <v>2276</v>
      </c>
      <c r="F169" s="2" t="s">
        <v>15</v>
      </c>
      <c r="G169" s="2" t="s">
        <v>3477</v>
      </c>
      <c r="H169" s="2" t="s">
        <v>3492</v>
      </c>
      <c r="I169" s="2" t="s">
        <v>16</v>
      </c>
      <c r="J169" s="75">
        <v>89.69</v>
      </c>
      <c r="K169" s="76">
        <v>5.0000178000000002</v>
      </c>
      <c r="L169" s="77">
        <v>0.25</v>
      </c>
      <c r="M169" s="78">
        <v>25781</v>
      </c>
      <c r="N169" s="96" t="s">
        <v>17</v>
      </c>
      <c r="O169" s="2" t="s">
        <v>143</v>
      </c>
      <c r="P169" s="2" t="s">
        <v>3465</v>
      </c>
      <c r="Q169" s="2" t="s">
        <v>3472</v>
      </c>
      <c r="R169" s="23" t="str">
        <f t="shared" si="19"/>
        <v>OK-Canadian-15N-8W-30</v>
      </c>
      <c r="S169" s="23" t="str">
        <f t="shared" si="16"/>
        <v>15N-8W-30</v>
      </c>
      <c r="T169" s="23" t="str">
        <f t="shared" si="17"/>
        <v>15</v>
      </c>
      <c r="U169" s="23" t="str">
        <f t="shared" si="20"/>
        <v>N</v>
      </c>
      <c r="V169" s="23" t="str">
        <f t="shared" si="18"/>
        <v>8</v>
      </c>
      <c r="W169" s="23" t="str">
        <f t="shared" si="21"/>
        <v>W</v>
      </c>
      <c r="X169" s="23" t="str">
        <f t="shared" si="22"/>
        <v>OK</v>
      </c>
      <c r="Y169" s="184" t="str">
        <f t="shared" si="23"/>
        <v>L0007232</v>
      </c>
      <c r="Z169" s="28"/>
      <c r="AA169" s="28"/>
      <c r="AB169" s="23"/>
    </row>
    <row r="170" spans="1:34" ht="15">
      <c r="A170" s="23" t="s">
        <v>6591</v>
      </c>
      <c r="B170" s="2" t="s">
        <v>13</v>
      </c>
      <c r="C170" s="2" t="s">
        <v>14</v>
      </c>
      <c r="D170" s="2" t="s">
        <v>302</v>
      </c>
      <c r="E170" s="2" t="s">
        <v>723</v>
      </c>
      <c r="F170" s="2" t="s">
        <v>15</v>
      </c>
      <c r="G170" s="2" t="s">
        <v>3477</v>
      </c>
      <c r="H170" s="2" t="s">
        <v>3492</v>
      </c>
      <c r="I170" s="2" t="s">
        <v>16</v>
      </c>
      <c r="J170" s="75">
        <v>88.56</v>
      </c>
      <c r="K170" s="76">
        <v>1.9997056</v>
      </c>
      <c r="L170" s="77">
        <v>0.25</v>
      </c>
      <c r="M170" s="78">
        <v>28517</v>
      </c>
      <c r="N170" s="96" t="s">
        <v>3700</v>
      </c>
      <c r="O170" s="2" t="s">
        <v>143</v>
      </c>
      <c r="P170" s="2" t="s">
        <v>3465</v>
      </c>
      <c r="Q170" s="2" t="s">
        <v>3472</v>
      </c>
      <c r="R170" s="23" t="str">
        <f t="shared" si="19"/>
        <v>OK-Canadian-15N-8W-30</v>
      </c>
      <c r="S170" s="23" t="str">
        <f t="shared" si="16"/>
        <v>15N-8W-30</v>
      </c>
      <c r="T170" s="23" t="str">
        <f t="shared" si="17"/>
        <v>15</v>
      </c>
      <c r="U170" s="23" t="str">
        <f t="shared" si="20"/>
        <v>N</v>
      </c>
      <c r="V170" s="23" t="str">
        <f t="shared" si="18"/>
        <v>8</v>
      </c>
      <c r="W170" s="23" t="str">
        <f t="shared" si="21"/>
        <v>W</v>
      </c>
      <c r="X170" s="23" t="str">
        <f t="shared" si="22"/>
        <v>OK</v>
      </c>
      <c r="Y170" s="184" t="str">
        <f t="shared" si="23"/>
        <v>L0007233</v>
      </c>
      <c r="Z170" s="28"/>
      <c r="AA170" s="28"/>
      <c r="AB170" s="23"/>
    </row>
    <row r="171" spans="1:34" ht="15">
      <c r="A171" s="2" t="s">
        <v>6592</v>
      </c>
      <c r="B171" s="2" t="s">
        <v>13</v>
      </c>
      <c r="C171" s="2" t="s">
        <v>14</v>
      </c>
      <c r="D171" s="2" t="s">
        <v>303</v>
      </c>
      <c r="E171" s="2" t="s">
        <v>1396</v>
      </c>
      <c r="F171" s="2" t="s">
        <v>15</v>
      </c>
      <c r="G171" s="2" t="s">
        <v>3477</v>
      </c>
      <c r="H171" s="2" t="s">
        <v>3492</v>
      </c>
      <c r="I171" s="2" t="s">
        <v>16</v>
      </c>
      <c r="J171" s="75">
        <v>91.13</v>
      </c>
      <c r="K171" s="76">
        <v>12.995091</v>
      </c>
      <c r="L171" s="77">
        <v>0.25</v>
      </c>
      <c r="M171" s="78">
        <v>26355</v>
      </c>
      <c r="N171" s="96" t="s">
        <v>5046</v>
      </c>
      <c r="O171" s="2" t="s">
        <v>143</v>
      </c>
      <c r="P171" s="2" t="s">
        <v>3465</v>
      </c>
      <c r="Q171" s="2" t="s">
        <v>3472</v>
      </c>
      <c r="R171" s="23" t="str">
        <f t="shared" si="19"/>
        <v>OK-Canadian-15N-8W-30</v>
      </c>
      <c r="S171" s="23" t="str">
        <f t="shared" si="16"/>
        <v>15N-8W-30</v>
      </c>
      <c r="T171" s="23" t="str">
        <f t="shared" si="17"/>
        <v>15</v>
      </c>
      <c r="U171" s="23" t="str">
        <f t="shared" si="20"/>
        <v>N</v>
      </c>
      <c r="V171" s="23" t="str">
        <f t="shared" si="18"/>
        <v>8</v>
      </c>
      <c r="W171" s="23" t="str">
        <f t="shared" si="21"/>
        <v>W</v>
      </c>
      <c r="X171" s="23" t="str">
        <f t="shared" si="22"/>
        <v>OK</v>
      </c>
      <c r="Y171" s="184" t="str">
        <f t="shared" si="23"/>
        <v>L0007234</v>
      </c>
      <c r="Z171" s="28"/>
      <c r="AA171" s="28"/>
      <c r="AB171" s="23"/>
    </row>
    <row r="172" spans="1:34" ht="15">
      <c r="A172" s="2" t="s">
        <v>6593</v>
      </c>
      <c r="B172" s="2" t="s">
        <v>13</v>
      </c>
      <c r="C172" s="2" t="s">
        <v>14</v>
      </c>
      <c r="D172" s="2" t="s">
        <v>304</v>
      </c>
      <c r="E172" s="23" t="s">
        <v>2552</v>
      </c>
      <c r="F172" s="2" t="s">
        <v>15</v>
      </c>
      <c r="G172" s="2" t="s">
        <v>3477</v>
      </c>
      <c r="H172" s="2" t="s">
        <v>3492</v>
      </c>
      <c r="I172" s="2" t="s">
        <v>16</v>
      </c>
      <c r="J172" s="75">
        <v>101.26</v>
      </c>
      <c r="K172" s="76">
        <v>12.995094999999999</v>
      </c>
      <c r="L172" s="77">
        <v>0.25</v>
      </c>
      <c r="M172" s="78">
        <v>26442</v>
      </c>
      <c r="N172" s="96" t="s">
        <v>5047</v>
      </c>
      <c r="O172" s="2" t="s">
        <v>143</v>
      </c>
      <c r="P172" s="2" t="s">
        <v>3465</v>
      </c>
      <c r="Q172" s="2" t="s">
        <v>3472</v>
      </c>
      <c r="R172" s="23" t="str">
        <f t="shared" si="19"/>
        <v>OK-Canadian-15N-8W-30</v>
      </c>
      <c r="S172" s="23" t="str">
        <f t="shared" si="16"/>
        <v>15N-8W-30</v>
      </c>
      <c r="T172" s="23" t="str">
        <f t="shared" si="17"/>
        <v>15</v>
      </c>
      <c r="U172" s="23" t="str">
        <f t="shared" si="20"/>
        <v>N</v>
      </c>
      <c r="V172" s="23" t="str">
        <f t="shared" si="18"/>
        <v>8</v>
      </c>
      <c r="W172" s="23" t="str">
        <f t="shared" si="21"/>
        <v>W</v>
      </c>
      <c r="X172" s="23" t="str">
        <f t="shared" si="22"/>
        <v>OK</v>
      </c>
      <c r="Y172" s="184" t="str">
        <f t="shared" si="23"/>
        <v>L0007235</v>
      </c>
      <c r="Z172" s="28"/>
      <c r="AA172" s="28"/>
      <c r="AB172" s="23"/>
    </row>
    <row r="173" spans="1:34" ht="15">
      <c r="A173" s="23" t="s">
        <v>6594</v>
      </c>
      <c r="B173" s="2" t="s">
        <v>13</v>
      </c>
      <c r="C173" s="2" t="s">
        <v>14</v>
      </c>
      <c r="D173" s="2" t="s">
        <v>305</v>
      </c>
      <c r="E173" s="2" t="s">
        <v>774</v>
      </c>
      <c r="F173" s="2" t="s">
        <v>15</v>
      </c>
      <c r="G173" s="2" t="s">
        <v>3477</v>
      </c>
      <c r="H173" s="2" t="s">
        <v>3492</v>
      </c>
      <c r="I173" s="2" t="s">
        <v>16</v>
      </c>
      <c r="J173" s="75">
        <v>81.38</v>
      </c>
      <c r="K173" s="76">
        <v>5.6231249999999999</v>
      </c>
      <c r="L173" s="77">
        <v>0.25</v>
      </c>
      <c r="M173" s="78">
        <v>27028</v>
      </c>
      <c r="N173" s="96" t="s">
        <v>5048</v>
      </c>
      <c r="O173" s="2" t="s">
        <v>143</v>
      </c>
      <c r="P173" s="2" t="s">
        <v>3465</v>
      </c>
      <c r="Q173" s="2" t="s">
        <v>3472</v>
      </c>
      <c r="R173" s="23" t="str">
        <f t="shared" si="19"/>
        <v>OK-Canadian-15N-8W-30</v>
      </c>
      <c r="S173" s="23" t="str">
        <f t="shared" si="16"/>
        <v>15N-8W-30</v>
      </c>
      <c r="T173" s="23" t="str">
        <f t="shared" si="17"/>
        <v>15</v>
      </c>
      <c r="U173" s="23" t="str">
        <f t="shared" si="20"/>
        <v>N</v>
      </c>
      <c r="V173" s="23" t="str">
        <f t="shared" si="18"/>
        <v>8</v>
      </c>
      <c r="W173" s="23" t="str">
        <f t="shared" si="21"/>
        <v>W</v>
      </c>
      <c r="X173" s="23" t="str">
        <f t="shared" si="22"/>
        <v>OK</v>
      </c>
      <c r="Y173" s="184" t="str">
        <f t="shared" si="23"/>
        <v>L0007236</v>
      </c>
      <c r="Z173" s="28"/>
      <c r="AA173" s="28"/>
      <c r="AB173" s="23"/>
    </row>
    <row r="174" spans="1:34" ht="15">
      <c r="A174" s="2" t="s">
        <v>6595</v>
      </c>
      <c r="B174" s="2" t="s">
        <v>13</v>
      </c>
      <c r="C174" s="2" t="s">
        <v>14</v>
      </c>
      <c r="D174" s="2" t="s">
        <v>306</v>
      </c>
      <c r="E174" s="2" t="s">
        <v>174</v>
      </c>
      <c r="F174" s="2" t="s">
        <v>15</v>
      </c>
      <c r="G174" s="2" t="s">
        <v>3477</v>
      </c>
      <c r="H174" s="2" t="s">
        <v>3492</v>
      </c>
      <c r="I174" s="2" t="s">
        <v>16</v>
      </c>
      <c r="J174" s="75">
        <v>92.84</v>
      </c>
      <c r="K174" s="76">
        <v>5.6231249999999999</v>
      </c>
      <c r="L174" s="77">
        <v>0.25</v>
      </c>
      <c r="M174" s="78">
        <v>28339</v>
      </c>
      <c r="N174" s="96" t="s">
        <v>3701</v>
      </c>
      <c r="O174" s="2" t="s">
        <v>143</v>
      </c>
      <c r="P174" s="2" t="s">
        <v>3465</v>
      </c>
      <c r="Q174" s="2" t="s">
        <v>3472</v>
      </c>
      <c r="R174" s="23" t="str">
        <f t="shared" si="19"/>
        <v>OK-Canadian-15N-8W-30</v>
      </c>
      <c r="S174" s="23" t="str">
        <f t="shared" si="16"/>
        <v>15N-8W-30</v>
      </c>
      <c r="T174" s="23" t="str">
        <f t="shared" si="17"/>
        <v>15</v>
      </c>
      <c r="U174" s="23" t="str">
        <f t="shared" si="20"/>
        <v>N</v>
      </c>
      <c r="V174" s="23" t="str">
        <f t="shared" si="18"/>
        <v>8</v>
      </c>
      <c r="W174" s="23" t="str">
        <f t="shared" si="21"/>
        <v>W</v>
      </c>
      <c r="X174" s="23" t="str">
        <f t="shared" si="22"/>
        <v>OK</v>
      </c>
      <c r="Y174" s="184" t="str">
        <f t="shared" si="23"/>
        <v>L0007237</v>
      </c>
      <c r="Z174" s="28"/>
      <c r="AA174" s="28"/>
      <c r="AB174" s="23"/>
    </row>
    <row r="175" spans="1:34" ht="15">
      <c r="A175" s="2" t="s">
        <v>6596</v>
      </c>
      <c r="B175" s="2" t="s">
        <v>13</v>
      </c>
      <c r="C175" s="2" t="s">
        <v>14</v>
      </c>
      <c r="D175" s="2" t="s">
        <v>307</v>
      </c>
      <c r="E175" s="2" t="s">
        <v>1051</v>
      </c>
      <c r="F175" s="2" t="s">
        <v>15</v>
      </c>
      <c r="G175" s="2" t="s">
        <v>3477</v>
      </c>
      <c r="H175" s="2" t="s">
        <v>3492</v>
      </c>
      <c r="I175" s="2" t="s">
        <v>16</v>
      </c>
      <c r="J175" s="75">
        <v>82.53</v>
      </c>
      <c r="K175" s="76">
        <v>5.6231249999999999</v>
      </c>
      <c r="L175" s="77">
        <v>0.25</v>
      </c>
      <c r="M175" s="78">
        <v>25335</v>
      </c>
      <c r="N175" s="96" t="s">
        <v>4438</v>
      </c>
      <c r="O175" s="2" t="s">
        <v>143</v>
      </c>
      <c r="P175" s="2" t="s">
        <v>3465</v>
      </c>
      <c r="Q175" s="2" t="s">
        <v>3472</v>
      </c>
      <c r="R175" s="23" t="str">
        <f t="shared" si="19"/>
        <v>OK-Canadian-15N-8W-30</v>
      </c>
      <c r="S175" s="23" t="str">
        <f t="shared" si="16"/>
        <v>15N-8W-30</v>
      </c>
      <c r="T175" s="23" t="str">
        <f t="shared" si="17"/>
        <v>15</v>
      </c>
      <c r="U175" s="23" t="str">
        <f t="shared" si="20"/>
        <v>N</v>
      </c>
      <c r="V175" s="23" t="str">
        <f t="shared" si="18"/>
        <v>8</v>
      </c>
      <c r="W175" s="23" t="str">
        <f t="shared" si="21"/>
        <v>W</v>
      </c>
      <c r="X175" s="23" t="str">
        <f t="shared" si="22"/>
        <v>OK</v>
      </c>
      <c r="Y175" s="184" t="str">
        <f t="shared" si="23"/>
        <v>L0007238</v>
      </c>
      <c r="Z175" s="28"/>
      <c r="AA175" s="28"/>
      <c r="AB175" s="23"/>
    </row>
    <row r="176" spans="1:34" ht="15">
      <c r="A176" s="23" t="s">
        <v>6597</v>
      </c>
      <c r="B176" s="2" t="s">
        <v>13</v>
      </c>
      <c r="C176" s="2" t="s">
        <v>14</v>
      </c>
      <c r="D176" s="2" t="s">
        <v>308</v>
      </c>
      <c r="E176" s="2" t="s">
        <v>774</v>
      </c>
      <c r="F176" s="2" t="s">
        <v>15</v>
      </c>
      <c r="G176" s="2" t="s">
        <v>3477</v>
      </c>
      <c r="H176" s="2" t="s">
        <v>3492</v>
      </c>
      <c r="I176" s="2" t="s">
        <v>16</v>
      </c>
      <c r="J176" s="75">
        <v>87.65</v>
      </c>
      <c r="K176" s="76">
        <v>11.24625</v>
      </c>
      <c r="L176" s="77">
        <v>0.25</v>
      </c>
      <c r="M176" s="78">
        <v>25311</v>
      </c>
      <c r="N176" s="96" t="s">
        <v>18</v>
      </c>
      <c r="O176" s="2" t="s">
        <v>143</v>
      </c>
      <c r="P176" s="2" t="s">
        <v>3465</v>
      </c>
      <c r="Q176" s="2" t="s">
        <v>3472</v>
      </c>
      <c r="R176" s="23" t="str">
        <f t="shared" si="19"/>
        <v>OK-Canadian-15N-8W-30</v>
      </c>
      <c r="S176" s="23" t="str">
        <f t="shared" si="16"/>
        <v>15N-8W-30</v>
      </c>
      <c r="T176" s="23" t="str">
        <f t="shared" si="17"/>
        <v>15</v>
      </c>
      <c r="U176" s="23" t="str">
        <f t="shared" si="20"/>
        <v>N</v>
      </c>
      <c r="V176" s="23" t="str">
        <f t="shared" si="18"/>
        <v>8</v>
      </c>
      <c r="W176" s="23" t="str">
        <f t="shared" si="21"/>
        <v>W</v>
      </c>
      <c r="X176" s="23" t="str">
        <f t="shared" si="22"/>
        <v>OK</v>
      </c>
      <c r="Y176" s="184" t="str">
        <f t="shared" si="23"/>
        <v>L0007239</v>
      </c>
      <c r="Z176" s="28"/>
      <c r="AA176" s="28"/>
      <c r="AB176" s="23"/>
    </row>
    <row r="177" spans="1:28" ht="15">
      <c r="A177" s="2" t="s">
        <v>6598</v>
      </c>
      <c r="B177" s="2" t="s">
        <v>13</v>
      </c>
      <c r="C177" s="2" t="s">
        <v>14</v>
      </c>
      <c r="D177" s="2" t="s">
        <v>309</v>
      </c>
      <c r="E177" s="2" t="s">
        <v>354</v>
      </c>
      <c r="F177" s="2" t="s">
        <v>15</v>
      </c>
      <c r="G177" s="2" t="s">
        <v>3477</v>
      </c>
      <c r="H177" s="2" t="s">
        <v>3492</v>
      </c>
      <c r="I177" s="2" t="s">
        <v>16</v>
      </c>
      <c r="J177" s="75">
        <v>63.12</v>
      </c>
      <c r="K177" s="76">
        <v>30</v>
      </c>
      <c r="L177" s="77">
        <v>0.1875</v>
      </c>
      <c r="M177" s="78">
        <v>38991</v>
      </c>
      <c r="N177" s="96" t="s">
        <v>4439</v>
      </c>
      <c r="O177" s="2" t="s">
        <v>143</v>
      </c>
      <c r="P177" s="2" t="s">
        <v>3465</v>
      </c>
      <c r="Q177" s="2" t="s">
        <v>3472</v>
      </c>
      <c r="R177" s="23" t="str">
        <f t="shared" si="19"/>
        <v>OK-Canadian-15N-8W-30</v>
      </c>
      <c r="S177" s="23" t="str">
        <f t="shared" si="16"/>
        <v>15N-8W-30</v>
      </c>
      <c r="T177" s="23" t="str">
        <f t="shared" si="17"/>
        <v>15</v>
      </c>
      <c r="U177" s="23" t="str">
        <f t="shared" si="20"/>
        <v>N</v>
      </c>
      <c r="V177" s="23" t="str">
        <f t="shared" si="18"/>
        <v>8</v>
      </c>
      <c r="W177" s="23" t="str">
        <f t="shared" si="21"/>
        <v>W</v>
      </c>
      <c r="X177" s="23" t="str">
        <f t="shared" si="22"/>
        <v>OK</v>
      </c>
      <c r="Y177" s="184" t="str">
        <f t="shared" si="23"/>
        <v>L0007240</v>
      </c>
      <c r="Z177" s="28"/>
      <c r="AA177" s="28"/>
      <c r="AB177" s="23"/>
    </row>
    <row r="178" spans="1:28" ht="15">
      <c r="A178" s="2" t="s">
        <v>6599</v>
      </c>
      <c r="B178" s="2" t="s">
        <v>13</v>
      </c>
      <c r="C178" s="2" t="s">
        <v>14</v>
      </c>
      <c r="D178" s="2" t="s">
        <v>310</v>
      </c>
      <c r="E178" s="23" t="s">
        <v>1274</v>
      </c>
      <c r="F178" s="2" t="s">
        <v>15</v>
      </c>
      <c r="G178" s="2" t="s">
        <v>3477</v>
      </c>
      <c r="H178" s="2" t="s">
        <v>3492</v>
      </c>
      <c r="I178" s="2" t="s">
        <v>16</v>
      </c>
      <c r="J178" s="75">
        <v>60.05</v>
      </c>
      <c r="K178" s="76">
        <v>9.9999996000000007</v>
      </c>
      <c r="L178" s="77">
        <v>0.1875</v>
      </c>
      <c r="M178" s="78">
        <v>41476</v>
      </c>
      <c r="N178" s="96" t="s">
        <v>5049</v>
      </c>
      <c r="O178" s="2" t="s">
        <v>143</v>
      </c>
      <c r="P178" s="2" t="s">
        <v>3465</v>
      </c>
      <c r="Q178" s="2" t="s">
        <v>3472</v>
      </c>
      <c r="R178" s="23" t="str">
        <f t="shared" si="19"/>
        <v>OK-Canadian-15N-8W-30</v>
      </c>
      <c r="S178" s="23" t="str">
        <f t="shared" si="16"/>
        <v>15N-8W-30</v>
      </c>
      <c r="T178" s="23" t="str">
        <f t="shared" si="17"/>
        <v>15</v>
      </c>
      <c r="U178" s="23" t="str">
        <f t="shared" si="20"/>
        <v>N</v>
      </c>
      <c r="V178" s="23" t="str">
        <f t="shared" si="18"/>
        <v>8</v>
      </c>
      <c r="W178" s="23" t="str">
        <f t="shared" si="21"/>
        <v>W</v>
      </c>
      <c r="X178" s="23" t="str">
        <f t="shared" si="22"/>
        <v>OK</v>
      </c>
      <c r="Y178" s="184" t="str">
        <f t="shared" si="23"/>
        <v>L0007241</v>
      </c>
      <c r="Z178" s="28"/>
      <c r="AA178" s="28"/>
      <c r="AB178" s="23"/>
    </row>
    <row r="179" spans="1:28" ht="15">
      <c r="A179" s="23" t="s">
        <v>6600</v>
      </c>
      <c r="B179" s="2" t="s">
        <v>13</v>
      </c>
      <c r="C179" s="2" t="s">
        <v>14</v>
      </c>
      <c r="D179" s="2" t="s">
        <v>311</v>
      </c>
      <c r="E179" s="2" t="s">
        <v>1327</v>
      </c>
      <c r="F179" s="2" t="s">
        <v>15</v>
      </c>
      <c r="G179" s="2" t="s">
        <v>3477</v>
      </c>
      <c r="H179" s="2" t="s">
        <v>3492</v>
      </c>
      <c r="I179" s="2" t="s">
        <v>16</v>
      </c>
      <c r="J179" s="75">
        <v>56.64</v>
      </c>
      <c r="K179" s="76">
        <v>9.9999996000000007</v>
      </c>
      <c r="L179" s="77">
        <v>0.1875</v>
      </c>
      <c r="M179" s="78">
        <v>38477</v>
      </c>
      <c r="N179" s="96" t="s">
        <v>5050</v>
      </c>
      <c r="O179" s="2" t="s">
        <v>143</v>
      </c>
      <c r="P179" s="2" t="s">
        <v>3465</v>
      </c>
      <c r="Q179" s="2" t="s">
        <v>3472</v>
      </c>
      <c r="R179" s="23" t="str">
        <f t="shared" si="19"/>
        <v>OK-Canadian-15N-8W-30</v>
      </c>
      <c r="S179" s="23" t="str">
        <f t="shared" si="16"/>
        <v>15N-8W-30</v>
      </c>
      <c r="T179" s="23" t="str">
        <f t="shared" si="17"/>
        <v>15</v>
      </c>
      <c r="U179" s="23" t="str">
        <f t="shared" si="20"/>
        <v>N</v>
      </c>
      <c r="V179" s="23" t="str">
        <f t="shared" si="18"/>
        <v>8</v>
      </c>
      <c r="W179" s="23" t="str">
        <f t="shared" si="21"/>
        <v>W</v>
      </c>
      <c r="X179" s="23" t="str">
        <f t="shared" si="22"/>
        <v>OK</v>
      </c>
      <c r="Y179" s="184" t="str">
        <f t="shared" si="23"/>
        <v>L0007242</v>
      </c>
      <c r="Z179" s="28"/>
      <c r="AA179" s="28"/>
      <c r="AB179" s="23"/>
    </row>
    <row r="180" spans="1:28" ht="15">
      <c r="A180" s="2" t="s">
        <v>6601</v>
      </c>
      <c r="B180" s="2" t="s">
        <v>13</v>
      </c>
      <c r="C180" s="2" t="s">
        <v>14</v>
      </c>
      <c r="D180" s="2" t="s">
        <v>312</v>
      </c>
      <c r="E180" s="23" t="s">
        <v>201</v>
      </c>
      <c r="F180" s="2" t="s">
        <v>15</v>
      </c>
      <c r="G180" s="2" t="s">
        <v>3477</v>
      </c>
      <c r="H180" s="2" t="s">
        <v>3492</v>
      </c>
      <c r="I180" s="2" t="s">
        <v>16</v>
      </c>
      <c r="J180" s="75">
        <v>57.72</v>
      </c>
      <c r="K180" s="76">
        <v>1.6666998</v>
      </c>
      <c r="L180" s="77">
        <v>0.1875</v>
      </c>
      <c r="M180" s="78">
        <v>39524</v>
      </c>
      <c r="N180" s="96" t="s">
        <v>3702</v>
      </c>
      <c r="O180" s="2" t="s">
        <v>143</v>
      </c>
      <c r="P180" s="2" t="s">
        <v>3465</v>
      </c>
      <c r="Q180" s="2" t="s">
        <v>3472</v>
      </c>
      <c r="R180" s="23" t="str">
        <f t="shared" si="19"/>
        <v>OK-Canadian-15N-8W-30</v>
      </c>
      <c r="S180" s="23" t="str">
        <f t="shared" si="16"/>
        <v>15N-8W-30</v>
      </c>
      <c r="T180" s="23" t="str">
        <f t="shared" si="17"/>
        <v>15</v>
      </c>
      <c r="U180" s="23" t="str">
        <f t="shared" si="20"/>
        <v>N</v>
      </c>
      <c r="V180" s="23" t="str">
        <f t="shared" si="18"/>
        <v>8</v>
      </c>
      <c r="W180" s="23" t="str">
        <f t="shared" si="21"/>
        <v>W</v>
      </c>
      <c r="X180" s="23" t="str">
        <f t="shared" si="22"/>
        <v>OK</v>
      </c>
      <c r="Y180" s="184" t="str">
        <f t="shared" si="23"/>
        <v>L0007243</v>
      </c>
      <c r="Z180" s="28"/>
      <c r="AA180" s="28"/>
      <c r="AB180" s="23"/>
    </row>
    <row r="181" spans="1:28" ht="15">
      <c r="A181" s="2" t="s">
        <v>6602</v>
      </c>
      <c r="B181" s="2" t="s">
        <v>13</v>
      </c>
      <c r="C181" s="2" t="s">
        <v>14</v>
      </c>
      <c r="D181" s="2" t="s">
        <v>313</v>
      </c>
      <c r="E181" s="23" t="s">
        <v>3063</v>
      </c>
      <c r="F181" s="2" t="s">
        <v>15</v>
      </c>
      <c r="G181" s="2" t="s">
        <v>3477</v>
      </c>
      <c r="H181" s="2" t="s">
        <v>3492</v>
      </c>
      <c r="I181" s="2" t="s">
        <v>16</v>
      </c>
      <c r="J181" s="75">
        <v>61.9</v>
      </c>
      <c r="K181" s="76">
        <v>1.2499998000000001</v>
      </c>
      <c r="L181" s="77">
        <v>0.1875</v>
      </c>
      <c r="M181" s="78">
        <v>40026</v>
      </c>
      <c r="N181" s="96" t="s">
        <v>3703</v>
      </c>
      <c r="O181" s="2" t="s">
        <v>143</v>
      </c>
      <c r="P181" s="2" t="s">
        <v>3465</v>
      </c>
      <c r="Q181" s="2" t="s">
        <v>3472</v>
      </c>
      <c r="R181" s="23" t="str">
        <f t="shared" si="19"/>
        <v>OK-Canadian-15N-8W-30</v>
      </c>
      <c r="S181" s="23" t="str">
        <f t="shared" si="16"/>
        <v>15N-8W-30</v>
      </c>
      <c r="T181" s="23" t="str">
        <f t="shared" si="17"/>
        <v>15</v>
      </c>
      <c r="U181" s="23" t="str">
        <f t="shared" si="20"/>
        <v>N</v>
      </c>
      <c r="V181" s="23" t="str">
        <f t="shared" si="18"/>
        <v>8</v>
      </c>
      <c r="W181" s="23" t="str">
        <f t="shared" si="21"/>
        <v>W</v>
      </c>
      <c r="X181" s="23" t="str">
        <f t="shared" si="22"/>
        <v>OK</v>
      </c>
      <c r="Y181" s="184" t="str">
        <f t="shared" si="23"/>
        <v>L0007244</v>
      </c>
      <c r="Z181" s="28"/>
      <c r="AA181" s="28"/>
      <c r="AB181" s="23"/>
    </row>
    <row r="182" spans="1:28" ht="15">
      <c r="A182" s="23" t="s">
        <v>6603</v>
      </c>
      <c r="B182" s="2" t="s">
        <v>13</v>
      </c>
      <c r="C182" s="2" t="s">
        <v>14</v>
      </c>
      <c r="D182" s="2" t="s">
        <v>314</v>
      </c>
      <c r="E182" s="23" t="s">
        <v>201</v>
      </c>
      <c r="F182" s="2" t="s">
        <v>15</v>
      </c>
      <c r="G182" s="2" t="s">
        <v>3477</v>
      </c>
      <c r="H182" s="2" t="s">
        <v>3492</v>
      </c>
      <c r="I182" s="2" t="s">
        <v>16</v>
      </c>
      <c r="J182" s="75">
        <v>57.68</v>
      </c>
      <c r="K182" s="76">
        <v>1.2499998000000001</v>
      </c>
      <c r="L182" s="77">
        <v>0.1875</v>
      </c>
      <c r="M182" s="78">
        <v>42546</v>
      </c>
      <c r="N182" s="96" t="s">
        <v>3703</v>
      </c>
      <c r="O182" s="2" t="s">
        <v>143</v>
      </c>
      <c r="P182" s="2" t="s">
        <v>3465</v>
      </c>
      <c r="Q182" s="2" t="s">
        <v>3472</v>
      </c>
      <c r="R182" s="23" t="str">
        <f t="shared" si="19"/>
        <v>OK-Canadian-15N-8W-30</v>
      </c>
      <c r="S182" s="23" t="str">
        <f t="shared" si="16"/>
        <v>15N-8W-30</v>
      </c>
      <c r="T182" s="23" t="str">
        <f t="shared" si="17"/>
        <v>15</v>
      </c>
      <c r="U182" s="23" t="str">
        <f t="shared" si="20"/>
        <v>N</v>
      </c>
      <c r="V182" s="23" t="str">
        <f t="shared" si="18"/>
        <v>8</v>
      </c>
      <c r="W182" s="23" t="str">
        <f t="shared" si="21"/>
        <v>W</v>
      </c>
      <c r="X182" s="23" t="str">
        <f t="shared" si="22"/>
        <v>OK</v>
      </c>
      <c r="Y182" s="184" t="str">
        <f t="shared" si="23"/>
        <v>L0007245</v>
      </c>
      <c r="Z182" s="28"/>
      <c r="AA182" s="28"/>
      <c r="AB182" s="23"/>
    </row>
    <row r="183" spans="1:28" ht="15">
      <c r="A183" s="2" t="s">
        <v>6604</v>
      </c>
      <c r="B183" s="2" t="s">
        <v>13</v>
      </c>
      <c r="C183" s="2" t="s">
        <v>14</v>
      </c>
      <c r="D183" s="2" t="s">
        <v>315</v>
      </c>
      <c r="E183" s="23" t="s">
        <v>2552</v>
      </c>
      <c r="F183" s="2" t="s">
        <v>15</v>
      </c>
      <c r="G183" s="2" t="s">
        <v>3477</v>
      </c>
      <c r="H183" s="2" t="s">
        <v>3492</v>
      </c>
      <c r="I183" s="2" t="s">
        <v>16</v>
      </c>
      <c r="J183" s="75">
        <v>60.51</v>
      </c>
      <c r="K183" s="76">
        <v>1.2499998000000001</v>
      </c>
      <c r="L183" s="77">
        <v>0.1875</v>
      </c>
      <c r="M183" s="78">
        <v>39542</v>
      </c>
      <c r="N183" s="96" t="s">
        <v>5051</v>
      </c>
      <c r="O183" s="2" t="s">
        <v>143</v>
      </c>
      <c r="P183" s="2" t="s">
        <v>3465</v>
      </c>
      <c r="Q183" s="2" t="s">
        <v>3472</v>
      </c>
      <c r="R183" s="23" t="str">
        <f t="shared" si="19"/>
        <v>OK-Canadian-15N-8W-30</v>
      </c>
      <c r="S183" s="23" t="str">
        <f t="shared" si="16"/>
        <v>15N-8W-30</v>
      </c>
      <c r="T183" s="23" t="str">
        <f t="shared" si="17"/>
        <v>15</v>
      </c>
      <c r="U183" s="23" t="str">
        <f t="shared" si="20"/>
        <v>N</v>
      </c>
      <c r="V183" s="23" t="str">
        <f t="shared" si="18"/>
        <v>8</v>
      </c>
      <c r="W183" s="23" t="str">
        <f t="shared" si="21"/>
        <v>W</v>
      </c>
      <c r="X183" s="23" t="str">
        <f t="shared" si="22"/>
        <v>OK</v>
      </c>
      <c r="Y183" s="184" t="str">
        <f t="shared" si="23"/>
        <v>L0007246</v>
      </c>
      <c r="Z183" s="28"/>
      <c r="AA183" s="28"/>
      <c r="AB183" s="23"/>
    </row>
    <row r="184" spans="1:28" ht="15">
      <c r="A184" s="2" t="s">
        <v>6605</v>
      </c>
      <c r="B184" s="2" t="s">
        <v>13</v>
      </c>
      <c r="C184" s="2" t="s">
        <v>14</v>
      </c>
      <c r="D184" s="2" t="s">
        <v>316</v>
      </c>
      <c r="E184" s="2" t="s">
        <v>766</v>
      </c>
      <c r="F184" s="2" t="s">
        <v>15</v>
      </c>
      <c r="G184" s="2" t="s">
        <v>3477</v>
      </c>
      <c r="H184" s="2" t="s">
        <v>3492</v>
      </c>
      <c r="I184" s="2" t="s">
        <v>16</v>
      </c>
      <c r="J184" s="75">
        <v>60</v>
      </c>
      <c r="K184" s="76">
        <v>1.2499998000000001</v>
      </c>
      <c r="L184" s="77">
        <v>0.1875</v>
      </c>
      <c r="M184" s="78">
        <v>39556</v>
      </c>
      <c r="N184" s="96" t="s">
        <v>4440</v>
      </c>
      <c r="O184" s="2" t="s">
        <v>143</v>
      </c>
      <c r="P184" s="2" t="s">
        <v>3465</v>
      </c>
      <c r="Q184" s="2" t="s">
        <v>3472</v>
      </c>
      <c r="R184" s="23" t="str">
        <f t="shared" si="19"/>
        <v>OK-Canadian-15N-8W-30</v>
      </c>
      <c r="S184" s="23" t="str">
        <f t="shared" si="16"/>
        <v>15N-8W-30</v>
      </c>
      <c r="T184" s="23" t="str">
        <f t="shared" si="17"/>
        <v>15</v>
      </c>
      <c r="U184" s="23" t="str">
        <f t="shared" si="20"/>
        <v>N</v>
      </c>
      <c r="V184" s="23" t="str">
        <f t="shared" si="18"/>
        <v>8</v>
      </c>
      <c r="W184" s="23" t="str">
        <f t="shared" si="21"/>
        <v>W</v>
      </c>
      <c r="X184" s="23" t="str">
        <f t="shared" si="22"/>
        <v>OK</v>
      </c>
      <c r="Y184" s="184" t="str">
        <f t="shared" si="23"/>
        <v>L0007247</v>
      </c>
      <c r="Z184" s="28"/>
      <c r="AA184" s="28"/>
      <c r="AB184" s="23"/>
    </row>
    <row r="185" spans="1:28" ht="15">
      <c r="A185" s="23" t="s">
        <v>6606</v>
      </c>
      <c r="B185" s="2" t="s">
        <v>13</v>
      </c>
      <c r="C185" s="2" t="s">
        <v>14</v>
      </c>
      <c r="D185" s="2" t="s">
        <v>317</v>
      </c>
      <c r="E185" s="2" t="s">
        <v>1177</v>
      </c>
      <c r="F185" s="2" t="s">
        <v>15</v>
      </c>
      <c r="G185" s="2" t="s">
        <v>3477</v>
      </c>
      <c r="H185" s="2" t="s">
        <v>3492</v>
      </c>
      <c r="I185" s="2" t="s">
        <v>16</v>
      </c>
      <c r="J185" s="75">
        <v>57.91</v>
      </c>
      <c r="K185" s="76">
        <v>1.6666002</v>
      </c>
      <c r="L185" s="77">
        <v>0.25</v>
      </c>
      <c r="M185" s="78">
        <v>40015</v>
      </c>
      <c r="N185" s="96" t="s">
        <v>4441</v>
      </c>
      <c r="O185" s="2" t="s">
        <v>143</v>
      </c>
      <c r="P185" s="2" t="s">
        <v>3465</v>
      </c>
      <c r="Q185" s="2" t="s">
        <v>3472</v>
      </c>
      <c r="R185" s="23" t="str">
        <f t="shared" si="19"/>
        <v>OK-Canadian-15N-8W-30</v>
      </c>
      <c r="S185" s="23" t="str">
        <f t="shared" si="16"/>
        <v>15N-8W-30</v>
      </c>
      <c r="T185" s="23" t="str">
        <f t="shared" si="17"/>
        <v>15</v>
      </c>
      <c r="U185" s="23" t="str">
        <f t="shared" si="20"/>
        <v>N</v>
      </c>
      <c r="V185" s="23" t="str">
        <f t="shared" si="18"/>
        <v>8</v>
      </c>
      <c r="W185" s="23" t="str">
        <f t="shared" si="21"/>
        <v>W</v>
      </c>
      <c r="X185" s="23" t="str">
        <f t="shared" si="22"/>
        <v>OK</v>
      </c>
      <c r="Y185" s="184" t="str">
        <f t="shared" si="23"/>
        <v>L0007248</v>
      </c>
      <c r="Z185" s="28"/>
      <c r="AA185" s="28"/>
      <c r="AB185" s="23"/>
    </row>
    <row r="186" spans="1:28" ht="15">
      <c r="A186" s="2" t="s">
        <v>6607</v>
      </c>
      <c r="B186" s="2" t="s">
        <v>13</v>
      </c>
      <c r="C186" s="2" t="s">
        <v>14</v>
      </c>
      <c r="D186" s="2" t="s">
        <v>318</v>
      </c>
      <c r="E186" s="2" t="s">
        <v>774</v>
      </c>
      <c r="F186" s="2" t="s">
        <v>15</v>
      </c>
      <c r="G186" s="2" t="s">
        <v>3477</v>
      </c>
      <c r="H186" s="2" t="s">
        <v>3492</v>
      </c>
      <c r="I186" s="2" t="s">
        <v>16</v>
      </c>
      <c r="J186" s="75">
        <v>66.28</v>
      </c>
      <c r="K186" s="76">
        <v>30.000001000000001</v>
      </c>
      <c r="L186" s="77">
        <v>0.1875</v>
      </c>
      <c r="M186" s="78">
        <v>42573</v>
      </c>
      <c r="N186" s="96" t="s">
        <v>3704</v>
      </c>
      <c r="O186" s="2" t="s">
        <v>143</v>
      </c>
      <c r="P186" s="2" t="s">
        <v>3465</v>
      </c>
      <c r="Q186" s="2" t="s">
        <v>3472</v>
      </c>
      <c r="R186" s="23" t="str">
        <f t="shared" si="19"/>
        <v>OK-Canadian-15N-8W-30</v>
      </c>
      <c r="S186" s="23" t="str">
        <f t="shared" si="16"/>
        <v>15N-8W-30</v>
      </c>
      <c r="T186" s="23" t="str">
        <f t="shared" si="17"/>
        <v>15</v>
      </c>
      <c r="U186" s="23" t="str">
        <f t="shared" si="20"/>
        <v>N</v>
      </c>
      <c r="V186" s="23" t="str">
        <f t="shared" si="18"/>
        <v>8</v>
      </c>
      <c r="W186" s="23" t="str">
        <f t="shared" si="21"/>
        <v>W</v>
      </c>
      <c r="X186" s="23" t="str">
        <f t="shared" si="22"/>
        <v>OK</v>
      </c>
      <c r="Y186" s="184" t="str">
        <f t="shared" si="23"/>
        <v>L0007249</v>
      </c>
      <c r="Z186" s="28"/>
      <c r="AA186" s="28"/>
      <c r="AB186" s="23"/>
    </row>
    <row r="187" spans="1:28" ht="15">
      <c r="A187" s="2" t="s">
        <v>6608</v>
      </c>
      <c r="B187" s="2" t="s">
        <v>13</v>
      </c>
      <c r="C187" s="2" t="s">
        <v>14</v>
      </c>
      <c r="D187" s="2" t="s">
        <v>319</v>
      </c>
      <c r="E187" s="2" t="s">
        <v>122</v>
      </c>
      <c r="F187" s="2" t="s">
        <v>15</v>
      </c>
      <c r="G187" s="2" t="s">
        <v>3477</v>
      </c>
      <c r="H187" s="2" t="s">
        <v>3492</v>
      </c>
      <c r="I187" s="2" t="s">
        <v>16</v>
      </c>
      <c r="J187" s="75">
        <v>41.17</v>
      </c>
      <c r="K187" s="76">
        <v>2.5</v>
      </c>
      <c r="L187" s="77">
        <v>0.1875</v>
      </c>
      <c r="M187" s="78">
        <v>38472</v>
      </c>
      <c r="N187" s="96" t="s">
        <v>5052</v>
      </c>
      <c r="O187" s="2" t="s">
        <v>143</v>
      </c>
      <c r="P187" s="2" t="s">
        <v>3465</v>
      </c>
      <c r="Q187" s="2" t="s">
        <v>3472</v>
      </c>
      <c r="R187" s="23" t="str">
        <f t="shared" si="19"/>
        <v>OK-Canadian-15N-8W-30</v>
      </c>
      <c r="S187" s="23" t="str">
        <f t="shared" si="16"/>
        <v>15N-8W-30</v>
      </c>
      <c r="T187" s="23" t="str">
        <f t="shared" si="17"/>
        <v>15</v>
      </c>
      <c r="U187" s="23" t="str">
        <f t="shared" si="20"/>
        <v>N</v>
      </c>
      <c r="V187" s="23" t="str">
        <f t="shared" si="18"/>
        <v>8</v>
      </c>
      <c r="W187" s="23" t="str">
        <f t="shared" si="21"/>
        <v>W</v>
      </c>
      <c r="X187" s="23" t="str">
        <f t="shared" si="22"/>
        <v>OK</v>
      </c>
      <c r="Y187" s="184" t="str">
        <f t="shared" si="23"/>
        <v>L0007250</v>
      </c>
      <c r="Z187" s="28"/>
      <c r="AA187" s="28"/>
      <c r="AB187" s="23"/>
    </row>
    <row r="188" spans="1:28" ht="15">
      <c r="A188" s="23" t="s">
        <v>6609</v>
      </c>
      <c r="B188" s="2" t="s">
        <v>13</v>
      </c>
      <c r="C188" s="2" t="s">
        <v>14</v>
      </c>
      <c r="D188" s="2" t="s">
        <v>320</v>
      </c>
      <c r="E188" s="2" t="s">
        <v>1396</v>
      </c>
      <c r="F188" s="2" t="s">
        <v>15</v>
      </c>
      <c r="G188" s="2" t="s">
        <v>3477</v>
      </c>
      <c r="H188" s="2" t="s">
        <v>3492</v>
      </c>
      <c r="I188" s="2" t="s">
        <v>16</v>
      </c>
      <c r="J188" s="75">
        <v>107.6</v>
      </c>
      <c r="K188" s="76">
        <v>8</v>
      </c>
      <c r="L188" s="77">
        <v>0.1875</v>
      </c>
      <c r="M188" s="78">
        <v>39473</v>
      </c>
      <c r="N188" s="96" t="s">
        <v>5053</v>
      </c>
      <c r="O188" s="2" t="s">
        <v>143</v>
      </c>
      <c r="P188" s="2" t="s">
        <v>3465</v>
      </c>
      <c r="Q188" s="2" t="s">
        <v>3472</v>
      </c>
      <c r="R188" s="23" t="str">
        <f t="shared" si="19"/>
        <v>OK-Canadian-15N-8W-30</v>
      </c>
      <c r="S188" s="23" t="str">
        <f t="shared" si="16"/>
        <v>15N-8W-30</v>
      </c>
      <c r="T188" s="23" t="str">
        <f t="shared" si="17"/>
        <v>15</v>
      </c>
      <c r="U188" s="23" t="str">
        <f t="shared" si="20"/>
        <v>N</v>
      </c>
      <c r="V188" s="23" t="str">
        <f t="shared" si="18"/>
        <v>8</v>
      </c>
      <c r="W188" s="23" t="str">
        <f t="shared" si="21"/>
        <v>W</v>
      </c>
      <c r="X188" s="23" t="str">
        <f t="shared" si="22"/>
        <v>OK</v>
      </c>
      <c r="Y188" s="184" t="str">
        <f t="shared" si="23"/>
        <v>L0007251</v>
      </c>
      <c r="Z188" s="28"/>
      <c r="AA188" s="28"/>
      <c r="AB188" s="23"/>
    </row>
    <row r="189" spans="1:28" ht="15">
      <c r="A189" s="2" t="s">
        <v>6610</v>
      </c>
      <c r="B189" s="2" t="s">
        <v>13</v>
      </c>
      <c r="C189" s="2" t="s">
        <v>14</v>
      </c>
      <c r="D189" s="2" t="s">
        <v>321</v>
      </c>
      <c r="E189" s="2" t="s">
        <v>616</v>
      </c>
      <c r="F189" s="2" t="s">
        <v>15</v>
      </c>
      <c r="G189" s="2" t="s">
        <v>3477</v>
      </c>
      <c r="H189" s="2" t="s">
        <v>3492</v>
      </c>
      <c r="I189" s="2" t="s">
        <v>16</v>
      </c>
      <c r="J189" s="75">
        <v>60.42</v>
      </c>
      <c r="K189" s="76">
        <v>3.75</v>
      </c>
      <c r="L189" s="77">
        <v>0.1875</v>
      </c>
      <c r="M189" s="78">
        <v>40007</v>
      </c>
      <c r="N189" s="96" t="s">
        <v>4442</v>
      </c>
      <c r="O189" s="2" t="s">
        <v>143</v>
      </c>
      <c r="P189" s="2" t="s">
        <v>3465</v>
      </c>
      <c r="Q189" s="2" t="s">
        <v>3472</v>
      </c>
      <c r="R189" s="23" t="str">
        <f t="shared" si="19"/>
        <v>OK-Canadian-15N-8W-30</v>
      </c>
      <c r="S189" s="23" t="str">
        <f t="shared" si="16"/>
        <v>15N-8W-30</v>
      </c>
      <c r="T189" s="23" t="str">
        <f t="shared" si="17"/>
        <v>15</v>
      </c>
      <c r="U189" s="23" t="str">
        <f t="shared" si="20"/>
        <v>N</v>
      </c>
      <c r="V189" s="23" t="str">
        <f t="shared" si="18"/>
        <v>8</v>
      </c>
      <c r="W189" s="23" t="str">
        <f t="shared" si="21"/>
        <v>W</v>
      </c>
      <c r="X189" s="23" t="str">
        <f t="shared" si="22"/>
        <v>OK</v>
      </c>
      <c r="Y189" s="184" t="str">
        <f t="shared" si="23"/>
        <v>L0007252</v>
      </c>
      <c r="Z189" s="28"/>
      <c r="AA189" s="28"/>
      <c r="AB189" s="23"/>
    </row>
    <row r="190" spans="1:28" ht="15">
      <c r="A190" s="2" t="s">
        <v>6611</v>
      </c>
      <c r="B190" s="2" t="s">
        <v>13</v>
      </c>
      <c r="C190" s="2" t="s">
        <v>14</v>
      </c>
      <c r="D190" s="2" t="s">
        <v>322</v>
      </c>
      <c r="E190" s="23" t="s">
        <v>2864</v>
      </c>
      <c r="F190" s="2" t="s">
        <v>15</v>
      </c>
      <c r="G190" s="2" t="s">
        <v>3477</v>
      </c>
      <c r="H190" s="2" t="s">
        <v>3492</v>
      </c>
      <c r="I190" s="2" t="s">
        <v>16</v>
      </c>
      <c r="J190" s="75">
        <v>57.88</v>
      </c>
      <c r="K190" s="76">
        <v>3.75</v>
      </c>
      <c r="L190" s="77">
        <v>0.1875</v>
      </c>
      <c r="M190" s="78">
        <v>42527</v>
      </c>
      <c r="N190" s="96" t="s">
        <v>3705</v>
      </c>
      <c r="O190" s="2" t="s">
        <v>143</v>
      </c>
      <c r="P190" s="2" t="s">
        <v>3465</v>
      </c>
      <c r="Q190" s="2" t="s">
        <v>3472</v>
      </c>
      <c r="R190" s="23" t="str">
        <f t="shared" si="19"/>
        <v>OK-Canadian-15N-8W-30</v>
      </c>
      <c r="S190" s="23" t="str">
        <f t="shared" si="16"/>
        <v>15N-8W-30</v>
      </c>
      <c r="T190" s="23" t="str">
        <f t="shared" si="17"/>
        <v>15</v>
      </c>
      <c r="U190" s="23" t="str">
        <f t="shared" si="20"/>
        <v>N</v>
      </c>
      <c r="V190" s="23" t="str">
        <f t="shared" si="18"/>
        <v>8</v>
      </c>
      <c r="W190" s="23" t="str">
        <f t="shared" si="21"/>
        <v>W</v>
      </c>
      <c r="X190" s="23" t="str">
        <f t="shared" si="22"/>
        <v>OK</v>
      </c>
      <c r="Y190" s="184" t="str">
        <f t="shared" si="23"/>
        <v>L0007253</v>
      </c>
      <c r="Z190" s="28"/>
      <c r="AA190" s="28"/>
      <c r="AB190" s="23"/>
    </row>
    <row r="191" spans="1:28" ht="15">
      <c r="A191" s="23" t="s">
        <v>6612</v>
      </c>
      <c r="B191" s="2" t="s">
        <v>13</v>
      </c>
      <c r="C191" s="2" t="s">
        <v>14</v>
      </c>
      <c r="D191" s="2" t="s">
        <v>323</v>
      </c>
      <c r="E191" s="23" t="s">
        <v>1274</v>
      </c>
      <c r="F191" s="2" t="s">
        <v>15</v>
      </c>
      <c r="G191" s="2" t="s">
        <v>3477</v>
      </c>
      <c r="H191" s="2" t="s">
        <v>3492</v>
      </c>
      <c r="I191" s="2" t="s">
        <v>16</v>
      </c>
      <c r="J191" s="75">
        <v>62.41</v>
      </c>
      <c r="K191" s="76">
        <v>3.75</v>
      </c>
      <c r="L191" s="77">
        <v>0.1875</v>
      </c>
      <c r="M191" s="78">
        <v>39523</v>
      </c>
      <c r="N191" s="96" t="s">
        <v>5054</v>
      </c>
      <c r="O191" s="2" t="s">
        <v>143</v>
      </c>
      <c r="P191" s="2" t="s">
        <v>3465</v>
      </c>
      <c r="Q191" s="2" t="s">
        <v>3472</v>
      </c>
      <c r="R191" s="23" t="str">
        <f t="shared" si="19"/>
        <v>OK-Canadian-15N-8W-30</v>
      </c>
      <c r="S191" s="23" t="str">
        <f t="shared" si="16"/>
        <v>15N-8W-30</v>
      </c>
      <c r="T191" s="23" t="str">
        <f t="shared" si="17"/>
        <v>15</v>
      </c>
      <c r="U191" s="23" t="str">
        <f t="shared" si="20"/>
        <v>N</v>
      </c>
      <c r="V191" s="23" t="str">
        <f t="shared" si="18"/>
        <v>8</v>
      </c>
      <c r="W191" s="23" t="str">
        <f t="shared" si="21"/>
        <v>W</v>
      </c>
      <c r="X191" s="23" t="str">
        <f t="shared" si="22"/>
        <v>OK</v>
      </c>
      <c r="Y191" s="184" t="str">
        <f t="shared" si="23"/>
        <v>L0007254</v>
      </c>
      <c r="Z191" s="28"/>
      <c r="AA191" s="28"/>
      <c r="AB191" s="23"/>
    </row>
    <row r="192" spans="1:28" ht="15">
      <c r="A192" s="2" t="s">
        <v>6613</v>
      </c>
      <c r="B192" s="2" t="s">
        <v>13</v>
      </c>
      <c r="C192" s="2" t="s">
        <v>14</v>
      </c>
      <c r="D192" s="2" t="s">
        <v>324</v>
      </c>
      <c r="E192" s="2" t="s">
        <v>354</v>
      </c>
      <c r="F192" s="2" t="s">
        <v>15</v>
      </c>
      <c r="G192" s="2" t="s">
        <v>3477</v>
      </c>
      <c r="H192" s="2" t="s">
        <v>3492</v>
      </c>
      <c r="I192" s="2" t="s">
        <v>16</v>
      </c>
      <c r="J192" s="75">
        <v>57.49</v>
      </c>
      <c r="K192" s="76">
        <v>1.875</v>
      </c>
      <c r="L192" s="77">
        <v>0.25</v>
      </c>
      <c r="M192" s="78">
        <v>39537</v>
      </c>
      <c r="N192" s="96" t="s">
        <v>5055</v>
      </c>
      <c r="O192" s="2" t="s">
        <v>143</v>
      </c>
      <c r="P192" s="2" t="s">
        <v>3465</v>
      </c>
      <c r="Q192" s="2" t="s">
        <v>3472</v>
      </c>
      <c r="R192" s="23" t="str">
        <f t="shared" si="19"/>
        <v>OK-Canadian-15N-8W-30</v>
      </c>
      <c r="S192" s="23" t="str">
        <f t="shared" si="16"/>
        <v>15N-8W-30</v>
      </c>
      <c r="T192" s="23" t="str">
        <f t="shared" si="17"/>
        <v>15</v>
      </c>
      <c r="U192" s="23" t="str">
        <f t="shared" si="20"/>
        <v>N</v>
      </c>
      <c r="V192" s="23" t="str">
        <f t="shared" si="18"/>
        <v>8</v>
      </c>
      <c r="W192" s="23" t="str">
        <f t="shared" si="21"/>
        <v>W</v>
      </c>
      <c r="X192" s="23" t="str">
        <f t="shared" si="22"/>
        <v>OK</v>
      </c>
      <c r="Y192" s="184" t="str">
        <f t="shared" si="23"/>
        <v>L0007255</v>
      </c>
      <c r="Z192" s="28"/>
      <c r="AA192" s="28"/>
      <c r="AB192" s="23"/>
    </row>
    <row r="193" spans="1:28" ht="15">
      <c r="A193" s="2" t="s">
        <v>6614</v>
      </c>
      <c r="B193" s="2" t="s">
        <v>13</v>
      </c>
      <c r="C193" s="2" t="s">
        <v>14</v>
      </c>
      <c r="D193" s="2" t="s">
        <v>325</v>
      </c>
      <c r="E193" s="2" t="s">
        <v>354</v>
      </c>
      <c r="F193" s="2" t="s">
        <v>15</v>
      </c>
      <c r="G193" s="2" t="s">
        <v>3477</v>
      </c>
      <c r="H193" s="2" t="s">
        <v>3492</v>
      </c>
      <c r="I193" s="2" t="s">
        <v>16</v>
      </c>
      <c r="J193" s="75">
        <v>59.52</v>
      </c>
      <c r="K193" s="76">
        <v>3.75</v>
      </c>
      <c r="L193" s="77">
        <v>0.1875</v>
      </c>
      <c r="M193" s="78">
        <v>40007</v>
      </c>
      <c r="N193" s="96" t="s">
        <v>3638</v>
      </c>
      <c r="O193" s="2" t="s">
        <v>143</v>
      </c>
      <c r="P193" s="2" t="s">
        <v>3465</v>
      </c>
      <c r="Q193" s="2" t="s">
        <v>3472</v>
      </c>
      <c r="R193" s="23" t="str">
        <f t="shared" si="19"/>
        <v>OK-Canadian-15N-8W-30</v>
      </c>
      <c r="S193" s="23" t="str">
        <f t="shared" si="16"/>
        <v>15N-8W-30</v>
      </c>
      <c r="T193" s="23" t="str">
        <f t="shared" si="17"/>
        <v>15</v>
      </c>
      <c r="U193" s="23" t="str">
        <f t="shared" si="20"/>
        <v>N</v>
      </c>
      <c r="V193" s="23" t="str">
        <f t="shared" si="18"/>
        <v>8</v>
      </c>
      <c r="W193" s="23" t="str">
        <f t="shared" si="21"/>
        <v>W</v>
      </c>
      <c r="X193" s="23" t="str">
        <f t="shared" si="22"/>
        <v>OK</v>
      </c>
      <c r="Y193" s="184" t="str">
        <f t="shared" si="23"/>
        <v>L0007256</v>
      </c>
      <c r="Z193" s="28"/>
      <c r="AA193" s="28"/>
      <c r="AB193" s="23"/>
    </row>
    <row r="194" spans="1:28" ht="15">
      <c r="A194" s="23" t="s">
        <v>6615</v>
      </c>
      <c r="B194" s="2" t="s">
        <v>13</v>
      </c>
      <c r="C194" s="2" t="s">
        <v>14</v>
      </c>
      <c r="D194" s="2" t="s">
        <v>326</v>
      </c>
      <c r="E194" s="23" t="s">
        <v>3063</v>
      </c>
      <c r="F194" s="2" t="s">
        <v>15</v>
      </c>
      <c r="G194" s="2" t="s">
        <v>3477</v>
      </c>
      <c r="H194" s="2" t="s">
        <v>3492</v>
      </c>
      <c r="I194" s="2" t="s">
        <v>16</v>
      </c>
      <c r="J194" s="75">
        <v>61.37</v>
      </c>
      <c r="K194" s="76">
        <v>7.5</v>
      </c>
      <c r="L194" s="77">
        <v>0.1875</v>
      </c>
      <c r="M194" s="78">
        <v>42527</v>
      </c>
      <c r="N194" s="96" t="s">
        <v>3706</v>
      </c>
      <c r="O194" s="2" t="s">
        <v>143</v>
      </c>
      <c r="P194" s="2" t="s">
        <v>3465</v>
      </c>
      <c r="Q194" s="2" t="s">
        <v>3472</v>
      </c>
      <c r="R194" s="23" t="str">
        <f t="shared" si="19"/>
        <v>OK-Canadian-15N-8W-30</v>
      </c>
      <c r="S194" s="23" t="str">
        <f t="shared" si="16"/>
        <v>15N-8W-30</v>
      </c>
      <c r="T194" s="23" t="str">
        <f t="shared" si="17"/>
        <v>15</v>
      </c>
      <c r="U194" s="23" t="str">
        <f t="shared" si="20"/>
        <v>N</v>
      </c>
      <c r="V194" s="23" t="str">
        <f t="shared" si="18"/>
        <v>8</v>
      </c>
      <c r="W194" s="23" t="str">
        <f t="shared" si="21"/>
        <v>W</v>
      </c>
      <c r="X194" s="23" t="str">
        <f t="shared" si="22"/>
        <v>OK</v>
      </c>
      <c r="Y194" s="184" t="str">
        <f t="shared" si="23"/>
        <v>L0007257</v>
      </c>
      <c r="Z194" s="28"/>
      <c r="AA194" s="28"/>
      <c r="AB194" s="23"/>
    </row>
    <row r="195" spans="1:28" ht="15">
      <c r="A195" s="2" t="s">
        <v>6616</v>
      </c>
      <c r="B195" s="2" t="s">
        <v>13</v>
      </c>
      <c r="C195" s="2" t="s">
        <v>14</v>
      </c>
      <c r="D195" s="2" t="s">
        <v>327</v>
      </c>
      <c r="E195" s="23" t="s">
        <v>2147</v>
      </c>
      <c r="F195" s="2" t="s">
        <v>15</v>
      </c>
      <c r="G195" s="2" t="s">
        <v>3477</v>
      </c>
      <c r="H195" s="2" t="s">
        <v>3492</v>
      </c>
      <c r="I195" s="2" t="s">
        <v>16</v>
      </c>
      <c r="J195" s="75">
        <v>62.45</v>
      </c>
      <c r="K195" s="76">
        <v>1.875</v>
      </c>
      <c r="L195" s="77">
        <v>0.125</v>
      </c>
      <c r="M195" s="78">
        <v>39523</v>
      </c>
      <c r="N195" s="96" t="s">
        <v>3643</v>
      </c>
      <c r="O195" s="2" t="s">
        <v>143</v>
      </c>
      <c r="P195" s="2" t="s">
        <v>3465</v>
      </c>
      <c r="Q195" s="2" t="s">
        <v>3472</v>
      </c>
      <c r="R195" s="23" t="str">
        <f t="shared" si="19"/>
        <v>OK-Canadian-15N-8W-30</v>
      </c>
      <c r="S195" s="23" t="str">
        <f t="shared" si="16"/>
        <v>15N-8W-30</v>
      </c>
      <c r="T195" s="23" t="str">
        <f t="shared" si="17"/>
        <v>15</v>
      </c>
      <c r="U195" s="23" t="str">
        <f t="shared" si="20"/>
        <v>N</v>
      </c>
      <c r="V195" s="23" t="str">
        <f t="shared" si="18"/>
        <v>8</v>
      </c>
      <c r="W195" s="23" t="str">
        <f t="shared" si="21"/>
        <v>W</v>
      </c>
      <c r="X195" s="23" t="str">
        <f t="shared" si="22"/>
        <v>OK</v>
      </c>
      <c r="Y195" s="184" t="str">
        <f t="shared" si="23"/>
        <v>L0007258</v>
      </c>
      <c r="Z195" s="28"/>
      <c r="AA195" s="28"/>
      <c r="AB195" s="23"/>
    </row>
    <row r="196" spans="1:28" ht="15">
      <c r="A196" s="2" t="s">
        <v>6617</v>
      </c>
      <c r="B196" s="2" t="s">
        <v>13</v>
      </c>
      <c r="C196" s="2" t="s">
        <v>14</v>
      </c>
      <c r="D196" s="2" t="s">
        <v>328</v>
      </c>
      <c r="E196" s="23" t="s">
        <v>2276</v>
      </c>
      <c r="F196" s="2" t="s">
        <v>15</v>
      </c>
      <c r="G196" s="2" t="s">
        <v>3477</v>
      </c>
      <c r="H196" s="2" t="s">
        <v>3492</v>
      </c>
      <c r="I196" s="2" t="s">
        <v>16</v>
      </c>
      <c r="J196" s="75">
        <v>56.27</v>
      </c>
      <c r="K196" s="76">
        <v>3.75</v>
      </c>
      <c r="L196" s="77">
        <v>0.1875</v>
      </c>
      <c r="M196" s="78">
        <v>39537</v>
      </c>
      <c r="N196" s="96" t="s">
        <v>3707</v>
      </c>
      <c r="O196" s="2" t="s">
        <v>143</v>
      </c>
      <c r="P196" s="2" t="s">
        <v>3465</v>
      </c>
      <c r="Q196" s="2" t="s">
        <v>3472</v>
      </c>
      <c r="R196" s="23" t="str">
        <f t="shared" si="19"/>
        <v>OK-Canadian-15N-8W-30</v>
      </c>
      <c r="S196" s="23" t="str">
        <f t="shared" si="16"/>
        <v>15N-8W-30</v>
      </c>
      <c r="T196" s="23" t="str">
        <f t="shared" si="17"/>
        <v>15</v>
      </c>
      <c r="U196" s="23" t="str">
        <f t="shared" si="20"/>
        <v>N</v>
      </c>
      <c r="V196" s="23" t="str">
        <f t="shared" si="18"/>
        <v>8</v>
      </c>
      <c r="W196" s="23" t="str">
        <f t="shared" si="21"/>
        <v>W</v>
      </c>
      <c r="X196" s="23" t="str">
        <f t="shared" si="22"/>
        <v>OK</v>
      </c>
      <c r="Y196" s="184" t="str">
        <f t="shared" si="23"/>
        <v>L0007259</v>
      </c>
      <c r="Z196" s="28"/>
      <c r="AA196" s="28"/>
      <c r="AB196" s="23"/>
    </row>
    <row r="197" spans="1:28" ht="15">
      <c r="A197" s="23" t="s">
        <v>6618</v>
      </c>
      <c r="B197" s="2" t="s">
        <v>13</v>
      </c>
      <c r="C197" s="2" t="s">
        <v>14</v>
      </c>
      <c r="D197" s="2" t="s">
        <v>329</v>
      </c>
      <c r="E197" s="2" t="s">
        <v>354</v>
      </c>
      <c r="F197" s="2" t="s">
        <v>15</v>
      </c>
      <c r="G197" s="2" t="s">
        <v>3477</v>
      </c>
      <c r="H197" s="2" t="s">
        <v>3492</v>
      </c>
      <c r="I197" s="2" t="s">
        <v>16</v>
      </c>
      <c r="J197" s="75">
        <v>29.43</v>
      </c>
      <c r="K197" s="76">
        <v>6.6666965999999999</v>
      </c>
      <c r="L197" s="77">
        <v>0.2</v>
      </c>
      <c r="M197" s="78">
        <v>38968</v>
      </c>
      <c r="N197" s="96" t="s">
        <v>5056</v>
      </c>
      <c r="O197" s="2" t="s">
        <v>143</v>
      </c>
      <c r="P197" s="2" t="s">
        <v>3465</v>
      </c>
      <c r="Q197" s="2" t="s">
        <v>3472</v>
      </c>
      <c r="R197" s="23" t="str">
        <f t="shared" si="19"/>
        <v>OK-Canadian-15N-8W-30</v>
      </c>
      <c r="S197" s="23" t="str">
        <f t="shared" si="16"/>
        <v>15N-8W-30</v>
      </c>
      <c r="T197" s="23" t="str">
        <f t="shared" si="17"/>
        <v>15</v>
      </c>
      <c r="U197" s="23" t="str">
        <f t="shared" si="20"/>
        <v>N</v>
      </c>
      <c r="V197" s="23" t="str">
        <f t="shared" si="18"/>
        <v>8</v>
      </c>
      <c r="W197" s="23" t="str">
        <f t="shared" si="21"/>
        <v>W</v>
      </c>
      <c r="X197" s="23" t="str">
        <f t="shared" si="22"/>
        <v>OK</v>
      </c>
      <c r="Y197" s="184" t="str">
        <f t="shared" si="23"/>
        <v>L0007260</v>
      </c>
      <c r="Z197" s="28"/>
      <c r="AA197" s="28"/>
      <c r="AB197" s="23"/>
    </row>
    <row r="198" spans="1:28" ht="15">
      <c r="A198" s="2" t="s">
        <v>6619</v>
      </c>
      <c r="B198" s="2" t="s">
        <v>13</v>
      </c>
      <c r="C198" s="2" t="s">
        <v>14</v>
      </c>
      <c r="D198" s="2" t="s">
        <v>330</v>
      </c>
      <c r="E198" s="23" t="s">
        <v>2147</v>
      </c>
      <c r="F198" s="2" t="s">
        <v>15</v>
      </c>
      <c r="G198" s="2" t="s">
        <v>3477</v>
      </c>
      <c r="H198" s="2" t="s">
        <v>3492</v>
      </c>
      <c r="I198" s="2" t="s">
        <v>16</v>
      </c>
      <c r="J198" s="75">
        <v>29.22</v>
      </c>
      <c r="K198" s="76">
        <v>6.6666965999999999</v>
      </c>
      <c r="L198" s="77">
        <v>0.2</v>
      </c>
      <c r="M198" s="78">
        <v>41488</v>
      </c>
      <c r="N198" s="96" t="s">
        <v>5057</v>
      </c>
      <c r="O198" s="2" t="s">
        <v>143</v>
      </c>
      <c r="P198" s="2" t="s">
        <v>3465</v>
      </c>
      <c r="Q198" s="2" t="s">
        <v>3472</v>
      </c>
      <c r="R198" s="23" t="str">
        <f t="shared" si="19"/>
        <v>OK-Canadian-15N-8W-30</v>
      </c>
      <c r="S198" s="23" t="str">
        <f t="shared" si="16"/>
        <v>15N-8W-30</v>
      </c>
      <c r="T198" s="23" t="str">
        <f t="shared" si="17"/>
        <v>15</v>
      </c>
      <c r="U198" s="23" t="str">
        <f t="shared" si="20"/>
        <v>N</v>
      </c>
      <c r="V198" s="23" t="str">
        <f t="shared" si="18"/>
        <v>8</v>
      </c>
      <c r="W198" s="23" t="str">
        <f t="shared" si="21"/>
        <v>W</v>
      </c>
      <c r="X198" s="23" t="str">
        <f t="shared" si="22"/>
        <v>OK</v>
      </c>
      <c r="Y198" s="184" t="str">
        <f t="shared" si="23"/>
        <v>L0007261</v>
      </c>
      <c r="Z198" s="28"/>
      <c r="AA198" s="28"/>
      <c r="AB198" s="23"/>
    </row>
    <row r="199" spans="1:28" ht="15">
      <c r="A199" s="2" t="s">
        <v>6620</v>
      </c>
      <c r="B199" s="2" t="s">
        <v>13</v>
      </c>
      <c r="C199" s="2" t="s">
        <v>14</v>
      </c>
      <c r="D199" s="2" t="s">
        <v>331</v>
      </c>
      <c r="E199" s="2" t="s">
        <v>1327</v>
      </c>
      <c r="F199" s="2" t="s">
        <v>15</v>
      </c>
      <c r="G199" s="2" t="s">
        <v>3477</v>
      </c>
      <c r="H199" s="2" t="s">
        <v>3492</v>
      </c>
      <c r="I199" s="2" t="s">
        <v>16</v>
      </c>
      <c r="J199" s="75">
        <v>28.95</v>
      </c>
      <c r="K199" s="76">
        <v>1.1333333999999999</v>
      </c>
      <c r="L199" s="77">
        <v>0.1875</v>
      </c>
      <c r="M199" s="78">
        <v>39522</v>
      </c>
      <c r="N199" s="96" t="s">
        <v>3708</v>
      </c>
      <c r="O199" s="2" t="s">
        <v>143</v>
      </c>
      <c r="P199" s="2" t="s">
        <v>3465</v>
      </c>
      <c r="Q199" s="2" t="s">
        <v>3472</v>
      </c>
      <c r="R199" s="23" t="str">
        <f t="shared" si="19"/>
        <v>OK-Canadian-15N-8W-30</v>
      </c>
      <c r="S199" s="23" t="str">
        <f t="shared" si="16"/>
        <v>15N-8W-30</v>
      </c>
      <c r="T199" s="23" t="str">
        <f t="shared" si="17"/>
        <v>15</v>
      </c>
      <c r="U199" s="23" t="str">
        <f t="shared" si="20"/>
        <v>N</v>
      </c>
      <c r="V199" s="23" t="str">
        <f t="shared" si="18"/>
        <v>8</v>
      </c>
      <c r="W199" s="23" t="str">
        <f t="shared" si="21"/>
        <v>W</v>
      </c>
      <c r="X199" s="23" t="str">
        <f t="shared" si="22"/>
        <v>OK</v>
      </c>
      <c r="Y199" s="184" t="str">
        <f t="shared" si="23"/>
        <v>L0007262</v>
      </c>
      <c r="Z199" s="28"/>
      <c r="AA199" s="28"/>
      <c r="AB199" s="23"/>
    </row>
    <row r="200" spans="1:28" ht="15">
      <c r="A200" s="23" t="s">
        <v>6621</v>
      </c>
      <c r="B200" s="2" t="s">
        <v>13</v>
      </c>
      <c r="C200" s="2" t="s">
        <v>14</v>
      </c>
      <c r="D200" s="2" t="s">
        <v>332</v>
      </c>
      <c r="E200" s="2" t="s">
        <v>723</v>
      </c>
      <c r="F200" s="2" t="s">
        <v>15</v>
      </c>
      <c r="G200" s="2" t="s">
        <v>3477</v>
      </c>
      <c r="H200" s="2" t="s">
        <v>3492</v>
      </c>
      <c r="I200" s="2" t="s">
        <v>16</v>
      </c>
      <c r="J200" s="75">
        <v>32.57</v>
      </c>
      <c r="K200" s="76">
        <v>1.6999998000000001</v>
      </c>
      <c r="L200" s="77">
        <v>0.1875</v>
      </c>
      <c r="M200" s="78">
        <v>39536</v>
      </c>
      <c r="N200" s="96" t="s">
        <v>5058</v>
      </c>
      <c r="O200" s="2" t="s">
        <v>143</v>
      </c>
      <c r="P200" s="2" t="s">
        <v>3465</v>
      </c>
      <c r="Q200" s="2" t="s">
        <v>3472</v>
      </c>
      <c r="R200" s="23" t="str">
        <f t="shared" si="19"/>
        <v>OK-Canadian-15N-8W-30</v>
      </c>
      <c r="S200" s="23" t="str">
        <f t="shared" ref="S200:S263" si="24">_xlfn.TEXTAFTER(R200,"-",2,1,0,"ERROR")</f>
        <v>15N-8W-30</v>
      </c>
      <c r="T200" s="23" t="str">
        <f t="shared" ref="T200:T263" si="25">_xlfn.TEXTBEFORE(P200,U200)</f>
        <v>15</v>
      </c>
      <c r="U200" s="23" t="str">
        <f t="shared" si="20"/>
        <v>N</v>
      </c>
      <c r="V200" s="23" t="str">
        <f t="shared" ref="V200:V263" si="26">_xlfn.TEXTBEFORE(Q200,W200)</f>
        <v>8</v>
      </c>
      <c r="W200" s="23" t="str">
        <f t="shared" si="21"/>
        <v>W</v>
      </c>
      <c r="X200" s="23" t="str">
        <f t="shared" si="22"/>
        <v>OK</v>
      </c>
      <c r="Y200" s="184" t="str">
        <f t="shared" si="23"/>
        <v>L0007263</v>
      </c>
      <c r="Z200" s="28"/>
      <c r="AA200" s="28"/>
      <c r="AB200" s="23"/>
    </row>
    <row r="201" spans="1:28" ht="15">
      <c r="A201" s="2" t="s">
        <v>6622</v>
      </c>
      <c r="B201" s="2" t="s">
        <v>13</v>
      </c>
      <c r="C201" s="2" t="s">
        <v>14</v>
      </c>
      <c r="D201" s="2" t="s">
        <v>333</v>
      </c>
      <c r="E201" s="23" t="s">
        <v>1777</v>
      </c>
      <c r="F201" s="2" t="s">
        <v>15</v>
      </c>
      <c r="G201" s="2" t="s">
        <v>3477</v>
      </c>
      <c r="H201" s="2" t="s">
        <v>3492</v>
      </c>
      <c r="I201" s="2" t="s">
        <v>16</v>
      </c>
      <c r="J201" s="75">
        <v>30.54</v>
      </c>
      <c r="K201" s="76">
        <v>1.6999998000000001</v>
      </c>
      <c r="L201" s="77">
        <v>0.1875</v>
      </c>
      <c r="M201" s="78">
        <v>40006</v>
      </c>
      <c r="N201" s="96" t="s">
        <v>5059</v>
      </c>
      <c r="O201" s="2" t="s">
        <v>143</v>
      </c>
      <c r="P201" s="2" t="s">
        <v>3465</v>
      </c>
      <c r="Q201" s="2" t="s">
        <v>3472</v>
      </c>
      <c r="R201" s="23" t="str">
        <f t="shared" ref="R201:R264" si="27">_xlfn.TEXTJOIN("-",TRUE,F201,G201,P201,Q201,O201)</f>
        <v>OK-Canadian-15N-8W-30</v>
      </c>
      <c r="S201" s="23" t="str">
        <f t="shared" si="24"/>
        <v>15N-8W-30</v>
      </c>
      <c r="T201" s="23" t="str">
        <f t="shared" si="25"/>
        <v>15</v>
      </c>
      <c r="U201" s="23" t="str">
        <f t="shared" ref="U201:U264" si="28">RIGHT(P201,1)</f>
        <v>N</v>
      </c>
      <c r="V201" s="23" t="str">
        <f t="shared" si="26"/>
        <v>8</v>
      </c>
      <c r="W201" s="23" t="str">
        <f t="shared" ref="W201:W264" si="29">RIGHT(Q201,1)</f>
        <v>W</v>
      </c>
      <c r="X201" s="23" t="str">
        <f t="shared" ref="X201:X264" si="30">LEFT(A201,2)</f>
        <v>OK</v>
      </c>
      <c r="Y201" s="184" t="str">
        <f t="shared" ref="Y201:Y264" si="31">MID(A201,4,8)</f>
        <v>L0007264</v>
      </c>
      <c r="Z201" s="28"/>
      <c r="AA201" s="28"/>
      <c r="AB201" s="23"/>
    </row>
    <row r="202" spans="1:28" ht="15">
      <c r="A202" s="2" t="s">
        <v>6623</v>
      </c>
      <c r="B202" s="2" t="s">
        <v>13</v>
      </c>
      <c r="C202" s="2" t="s">
        <v>14</v>
      </c>
      <c r="D202" s="2" t="s">
        <v>334</v>
      </c>
      <c r="E202" s="23" t="s">
        <v>2404</v>
      </c>
      <c r="F202" s="2" t="s">
        <v>15</v>
      </c>
      <c r="G202" s="2" t="s">
        <v>3477</v>
      </c>
      <c r="H202" s="2" t="s">
        <v>3492</v>
      </c>
      <c r="I202" s="2" t="s">
        <v>16</v>
      </c>
      <c r="J202" s="75">
        <v>28.04</v>
      </c>
      <c r="K202" s="76">
        <v>0.56666550000000004</v>
      </c>
      <c r="L202" s="77">
        <v>0.1875</v>
      </c>
      <c r="M202" s="78">
        <v>42526</v>
      </c>
      <c r="N202" s="96" t="s">
        <v>5060</v>
      </c>
      <c r="O202" s="2" t="s">
        <v>143</v>
      </c>
      <c r="P202" s="2" t="s">
        <v>3465</v>
      </c>
      <c r="Q202" s="2" t="s">
        <v>3472</v>
      </c>
      <c r="R202" s="23" t="str">
        <f t="shared" si="27"/>
        <v>OK-Canadian-15N-8W-30</v>
      </c>
      <c r="S202" s="23" t="str">
        <f t="shared" si="24"/>
        <v>15N-8W-30</v>
      </c>
      <c r="T202" s="23" t="str">
        <f t="shared" si="25"/>
        <v>15</v>
      </c>
      <c r="U202" s="23" t="str">
        <f t="shared" si="28"/>
        <v>N</v>
      </c>
      <c r="V202" s="23" t="str">
        <f t="shared" si="26"/>
        <v>8</v>
      </c>
      <c r="W202" s="23" t="str">
        <f t="shared" si="29"/>
        <v>W</v>
      </c>
      <c r="X202" s="23" t="str">
        <f t="shared" si="30"/>
        <v>OK</v>
      </c>
      <c r="Y202" s="184" t="str">
        <f t="shared" si="31"/>
        <v>L0007265</v>
      </c>
      <c r="Z202" s="28"/>
      <c r="AA202" s="28"/>
      <c r="AB202" s="23"/>
    </row>
    <row r="203" spans="1:28" ht="15">
      <c r="A203" s="23" t="s">
        <v>6624</v>
      </c>
      <c r="B203" s="2" t="s">
        <v>13</v>
      </c>
      <c r="C203" s="2" t="s">
        <v>14</v>
      </c>
      <c r="D203" s="2" t="s">
        <v>335</v>
      </c>
      <c r="E203" s="2" t="s">
        <v>122</v>
      </c>
      <c r="F203" s="2" t="s">
        <v>15</v>
      </c>
      <c r="G203" s="2" t="s">
        <v>3477</v>
      </c>
      <c r="H203" s="2" t="s">
        <v>3492</v>
      </c>
      <c r="I203" s="2" t="s">
        <v>16</v>
      </c>
      <c r="J203" s="75">
        <v>31.3</v>
      </c>
      <c r="K203" s="76">
        <v>0.56666550000000004</v>
      </c>
      <c r="L203" s="77">
        <v>0.1875</v>
      </c>
      <c r="M203" s="78">
        <v>39522</v>
      </c>
      <c r="N203" s="96" t="s">
        <v>3709</v>
      </c>
      <c r="O203" s="2" t="s">
        <v>143</v>
      </c>
      <c r="P203" s="2" t="s">
        <v>3465</v>
      </c>
      <c r="Q203" s="2" t="s">
        <v>3472</v>
      </c>
      <c r="R203" s="23" t="str">
        <f t="shared" si="27"/>
        <v>OK-Canadian-15N-8W-30</v>
      </c>
      <c r="S203" s="23" t="str">
        <f t="shared" si="24"/>
        <v>15N-8W-30</v>
      </c>
      <c r="T203" s="23" t="str">
        <f t="shared" si="25"/>
        <v>15</v>
      </c>
      <c r="U203" s="23" t="str">
        <f t="shared" si="28"/>
        <v>N</v>
      </c>
      <c r="V203" s="23" t="str">
        <f t="shared" si="26"/>
        <v>8</v>
      </c>
      <c r="W203" s="23" t="str">
        <f t="shared" si="29"/>
        <v>W</v>
      </c>
      <c r="X203" s="23" t="str">
        <f t="shared" si="30"/>
        <v>OK</v>
      </c>
      <c r="Y203" s="184" t="str">
        <f t="shared" si="31"/>
        <v>L0007266</v>
      </c>
      <c r="Z203" s="28"/>
      <c r="AA203" s="28"/>
      <c r="AB203" s="23"/>
    </row>
    <row r="204" spans="1:28" ht="15">
      <c r="A204" s="2" t="s">
        <v>6625</v>
      </c>
      <c r="B204" s="2" t="s">
        <v>13</v>
      </c>
      <c r="C204" s="2" t="s">
        <v>14</v>
      </c>
      <c r="D204" s="2" t="s">
        <v>336</v>
      </c>
      <c r="E204" s="23" t="s">
        <v>2552</v>
      </c>
      <c r="F204" s="2" t="s">
        <v>15</v>
      </c>
      <c r="G204" s="2" t="s">
        <v>3477</v>
      </c>
      <c r="H204" s="2" t="s">
        <v>3492</v>
      </c>
      <c r="I204" s="2" t="s">
        <v>16</v>
      </c>
      <c r="J204" s="75">
        <v>33.11</v>
      </c>
      <c r="K204" s="76">
        <v>4.1666654999999997</v>
      </c>
      <c r="L204" s="77">
        <v>0.1875</v>
      </c>
      <c r="M204" s="78">
        <v>39536</v>
      </c>
      <c r="N204" s="96" t="s">
        <v>4443</v>
      </c>
      <c r="O204" s="2" t="s">
        <v>143</v>
      </c>
      <c r="P204" s="2" t="s">
        <v>3465</v>
      </c>
      <c r="Q204" s="2" t="s">
        <v>3472</v>
      </c>
      <c r="R204" s="23" t="str">
        <f t="shared" si="27"/>
        <v>OK-Canadian-15N-8W-30</v>
      </c>
      <c r="S204" s="23" t="str">
        <f t="shared" si="24"/>
        <v>15N-8W-30</v>
      </c>
      <c r="T204" s="23" t="str">
        <f t="shared" si="25"/>
        <v>15</v>
      </c>
      <c r="U204" s="23" t="str">
        <f t="shared" si="28"/>
        <v>N</v>
      </c>
      <c r="V204" s="23" t="str">
        <f t="shared" si="26"/>
        <v>8</v>
      </c>
      <c r="W204" s="23" t="str">
        <f t="shared" si="29"/>
        <v>W</v>
      </c>
      <c r="X204" s="23" t="str">
        <f t="shared" si="30"/>
        <v>OK</v>
      </c>
      <c r="Y204" s="184" t="str">
        <f t="shared" si="31"/>
        <v>L0007267</v>
      </c>
      <c r="Z204" s="28"/>
      <c r="AA204" s="28"/>
      <c r="AB204" s="23"/>
    </row>
    <row r="205" spans="1:28" ht="15">
      <c r="A205" s="2" t="s">
        <v>6626</v>
      </c>
      <c r="B205" s="2" t="s">
        <v>13</v>
      </c>
      <c r="C205" s="2" t="s">
        <v>14</v>
      </c>
      <c r="D205" s="2" t="s">
        <v>337</v>
      </c>
      <c r="E205" s="23" t="s">
        <v>2147</v>
      </c>
      <c r="F205" s="2" t="s">
        <v>15</v>
      </c>
      <c r="G205" s="2" t="s">
        <v>3477</v>
      </c>
      <c r="H205" s="2" t="s">
        <v>3492</v>
      </c>
      <c r="I205" s="2" t="s">
        <v>16</v>
      </c>
      <c r="J205" s="75">
        <v>31.48</v>
      </c>
      <c r="K205" s="76">
        <v>1.4166666000000001</v>
      </c>
      <c r="L205" s="77">
        <v>0.1875</v>
      </c>
      <c r="M205" s="78">
        <v>40006</v>
      </c>
      <c r="N205" s="96" t="s">
        <v>3710</v>
      </c>
      <c r="O205" s="2" t="s">
        <v>143</v>
      </c>
      <c r="P205" s="2" t="s">
        <v>3465</v>
      </c>
      <c r="Q205" s="2" t="s">
        <v>3472</v>
      </c>
      <c r="R205" s="23" t="str">
        <f t="shared" si="27"/>
        <v>OK-Canadian-15N-8W-30</v>
      </c>
      <c r="S205" s="23" t="str">
        <f t="shared" si="24"/>
        <v>15N-8W-30</v>
      </c>
      <c r="T205" s="23" t="str">
        <f t="shared" si="25"/>
        <v>15</v>
      </c>
      <c r="U205" s="23" t="str">
        <f t="shared" si="28"/>
        <v>N</v>
      </c>
      <c r="V205" s="23" t="str">
        <f t="shared" si="26"/>
        <v>8</v>
      </c>
      <c r="W205" s="23" t="str">
        <f t="shared" si="29"/>
        <v>W</v>
      </c>
      <c r="X205" s="23" t="str">
        <f t="shared" si="30"/>
        <v>OK</v>
      </c>
      <c r="Y205" s="184" t="str">
        <f t="shared" si="31"/>
        <v>L0007268</v>
      </c>
      <c r="Z205" s="28"/>
      <c r="AA205" s="28"/>
      <c r="AB205" s="23"/>
    </row>
    <row r="206" spans="1:28" ht="15">
      <c r="A206" s="23" t="s">
        <v>6627</v>
      </c>
      <c r="B206" s="2" t="s">
        <v>13</v>
      </c>
      <c r="C206" s="2" t="s">
        <v>14</v>
      </c>
      <c r="D206" s="2" t="s">
        <v>338</v>
      </c>
      <c r="E206" s="23" t="s">
        <v>2864</v>
      </c>
      <c r="F206" s="2" t="s">
        <v>15</v>
      </c>
      <c r="G206" s="2" t="s">
        <v>3477</v>
      </c>
      <c r="H206" s="2" t="s">
        <v>3492</v>
      </c>
      <c r="I206" s="2" t="s">
        <v>16</v>
      </c>
      <c r="J206" s="75">
        <v>27.66</v>
      </c>
      <c r="K206" s="76">
        <v>1.4166669000000001</v>
      </c>
      <c r="L206" s="77">
        <v>0.1875</v>
      </c>
      <c r="M206" s="78">
        <v>42526</v>
      </c>
      <c r="N206" s="96" t="s">
        <v>5061</v>
      </c>
      <c r="O206" s="2" t="s">
        <v>143</v>
      </c>
      <c r="P206" s="2" t="s">
        <v>3465</v>
      </c>
      <c r="Q206" s="2" t="s">
        <v>3472</v>
      </c>
      <c r="R206" s="23" t="str">
        <f t="shared" si="27"/>
        <v>OK-Canadian-15N-8W-30</v>
      </c>
      <c r="S206" s="23" t="str">
        <f t="shared" si="24"/>
        <v>15N-8W-30</v>
      </c>
      <c r="T206" s="23" t="str">
        <f t="shared" si="25"/>
        <v>15</v>
      </c>
      <c r="U206" s="23" t="str">
        <f t="shared" si="28"/>
        <v>N</v>
      </c>
      <c r="V206" s="23" t="str">
        <f t="shared" si="26"/>
        <v>8</v>
      </c>
      <c r="W206" s="23" t="str">
        <f t="shared" si="29"/>
        <v>W</v>
      </c>
      <c r="X206" s="23" t="str">
        <f t="shared" si="30"/>
        <v>OK</v>
      </c>
      <c r="Y206" s="184" t="str">
        <f t="shared" si="31"/>
        <v>L0007269</v>
      </c>
      <c r="Z206" s="28"/>
      <c r="AA206" s="28"/>
      <c r="AB206" s="23"/>
    </row>
    <row r="207" spans="1:28" ht="15">
      <c r="A207" s="2" t="s">
        <v>6628</v>
      </c>
      <c r="B207" s="2" t="s">
        <v>13</v>
      </c>
      <c r="C207" s="2" t="s">
        <v>14</v>
      </c>
      <c r="D207" s="2" t="s">
        <v>339</v>
      </c>
      <c r="E207" s="23" t="s">
        <v>2799</v>
      </c>
      <c r="F207" s="2" t="s">
        <v>15</v>
      </c>
      <c r="G207" s="2" t="s">
        <v>3477</v>
      </c>
      <c r="H207" s="2" t="s">
        <v>3492</v>
      </c>
      <c r="I207" s="2" t="s">
        <v>16</v>
      </c>
      <c r="J207" s="75">
        <v>29.21</v>
      </c>
      <c r="K207" s="76">
        <v>7.5</v>
      </c>
      <c r="L207" s="77">
        <v>0.2</v>
      </c>
      <c r="M207" s="78">
        <v>38478</v>
      </c>
      <c r="N207" s="96" t="s">
        <v>5062</v>
      </c>
      <c r="O207" s="2" t="s">
        <v>143</v>
      </c>
      <c r="P207" s="2" t="s">
        <v>3465</v>
      </c>
      <c r="Q207" s="2" t="s">
        <v>3472</v>
      </c>
      <c r="R207" s="23" t="str">
        <f t="shared" si="27"/>
        <v>OK-Canadian-15N-8W-30</v>
      </c>
      <c r="S207" s="23" t="str">
        <f t="shared" si="24"/>
        <v>15N-8W-30</v>
      </c>
      <c r="T207" s="23" t="str">
        <f t="shared" si="25"/>
        <v>15</v>
      </c>
      <c r="U207" s="23" t="str">
        <f t="shared" si="28"/>
        <v>N</v>
      </c>
      <c r="V207" s="23" t="str">
        <f t="shared" si="26"/>
        <v>8</v>
      </c>
      <c r="W207" s="23" t="str">
        <f t="shared" si="29"/>
        <v>W</v>
      </c>
      <c r="X207" s="23" t="str">
        <f t="shared" si="30"/>
        <v>OK</v>
      </c>
      <c r="Y207" s="184" t="str">
        <f t="shared" si="31"/>
        <v>L0007270</v>
      </c>
      <c r="Z207" s="28"/>
      <c r="AA207" s="28"/>
      <c r="AB207" s="23"/>
    </row>
    <row r="208" spans="1:28" ht="15">
      <c r="A208" s="2" t="s">
        <v>6629</v>
      </c>
      <c r="B208" s="2" t="s">
        <v>13</v>
      </c>
      <c r="C208" s="2" t="s">
        <v>14</v>
      </c>
      <c r="D208" s="2" t="s">
        <v>340</v>
      </c>
      <c r="E208" s="23" t="s">
        <v>201</v>
      </c>
      <c r="F208" s="2" t="s">
        <v>15</v>
      </c>
      <c r="G208" s="2" t="s">
        <v>3477</v>
      </c>
      <c r="H208" s="2" t="s">
        <v>3492</v>
      </c>
      <c r="I208" s="2" t="s">
        <v>16</v>
      </c>
      <c r="J208" s="75">
        <v>31.83</v>
      </c>
      <c r="K208" s="76">
        <v>2.4999999000000002</v>
      </c>
      <c r="L208" s="77">
        <v>0.2</v>
      </c>
      <c r="M208" s="78">
        <v>38492</v>
      </c>
      <c r="N208" s="96" t="s">
        <v>5063</v>
      </c>
      <c r="O208" s="2" t="s">
        <v>143</v>
      </c>
      <c r="P208" s="2" t="s">
        <v>3465</v>
      </c>
      <c r="Q208" s="2" t="s">
        <v>3472</v>
      </c>
      <c r="R208" s="23" t="str">
        <f t="shared" si="27"/>
        <v>OK-Canadian-15N-8W-30</v>
      </c>
      <c r="S208" s="23" t="str">
        <f t="shared" si="24"/>
        <v>15N-8W-30</v>
      </c>
      <c r="T208" s="23" t="str">
        <f t="shared" si="25"/>
        <v>15</v>
      </c>
      <c r="U208" s="23" t="str">
        <f t="shared" si="28"/>
        <v>N</v>
      </c>
      <c r="V208" s="23" t="str">
        <f t="shared" si="26"/>
        <v>8</v>
      </c>
      <c r="W208" s="23" t="str">
        <f t="shared" si="29"/>
        <v>W</v>
      </c>
      <c r="X208" s="23" t="str">
        <f t="shared" si="30"/>
        <v>OK</v>
      </c>
      <c r="Y208" s="184" t="str">
        <f t="shared" si="31"/>
        <v>L0007271</v>
      </c>
      <c r="Z208" s="28"/>
      <c r="AA208" s="28"/>
      <c r="AB208" s="23"/>
    </row>
    <row r="209" spans="1:28" ht="15">
      <c r="A209" s="23" t="s">
        <v>6630</v>
      </c>
      <c r="B209" s="2" t="s">
        <v>13</v>
      </c>
      <c r="C209" s="2" t="s">
        <v>14</v>
      </c>
      <c r="D209" s="2" t="s">
        <v>341</v>
      </c>
      <c r="E209" s="23" t="s">
        <v>3063</v>
      </c>
      <c r="F209" s="2" t="s">
        <v>15</v>
      </c>
      <c r="G209" s="2" t="s">
        <v>3477</v>
      </c>
      <c r="H209" s="2" t="s">
        <v>3492</v>
      </c>
      <c r="I209" s="2" t="s">
        <v>16</v>
      </c>
      <c r="J209" s="75">
        <v>28.87</v>
      </c>
      <c r="K209" s="76">
        <v>2.4999999000000002</v>
      </c>
      <c r="L209" s="77">
        <v>0.2</v>
      </c>
      <c r="M209" s="78">
        <v>38962</v>
      </c>
      <c r="N209" s="96" t="s">
        <v>5064</v>
      </c>
      <c r="O209" s="2" t="s">
        <v>143</v>
      </c>
      <c r="P209" s="2" t="s">
        <v>3465</v>
      </c>
      <c r="Q209" s="2" t="s">
        <v>3472</v>
      </c>
      <c r="R209" s="23" t="str">
        <f t="shared" si="27"/>
        <v>OK-Canadian-15N-8W-30</v>
      </c>
      <c r="S209" s="23" t="str">
        <f t="shared" si="24"/>
        <v>15N-8W-30</v>
      </c>
      <c r="T209" s="23" t="str">
        <f t="shared" si="25"/>
        <v>15</v>
      </c>
      <c r="U209" s="23" t="str">
        <f t="shared" si="28"/>
        <v>N</v>
      </c>
      <c r="V209" s="23" t="str">
        <f t="shared" si="26"/>
        <v>8</v>
      </c>
      <c r="W209" s="23" t="str">
        <f t="shared" si="29"/>
        <v>W</v>
      </c>
      <c r="X209" s="23" t="str">
        <f t="shared" si="30"/>
        <v>OK</v>
      </c>
      <c r="Y209" s="184" t="str">
        <f t="shared" si="31"/>
        <v>L0007272</v>
      </c>
      <c r="Z209" s="28"/>
      <c r="AA209" s="28"/>
      <c r="AB209" s="23"/>
    </row>
    <row r="210" spans="1:28" ht="15">
      <c r="A210" s="2" t="s">
        <v>6631</v>
      </c>
      <c r="B210" s="2" t="s">
        <v>13</v>
      </c>
      <c r="C210" s="2" t="s">
        <v>14</v>
      </c>
      <c r="D210" s="2" t="s">
        <v>342</v>
      </c>
      <c r="E210" s="23" t="s">
        <v>2207</v>
      </c>
      <c r="F210" s="2" t="s">
        <v>15</v>
      </c>
      <c r="G210" s="2" t="s">
        <v>3477</v>
      </c>
      <c r="H210" s="2" t="s">
        <v>3492</v>
      </c>
      <c r="I210" s="2" t="s">
        <v>16</v>
      </c>
      <c r="J210" s="75">
        <v>30.6</v>
      </c>
      <c r="K210" s="76">
        <v>2.4999999000000002</v>
      </c>
      <c r="L210" s="77">
        <v>0.2</v>
      </c>
      <c r="M210" s="78">
        <v>41482</v>
      </c>
      <c r="N210" s="96" t="s">
        <v>5065</v>
      </c>
      <c r="O210" s="2" t="s">
        <v>143</v>
      </c>
      <c r="P210" s="2" t="s">
        <v>3465</v>
      </c>
      <c r="Q210" s="2" t="s">
        <v>3472</v>
      </c>
      <c r="R210" s="23" t="str">
        <f t="shared" si="27"/>
        <v>OK-Canadian-15N-8W-30</v>
      </c>
      <c r="S210" s="23" t="str">
        <f t="shared" si="24"/>
        <v>15N-8W-30</v>
      </c>
      <c r="T210" s="23" t="str">
        <f t="shared" si="25"/>
        <v>15</v>
      </c>
      <c r="U210" s="23" t="str">
        <f t="shared" si="28"/>
        <v>N</v>
      </c>
      <c r="V210" s="23" t="str">
        <f t="shared" si="26"/>
        <v>8</v>
      </c>
      <c r="W210" s="23" t="str">
        <f t="shared" si="29"/>
        <v>W</v>
      </c>
      <c r="X210" s="23" t="str">
        <f t="shared" si="30"/>
        <v>OK</v>
      </c>
      <c r="Y210" s="184" t="str">
        <f t="shared" si="31"/>
        <v>L0007273</v>
      </c>
      <c r="Z210" s="28"/>
      <c r="AA210" s="28"/>
      <c r="AB210" s="23"/>
    </row>
    <row r="211" spans="1:28" ht="15">
      <c r="A211" s="2" t="s">
        <v>6632</v>
      </c>
      <c r="B211" s="2" t="s">
        <v>3475</v>
      </c>
      <c r="C211" s="2" t="s">
        <v>14</v>
      </c>
      <c r="D211" s="2" t="s">
        <v>343</v>
      </c>
      <c r="E211" s="23" t="s">
        <v>2207</v>
      </c>
      <c r="F211" s="2" t="s">
        <v>15</v>
      </c>
      <c r="G211" s="2" t="s">
        <v>3477</v>
      </c>
      <c r="H211" s="2" t="s">
        <v>3492</v>
      </c>
      <c r="I211" s="2" t="s">
        <v>16</v>
      </c>
      <c r="J211" s="75">
        <v>72.540000000000006</v>
      </c>
      <c r="K211" s="76">
        <v>8.75</v>
      </c>
      <c r="L211" s="77">
        <v>0.125</v>
      </c>
      <c r="M211" s="78">
        <v>41421</v>
      </c>
      <c r="N211" s="96" t="s">
        <v>4444</v>
      </c>
      <c r="O211" s="2" t="s">
        <v>143</v>
      </c>
      <c r="P211" s="2" t="s">
        <v>3465</v>
      </c>
      <c r="Q211" s="2" t="s">
        <v>3472</v>
      </c>
      <c r="R211" s="23" t="str">
        <f t="shared" si="27"/>
        <v>OK-Canadian-15N-8W-30</v>
      </c>
      <c r="S211" s="23" t="str">
        <f t="shared" si="24"/>
        <v>15N-8W-30</v>
      </c>
      <c r="T211" s="23" t="str">
        <f t="shared" si="25"/>
        <v>15</v>
      </c>
      <c r="U211" s="23" t="str">
        <f t="shared" si="28"/>
        <v>N</v>
      </c>
      <c r="V211" s="23" t="str">
        <f t="shared" si="26"/>
        <v>8</v>
      </c>
      <c r="W211" s="23" t="str">
        <f t="shared" si="29"/>
        <v>W</v>
      </c>
      <c r="X211" s="23" t="str">
        <f t="shared" si="30"/>
        <v>OK</v>
      </c>
      <c r="Y211" s="184" t="str">
        <f t="shared" si="31"/>
        <v>L0007274</v>
      </c>
      <c r="Z211" s="28"/>
      <c r="AA211" s="28"/>
      <c r="AB211" s="23"/>
    </row>
    <row r="212" spans="1:28" ht="15">
      <c r="A212" s="23" t="s">
        <v>6633</v>
      </c>
      <c r="B212" s="2" t="s">
        <v>13</v>
      </c>
      <c r="C212" s="2" t="s">
        <v>14</v>
      </c>
      <c r="D212" s="2" t="s">
        <v>344</v>
      </c>
      <c r="E212" s="2" t="s">
        <v>1177</v>
      </c>
      <c r="F212" s="2" t="s">
        <v>15</v>
      </c>
      <c r="G212" s="2" t="s">
        <v>3477</v>
      </c>
      <c r="H212" s="2" t="s">
        <v>3492</v>
      </c>
      <c r="I212" s="2" t="s">
        <v>16</v>
      </c>
      <c r="J212" s="75">
        <v>66.599999999999994</v>
      </c>
      <c r="K212" s="76">
        <v>0</v>
      </c>
      <c r="L212" s="77">
        <v>0.125</v>
      </c>
      <c r="M212" s="78">
        <v>38516</v>
      </c>
      <c r="N212" s="96" t="s">
        <v>4445</v>
      </c>
      <c r="O212" s="2" t="s">
        <v>143</v>
      </c>
      <c r="P212" s="2" t="s">
        <v>3465</v>
      </c>
      <c r="Q212" s="2" t="s">
        <v>3472</v>
      </c>
      <c r="R212" s="23" t="str">
        <f t="shared" si="27"/>
        <v>OK-Canadian-15N-8W-30</v>
      </c>
      <c r="S212" s="23" t="str">
        <f t="shared" si="24"/>
        <v>15N-8W-30</v>
      </c>
      <c r="T212" s="23" t="str">
        <f t="shared" si="25"/>
        <v>15</v>
      </c>
      <c r="U212" s="23" t="str">
        <f t="shared" si="28"/>
        <v>N</v>
      </c>
      <c r="V212" s="23" t="str">
        <f t="shared" si="26"/>
        <v>8</v>
      </c>
      <c r="W212" s="23" t="str">
        <f t="shared" si="29"/>
        <v>W</v>
      </c>
      <c r="X212" s="23" t="str">
        <f t="shared" si="30"/>
        <v>OK</v>
      </c>
      <c r="Y212" s="184" t="str">
        <f t="shared" si="31"/>
        <v>L0007275</v>
      </c>
      <c r="Z212" s="28"/>
      <c r="AA212" s="28"/>
      <c r="AB212" s="23"/>
    </row>
    <row r="213" spans="1:28" ht="15">
      <c r="A213" s="2" t="s">
        <v>6634</v>
      </c>
      <c r="B213" s="2" t="s">
        <v>13</v>
      </c>
      <c r="C213" s="2" t="s">
        <v>14</v>
      </c>
      <c r="D213" s="2" t="s">
        <v>345</v>
      </c>
      <c r="E213" s="2" t="s">
        <v>1177</v>
      </c>
      <c r="F213" s="2" t="s">
        <v>15</v>
      </c>
      <c r="G213" s="2" t="s">
        <v>3477</v>
      </c>
      <c r="H213" s="2" t="s">
        <v>3492</v>
      </c>
      <c r="I213" s="2" t="s">
        <v>16</v>
      </c>
      <c r="J213" s="75">
        <v>69.63</v>
      </c>
      <c r="K213" s="76">
        <v>8.75</v>
      </c>
      <c r="L213" s="77">
        <v>0.2</v>
      </c>
      <c r="M213" s="78">
        <v>38986</v>
      </c>
      <c r="N213" s="96" t="s">
        <v>4446</v>
      </c>
      <c r="O213" s="2" t="s">
        <v>143</v>
      </c>
      <c r="P213" s="2" t="s">
        <v>3465</v>
      </c>
      <c r="Q213" s="2" t="s">
        <v>3472</v>
      </c>
      <c r="R213" s="23" t="str">
        <f t="shared" si="27"/>
        <v>OK-Canadian-15N-8W-30</v>
      </c>
      <c r="S213" s="23" t="str">
        <f t="shared" si="24"/>
        <v>15N-8W-30</v>
      </c>
      <c r="T213" s="23" t="str">
        <f t="shared" si="25"/>
        <v>15</v>
      </c>
      <c r="U213" s="23" t="str">
        <f t="shared" si="28"/>
        <v>N</v>
      </c>
      <c r="V213" s="23" t="str">
        <f t="shared" si="26"/>
        <v>8</v>
      </c>
      <c r="W213" s="23" t="str">
        <f t="shared" si="29"/>
        <v>W</v>
      </c>
      <c r="X213" s="23" t="str">
        <f t="shared" si="30"/>
        <v>OK</v>
      </c>
      <c r="Y213" s="184" t="str">
        <f t="shared" si="31"/>
        <v>L0007276</v>
      </c>
      <c r="Z213" s="28"/>
      <c r="AA213" s="28"/>
      <c r="AB213" s="23"/>
    </row>
    <row r="214" spans="1:28" ht="15">
      <c r="A214" s="2" t="s">
        <v>6635</v>
      </c>
      <c r="B214" s="2" t="s">
        <v>13</v>
      </c>
      <c r="C214" s="2" t="s">
        <v>14</v>
      </c>
      <c r="D214" s="2" t="s">
        <v>346</v>
      </c>
      <c r="E214" s="2" t="s">
        <v>723</v>
      </c>
      <c r="F214" s="2" t="s">
        <v>15</v>
      </c>
      <c r="G214" s="2" t="s">
        <v>3477</v>
      </c>
      <c r="H214" s="2" t="s">
        <v>3492</v>
      </c>
      <c r="I214" s="2" t="s">
        <v>16</v>
      </c>
      <c r="J214" s="75">
        <v>58.52</v>
      </c>
      <c r="K214" s="76">
        <v>4.165</v>
      </c>
      <c r="L214" s="77">
        <v>0.1875</v>
      </c>
      <c r="M214" s="78">
        <v>42461</v>
      </c>
      <c r="N214" s="96" t="s">
        <v>5066</v>
      </c>
      <c r="O214" s="2" t="s">
        <v>143</v>
      </c>
      <c r="P214" s="2" t="s">
        <v>3465</v>
      </c>
      <c r="Q214" s="2" t="s">
        <v>3472</v>
      </c>
      <c r="R214" s="23" t="str">
        <f t="shared" si="27"/>
        <v>OK-Canadian-15N-8W-30</v>
      </c>
      <c r="S214" s="23" t="str">
        <f t="shared" si="24"/>
        <v>15N-8W-30</v>
      </c>
      <c r="T214" s="23" t="str">
        <f t="shared" si="25"/>
        <v>15</v>
      </c>
      <c r="U214" s="23" t="str">
        <f t="shared" si="28"/>
        <v>N</v>
      </c>
      <c r="V214" s="23" t="str">
        <f t="shared" si="26"/>
        <v>8</v>
      </c>
      <c r="W214" s="23" t="str">
        <f t="shared" si="29"/>
        <v>W</v>
      </c>
      <c r="X214" s="23" t="str">
        <f t="shared" si="30"/>
        <v>OK</v>
      </c>
      <c r="Y214" s="184" t="str">
        <f t="shared" si="31"/>
        <v>L0007277</v>
      </c>
      <c r="Z214" s="28"/>
      <c r="AA214" s="28"/>
      <c r="AB214" s="23"/>
    </row>
    <row r="215" spans="1:28" ht="15">
      <c r="A215" s="23" t="s">
        <v>6636</v>
      </c>
      <c r="B215" s="2" t="s">
        <v>13</v>
      </c>
      <c r="C215" s="2" t="s">
        <v>14</v>
      </c>
      <c r="D215" s="2" t="s">
        <v>347</v>
      </c>
      <c r="E215" s="23" t="s">
        <v>2552</v>
      </c>
      <c r="F215" s="2" t="s">
        <v>15</v>
      </c>
      <c r="G215" s="2" t="s">
        <v>3477</v>
      </c>
      <c r="H215" s="2" t="s">
        <v>3492</v>
      </c>
      <c r="I215" s="2" t="s">
        <v>16</v>
      </c>
      <c r="J215" s="75">
        <v>66.260000000000005</v>
      </c>
      <c r="K215" s="76">
        <v>4.165</v>
      </c>
      <c r="L215" s="77">
        <v>0.1875</v>
      </c>
      <c r="M215" s="78">
        <v>39432</v>
      </c>
      <c r="N215" s="96" t="s">
        <v>5067</v>
      </c>
      <c r="O215" s="2" t="s">
        <v>143</v>
      </c>
      <c r="P215" s="2" t="s">
        <v>3465</v>
      </c>
      <c r="Q215" s="2" t="s">
        <v>3472</v>
      </c>
      <c r="R215" s="23" t="str">
        <f t="shared" si="27"/>
        <v>OK-Canadian-15N-8W-30</v>
      </c>
      <c r="S215" s="23" t="str">
        <f t="shared" si="24"/>
        <v>15N-8W-30</v>
      </c>
      <c r="T215" s="23" t="str">
        <f t="shared" si="25"/>
        <v>15</v>
      </c>
      <c r="U215" s="23" t="str">
        <f t="shared" si="28"/>
        <v>N</v>
      </c>
      <c r="V215" s="23" t="str">
        <f t="shared" si="26"/>
        <v>8</v>
      </c>
      <c r="W215" s="23" t="str">
        <f t="shared" si="29"/>
        <v>W</v>
      </c>
      <c r="X215" s="23" t="str">
        <f t="shared" si="30"/>
        <v>OK</v>
      </c>
      <c r="Y215" s="184" t="str">
        <f t="shared" si="31"/>
        <v>L0007278</v>
      </c>
      <c r="Z215" s="28"/>
      <c r="AA215" s="28"/>
      <c r="AB215" s="23"/>
    </row>
    <row r="216" spans="1:28" ht="15">
      <c r="A216" s="2" t="s">
        <v>6637</v>
      </c>
      <c r="B216" s="2" t="s">
        <v>13</v>
      </c>
      <c r="C216" s="2" t="s">
        <v>14</v>
      </c>
      <c r="D216" s="2" t="s">
        <v>348</v>
      </c>
      <c r="E216" s="23" t="s">
        <v>201</v>
      </c>
      <c r="F216" s="2" t="s">
        <v>15</v>
      </c>
      <c r="G216" s="2" t="s">
        <v>3477</v>
      </c>
      <c r="H216" s="2" t="s">
        <v>3492</v>
      </c>
      <c r="I216" s="2" t="s">
        <v>16</v>
      </c>
      <c r="J216" s="75">
        <v>68.959999999999994</v>
      </c>
      <c r="K216" s="76">
        <v>4.165</v>
      </c>
      <c r="L216" s="77">
        <v>0.1875</v>
      </c>
      <c r="M216" s="78">
        <v>39471</v>
      </c>
      <c r="N216" s="96" t="s">
        <v>5068</v>
      </c>
      <c r="O216" s="2" t="s">
        <v>143</v>
      </c>
      <c r="P216" s="2" t="s">
        <v>3465</v>
      </c>
      <c r="Q216" s="2" t="s">
        <v>3472</v>
      </c>
      <c r="R216" s="23" t="str">
        <f t="shared" si="27"/>
        <v>OK-Canadian-15N-8W-30</v>
      </c>
      <c r="S216" s="23" t="str">
        <f t="shared" si="24"/>
        <v>15N-8W-30</v>
      </c>
      <c r="T216" s="23" t="str">
        <f t="shared" si="25"/>
        <v>15</v>
      </c>
      <c r="U216" s="23" t="str">
        <f t="shared" si="28"/>
        <v>N</v>
      </c>
      <c r="V216" s="23" t="str">
        <f t="shared" si="26"/>
        <v>8</v>
      </c>
      <c r="W216" s="23" t="str">
        <f t="shared" si="29"/>
        <v>W</v>
      </c>
      <c r="X216" s="23" t="str">
        <f t="shared" si="30"/>
        <v>OK</v>
      </c>
      <c r="Y216" s="184" t="str">
        <f t="shared" si="31"/>
        <v>L0007279</v>
      </c>
      <c r="Z216" s="28"/>
      <c r="AA216" s="28"/>
      <c r="AB216" s="23"/>
    </row>
    <row r="217" spans="1:28" ht="15">
      <c r="A217" s="2" t="s">
        <v>6638</v>
      </c>
      <c r="B217" s="2" t="s">
        <v>13</v>
      </c>
      <c r="C217" s="2" t="s">
        <v>14</v>
      </c>
      <c r="D217" s="2" t="s">
        <v>349</v>
      </c>
      <c r="E217" s="23" t="s">
        <v>1589</v>
      </c>
      <c r="F217" s="2" t="s">
        <v>15</v>
      </c>
      <c r="G217" s="2" t="s">
        <v>3477</v>
      </c>
      <c r="H217" s="2" t="s">
        <v>3492</v>
      </c>
      <c r="I217" s="2" t="s">
        <v>16</v>
      </c>
      <c r="J217" s="75">
        <v>65.48</v>
      </c>
      <c r="K217" s="76">
        <v>17.5</v>
      </c>
      <c r="L217" s="77">
        <v>0.25</v>
      </c>
      <c r="M217" s="78">
        <v>40002</v>
      </c>
      <c r="N217" s="96" t="s">
        <v>5069</v>
      </c>
      <c r="O217" s="2" t="s">
        <v>143</v>
      </c>
      <c r="P217" s="2" t="s">
        <v>3465</v>
      </c>
      <c r="Q217" s="2" t="s">
        <v>3472</v>
      </c>
      <c r="R217" s="23" t="str">
        <f t="shared" si="27"/>
        <v>OK-Canadian-15N-8W-30</v>
      </c>
      <c r="S217" s="23" t="str">
        <f t="shared" si="24"/>
        <v>15N-8W-30</v>
      </c>
      <c r="T217" s="23" t="str">
        <f t="shared" si="25"/>
        <v>15</v>
      </c>
      <c r="U217" s="23" t="str">
        <f t="shared" si="28"/>
        <v>N</v>
      </c>
      <c r="V217" s="23" t="str">
        <f t="shared" si="26"/>
        <v>8</v>
      </c>
      <c r="W217" s="23" t="str">
        <f t="shared" si="29"/>
        <v>W</v>
      </c>
      <c r="X217" s="23" t="str">
        <f t="shared" si="30"/>
        <v>OK</v>
      </c>
      <c r="Y217" s="184" t="str">
        <f t="shared" si="31"/>
        <v>L0007280</v>
      </c>
      <c r="Z217" s="28"/>
      <c r="AA217" s="28"/>
      <c r="AB217" s="23"/>
    </row>
    <row r="218" spans="1:28" ht="15">
      <c r="A218" s="23" t="s">
        <v>6639</v>
      </c>
      <c r="B218" s="2" t="s">
        <v>13</v>
      </c>
      <c r="C218" s="2" t="s">
        <v>14</v>
      </c>
      <c r="D218" s="2" t="s">
        <v>35</v>
      </c>
      <c r="E218" s="2" t="s">
        <v>1396</v>
      </c>
      <c r="F218" s="2" t="s">
        <v>15</v>
      </c>
      <c r="G218" s="2" t="s">
        <v>3477</v>
      </c>
      <c r="H218" s="2" t="s">
        <v>3485</v>
      </c>
      <c r="I218" s="2" t="s">
        <v>16</v>
      </c>
      <c r="J218" s="75">
        <v>86.33</v>
      </c>
      <c r="K218" s="76">
        <v>8.8888888000000001</v>
      </c>
      <c r="L218" s="77">
        <v>0.22900000000000001</v>
      </c>
      <c r="M218" s="78">
        <v>30929</v>
      </c>
      <c r="N218" s="96" t="s">
        <v>5070</v>
      </c>
      <c r="O218" s="2" t="s">
        <v>119</v>
      </c>
      <c r="P218" s="2" t="s">
        <v>3465</v>
      </c>
      <c r="Q218" s="2" t="s">
        <v>3471</v>
      </c>
      <c r="R218" s="23" t="str">
        <f t="shared" si="27"/>
        <v>OK-Canadian-15N-7W-13</v>
      </c>
      <c r="S218" s="23" t="str">
        <f t="shared" si="24"/>
        <v>15N-7W-13</v>
      </c>
      <c r="T218" s="23" t="str">
        <f t="shared" si="25"/>
        <v>15</v>
      </c>
      <c r="U218" s="23" t="str">
        <f t="shared" si="28"/>
        <v>N</v>
      </c>
      <c r="V218" s="23" t="str">
        <f t="shared" si="26"/>
        <v>7</v>
      </c>
      <c r="W218" s="23" t="str">
        <f t="shared" si="29"/>
        <v>W</v>
      </c>
      <c r="X218" s="23" t="str">
        <f t="shared" si="30"/>
        <v>OK</v>
      </c>
      <c r="Y218" s="184" t="str">
        <f t="shared" si="31"/>
        <v>L0007281</v>
      </c>
      <c r="Z218" s="28"/>
      <c r="AA218" s="28"/>
      <c r="AB218" s="23"/>
    </row>
    <row r="219" spans="1:28" ht="15">
      <c r="A219" s="2" t="s">
        <v>6640</v>
      </c>
      <c r="B219" s="2" t="s">
        <v>13</v>
      </c>
      <c r="C219" s="2" t="s">
        <v>14</v>
      </c>
      <c r="D219" s="2" t="s">
        <v>350</v>
      </c>
      <c r="E219" s="23" t="s">
        <v>201</v>
      </c>
      <c r="F219" s="2" t="s">
        <v>15</v>
      </c>
      <c r="G219" s="2" t="s">
        <v>3477</v>
      </c>
      <c r="H219" s="2" t="s">
        <v>3485</v>
      </c>
      <c r="I219" s="2" t="s">
        <v>16</v>
      </c>
      <c r="J219" s="75">
        <v>74.11</v>
      </c>
      <c r="K219" s="76">
        <v>28.88889</v>
      </c>
      <c r="L219" s="77">
        <v>0.22900000000000001</v>
      </c>
      <c r="M219" s="78">
        <v>28516</v>
      </c>
      <c r="N219" s="96" t="s">
        <v>5071</v>
      </c>
      <c r="O219" s="2" t="s">
        <v>119</v>
      </c>
      <c r="P219" s="2" t="s">
        <v>3465</v>
      </c>
      <c r="Q219" s="2" t="s">
        <v>3471</v>
      </c>
      <c r="R219" s="23" t="str">
        <f t="shared" si="27"/>
        <v>OK-Canadian-15N-7W-13</v>
      </c>
      <c r="S219" s="23" t="str">
        <f t="shared" si="24"/>
        <v>15N-7W-13</v>
      </c>
      <c r="T219" s="23" t="str">
        <f t="shared" si="25"/>
        <v>15</v>
      </c>
      <c r="U219" s="23" t="str">
        <f t="shared" si="28"/>
        <v>N</v>
      </c>
      <c r="V219" s="23" t="str">
        <f t="shared" si="26"/>
        <v>7</v>
      </c>
      <c r="W219" s="23" t="str">
        <f t="shared" si="29"/>
        <v>W</v>
      </c>
      <c r="X219" s="23" t="str">
        <f t="shared" si="30"/>
        <v>OK</v>
      </c>
      <c r="Y219" s="184" t="str">
        <f t="shared" si="31"/>
        <v>L0007282</v>
      </c>
      <c r="Z219" s="28"/>
      <c r="AA219" s="28"/>
      <c r="AB219" s="23"/>
    </row>
    <row r="220" spans="1:28" ht="15">
      <c r="A220" s="2" t="s">
        <v>6641</v>
      </c>
      <c r="B220" s="2" t="s">
        <v>13</v>
      </c>
      <c r="C220" s="2" t="s">
        <v>14</v>
      </c>
      <c r="D220" s="2" t="s">
        <v>351</v>
      </c>
      <c r="E220" s="23" t="s">
        <v>2404</v>
      </c>
      <c r="F220" s="2" t="s">
        <v>15</v>
      </c>
      <c r="G220" s="2" t="s">
        <v>3477</v>
      </c>
      <c r="H220" s="2" t="s">
        <v>3485</v>
      </c>
      <c r="I220" s="2" t="s">
        <v>16</v>
      </c>
      <c r="J220" s="75">
        <v>78.06</v>
      </c>
      <c r="K220" s="76">
        <v>40</v>
      </c>
      <c r="L220" s="77">
        <v>0.22900000000000001</v>
      </c>
      <c r="M220" s="78">
        <v>28541</v>
      </c>
      <c r="N220" s="96" t="s">
        <v>5072</v>
      </c>
      <c r="O220" s="2" t="s">
        <v>119</v>
      </c>
      <c r="P220" s="2" t="s">
        <v>3465</v>
      </c>
      <c r="Q220" s="2" t="s">
        <v>3471</v>
      </c>
      <c r="R220" s="23" t="str">
        <f t="shared" si="27"/>
        <v>OK-Canadian-15N-7W-13</v>
      </c>
      <c r="S220" s="23" t="str">
        <f t="shared" si="24"/>
        <v>15N-7W-13</v>
      </c>
      <c r="T220" s="23" t="str">
        <f t="shared" si="25"/>
        <v>15</v>
      </c>
      <c r="U220" s="23" t="str">
        <f t="shared" si="28"/>
        <v>N</v>
      </c>
      <c r="V220" s="23" t="str">
        <f t="shared" si="26"/>
        <v>7</v>
      </c>
      <c r="W220" s="23" t="str">
        <f t="shared" si="29"/>
        <v>W</v>
      </c>
      <c r="X220" s="23" t="str">
        <f t="shared" si="30"/>
        <v>OK</v>
      </c>
      <c r="Y220" s="184" t="str">
        <f t="shared" si="31"/>
        <v>L0007283</v>
      </c>
      <c r="Z220" s="28"/>
      <c r="AA220" s="28"/>
      <c r="AB220" s="23"/>
    </row>
    <row r="221" spans="1:28" ht="15">
      <c r="A221" s="23" t="s">
        <v>6642</v>
      </c>
      <c r="B221" s="2" t="s">
        <v>13</v>
      </c>
      <c r="C221" s="2" t="s">
        <v>14</v>
      </c>
      <c r="D221" s="2" t="s">
        <v>352</v>
      </c>
      <c r="E221" s="2" t="s">
        <v>1051</v>
      </c>
      <c r="F221" s="2" t="s">
        <v>15</v>
      </c>
      <c r="G221" s="2" t="s">
        <v>3477</v>
      </c>
      <c r="H221" s="2" t="s">
        <v>3485</v>
      </c>
      <c r="I221" s="2" t="s">
        <v>16</v>
      </c>
      <c r="J221" s="75">
        <v>80.34</v>
      </c>
      <c r="K221" s="76">
        <v>2.2222216000000001</v>
      </c>
      <c r="L221" s="77">
        <v>0.22900000000000001</v>
      </c>
      <c r="M221" s="78">
        <v>29126</v>
      </c>
      <c r="N221" s="96" t="s">
        <v>5073</v>
      </c>
      <c r="O221" s="2" t="s">
        <v>119</v>
      </c>
      <c r="P221" s="2" t="s">
        <v>3465</v>
      </c>
      <c r="Q221" s="2" t="s">
        <v>3471</v>
      </c>
      <c r="R221" s="23" t="str">
        <f t="shared" si="27"/>
        <v>OK-Canadian-15N-7W-13</v>
      </c>
      <c r="S221" s="23" t="str">
        <f t="shared" si="24"/>
        <v>15N-7W-13</v>
      </c>
      <c r="T221" s="23" t="str">
        <f t="shared" si="25"/>
        <v>15</v>
      </c>
      <c r="U221" s="23" t="str">
        <f t="shared" si="28"/>
        <v>N</v>
      </c>
      <c r="V221" s="23" t="str">
        <f t="shared" si="26"/>
        <v>7</v>
      </c>
      <c r="W221" s="23" t="str">
        <f t="shared" si="29"/>
        <v>W</v>
      </c>
      <c r="X221" s="23" t="str">
        <f t="shared" si="30"/>
        <v>OK</v>
      </c>
      <c r="Y221" s="184" t="str">
        <f t="shared" si="31"/>
        <v>L0007284</v>
      </c>
      <c r="Z221" s="28"/>
      <c r="AA221" s="28"/>
      <c r="AB221" s="23"/>
    </row>
    <row r="222" spans="1:28" ht="15">
      <c r="A222" s="2" t="s">
        <v>6643</v>
      </c>
      <c r="B222" s="2" t="s">
        <v>13</v>
      </c>
      <c r="C222" s="2" t="s">
        <v>14</v>
      </c>
      <c r="D222" s="2" t="s">
        <v>353</v>
      </c>
      <c r="E222" s="23" t="s">
        <v>3063</v>
      </c>
      <c r="F222" s="2" t="s">
        <v>15</v>
      </c>
      <c r="G222" s="2" t="s">
        <v>3477</v>
      </c>
      <c r="H222" s="2" t="s">
        <v>3485</v>
      </c>
      <c r="I222" s="2" t="s">
        <v>16</v>
      </c>
      <c r="J222" s="75">
        <v>85.57</v>
      </c>
      <c r="K222" s="76">
        <v>26.666665999999999</v>
      </c>
      <c r="L222" s="77">
        <v>0.22900000000000001</v>
      </c>
      <c r="M222" s="78">
        <v>31590</v>
      </c>
      <c r="N222" s="96" t="s">
        <v>5074</v>
      </c>
      <c r="O222" s="2" t="s">
        <v>119</v>
      </c>
      <c r="P222" s="2" t="s">
        <v>3465</v>
      </c>
      <c r="Q222" s="2" t="s">
        <v>3471</v>
      </c>
      <c r="R222" s="23" t="str">
        <f t="shared" si="27"/>
        <v>OK-Canadian-15N-7W-13</v>
      </c>
      <c r="S222" s="23" t="str">
        <f t="shared" si="24"/>
        <v>15N-7W-13</v>
      </c>
      <c r="T222" s="23" t="str">
        <f t="shared" si="25"/>
        <v>15</v>
      </c>
      <c r="U222" s="23" t="str">
        <f t="shared" si="28"/>
        <v>N</v>
      </c>
      <c r="V222" s="23" t="str">
        <f t="shared" si="26"/>
        <v>7</v>
      </c>
      <c r="W222" s="23" t="str">
        <f t="shared" si="29"/>
        <v>W</v>
      </c>
      <c r="X222" s="23" t="str">
        <f t="shared" si="30"/>
        <v>OK</v>
      </c>
      <c r="Y222" s="184" t="str">
        <f t="shared" si="31"/>
        <v>L0007285</v>
      </c>
      <c r="Z222" s="28"/>
      <c r="AA222" s="28"/>
      <c r="AB222" s="23"/>
    </row>
    <row r="223" spans="1:28" ht="15">
      <c r="A223" s="2" t="s">
        <v>6644</v>
      </c>
      <c r="B223" s="2" t="s">
        <v>13</v>
      </c>
      <c r="C223" s="2" t="s">
        <v>14</v>
      </c>
      <c r="D223" s="2" t="s">
        <v>355</v>
      </c>
      <c r="E223" s="23" t="s">
        <v>1274</v>
      </c>
      <c r="F223" s="2" t="s">
        <v>15</v>
      </c>
      <c r="G223" s="2" t="s">
        <v>3477</v>
      </c>
      <c r="H223" s="2" t="s">
        <v>3485</v>
      </c>
      <c r="I223" s="2" t="s">
        <v>16</v>
      </c>
      <c r="J223" s="75">
        <v>74.09</v>
      </c>
      <c r="K223" s="76">
        <v>13.333334000000001</v>
      </c>
      <c r="L223" s="77">
        <v>0.22900000000000001</v>
      </c>
      <c r="M223" s="78">
        <v>28610</v>
      </c>
      <c r="N223" s="96" t="s">
        <v>5075</v>
      </c>
      <c r="O223" s="2" t="s">
        <v>119</v>
      </c>
      <c r="P223" s="2" t="s">
        <v>3465</v>
      </c>
      <c r="Q223" s="2" t="s">
        <v>3471</v>
      </c>
      <c r="R223" s="23" t="str">
        <f t="shared" si="27"/>
        <v>OK-Canadian-15N-7W-13</v>
      </c>
      <c r="S223" s="23" t="str">
        <f t="shared" si="24"/>
        <v>15N-7W-13</v>
      </c>
      <c r="T223" s="23" t="str">
        <f t="shared" si="25"/>
        <v>15</v>
      </c>
      <c r="U223" s="23" t="str">
        <f t="shared" si="28"/>
        <v>N</v>
      </c>
      <c r="V223" s="23" t="str">
        <f t="shared" si="26"/>
        <v>7</v>
      </c>
      <c r="W223" s="23" t="str">
        <f t="shared" si="29"/>
        <v>W</v>
      </c>
      <c r="X223" s="23" t="str">
        <f t="shared" si="30"/>
        <v>OK</v>
      </c>
      <c r="Y223" s="184" t="str">
        <f t="shared" si="31"/>
        <v>L0007286</v>
      </c>
      <c r="Z223" s="28"/>
      <c r="AA223" s="28"/>
      <c r="AB223" s="23"/>
    </row>
    <row r="224" spans="1:28" ht="15">
      <c r="A224" s="23" t="s">
        <v>6645</v>
      </c>
      <c r="B224" s="2" t="s">
        <v>13</v>
      </c>
      <c r="C224" s="2" t="s">
        <v>14</v>
      </c>
      <c r="D224" s="2" t="s">
        <v>356</v>
      </c>
      <c r="E224" s="23" t="s">
        <v>3188</v>
      </c>
      <c r="F224" s="2" t="s">
        <v>15</v>
      </c>
      <c r="G224" s="2" t="s">
        <v>3477</v>
      </c>
      <c r="H224" s="2" t="s">
        <v>3485</v>
      </c>
      <c r="I224" s="2" t="s">
        <v>16</v>
      </c>
      <c r="J224" s="75">
        <v>84.46</v>
      </c>
      <c r="K224" s="76">
        <v>13.333335999999999</v>
      </c>
      <c r="L224" s="77">
        <v>0.22900000000000001</v>
      </c>
      <c r="M224" s="78">
        <v>28624</v>
      </c>
      <c r="N224" s="96" t="s">
        <v>5076</v>
      </c>
      <c r="O224" s="2" t="s">
        <v>119</v>
      </c>
      <c r="P224" s="2" t="s">
        <v>3465</v>
      </c>
      <c r="Q224" s="2" t="s">
        <v>3471</v>
      </c>
      <c r="R224" s="23" t="str">
        <f t="shared" si="27"/>
        <v>OK-Canadian-15N-7W-13</v>
      </c>
      <c r="S224" s="23" t="str">
        <f t="shared" si="24"/>
        <v>15N-7W-13</v>
      </c>
      <c r="T224" s="23" t="str">
        <f t="shared" si="25"/>
        <v>15</v>
      </c>
      <c r="U224" s="23" t="str">
        <f t="shared" si="28"/>
        <v>N</v>
      </c>
      <c r="V224" s="23" t="str">
        <f t="shared" si="26"/>
        <v>7</v>
      </c>
      <c r="W224" s="23" t="str">
        <f t="shared" si="29"/>
        <v>W</v>
      </c>
      <c r="X224" s="23" t="str">
        <f t="shared" si="30"/>
        <v>OK</v>
      </c>
      <c r="Y224" s="184" t="str">
        <f t="shared" si="31"/>
        <v>L0007287</v>
      </c>
      <c r="Z224" s="28"/>
      <c r="AA224" s="28"/>
      <c r="AB224" s="23"/>
    </row>
    <row r="225" spans="1:28" ht="15">
      <c r="A225" s="2" t="s">
        <v>6646</v>
      </c>
      <c r="B225" s="2" t="s">
        <v>13</v>
      </c>
      <c r="C225" s="2" t="s">
        <v>14</v>
      </c>
      <c r="D225" s="2" t="s">
        <v>357</v>
      </c>
      <c r="E225" s="23" t="s">
        <v>2799</v>
      </c>
      <c r="F225" s="2" t="s">
        <v>15</v>
      </c>
      <c r="G225" s="2" t="s">
        <v>3477</v>
      </c>
      <c r="H225" s="2" t="s">
        <v>3485</v>
      </c>
      <c r="I225" s="2" t="s">
        <v>16</v>
      </c>
      <c r="J225" s="75">
        <v>159.71</v>
      </c>
      <c r="K225" s="76">
        <v>53.333333000000003</v>
      </c>
      <c r="L225" s="77">
        <v>0.22900000000000001</v>
      </c>
      <c r="M225" s="78">
        <v>28409</v>
      </c>
      <c r="N225" s="96" t="s">
        <v>5077</v>
      </c>
      <c r="O225" s="2" t="s">
        <v>119</v>
      </c>
      <c r="P225" s="2" t="s">
        <v>3465</v>
      </c>
      <c r="Q225" s="2" t="s">
        <v>3471</v>
      </c>
      <c r="R225" s="23" t="str">
        <f t="shared" si="27"/>
        <v>OK-Canadian-15N-7W-13</v>
      </c>
      <c r="S225" s="23" t="str">
        <f t="shared" si="24"/>
        <v>15N-7W-13</v>
      </c>
      <c r="T225" s="23" t="str">
        <f t="shared" si="25"/>
        <v>15</v>
      </c>
      <c r="U225" s="23" t="str">
        <f t="shared" si="28"/>
        <v>N</v>
      </c>
      <c r="V225" s="23" t="str">
        <f t="shared" si="26"/>
        <v>7</v>
      </c>
      <c r="W225" s="23" t="str">
        <f t="shared" si="29"/>
        <v>W</v>
      </c>
      <c r="X225" s="23" t="str">
        <f t="shared" si="30"/>
        <v>OK</v>
      </c>
      <c r="Y225" s="184" t="str">
        <f t="shared" si="31"/>
        <v>L0007288</v>
      </c>
      <c r="Z225" s="28"/>
      <c r="AA225" s="28"/>
      <c r="AB225" s="23"/>
    </row>
    <row r="226" spans="1:28" ht="15">
      <c r="A226" s="2" t="s">
        <v>6647</v>
      </c>
      <c r="B226" s="2" t="s">
        <v>13</v>
      </c>
      <c r="C226" s="2" t="s">
        <v>14</v>
      </c>
      <c r="D226" s="2" t="s">
        <v>358</v>
      </c>
      <c r="E226" s="2" t="s">
        <v>215</v>
      </c>
      <c r="F226" s="2" t="s">
        <v>15</v>
      </c>
      <c r="G226" s="2" t="s">
        <v>3477</v>
      </c>
      <c r="H226" s="2" t="s">
        <v>3490</v>
      </c>
      <c r="I226" s="2" t="s">
        <v>16</v>
      </c>
      <c r="J226" s="75">
        <v>37.950000000000003</v>
      </c>
      <c r="K226" s="76">
        <v>3.2120000000000002</v>
      </c>
      <c r="L226" s="77">
        <v>0.1875</v>
      </c>
      <c r="M226" s="78">
        <v>42442</v>
      </c>
      <c r="N226" s="96" t="s">
        <v>4447</v>
      </c>
      <c r="O226" s="2" t="s">
        <v>265</v>
      </c>
      <c r="P226" s="2" t="s">
        <v>3465</v>
      </c>
      <c r="Q226" s="2" t="s">
        <v>3471</v>
      </c>
      <c r="R226" s="23" t="str">
        <f t="shared" si="27"/>
        <v>OK-Canadian-15N-7W-12</v>
      </c>
      <c r="S226" s="23" t="str">
        <f t="shared" si="24"/>
        <v>15N-7W-12</v>
      </c>
      <c r="T226" s="23" t="str">
        <f t="shared" si="25"/>
        <v>15</v>
      </c>
      <c r="U226" s="23" t="str">
        <f t="shared" si="28"/>
        <v>N</v>
      </c>
      <c r="V226" s="23" t="str">
        <f t="shared" si="26"/>
        <v>7</v>
      </c>
      <c r="W226" s="23" t="str">
        <f t="shared" si="29"/>
        <v>W</v>
      </c>
      <c r="X226" s="23" t="str">
        <f t="shared" si="30"/>
        <v>OK</v>
      </c>
      <c r="Y226" s="184" t="str">
        <f t="shared" si="31"/>
        <v>L0007289</v>
      </c>
      <c r="Z226" s="28"/>
      <c r="AA226" s="28"/>
      <c r="AB226" s="23"/>
    </row>
    <row r="227" spans="1:28" ht="15">
      <c r="A227" s="23" t="s">
        <v>6648</v>
      </c>
      <c r="B227" s="2" t="s">
        <v>13</v>
      </c>
      <c r="C227" s="2" t="s">
        <v>14</v>
      </c>
      <c r="D227" s="2" t="s">
        <v>359</v>
      </c>
      <c r="E227" s="2" t="s">
        <v>116</v>
      </c>
      <c r="F227" s="2" t="s">
        <v>15</v>
      </c>
      <c r="G227" s="2" t="s">
        <v>3477</v>
      </c>
      <c r="H227" s="2" t="s">
        <v>3490</v>
      </c>
      <c r="I227" s="2" t="s">
        <v>16</v>
      </c>
      <c r="J227" s="75">
        <v>40.83</v>
      </c>
      <c r="K227" s="76">
        <v>4.5999999999999996</v>
      </c>
      <c r="L227" s="77">
        <v>0.1875</v>
      </c>
      <c r="M227" s="78">
        <v>39451</v>
      </c>
      <c r="N227" s="96" t="s">
        <v>3711</v>
      </c>
      <c r="O227" s="2" t="s">
        <v>265</v>
      </c>
      <c r="P227" s="2" t="s">
        <v>3465</v>
      </c>
      <c r="Q227" s="2" t="s">
        <v>3471</v>
      </c>
      <c r="R227" s="23" t="str">
        <f t="shared" si="27"/>
        <v>OK-Canadian-15N-7W-12</v>
      </c>
      <c r="S227" s="23" t="str">
        <f t="shared" si="24"/>
        <v>15N-7W-12</v>
      </c>
      <c r="T227" s="23" t="str">
        <f t="shared" si="25"/>
        <v>15</v>
      </c>
      <c r="U227" s="23" t="str">
        <f t="shared" si="28"/>
        <v>N</v>
      </c>
      <c r="V227" s="23" t="str">
        <f t="shared" si="26"/>
        <v>7</v>
      </c>
      <c r="W227" s="23" t="str">
        <f t="shared" si="29"/>
        <v>W</v>
      </c>
      <c r="X227" s="23" t="str">
        <f t="shared" si="30"/>
        <v>OK</v>
      </c>
      <c r="Y227" s="184" t="str">
        <f t="shared" si="31"/>
        <v>L0007290</v>
      </c>
      <c r="Z227" s="28"/>
      <c r="AA227" s="28"/>
      <c r="AB227" s="23"/>
    </row>
    <row r="228" spans="1:28" ht="15">
      <c r="A228" s="2" t="s">
        <v>6649</v>
      </c>
      <c r="B228" s="2" t="s">
        <v>13</v>
      </c>
      <c r="C228" s="2" t="s">
        <v>14</v>
      </c>
      <c r="D228" s="2" t="s">
        <v>360</v>
      </c>
      <c r="E228" s="23" t="s">
        <v>2552</v>
      </c>
      <c r="F228" s="2" t="s">
        <v>15</v>
      </c>
      <c r="G228" s="2" t="s">
        <v>3477</v>
      </c>
      <c r="H228" s="2" t="s">
        <v>3490</v>
      </c>
      <c r="I228" s="2" t="s">
        <v>16</v>
      </c>
      <c r="J228" s="75">
        <v>40.31</v>
      </c>
      <c r="K228" s="76">
        <v>4.9119999999999999</v>
      </c>
      <c r="L228" s="77">
        <v>0.1875</v>
      </c>
      <c r="M228" s="78">
        <v>39465</v>
      </c>
      <c r="N228" s="96" t="s">
        <v>5078</v>
      </c>
      <c r="O228" s="2" t="s">
        <v>265</v>
      </c>
      <c r="P228" s="2" t="s">
        <v>3465</v>
      </c>
      <c r="Q228" s="2" t="s">
        <v>3471</v>
      </c>
      <c r="R228" s="23" t="str">
        <f t="shared" si="27"/>
        <v>OK-Canadian-15N-7W-12</v>
      </c>
      <c r="S228" s="23" t="str">
        <f t="shared" si="24"/>
        <v>15N-7W-12</v>
      </c>
      <c r="T228" s="23" t="str">
        <f t="shared" si="25"/>
        <v>15</v>
      </c>
      <c r="U228" s="23" t="str">
        <f t="shared" si="28"/>
        <v>N</v>
      </c>
      <c r="V228" s="23" t="str">
        <f t="shared" si="26"/>
        <v>7</v>
      </c>
      <c r="W228" s="23" t="str">
        <f t="shared" si="29"/>
        <v>W</v>
      </c>
      <c r="X228" s="23" t="str">
        <f t="shared" si="30"/>
        <v>OK</v>
      </c>
      <c r="Y228" s="184" t="str">
        <f t="shared" si="31"/>
        <v>L0007291</v>
      </c>
      <c r="Z228" s="28"/>
      <c r="AA228" s="28"/>
      <c r="AB228" s="23"/>
    </row>
    <row r="229" spans="1:28" ht="15">
      <c r="A229" s="2" t="s">
        <v>6650</v>
      </c>
      <c r="B229" s="2" t="s">
        <v>13</v>
      </c>
      <c r="C229" s="2" t="s">
        <v>14</v>
      </c>
      <c r="D229" s="2" t="s">
        <v>361</v>
      </c>
      <c r="E229" s="23" t="s">
        <v>201</v>
      </c>
      <c r="F229" s="2" t="s">
        <v>15</v>
      </c>
      <c r="G229" s="2" t="s">
        <v>3477</v>
      </c>
      <c r="H229" s="2" t="s">
        <v>3490</v>
      </c>
      <c r="I229" s="2" t="s">
        <v>16</v>
      </c>
      <c r="J229" s="75">
        <v>38.71</v>
      </c>
      <c r="K229" s="76">
        <v>2.2759999999999998</v>
      </c>
      <c r="L229" s="77">
        <v>0.1875</v>
      </c>
      <c r="M229" s="78">
        <v>39935</v>
      </c>
      <c r="N229" s="96" t="s">
        <v>3712</v>
      </c>
      <c r="O229" s="2" t="s">
        <v>265</v>
      </c>
      <c r="P229" s="2" t="s">
        <v>3465</v>
      </c>
      <c r="Q229" s="2" t="s">
        <v>3471</v>
      </c>
      <c r="R229" s="23" t="str">
        <f t="shared" si="27"/>
        <v>OK-Canadian-15N-7W-12</v>
      </c>
      <c r="S229" s="23" t="str">
        <f t="shared" si="24"/>
        <v>15N-7W-12</v>
      </c>
      <c r="T229" s="23" t="str">
        <f t="shared" si="25"/>
        <v>15</v>
      </c>
      <c r="U229" s="23" t="str">
        <f t="shared" si="28"/>
        <v>N</v>
      </c>
      <c r="V229" s="23" t="str">
        <f t="shared" si="26"/>
        <v>7</v>
      </c>
      <c r="W229" s="23" t="str">
        <f t="shared" si="29"/>
        <v>W</v>
      </c>
      <c r="X229" s="23" t="str">
        <f t="shared" si="30"/>
        <v>OK</v>
      </c>
      <c r="Y229" s="184" t="str">
        <f t="shared" si="31"/>
        <v>L0007292</v>
      </c>
      <c r="Z229" s="28"/>
      <c r="AA229" s="28"/>
      <c r="AB229" s="23"/>
    </row>
    <row r="230" spans="1:28" ht="15">
      <c r="A230" s="23" t="s">
        <v>6651</v>
      </c>
      <c r="B230" s="2" t="s">
        <v>13</v>
      </c>
      <c r="C230" s="2" t="s">
        <v>14</v>
      </c>
      <c r="D230" s="2" t="s">
        <v>362</v>
      </c>
      <c r="E230" s="2" t="s">
        <v>354</v>
      </c>
      <c r="F230" s="2" t="s">
        <v>15</v>
      </c>
      <c r="G230" s="2" t="s">
        <v>3477</v>
      </c>
      <c r="H230" s="2" t="s">
        <v>3490</v>
      </c>
      <c r="I230" s="2" t="s">
        <v>16</v>
      </c>
      <c r="J230" s="75">
        <v>90.11</v>
      </c>
      <c r="K230" s="76">
        <v>9.9990000000000006</v>
      </c>
      <c r="L230" s="77">
        <v>0.1875</v>
      </c>
      <c r="M230" s="78">
        <v>42430</v>
      </c>
      <c r="N230" s="96" t="s">
        <v>4448</v>
      </c>
      <c r="O230" s="2" t="s">
        <v>265</v>
      </c>
      <c r="P230" s="2" t="s">
        <v>3465</v>
      </c>
      <c r="Q230" s="2" t="s">
        <v>3471</v>
      </c>
      <c r="R230" s="23" t="str">
        <f t="shared" si="27"/>
        <v>OK-Canadian-15N-7W-12</v>
      </c>
      <c r="S230" s="23" t="str">
        <f t="shared" si="24"/>
        <v>15N-7W-12</v>
      </c>
      <c r="T230" s="23" t="str">
        <f t="shared" si="25"/>
        <v>15</v>
      </c>
      <c r="U230" s="23" t="str">
        <f t="shared" si="28"/>
        <v>N</v>
      </c>
      <c r="V230" s="23" t="str">
        <f t="shared" si="26"/>
        <v>7</v>
      </c>
      <c r="W230" s="23" t="str">
        <f t="shared" si="29"/>
        <v>W</v>
      </c>
      <c r="X230" s="23" t="str">
        <f t="shared" si="30"/>
        <v>OK</v>
      </c>
      <c r="Y230" s="184" t="str">
        <f t="shared" si="31"/>
        <v>L0007293</v>
      </c>
      <c r="Z230" s="28"/>
      <c r="AA230" s="28"/>
      <c r="AB230" s="23"/>
    </row>
    <row r="231" spans="1:28" ht="15">
      <c r="A231" s="2" t="s">
        <v>6652</v>
      </c>
      <c r="B231" s="2" t="s">
        <v>13</v>
      </c>
      <c r="C231" s="2" t="s">
        <v>14</v>
      </c>
      <c r="D231" s="2" t="s">
        <v>363</v>
      </c>
      <c r="E231" s="23" t="s">
        <v>3063</v>
      </c>
      <c r="F231" s="2" t="s">
        <v>15</v>
      </c>
      <c r="G231" s="2" t="s">
        <v>3477</v>
      </c>
      <c r="H231" s="2" t="s">
        <v>3490</v>
      </c>
      <c r="I231" s="2" t="s">
        <v>16</v>
      </c>
      <c r="J231" s="75">
        <v>117.42</v>
      </c>
      <c r="K231" s="76">
        <v>1.6679999999999999</v>
      </c>
      <c r="L231" s="77">
        <v>0.1875</v>
      </c>
      <c r="M231" s="78">
        <v>39438</v>
      </c>
      <c r="N231" s="96" t="s">
        <v>4449</v>
      </c>
      <c r="O231" s="2" t="s">
        <v>265</v>
      </c>
      <c r="P231" s="2" t="s">
        <v>3465</v>
      </c>
      <c r="Q231" s="2" t="s">
        <v>3471</v>
      </c>
      <c r="R231" s="23" t="str">
        <f t="shared" si="27"/>
        <v>OK-Canadian-15N-7W-12</v>
      </c>
      <c r="S231" s="23" t="str">
        <f t="shared" si="24"/>
        <v>15N-7W-12</v>
      </c>
      <c r="T231" s="23" t="str">
        <f t="shared" si="25"/>
        <v>15</v>
      </c>
      <c r="U231" s="23" t="str">
        <f t="shared" si="28"/>
        <v>N</v>
      </c>
      <c r="V231" s="23" t="str">
        <f t="shared" si="26"/>
        <v>7</v>
      </c>
      <c r="W231" s="23" t="str">
        <f t="shared" si="29"/>
        <v>W</v>
      </c>
      <c r="X231" s="23" t="str">
        <f t="shared" si="30"/>
        <v>OK</v>
      </c>
      <c r="Y231" s="184" t="str">
        <f t="shared" si="31"/>
        <v>L0007294</v>
      </c>
      <c r="Z231" s="28"/>
      <c r="AA231" s="28"/>
      <c r="AB231" s="23"/>
    </row>
    <row r="232" spans="1:28" ht="15">
      <c r="A232" s="2" t="s">
        <v>6653</v>
      </c>
      <c r="B232" s="2" t="s">
        <v>13</v>
      </c>
      <c r="C232" s="2" t="s">
        <v>14</v>
      </c>
      <c r="D232" s="2" t="s">
        <v>364</v>
      </c>
      <c r="E232" s="2" t="s">
        <v>1471</v>
      </c>
      <c r="F232" s="2" t="s">
        <v>15</v>
      </c>
      <c r="G232" s="2" t="s">
        <v>3477</v>
      </c>
      <c r="H232" s="2" t="s">
        <v>3490</v>
      </c>
      <c r="I232" s="2" t="s">
        <v>16</v>
      </c>
      <c r="J232" s="75">
        <v>120.4</v>
      </c>
      <c r="K232" s="76">
        <v>1.6679999999999999</v>
      </c>
      <c r="L232" s="77">
        <v>0.1875</v>
      </c>
      <c r="M232" s="78">
        <v>39452</v>
      </c>
      <c r="N232" s="96" t="s">
        <v>3713</v>
      </c>
      <c r="O232" s="2" t="s">
        <v>265</v>
      </c>
      <c r="P232" s="2" t="s">
        <v>3465</v>
      </c>
      <c r="Q232" s="2" t="s">
        <v>3471</v>
      </c>
      <c r="R232" s="23" t="str">
        <f t="shared" si="27"/>
        <v>OK-Canadian-15N-7W-12</v>
      </c>
      <c r="S232" s="23" t="str">
        <f t="shared" si="24"/>
        <v>15N-7W-12</v>
      </c>
      <c r="T232" s="23" t="str">
        <f t="shared" si="25"/>
        <v>15</v>
      </c>
      <c r="U232" s="23" t="str">
        <f t="shared" si="28"/>
        <v>N</v>
      </c>
      <c r="V232" s="23" t="str">
        <f t="shared" si="26"/>
        <v>7</v>
      </c>
      <c r="W232" s="23" t="str">
        <f t="shared" si="29"/>
        <v>W</v>
      </c>
      <c r="X232" s="23" t="str">
        <f t="shared" si="30"/>
        <v>OK</v>
      </c>
      <c r="Y232" s="184" t="str">
        <f t="shared" si="31"/>
        <v>L0007295</v>
      </c>
      <c r="Z232" s="28"/>
      <c r="AA232" s="28"/>
      <c r="AB232" s="23"/>
    </row>
    <row r="233" spans="1:28" ht="15">
      <c r="A233" s="23" t="s">
        <v>6654</v>
      </c>
      <c r="B233" s="2" t="s">
        <v>13</v>
      </c>
      <c r="C233" s="2" t="s">
        <v>14</v>
      </c>
      <c r="D233" s="2" t="s">
        <v>365</v>
      </c>
      <c r="E233" s="23" t="s">
        <v>2404</v>
      </c>
      <c r="F233" s="2" t="s">
        <v>15</v>
      </c>
      <c r="G233" s="2" t="s">
        <v>3477</v>
      </c>
      <c r="H233" s="2" t="s">
        <v>3490</v>
      </c>
      <c r="I233" s="2" t="s">
        <v>16</v>
      </c>
      <c r="J233" s="75">
        <v>123.69</v>
      </c>
      <c r="K233" s="76">
        <v>2.496</v>
      </c>
      <c r="L233" s="77">
        <v>0.25</v>
      </c>
      <c r="M233" s="78">
        <v>39962</v>
      </c>
      <c r="N233" s="96" t="s">
        <v>5053</v>
      </c>
      <c r="O233" s="2" t="s">
        <v>265</v>
      </c>
      <c r="P233" s="2" t="s">
        <v>3465</v>
      </c>
      <c r="Q233" s="2" t="s">
        <v>3471</v>
      </c>
      <c r="R233" s="23" t="str">
        <f t="shared" si="27"/>
        <v>OK-Canadian-15N-7W-12</v>
      </c>
      <c r="S233" s="23" t="str">
        <f t="shared" si="24"/>
        <v>15N-7W-12</v>
      </c>
      <c r="T233" s="23" t="str">
        <f t="shared" si="25"/>
        <v>15</v>
      </c>
      <c r="U233" s="23" t="str">
        <f t="shared" si="28"/>
        <v>N</v>
      </c>
      <c r="V233" s="23" t="str">
        <f t="shared" si="26"/>
        <v>7</v>
      </c>
      <c r="W233" s="23" t="str">
        <f t="shared" si="29"/>
        <v>W</v>
      </c>
      <c r="X233" s="23" t="str">
        <f t="shared" si="30"/>
        <v>OK</v>
      </c>
      <c r="Y233" s="184" t="str">
        <f t="shared" si="31"/>
        <v>L0007296</v>
      </c>
      <c r="Z233" s="28"/>
      <c r="AA233" s="28"/>
      <c r="AB233" s="23"/>
    </row>
    <row r="234" spans="1:28" ht="15">
      <c r="A234" s="2" t="s">
        <v>6655</v>
      </c>
      <c r="B234" s="2" t="s">
        <v>13</v>
      </c>
      <c r="C234" s="2" t="s">
        <v>14</v>
      </c>
      <c r="D234" s="2" t="s">
        <v>366</v>
      </c>
      <c r="E234" s="2" t="s">
        <v>354</v>
      </c>
      <c r="F234" s="2" t="s">
        <v>15</v>
      </c>
      <c r="G234" s="2" t="s">
        <v>3477</v>
      </c>
      <c r="H234" s="2" t="s">
        <v>3490</v>
      </c>
      <c r="I234" s="2" t="s">
        <v>16</v>
      </c>
      <c r="J234" s="75">
        <v>129.22</v>
      </c>
      <c r="K234" s="76">
        <v>3.75</v>
      </c>
      <c r="L234" s="77">
        <v>0.25</v>
      </c>
      <c r="M234" s="78">
        <v>42499</v>
      </c>
      <c r="N234" s="96" t="s">
        <v>5079</v>
      </c>
      <c r="O234" s="2" t="s">
        <v>265</v>
      </c>
      <c r="P234" s="2" t="s">
        <v>3465</v>
      </c>
      <c r="Q234" s="2" t="s">
        <v>3471</v>
      </c>
      <c r="R234" s="23" t="str">
        <f t="shared" si="27"/>
        <v>OK-Canadian-15N-7W-12</v>
      </c>
      <c r="S234" s="23" t="str">
        <f t="shared" si="24"/>
        <v>15N-7W-12</v>
      </c>
      <c r="T234" s="23" t="str">
        <f t="shared" si="25"/>
        <v>15</v>
      </c>
      <c r="U234" s="23" t="str">
        <f t="shared" si="28"/>
        <v>N</v>
      </c>
      <c r="V234" s="23" t="str">
        <f t="shared" si="26"/>
        <v>7</v>
      </c>
      <c r="W234" s="23" t="str">
        <f t="shared" si="29"/>
        <v>W</v>
      </c>
      <c r="X234" s="23" t="str">
        <f t="shared" si="30"/>
        <v>OK</v>
      </c>
      <c r="Y234" s="184" t="str">
        <f t="shared" si="31"/>
        <v>L0007297</v>
      </c>
      <c r="Z234" s="28"/>
      <c r="AA234" s="28"/>
      <c r="AB234" s="23"/>
    </row>
    <row r="235" spans="1:28" ht="15">
      <c r="A235" s="2" t="s">
        <v>6656</v>
      </c>
      <c r="B235" s="2" t="s">
        <v>13</v>
      </c>
      <c r="C235" s="2" t="s">
        <v>14</v>
      </c>
      <c r="D235" s="2" t="s">
        <v>367</v>
      </c>
      <c r="E235" s="23" t="s">
        <v>1274</v>
      </c>
      <c r="F235" s="2" t="s">
        <v>15</v>
      </c>
      <c r="G235" s="2" t="s">
        <v>3477</v>
      </c>
      <c r="H235" s="2" t="s">
        <v>3493</v>
      </c>
      <c r="I235" s="2" t="s">
        <v>16</v>
      </c>
      <c r="J235" s="75">
        <v>112.31</v>
      </c>
      <c r="K235" s="76">
        <v>61.8</v>
      </c>
      <c r="L235" s="77">
        <v>0.2</v>
      </c>
      <c r="M235" s="78">
        <v>28343</v>
      </c>
      <c r="N235" s="96" t="s">
        <v>5080</v>
      </c>
      <c r="O235" s="2" t="s">
        <v>368</v>
      </c>
      <c r="P235" s="2" t="s">
        <v>3465</v>
      </c>
      <c r="Q235" s="2" t="s">
        <v>3471</v>
      </c>
      <c r="R235" s="23" t="str">
        <f t="shared" si="27"/>
        <v>OK-Canadian-15N-7W-22</v>
      </c>
      <c r="S235" s="23" t="str">
        <f t="shared" si="24"/>
        <v>15N-7W-22</v>
      </c>
      <c r="T235" s="23" t="str">
        <f t="shared" si="25"/>
        <v>15</v>
      </c>
      <c r="U235" s="23" t="str">
        <f t="shared" si="28"/>
        <v>N</v>
      </c>
      <c r="V235" s="23" t="str">
        <f t="shared" si="26"/>
        <v>7</v>
      </c>
      <c r="W235" s="23" t="str">
        <f t="shared" si="29"/>
        <v>W</v>
      </c>
      <c r="X235" s="23" t="str">
        <f t="shared" si="30"/>
        <v>OK</v>
      </c>
      <c r="Y235" s="184" t="str">
        <f t="shared" si="31"/>
        <v>L0007298</v>
      </c>
      <c r="Z235" s="28"/>
      <c r="AA235" s="28"/>
      <c r="AB235" s="23"/>
    </row>
    <row r="236" spans="1:28" ht="15">
      <c r="A236" s="23" t="s">
        <v>6657</v>
      </c>
      <c r="B236" s="2" t="s">
        <v>13</v>
      </c>
      <c r="C236" s="2" t="s">
        <v>14</v>
      </c>
      <c r="D236" s="2" t="s">
        <v>369</v>
      </c>
      <c r="E236" s="2" t="s">
        <v>898</v>
      </c>
      <c r="F236" s="2" t="s">
        <v>15</v>
      </c>
      <c r="G236" s="2" t="s">
        <v>3477</v>
      </c>
      <c r="H236" s="2" t="s">
        <v>3493</v>
      </c>
      <c r="I236" s="2" t="s">
        <v>16</v>
      </c>
      <c r="J236" s="75">
        <v>22.08</v>
      </c>
      <c r="K236" s="76">
        <v>1.4285714</v>
      </c>
      <c r="L236" s="77">
        <v>0.2</v>
      </c>
      <c r="M236" s="78">
        <v>28418</v>
      </c>
      <c r="N236" s="96" t="s">
        <v>5081</v>
      </c>
      <c r="O236" s="2" t="s">
        <v>368</v>
      </c>
      <c r="P236" s="2" t="s">
        <v>3465</v>
      </c>
      <c r="Q236" s="2" t="s">
        <v>3471</v>
      </c>
      <c r="R236" s="23" t="str">
        <f t="shared" si="27"/>
        <v>OK-Canadian-15N-7W-22</v>
      </c>
      <c r="S236" s="23" t="str">
        <f t="shared" si="24"/>
        <v>15N-7W-22</v>
      </c>
      <c r="T236" s="23" t="str">
        <f t="shared" si="25"/>
        <v>15</v>
      </c>
      <c r="U236" s="23" t="str">
        <f t="shared" si="28"/>
        <v>N</v>
      </c>
      <c r="V236" s="23" t="str">
        <f t="shared" si="26"/>
        <v>7</v>
      </c>
      <c r="W236" s="23" t="str">
        <f t="shared" si="29"/>
        <v>W</v>
      </c>
      <c r="X236" s="23" t="str">
        <f t="shared" si="30"/>
        <v>OK</v>
      </c>
      <c r="Y236" s="184" t="str">
        <f t="shared" si="31"/>
        <v>L0007299</v>
      </c>
      <c r="Z236" s="28"/>
      <c r="AA236" s="28"/>
      <c r="AB236" s="23"/>
    </row>
    <row r="237" spans="1:28" ht="15">
      <c r="A237" s="2" t="s">
        <v>6658</v>
      </c>
      <c r="B237" s="2" t="s">
        <v>13</v>
      </c>
      <c r="C237" s="2" t="s">
        <v>14</v>
      </c>
      <c r="D237" s="2" t="s">
        <v>370</v>
      </c>
      <c r="E237" s="2" t="s">
        <v>122</v>
      </c>
      <c r="F237" s="2" t="s">
        <v>15</v>
      </c>
      <c r="G237" s="2" t="s">
        <v>3477</v>
      </c>
      <c r="H237" s="2" t="s">
        <v>3493</v>
      </c>
      <c r="I237" s="2" t="s">
        <v>16</v>
      </c>
      <c r="J237" s="75">
        <v>18.010000000000002</v>
      </c>
      <c r="K237" s="76">
        <v>1.4285714</v>
      </c>
      <c r="L237" s="77">
        <v>0.2</v>
      </c>
      <c r="M237" s="78">
        <v>28888</v>
      </c>
      <c r="N237" s="96" t="s">
        <v>5082</v>
      </c>
      <c r="O237" s="2" t="s">
        <v>368</v>
      </c>
      <c r="P237" s="2" t="s">
        <v>3465</v>
      </c>
      <c r="Q237" s="2" t="s">
        <v>3471</v>
      </c>
      <c r="R237" s="23" t="str">
        <f t="shared" si="27"/>
        <v>OK-Canadian-15N-7W-22</v>
      </c>
      <c r="S237" s="23" t="str">
        <f t="shared" si="24"/>
        <v>15N-7W-22</v>
      </c>
      <c r="T237" s="23" t="str">
        <f t="shared" si="25"/>
        <v>15</v>
      </c>
      <c r="U237" s="23" t="str">
        <f t="shared" si="28"/>
        <v>N</v>
      </c>
      <c r="V237" s="23" t="str">
        <f t="shared" si="26"/>
        <v>7</v>
      </c>
      <c r="W237" s="23" t="str">
        <f t="shared" si="29"/>
        <v>W</v>
      </c>
      <c r="X237" s="23" t="str">
        <f t="shared" si="30"/>
        <v>OK</v>
      </c>
      <c r="Y237" s="184" t="str">
        <f t="shared" si="31"/>
        <v>L0007300</v>
      </c>
      <c r="Z237" s="28"/>
      <c r="AA237" s="28"/>
      <c r="AB237" s="23"/>
    </row>
    <row r="238" spans="1:28" ht="15">
      <c r="A238" s="2" t="s">
        <v>6659</v>
      </c>
      <c r="B238" s="2" t="s">
        <v>13</v>
      </c>
      <c r="C238" s="2" t="s">
        <v>14</v>
      </c>
      <c r="D238" s="2" t="s">
        <v>371</v>
      </c>
      <c r="E238" s="23" t="s">
        <v>1274</v>
      </c>
      <c r="F238" s="2" t="s">
        <v>15</v>
      </c>
      <c r="G238" s="2" t="s">
        <v>3477</v>
      </c>
      <c r="H238" s="2" t="s">
        <v>3493</v>
      </c>
      <c r="I238" s="2" t="s">
        <v>16</v>
      </c>
      <c r="J238" s="75">
        <v>19.8</v>
      </c>
      <c r="K238" s="76">
        <v>1.4285714</v>
      </c>
      <c r="L238" s="77">
        <v>0.2</v>
      </c>
      <c r="M238" s="78">
        <v>31535</v>
      </c>
      <c r="N238" s="96" t="s">
        <v>5083</v>
      </c>
      <c r="O238" s="2" t="s">
        <v>368</v>
      </c>
      <c r="P238" s="2" t="s">
        <v>3465</v>
      </c>
      <c r="Q238" s="2" t="s">
        <v>3471</v>
      </c>
      <c r="R238" s="23" t="str">
        <f t="shared" si="27"/>
        <v>OK-Canadian-15N-7W-22</v>
      </c>
      <c r="S238" s="23" t="str">
        <f t="shared" si="24"/>
        <v>15N-7W-22</v>
      </c>
      <c r="T238" s="23" t="str">
        <f t="shared" si="25"/>
        <v>15</v>
      </c>
      <c r="U238" s="23" t="str">
        <f t="shared" si="28"/>
        <v>N</v>
      </c>
      <c r="V238" s="23" t="str">
        <f t="shared" si="26"/>
        <v>7</v>
      </c>
      <c r="W238" s="23" t="str">
        <f t="shared" si="29"/>
        <v>W</v>
      </c>
      <c r="X238" s="23" t="str">
        <f t="shared" si="30"/>
        <v>OK</v>
      </c>
      <c r="Y238" s="184" t="str">
        <f t="shared" si="31"/>
        <v>L0007301</v>
      </c>
      <c r="Z238" s="28"/>
      <c r="AA238" s="28"/>
      <c r="AB238" s="23"/>
    </row>
    <row r="239" spans="1:28" ht="15">
      <c r="A239" s="23" t="s">
        <v>6660</v>
      </c>
      <c r="B239" s="2" t="s">
        <v>13</v>
      </c>
      <c r="C239" s="2" t="s">
        <v>14</v>
      </c>
      <c r="D239" s="2" t="s">
        <v>372</v>
      </c>
      <c r="E239" s="23" t="s">
        <v>2799</v>
      </c>
      <c r="F239" s="2" t="s">
        <v>15</v>
      </c>
      <c r="G239" s="2" t="s">
        <v>3477</v>
      </c>
      <c r="H239" s="2" t="s">
        <v>3493</v>
      </c>
      <c r="I239" s="2" t="s">
        <v>16</v>
      </c>
      <c r="J239" s="75">
        <v>20.54</v>
      </c>
      <c r="K239" s="76">
        <v>1.4285714</v>
      </c>
      <c r="L239" s="77">
        <v>0.2</v>
      </c>
      <c r="M239" s="78">
        <v>28531</v>
      </c>
      <c r="N239" s="96" t="s">
        <v>5084</v>
      </c>
      <c r="O239" s="2" t="s">
        <v>368</v>
      </c>
      <c r="P239" s="2" t="s">
        <v>3465</v>
      </c>
      <c r="Q239" s="2" t="s">
        <v>3471</v>
      </c>
      <c r="R239" s="23" t="str">
        <f t="shared" si="27"/>
        <v>OK-Canadian-15N-7W-22</v>
      </c>
      <c r="S239" s="23" t="str">
        <f t="shared" si="24"/>
        <v>15N-7W-22</v>
      </c>
      <c r="T239" s="23" t="str">
        <f t="shared" si="25"/>
        <v>15</v>
      </c>
      <c r="U239" s="23" t="str">
        <f t="shared" si="28"/>
        <v>N</v>
      </c>
      <c r="V239" s="23" t="str">
        <f t="shared" si="26"/>
        <v>7</v>
      </c>
      <c r="W239" s="23" t="str">
        <f t="shared" si="29"/>
        <v>W</v>
      </c>
      <c r="X239" s="23" t="str">
        <f t="shared" si="30"/>
        <v>OK</v>
      </c>
      <c r="Y239" s="184" t="str">
        <f t="shared" si="31"/>
        <v>L0007302</v>
      </c>
      <c r="Z239" s="28"/>
      <c r="AA239" s="28"/>
      <c r="AB239" s="23"/>
    </row>
    <row r="240" spans="1:28" ht="15">
      <c r="A240" s="2" t="s">
        <v>6661</v>
      </c>
      <c r="B240" s="2" t="s">
        <v>13</v>
      </c>
      <c r="C240" s="2" t="s">
        <v>14</v>
      </c>
      <c r="D240" s="2" t="s">
        <v>373</v>
      </c>
      <c r="E240" s="23" t="s">
        <v>1274</v>
      </c>
      <c r="F240" s="2" t="s">
        <v>15</v>
      </c>
      <c r="G240" s="2" t="s">
        <v>3477</v>
      </c>
      <c r="H240" s="2" t="s">
        <v>3493</v>
      </c>
      <c r="I240" s="2" t="s">
        <v>16</v>
      </c>
      <c r="J240" s="75">
        <v>20.23</v>
      </c>
      <c r="K240" s="76">
        <v>1.4285714</v>
      </c>
      <c r="L240" s="77">
        <v>0.2</v>
      </c>
      <c r="M240" s="78">
        <v>28545</v>
      </c>
      <c r="N240" s="96" t="s">
        <v>5085</v>
      </c>
      <c r="O240" s="2" t="s">
        <v>368</v>
      </c>
      <c r="P240" s="2" t="s">
        <v>3465</v>
      </c>
      <c r="Q240" s="2" t="s">
        <v>3471</v>
      </c>
      <c r="R240" s="23" t="str">
        <f t="shared" si="27"/>
        <v>OK-Canadian-15N-7W-22</v>
      </c>
      <c r="S240" s="23" t="str">
        <f t="shared" si="24"/>
        <v>15N-7W-22</v>
      </c>
      <c r="T240" s="23" t="str">
        <f t="shared" si="25"/>
        <v>15</v>
      </c>
      <c r="U240" s="23" t="str">
        <f t="shared" si="28"/>
        <v>N</v>
      </c>
      <c r="V240" s="23" t="str">
        <f t="shared" si="26"/>
        <v>7</v>
      </c>
      <c r="W240" s="23" t="str">
        <f t="shared" si="29"/>
        <v>W</v>
      </c>
      <c r="X240" s="23" t="str">
        <f t="shared" si="30"/>
        <v>OK</v>
      </c>
      <c r="Y240" s="184" t="str">
        <f t="shared" si="31"/>
        <v>L0007303</v>
      </c>
      <c r="Z240" s="28"/>
      <c r="AA240" s="28"/>
      <c r="AB240" s="23"/>
    </row>
    <row r="241" spans="1:28" ht="15">
      <c r="A241" s="2" t="s">
        <v>6662</v>
      </c>
      <c r="B241" s="2" t="s">
        <v>13</v>
      </c>
      <c r="C241" s="2" t="s">
        <v>14</v>
      </c>
      <c r="D241" s="2" t="s">
        <v>374</v>
      </c>
      <c r="E241" s="2" t="s">
        <v>616</v>
      </c>
      <c r="F241" s="2" t="s">
        <v>15</v>
      </c>
      <c r="G241" s="2" t="s">
        <v>3477</v>
      </c>
      <c r="H241" s="2" t="s">
        <v>3493</v>
      </c>
      <c r="I241" s="2" t="s">
        <v>16</v>
      </c>
      <c r="J241" s="75">
        <v>19.329999999999998</v>
      </c>
      <c r="K241" s="76">
        <v>1.4285714</v>
      </c>
      <c r="L241" s="77">
        <v>0.2</v>
      </c>
      <c r="M241" s="78">
        <v>29015</v>
      </c>
      <c r="N241" s="96" t="s">
        <v>5086</v>
      </c>
      <c r="O241" s="2" t="s">
        <v>368</v>
      </c>
      <c r="P241" s="2" t="s">
        <v>3465</v>
      </c>
      <c r="Q241" s="2" t="s">
        <v>3471</v>
      </c>
      <c r="R241" s="23" t="str">
        <f t="shared" si="27"/>
        <v>OK-Canadian-15N-7W-22</v>
      </c>
      <c r="S241" s="23" t="str">
        <f t="shared" si="24"/>
        <v>15N-7W-22</v>
      </c>
      <c r="T241" s="23" t="str">
        <f t="shared" si="25"/>
        <v>15</v>
      </c>
      <c r="U241" s="23" t="str">
        <f t="shared" si="28"/>
        <v>N</v>
      </c>
      <c r="V241" s="23" t="str">
        <f t="shared" si="26"/>
        <v>7</v>
      </c>
      <c r="W241" s="23" t="str">
        <f t="shared" si="29"/>
        <v>W</v>
      </c>
      <c r="X241" s="23" t="str">
        <f t="shared" si="30"/>
        <v>OK</v>
      </c>
      <c r="Y241" s="184" t="str">
        <f t="shared" si="31"/>
        <v>L0007304</v>
      </c>
      <c r="Z241" s="28"/>
      <c r="AA241" s="28"/>
      <c r="AB241" s="23"/>
    </row>
    <row r="242" spans="1:28" ht="15">
      <c r="A242" s="23" t="s">
        <v>6663</v>
      </c>
      <c r="B242" s="2" t="s">
        <v>13</v>
      </c>
      <c r="C242" s="2" t="s">
        <v>14</v>
      </c>
      <c r="D242" s="2" t="s">
        <v>375</v>
      </c>
      <c r="E242" s="2" t="s">
        <v>766</v>
      </c>
      <c r="F242" s="2" t="s">
        <v>15</v>
      </c>
      <c r="G242" s="2" t="s">
        <v>3477</v>
      </c>
      <c r="H242" s="2" t="s">
        <v>3493</v>
      </c>
      <c r="I242" s="2" t="s">
        <v>16</v>
      </c>
      <c r="J242" s="75">
        <v>19.75</v>
      </c>
      <c r="K242" s="76">
        <v>1.4285714</v>
      </c>
      <c r="L242" s="77">
        <v>0.2</v>
      </c>
      <c r="M242" s="78">
        <v>31542</v>
      </c>
      <c r="N242" s="96" t="s">
        <v>5087</v>
      </c>
      <c r="O242" s="2" t="s">
        <v>368</v>
      </c>
      <c r="P242" s="2" t="s">
        <v>3465</v>
      </c>
      <c r="Q242" s="2" t="s">
        <v>3471</v>
      </c>
      <c r="R242" s="23" t="str">
        <f t="shared" si="27"/>
        <v>OK-Canadian-15N-7W-22</v>
      </c>
      <c r="S242" s="23" t="str">
        <f t="shared" si="24"/>
        <v>15N-7W-22</v>
      </c>
      <c r="T242" s="23" t="str">
        <f t="shared" si="25"/>
        <v>15</v>
      </c>
      <c r="U242" s="23" t="str">
        <f t="shared" si="28"/>
        <v>N</v>
      </c>
      <c r="V242" s="23" t="str">
        <f t="shared" si="26"/>
        <v>7</v>
      </c>
      <c r="W242" s="23" t="str">
        <f t="shared" si="29"/>
        <v>W</v>
      </c>
      <c r="X242" s="23" t="str">
        <f t="shared" si="30"/>
        <v>OK</v>
      </c>
      <c r="Y242" s="184" t="str">
        <f t="shared" si="31"/>
        <v>L0007305</v>
      </c>
      <c r="Z242" s="28"/>
      <c r="AA242" s="28"/>
      <c r="AB242" s="23"/>
    </row>
    <row r="243" spans="1:28" ht="15">
      <c r="A243" s="2" t="s">
        <v>6664</v>
      </c>
      <c r="B243" s="2" t="s">
        <v>13</v>
      </c>
      <c r="C243" s="2" t="s">
        <v>14</v>
      </c>
      <c r="D243" s="2" t="s">
        <v>376</v>
      </c>
      <c r="E243" s="2" t="s">
        <v>122</v>
      </c>
      <c r="F243" s="2" t="s">
        <v>15</v>
      </c>
      <c r="G243" s="2" t="s">
        <v>3477</v>
      </c>
      <c r="H243" s="2" t="s">
        <v>3493</v>
      </c>
      <c r="I243" s="2" t="s">
        <v>16</v>
      </c>
      <c r="J243" s="75">
        <v>116.77</v>
      </c>
      <c r="K243" s="76">
        <v>10.3</v>
      </c>
      <c r="L243" s="77">
        <v>0.2</v>
      </c>
      <c r="M243" s="78">
        <v>28139</v>
      </c>
      <c r="N243" s="96" t="s">
        <v>5088</v>
      </c>
      <c r="O243" s="2" t="s">
        <v>368</v>
      </c>
      <c r="P243" s="2" t="s">
        <v>3465</v>
      </c>
      <c r="Q243" s="2" t="s">
        <v>3471</v>
      </c>
      <c r="R243" s="23" t="str">
        <f t="shared" si="27"/>
        <v>OK-Canadian-15N-7W-22</v>
      </c>
      <c r="S243" s="23" t="str">
        <f t="shared" si="24"/>
        <v>15N-7W-22</v>
      </c>
      <c r="T243" s="23" t="str">
        <f t="shared" si="25"/>
        <v>15</v>
      </c>
      <c r="U243" s="23" t="str">
        <f t="shared" si="28"/>
        <v>N</v>
      </c>
      <c r="V243" s="23" t="str">
        <f t="shared" si="26"/>
        <v>7</v>
      </c>
      <c r="W243" s="23" t="str">
        <f t="shared" si="29"/>
        <v>W</v>
      </c>
      <c r="X243" s="23" t="str">
        <f t="shared" si="30"/>
        <v>OK</v>
      </c>
      <c r="Y243" s="184" t="str">
        <f t="shared" si="31"/>
        <v>L0007306</v>
      </c>
      <c r="Z243" s="28"/>
      <c r="AA243" s="28"/>
      <c r="AB243" s="23"/>
    </row>
    <row r="244" spans="1:28" ht="15">
      <c r="A244" s="2" t="s">
        <v>6665</v>
      </c>
      <c r="B244" s="2" t="s">
        <v>13</v>
      </c>
      <c r="C244" s="2" t="s">
        <v>14</v>
      </c>
      <c r="D244" s="2" t="s">
        <v>377</v>
      </c>
      <c r="E244" s="23" t="s">
        <v>3188</v>
      </c>
      <c r="F244" s="2" t="s">
        <v>15</v>
      </c>
      <c r="G244" s="2" t="s">
        <v>3477</v>
      </c>
      <c r="H244" s="2" t="s">
        <v>3493</v>
      </c>
      <c r="I244" s="2" t="s">
        <v>16</v>
      </c>
      <c r="J244" s="75">
        <v>116.2</v>
      </c>
      <c r="K244" s="76">
        <v>10.3</v>
      </c>
      <c r="L244" s="77">
        <v>0.2</v>
      </c>
      <c r="M244" s="78">
        <v>28164</v>
      </c>
      <c r="N244" s="96" t="s">
        <v>5089</v>
      </c>
      <c r="O244" s="2" t="s">
        <v>368</v>
      </c>
      <c r="P244" s="2" t="s">
        <v>3465</v>
      </c>
      <c r="Q244" s="2" t="s">
        <v>3471</v>
      </c>
      <c r="R244" s="23" t="str">
        <f t="shared" si="27"/>
        <v>OK-Canadian-15N-7W-22</v>
      </c>
      <c r="S244" s="23" t="str">
        <f t="shared" si="24"/>
        <v>15N-7W-22</v>
      </c>
      <c r="T244" s="23" t="str">
        <f t="shared" si="25"/>
        <v>15</v>
      </c>
      <c r="U244" s="23" t="str">
        <f t="shared" si="28"/>
        <v>N</v>
      </c>
      <c r="V244" s="23" t="str">
        <f t="shared" si="26"/>
        <v>7</v>
      </c>
      <c r="W244" s="23" t="str">
        <f t="shared" si="29"/>
        <v>W</v>
      </c>
      <c r="X244" s="23" t="str">
        <f t="shared" si="30"/>
        <v>OK</v>
      </c>
      <c r="Y244" s="184" t="str">
        <f t="shared" si="31"/>
        <v>L0007307</v>
      </c>
      <c r="Z244" s="28"/>
      <c r="AA244" s="28"/>
      <c r="AB244" s="23"/>
    </row>
    <row r="245" spans="1:28" ht="15">
      <c r="A245" s="23" t="s">
        <v>6666</v>
      </c>
      <c r="B245" s="2" t="s">
        <v>13</v>
      </c>
      <c r="C245" s="2" t="s">
        <v>14</v>
      </c>
      <c r="D245" s="2" t="s">
        <v>378</v>
      </c>
      <c r="E245" s="23" t="s">
        <v>2276</v>
      </c>
      <c r="F245" s="2" t="s">
        <v>15</v>
      </c>
      <c r="G245" s="2" t="s">
        <v>3477</v>
      </c>
      <c r="H245" s="2" t="s">
        <v>3493</v>
      </c>
      <c r="I245" s="2" t="s">
        <v>16</v>
      </c>
      <c r="J245" s="75">
        <v>124.81</v>
      </c>
      <c r="K245" s="76">
        <v>10.3</v>
      </c>
      <c r="L245" s="77">
        <v>0.2</v>
      </c>
      <c r="M245" s="78">
        <v>28634</v>
      </c>
      <c r="N245" s="96" t="s">
        <v>5090</v>
      </c>
      <c r="O245" s="2" t="s">
        <v>368</v>
      </c>
      <c r="P245" s="2" t="s">
        <v>3465</v>
      </c>
      <c r="Q245" s="2" t="s">
        <v>3471</v>
      </c>
      <c r="R245" s="23" t="str">
        <f t="shared" si="27"/>
        <v>OK-Canadian-15N-7W-22</v>
      </c>
      <c r="S245" s="23" t="str">
        <f t="shared" si="24"/>
        <v>15N-7W-22</v>
      </c>
      <c r="T245" s="23" t="str">
        <f t="shared" si="25"/>
        <v>15</v>
      </c>
      <c r="U245" s="23" t="str">
        <f t="shared" si="28"/>
        <v>N</v>
      </c>
      <c r="V245" s="23" t="str">
        <f t="shared" si="26"/>
        <v>7</v>
      </c>
      <c r="W245" s="23" t="str">
        <f t="shared" si="29"/>
        <v>W</v>
      </c>
      <c r="X245" s="23" t="str">
        <f t="shared" si="30"/>
        <v>OK</v>
      </c>
      <c r="Y245" s="184" t="str">
        <f t="shared" si="31"/>
        <v>L0007308</v>
      </c>
      <c r="Z245" s="28"/>
      <c r="AA245" s="28"/>
      <c r="AB245" s="23"/>
    </row>
    <row r="246" spans="1:28" ht="15">
      <c r="A246" s="2" t="s">
        <v>6667</v>
      </c>
      <c r="B246" s="2" t="s">
        <v>13</v>
      </c>
      <c r="C246" s="2" t="s">
        <v>14</v>
      </c>
      <c r="D246" s="2" t="s">
        <v>379</v>
      </c>
      <c r="E246" s="23" t="s">
        <v>2404</v>
      </c>
      <c r="F246" s="2" t="s">
        <v>15</v>
      </c>
      <c r="G246" s="2" t="s">
        <v>3477</v>
      </c>
      <c r="H246" s="2" t="s">
        <v>3493</v>
      </c>
      <c r="I246" s="2" t="s">
        <v>16</v>
      </c>
      <c r="J246" s="75">
        <v>121.86</v>
      </c>
      <c r="K246" s="76">
        <v>10.3</v>
      </c>
      <c r="L246" s="77">
        <v>0.2</v>
      </c>
      <c r="M246" s="78">
        <v>31154</v>
      </c>
      <c r="N246" s="96" t="s">
        <v>5091</v>
      </c>
      <c r="O246" s="2" t="s">
        <v>368</v>
      </c>
      <c r="P246" s="2" t="s">
        <v>3465</v>
      </c>
      <c r="Q246" s="2" t="s">
        <v>3471</v>
      </c>
      <c r="R246" s="23" t="str">
        <f t="shared" si="27"/>
        <v>OK-Canadian-15N-7W-22</v>
      </c>
      <c r="S246" s="23" t="str">
        <f t="shared" si="24"/>
        <v>15N-7W-22</v>
      </c>
      <c r="T246" s="23" t="str">
        <f t="shared" si="25"/>
        <v>15</v>
      </c>
      <c r="U246" s="23" t="str">
        <f t="shared" si="28"/>
        <v>N</v>
      </c>
      <c r="V246" s="23" t="str">
        <f t="shared" si="26"/>
        <v>7</v>
      </c>
      <c r="W246" s="23" t="str">
        <f t="shared" si="29"/>
        <v>W</v>
      </c>
      <c r="X246" s="23" t="str">
        <f t="shared" si="30"/>
        <v>OK</v>
      </c>
      <c r="Y246" s="184" t="str">
        <f t="shared" si="31"/>
        <v>L0007309</v>
      </c>
      <c r="Z246" s="28"/>
      <c r="AA246" s="28"/>
      <c r="AB246" s="23"/>
    </row>
    <row r="247" spans="1:28" ht="15">
      <c r="A247" s="2" t="s">
        <v>6668</v>
      </c>
      <c r="B247" s="2" t="s">
        <v>13</v>
      </c>
      <c r="C247" s="2" t="s">
        <v>14</v>
      </c>
      <c r="D247" s="2" t="s">
        <v>380</v>
      </c>
      <c r="E247" s="23" t="s">
        <v>2276</v>
      </c>
      <c r="F247" s="2" t="s">
        <v>15</v>
      </c>
      <c r="G247" s="2" t="s">
        <v>3477</v>
      </c>
      <c r="H247" s="2" t="s">
        <v>3493</v>
      </c>
      <c r="I247" s="2" t="s">
        <v>16</v>
      </c>
      <c r="J247" s="75">
        <v>115.58</v>
      </c>
      <c r="K247" s="76">
        <v>10.3</v>
      </c>
      <c r="L247" s="77">
        <v>0.2</v>
      </c>
      <c r="M247" s="78">
        <v>28150</v>
      </c>
      <c r="N247" s="96" t="s">
        <v>5092</v>
      </c>
      <c r="O247" s="2" t="s">
        <v>368</v>
      </c>
      <c r="P247" s="2" t="s">
        <v>3465</v>
      </c>
      <c r="Q247" s="2" t="s">
        <v>3471</v>
      </c>
      <c r="R247" s="23" t="str">
        <f t="shared" si="27"/>
        <v>OK-Canadian-15N-7W-22</v>
      </c>
      <c r="S247" s="23" t="str">
        <f t="shared" si="24"/>
        <v>15N-7W-22</v>
      </c>
      <c r="T247" s="23" t="str">
        <f t="shared" si="25"/>
        <v>15</v>
      </c>
      <c r="U247" s="23" t="str">
        <f t="shared" si="28"/>
        <v>N</v>
      </c>
      <c r="V247" s="23" t="str">
        <f t="shared" si="26"/>
        <v>7</v>
      </c>
      <c r="W247" s="23" t="str">
        <f t="shared" si="29"/>
        <v>W</v>
      </c>
      <c r="X247" s="23" t="str">
        <f t="shared" si="30"/>
        <v>OK</v>
      </c>
      <c r="Y247" s="184" t="str">
        <f t="shared" si="31"/>
        <v>L0007310</v>
      </c>
      <c r="Z247" s="28"/>
      <c r="AA247" s="28"/>
      <c r="AB247" s="23"/>
    </row>
    <row r="248" spans="1:28" ht="15">
      <c r="A248" s="23" t="s">
        <v>6669</v>
      </c>
      <c r="B248" s="2" t="s">
        <v>13</v>
      </c>
      <c r="C248" s="2" t="s">
        <v>14</v>
      </c>
      <c r="D248" s="2" t="s">
        <v>381</v>
      </c>
      <c r="E248" s="23" t="s">
        <v>2799</v>
      </c>
      <c r="F248" s="2" t="s">
        <v>15</v>
      </c>
      <c r="G248" s="2" t="s">
        <v>3477</v>
      </c>
      <c r="H248" s="2" t="s">
        <v>3493</v>
      </c>
      <c r="I248" s="2" t="s">
        <v>16</v>
      </c>
      <c r="J248" s="75">
        <v>125.11</v>
      </c>
      <c r="K248" s="76">
        <v>10.3</v>
      </c>
      <c r="L248" s="77">
        <v>0.2</v>
      </c>
      <c r="M248" s="78">
        <v>28470</v>
      </c>
      <c r="N248" s="96" t="s">
        <v>5093</v>
      </c>
      <c r="O248" s="2" t="s">
        <v>368</v>
      </c>
      <c r="P248" s="2" t="s">
        <v>3465</v>
      </c>
      <c r="Q248" s="2" t="s">
        <v>3471</v>
      </c>
      <c r="R248" s="23" t="str">
        <f t="shared" si="27"/>
        <v>OK-Canadian-15N-7W-22</v>
      </c>
      <c r="S248" s="23" t="str">
        <f t="shared" si="24"/>
        <v>15N-7W-22</v>
      </c>
      <c r="T248" s="23" t="str">
        <f t="shared" si="25"/>
        <v>15</v>
      </c>
      <c r="U248" s="23" t="str">
        <f t="shared" si="28"/>
        <v>N</v>
      </c>
      <c r="V248" s="23" t="str">
        <f t="shared" si="26"/>
        <v>7</v>
      </c>
      <c r="W248" s="23" t="str">
        <f t="shared" si="29"/>
        <v>W</v>
      </c>
      <c r="X248" s="23" t="str">
        <f t="shared" si="30"/>
        <v>OK</v>
      </c>
      <c r="Y248" s="184" t="str">
        <f t="shared" si="31"/>
        <v>L0007311</v>
      </c>
      <c r="Z248" s="28"/>
      <c r="AA248" s="28"/>
      <c r="AB248" s="23"/>
    </row>
    <row r="249" spans="1:28" ht="15">
      <c r="A249" s="2" t="s">
        <v>6670</v>
      </c>
      <c r="B249" s="2" t="s">
        <v>13</v>
      </c>
      <c r="C249" s="2" t="s">
        <v>14</v>
      </c>
      <c r="D249" s="2" t="s">
        <v>382</v>
      </c>
      <c r="E249" s="2" t="s">
        <v>1396</v>
      </c>
      <c r="F249" s="2" t="s">
        <v>15</v>
      </c>
      <c r="G249" s="2" t="s">
        <v>3477</v>
      </c>
      <c r="H249" s="2" t="s">
        <v>3493</v>
      </c>
      <c r="I249" s="2" t="s">
        <v>16</v>
      </c>
      <c r="J249" s="75">
        <v>263.39</v>
      </c>
      <c r="K249" s="76">
        <v>16.740000999999999</v>
      </c>
      <c r="L249" s="77">
        <v>0.2</v>
      </c>
      <c r="M249" s="78">
        <v>29007</v>
      </c>
      <c r="N249" s="96" t="s">
        <v>5094</v>
      </c>
      <c r="O249" s="2" t="s">
        <v>368</v>
      </c>
      <c r="P249" s="2" t="s">
        <v>3465</v>
      </c>
      <c r="Q249" s="2" t="s">
        <v>3471</v>
      </c>
      <c r="R249" s="23" t="str">
        <f t="shared" si="27"/>
        <v>OK-Canadian-15N-7W-22</v>
      </c>
      <c r="S249" s="23" t="str">
        <f t="shared" si="24"/>
        <v>15N-7W-22</v>
      </c>
      <c r="T249" s="23" t="str">
        <f t="shared" si="25"/>
        <v>15</v>
      </c>
      <c r="U249" s="23" t="str">
        <f t="shared" si="28"/>
        <v>N</v>
      </c>
      <c r="V249" s="23" t="str">
        <f t="shared" si="26"/>
        <v>7</v>
      </c>
      <c r="W249" s="23" t="str">
        <f t="shared" si="29"/>
        <v>W</v>
      </c>
      <c r="X249" s="23" t="str">
        <f t="shared" si="30"/>
        <v>OK</v>
      </c>
      <c r="Y249" s="184" t="str">
        <f t="shared" si="31"/>
        <v>L0007312</v>
      </c>
      <c r="Z249" s="28"/>
      <c r="AA249" s="28"/>
      <c r="AB249" s="23"/>
    </row>
    <row r="250" spans="1:28" ht="15">
      <c r="A250" s="2" t="s">
        <v>6671</v>
      </c>
      <c r="B250" s="2" t="s">
        <v>13</v>
      </c>
      <c r="C250" s="2" t="s">
        <v>14</v>
      </c>
      <c r="D250" s="2" t="s">
        <v>383</v>
      </c>
      <c r="E250" s="23" t="s">
        <v>201</v>
      </c>
      <c r="F250" s="2" t="s">
        <v>15</v>
      </c>
      <c r="G250" s="2" t="s">
        <v>3477</v>
      </c>
      <c r="H250" s="2" t="s">
        <v>3493</v>
      </c>
      <c r="I250" s="2" t="s">
        <v>16</v>
      </c>
      <c r="J250" s="75">
        <v>269.95</v>
      </c>
      <c r="K250" s="76">
        <v>16.740000999999999</v>
      </c>
      <c r="L250" s="77">
        <v>0.2</v>
      </c>
      <c r="M250" s="78">
        <v>31527</v>
      </c>
      <c r="N250" s="96" t="s">
        <v>5095</v>
      </c>
      <c r="O250" s="2" t="s">
        <v>368</v>
      </c>
      <c r="P250" s="2" t="s">
        <v>3465</v>
      </c>
      <c r="Q250" s="2" t="s">
        <v>3471</v>
      </c>
      <c r="R250" s="23" t="str">
        <f t="shared" si="27"/>
        <v>OK-Canadian-15N-7W-22</v>
      </c>
      <c r="S250" s="23" t="str">
        <f t="shared" si="24"/>
        <v>15N-7W-22</v>
      </c>
      <c r="T250" s="23" t="str">
        <f t="shared" si="25"/>
        <v>15</v>
      </c>
      <c r="U250" s="23" t="str">
        <f t="shared" si="28"/>
        <v>N</v>
      </c>
      <c r="V250" s="23" t="str">
        <f t="shared" si="26"/>
        <v>7</v>
      </c>
      <c r="W250" s="23" t="str">
        <f t="shared" si="29"/>
        <v>W</v>
      </c>
      <c r="X250" s="23" t="str">
        <f t="shared" si="30"/>
        <v>OK</v>
      </c>
      <c r="Y250" s="184" t="str">
        <f t="shared" si="31"/>
        <v>L0007313</v>
      </c>
      <c r="Z250" s="28"/>
      <c r="AA250" s="28"/>
      <c r="AB250" s="23"/>
    </row>
    <row r="251" spans="1:28" ht="15">
      <c r="A251" s="23" t="s">
        <v>6672</v>
      </c>
      <c r="B251" s="2" t="s">
        <v>13</v>
      </c>
      <c r="C251" s="2" t="s">
        <v>14</v>
      </c>
      <c r="D251" s="2" t="s">
        <v>384</v>
      </c>
      <c r="E251" s="23" t="s">
        <v>2864</v>
      </c>
      <c r="F251" s="2" t="s">
        <v>15</v>
      </c>
      <c r="G251" s="2" t="s">
        <v>3477</v>
      </c>
      <c r="H251" s="2" t="s">
        <v>3493</v>
      </c>
      <c r="I251" s="2" t="s">
        <v>16</v>
      </c>
      <c r="J251" s="75">
        <v>267.57</v>
      </c>
      <c r="K251" s="76">
        <v>16.740000999999999</v>
      </c>
      <c r="L251" s="77">
        <v>0.2</v>
      </c>
      <c r="M251" s="78">
        <v>28397</v>
      </c>
      <c r="N251" s="96" t="s">
        <v>5096</v>
      </c>
      <c r="O251" s="2" t="s">
        <v>368</v>
      </c>
      <c r="P251" s="2" t="s">
        <v>3465</v>
      </c>
      <c r="Q251" s="2" t="s">
        <v>3471</v>
      </c>
      <c r="R251" s="23" t="str">
        <f t="shared" si="27"/>
        <v>OK-Canadian-15N-7W-22</v>
      </c>
      <c r="S251" s="23" t="str">
        <f t="shared" si="24"/>
        <v>15N-7W-22</v>
      </c>
      <c r="T251" s="23" t="str">
        <f t="shared" si="25"/>
        <v>15</v>
      </c>
      <c r="U251" s="23" t="str">
        <f t="shared" si="28"/>
        <v>N</v>
      </c>
      <c r="V251" s="23" t="str">
        <f t="shared" si="26"/>
        <v>7</v>
      </c>
      <c r="W251" s="23" t="str">
        <f t="shared" si="29"/>
        <v>W</v>
      </c>
      <c r="X251" s="23" t="str">
        <f t="shared" si="30"/>
        <v>OK</v>
      </c>
      <c r="Y251" s="184" t="str">
        <f t="shared" si="31"/>
        <v>L0007314</v>
      </c>
      <c r="Z251" s="28"/>
      <c r="AA251" s="28"/>
      <c r="AB251" s="23"/>
    </row>
    <row r="252" spans="1:28" ht="15">
      <c r="A252" s="2" t="s">
        <v>6673</v>
      </c>
      <c r="B252" s="2" t="s">
        <v>13</v>
      </c>
      <c r="C252" s="2" t="s">
        <v>14</v>
      </c>
      <c r="D252" s="2" t="s">
        <v>385</v>
      </c>
      <c r="E252" s="2" t="s">
        <v>215</v>
      </c>
      <c r="F252" s="2" t="s">
        <v>15</v>
      </c>
      <c r="G252" s="2" t="s">
        <v>3477</v>
      </c>
      <c r="H252" s="2" t="s">
        <v>3493</v>
      </c>
      <c r="I252" s="2" t="s">
        <v>16</v>
      </c>
      <c r="J252" s="75">
        <v>248.65</v>
      </c>
      <c r="K252" s="76">
        <v>16.740000999999999</v>
      </c>
      <c r="L252" s="77">
        <v>0.2</v>
      </c>
      <c r="M252" s="78">
        <v>28418</v>
      </c>
      <c r="N252" s="96" t="s">
        <v>5097</v>
      </c>
      <c r="O252" s="2" t="s">
        <v>368</v>
      </c>
      <c r="P252" s="2" t="s">
        <v>3465</v>
      </c>
      <c r="Q252" s="2" t="s">
        <v>3471</v>
      </c>
      <c r="R252" s="23" t="str">
        <f t="shared" si="27"/>
        <v>OK-Canadian-15N-7W-22</v>
      </c>
      <c r="S252" s="23" t="str">
        <f t="shared" si="24"/>
        <v>15N-7W-22</v>
      </c>
      <c r="T252" s="23" t="str">
        <f t="shared" si="25"/>
        <v>15</v>
      </c>
      <c r="U252" s="23" t="str">
        <f t="shared" si="28"/>
        <v>N</v>
      </c>
      <c r="V252" s="23" t="str">
        <f t="shared" si="26"/>
        <v>7</v>
      </c>
      <c r="W252" s="23" t="str">
        <f t="shared" si="29"/>
        <v>W</v>
      </c>
      <c r="X252" s="23" t="str">
        <f t="shared" si="30"/>
        <v>OK</v>
      </c>
      <c r="Y252" s="184" t="str">
        <f t="shared" si="31"/>
        <v>L0007315</v>
      </c>
      <c r="Z252" s="28"/>
      <c r="AA252" s="28"/>
      <c r="AB252" s="23"/>
    </row>
    <row r="253" spans="1:28" ht="15">
      <c r="A253" s="2" t="s">
        <v>6674</v>
      </c>
      <c r="B253" s="2" t="s">
        <v>13</v>
      </c>
      <c r="C253" s="2" t="s">
        <v>14</v>
      </c>
      <c r="D253" s="2" t="s">
        <v>386</v>
      </c>
      <c r="E253" s="23" t="s">
        <v>1589</v>
      </c>
      <c r="F253" s="2" t="s">
        <v>15</v>
      </c>
      <c r="G253" s="2" t="s">
        <v>3477</v>
      </c>
      <c r="H253" s="2" t="s">
        <v>3493</v>
      </c>
      <c r="I253" s="2" t="s">
        <v>16</v>
      </c>
      <c r="J253" s="75">
        <v>252.14</v>
      </c>
      <c r="K253" s="76">
        <v>16.740000999999999</v>
      </c>
      <c r="L253" s="77">
        <v>0.2</v>
      </c>
      <c r="M253" s="78">
        <v>28941</v>
      </c>
      <c r="N253" s="96" t="s">
        <v>5098</v>
      </c>
      <c r="O253" s="2" t="s">
        <v>368</v>
      </c>
      <c r="P253" s="2" t="s">
        <v>3465</v>
      </c>
      <c r="Q253" s="2" t="s">
        <v>3471</v>
      </c>
      <c r="R253" s="23" t="str">
        <f t="shared" si="27"/>
        <v>OK-Canadian-15N-7W-22</v>
      </c>
      <c r="S253" s="23" t="str">
        <f t="shared" si="24"/>
        <v>15N-7W-22</v>
      </c>
      <c r="T253" s="23" t="str">
        <f t="shared" si="25"/>
        <v>15</v>
      </c>
      <c r="U253" s="23" t="str">
        <f t="shared" si="28"/>
        <v>N</v>
      </c>
      <c r="V253" s="23" t="str">
        <f t="shared" si="26"/>
        <v>7</v>
      </c>
      <c r="W253" s="23" t="str">
        <f t="shared" si="29"/>
        <v>W</v>
      </c>
      <c r="X253" s="23" t="str">
        <f t="shared" si="30"/>
        <v>OK</v>
      </c>
      <c r="Y253" s="184" t="str">
        <f t="shared" si="31"/>
        <v>L0007316</v>
      </c>
      <c r="Z253" s="28"/>
      <c r="AA253" s="28"/>
      <c r="AB253" s="23"/>
    </row>
    <row r="254" spans="1:28" ht="15">
      <c r="A254" s="23" t="s">
        <v>6675</v>
      </c>
      <c r="B254" s="2" t="s">
        <v>13</v>
      </c>
      <c r="C254" s="2" t="s">
        <v>14</v>
      </c>
      <c r="D254" s="2" t="s">
        <v>387</v>
      </c>
      <c r="E254" s="2" t="s">
        <v>616</v>
      </c>
      <c r="F254" s="2" t="s">
        <v>15</v>
      </c>
      <c r="G254" s="2" t="s">
        <v>3477</v>
      </c>
      <c r="H254" s="2" t="s">
        <v>3493</v>
      </c>
      <c r="I254" s="2" t="s">
        <v>16</v>
      </c>
      <c r="J254" s="75">
        <v>269.08999999999997</v>
      </c>
      <c r="K254" s="76">
        <v>16.740000999999999</v>
      </c>
      <c r="L254" s="77">
        <v>0.2</v>
      </c>
      <c r="M254" s="78">
        <v>31401</v>
      </c>
      <c r="N254" s="96" t="s">
        <v>5099</v>
      </c>
      <c r="O254" s="2" t="s">
        <v>368</v>
      </c>
      <c r="P254" s="2" t="s">
        <v>3465</v>
      </c>
      <c r="Q254" s="2" t="s">
        <v>3471</v>
      </c>
      <c r="R254" s="23" t="str">
        <f t="shared" si="27"/>
        <v>OK-Canadian-15N-7W-22</v>
      </c>
      <c r="S254" s="23" t="str">
        <f t="shared" si="24"/>
        <v>15N-7W-22</v>
      </c>
      <c r="T254" s="23" t="str">
        <f t="shared" si="25"/>
        <v>15</v>
      </c>
      <c r="U254" s="23" t="str">
        <f t="shared" si="28"/>
        <v>N</v>
      </c>
      <c r="V254" s="23" t="str">
        <f t="shared" si="26"/>
        <v>7</v>
      </c>
      <c r="W254" s="23" t="str">
        <f t="shared" si="29"/>
        <v>W</v>
      </c>
      <c r="X254" s="23" t="str">
        <f t="shared" si="30"/>
        <v>OK</v>
      </c>
      <c r="Y254" s="184" t="str">
        <f t="shared" si="31"/>
        <v>L0007317</v>
      </c>
      <c r="Z254" s="28"/>
      <c r="AA254" s="28"/>
      <c r="AB254" s="23"/>
    </row>
    <row r="255" spans="1:28" ht="15">
      <c r="A255" s="2" t="s">
        <v>6676</v>
      </c>
      <c r="B255" s="2" t="s">
        <v>13</v>
      </c>
      <c r="C255" s="2" t="s">
        <v>14</v>
      </c>
      <c r="D255" s="2" t="s">
        <v>388</v>
      </c>
      <c r="E255" s="23" t="s">
        <v>2552</v>
      </c>
      <c r="F255" s="2" t="s">
        <v>15</v>
      </c>
      <c r="G255" s="2" t="s">
        <v>3477</v>
      </c>
      <c r="H255" s="2" t="s">
        <v>3493</v>
      </c>
      <c r="I255" s="2" t="s">
        <v>16</v>
      </c>
      <c r="J255" s="75">
        <v>267.32</v>
      </c>
      <c r="K255" s="76">
        <v>10</v>
      </c>
      <c r="L255" s="77">
        <v>0.1875</v>
      </c>
      <c r="M255" s="78">
        <v>39545</v>
      </c>
      <c r="N255" s="96" t="s">
        <v>4450</v>
      </c>
      <c r="O255" s="2" t="s">
        <v>368</v>
      </c>
      <c r="P255" s="2" t="s">
        <v>3465</v>
      </c>
      <c r="Q255" s="2" t="s">
        <v>3471</v>
      </c>
      <c r="R255" s="23" t="str">
        <f t="shared" si="27"/>
        <v>OK-Canadian-15N-7W-22</v>
      </c>
      <c r="S255" s="23" t="str">
        <f t="shared" si="24"/>
        <v>15N-7W-22</v>
      </c>
      <c r="T255" s="23" t="str">
        <f t="shared" si="25"/>
        <v>15</v>
      </c>
      <c r="U255" s="23" t="str">
        <f t="shared" si="28"/>
        <v>N</v>
      </c>
      <c r="V255" s="23" t="str">
        <f t="shared" si="26"/>
        <v>7</v>
      </c>
      <c r="W255" s="23" t="str">
        <f t="shared" si="29"/>
        <v>W</v>
      </c>
      <c r="X255" s="23" t="str">
        <f t="shared" si="30"/>
        <v>OK</v>
      </c>
      <c r="Y255" s="184" t="str">
        <f t="shared" si="31"/>
        <v>L0007318</v>
      </c>
      <c r="Z255" s="28"/>
      <c r="AA255" s="28"/>
      <c r="AB255" s="23"/>
    </row>
    <row r="256" spans="1:28" ht="15">
      <c r="A256" s="2" t="s">
        <v>6677</v>
      </c>
      <c r="B256" s="2" t="s">
        <v>13</v>
      </c>
      <c r="C256" s="2" t="s">
        <v>14</v>
      </c>
      <c r="D256" s="2" t="s">
        <v>389</v>
      </c>
      <c r="E256" s="2" t="s">
        <v>955</v>
      </c>
      <c r="F256" s="2" t="s">
        <v>15</v>
      </c>
      <c r="G256" s="2" t="s">
        <v>3477</v>
      </c>
      <c r="H256" s="2" t="s">
        <v>3493</v>
      </c>
      <c r="I256" s="2" t="s">
        <v>16</v>
      </c>
      <c r="J256" s="75">
        <v>259.13</v>
      </c>
      <c r="K256" s="76">
        <v>10</v>
      </c>
      <c r="L256" s="77">
        <v>0.1875</v>
      </c>
      <c r="M256" s="78">
        <v>39559</v>
      </c>
      <c r="N256" s="96" t="s">
        <v>5059</v>
      </c>
      <c r="O256" s="2" t="s">
        <v>368</v>
      </c>
      <c r="P256" s="2" t="s">
        <v>3465</v>
      </c>
      <c r="Q256" s="2" t="s">
        <v>3471</v>
      </c>
      <c r="R256" s="23" t="str">
        <f t="shared" si="27"/>
        <v>OK-Canadian-15N-7W-22</v>
      </c>
      <c r="S256" s="23" t="str">
        <f t="shared" si="24"/>
        <v>15N-7W-22</v>
      </c>
      <c r="T256" s="23" t="str">
        <f t="shared" si="25"/>
        <v>15</v>
      </c>
      <c r="U256" s="23" t="str">
        <f t="shared" si="28"/>
        <v>N</v>
      </c>
      <c r="V256" s="23" t="str">
        <f t="shared" si="26"/>
        <v>7</v>
      </c>
      <c r="W256" s="23" t="str">
        <f t="shared" si="29"/>
        <v>W</v>
      </c>
      <c r="X256" s="23" t="str">
        <f t="shared" si="30"/>
        <v>OK</v>
      </c>
      <c r="Y256" s="184" t="str">
        <f t="shared" si="31"/>
        <v>L0007319</v>
      </c>
      <c r="Z256" s="28"/>
      <c r="AA256" s="28"/>
      <c r="AB256" s="23"/>
    </row>
    <row r="257" spans="1:28" ht="15">
      <c r="A257" s="23" t="s">
        <v>6678</v>
      </c>
      <c r="B257" s="2" t="s">
        <v>13</v>
      </c>
      <c r="C257" s="2" t="s">
        <v>14</v>
      </c>
      <c r="D257" s="2" t="s">
        <v>390</v>
      </c>
      <c r="E257" s="2" t="s">
        <v>995</v>
      </c>
      <c r="F257" s="2" t="s">
        <v>15</v>
      </c>
      <c r="G257" s="2" t="s">
        <v>3477</v>
      </c>
      <c r="H257" s="2" t="s">
        <v>3493</v>
      </c>
      <c r="I257" s="2" t="s">
        <v>16</v>
      </c>
      <c r="J257" s="75">
        <v>260.92</v>
      </c>
      <c r="K257" s="76">
        <v>13.333333</v>
      </c>
      <c r="L257" s="77">
        <v>0.1875</v>
      </c>
      <c r="M257" s="78">
        <v>40034</v>
      </c>
      <c r="N257" s="96" t="s">
        <v>3714</v>
      </c>
      <c r="O257" s="2" t="s">
        <v>368</v>
      </c>
      <c r="P257" s="2" t="s">
        <v>3465</v>
      </c>
      <c r="Q257" s="2" t="s">
        <v>3471</v>
      </c>
      <c r="R257" s="23" t="str">
        <f t="shared" si="27"/>
        <v>OK-Canadian-15N-7W-22</v>
      </c>
      <c r="S257" s="23" t="str">
        <f t="shared" si="24"/>
        <v>15N-7W-22</v>
      </c>
      <c r="T257" s="23" t="str">
        <f t="shared" si="25"/>
        <v>15</v>
      </c>
      <c r="U257" s="23" t="str">
        <f t="shared" si="28"/>
        <v>N</v>
      </c>
      <c r="V257" s="23" t="str">
        <f t="shared" si="26"/>
        <v>7</v>
      </c>
      <c r="W257" s="23" t="str">
        <f t="shared" si="29"/>
        <v>W</v>
      </c>
      <c r="X257" s="23" t="str">
        <f t="shared" si="30"/>
        <v>OK</v>
      </c>
      <c r="Y257" s="184" t="str">
        <f t="shared" si="31"/>
        <v>L0007320</v>
      </c>
      <c r="Z257" s="28"/>
      <c r="AA257" s="28"/>
      <c r="AB257" s="23"/>
    </row>
    <row r="258" spans="1:28" ht="15">
      <c r="A258" s="2" t="s">
        <v>6679</v>
      </c>
      <c r="B258" s="2" t="s">
        <v>13</v>
      </c>
      <c r="C258" s="2" t="s">
        <v>14</v>
      </c>
      <c r="D258" s="2" t="s">
        <v>391</v>
      </c>
      <c r="E258" s="23" t="s">
        <v>1589</v>
      </c>
      <c r="F258" s="2" t="s">
        <v>15</v>
      </c>
      <c r="G258" s="2" t="s">
        <v>3477</v>
      </c>
      <c r="H258" s="2" t="s">
        <v>3493</v>
      </c>
      <c r="I258" s="2" t="s">
        <v>16</v>
      </c>
      <c r="J258" s="75">
        <v>275.97000000000003</v>
      </c>
      <c r="K258" s="76">
        <v>1.8749978</v>
      </c>
      <c r="L258" s="77">
        <v>0.25</v>
      </c>
      <c r="M258" s="78">
        <v>42679</v>
      </c>
      <c r="N258" s="96" t="s">
        <v>5100</v>
      </c>
      <c r="O258" s="2" t="s">
        <v>368</v>
      </c>
      <c r="P258" s="2" t="s">
        <v>3465</v>
      </c>
      <c r="Q258" s="2" t="s">
        <v>3471</v>
      </c>
      <c r="R258" s="23" t="str">
        <f t="shared" si="27"/>
        <v>OK-Canadian-15N-7W-22</v>
      </c>
      <c r="S258" s="23" t="str">
        <f t="shared" si="24"/>
        <v>15N-7W-22</v>
      </c>
      <c r="T258" s="23" t="str">
        <f t="shared" si="25"/>
        <v>15</v>
      </c>
      <c r="U258" s="23" t="str">
        <f t="shared" si="28"/>
        <v>N</v>
      </c>
      <c r="V258" s="23" t="str">
        <f t="shared" si="26"/>
        <v>7</v>
      </c>
      <c r="W258" s="23" t="str">
        <f t="shared" si="29"/>
        <v>W</v>
      </c>
      <c r="X258" s="23" t="str">
        <f t="shared" si="30"/>
        <v>OK</v>
      </c>
      <c r="Y258" s="184" t="str">
        <f t="shared" si="31"/>
        <v>L0007321</v>
      </c>
      <c r="Z258" s="28"/>
      <c r="AA258" s="28"/>
      <c r="AB258" s="23"/>
    </row>
    <row r="259" spans="1:28" ht="15">
      <c r="A259" s="2" t="s">
        <v>6680</v>
      </c>
      <c r="B259" s="2" t="s">
        <v>13</v>
      </c>
      <c r="C259" s="2" t="s">
        <v>14</v>
      </c>
      <c r="D259" s="2" t="s">
        <v>392</v>
      </c>
      <c r="E259" s="2" t="s">
        <v>215</v>
      </c>
      <c r="F259" s="2" t="s">
        <v>15</v>
      </c>
      <c r="G259" s="2" t="s">
        <v>3477</v>
      </c>
      <c r="H259" s="2" t="s">
        <v>3491</v>
      </c>
      <c r="I259" s="2" t="s">
        <v>16</v>
      </c>
      <c r="J259" s="75">
        <v>135.55000000000001</v>
      </c>
      <c r="K259" s="76">
        <v>5.0000010000000001</v>
      </c>
      <c r="L259" s="77">
        <v>0.1875</v>
      </c>
      <c r="M259" s="78">
        <v>39459</v>
      </c>
      <c r="N259" s="96" t="s">
        <v>5101</v>
      </c>
      <c r="O259" s="2" t="s">
        <v>280</v>
      </c>
      <c r="P259" s="2" t="s">
        <v>3465</v>
      </c>
      <c r="Q259" s="2" t="s">
        <v>3471</v>
      </c>
      <c r="R259" s="23" t="str">
        <f t="shared" si="27"/>
        <v>OK-Canadian-15N-7W-14</v>
      </c>
      <c r="S259" s="23" t="str">
        <f t="shared" si="24"/>
        <v>15N-7W-14</v>
      </c>
      <c r="T259" s="23" t="str">
        <f t="shared" si="25"/>
        <v>15</v>
      </c>
      <c r="U259" s="23" t="str">
        <f t="shared" si="28"/>
        <v>N</v>
      </c>
      <c r="V259" s="23" t="str">
        <f t="shared" si="26"/>
        <v>7</v>
      </c>
      <c r="W259" s="23" t="str">
        <f t="shared" si="29"/>
        <v>W</v>
      </c>
      <c r="X259" s="23" t="str">
        <f t="shared" si="30"/>
        <v>OK</v>
      </c>
      <c r="Y259" s="184" t="str">
        <f t="shared" si="31"/>
        <v>L0007322</v>
      </c>
      <c r="Z259" s="28"/>
      <c r="AA259" s="28"/>
      <c r="AB259" s="23"/>
    </row>
    <row r="260" spans="1:28" ht="15">
      <c r="A260" s="23" t="s">
        <v>6681</v>
      </c>
      <c r="B260" s="2" t="s">
        <v>13</v>
      </c>
      <c r="C260" s="2" t="s">
        <v>14</v>
      </c>
      <c r="D260" s="2" t="s">
        <v>393</v>
      </c>
      <c r="E260" s="2" t="s">
        <v>354</v>
      </c>
      <c r="F260" s="2" t="s">
        <v>15</v>
      </c>
      <c r="G260" s="2" t="s">
        <v>3477</v>
      </c>
      <c r="H260" s="2" t="s">
        <v>3491</v>
      </c>
      <c r="I260" s="2" t="s">
        <v>16</v>
      </c>
      <c r="J260" s="75">
        <v>143.5</v>
      </c>
      <c r="K260" s="76">
        <v>5.0000005999999999</v>
      </c>
      <c r="L260" s="77">
        <v>0.1875</v>
      </c>
      <c r="M260" s="78">
        <v>39726</v>
      </c>
      <c r="N260" s="96" t="s">
        <v>5102</v>
      </c>
      <c r="O260" s="2" t="s">
        <v>280</v>
      </c>
      <c r="P260" s="2" t="s">
        <v>3465</v>
      </c>
      <c r="Q260" s="2" t="s">
        <v>3471</v>
      </c>
      <c r="R260" s="23" t="str">
        <f t="shared" si="27"/>
        <v>OK-Canadian-15N-7W-14</v>
      </c>
      <c r="S260" s="23" t="str">
        <f t="shared" si="24"/>
        <v>15N-7W-14</v>
      </c>
      <c r="T260" s="23" t="str">
        <f t="shared" si="25"/>
        <v>15</v>
      </c>
      <c r="U260" s="23" t="str">
        <f t="shared" si="28"/>
        <v>N</v>
      </c>
      <c r="V260" s="23" t="str">
        <f t="shared" si="26"/>
        <v>7</v>
      </c>
      <c r="W260" s="23" t="str">
        <f t="shared" si="29"/>
        <v>W</v>
      </c>
      <c r="X260" s="23" t="str">
        <f t="shared" si="30"/>
        <v>OK</v>
      </c>
      <c r="Y260" s="184" t="str">
        <f t="shared" si="31"/>
        <v>L0007323</v>
      </c>
      <c r="Z260" s="28"/>
      <c r="AA260" s="28"/>
      <c r="AB260" s="23"/>
    </row>
    <row r="261" spans="1:28" ht="15">
      <c r="A261" s="2" t="s">
        <v>6682</v>
      </c>
      <c r="B261" s="2" t="s">
        <v>13</v>
      </c>
      <c r="C261" s="2" t="s">
        <v>14</v>
      </c>
      <c r="D261" s="2" t="s">
        <v>394</v>
      </c>
      <c r="E261" s="23" t="s">
        <v>2692</v>
      </c>
      <c r="F261" s="2" t="s">
        <v>15</v>
      </c>
      <c r="G261" s="2" t="s">
        <v>3477</v>
      </c>
      <c r="H261" s="2" t="s">
        <v>3491</v>
      </c>
      <c r="I261" s="2" t="s">
        <v>16</v>
      </c>
      <c r="J261" s="75">
        <v>138.27000000000001</v>
      </c>
      <c r="K261" s="76">
        <v>8.3333340000000007</v>
      </c>
      <c r="L261" s="77">
        <v>0.1875</v>
      </c>
      <c r="M261" s="78">
        <v>40195</v>
      </c>
      <c r="N261" s="96" t="s">
        <v>3715</v>
      </c>
      <c r="O261" s="2" t="s">
        <v>280</v>
      </c>
      <c r="P261" s="2" t="s">
        <v>3465</v>
      </c>
      <c r="Q261" s="2" t="s">
        <v>3471</v>
      </c>
      <c r="R261" s="23" t="str">
        <f t="shared" si="27"/>
        <v>OK-Canadian-15N-7W-14</v>
      </c>
      <c r="S261" s="23" t="str">
        <f t="shared" si="24"/>
        <v>15N-7W-14</v>
      </c>
      <c r="T261" s="23" t="str">
        <f t="shared" si="25"/>
        <v>15</v>
      </c>
      <c r="U261" s="23" t="str">
        <f t="shared" si="28"/>
        <v>N</v>
      </c>
      <c r="V261" s="23" t="str">
        <f t="shared" si="26"/>
        <v>7</v>
      </c>
      <c r="W261" s="23" t="str">
        <f t="shared" si="29"/>
        <v>W</v>
      </c>
      <c r="X261" s="23" t="str">
        <f t="shared" si="30"/>
        <v>OK</v>
      </c>
      <c r="Y261" s="184" t="str">
        <f t="shared" si="31"/>
        <v>L0007324</v>
      </c>
      <c r="Z261" s="28"/>
      <c r="AA261" s="28"/>
      <c r="AB261" s="23"/>
    </row>
    <row r="262" spans="1:28" ht="15">
      <c r="A262" s="2" t="s">
        <v>6683</v>
      </c>
      <c r="B262" s="2" t="s">
        <v>13</v>
      </c>
      <c r="C262" s="2" t="s">
        <v>14</v>
      </c>
      <c r="D262" s="2" t="s">
        <v>395</v>
      </c>
      <c r="E262" s="23" t="s">
        <v>1589</v>
      </c>
      <c r="F262" s="2" t="s">
        <v>15</v>
      </c>
      <c r="G262" s="2" t="s">
        <v>3477</v>
      </c>
      <c r="H262" s="2" t="s">
        <v>3491</v>
      </c>
      <c r="I262" s="2" t="s">
        <v>16</v>
      </c>
      <c r="J262" s="75">
        <v>138.16</v>
      </c>
      <c r="K262" s="76">
        <v>1.111111</v>
      </c>
      <c r="L262" s="77">
        <v>0.25</v>
      </c>
      <c r="M262" s="78">
        <v>42763</v>
      </c>
      <c r="N262" s="96" t="s">
        <v>5103</v>
      </c>
      <c r="O262" s="2" t="s">
        <v>280</v>
      </c>
      <c r="P262" s="2" t="s">
        <v>3465</v>
      </c>
      <c r="Q262" s="2" t="s">
        <v>3471</v>
      </c>
      <c r="R262" s="23" t="str">
        <f t="shared" si="27"/>
        <v>OK-Canadian-15N-7W-14</v>
      </c>
      <c r="S262" s="23" t="str">
        <f t="shared" si="24"/>
        <v>15N-7W-14</v>
      </c>
      <c r="T262" s="23" t="str">
        <f t="shared" si="25"/>
        <v>15</v>
      </c>
      <c r="U262" s="23" t="str">
        <f t="shared" si="28"/>
        <v>N</v>
      </c>
      <c r="V262" s="23" t="str">
        <f t="shared" si="26"/>
        <v>7</v>
      </c>
      <c r="W262" s="23" t="str">
        <f t="shared" si="29"/>
        <v>W</v>
      </c>
      <c r="X262" s="23" t="str">
        <f t="shared" si="30"/>
        <v>OK</v>
      </c>
      <c r="Y262" s="184" t="str">
        <f t="shared" si="31"/>
        <v>L0007325</v>
      </c>
      <c r="Z262" s="28"/>
      <c r="AA262" s="28"/>
      <c r="AB262" s="23"/>
    </row>
    <row r="263" spans="1:28" ht="15">
      <c r="A263" s="23" t="s">
        <v>6684</v>
      </c>
      <c r="B263" s="2" t="s">
        <v>13</v>
      </c>
      <c r="C263" s="2" t="s">
        <v>14</v>
      </c>
      <c r="D263" s="2" t="s">
        <v>396</v>
      </c>
      <c r="E263" s="23" t="s">
        <v>2276</v>
      </c>
      <c r="F263" s="2" t="s">
        <v>15</v>
      </c>
      <c r="G263" s="2" t="s">
        <v>3477</v>
      </c>
      <c r="H263" s="2" t="s">
        <v>3491</v>
      </c>
      <c r="I263" s="2" t="s">
        <v>16</v>
      </c>
      <c r="J263" s="75">
        <v>147.35</v>
      </c>
      <c r="K263" s="76">
        <v>1.111111</v>
      </c>
      <c r="L263" s="77">
        <v>0.25</v>
      </c>
      <c r="M263" s="78">
        <v>39759</v>
      </c>
      <c r="N263" s="96" t="s">
        <v>5104</v>
      </c>
      <c r="O263" s="2" t="s">
        <v>280</v>
      </c>
      <c r="P263" s="2" t="s">
        <v>3465</v>
      </c>
      <c r="Q263" s="2" t="s">
        <v>3471</v>
      </c>
      <c r="R263" s="23" t="str">
        <f t="shared" si="27"/>
        <v>OK-Canadian-15N-7W-14</v>
      </c>
      <c r="S263" s="23" t="str">
        <f t="shared" si="24"/>
        <v>15N-7W-14</v>
      </c>
      <c r="T263" s="23" t="str">
        <f t="shared" si="25"/>
        <v>15</v>
      </c>
      <c r="U263" s="23" t="str">
        <f t="shared" si="28"/>
        <v>N</v>
      </c>
      <c r="V263" s="23" t="str">
        <f t="shared" si="26"/>
        <v>7</v>
      </c>
      <c r="W263" s="23" t="str">
        <f t="shared" si="29"/>
        <v>W</v>
      </c>
      <c r="X263" s="23" t="str">
        <f t="shared" si="30"/>
        <v>OK</v>
      </c>
      <c r="Y263" s="184" t="str">
        <f t="shared" si="31"/>
        <v>L0007326</v>
      </c>
      <c r="Z263" s="28"/>
      <c r="AA263" s="28"/>
      <c r="AB263" s="23"/>
    </row>
    <row r="264" spans="1:28" ht="15">
      <c r="A264" s="2" t="s">
        <v>6685</v>
      </c>
      <c r="B264" s="2" t="s">
        <v>13</v>
      </c>
      <c r="C264" s="2" t="s">
        <v>14</v>
      </c>
      <c r="D264" s="2" t="s">
        <v>397</v>
      </c>
      <c r="E264" s="2" t="s">
        <v>1396</v>
      </c>
      <c r="F264" s="2" t="s">
        <v>15</v>
      </c>
      <c r="G264" s="2" t="s">
        <v>3477</v>
      </c>
      <c r="H264" s="2" t="s">
        <v>3491</v>
      </c>
      <c r="I264" s="2" t="s">
        <v>16</v>
      </c>
      <c r="J264" s="75">
        <v>145.44</v>
      </c>
      <c r="K264" s="76">
        <v>3.3333333000000001</v>
      </c>
      <c r="L264" s="77">
        <v>0.1875</v>
      </c>
      <c r="M264" s="78">
        <v>39767</v>
      </c>
      <c r="N264" s="96" t="s">
        <v>5105</v>
      </c>
      <c r="O264" s="2" t="s">
        <v>280</v>
      </c>
      <c r="P264" s="2" t="s">
        <v>3465</v>
      </c>
      <c r="Q264" s="2" t="s">
        <v>3471</v>
      </c>
      <c r="R264" s="23" t="str">
        <f t="shared" si="27"/>
        <v>OK-Canadian-15N-7W-14</v>
      </c>
      <c r="S264" s="23" t="str">
        <f t="shared" ref="S264:S327" si="32">_xlfn.TEXTAFTER(R264,"-",2,1,0,"ERROR")</f>
        <v>15N-7W-14</v>
      </c>
      <c r="T264" s="23" t="str">
        <f t="shared" ref="T264:T327" si="33">_xlfn.TEXTBEFORE(P264,U264)</f>
        <v>15</v>
      </c>
      <c r="U264" s="23" t="str">
        <f t="shared" si="28"/>
        <v>N</v>
      </c>
      <c r="V264" s="23" t="str">
        <f t="shared" ref="V264:V327" si="34">_xlfn.TEXTBEFORE(Q264,W264)</f>
        <v>7</v>
      </c>
      <c r="W264" s="23" t="str">
        <f t="shared" si="29"/>
        <v>W</v>
      </c>
      <c r="X264" s="23" t="str">
        <f t="shared" si="30"/>
        <v>OK</v>
      </c>
      <c r="Y264" s="184" t="str">
        <f t="shared" si="31"/>
        <v>L0007327</v>
      </c>
      <c r="Z264" s="28"/>
      <c r="AA264" s="28"/>
      <c r="AB264" s="23"/>
    </row>
    <row r="265" spans="1:28" ht="15">
      <c r="A265" s="2" t="s">
        <v>6686</v>
      </c>
      <c r="B265" s="2" t="s">
        <v>13</v>
      </c>
      <c r="C265" s="2" t="s">
        <v>14</v>
      </c>
      <c r="D265" s="2" t="s">
        <v>398</v>
      </c>
      <c r="E265" s="23" t="s">
        <v>2404</v>
      </c>
      <c r="F265" s="2" t="s">
        <v>15</v>
      </c>
      <c r="G265" s="2" t="s">
        <v>3477</v>
      </c>
      <c r="H265" s="2" t="s">
        <v>3491</v>
      </c>
      <c r="I265" s="2" t="s">
        <v>16</v>
      </c>
      <c r="J265" s="75">
        <v>145.36000000000001</v>
      </c>
      <c r="K265" s="76">
        <v>3.3333328</v>
      </c>
      <c r="L265" s="77">
        <v>0.1875</v>
      </c>
      <c r="M265" s="78">
        <v>40237</v>
      </c>
      <c r="N265" s="96" t="s">
        <v>5106</v>
      </c>
      <c r="O265" s="2" t="s">
        <v>280</v>
      </c>
      <c r="P265" s="2" t="s">
        <v>3465</v>
      </c>
      <c r="Q265" s="2" t="s">
        <v>3471</v>
      </c>
      <c r="R265" s="23" t="str">
        <f t="shared" ref="R265:R328" si="35">_xlfn.TEXTJOIN("-",TRUE,F265,G265,P265,Q265,O265)</f>
        <v>OK-Canadian-15N-7W-14</v>
      </c>
      <c r="S265" s="23" t="str">
        <f t="shared" si="32"/>
        <v>15N-7W-14</v>
      </c>
      <c r="T265" s="23" t="str">
        <f t="shared" si="33"/>
        <v>15</v>
      </c>
      <c r="U265" s="23" t="str">
        <f t="shared" ref="U265:U328" si="36">RIGHT(P265,1)</f>
        <v>N</v>
      </c>
      <c r="V265" s="23" t="str">
        <f t="shared" si="34"/>
        <v>7</v>
      </c>
      <c r="W265" s="23" t="str">
        <f t="shared" ref="W265:W328" si="37">RIGHT(Q265,1)</f>
        <v>W</v>
      </c>
      <c r="X265" s="23" t="str">
        <f t="shared" ref="X265:X328" si="38">LEFT(A265,2)</f>
        <v>OK</v>
      </c>
      <c r="Y265" s="184" t="str">
        <f t="shared" ref="Y265:Y328" si="39">MID(A265,4,8)</f>
        <v>L0007328</v>
      </c>
      <c r="Z265" s="28"/>
      <c r="AA265" s="28"/>
      <c r="AB265" s="23"/>
    </row>
    <row r="266" spans="1:28" ht="15">
      <c r="A266" s="23" t="s">
        <v>6687</v>
      </c>
      <c r="B266" s="2" t="s">
        <v>13</v>
      </c>
      <c r="C266" s="2" t="s">
        <v>14</v>
      </c>
      <c r="D266" s="2" t="s">
        <v>399</v>
      </c>
      <c r="E266" s="2" t="s">
        <v>174</v>
      </c>
      <c r="F266" s="2" t="s">
        <v>15</v>
      </c>
      <c r="G266" s="2" t="s">
        <v>3477</v>
      </c>
      <c r="H266" s="2" t="s">
        <v>3491</v>
      </c>
      <c r="I266" s="2" t="s">
        <v>16</v>
      </c>
      <c r="J266" s="75">
        <v>148.80000000000001</v>
      </c>
      <c r="K266" s="76">
        <v>0.55555500000000002</v>
      </c>
      <c r="L266" s="77">
        <v>0.25</v>
      </c>
      <c r="M266" s="78">
        <v>42764</v>
      </c>
      <c r="N266" s="96" t="s">
        <v>3716</v>
      </c>
      <c r="O266" s="2" t="s">
        <v>280</v>
      </c>
      <c r="P266" s="2" t="s">
        <v>3465</v>
      </c>
      <c r="Q266" s="2" t="s">
        <v>3471</v>
      </c>
      <c r="R266" s="23" t="str">
        <f t="shared" si="35"/>
        <v>OK-Canadian-15N-7W-14</v>
      </c>
      <c r="S266" s="23" t="str">
        <f t="shared" si="32"/>
        <v>15N-7W-14</v>
      </c>
      <c r="T266" s="23" t="str">
        <f t="shared" si="33"/>
        <v>15</v>
      </c>
      <c r="U266" s="23" t="str">
        <f t="shared" si="36"/>
        <v>N</v>
      </c>
      <c r="V266" s="23" t="str">
        <f t="shared" si="34"/>
        <v>7</v>
      </c>
      <c r="W266" s="23" t="str">
        <f t="shared" si="37"/>
        <v>W</v>
      </c>
      <c r="X266" s="23" t="str">
        <f t="shared" si="38"/>
        <v>OK</v>
      </c>
      <c r="Y266" s="184" t="str">
        <f t="shared" si="39"/>
        <v>L0007329</v>
      </c>
      <c r="Z266" s="28"/>
      <c r="AA266" s="28"/>
      <c r="AB266" s="23"/>
    </row>
    <row r="267" spans="1:28" ht="15">
      <c r="A267" s="2" t="s">
        <v>6688</v>
      </c>
      <c r="B267" s="2" t="s">
        <v>13</v>
      </c>
      <c r="C267" s="2" t="s">
        <v>14</v>
      </c>
      <c r="D267" s="2" t="s">
        <v>400</v>
      </c>
      <c r="E267" s="23" t="s">
        <v>1274</v>
      </c>
      <c r="F267" s="2" t="s">
        <v>15</v>
      </c>
      <c r="G267" s="2" t="s">
        <v>3477</v>
      </c>
      <c r="H267" s="2" t="s">
        <v>3491</v>
      </c>
      <c r="I267" s="2" t="s">
        <v>16</v>
      </c>
      <c r="J267" s="75">
        <v>139.82</v>
      </c>
      <c r="K267" s="76">
        <v>0.55555500000000002</v>
      </c>
      <c r="L267" s="77">
        <v>0.25</v>
      </c>
      <c r="M267" s="78">
        <v>39760</v>
      </c>
      <c r="N267" s="96" t="s">
        <v>5107</v>
      </c>
      <c r="O267" s="2" t="s">
        <v>280</v>
      </c>
      <c r="P267" s="2" t="s">
        <v>3465</v>
      </c>
      <c r="Q267" s="2" t="s">
        <v>3471</v>
      </c>
      <c r="R267" s="23" t="str">
        <f t="shared" si="35"/>
        <v>OK-Canadian-15N-7W-14</v>
      </c>
      <c r="S267" s="23" t="str">
        <f t="shared" si="32"/>
        <v>15N-7W-14</v>
      </c>
      <c r="T267" s="23" t="str">
        <f t="shared" si="33"/>
        <v>15</v>
      </c>
      <c r="U267" s="23" t="str">
        <f t="shared" si="36"/>
        <v>N</v>
      </c>
      <c r="V267" s="23" t="str">
        <f t="shared" si="34"/>
        <v>7</v>
      </c>
      <c r="W267" s="23" t="str">
        <f t="shared" si="37"/>
        <v>W</v>
      </c>
      <c r="X267" s="23" t="str">
        <f t="shared" si="38"/>
        <v>OK</v>
      </c>
      <c r="Y267" s="184" t="str">
        <f t="shared" si="39"/>
        <v>L0007330</v>
      </c>
      <c r="Z267" s="28"/>
      <c r="AA267" s="28"/>
      <c r="AB267" s="23"/>
    </row>
    <row r="268" spans="1:28" ht="15">
      <c r="A268" s="2" t="s">
        <v>6689</v>
      </c>
      <c r="B268" s="2" t="s">
        <v>13</v>
      </c>
      <c r="C268" s="2" t="s">
        <v>14</v>
      </c>
      <c r="D268" s="2" t="s">
        <v>401</v>
      </c>
      <c r="E268" s="2" t="s">
        <v>1051</v>
      </c>
      <c r="F268" s="2" t="s">
        <v>15</v>
      </c>
      <c r="G268" s="2" t="s">
        <v>3477</v>
      </c>
      <c r="H268" s="2" t="s">
        <v>3491</v>
      </c>
      <c r="I268" s="2" t="s">
        <v>16</v>
      </c>
      <c r="J268" s="75">
        <v>144.44</v>
      </c>
      <c r="K268" s="76">
        <v>5.0000005999999999</v>
      </c>
      <c r="L268" s="77">
        <v>0.1875</v>
      </c>
      <c r="M268" s="78">
        <v>39782</v>
      </c>
      <c r="N268" s="96" t="s">
        <v>3717</v>
      </c>
      <c r="O268" s="2" t="s">
        <v>280</v>
      </c>
      <c r="P268" s="2" t="s">
        <v>3465</v>
      </c>
      <c r="Q268" s="2" t="s">
        <v>3471</v>
      </c>
      <c r="R268" s="23" t="str">
        <f t="shared" si="35"/>
        <v>OK-Canadian-15N-7W-14</v>
      </c>
      <c r="S268" s="23" t="str">
        <f t="shared" si="32"/>
        <v>15N-7W-14</v>
      </c>
      <c r="T268" s="23" t="str">
        <f t="shared" si="33"/>
        <v>15</v>
      </c>
      <c r="U268" s="23" t="str">
        <f t="shared" si="36"/>
        <v>N</v>
      </c>
      <c r="V268" s="23" t="str">
        <f t="shared" si="34"/>
        <v>7</v>
      </c>
      <c r="W268" s="23" t="str">
        <f t="shared" si="37"/>
        <v>W</v>
      </c>
      <c r="X268" s="23" t="str">
        <f t="shared" si="38"/>
        <v>OK</v>
      </c>
      <c r="Y268" s="184" t="str">
        <f t="shared" si="39"/>
        <v>L0007331</v>
      </c>
      <c r="Z268" s="28"/>
      <c r="AA268" s="28"/>
      <c r="AB268" s="23"/>
    </row>
    <row r="269" spans="1:28" ht="15">
      <c r="A269" s="23" t="s">
        <v>6690</v>
      </c>
      <c r="B269" s="2" t="s">
        <v>13</v>
      </c>
      <c r="C269" s="2" t="s">
        <v>14</v>
      </c>
      <c r="D269" s="2" t="s">
        <v>402</v>
      </c>
      <c r="E269" s="2" t="s">
        <v>116</v>
      </c>
      <c r="F269" s="2" t="s">
        <v>15</v>
      </c>
      <c r="G269" s="2" t="s">
        <v>3477</v>
      </c>
      <c r="H269" s="2" t="s">
        <v>3491</v>
      </c>
      <c r="I269" s="2" t="s">
        <v>16</v>
      </c>
      <c r="J269" s="75">
        <v>137.51</v>
      </c>
      <c r="K269" s="76">
        <v>0.55555500000000002</v>
      </c>
      <c r="L269" s="77">
        <v>0.25</v>
      </c>
      <c r="M269" s="78">
        <v>40246</v>
      </c>
      <c r="N269" s="105" t="s">
        <v>3718</v>
      </c>
      <c r="O269" s="2" t="s">
        <v>280</v>
      </c>
      <c r="P269" s="2" t="s">
        <v>3465</v>
      </c>
      <c r="Q269" s="2" t="s">
        <v>3471</v>
      </c>
      <c r="R269" s="23" t="str">
        <f t="shared" si="35"/>
        <v>OK-Canadian-15N-7W-14</v>
      </c>
      <c r="S269" s="23" t="str">
        <f t="shared" si="32"/>
        <v>15N-7W-14</v>
      </c>
      <c r="T269" s="23" t="str">
        <f t="shared" si="33"/>
        <v>15</v>
      </c>
      <c r="U269" s="23" t="str">
        <f t="shared" si="36"/>
        <v>N</v>
      </c>
      <c r="V269" s="23" t="str">
        <f t="shared" si="34"/>
        <v>7</v>
      </c>
      <c r="W269" s="23" t="str">
        <f t="shared" si="37"/>
        <v>W</v>
      </c>
      <c r="X269" s="23" t="str">
        <f t="shared" si="38"/>
        <v>OK</v>
      </c>
      <c r="Y269" s="184" t="str">
        <f t="shared" si="39"/>
        <v>L0007332</v>
      </c>
      <c r="Z269" s="28"/>
      <c r="AA269" s="28"/>
      <c r="AB269" s="23"/>
    </row>
    <row r="270" spans="1:28" ht="15">
      <c r="A270" s="2" t="s">
        <v>6691</v>
      </c>
      <c r="B270" s="2" t="s">
        <v>13</v>
      </c>
      <c r="C270" s="2" t="s">
        <v>14</v>
      </c>
      <c r="D270" s="2" t="s">
        <v>403</v>
      </c>
      <c r="E270" s="2" t="s">
        <v>774</v>
      </c>
      <c r="F270" s="2" t="s">
        <v>15</v>
      </c>
      <c r="G270" s="2" t="s">
        <v>3477</v>
      </c>
      <c r="H270" s="2" t="s">
        <v>3492</v>
      </c>
      <c r="I270" s="2" t="s">
        <v>16</v>
      </c>
      <c r="J270" s="75">
        <v>20.78</v>
      </c>
      <c r="K270" s="76">
        <v>3.4166674000000001</v>
      </c>
      <c r="L270" s="77">
        <v>0.1875</v>
      </c>
      <c r="M270" s="78">
        <v>42465</v>
      </c>
      <c r="N270" s="96" t="s">
        <v>3719</v>
      </c>
      <c r="O270" s="2" t="s">
        <v>143</v>
      </c>
      <c r="P270" s="2" t="s">
        <v>3465</v>
      </c>
      <c r="Q270" s="2" t="s">
        <v>3472</v>
      </c>
      <c r="R270" s="23" t="str">
        <f t="shared" si="35"/>
        <v>OK-Canadian-15N-8W-30</v>
      </c>
      <c r="S270" s="23" t="str">
        <f t="shared" si="32"/>
        <v>15N-8W-30</v>
      </c>
      <c r="T270" s="23" t="str">
        <f t="shared" si="33"/>
        <v>15</v>
      </c>
      <c r="U270" s="23" t="str">
        <f t="shared" si="36"/>
        <v>N</v>
      </c>
      <c r="V270" s="23" t="str">
        <f t="shared" si="34"/>
        <v>8</v>
      </c>
      <c r="W270" s="23" t="str">
        <f t="shared" si="37"/>
        <v>W</v>
      </c>
      <c r="X270" s="23" t="str">
        <f t="shared" si="38"/>
        <v>OK</v>
      </c>
      <c r="Y270" s="184" t="str">
        <f t="shared" si="39"/>
        <v>L0007333</v>
      </c>
      <c r="Z270" s="28"/>
      <c r="AA270" s="28"/>
      <c r="AB270" s="23"/>
    </row>
    <row r="271" spans="1:28" ht="15">
      <c r="A271" s="2" t="s">
        <v>6692</v>
      </c>
      <c r="B271" s="2" t="s">
        <v>13</v>
      </c>
      <c r="C271" s="2" t="s">
        <v>14</v>
      </c>
      <c r="D271" s="2" t="s">
        <v>404</v>
      </c>
      <c r="E271" s="23" t="s">
        <v>2404</v>
      </c>
      <c r="F271" s="2" t="s">
        <v>15</v>
      </c>
      <c r="G271" s="2" t="s">
        <v>3477</v>
      </c>
      <c r="H271" s="2" t="s">
        <v>3492</v>
      </c>
      <c r="I271" s="2" t="s">
        <v>16</v>
      </c>
      <c r="J271" s="75">
        <v>89.7</v>
      </c>
      <c r="K271" s="76">
        <v>3.1166999999999998</v>
      </c>
      <c r="L271" s="77">
        <v>0.1875</v>
      </c>
      <c r="M271" s="78">
        <v>39522</v>
      </c>
      <c r="N271" s="96" t="s">
        <v>3714</v>
      </c>
      <c r="O271" s="2" t="s">
        <v>143</v>
      </c>
      <c r="P271" s="2" t="s">
        <v>3465</v>
      </c>
      <c r="Q271" s="2" t="s">
        <v>3472</v>
      </c>
      <c r="R271" s="23" t="str">
        <f t="shared" si="35"/>
        <v>OK-Canadian-15N-8W-30</v>
      </c>
      <c r="S271" s="23" t="str">
        <f t="shared" si="32"/>
        <v>15N-8W-30</v>
      </c>
      <c r="T271" s="23" t="str">
        <f t="shared" si="33"/>
        <v>15</v>
      </c>
      <c r="U271" s="23" t="str">
        <f t="shared" si="36"/>
        <v>N</v>
      </c>
      <c r="V271" s="23" t="str">
        <f t="shared" si="34"/>
        <v>8</v>
      </c>
      <c r="W271" s="23" t="str">
        <f t="shared" si="37"/>
        <v>W</v>
      </c>
      <c r="X271" s="23" t="str">
        <f t="shared" si="38"/>
        <v>OK</v>
      </c>
      <c r="Y271" s="184" t="str">
        <f t="shared" si="39"/>
        <v>L0007334</v>
      </c>
      <c r="Z271" s="28"/>
      <c r="AA271" s="28"/>
      <c r="AB271" s="23"/>
    </row>
    <row r="272" spans="1:28" ht="15">
      <c r="A272" s="23" t="s">
        <v>6693</v>
      </c>
      <c r="B272" s="2" t="s">
        <v>13</v>
      </c>
      <c r="C272" s="2" t="s">
        <v>14</v>
      </c>
      <c r="D272" s="2" t="s">
        <v>405</v>
      </c>
      <c r="E272" s="2" t="s">
        <v>116</v>
      </c>
      <c r="F272" s="2" t="s">
        <v>15</v>
      </c>
      <c r="G272" s="2" t="s">
        <v>3477</v>
      </c>
      <c r="H272" s="2" t="s">
        <v>3492</v>
      </c>
      <c r="I272" s="2" t="s">
        <v>16</v>
      </c>
      <c r="J272" s="75">
        <v>20.55</v>
      </c>
      <c r="K272" s="76">
        <v>1.1389001000000001</v>
      </c>
      <c r="L272" s="77">
        <v>0.1875</v>
      </c>
      <c r="M272" s="78">
        <v>39535</v>
      </c>
      <c r="N272" s="96" t="s">
        <v>5108</v>
      </c>
      <c r="O272" s="2" t="s">
        <v>143</v>
      </c>
      <c r="P272" s="2" t="s">
        <v>3465</v>
      </c>
      <c r="Q272" s="2" t="s">
        <v>3472</v>
      </c>
      <c r="R272" s="23" t="str">
        <f t="shared" si="35"/>
        <v>OK-Canadian-15N-8W-30</v>
      </c>
      <c r="S272" s="23" t="str">
        <f t="shared" si="32"/>
        <v>15N-8W-30</v>
      </c>
      <c r="T272" s="23" t="str">
        <f t="shared" si="33"/>
        <v>15</v>
      </c>
      <c r="U272" s="23" t="str">
        <f t="shared" si="36"/>
        <v>N</v>
      </c>
      <c r="V272" s="23" t="str">
        <f t="shared" si="34"/>
        <v>8</v>
      </c>
      <c r="W272" s="23" t="str">
        <f t="shared" si="37"/>
        <v>W</v>
      </c>
      <c r="X272" s="23" t="str">
        <f t="shared" si="38"/>
        <v>OK</v>
      </c>
      <c r="Y272" s="184" t="str">
        <f t="shared" si="39"/>
        <v>L0007335</v>
      </c>
      <c r="Z272" s="28"/>
      <c r="AA272" s="28"/>
      <c r="AB272" s="23"/>
    </row>
    <row r="273" spans="1:28" ht="15">
      <c r="A273" s="2" t="s">
        <v>6694</v>
      </c>
      <c r="B273" s="2" t="s">
        <v>13</v>
      </c>
      <c r="C273" s="2" t="s">
        <v>14</v>
      </c>
      <c r="D273" s="2" t="s">
        <v>406</v>
      </c>
      <c r="E273" s="2" t="s">
        <v>553</v>
      </c>
      <c r="F273" s="2" t="s">
        <v>15</v>
      </c>
      <c r="G273" s="2" t="s">
        <v>3477</v>
      </c>
      <c r="H273" s="2" t="s">
        <v>3492</v>
      </c>
      <c r="I273" s="2" t="s">
        <v>16</v>
      </c>
      <c r="J273" s="75">
        <v>21.06</v>
      </c>
      <c r="K273" s="76">
        <v>1.1389001000000001</v>
      </c>
      <c r="L273" s="77">
        <v>0.1875</v>
      </c>
      <c r="M273" s="78">
        <v>40005</v>
      </c>
      <c r="N273" s="96" t="s">
        <v>5109</v>
      </c>
      <c r="O273" s="2" t="s">
        <v>143</v>
      </c>
      <c r="P273" s="2" t="s">
        <v>3465</v>
      </c>
      <c r="Q273" s="2" t="s">
        <v>3472</v>
      </c>
      <c r="R273" s="23" t="str">
        <f t="shared" si="35"/>
        <v>OK-Canadian-15N-8W-30</v>
      </c>
      <c r="S273" s="23" t="str">
        <f t="shared" si="32"/>
        <v>15N-8W-30</v>
      </c>
      <c r="T273" s="23" t="str">
        <f t="shared" si="33"/>
        <v>15</v>
      </c>
      <c r="U273" s="23" t="str">
        <f t="shared" si="36"/>
        <v>N</v>
      </c>
      <c r="V273" s="23" t="str">
        <f t="shared" si="34"/>
        <v>8</v>
      </c>
      <c r="W273" s="23" t="str">
        <f t="shared" si="37"/>
        <v>W</v>
      </c>
      <c r="X273" s="23" t="str">
        <f t="shared" si="38"/>
        <v>OK</v>
      </c>
      <c r="Y273" s="184" t="str">
        <f t="shared" si="39"/>
        <v>L0007336</v>
      </c>
      <c r="Z273" s="28"/>
      <c r="AA273" s="28"/>
      <c r="AB273" s="23"/>
    </row>
    <row r="274" spans="1:28" ht="15">
      <c r="A274" s="2" t="s">
        <v>6695</v>
      </c>
      <c r="B274" s="2" t="s">
        <v>13</v>
      </c>
      <c r="C274" s="2" t="s">
        <v>14</v>
      </c>
      <c r="D274" s="2" t="s">
        <v>407</v>
      </c>
      <c r="E274" s="2" t="s">
        <v>215</v>
      </c>
      <c r="F274" s="2" t="s">
        <v>15</v>
      </c>
      <c r="G274" s="2" t="s">
        <v>3477</v>
      </c>
      <c r="H274" s="2" t="s">
        <v>3492</v>
      </c>
      <c r="I274" s="2" t="s">
        <v>16</v>
      </c>
      <c r="J274" s="75">
        <v>19.62</v>
      </c>
      <c r="K274" s="76">
        <v>1.1389001000000001</v>
      </c>
      <c r="L274" s="77">
        <v>0.1875</v>
      </c>
      <c r="M274" s="78">
        <v>42525</v>
      </c>
      <c r="N274" s="96" t="s">
        <v>3720</v>
      </c>
      <c r="O274" s="2" t="s">
        <v>143</v>
      </c>
      <c r="P274" s="2" t="s">
        <v>3465</v>
      </c>
      <c r="Q274" s="2" t="s">
        <v>3472</v>
      </c>
      <c r="R274" s="23" t="str">
        <f t="shared" si="35"/>
        <v>OK-Canadian-15N-8W-30</v>
      </c>
      <c r="S274" s="23" t="str">
        <f t="shared" si="32"/>
        <v>15N-8W-30</v>
      </c>
      <c r="T274" s="23" t="str">
        <f t="shared" si="33"/>
        <v>15</v>
      </c>
      <c r="U274" s="23" t="str">
        <f t="shared" si="36"/>
        <v>N</v>
      </c>
      <c r="V274" s="23" t="str">
        <f t="shared" si="34"/>
        <v>8</v>
      </c>
      <c r="W274" s="23" t="str">
        <f t="shared" si="37"/>
        <v>W</v>
      </c>
      <c r="X274" s="23" t="str">
        <f t="shared" si="38"/>
        <v>OK</v>
      </c>
      <c r="Y274" s="184" t="str">
        <f t="shared" si="39"/>
        <v>L0007337</v>
      </c>
      <c r="Z274" s="28"/>
      <c r="AA274" s="28"/>
      <c r="AB274" s="23"/>
    </row>
    <row r="275" spans="1:28" ht="15">
      <c r="A275" s="23" t="s">
        <v>6696</v>
      </c>
      <c r="B275" s="2" t="s">
        <v>13</v>
      </c>
      <c r="C275" s="2" t="s">
        <v>14</v>
      </c>
      <c r="D275" s="2" t="s">
        <v>408</v>
      </c>
      <c r="E275" s="23" t="s">
        <v>2692</v>
      </c>
      <c r="F275" s="2" t="s">
        <v>15</v>
      </c>
      <c r="G275" s="2" t="s">
        <v>3477</v>
      </c>
      <c r="H275" s="2" t="s">
        <v>3487</v>
      </c>
      <c r="I275" s="2" t="s">
        <v>16</v>
      </c>
      <c r="J275" s="75">
        <v>88.17</v>
      </c>
      <c r="K275" s="76">
        <v>80</v>
      </c>
      <c r="L275" s="77">
        <v>0.23</v>
      </c>
      <c r="M275" s="78">
        <v>19934</v>
      </c>
      <c r="N275" s="96" t="s">
        <v>19</v>
      </c>
      <c r="O275" s="2" t="s">
        <v>216</v>
      </c>
      <c r="P275" s="2" t="s">
        <v>3465</v>
      </c>
      <c r="Q275" s="2" t="s">
        <v>3471</v>
      </c>
      <c r="R275" s="23" t="str">
        <f t="shared" si="35"/>
        <v>OK-Canadian-15N-7W-25</v>
      </c>
      <c r="S275" s="23" t="str">
        <f t="shared" si="32"/>
        <v>15N-7W-25</v>
      </c>
      <c r="T275" s="23" t="str">
        <f t="shared" si="33"/>
        <v>15</v>
      </c>
      <c r="U275" s="23" t="str">
        <f t="shared" si="36"/>
        <v>N</v>
      </c>
      <c r="V275" s="23" t="str">
        <f t="shared" si="34"/>
        <v>7</v>
      </c>
      <c r="W275" s="23" t="str">
        <f t="shared" si="37"/>
        <v>W</v>
      </c>
      <c r="X275" s="23" t="str">
        <f t="shared" si="38"/>
        <v>OK</v>
      </c>
      <c r="Y275" s="184" t="str">
        <f t="shared" si="39"/>
        <v>L0007338</v>
      </c>
      <c r="Z275" s="28"/>
      <c r="AA275" s="28"/>
      <c r="AB275" s="23"/>
    </row>
    <row r="276" spans="1:28" ht="15">
      <c r="A276" s="2" t="s">
        <v>6697</v>
      </c>
      <c r="B276" s="2" t="s">
        <v>13</v>
      </c>
      <c r="C276" s="2" t="s">
        <v>14</v>
      </c>
      <c r="D276" s="2" t="s">
        <v>409</v>
      </c>
      <c r="E276" s="23" t="s">
        <v>2404</v>
      </c>
      <c r="F276" s="2" t="s">
        <v>15</v>
      </c>
      <c r="G276" s="2" t="s">
        <v>3477</v>
      </c>
      <c r="H276" s="2" t="s">
        <v>3487</v>
      </c>
      <c r="I276" s="2" t="s">
        <v>16</v>
      </c>
      <c r="J276" s="75">
        <v>113.7</v>
      </c>
      <c r="K276" s="76">
        <v>30</v>
      </c>
      <c r="L276" s="77">
        <v>0.23</v>
      </c>
      <c r="M276" s="78">
        <v>19967</v>
      </c>
      <c r="N276" s="96" t="s">
        <v>3721</v>
      </c>
      <c r="O276" s="2" t="s">
        <v>216</v>
      </c>
      <c r="P276" s="2" t="s">
        <v>3465</v>
      </c>
      <c r="Q276" s="2" t="s">
        <v>3471</v>
      </c>
      <c r="R276" s="23" t="str">
        <f t="shared" si="35"/>
        <v>OK-Canadian-15N-7W-25</v>
      </c>
      <c r="S276" s="23" t="str">
        <f t="shared" si="32"/>
        <v>15N-7W-25</v>
      </c>
      <c r="T276" s="23" t="str">
        <f t="shared" si="33"/>
        <v>15</v>
      </c>
      <c r="U276" s="23" t="str">
        <f t="shared" si="36"/>
        <v>N</v>
      </c>
      <c r="V276" s="23" t="str">
        <f t="shared" si="34"/>
        <v>7</v>
      </c>
      <c r="W276" s="23" t="str">
        <f t="shared" si="37"/>
        <v>W</v>
      </c>
      <c r="X276" s="23" t="str">
        <f t="shared" si="38"/>
        <v>OK</v>
      </c>
      <c r="Y276" s="184" t="str">
        <f t="shared" si="39"/>
        <v>L0007339</v>
      </c>
      <c r="Z276" s="28"/>
      <c r="AA276" s="28"/>
      <c r="AB276" s="23"/>
    </row>
    <row r="277" spans="1:28" ht="15">
      <c r="A277" s="2" t="s">
        <v>6698</v>
      </c>
      <c r="B277" s="2" t="s">
        <v>13</v>
      </c>
      <c r="C277" s="2" t="s">
        <v>14</v>
      </c>
      <c r="D277" s="2" t="s">
        <v>410</v>
      </c>
      <c r="E277" s="23" t="s">
        <v>2276</v>
      </c>
      <c r="F277" s="2" t="s">
        <v>15</v>
      </c>
      <c r="G277" s="2" t="s">
        <v>3477</v>
      </c>
      <c r="H277" s="2" t="s">
        <v>3487</v>
      </c>
      <c r="I277" s="2" t="s">
        <v>16</v>
      </c>
      <c r="J277" s="75">
        <v>112.46</v>
      </c>
      <c r="K277" s="76">
        <v>30</v>
      </c>
      <c r="L277" s="77">
        <v>0.23</v>
      </c>
      <c r="M277" s="78">
        <v>21316</v>
      </c>
      <c r="N277" s="96" t="s">
        <v>3548</v>
      </c>
      <c r="O277" s="2" t="s">
        <v>216</v>
      </c>
      <c r="P277" s="2" t="s">
        <v>3465</v>
      </c>
      <c r="Q277" s="2" t="s">
        <v>3471</v>
      </c>
      <c r="R277" s="23" t="str">
        <f t="shared" si="35"/>
        <v>OK-Canadian-15N-7W-25</v>
      </c>
      <c r="S277" s="23" t="str">
        <f t="shared" si="32"/>
        <v>15N-7W-25</v>
      </c>
      <c r="T277" s="23" t="str">
        <f t="shared" si="33"/>
        <v>15</v>
      </c>
      <c r="U277" s="23" t="str">
        <f t="shared" si="36"/>
        <v>N</v>
      </c>
      <c r="V277" s="23" t="str">
        <f t="shared" si="34"/>
        <v>7</v>
      </c>
      <c r="W277" s="23" t="str">
        <f t="shared" si="37"/>
        <v>W</v>
      </c>
      <c r="X277" s="23" t="str">
        <f t="shared" si="38"/>
        <v>OK</v>
      </c>
      <c r="Y277" s="184" t="str">
        <f t="shared" si="39"/>
        <v>L0007340</v>
      </c>
      <c r="Z277" s="28"/>
      <c r="AA277" s="28"/>
      <c r="AB277" s="23"/>
    </row>
    <row r="278" spans="1:28" ht="15">
      <c r="A278" s="23" t="s">
        <v>6699</v>
      </c>
      <c r="B278" s="2" t="s">
        <v>13</v>
      </c>
      <c r="C278" s="2" t="s">
        <v>14</v>
      </c>
      <c r="D278" s="2" t="s">
        <v>411</v>
      </c>
      <c r="E278" s="2" t="s">
        <v>354</v>
      </c>
      <c r="F278" s="2" t="s">
        <v>15</v>
      </c>
      <c r="G278" s="2" t="s">
        <v>3477</v>
      </c>
      <c r="H278" s="2" t="s">
        <v>3487</v>
      </c>
      <c r="I278" s="2" t="s">
        <v>16</v>
      </c>
      <c r="J278" s="75">
        <v>126.66</v>
      </c>
      <c r="K278" s="76">
        <v>30</v>
      </c>
      <c r="L278" s="77">
        <v>0.23</v>
      </c>
      <c r="M278" s="78">
        <v>23857</v>
      </c>
      <c r="N278" s="96" t="s">
        <v>5110</v>
      </c>
      <c r="O278" s="2" t="s">
        <v>216</v>
      </c>
      <c r="P278" s="2" t="s">
        <v>3465</v>
      </c>
      <c r="Q278" s="2" t="s">
        <v>3471</v>
      </c>
      <c r="R278" s="23" t="str">
        <f t="shared" si="35"/>
        <v>OK-Canadian-15N-7W-25</v>
      </c>
      <c r="S278" s="23" t="str">
        <f t="shared" si="32"/>
        <v>15N-7W-25</v>
      </c>
      <c r="T278" s="23" t="str">
        <f t="shared" si="33"/>
        <v>15</v>
      </c>
      <c r="U278" s="23" t="str">
        <f t="shared" si="36"/>
        <v>N</v>
      </c>
      <c r="V278" s="23" t="str">
        <f t="shared" si="34"/>
        <v>7</v>
      </c>
      <c r="W278" s="23" t="str">
        <f t="shared" si="37"/>
        <v>W</v>
      </c>
      <c r="X278" s="23" t="str">
        <f t="shared" si="38"/>
        <v>OK</v>
      </c>
      <c r="Y278" s="184" t="str">
        <f t="shared" si="39"/>
        <v>L0007341</v>
      </c>
      <c r="Z278" s="28"/>
      <c r="AA278" s="28"/>
      <c r="AB278" s="23"/>
    </row>
    <row r="279" spans="1:28" ht="15">
      <c r="A279" s="2" t="s">
        <v>6700</v>
      </c>
      <c r="B279" s="2" t="s">
        <v>13</v>
      </c>
      <c r="C279" s="2" t="s">
        <v>14</v>
      </c>
      <c r="D279" s="2" t="s">
        <v>412</v>
      </c>
      <c r="E279" s="2" t="s">
        <v>1177</v>
      </c>
      <c r="F279" s="2" t="s">
        <v>15</v>
      </c>
      <c r="G279" s="2" t="s">
        <v>3477</v>
      </c>
      <c r="H279" s="2" t="s">
        <v>3487</v>
      </c>
      <c r="I279" s="2" t="s">
        <v>16</v>
      </c>
      <c r="J279" s="75">
        <v>124.46</v>
      </c>
      <c r="K279" s="76">
        <v>30</v>
      </c>
      <c r="L279" s="77">
        <v>0.23</v>
      </c>
      <c r="M279" s="78">
        <v>20852</v>
      </c>
      <c r="N279" s="96" t="s">
        <v>5111</v>
      </c>
      <c r="O279" s="2" t="s">
        <v>216</v>
      </c>
      <c r="P279" s="2" t="s">
        <v>3465</v>
      </c>
      <c r="Q279" s="2" t="s">
        <v>3471</v>
      </c>
      <c r="R279" s="23" t="str">
        <f t="shared" si="35"/>
        <v>OK-Canadian-15N-7W-25</v>
      </c>
      <c r="S279" s="23" t="str">
        <f t="shared" si="32"/>
        <v>15N-7W-25</v>
      </c>
      <c r="T279" s="23" t="str">
        <f t="shared" si="33"/>
        <v>15</v>
      </c>
      <c r="U279" s="23" t="str">
        <f t="shared" si="36"/>
        <v>N</v>
      </c>
      <c r="V279" s="23" t="str">
        <f t="shared" si="34"/>
        <v>7</v>
      </c>
      <c r="W279" s="23" t="str">
        <f t="shared" si="37"/>
        <v>W</v>
      </c>
      <c r="X279" s="23" t="str">
        <f t="shared" si="38"/>
        <v>OK</v>
      </c>
      <c r="Y279" s="184" t="str">
        <f t="shared" si="39"/>
        <v>L0007342</v>
      </c>
      <c r="Z279" s="28"/>
      <c r="AA279" s="28"/>
      <c r="AB279" s="23"/>
    </row>
    <row r="280" spans="1:28" ht="15">
      <c r="A280" s="2" t="s">
        <v>6701</v>
      </c>
      <c r="B280" s="2" t="s">
        <v>13</v>
      </c>
      <c r="C280" s="2" t="s">
        <v>14</v>
      </c>
      <c r="D280" s="2" t="s">
        <v>413</v>
      </c>
      <c r="E280" s="23" t="s">
        <v>1274</v>
      </c>
      <c r="F280" s="2" t="s">
        <v>15</v>
      </c>
      <c r="G280" s="2" t="s">
        <v>3477</v>
      </c>
      <c r="H280" s="2" t="s">
        <v>3493</v>
      </c>
      <c r="I280" s="2" t="s">
        <v>16</v>
      </c>
      <c r="J280" s="75">
        <v>41.15</v>
      </c>
      <c r="K280" s="76">
        <v>5</v>
      </c>
      <c r="L280" s="77">
        <v>0.1875</v>
      </c>
      <c r="M280" s="78">
        <v>39529</v>
      </c>
      <c r="N280" s="96" t="s">
        <v>4451</v>
      </c>
      <c r="O280" s="2" t="s">
        <v>368</v>
      </c>
      <c r="P280" s="2" t="s">
        <v>3465</v>
      </c>
      <c r="Q280" s="2" t="s">
        <v>3471</v>
      </c>
      <c r="R280" s="23" t="str">
        <f t="shared" si="35"/>
        <v>OK-Canadian-15N-7W-22</v>
      </c>
      <c r="S280" s="23" t="str">
        <f t="shared" si="32"/>
        <v>15N-7W-22</v>
      </c>
      <c r="T280" s="23" t="str">
        <f t="shared" si="33"/>
        <v>15</v>
      </c>
      <c r="U280" s="23" t="str">
        <f t="shared" si="36"/>
        <v>N</v>
      </c>
      <c r="V280" s="23" t="str">
        <f t="shared" si="34"/>
        <v>7</v>
      </c>
      <c r="W280" s="23" t="str">
        <f t="shared" si="37"/>
        <v>W</v>
      </c>
      <c r="X280" s="23" t="str">
        <f t="shared" si="38"/>
        <v>OK</v>
      </c>
      <c r="Y280" s="184" t="str">
        <f t="shared" si="39"/>
        <v>L0007343</v>
      </c>
      <c r="Z280" s="28"/>
      <c r="AA280" s="28"/>
      <c r="AB280" s="23"/>
    </row>
    <row r="281" spans="1:28" ht="15">
      <c r="A281" s="23" t="s">
        <v>6702</v>
      </c>
      <c r="B281" s="2" t="s">
        <v>13</v>
      </c>
      <c r="C281" s="2" t="s">
        <v>14</v>
      </c>
      <c r="D281" s="2" t="s">
        <v>414</v>
      </c>
      <c r="E281" s="2" t="s">
        <v>1327</v>
      </c>
      <c r="F281" s="2" t="s">
        <v>15</v>
      </c>
      <c r="G281" s="2" t="s">
        <v>3477</v>
      </c>
      <c r="H281" s="2" t="s">
        <v>3493</v>
      </c>
      <c r="I281" s="2" t="s">
        <v>16</v>
      </c>
      <c r="J281" s="75">
        <v>41.16</v>
      </c>
      <c r="K281" s="76">
        <v>5</v>
      </c>
      <c r="L281" s="77">
        <v>0.1875</v>
      </c>
      <c r="M281" s="78">
        <v>39999</v>
      </c>
      <c r="N281" s="96" t="s">
        <v>4452</v>
      </c>
      <c r="O281" s="2" t="s">
        <v>368</v>
      </c>
      <c r="P281" s="2" t="s">
        <v>3465</v>
      </c>
      <c r="Q281" s="2" t="s">
        <v>3471</v>
      </c>
      <c r="R281" s="23" t="str">
        <f t="shared" si="35"/>
        <v>OK-Canadian-15N-7W-22</v>
      </c>
      <c r="S281" s="23" t="str">
        <f t="shared" si="32"/>
        <v>15N-7W-22</v>
      </c>
      <c r="T281" s="23" t="str">
        <f t="shared" si="33"/>
        <v>15</v>
      </c>
      <c r="U281" s="23" t="str">
        <f t="shared" si="36"/>
        <v>N</v>
      </c>
      <c r="V281" s="23" t="str">
        <f t="shared" si="34"/>
        <v>7</v>
      </c>
      <c r="W281" s="23" t="str">
        <f t="shared" si="37"/>
        <v>W</v>
      </c>
      <c r="X281" s="23" t="str">
        <f t="shared" si="38"/>
        <v>OK</v>
      </c>
      <c r="Y281" s="184" t="str">
        <f t="shared" si="39"/>
        <v>L0007344</v>
      </c>
      <c r="Z281" s="28"/>
      <c r="AA281" s="28"/>
      <c r="AB281" s="23"/>
    </row>
    <row r="282" spans="1:28" ht="15">
      <c r="A282" s="2" t="s">
        <v>6703</v>
      </c>
      <c r="B282" s="2" t="s">
        <v>13</v>
      </c>
      <c r="C282" s="2" t="s">
        <v>14</v>
      </c>
      <c r="D282" s="2" t="s">
        <v>415</v>
      </c>
      <c r="E282" s="2" t="s">
        <v>955</v>
      </c>
      <c r="F282" s="2" t="s">
        <v>15</v>
      </c>
      <c r="G282" s="2" t="s">
        <v>3477</v>
      </c>
      <c r="H282" s="2" t="s">
        <v>3493</v>
      </c>
      <c r="I282" s="2" t="s">
        <v>16</v>
      </c>
      <c r="J282" s="75">
        <v>39.880000000000003</v>
      </c>
      <c r="K282" s="76">
        <v>5</v>
      </c>
      <c r="L282" s="77">
        <v>0.1875</v>
      </c>
      <c r="M282" s="78">
        <v>42519</v>
      </c>
      <c r="N282" s="96" t="s">
        <v>4453</v>
      </c>
      <c r="O282" s="2" t="s">
        <v>368</v>
      </c>
      <c r="P282" s="2" t="s">
        <v>3465</v>
      </c>
      <c r="Q282" s="2" t="s">
        <v>3471</v>
      </c>
      <c r="R282" s="23" t="str">
        <f t="shared" si="35"/>
        <v>OK-Canadian-15N-7W-22</v>
      </c>
      <c r="S282" s="23" t="str">
        <f t="shared" si="32"/>
        <v>15N-7W-22</v>
      </c>
      <c r="T282" s="23" t="str">
        <f t="shared" si="33"/>
        <v>15</v>
      </c>
      <c r="U282" s="23" t="str">
        <f t="shared" si="36"/>
        <v>N</v>
      </c>
      <c r="V282" s="23" t="str">
        <f t="shared" si="34"/>
        <v>7</v>
      </c>
      <c r="W282" s="23" t="str">
        <f t="shared" si="37"/>
        <v>W</v>
      </c>
      <c r="X282" s="23" t="str">
        <f t="shared" si="38"/>
        <v>OK</v>
      </c>
      <c r="Y282" s="184" t="str">
        <f t="shared" si="39"/>
        <v>L0007345</v>
      </c>
      <c r="Z282" s="28"/>
      <c r="AA282" s="28"/>
      <c r="AB282" s="23"/>
    </row>
    <row r="283" spans="1:28" ht="15">
      <c r="A283" s="2" t="s">
        <v>6704</v>
      </c>
      <c r="B283" s="2" t="s">
        <v>13</v>
      </c>
      <c r="C283" s="2" t="s">
        <v>14</v>
      </c>
      <c r="D283" s="2" t="s">
        <v>416</v>
      </c>
      <c r="E283" s="23" t="s">
        <v>1502</v>
      </c>
      <c r="F283" s="2" t="s">
        <v>15</v>
      </c>
      <c r="G283" s="2" t="s">
        <v>3477</v>
      </c>
      <c r="H283" s="2" t="s">
        <v>3493</v>
      </c>
      <c r="I283" s="2" t="s">
        <v>16</v>
      </c>
      <c r="J283" s="75">
        <v>38.119999999999997</v>
      </c>
      <c r="K283" s="76">
        <v>10</v>
      </c>
      <c r="L283" s="77">
        <v>0.1875</v>
      </c>
      <c r="M283" s="78">
        <v>39515</v>
      </c>
      <c r="N283" s="96" t="s">
        <v>3722</v>
      </c>
      <c r="O283" s="2" t="s">
        <v>368</v>
      </c>
      <c r="P283" s="2" t="s">
        <v>3465</v>
      </c>
      <c r="Q283" s="2" t="s">
        <v>3471</v>
      </c>
      <c r="R283" s="23" t="str">
        <f t="shared" si="35"/>
        <v>OK-Canadian-15N-7W-22</v>
      </c>
      <c r="S283" s="23" t="str">
        <f t="shared" si="32"/>
        <v>15N-7W-22</v>
      </c>
      <c r="T283" s="23" t="str">
        <f t="shared" si="33"/>
        <v>15</v>
      </c>
      <c r="U283" s="23" t="str">
        <f t="shared" si="36"/>
        <v>N</v>
      </c>
      <c r="V283" s="23" t="str">
        <f t="shared" si="34"/>
        <v>7</v>
      </c>
      <c r="W283" s="23" t="str">
        <f t="shared" si="37"/>
        <v>W</v>
      </c>
      <c r="X283" s="23" t="str">
        <f t="shared" si="38"/>
        <v>OK</v>
      </c>
      <c r="Y283" s="184" t="str">
        <f t="shared" si="39"/>
        <v>L0007346</v>
      </c>
      <c r="Z283" s="28"/>
      <c r="AA283" s="28"/>
      <c r="AB283" s="23"/>
    </row>
    <row r="284" spans="1:28" ht="15">
      <c r="A284" s="23" t="s">
        <v>6705</v>
      </c>
      <c r="B284" s="2" t="s">
        <v>13</v>
      </c>
      <c r="C284" s="2" t="s">
        <v>14</v>
      </c>
      <c r="D284" s="2" t="s">
        <v>417</v>
      </c>
      <c r="E284" s="23" t="s">
        <v>1589</v>
      </c>
      <c r="F284" s="2" t="s">
        <v>15</v>
      </c>
      <c r="G284" s="2" t="s">
        <v>3477</v>
      </c>
      <c r="H284" s="2" t="s">
        <v>3493</v>
      </c>
      <c r="I284" s="2" t="s">
        <v>16</v>
      </c>
      <c r="J284" s="75">
        <v>40.06</v>
      </c>
      <c r="K284" s="76">
        <v>5</v>
      </c>
      <c r="L284" s="77">
        <v>0.1875</v>
      </c>
      <c r="M284" s="78">
        <v>39530</v>
      </c>
      <c r="N284" s="96" t="s">
        <v>5112</v>
      </c>
      <c r="O284" s="2" t="s">
        <v>368</v>
      </c>
      <c r="P284" s="2" t="s">
        <v>3465</v>
      </c>
      <c r="Q284" s="2" t="s">
        <v>3471</v>
      </c>
      <c r="R284" s="23" t="str">
        <f t="shared" si="35"/>
        <v>OK-Canadian-15N-7W-22</v>
      </c>
      <c r="S284" s="23" t="str">
        <f t="shared" si="32"/>
        <v>15N-7W-22</v>
      </c>
      <c r="T284" s="23" t="str">
        <f t="shared" si="33"/>
        <v>15</v>
      </c>
      <c r="U284" s="23" t="str">
        <f t="shared" si="36"/>
        <v>N</v>
      </c>
      <c r="V284" s="23" t="str">
        <f t="shared" si="34"/>
        <v>7</v>
      </c>
      <c r="W284" s="23" t="str">
        <f t="shared" si="37"/>
        <v>W</v>
      </c>
      <c r="X284" s="23" t="str">
        <f t="shared" si="38"/>
        <v>OK</v>
      </c>
      <c r="Y284" s="184" t="str">
        <f t="shared" si="39"/>
        <v>L0007347</v>
      </c>
      <c r="Z284" s="28"/>
      <c r="AA284" s="28"/>
      <c r="AB284" s="23"/>
    </row>
    <row r="285" spans="1:28" ht="15">
      <c r="A285" s="2" t="s">
        <v>6706</v>
      </c>
      <c r="B285" s="2" t="s">
        <v>13</v>
      </c>
      <c r="C285" s="2" t="s">
        <v>14</v>
      </c>
      <c r="D285" s="2" t="s">
        <v>418</v>
      </c>
      <c r="E285" s="23" t="s">
        <v>2552</v>
      </c>
      <c r="F285" s="2" t="s">
        <v>15</v>
      </c>
      <c r="G285" s="2" t="s">
        <v>3477</v>
      </c>
      <c r="H285" s="2" t="s">
        <v>3493</v>
      </c>
      <c r="I285" s="2" t="s">
        <v>16</v>
      </c>
      <c r="J285" s="75">
        <v>38.56</v>
      </c>
      <c r="K285" s="76">
        <v>5</v>
      </c>
      <c r="L285" s="77">
        <v>0.1875</v>
      </c>
      <c r="M285" s="78">
        <v>40000</v>
      </c>
      <c r="N285" s="96" t="s">
        <v>3723</v>
      </c>
      <c r="O285" s="2" t="s">
        <v>368</v>
      </c>
      <c r="P285" s="2" t="s">
        <v>3465</v>
      </c>
      <c r="Q285" s="2" t="s">
        <v>3471</v>
      </c>
      <c r="R285" s="23" t="str">
        <f t="shared" si="35"/>
        <v>OK-Canadian-15N-7W-22</v>
      </c>
      <c r="S285" s="23" t="str">
        <f t="shared" si="32"/>
        <v>15N-7W-22</v>
      </c>
      <c r="T285" s="23" t="str">
        <f t="shared" si="33"/>
        <v>15</v>
      </c>
      <c r="U285" s="23" t="str">
        <f t="shared" si="36"/>
        <v>N</v>
      </c>
      <c r="V285" s="23" t="str">
        <f t="shared" si="34"/>
        <v>7</v>
      </c>
      <c r="W285" s="23" t="str">
        <f t="shared" si="37"/>
        <v>W</v>
      </c>
      <c r="X285" s="23" t="str">
        <f t="shared" si="38"/>
        <v>OK</v>
      </c>
      <c r="Y285" s="184" t="str">
        <f t="shared" si="39"/>
        <v>L0007348</v>
      </c>
      <c r="Z285" s="28"/>
      <c r="AA285" s="28"/>
      <c r="AB285" s="23"/>
    </row>
    <row r="286" spans="1:28" ht="15">
      <c r="A286" s="2" t="s">
        <v>6707</v>
      </c>
      <c r="B286" s="2" t="s">
        <v>13</v>
      </c>
      <c r="C286" s="2" t="s">
        <v>14</v>
      </c>
      <c r="D286" s="2" t="s">
        <v>419</v>
      </c>
      <c r="E286" s="23" t="s">
        <v>3126</v>
      </c>
      <c r="F286" s="2" t="s">
        <v>15</v>
      </c>
      <c r="G286" s="2" t="s">
        <v>3477</v>
      </c>
      <c r="H286" s="2" t="s">
        <v>3493</v>
      </c>
      <c r="I286" s="2" t="s">
        <v>16</v>
      </c>
      <c r="J286" s="75">
        <v>20.93</v>
      </c>
      <c r="K286" s="76">
        <v>0.45454539999999999</v>
      </c>
      <c r="L286" s="77">
        <v>0.1875</v>
      </c>
      <c r="M286" s="78">
        <v>42534</v>
      </c>
      <c r="N286" s="96" t="s">
        <v>5113</v>
      </c>
      <c r="O286" s="2" t="s">
        <v>368</v>
      </c>
      <c r="P286" s="2" t="s">
        <v>3465</v>
      </c>
      <c r="Q286" s="2" t="s">
        <v>3471</v>
      </c>
      <c r="R286" s="23" t="str">
        <f t="shared" si="35"/>
        <v>OK-Canadian-15N-7W-22</v>
      </c>
      <c r="S286" s="23" t="str">
        <f t="shared" si="32"/>
        <v>15N-7W-22</v>
      </c>
      <c r="T286" s="23" t="str">
        <f t="shared" si="33"/>
        <v>15</v>
      </c>
      <c r="U286" s="23" t="str">
        <f t="shared" si="36"/>
        <v>N</v>
      </c>
      <c r="V286" s="23" t="str">
        <f t="shared" si="34"/>
        <v>7</v>
      </c>
      <c r="W286" s="23" t="str">
        <f t="shared" si="37"/>
        <v>W</v>
      </c>
      <c r="X286" s="23" t="str">
        <f t="shared" si="38"/>
        <v>OK</v>
      </c>
      <c r="Y286" s="184" t="str">
        <f t="shared" si="39"/>
        <v>L0007349</v>
      </c>
      <c r="Z286" s="28"/>
      <c r="AA286" s="28"/>
      <c r="AB286" s="23"/>
    </row>
    <row r="287" spans="1:28" ht="15">
      <c r="A287" s="23" t="s">
        <v>6708</v>
      </c>
      <c r="B287" s="2" t="s">
        <v>13</v>
      </c>
      <c r="C287" s="2" t="s">
        <v>14</v>
      </c>
      <c r="D287" s="2" t="s">
        <v>420</v>
      </c>
      <c r="E287" s="23" t="s">
        <v>1502</v>
      </c>
      <c r="F287" s="2" t="s">
        <v>15</v>
      </c>
      <c r="G287" s="2" t="s">
        <v>3477</v>
      </c>
      <c r="H287" s="2" t="s">
        <v>3493</v>
      </c>
      <c r="I287" s="2" t="s">
        <v>16</v>
      </c>
      <c r="J287" s="75">
        <v>19.809999999999999</v>
      </c>
      <c r="K287" s="76">
        <v>0.45454539999999999</v>
      </c>
      <c r="L287" s="77">
        <v>0.1875</v>
      </c>
      <c r="M287" s="78">
        <v>39530</v>
      </c>
      <c r="N287" s="96" t="s">
        <v>3724</v>
      </c>
      <c r="O287" s="2" t="s">
        <v>368</v>
      </c>
      <c r="P287" s="2" t="s">
        <v>3465</v>
      </c>
      <c r="Q287" s="2" t="s">
        <v>3471</v>
      </c>
      <c r="R287" s="23" t="str">
        <f t="shared" si="35"/>
        <v>OK-Canadian-15N-7W-22</v>
      </c>
      <c r="S287" s="23" t="str">
        <f t="shared" si="32"/>
        <v>15N-7W-22</v>
      </c>
      <c r="T287" s="23" t="str">
        <f t="shared" si="33"/>
        <v>15</v>
      </c>
      <c r="U287" s="23" t="str">
        <f t="shared" si="36"/>
        <v>N</v>
      </c>
      <c r="V287" s="23" t="str">
        <f t="shared" si="34"/>
        <v>7</v>
      </c>
      <c r="W287" s="23" t="str">
        <f t="shared" si="37"/>
        <v>W</v>
      </c>
      <c r="X287" s="23" t="str">
        <f t="shared" si="38"/>
        <v>OK</v>
      </c>
      <c r="Y287" s="184" t="str">
        <f t="shared" si="39"/>
        <v>L0007350</v>
      </c>
      <c r="Z287" s="28"/>
      <c r="AA287" s="28"/>
      <c r="AB287" s="23"/>
    </row>
    <row r="288" spans="1:28" ht="15">
      <c r="A288" s="2" t="s">
        <v>6709</v>
      </c>
      <c r="B288" s="2" t="s">
        <v>13</v>
      </c>
      <c r="C288" s="2" t="s">
        <v>14</v>
      </c>
      <c r="D288" s="2" t="s">
        <v>421</v>
      </c>
      <c r="E288" s="23" t="s">
        <v>2404</v>
      </c>
      <c r="F288" s="2" t="s">
        <v>15</v>
      </c>
      <c r="G288" s="2" t="s">
        <v>3477</v>
      </c>
      <c r="H288" s="2" t="s">
        <v>3493</v>
      </c>
      <c r="I288" s="2" t="s">
        <v>16</v>
      </c>
      <c r="J288" s="75">
        <v>19.13</v>
      </c>
      <c r="K288" s="76">
        <v>0.45454539999999999</v>
      </c>
      <c r="L288" s="77">
        <v>0.1875</v>
      </c>
      <c r="M288" s="78">
        <v>39544</v>
      </c>
      <c r="N288" s="96" t="s">
        <v>3725</v>
      </c>
      <c r="O288" s="2" t="s">
        <v>368</v>
      </c>
      <c r="P288" s="2" t="s">
        <v>3465</v>
      </c>
      <c r="Q288" s="2" t="s">
        <v>3471</v>
      </c>
      <c r="R288" s="23" t="str">
        <f t="shared" si="35"/>
        <v>OK-Canadian-15N-7W-22</v>
      </c>
      <c r="S288" s="23" t="str">
        <f t="shared" si="32"/>
        <v>15N-7W-22</v>
      </c>
      <c r="T288" s="23" t="str">
        <f t="shared" si="33"/>
        <v>15</v>
      </c>
      <c r="U288" s="23" t="str">
        <f t="shared" si="36"/>
        <v>N</v>
      </c>
      <c r="V288" s="23" t="str">
        <f t="shared" si="34"/>
        <v>7</v>
      </c>
      <c r="W288" s="23" t="str">
        <f t="shared" si="37"/>
        <v>W</v>
      </c>
      <c r="X288" s="23" t="str">
        <f t="shared" si="38"/>
        <v>OK</v>
      </c>
      <c r="Y288" s="184" t="str">
        <f t="shared" si="39"/>
        <v>L0007351</v>
      </c>
      <c r="Z288" s="28"/>
      <c r="AA288" s="28"/>
      <c r="AB288" s="23"/>
    </row>
    <row r="289" spans="1:28" ht="15">
      <c r="A289" s="2" t="s">
        <v>6710</v>
      </c>
      <c r="B289" s="2" t="s">
        <v>13</v>
      </c>
      <c r="C289" s="2" t="s">
        <v>14</v>
      </c>
      <c r="D289" s="2" t="s">
        <v>422</v>
      </c>
      <c r="E289" s="23" t="s">
        <v>3188</v>
      </c>
      <c r="F289" s="2" t="s">
        <v>15</v>
      </c>
      <c r="G289" s="2" t="s">
        <v>3477</v>
      </c>
      <c r="H289" s="2" t="s">
        <v>3493</v>
      </c>
      <c r="I289" s="2" t="s">
        <v>16</v>
      </c>
      <c r="J289" s="75">
        <v>19.63</v>
      </c>
      <c r="K289" s="76">
        <v>0.90909079999999998</v>
      </c>
      <c r="L289" s="77">
        <v>0.1875</v>
      </c>
      <c r="M289" s="78">
        <v>40014</v>
      </c>
      <c r="N289" s="96" t="s">
        <v>3726</v>
      </c>
      <c r="O289" s="2" t="s">
        <v>368</v>
      </c>
      <c r="P289" s="2" t="s">
        <v>3465</v>
      </c>
      <c r="Q289" s="2" t="s">
        <v>3471</v>
      </c>
      <c r="R289" s="23" t="str">
        <f t="shared" si="35"/>
        <v>OK-Canadian-15N-7W-22</v>
      </c>
      <c r="S289" s="23" t="str">
        <f t="shared" si="32"/>
        <v>15N-7W-22</v>
      </c>
      <c r="T289" s="23" t="str">
        <f t="shared" si="33"/>
        <v>15</v>
      </c>
      <c r="U289" s="23" t="str">
        <f t="shared" si="36"/>
        <v>N</v>
      </c>
      <c r="V289" s="23" t="str">
        <f t="shared" si="34"/>
        <v>7</v>
      </c>
      <c r="W289" s="23" t="str">
        <f t="shared" si="37"/>
        <v>W</v>
      </c>
      <c r="X289" s="23" t="str">
        <f t="shared" si="38"/>
        <v>OK</v>
      </c>
      <c r="Y289" s="184" t="str">
        <f t="shared" si="39"/>
        <v>L0007352</v>
      </c>
      <c r="Z289" s="28"/>
      <c r="AA289" s="28"/>
      <c r="AB289" s="23"/>
    </row>
    <row r="290" spans="1:28" ht="15">
      <c r="A290" s="23" t="s">
        <v>6711</v>
      </c>
      <c r="B290" s="2" t="s">
        <v>13</v>
      </c>
      <c r="C290" s="2" t="s">
        <v>14</v>
      </c>
      <c r="D290" s="2" t="s">
        <v>423</v>
      </c>
      <c r="E290" s="2" t="s">
        <v>995</v>
      </c>
      <c r="F290" s="2" t="s">
        <v>15</v>
      </c>
      <c r="G290" s="2" t="s">
        <v>3477</v>
      </c>
      <c r="H290" s="2" t="s">
        <v>3493</v>
      </c>
      <c r="I290" s="2" t="s">
        <v>16</v>
      </c>
      <c r="J290" s="75">
        <v>20.37</v>
      </c>
      <c r="K290" s="76">
        <v>5</v>
      </c>
      <c r="L290" s="77">
        <v>0.1875</v>
      </c>
      <c r="M290" s="78">
        <v>42520</v>
      </c>
      <c r="N290" s="96" t="s">
        <v>3727</v>
      </c>
      <c r="O290" s="2" t="s">
        <v>368</v>
      </c>
      <c r="P290" s="2" t="s">
        <v>3465</v>
      </c>
      <c r="Q290" s="2" t="s">
        <v>3471</v>
      </c>
      <c r="R290" s="23" t="str">
        <f t="shared" si="35"/>
        <v>OK-Canadian-15N-7W-22</v>
      </c>
      <c r="S290" s="23" t="str">
        <f t="shared" si="32"/>
        <v>15N-7W-22</v>
      </c>
      <c r="T290" s="23" t="str">
        <f t="shared" si="33"/>
        <v>15</v>
      </c>
      <c r="U290" s="23" t="str">
        <f t="shared" si="36"/>
        <v>N</v>
      </c>
      <c r="V290" s="23" t="str">
        <f t="shared" si="34"/>
        <v>7</v>
      </c>
      <c r="W290" s="23" t="str">
        <f t="shared" si="37"/>
        <v>W</v>
      </c>
      <c r="X290" s="23" t="str">
        <f t="shared" si="38"/>
        <v>OK</v>
      </c>
      <c r="Y290" s="184" t="str">
        <f t="shared" si="39"/>
        <v>L0007353</v>
      </c>
      <c r="Z290" s="28"/>
      <c r="AA290" s="28"/>
      <c r="AB290" s="23"/>
    </row>
    <row r="291" spans="1:28" ht="15">
      <c r="A291" s="2" t="s">
        <v>6712</v>
      </c>
      <c r="B291" s="2" t="s">
        <v>13</v>
      </c>
      <c r="C291" s="2" t="s">
        <v>14</v>
      </c>
      <c r="D291" s="2" t="s">
        <v>424</v>
      </c>
      <c r="E291" s="23" t="s">
        <v>1589</v>
      </c>
      <c r="F291" s="2" t="s">
        <v>15</v>
      </c>
      <c r="G291" s="2" t="s">
        <v>3477</v>
      </c>
      <c r="H291" s="2" t="s">
        <v>3493</v>
      </c>
      <c r="I291" s="2" t="s">
        <v>16</v>
      </c>
      <c r="J291" s="75">
        <v>19.39</v>
      </c>
      <c r="K291" s="76">
        <v>0.90909099999999998</v>
      </c>
      <c r="L291" s="77">
        <v>0.1875</v>
      </c>
      <c r="M291" s="78">
        <v>39530</v>
      </c>
      <c r="N291" s="96" t="s">
        <v>5114</v>
      </c>
      <c r="O291" s="2" t="s">
        <v>368</v>
      </c>
      <c r="P291" s="2" t="s">
        <v>3465</v>
      </c>
      <c r="Q291" s="2" t="s">
        <v>3471</v>
      </c>
      <c r="R291" s="23" t="str">
        <f t="shared" si="35"/>
        <v>OK-Canadian-15N-7W-22</v>
      </c>
      <c r="S291" s="23" t="str">
        <f t="shared" si="32"/>
        <v>15N-7W-22</v>
      </c>
      <c r="T291" s="23" t="str">
        <f t="shared" si="33"/>
        <v>15</v>
      </c>
      <c r="U291" s="23" t="str">
        <f t="shared" si="36"/>
        <v>N</v>
      </c>
      <c r="V291" s="23" t="str">
        <f t="shared" si="34"/>
        <v>7</v>
      </c>
      <c r="W291" s="23" t="str">
        <f t="shared" si="37"/>
        <v>W</v>
      </c>
      <c r="X291" s="23" t="str">
        <f t="shared" si="38"/>
        <v>OK</v>
      </c>
      <c r="Y291" s="184" t="str">
        <f t="shared" si="39"/>
        <v>L0007354</v>
      </c>
      <c r="Z291" s="28"/>
      <c r="AA291" s="28"/>
      <c r="AB291" s="23"/>
    </row>
    <row r="292" spans="1:28" ht="15">
      <c r="A292" s="2" t="s">
        <v>6713</v>
      </c>
      <c r="B292" s="2" t="s">
        <v>13</v>
      </c>
      <c r="C292" s="2" t="s">
        <v>14</v>
      </c>
      <c r="D292" s="2" t="s">
        <v>425</v>
      </c>
      <c r="E292" s="23" t="s">
        <v>2276</v>
      </c>
      <c r="F292" s="2" t="s">
        <v>15</v>
      </c>
      <c r="G292" s="2" t="s">
        <v>3477</v>
      </c>
      <c r="H292" s="2" t="s">
        <v>3493</v>
      </c>
      <c r="I292" s="2" t="s">
        <v>16</v>
      </c>
      <c r="J292" s="75">
        <v>19.13</v>
      </c>
      <c r="K292" s="76">
        <v>0.45454539999999999</v>
      </c>
      <c r="L292" s="77">
        <v>0.1875</v>
      </c>
      <c r="M292" s="78">
        <v>39544</v>
      </c>
      <c r="N292" s="96" t="s">
        <v>5115</v>
      </c>
      <c r="O292" s="2" t="s">
        <v>368</v>
      </c>
      <c r="P292" s="2" t="s">
        <v>3465</v>
      </c>
      <c r="Q292" s="2" t="s">
        <v>3471</v>
      </c>
      <c r="R292" s="23" t="str">
        <f t="shared" si="35"/>
        <v>OK-Canadian-15N-7W-22</v>
      </c>
      <c r="S292" s="23" t="str">
        <f t="shared" si="32"/>
        <v>15N-7W-22</v>
      </c>
      <c r="T292" s="23" t="str">
        <f t="shared" si="33"/>
        <v>15</v>
      </c>
      <c r="U292" s="23" t="str">
        <f t="shared" si="36"/>
        <v>N</v>
      </c>
      <c r="V292" s="23" t="str">
        <f t="shared" si="34"/>
        <v>7</v>
      </c>
      <c r="W292" s="23" t="str">
        <f t="shared" si="37"/>
        <v>W</v>
      </c>
      <c r="X292" s="23" t="str">
        <f t="shared" si="38"/>
        <v>OK</v>
      </c>
      <c r="Y292" s="184" t="str">
        <f t="shared" si="39"/>
        <v>L0007355</v>
      </c>
      <c r="Z292" s="28"/>
      <c r="AA292" s="28"/>
      <c r="AB292" s="23"/>
    </row>
    <row r="293" spans="1:28" ht="15">
      <c r="A293" s="23" t="s">
        <v>6714</v>
      </c>
      <c r="B293" s="2" t="s">
        <v>13</v>
      </c>
      <c r="C293" s="2" t="s">
        <v>14</v>
      </c>
      <c r="D293" s="2" t="s">
        <v>426</v>
      </c>
      <c r="E293" s="2" t="s">
        <v>774</v>
      </c>
      <c r="F293" s="2" t="s">
        <v>15</v>
      </c>
      <c r="G293" s="2" t="s">
        <v>3477</v>
      </c>
      <c r="H293" s="2" t="s">
        <v>3493</v>
      </c>
      <c r="I293" s="2" t="s">
        <v>16</v>
      </c>
      <c r="J293" s="75">
        <v>20.2</v>
      </c>
      <c r="K293" s="76">
        <v>0.2272728</v>
      </c>
      <c r="L293" s="77">
        <v>0.1875</v>
      </c>
      <c r="M293" s="78">
        <v>40014</v>
      </c>
      <c r="N293" s="96" t="s">
        <v>3728</v>
      </c>
      <c r="O293" s="2" t="s">
        <v>368</v>
      </c>
      <c r="P293" s="2" t="s">
        <v>3465</v>
      </c>
      <c r="Q293" s="2" t="s">
        <v>3471</v>
      </c>
      <c r="R293" s="23" t="str">
        <f t="shared" si="35"/>
        <v>OK-Canadian-15N-7W-22</v>
      </c>
      <c r="S293" s="23" t="str">
        <f t="shared" si="32"/>
        <v>15N-7W-22</v>
      </c>
      <c r="T293" s="23" t="str">
        <f t="shared" si="33"/>
        <v>15</v>
      </c>
      <c r="U293" s="23" t="str">
        <f t="shared" si="36"/>
        <v>N</v>
      </c>
      <c r="V293" s="23" t="str">
        <f t="shared" si="34"/>
        <v>7</v>
      </c>
      <c r="W293" s="23" t="str">
        <f t="shared" si="37"/>
        <v>W</v>
      </c>
      <c r="X293" s="23" t="str">
        <f t="shared" si="38"/>
        <v>OK</v>
      </c>
      <c r="Y293" s="184" t="str">
        <f t="shared" si="39"/>
        <v>L0007356</v>
      </c>
      <c r="Z293" s="28"/>
      <c r="AA293" s="28"/>
      <c r="AB293" s="23"/>
    </row>
    <row r="294" spans="1:28" ht="15">
      <c r="A294" s="2" t="s">
        <v>6715</v>
      </c>
      <c r="B294" s="2" t="s">
        <v>13</v>
      </c>
      <c r="C294" s="2" t="s">
        <v>14</v>
      </c>
      <c r="D294" s="2" t="s">
        <v>427</v>
      </c>
      <c r="E294" s="2" t="s">
        <v>215</v>
      </c>
      <c r="F294" s="2" t="s">
        <v>15</v>
      </c>
      <c r="G294" s="2" t="s">
        <v>3477</v>
      </c>
      <c r="H294" s="2" t="s">
        <v>3493</v>
      </c>
      <c r="I294" s="2" t="s">
        <v>16</v>
      </c>
      <c r="J294" s="75">
        <v>20.2</v>
      </c>
      <c r="K294" s="76">
        <v>0.45454539999999999</v>
      </c>
      <c r="L294" s="77">
        <v>0.1875</v>
      </c>
      <c r="M294" s="78">
        <v>42534</v>
      </c>
      <c r="N294" s="96" t="s">
        <v>3729</v>
      </c>
      <c r="O294" s="2" t="s">
        <v>368</v>
      </c>
      <c r="P294" s="2" t="s">
        <v>3465</v>
      </c>
      <c r="Q294" s="2" t="s">
        <v>3471</v>
      </c>
      <c r="R294" s="23" t="str">
        <f t="shared" si="35"/>
        <v>OK-Canadian-15N-7W-22</v>
      </c>
      <c r="S294" s="23" t="str">
        <f t="shared" si="32"/>
        <v>15N-7W-22</v>
      </c>
      <c r="T294" s="23" t="str">
        <f t="shared" si="33"/>
        <v>15</v>
      </c>
      <c r="U294" s="23" t="str">
        <f t="shared" si="36"/>
        <v>N</v>
      </c>
      <c r="V294" s="23" t="str">
        <f t="shared" si="34"/>
        <v>7</v>
      </c>
      <c r="W294" s="23" t="str">
        <f t="shared" si="37"/>
        <v>W</v>
      </c>
      <c r="X294" s="23" t="str">
        <f t="shared" si="38"/>
        <v>OK</v>
      </c>
      <c r="Y294" s="184" t="str">
        <f t="shared" si="39"/>
        <v>L0007357</v>
      </c>
      <c r="Z294" s="28"/>
      <c r="AA294" s="28"/>
      <c r="AB294" s="23"/>
    </row>
    <row r="295" spans="1:28" ht="15">
      <c r="A295" s="2" t="s">
        <v>6716</v>
      </c>
      <c r="B295" s="2" t="s">
        <v>13</v>
      </c>
      <c r="C295" s="2" t="s">
        <v>14</v>
      </c>
      <c r="D295" s="2" t="s">
        <v>428</v>
      </c>
      <c r="E295" s="2" t="s">
        <v>995</v>
      </c>
      <c r="F295" s="2" t="s">
        <v>15</v>
      </c>
      <c r="G295" s="2" t="s">
        <v>3477</v>
      </c>
      <c r="H295" s="2" t="s">
        <v>3493</v>
      </c>
      <c r="I295" s="2" t="s">
        <v>16</v>
      </c>
      <c r="J295" s="75">
        <v>19.45</v>
      </c>
      <c r="K295" s="76">
        <v>0.2272728</v>
      </c>
      <c r="L295" s="77">
        <v>0.1875</v>
      </c>
      <c r="M295" s="78">
        <v>39530</v>
      </c>
      <c r="N295" s="96" t="s">
        <v>3730</v>
      </c>
      <c r="O295" s="2" t="s">
        <v>368</v>
      </c>
      <c r="P295" s="2" t="s">
        <v>3465</v>
      </c>
      <c r="Q295" s="2" t="s">
        <v>3471</v>
      </c>
      <c r="R295" s="23" t="str">
        <f t="shared" si="35"/>
        <v>OK-Canadian-15N-7W-22</v>
      </c>
      <c r="S295" s="23" t="str">
        <f t="shared" si="32"/>
        <v>15N-7W-22</v>
      </c>
      <c r="T295" s="23" t="str">
        <f t="shared" si="33"/>
        <v>15</v>
      </c>
      <c r="U295" s="23" t="str">
        <f t="shared" si="36"/>
        <v>N</v>
      </c>
      <c r="V295" s="23" t="str">
        <f t="shared" si="34"/>
        <v>7</v>
      </c>
      <c r="W295" s="23" t="str">
        <f t="shared" si="37"/>
        <v>W</v>
      </c>
      <c r="X295" s="23" t="str">
        <f t="shared" si="38"/>
        <v>OK</v>
      </c>
      <c r="Y295" s="184" t="str">
        <f t="shared" si="39"/>
        <v>L0007358</v>
      </c>
      <c r="Z295" s="28"/>
      <c r="AA295" s="28"/>
      <c r="AB295" s="23"/>
    </row>
    <row r="296" spans="1:28" ht="15">
      <c r="A296" s="23" t="s">
        <v>6717</v>
      </c>
      <c r="B296" s="2" t="s">
        <v>13</v>
      </c>
      <c r="C296" s="2" t="s">
        <v>14</v>
      </c>
      <c r="D296" s="2" t="s">
        <v>429</v>
      </c>
      <c r="E296" s="2" t="s">
        <v>116</v>
      </c>
      <c r="F296" s="2" t="s">
        <v>15</v>
      </c>
      <c r="G296" s="2" t="s">
        <v>3477</v>
      </c>
      <c r="H296" s="2" t="s">
        <v>3493</v>
      </c>
      <c r="I296" s="2" t="s">
        <v>16</v>
      </c>
      <c r="J296" s="75">
        <v>19.48</v>
      </c>
      <c r="K296" s="76">
        <v>0.30303039999999998</v>
      </c>
      <c r="L296" s="77">
        <v>0.1875</v>
      </c>
      <c r="M296" s="78">
        <v>39544</v>
      </c>
      <c r="N296" s="96" t="s">
        <v>3731</v>
      </c>
      <c r="O296" s="2" t="s">
        <v>368</v>
      </c>
      <c r="P296" s="2" t="s">
        <v>3465</v>
      </c>
      <c r="Q296" s="2" t="s">
        <v>3471</v>
      </c>
      <c r="R296" s="23" t="str">
        <f t="shared" si="35"/>
        <v>OK-Canadian-15N-7W-22</v>
      </c>
      <c r="S296" s="23" t="str">
        <f t="shared" si="32"/>
        <v>15N-7W-22</v>
      </c>
      <c r="T296" s="23" t="str">
        <f t="shared" si="33"/>
        <v>15</v>
      </c>
      <c r="U296" s="23" t="str">
        <f t="shared" si="36"/>
        <v>N</v>
      </c>
      <c r="V296" s="23" t="str">
        <f t="shared" si="34"/>
        <v>7</v>
      </c>
      <c r="W296" s="23" t="str">
        <f t="shared" si="37"/>
        <v>W</v>
      </c>
      <c r="X296" s="23" t="str">
        <f t="shared" si="38"/>
        <v>OK</v>
      </c>
      <c r="Y296" s="184" t="str">
        <f t="shared" si="39"/>
        <v>L0007359</v>
      </c>
      <c r="Z296" s="28"/>
      <c r="AA296" s="28"/>
      <c r="AB296" s="23"/>
    </row>
    <row r="297" spans="1:28" ht="15">
      <c r="A297" s="2" t="s">
        <v>6718</v>
      </c>
      <c r="B297" s="2" t="s">
        <v>13</v>
      </c>
      <c r="C297" s="2" t="s">
        <v>14</v>
      </c>
      <c r="D297" s="2" t="s">
        <v>430</v>
      </c>
      <c r="E297" s="23" t="s">
        <v>1502</v>
      </c>
      <c r="F297" s="2" t="s">
        <v>15</v>
      </c>
      <c r="G297" s="2" t="s">
        <v>3477</v>
      </c>
      <c r="H297" s="2" t="s">
        <v>3493</v>
      </c>
      <c r="I297" s="2" t="s">
        <v>16</v>
      </c>
      <c r="J297" s="75">
        <v>20.190000000000001</v>
      </c>
      <c r="K297" s="76">
        <v>0.2272728</v>
      </c>
      <c r="L297" s="77">
        <v>0.1875</v>
      </c>
      <c r="M297" s="78">
        <v>40014</v>
      </c>
      <c r="N297" s="96" t="s">
        <v>5116</v>
      </c>
      <c r="O297" s="2" t="s">
        <v>368</v>
      </c>
      <c r="P297" s="2" t="s">
        <v>3465</v>
      </c>
      <c r="Q297" s="2" t="s">
        <v>3471</v>
      </c>
      <c r="R297" s="23" t="str">
        <f t="shared" si="35"/>
        <v>OK-Canadian-15N-7W-22</v>
      </c>
      <c r="S297" s="23" t="str">
        <f t="shared" si="32"/>
        <v>15N-7W-22</v>
      </c>
      <c r="T297" s="23" t="str">
        <f t="shared" si="33"/>
        <v>15</v>
      </c>
      <c r="U297" s="23" t="str">
        <f t="shared" si="36"/>
        <v>N</v>
      </c>
      <c r="V297" s="23" t="str">
        <f t="shared" si="34"/>
        <v>7</v>
      </c>
      <c r="W297" s="23" t="str">
        <f t="shared" si="37"/>
        <v>W</v>
      </c>
      <c r="X297" s="23" t="str">
        <f t="shared" si="38"/>
        <v>OK</v>
      </c>
      <c r="Y297" s="184" t="str">
        <f t="shared" si="39"/>
        <v>L0007360</v>
      </c>
      <c r="Z297" s="28"/>
      <c r="AA297" s="28"/>
      <c r="AB297" s="23"/>
    </row>
    <row r="298" spans="1:28" ht="15">
      <c r="A298" s="2" t="s">
        <v>6719</v>
      </c>
      <c r="B298" s="2" t="s">
        <v>13</v>
      </c>
      <c r="C298" s="2" t="s">
        <v>14</v>
      </c>
      <c r="D298" s="2" t="s">
        <v>431</v>
      </c>
      <c r="E298" s="23" t="s">
        <v>1702</v>
      </c>
      <c r="F298" s="2" t="s">
        <v>15</v>
      </c>
      <c r="G298" s="2" t="s">
        <v>3477</v>
      </c>
      <c r="H298" s="2" t="s">
        <v>3493</v>
      </c>
      <c r="I298" s="2" t="s">
        <v>16</v>
      </c>
      <c r="J298" s="75">
        <v>18.510000000000002</v>
      </c>
      <c r="K298" s="76">
        <v>0.90909099999999998</v>
      </c>
      <c r="L298" s="77">
        <v>0.1875</v>
      </c>
      <c r="M298" s="78">
        <v>42534</v>
      </c>
      <c r="N298" s="96" t="s">
        <v>5117</v>
      </c>
      <c r="O298" s="2" t="s">
        <v>368</v>
      </c>
      <c r="P298" s="2" t="s">
        <v>3465</v>
      </c>
      <c r="Q298" s="2" t="s">
        <v>3471</v>
      </c>
      <c r="R298" s="23" t="str">
        <f t="shared" si="35"/>
        <v>OK-Canadian-15N-7W-22</v>
      </c>
      <c r="S298" s="23" t="str">
        <f t="shared" si="32"/>
        <v>15N-7W-22</v>
      </c>
      <c r="T298" s="23" t="str">
        <f t="shared" si="33"/>
        <v>15</v>
      </c>
      <c r="U298" s="23" t="str">
        <f t="shared" si="36"/>
        <v>N</v>
      </c>
      <c r="V298" s="23" t="str">
        <f t="shared" si="34"/>
        <v>7</v>
      </c>
      <c r="W298" s="23" t="str">
        <f t="shared" si="37"/>
        <v>W</v>
      </c>
      <c r="X298" s="23" t="str">
        <f t="shared" si="38"/>
        <v>OK</v>
      </c>
      <c r="Y298" s="184" t="str">
        <f t="shared" si="39"/>
        <v>L0007361</v>
      </c>
      <c r="Z298" s="28"/>
      <c r="AA298" s="28"/>
      <c r="AB298" s="23"/>
    </row>
    <row r="299" spans="1:28" ht="15">
      <c r="A299" s="23" t="s">
        <v>6720</v>
      </c>
      <c r="B299" s="2" t="s">
        <v>13</v>
      </c>
      <c r="C299" s="2" t="s">
        <v>14</v>
      </c>
      <c r="D299" s="2" t="s">
        <v>432</v>
      </c>
      <c r="E299" s="2" t="s">
        <v>898</v>
      </c>
      <c r="F299" s="2" t="s">
        <v>15</v>
      </c>
      <c r="G299" s="2" t="s">
        <v>3477</v>
      </c>
      <c r="H299" s="2" t="s">
        <v>3493</v>
      </c>
      <c r="I299" s="2" t="s">
        <v>16</v>
      </c>
      <c r="J299" s="75">
        <v>18.55</v>
      </c>
      <c r="K299" s="76">
        <v>0.30303039999999998</v>
      </c>
      <c r="L299" s="77">
        <v>0.1875</v>
      </c>
      <c r="M299" s="78">
        <v>39530</v>
      </c>
      <c r="N299" s="96" t="s">
        <v>3732</v>
      </c>
      <c r="O299" s="2" t="s">
        <v>368</v>
      </c>
      <c r="P299" s="2" t="s">
        <v>3465</v>
      </c>
      <c r="Q299" s="2" t="s">
        <v>3471</v>
      </c>
      <c r="R299" s="23" t="str">
        <f t="shared" si="35"/>
        <v>OK-Canadian-15N-7W-22</v>
      </c>
      <c r="S299" s="23" t="str">
        <f t="shared" si="32"/>
        <v>15N-7W-22</v>
      </c>
      <c r="T299" s="23" t="str">
        <f t="shared" si="33"/>
        <v>15</v>
      </c>
      <c r="U299" s="23" t="str">
        <f t="shared" si="36"/>
        <v>N</v>
      </c>
      <c r="V299" s="23" t="str">
        <f t="shared" si="34"/>
        <v>7</v>
      </c>
      <c r="W299" s="23" t="str">
        <f t="shared" si="37"/>
        <v>W</v>
      </c>
      <c r="X299" s="23" t="str">
        <f t="shared" si="38"/>
        <v>OK</v>
      </c>
      <c r="Y299" s="184" t="str">
        <f t="shared" si="39"/>
        <v>L0007362</v>
      </c>
      <c r="Z299" s="28"/>
      <c r="AA299" s="28"/>
      <c r="AB299" s="23"/>
    </row>
    <row r="300" spans="1:28" ht="15">
      <c r="A300" s="2" t="s">
        <v>6721</v>
      </c>
      <c r="B300" s="2" t="s">
        <v>13</v>
      </c>
      <c r="C300" s="2" t="s">
        <v>14</v>
      </c>
      <c r="D300" s="2" t="s">
        <v>433</v>
      </c>
      <c r="E300" s="23" t="s">
        <v>2552</v>
      </c>
      <c r="F300" s="2" t="s">
        <v>15</v>
      </c>
      <c r="G300" s="2" t="s">
        <v>3477</v>
      </c>
      <c r="H300" s="2" t="s">
        <v>3493</v>
      </c>
      <c r="I300" s="2" t="s">
        <v>16</v>
      </c>
      <c r="J300" s="75">
        <v>19.239999999999998</v>
      </c>
      <c r="K300" s="76">
        <v>0.30303039999999998</v>
      </c>
      <c r="L300" s="77">
        <v>0.1875</v>
      </c>
      <c r="M300" s="78">
        <v>39544</v>
      </c>
      <c r="N300" s="96" t="s">
        <v>3733</v>
      </c>
      <c r="O300" s="2" t="s">
        <v>368</v>
      </c>
      <c r="P300" s="2" t="s">
        <v>3465</v>
      </c>
      <c r="Q300" s="2" t="s">
        <v>3471</v>
      </c>
      <c r="R300" s="23" t="str">
        <f t="shared" si="35"/>
        <v>OK-Canadian-15N-7W-22</v>
      </c>
      <c r="S300" s="23" t="str">
        <f t="shared" si="32"/>
        <v>15N-7W-22</v>
      </c>
      <c r="T300" s="23" t="str">
        <f t="shared" si="33"/>
        <v>15</v>
      </c>
      <c r="U300" s="23" t="str">
        <f t="shared" si="36"/>
        <v>N</v>
      </c>
      <c r="V300" s="23" t="str">
        <f t="shared" si="34"/>
        <v>7</v>
      </c>
      <c r="W300" s="23" t="str">
        <f t="shared" si="37"/>
        <v>W</v>
      </c>
      <c r="X300" s="23" t="str">
        <f t="shared" si="38"/>
        <v>OK</v>
      </c>
      <c r="Y300" s="184" t="str">
        <f t="shared" si="39"/>
        <v>L0007363</v>
      </c>
      <c r="Z300" s="28"/>
      <c r="AA300" s="28"/>
      <c r="AB300" s="23"/>
    </row>
    <row r="301" spans="1:28" ht="15">
      <c r="A301" s="2" t="s">
        <v>6722</v>
      </c>
      <c r="B301" s="2" t="s">
        <v>13</v>
      </c>
      <c r="C301" s="2" t="s">
        <v>14</v>
      </c>
      <c r="D301" s="2" t="s">
        <v>434</v>
      </c>
      <c r="E301" s="23" t="s">
        <v>2404</v>
      </c>
      <c r="F301" s="2" t="s">
        <v>15</v>
      </c>
      <c r="G301" s="2" t="s">
        <v>3477</v>
      </c>
      <c r="H301" s="2" t="s">
        <v>3493</v>
      </c>
      <c r="I301" s="2" t="s">
        <v>16</v>
      </c>
      <c r="J301" s="75">
        <v>19.739999999999998</v>
      </c>
      <c r="K301" s="76">
        <v>5</v>
      </c>
      <c r="L301" s="77">
        <v>0.1875</v>
      </c>
      <c r="M301" s="78">
        <v>40144</v>
      </c>
      <c r="N301" s="96" t="s">
        <v>5118</v>
      </c>
      <c r="O301" s="2" t="s">
        <v>368</v>
      </c>
      <c r="P301" s="2" t="s">
        <v>3465</v>
      </c>
      <c r="Q301" s="2" t="s">
        <v>3471</v>
      </c>
      <c r="R301" s="23" t="str">
        <f t="shared" si="35"/>
        <v>OK-Canadian-15N-7W-22</v>
      </c>
      <c r="S301" s="23" t="str">
        <f t="shared" si="32"/>
        <v>15N-7W-22</v>
      </c>
      <c r="T301" s="23" t="str">
        <f t="shared" si="33"/>
        <v>15</v>
      </c>
      <c r="U301" s="23" t="str">
        <f t="shared" si="36"/>
        <v>N</v>
      </c>
      <c r="V301" s="23" t="str">
        <f t="shared" si="34"/>
        <v>7</v>
      </c>
      <c r="W301" s="23" t="str">
        <f t="shared" si="37"/>
        <v>W</v>
      </c>
      <c r="X301" s="23" t="str">
        <f t="shared" si="38"/>
        <v>OK</v>
      </c>
      <c r="Y301" s="184" t="str">
        <f t="shared" si="39"/>
        <v>L0007364</v>
      </c>
      <c r="Z301" s="28"/>
      <c r="AA301" s="28"/>
      <c r="AB301" s="23"/>
    </row>
    <row r="302" spans="1:28" ht="15">
      <c r="A302" s="23" t="s">
        <v>6723</v>
      </c>
      <c r="B302" s="2" t="s">
        <v>13</v>
      </c>
      <c r="C302" s="2" t="s">
        <v>14</v>
      </c>
      <c r="D302" s="2" t="s">
        <v>435</v>
      </c>
      <c r="E302" s="2" t="s">
        <v>553</v>
      </c>
      <c r="F302" s="2" t="s">
        <v>15</v>
      </c>
      <c r="G302" s="2" t="s">
        <v>3477</v>
      </c>
      <c r="H302" s="2" t="s">
        <v>3493</v>
      </c>
      <c r="I302" s="2" t="s">
        <v>16</v>
      </c>
      <c r="J302" s="75">
        <v>20.260000000000002</v>
      </c>
      <c r="K302" s="76">
        <v>0.2272728</v>
      </c>
      <c r="L302" s="77">
        <v>0.1875</v>
      </c>
      <c r="M302" s="78">
        <v>42534</v>
      </c>
      <c r="N302" s="96" t="s">
        <v>4454</v>
      </c>
      <c r="O302" s="2" t="s">
        <v>368</v>
      </c>
      <c r="P302" s="2" t="s">
        <v>3465</v>
      </c>
      <c r="Q302" s="2" t="s">
        <v>3471</v>
      </c>
      <c r="R302" s="23" t="str">
        <f t="shared" si="35"/>
        <v>OK-Canadian-15N-7W-22</v>
      </c>
      <c r="S302" s="23" t="str">
        <f t="shared" si="32"/>
        <v>15N-7W-22</v>
      </c>
      <c r="T302" s="23" t="str">
        <f t="shared" si="33"/>
        <v>15</v>
      </c>
      <c r="U302" s="23" t="str">
        <f t="shared" si="36"/>
        <v>N</v>
      </c>
      <c r="V302" s="23" t="str">
        <f t="shared" si="34"/>
        <v>7</v>
      </c>
      <c r="W302" s="23" t="str">
        <f t="shared" si="37"/>
        <v>W</v>
      </c>
      <c r="X302" s="23" t="str">
        <f t="shared" si="38"/>
        <v>OK</v>
      </c>
      <c r="Y302" s="184" t="str">
        <f t="shared" si="39"/>
        <v>L0007365</v>
      </c>
      <c r="Z302" s="28"/>
      <c r="AA302" s="28"/>
      <c r="AB302" s="23"/>
    </row>
    <row r="303" spans="1:28" ht="15">
      <c r="A303" s="2" t="s">
        <v>6724</v>
      </c>
      <c r="B303" s="2" t="s">
        <v>13</v>
      </c>
      <c r="C303" s="2" t="s">
        <v>14</v>
      </c>
      <c r="D303" s="2" t="s">
        <v>436</v>
      </c>
      <c r="E303" s="2" t="s">
        <v>616</v>
      </c>
      <c r="F303" s="2" t="s">
        <v>15</v>
      </c>
      <c r="G303" s="2" t="s">
        <v>3477</v>
      </c>
      <c r="H303" s="2" t="s">
        <v>3493</v>
      </c>
      <c r="I303" s="2" t="s">
        <v>16</v>
      </c>
      <c r="J303" s="75">
        <v>21.43</v>
      </c>
      <c r="K303" s="76">
        <v>0.30303039999999998</v>
      </c>
      <c r="L303" s="77">
        <v>0.1875</v>
      </c>
      <c r="M303" s="78">
        <v>39530</v>
      </c>
      <c r="N303" s="96" t="s">
        <v>5119</v>
      </c>
      <c r="O303" s="2" t="s">
        <v>368</v>
      </c>
      <c r="P303" s="2" t="s">
        <v>3465</v>
      </c>
      <c r="Q303" s="2" t="s">
        <v>3471</v>
      </c>
      <c r="R303" s="23" t="str">
        <f t="shared" si="35"/>
        <v>OK-Canadian-15N-7W-22</v>
      </c>
      <c r="S303" s="23" t="str">
        <f t="shared" si="32"/>
        <v>15N-7W-22</v>
      </c>
      <c r="T303" s="23" t="str">
        <f t="shared" si="33"/>
        <v>15</v>
      </c>
      <c r="U303" s="23" t="str">
        <f t="shared" si="36"/>
        <v>N</v>
      </c>
      <c r="V303" s="23" t="str">
        <f t="shared" si="34"/>
        <v>7</v>
      </c>
      <c r="W303" s="23" t="str">
        <f t="shared" si="37"/>
        <v>W</v>
      </c>
      <c r="X303" s="23" t="str">
        <f t="shared" si="38"/>
        <v>OK</v>
      </c>
      <c r="Y303" s="184" t="str">
        <f t="shared" si="39"/>
        <v>L0007366</v>
      </c>
      <c r="Z303" s="28"/>
      <c r="AA303" s="28"/>
      <c r="AB303" s="23"/>
    </row>
    <row r="304" spans="1:28" ht="15">
      <c r="A304" s="2" t="s">
        <v>6725</v>
      </c>
      <c r="B304" s="2" t="s">
        <v>13</v>
      </c>
      <c r="C304" s="2" t="s">
        <v>14</v>
      </c>
      <c r="D304" s="2" t="s">
        <v>437</v>
      </c>
      <c r="E304" s="2" t="s">
        <v>1396</v>
      </c>
      <c r="F304" s="2" t="s">
        <v>15</v>
      </c>
      <c r="G304" s="2" t="s">
        <v>3477</v>
      </c>
      <c r="H304" s="2" t="s">
        <v>3493</v>
      </c>
      <c r="I304" s="2" t="s">
        <v>16</v>
      </c>
      <c r="J304" s="75">
        <v>20.81</v>
      </c>
      <c r="K304" s="76">
        <v>0.1136364</v>
      </c>
      <c r="L304" s="77">
        <v>0.1875</v>
      </c>
      <c r="M304" s="78">
        <v>39544</v>
      </c>
      <c r="N304" s="96" t="s">
        <v>5120</v>
      </c>
      <c r="O304" s="2" t="s">
        <v>368</v>
      </c>
      <c r="P304" s="2" t="s">
        <v>3465</v>
      </c>
      <c r="Q304" s="2" t="s">
        <v>3471</v>
      </c>
      <c r="R304" s="23" t="str">
        <f t="shared" si="35"/>
        <v>OK-Canadian-15N-7W-22</v>
      </c>
      <c r="S304" s="23" t="str">
        <f t="shared" si="32"/>
        <v>15N-7W-22</v>
      </c>
      <c r="T304" s="23" t="str">
        <f t="shared" si="33"/>
        <v>15</v>
      </c>
      <c r="U304" s="23" t="str">
        <f t="shared" si="36"/>
        <v>N</v>
      </c>
      <c r="V304" s="23" t="str">
        <f t="shared" si="34"/>
        <v>7</v>
      </c>
      <c r="W304" s="23" t="str">
        <f t="shared" si="37"/>
        <v>W</v>
      </c>
      <c r="X304" s="23" t="str">
        <f t="shared" si="38"/>
        <v>OK</v>
      </c>
      <c r="Y304" s="184" t="str">
        <f t="shared" si="39"/>
        <v>L0007367</v>
      </c>
      <c r="Z304" s="28"/>
      <c r="AA304" s="28"/>
      <c r="AB304" s="23"/>
    </row>
    <row r="305" spans="1:28" ht="15">
      <c r="A305" s="23" t="s">
        <v>6726</v>
      </c>
      <c r="B305" s="2" t="s">
        <v>13</v>
      </c>
      <c r="C305" s="2" t="s">
        <v>14</v>
      </c>
      <c r="D305" s="2" t="s">
        <v>438</v>
      </c>
      <c r="E305" s="2" t="s">
        <v>766</v>
      </c>
      <c r="F305" s="2" t="s">
        <v>15</v>
      </c>
      <c r="G305" s="2" t="s">
        <v>3477</v>
      </c>
      <c r="H305" s="2" t="s">
        <v>3493</v>
      </c>
      <c r="I305" s="2" t="s">
        <v>16</v>
      </c>
      <c r="J305" s="75">
        <v>19.79</v>
      </c>
      <c r="K305" s="76">
        <v>0.30303039999999998</v>
      </c>
      <c r="L305" s="77">
        <v>0.1875</v>
      </c>
      <c r="M305" s="78">
        <v>40014</v>
      </c>
      <c r="N305" s="96" t="s">
        <v>3734</v>
      </c>
      <c r="O305" s="2" t="s">
        <v>368</v>
      </c>
      <c r="P305" s="2" t="s">
        <v>3465</v>
      </c>
      <c r="Q305" s="2" t="s">
        <v>3471</v>
      </c>
      <c r="R305" s="23" t="str">
        <f t="shared" si="35"/>
        <v>OK-Canadian-15N-7W-22</v>
      </c>
      <c r="S305" s="23" t="str">
        <f t="shared" si="32"/>
        <v>15N-7W-22</v>
      </c>
      <c r="T305" s="23" t="str">
        <f t="shared" si="33"/>
        <v>15</v>
      </c>
      <c r="U305" s="23" t="str">
        <f t="shared" si="36"/>
        <v>N</v>
      </c>
      <c r="V305" s="23" t="str">
        <f t="shared" si="34"/>
        <v>7</v>
      </c>
      <c r="W305" s="23" t="str">
        <f t="shared" si="37"/>
        <v>W</v>
      </c>
      <c r="X305" s="23" t="str">
        <f t="shared" si="38"/>
        <v>OK</v>
      </c>
      <c r="Y305" s="184" t="str">
        <f t="shared" si="39"/>
        <v>L0007368</v>
      </c>
      <c r="Z305" s="28"/>
      <c r="AA305" s="28"/>
      <c r="AB305" s="23"/>
    </row>
    <row r="306" spans="1:28" ht="15">
      <c r="A306" s="2" t="s">
        <v>6727</v>
      </c>
      <c r="B306" s="2" t="s">
        <v>13</v>
      </c>
      <c r="C306" s="2" t="s">
        <v>14</v>
      </c>
      <c r="D306" s="2" t="s">
        <v>439</v>
      </c>
      <c r="E306" s="23" t="s">
        <v>3126</v>
      </c>
      <c r="F306" s="2" t="s">
        <v>15</v>
      </c>
      <c r="G306" s="2" t="s">
        <v>3477</v>
      </c>
      <c r="H306" s="2" t="s">
        <v>3492</v>
      </c>
      <c r="I306" s="2" t="s">
        <v>16</v>
      </c>
      <c r="J306" s="75">
        <v>99.68</v>
      </c>
      <c r="K306" s="76">
        <v>6.6666998</v>
      </c>
      <c r="L306" s="77">
        <v>0.1875</v>
      </c>
      <c r="M306" s="78">
        <v>42524</v>
      </c>
      <c r="N306" s="96" t="s">
        <v>4455</v>
      </c>
      <c r="O306" s="2" t="s">
        <v>143</v>
      </c>
      <c r="P306" s="2" t="s">
        <v>3465</v>
      </c>
      <c r="Q306" s="2" t="s">
        <v>3472</v>
      </c>
      <c r="R306" s="23" t="str">
        <f t="shared" si="35"/>
        <v>OK-Canadian-15N-8W-30</v>
      </c>
      <c r="S306" s="23" t="str">
        <f t="shared" si="32"/>
        <v>15N-8W-30</v>
      </c>
      <c r="T306" s="23" t="str">
        <f t="shared" si="33"/>
        <v>15</v>
      </c>
      <c r="U306" s="23" t="str">
        <f t="shared" si="36"/>
        <v>N</v>
      </c>
      <c r="V306" s="23" t="str">
        <f t="shared" si="34"/>
        <v>8</v>
      </c>
      <c r="W306" s="23" t="str">
        <f t="shared" si="37"/>
        <v>W</v>
      </c>
      <c r="X306" s="23" t="str">
        <f t="shared" si="38"/>
        <v>OK</v>
      </c>
      <c r="Y306" s="184" t="str">
        <f t="shared" si="39"/>
        <v>L0007369</v>
      </c>
      <c r="Z306" s="28"/>
      <c r="AA306" s="28"/>
      <c r="AB306" s="23"/>
    </row>
    <row r="307" spans="1:28" ht="15">
      <c r="A307" s="2" t="s">
        <v>6728</v>
      </c>
      <c r="B307" s="2" t="s">
        <v>13</v>
      </c>
      <c r="C307" s="2" t="s">
        <v>14</v>
      </c>
      <c r="D307" s="2" t="s">
        <v>440</v>
      </c>
      <c r="E307" s="2" t="s">
        <v>1100</v>
      </c>
      <c r="F307" s="2" t="s">
        <v>15</v>
      </c>
      <c r="G307" s="2" t="s">
        <v>3477</v>
      </c>
      <c r="H307" s="2" t="s">
        <v>3492</v>
      </c>
      <c r="I307" s="2" t="s">
        <v>16</v>
      </c>
      <c r="J307" s="75">
        <v>18.95</v>
      </c>
      <c r="K307" s="76">
        <v>3.3654999999999999</v>
      </c>
      <c r="L307" s="77">
        <v>0.1875</v>
      </c>
      <c r="M307" s="78">
        <v>39564</v>
      </c>
      <c r="N307" s="96" t="s">
        <v>5121</v>
      </c>
      <c r="O307" s="2" t="s">
        <v>143</v>
      </c>
      <c r="P307" s="2" t="s">
        <v>3465</v>
      </c>
      <c r="Q307" s="2" t="s">
        <v>3472</v>
      </c>
      <c r="R307" s="23" t="str">
        <f t="shared" si="35"/>
        <v>OK-Canadian-15N-8W-30</v>
      </c>
      <c r="S307" s="23" t="str">
        <f t="shared" si="32"/>
        <v>15N-8W-30</v>
      </c>
      <c r="T307" s="23" t="str">
        <f t="shared" si="33"/>
        <v>15</v>
      </c>
      <c r="U307" s="23" t="str">
        <f t="shared" si="36"/>
        <v>N</v>
      </c>
      <c r="V307" s="23" t="str">
        <f t="shared" si="34"/>
        <v>8</v>
      </c>
      <c r="W307" s="23" t="str">
        <f t="shared" si="37"/>
        <v>W</v>
      </c>
      <c r="X307" s="23" t="str">
        <f t="shared" si="38"/>
        <v>OK</v>
      </c>
      <c r="Y307" s="184" t="str">
        <f t="shared" si="39"/>
        <v>L0007370</v>
      </c>
      <c r="Z307" s="28"/>
      <c r="AA307" s="28"/>
      <c r="AB307" s="23"/>
    </row>
    <row r="308" spans="1:28" ht="15">
      <c r="A308" s="23" t="s">
        <v>6729</v>
      </c>
      <c r="B308" s="2" t="s">
        <v>13</v>
      </c>
      <c r="C308" s="2" t="s">
        <v>14</v>
      </c>
      <c r="D308" s="2" t="s">
        <v>441</v>
      </c>
      <c r="E308" s="23" t="s">
        <v>3126</v>
      </c>
      <c r="F308" s="2" t="s">
        <v>15</v>
      </c>
      <c r="G308" s="2" t="s">
        <v>3477</v>
      </c>
      <c r="H308" s="2" t="s">
        <v>3492</v>
      </c>
      <c r="I308" s="2" t="s">
        <v>16</v>
      </c>
      <c r="J308" s="75">
        <v>19.940000000000001</v>
      </c>
      <c r="K308" s="76">
        <v>5.1463999999999999</v>
      </c>
      <c r="L308" s="77">
        <v>0.25</v>
      </c>
      <c r="M308" s="78">
        <v>39578</v>
      </c>
      <c r="N308" s="96" t="s">
        <v>5122</v>
      </c>
      <c r="O308" s="2" t="s">
        <v>143</v>
      </c>
      <c r="P308" s="2" t="s">
        <v>3465</v>
      </c>
      <c r="Q308" s="2" t="s">
        <v>3472</v>
      </c>
      <c r="R308" s="23" t="str">
        <f t="shared" si="35"/>
        <v>OK-Canadian-15N-8W-30</v>
      </c>
      <c r="S308" s="23" t="str">
        <f t="shared" si="32"/>
        <v>15N-8W-30</v>
      </c>
      <c r="T308" s="23" t="str">
        <f t="shared" si="33"/>
        <v>15</v>
      </c>
      <c r="U308" s="23" t="str">
        <f t="shared" si="36"/>
        <v>N</v>
      </c>
      <c r="V308" s="23" t="str">
        <f t="shared" si="34"/>
        <v>8</v>
      </c>
      <c r="W308" s="23" t="str">
        <f t="shared" si="37"/>
        <v>W</v>
      </c>
      <c r="X308" s="23" t="str">
        <f t="shared" si="38"/>
        <v>OK</v>
      </c>
      <c r="Y308" s="184" t="str">
        <f t="shared" si="39"/>
        <v>L0007371</v>
      </c>
      <c r="Z308" s="28"/>
      <c r="AA308" s="28"/>
      <c r="AB308" s="23"/>
    </row>
    <row r="309" spans="1:28" ht="15">
      <c r="A309" s="2" t="s">
        <v>6730</v>
      </c>
      <c r="B309" s="2" t="s">
        <v>13</v>
      </c>
      <c r="C309" s="2" t="s">
        <v>14</v>
      </c>
      <c r="D309" s="2" t="s">
        <v>442</v>
      </c>
      <c r="E309" s="2" t="s">
        <v>1100</v>
      </c>
      <c r="F309" s="2" t="s">
        <v>15</v>
      </c>
      <c r="G309" s="2" t="s">
        <v>3477</v>
      </c>
      <c r="H309" s="2" t="s">
        <v>3492</v>
      </c>
      <c r="I309" s="2" t="s">
        <v>16</v>
      </c>
      <c r="J309" s="75">
        <v>19.670000000000002</v>
      </c>
      <c r="K309" s="76">
        <v>4.819</v>
      </c>
      <c r="L309" s="77">
        <v>0.25</v>
      </c>
      <c r="M309" s="78">
        <v>40048</v>
      </c>
      <c r="N309" s="96" t="s">
        <v>5123</v>
      </c>
      <c r="O309" s="2" t="s">
        <v>143</v>
      </c>
      <c r="P309" s="2" t="s">
        <v>3465</v>
      </c>
      <c r="Q309" s="2" t="s">
        <v>3472</v>
      </c>
      <c r="R309" s="23" t="str">
        <f t="shared" si="35"/>
        <v>OK-Canadian-15N-8W-30</v>
      </c>
      <c r="S309" s="23" t="str">
        <f t="shared" si="32"/>
        <v>15N-8W-30</v>
      </c>
      <c r="T309" s="23" t="str">
        <f t="shared" si="33"/>
        <v>15</v>
      </c>
      <c r="U309" s="23" t="str">
        <f t="shared" si="36"/>
        <v>N</v>
      </c>
      <c r="V309" s="23" t="str">
        <f t="shared" si="34"/>
        <v>8</v>
      </c>
      <c r="W309" s="23" t="str">
        <f t="shared" si="37"/>
        <v>W</v>
      </c>
      <c r="X309" s="23" t="str">
        <f t="shared" si="38"/>
        <v>OK</v>
      </c>
      <c r="Y309" s="184" t="str">
        <f t="shared" si="39"/>
        <v>L0007372</v>
      </c>
      <c r="Z309" s="28"/>
      <c r="AA309" s="28"/>
      <c r="AB309" s="23"/>
    </row>
    <row r="310" spans="1:28" ht="15">
      <c r="A310" s="2" t="s">
        <v>6731</v>
      </c>
      <c r="B310" s="2" t="s">
        <v>13</v>
      </c>
      <c r="C310" s="2" t="s">
        <v>14</v>
      </c>
      <c r="D310" s="2" t="s">
        <v>443</v>
      </c>
      <c r="E310" s="2" t="s">
        <v>1177</v>
      </c>
      <c r="F310" s="2" t="s">
        <v>15</v>
      </c>
      <c r="G310" s="2" t="s">
        <v>3477</v>
      </c>
      <c r="H310" s="2" t="s">
        <v>3492</v>
      </c>
      <c r="I310" s="2" t="s">
        <v>16</v>
      </c>
      <c r="J310" s="75">
        <v>20.28</v>
      </c>
      <c r="K310" s="76">
        <v>2.3833000000000002</v>
      </c>
      <c r="L310" s="77">
        <v>0.25</v>
      </c>
      <c r="M310" s="78">
        <v>42568</v>
      </c>
      <c r="N310" s="96" t="s">
        <v>3735</v>
      </c>
      <c r="O310" s="2" t="s">
        <v>143</v>
      </c>
      <c r="P310" s="2" t="s">
        <v>3465</v>
      </c>
      <c r="Q310" s="2" t="s">
        <v>3472</v>
      </c>
      <c r="R310" s="23" t="str">
        <f t="shared" si="35"/>
        <v>OK-Canadian-15N-8W-30</v>
      </c>
      <c r="S310" s="23" t="str">
        <f t="shared" si="32"/>
        <v>15N-8W-30</v>
      </c>
      <c r="T310" s="23" t="str">
        <f t="shared" si="33"/>
        <v>15</v>
      </c>
      <c r="U310" s="23" t="str">
        <f t="shared" si="36"/>
        <v>N</v>
      </c>
      <c r="V310" s="23" t="str">
        <f t="shared" si="34"/>
        <v>8</v>
      </c>
      <c r="W310" s="23" t="str">
        <f t="shared" si="37"/>
        <v>W</v>
      </c>
      <c r="X310" s="23" t="str">
        <f t="shared" si="38"/>
        <v>OK</v>
      </c>
      <c r="Y310" s="184" t="str">
        <f t="shared" si="39"/>
        <v>L0007373</v>
      </c>
      <c r="Z310" s="28"/>
      <c r="AA310" s="28"/>
      <c r="AB310" s="23"/>
    </row>
    <row r="311" spans="1:28" ht="15">
      <c r="A311" s="23" t="s">
        <v>6732</v>
      </c>
      <c r="B311" s="2" t="s">
        <v>13</v>
      </c>
      <c r="C311" s="2" t="s">
        <v>14</v>
      </c>
      <c r="D311" s="2" t="s">
        <v>444</v>
      </c>
      <c r="E311" s="23" t="s">
        <v>2692</v>
      </c>
      <c r="F311" s="2" t="s">
        <v>15</v>
      </c>
      <c r="G311" s="2" t="s">
        <v>3477</v>
      </c>
      <c r="H311" s="2" t="s">
        <v>3492</v>
      </c>
      <c r="I311" s="2" t="s">
        <v>16</v>
      </c>
      <c r="J311" s="75">
        <v>19.13</v>
      </c>
      <c r="K311" s="76">
        <v>0.71428599999999998</v>
      </c>
      <c r="L311" s="77">
        <v>0.25</v>
      </c>
      <c r="M311" s="78">
        <v>39571</v>
      </c>
      <c r="N311" s="96" t="s">
        <v>3736</v>
      </c>
      <c r="O311" s="2" t="s">
        <v>143</v>
      </c>
      <c r="P311" s="2" t="s">
        <v>3465</v>
      </c>
      <c r="Q311" s="2" t="s">
        <v>3472</v>
      </c>
      <c r="R311" s="23" t="str">
        <f t="shared" si="35"/>
        <v>OK-Canadian-15N-8W-30</v>
      </c>
      <c r="S311" s="23" t="str">
        <f t="shared" si="32"/>
        <v>15N-8W-30</v>
      </c>
      <c r="T311" s="23" t="str">
        <f t="shared" si="33"/>
        <v>15</v>
      </c>
      <c r="U311" s="23" t="str">
        <f t="shared" si="36"/>
        <v>N</v>
      </c>
      <c r="V311" s="23" t="str">
        <f t="shared" si="34"/>
        <v>8</v>
      </c>
      <c r="W311" s="23" t="str">
        <f t="shared" si="37"/>
        <v>W</v>
      </c>
      <c r="X311" s="23" t="str">
        <f t="shared" si="38"/>
        <v>OK</v>
      </c>
      <c r="Y311" s="184" t="str">
        <f t="shared" si="39"/>
        <v>L0007374</v>
      </c>
      <c r="Z311" s="28"/>
      <c r="AA311" s="28"/>
      <c r="AB311" s="23"/>
    </row>
    <row r="312" spans="1:28" ht="15">
      <c r="A312" s="2" t="s">
        <v>6733</v>
      </c>
      <c r="B312" s="2" t="s">
        <v>13</v>
      </c>
      <c r="C312" s="2" t="s">
        <v>14</v>
      </c>
      <c r="D312" s="2" t="s">
        <v>445</v>
      </c>
      <c r="E312" s="2" t="s">
        <v>1100</v>
      </c>
      <c r="F312" s="2" t="s">
        <v>15</v>
      </c>
      <c r="G312" s="2" t="s">
        <v>3477</v>
      </c>
      <c r="H312" s="2" t="s">
        <v>3492</v>
      </c>
      <c r="I312" s="2" t="s">
        <v>16</v>
      </c>
      <c r="J312" s="75">
        <v>20.47</v>
      </c>
      <c r="K312" s="76">
        <v>0.71428599999999998</v>
      </c>
      <c r="L312" s="77">
        <v>0.1875</v>
      </c>
      <c r="M312" s="78">
        <v>39585</v>
      </c>
      <c r="N312" s="96" t="s">
        <v>5124</v>
      </c>
      <c r="O312" s="2" t="s">
        <v>143</v>
      </c>
      <c r="P312" s="2" t="s">
        <v>3465</v>
      </c>
      <c r="Q312" s="2" t="s">
        <v>3472</v>
      </c>
      <c r="R312" s="23" t="str">
        <f t="shared" si="35"/>
        <v>OK-Canadian-15N-8W-30</v>
      </c>
      <c r="S312" s="23" t="str">
        <f t="shared" si="32"/>
        <v>15N-8W-30</v>
      </c>
      <c r="T312" s="23" t="str">
        <f t="shared" si="33"/>
        <v>15</v>
      </c>
      <c r="U312" s="23" t="str">
        <f t="shared" si="36"/>
        <v>N</v>
      </c>
      <c r="V312" s="23" t="str">
        <f t="shared" si="34"/>
        <v>8</v>
      </c>
      <c r="W312" s="23" t="str">
        <f t="shared" si="37"/>
        <v>W</v>
      </c>
      <c r="X312" s="23" t="str">
        <f t="shared" si="38"/>
        <v>OK</v>
      </c>
      <c r="Y312" s="184" t="str">
        <f t="shared" si="39"/>
        <v>L0007375</v>
      </c>
      <c r="Z312" s="28"/>
      <c r="AA312" s="28"/>
      <c r="AB312" s="23"/>
    </row>
    <row r="313" spans="1:28" ht="15">
      <c r="A313" s="2" t="s">
        <v>6734</v>
      </c>
      <c r="B313" s="2" t="s">
        <v>13</v>
      </c>
      <c r="C313" s="2" t="s">
        <v>14</v>
      </c>
      <c r="D313" s="2" t="s">
        <v>446</v>
      </c>
      <c r="E313" s="2" t="s">
        <v>774</v>
      </c>
      <c r="F313" s="2" t="s">
        <v>15</v>
      </c>
      <c r="G313" s="2" t="s">
        <v>3477</v>
      </c>
      <c r="H313" s="2" t="s">
        <v>3492</v>
      </c>
      <c r="I313" s="2" t="s">
        <v>16</v>
      </c>
      <c r="J313" s="75">
        <v>21.48</v>
      </c>
      <c r="K313" s="76">
        <v>1.428571</v>
      </c>
      <c r="L313" s="77">
        <v>0.1875</v>
      </c>
      <c r="M313" s="78">
        <v>40055</v>
      </c>
      <c r="N313" s="96" t="s">
        <v>5125</v>
      </c>
      <c r="O313" s="2" t="s">
        <v>143</v>
      </c>
      <c r="P313" s="2" t="s">
        <v>3465</v>
      </c>
      <c r="Q313" s="2" t="s">
        <v>3472</v>
      </c>
      <c r="R313" s="23" t="str">
        <f t="shared" si="35"/>
        <v>OK-Canadian-15N-8W-30</v>
      </c>
      <c r="S313" s="23" t="str">
        <f t="shared" si="32"/>
        <v>15N-8W-30</v>
      </c>
      <c r="T313" s="23" t="str">
        <f t="shared" si="33"/>
        <v>15</v>
      </c>
      <c r="U313" s="23" t="str">
        <f t="shared" si="36"/>
        <v>N</v>
      </c>
      <c r="V313" s="23" t="str">
        <f t="shared" si="34"/>
        <v>8</v>
      </c>
      <c r="W313" s="23" t="str">
        <f t="shared" si="37"/>
        <v>W</v>
      </c>
      <c r="X313" s="23" t="str">
        <f t="shared" si="38"/>
        <v>OK</v>
      </c>
      <c r="Y313" s="184" t="str">
        <f t="shared" si="39"/>
        <v>L0007376</v>
      </c>
      <c r="Z313" s="28"/>
      <c r="AA313" s="28"/>
      <c r="AB313" s="23"/>
    </row>
    <row r="314" spans="1:28" ht="15">
      <c r="A314" s="23" t="s">
        <v>6735</v>
      </c>
      <c r="B314" s="2" t="s">
        <v>13</v>
      </c>
      <c r="C314" s="2" t="s">
        <v>14</v>
      </c>
      <c r="D314" s="2" t="s">
        <v>447</v>
      </c>
      <c r="E314" s="23" t="s">
        <v>2404</v>
      </c>
      <c r="F314" s="2" t="s">
        <v>15</v>
      </c>
      <c r="G314" s="2" t="s">
        <v>3477</v>
      </c>
      <c r="H314" s="2" t="s">
        <v>3492</v>
      </c>
      <c r="I314" s="2" t="s">
        <v>16</v>
      </c>
      <c r="J314" s="75">
        <v>19.850000000000001</v>
      </c>
      <c r="K314" s="76">
        <v>0.28571400000000002</v>
      </c>
      <c r="L314" s="77">
        <v>0.25</v>
      </c>
      <c r="M314" s="78">
        <v>42576</v>
      </c>
      <c r="N314" s="96" t="s">
        <v>3737</v>
      </c>
      <c r="O314" s="2" t="s">
        <v>143</v>
      </c>
      <c r="P314" s="2" t="s">
        <v>3465</v>
      </c>
      <c r="Q314" s="2" t="s">
        <v>3472</v>
      </c>
      <c r="R314" s="23" t="str">
        <f t="shared" si="35"/>
        <v>OK-Canadian-15N-8W-30</v>
      </c>
      <c r="S314" s="23" t="str">
        <f t="shared" si="32"/>
        <v>15N-8W-30</v>
      </c>
      <c r="T314" s="23" t="str">
        <f t="shared" si="33"/>
        <v>15</v>
      </c>
      <c r="U314" s="23" t="str">
        <f t="shared" si="36"/>
        <v>N</v>
      </c>
      <c r="V314" s="23" t="str">
        <f t="shared" si="34"/>
        <v>8</v>
      </c>
      <c r="W314" s="23" t="str">
        <f t="shared" si="37"/>
        <v>W</v>
      </c>
      <c r="X314" s="23" t="str">
        <f t="shared" si="38"/>
        <v>OK</v>
      </c>
      <c r="Y314" s="184" t="str">
        <f t="shared" si="39"/>
        <v>L0007377</v>
      </c>
      <c r="Z314" s="28"/>
      <c r="AA314" s="28"/>
      <c r="AB314" s="23"/>
    </row>
    <row r="315" spans="1:28" ht="15">
      <c r="A315" s="2" t="s">
        <v>6736</v>
      </c>
      <c r="B315" s="2" t="s">
        <v>13</v>
      </c>
      <c r="C315" s="2" t="s">
        <v>14</v>
      </c>
      <c r="D315" s="2" t="s">
        <v>448</v>
      </c>
      <c r="E315" s="23" t="s">
        <v>1589</v>
      </c>
      <c r="F315" s="2" t="s">
        <v>15</v>
      </c>
      <c r="G315" s="2" t="s">
        <v>3477</v>
      </c>
      <c r="H315" s="2" t="s">
        <v>3490</v>
      </c>
      <c r="I315" s="2" t="s">
        <v>16</v>
      </c>
      <c r="J315" s="75">
        <v>30.53</v>
      </c>
      <c r="K315" s="76">
        <v>9.9999999000000006</v>
      </c>
      <c r="L315" s="77">
        <v>0.1875</v>
      </c>
      <c r="M315" s="78">
        <v>39598</v>
      </c>
      <c r="N315" s="96" t="s">
        <v>5126</v>
      </c>
      <c r="O315" s="2" t="s">
        <v>265</v>
      </c>
      <c r="P315" s="2" t="s">
        <v>3465</v>
      </c>
      <c r="Q315" s="2" t="s">
        <v>3471</v>
      </c>
      <c r="R315" s="23" t="str">
        <f t="shared" si="35"/>
        <v>OK-Canadian-15N-7W-12</v>
      </c>
      <c r="S315" s="23" t="str">
        <f t="shared" si="32"/>
        <v>15N-7W-12</v>
      </c>
      <c r="T315" s="23" t="str">
        <f t="shared" si="33"/>
        <v>15</v>
      </c>
      <c r="U315" s="23" t="str">
        <f t="shared" si="36"/>
        <v>N</v>
      </c>
      <c r="V315" s="23" t="str">
        <f t="shared" si="34"/>
        <v>7</v>
      </c>
      <c r="W315" s="23" t="str">
        <f t="shared" si="37"/>
        <v>W</v>
      </c>
      <c r="X315" s="23" t="str">
        <f t="shared" si="38"/>
        <v>OK</v>
      </c>
      <c r="Y315" s="184" t="str">
        <f t="shared" si="39"/>
        <v>L0007378</v>
      </c>
      <c r="Z315" s="28"/>
      <c r="AA315" s="28"/>
      <c r="AB315" s="23"/>
    </row>
    <row r="316" spans="1:28" ht="15">
      <c r="A316" s="2" t="s">
        <v>6737</v>
      </c>
      <c r="B316" s="2" t="s">
        <v>13</v>
      </c>
      <c r="C316" s="2" t="s">
        <v>14</v>
      </c>
      <c r="D316" s="2" t="s">
        <v>449</v>
      </c>
      <c r="E316" s="2" t="s">
        <v>616</v>
      </c>
      <c r="F316" s="2" t="s">
        <v>15</v>
      </c>
      <c r="G316" s="2" t="s">
        <v>3477</v>
      </c>
      <c r="H316" s="2" t="s">
        <v>3490</v>
      </c>
      <c r="I316" s="2" t="s">
        <v>16</v>
      </c>
      <c r="J316" s="75">
        <v>30.96</v>
      </c>
      <c r="K316" s="76">
        <v>9.9999999000000006</v>
      </c>
      <c r="L316" s="77">
        <v>0.1875</v>
      </c>
      <c r="M316" s="78">
        <v>39612</v>
      </c>
      <c r="N316" s="96" t="s">
        <v>5127</v>
      </c>
      <c r="O316" s="2" t="s">
        <v>265</v>
      </c>
      <c r="P316" s="2" t="s">
        <v>3465</v>
      </c>
      <c r="Q316" s="2" t="s">
        <v>3471</v>
      </c>
      <c r="R316" s="23" t="str">
        <f t="shared" si="35"/>
        <v>OK-Canadian-15N-7W-12</v>
      </c>
      <c r="S316" s="23" t="str">
        <f t="shared" si="32"/>
        <v>15N-7W-12</v>
      </c>
      <c r="T316" s="23" t="str">
        <f t="shared" si="33"/>
        <v>15</v>
      </c>
      <c r="U316" s="23" t="str">
        <f t="shared" si="36"/>
        <v>N</v>
      </c>
      <c r="V316" s="23" t="str">
        <f t="shared" si="34"/>
        <v>7</v>
      </c>
      <c r="W316" s="23" t="str">
        <f t="shared" si="37"/>
        <v>W</v>
      </c>
      <c r="X316" s="23" t="str">
        <f t="shared" si="38"/>
        <v>OK</v>
      </c>
      <c r="Y316" s="184" t="str">
        <f t="shared" si="39"/>
        <v>L0007379</v>
      </c>
      <c r="Z316" s="28"/>
      <c r="AA316" s="28"/>
      <c r="AB316" s="23"/>
    </row>
    <row r="317" spans="1:28" ht="15">
      <c r="A317" s="23" t="s">
        <v>6738</v>
      </c>
      <c r="B317" s="2" t="s">
        <v>13</v>
      </c>
      <c r="C317" s="2" t="s">
        <v>14</v>
      </c>
      <c r="D317" s="2" t="s">
        <v>450</v>
      </c>
      <c r="E317" s="2" t="s">
        <v>215</v>
      </c>
      <c r="F317" s="2" t="s">
        <v>15</v>
      </c>
      <c r="G317" s="2" t="s">
        <v>3477</v>
      </c>
      <c r="H317" s="2" t="s">
        <v>3490</v>
      </c>
      <c r="I317" s="2" t="s">
        <v>16</v>
      </c>
      <c r="J317" s="75">
        <v>29.33</v>
      </c>
      <c r="K317" s="76">
        <v>5.0000001000000003</v>
      </c>
      <c r="L317" s="77">
        <v>0.21</v>
      </c>
      <c r="M317" s="78">
        <v>39761</v>
      </c>
      <c r="N317" s="96" t="s">
        <v>4456</v>
      </c>
      <c r="O317" s="2" t="s">
        <v>265</v>
      </c>
      <c r="P317" s="2" t="s">
        <v>3465</v>
      </c>
      <c r="Q317" s="2" t="s">
        <v>3471</v>
      </c>
      <c r="R317" s="23" t="str">
        <f t="shared" si="35"/>
        <v>OK-Canadian-15N-7W-12</v>
      </c>
      <c r="S317" s="23" t="str">
        <f t="shared" si="32"/>
        <v>15N-7W-12</v>
      </c>
      <c r="T317" s="23" t="str">
        <f t="shared" si="33"/>
        <v>15</v>
      </c>
      <c r="U317" s="23" t="str">
        <f t="shared" si="36"/>
        <v>N</v>
      </c>
      <c r="V317" s="23" t="str">
        <f t="shared" si="34"/>
        <v>7</v>
      </c>
      <c r="W317" s="23" t="str">
        <f t="shared" si="37"/>
        <v>W</v>
      </c>
      <c r="X317" s="23" t="str">
        <f t="shared" si="38"/>
        <v>OK</v>
      </c>
      <c r="Y317" s="184" t="str">
        <f t="shared" si="39"/>
        <v>L0007380</v>
      </c>
      <c r="Z317" s="28"/>
      <c r="AA317" s="28"/>
      <c r="AB317" s="23"/>
    </row>
    <row r="318" spans="1:28" ht="15">
      <c r="A318" s="2" t="s">
        <v>6739</v>
      </c>
      <c r="B318" s="2" t="s">
        <v>13</v>
      </c>
      <c r="C318" s="2" t="s">
        <v>14</v>
      </c>
      <c r="D318" s="2" t="s">
        <v>451</v>
      </c>
      <c r="E318" s="23" t="s">
        <v>3063</v>
      </c>
      <c r="F318" s="2" t="s">
        <v>15</v>
      </c>
      <c r="G318" s="2" t="s">
        <v>3477</v>
      </c>
      <c r="H318" s="2" t="s">
        <v>3490</v>
      </c>
      <c r="I318" s="2" t="s">
        <v>16</v>
      </c>
      <c r="J318" s="75">
        <v>30.27</v>
      </c>
      <c r="K318" s="76">
        <v>5.0000001000000003</v>
      </c>
      <c r="L318" s="77">
        <v>0.21</v>
      </c>
      <c r="M318" s="78">
        <v>42210</v>
      </c>
      <c r="N318" s="96" t="s">
        <v>5128</v>
      </c>
      <c r="O318" s="2" t="s">
        <v>265</v>
      </c>
      <c r="P318" s="2" t="s">
        <v>3465</v>
      </c>
      <c r="Q318" s="2" t="s">
        <v>3471</v>
      </c>
      <c r="R318" s="23" t="str">
        <f t="shared" si="35"/>
        <v>OK-Canadian-15N-7W-12</v>
      </c>
      <c r="S318" s="23" t="str">
        <f t="shared" si="32"/>
        <v>15N-7W-12</v>
      </c>
      <c r="T318" s="23" t="str">
        <f t="shared" si="33"/>
        <v>15</v>
      </c>
      <c r="U318" s="23" t="str">
        <f t="shared" si="36"/>
        <v>N</v>
      </c>
      <c r="V318" s="23" t="str">
        <f t="shared" si="34"/>
        <v>7</v>
      </c>
      <c r="W318" s="23" t="str">
        <f t="shared" si="37"/>
        <v>W</v>
      </c>
      <c r="X318" s="23" t="str">
        <f t="shared" si="38"/>
        <v>OK</v>
      </c>
      <c r="Y318" s="184" t="str">
        <f t="shared" si="39"/>
        <v>L0007381</v>
      </c>
      <c r="Z318" s="28"/>
      <c r="AA318" s="28"/>
      <c r="AB318" s="23"/>
    </row>
    <row r="319" spans="1:28" ht="15">
      <c r="A319" s="2" t="s">
        <v>6740</v>
      </c>
      <c r="B319" s="2" t="s">
        <v>13</v>
      </c>
      <c r="C319" s="2" t="s">
        <v>14</v>
      </c>
      <c r="D319" s="2" t="s">
        <v>452</v>
      </c>
      <c r="E319" s="23" t="s">
        <v>2404</v>
      </c>
      <c r="F319" s="2" t="s">
        <v>15</v>
      </c>
      <c r="G319" s="2" t="s">
        <v>3477</v>
      </c>
      <c r="H319" s="2" t="s">
        <v>3490</v>
      </c>
      <c r="I319" s="2" t="s">
        <v>16</v>
      </c>
      <c r="J319" s="75">
        <v>189.68</v>
      </c>
      <c r="K319" s="76">
        <v>4.3522914000000004</v>
      </c>
      <c r="L319" s="77">
        <v>0.25</v>
      </c>
      <c r="M319" s="78">
        <v>39597</v>
      </c>
      <c r="N319" s="96" t="s">
        <v>5129</v>
      </c>
      <c r="O319" s="2" t="s">
        <v>265</v>
      </c>
      <c r="P319" s="2" t="s">
        <v>3465</v>
      </c>
      <c r="Q319" s="2" t="s">
        <v>3471</v>
      </c>
      <c r="R319" s="23" t="str">
        <f t="shared" si="35"/>
        <v>OK-Canadian-15N-7W-12</v>
      </c>
      <c r="S319" s="23" t="str">
        <f t="shared" si="32"/>
        <v>15N-7W-12</v>
      </c>
      <c r="T319" s="23" t="str">
        <f t="shared" si="33"/>
        <v>15</v>
      </c>
      <c r="U319" s="23" t="str">
        <f t="shared" si="36"/>
        <v>N</v>
      </c>
      <c r="V319" s="23" t="str">
        <f t="shared" si="34"/>
        <v>7</v>
      </c>
      <c r="W319" s="23" t="str">
        <f t="shared" si="37"/>
        <v>W</v>
      </c>
      <c r="X319" s="23" t="str">
        <f t="shared" si="38"/>
        <v>OK</v>
      </c>
      <c r="Y319" s="184" t="str">
        <f t="shared" si="39"/>
        <v>L0007382</v>
      </c>
      <c r="Z319" s="28"/>
      <c r="AA319" s="28"/>
      <c r="AB319" s="23"/>
    </row>
    <row r="320" spans="1:28" ht="15">
      <c r="A320" s="23" t="s">
        <v>6741</v>
      </c>
      <c r="B320" s="2" t="s">
        <v>13</v>
      </c>
      <c r="C320" s="2" t="s">
        <v>14</v>
      </c>
      <c r="D320" s="2" t="s">
        <v>453</v>
      </c>
      <c r="E320" s="23" t="s">
        <v>2207</v>
      </c>
      <c r="F320" s="2" t="s">
        <v>15</v>
      </c>
      <c r="G320" s="2" t="s">
        <v>3477</v>
      </c>
      <c r="H320" s="2" t="s">
        <v>3490</v>
      </c>
      <c r="I320" s="2" t="s">
        <v>16</v>
      </c>
      <c r="J320" s="75">
        <v>190.49</v>
      </c>
      <c r="K320" s="76">
        <v>4.6565814000000003</v>
      </c>
      <c r="L320" s="77">
        <v>0.25</v>
      </c>
      <c r="M320" s="78">
        <v>39612</v>
      </c>
      <c r="N320" s="96" t="s">
        <v>5130</v>
      </c>
      <c r="O320" s="2" t="s">
        <v>265</v>
      </c>
      <c r="P320" s="2" t="s">
        <v>3465</v>
      </c>
      <c r="Q320" s="2" t="s">
        <v>3471</v>
      </c>
      <c r="R320" s="23" t="str">
        <f t="shared" si="35"/>
        <v>OK-Canadian-15N-7W-12</v>
      </c>
      <c r="S320" s="23" t="str">
        <f t="shared" si="32"/>
        <v>15N-7W-12</v>
      </c>
      <c r="T320" s="23" t="str">
        <f t="shared" si="33"/>
        <v>15</v>
      </c>
      <c r="U320" s="23" t="str">
        <f t="shared" si="36"/>
        <v>N</v>
      </c>
      <c r="V320" s="23" t="str">
        <f t="shared" si="34"/>
        <v>7</v>
      </c>
      <c r="W320" s="23" t="str">
        <f t="shared" si="37"/>
        <v>W</v>
      </c>
      <c r="X320" s="23" t="str">
        <f t="shared" si="38"/>
        <v>OK</v>
      </c>
      <c r="Y320" s="184" t="str">
        <f t="shared" si="39"/>
        <v>L0007383</v>
      </c>
      <c r="Z320" s="28"/>
      <c r="AA320" s="28"/>
      <c r="AB320" s="23"/>
    </row>
    <row r="321" spans="1:28" ht="15">
      <c r="A321" s="2" t="s">
        <v>6742</v>
      </c>
      <c r="B321" s="2" t="s">
        <v>13</v>
      </c>
      <c r="C321" s="2" t="s">
        <v>14</v>
      </c>
      <c r="D321" s="2" t="s">
        <v>454</v>
      </c>
      <c r="E321" s="23" t="s">
        <v>2552</v>
      </c>
      <c r="F321" s="2" t="s">
        <v>15</v>
      </c>
      <c r="G321" s="2" t="s">
        <v>3477</v>
      </c>
      <c r="H321" s="2" t="s">
        <v>3490</v>
      </c>
      <c r="I321" s="2" t="s">
        <v>16</v>
      </c>
      <c r="J321" s="75">
        <v>19.18</v>
      </c>
      <c r="K321" s="76">
        <v>3.3333399999999999E-2</v>
      </c>
      <c r="L321" s="77">
        <v>0.25</v>
      </c>
      <c r="M321" s="78">
        <v>40138</v>
      </c>
      <c r="N321" s="96" t="s">
        <v>5131</v>
      </c>
      <c r="O321" s="2" t="s">
        <v>265</v>
      </c>
      <c r="P321" s="2" t="s">
        <v>3465</v>
      </c>
      <c r="Q321" s="2" t="s">
        <v>3471</v>
      </c>
      <c r="R321" s="23" t="str">
        <f t="shared" si="35"/>
        <v>OK-Canadian-15N-7W-12</v>
      </c>
      <c r="S321" s="23" t="str">
        <f t="shared" si="32"/>
        <v>15N-7W-12</v>
      </c>
      <c r="T321" s="23" t="str">
        <f t="shared" si="33"/>
        <v>15</v>
      </c>
      <c r="U321" s="23" t="str">
        <f t="shared" si="36"/>
        <v>N</v>
      </c>
      <c r="V321" s="23" t="str">
        <f t="shared" si="34"/>
        <v>7</v>
      </c>
      <c r="W321" s="23" t="str">
        <f t="shared" si="37"/>
        <v>W</v>
      </c>
      <c r="X321" s="23" t="str">
        <f t="shared" si="38"/>
        <v>OK</v>
      </c>
      <c r="Y321" s="184" t="str">
        <f t="shared" si="39"/>
        <v>L0007384</v>
      </c>
      <c r="Z321" s="28"/>
      <c r="AA321" s="28"/>
      <c r="AB321" s="23"/>
    </row>
    <row r="322" spans="1:28" ht="15">
      <c r="A322" s="2" t="s">
        <v>6743</v>
      </c>
      <c r="B322" s="2" t="s">
        <v>13</v>
      </c>
      <c r="C322" s="2" t="s">
        <v>14</v>
      </c>
      <c r="D322" s="2" t="s">
        <v>455</v>
      </c>
      <c r="E322" s="23" t="s">
        <v>1777</v>
      </c>
      <c r="F322" s="2" t="s">
        <v>15</v>
      </c>
      <c r="G322" s="2" t="s">
        <v>3477</v>
      </c>
      <c r="H322" s="2" t="s">
        <v>3490</v>
      </c>
      <c r="I322" s="2" t="s">
        <v>16</v>
      </c>
      <c r="J322" s="75">
        <v>189.8</v>
      </c>
      <c r="K322" s="76">
        <v>4.3522914000000004</v>
      </c>
      <c r="L322" s="77">
        <v>0.25</v>
      </c>
      <c r="M322" s="78">
        <v>42601</v>
      </c>
      <c r="N322" s="96" t="s">
        <v>4457</v>
      </c>
      <c r="O322" s="2" t="s">
        <v>265</v>
      </c>
      <c r="P322" s="2" t="s">
        <v>3465</v>
      </c>
      <c r="Q322" s="2" t="s">
        <v>3471</v>
      </c>
      <c r="R322" s="23" t="str">
        <f t="shared" si="35"/>
        <v>OK-Canadian-15N-7W-12</v>
      </c>
      <c r="S322" s="23" t="str">
        <f t="shared" si="32"/>
        <v>15N-7W-12</v>
      </c>
      <c r="T322" s="23" t="str">
        <f t="shared" si="33"/>
        <v>15</v>
      </c>
      <c r="U322" s="23" t="str">
        <f t="shared" si="36"/>
        <v>N</v>
      </c>
      <c r="V322" s="23" t="str">
        <f t="shared" si="34"/>
        <v>7</v>
      </c>
      <c r="W322" s="23" t="str">
        <f t="shared" si="37"/>
        <v>W</v>
      </c>
      <c r="X322" s="23" t="str">
        <f t="shared" si="38"/>
        <v>OK</v>
      </c>
      <c r="Y322" s="184" t="str">
        <f t="shared" si="39"/>
        <v>L0007385</v>
      </c>
      <c r="Z322" s="28"/>
      <c r="AA322" s="28"/>
      <c r="AB322" s="23"/>
    </row>
    <row r="323" spans="1:28" ht="15">
      <c r="A323" s="23" t="s">
        <v>6744</v>
      </c>
      <c r="B323" s="2" t="s">
        <v>13</v>
      </c>
      <c r="C323" s="2" t="s">
        <v>14</v>
      </c>
      <c r="D323" s="2" t="s">
        <v>456</v>
      </c>
      <c r="E323" s="2" t="s">
        <v>616</v>
      </c>
      <c r="F323" s="2" t="s">
        <v>15</v>
      </c>
      <c r="G323" s="2" t="s">
        <v>3477</v>
      </c>
      <c r="H323" s="2" t="s">
        <v>3490</v>
      </c>
      <c r="I323" s="2" t="s">
        <v>16</v>
      </c>
      <c r="J323" s="75">
        <v>112.48</v>
      </c>
      <c r="K323" s="76">
        <v>2.2916664999999998</v>
      </c>
      <c r="L323" s="77">
        <v>0.1875</v>
      </c>
      <c r="M323" s="78">
        <v>39591</v>
      </c>
      <c r="N323" s="96" t="s">
        <v>5051</v>
      </c>
      <c r="O323" s="2" t="s">
        <v>265</v>
      </c>
      <c r="P323" s="2" t="s">
        <v>3465</v>
      </c>
      <c r="Q323" s="2" t="s">
        <v>3471</v>
      </c>
      <c r="R323" s="23" t="str">
        <f t="shared" si="35"/>
        <v>OK-Canadian-15N-7W-12</v>
      </c>
      <c r="S323" s="23" t="str">
        <f t="shared" si="32"/>
        <v>15N-7W-12</v>
      </c>
      <c r="T323" s="23" t="str">
        <f t="shared" si="33"/>
        <v>15</v>
      </c>
      <c r="U323" s="23" t="str">
        <f t="shared" si="36"/>
        <v>N</v>
      </c>
      <c r="V323" s="23" t="str">
        <f t="shared" si="34"/>
        <v>7</v>
      </c>
      <c r="W323" s="23" t="str">
        <f t="shared" si="37"/>
        <v>W</v>
      </c>
      <c r="X323" s="23" t="str">
        <f t="shared" si="38"/>
        <v>OK</v>
      </c>
      <c r="Y323" s="184" t="str">
        <f t="shared" si="39"/>
        <v>L0007386</v>
      </c>
      <c r="Z323" s="28"/>
      <c r="AA323" s="28"/>
      <c r="AB323" s="23"/>
    </row>
    <row r="324" spans="1:28" ht="15">
      <c r="A324" s="2" t="s">
        <v>6745</v>
      </c>
      <c r="B324" s="2" t="s">
        <v>13</v>
      </c>
      <c r="C324" s="2" t="s">
        <v>14</v>
      </c>
      <c r="D324" s="2" t="s">
        <v>457</v>
      </c>
      <c r="E324" s="2" t="s">
        <v>995</v>
      </c>
      <c r="F324" s="2" t="s">
        <v>15</v>
      </c>
      <c r="G324" s="2" t="s">
        <v>3477</v>
      </c>
      <c r="H324" s="2" t="s">
        <v>3490</v>
      </c>
      <c r="I324" s="2" t="s">
        <v>16</v>
      </c>
      <c r="J324" s="75">
        <v>117.71</v>
      </c>
      <c r="K324" s="76">
        <v>2.2916663000000002</v>
      </c>
      <c r="L324" s="77">
        <v>0.1875</v>
      </c>
      <c r="M324" s="78">
        <v>39632</v>
      </c>
      <c r="N324" s="96" t="s">
        <v>5132</v>
      </c>
      <c r="O324" s="2" t="s">
        <v>265</v>
      </c>
      <c r="P324" s="2" t="s">
        <v>3465</v>
      </c>
      <c r="Q324" s="2" t="s">
        <v>3471</v>
      </c>
      <c r="R324" s="23" t="str">
        <f t="shared" si="35"/>
        <v>OK-Canadian-15N-7W-12</v>
      </c>
      <c r="S324" s="23" t="str">
        <f t="shared" si="32"/>
        <v>15N-7W-12</v>
      </c>
      <c r="T324" s="23" t="str">
        <f t="shared" si="33"/>
        <v>15</v>
      </c>
      <c r="U324" s="23" t="str">
        <f t="shared" si="36"/>
        <v>N</v>
      </c>
      <c r="V324" s="23" t="str">
        <f t="shared" si="34"/>
        <v>7</v>
      </c>
      <c r="W324" s="23" t="str">
        <f t="shared" si="37"/>
        <v>W</v>
      </c>
      <c r="X324" s="23" t="str">
        <f t="shared" si="38"/>
        <v>OK</v>
      </c>
      <c r="Y324" s="184" t="str">
        <f t="shared" si="39"/>
        <v>L0007387</v>
      </c>
      <c r="Z324" s="28"/>
      <c r="AA324" s="28"/>
      <c r="AB324" s="23"/>
    </row>
    <row r="325" spans="1:28" ht="15">
      <c r="A325" s="2" t="s">
        <v>6746</v>
      </c>
      <c r="B325" s="2" t="s">
        <v>13</v>
      </c>
      <c r="C325" s="2" t="s">
        <v>14</v>
      </c>
      <c r="D325" s="2" t="s">
        <v>458</v>
      </c>
      <c r="E325" s="23" t="s">
        <v>2864</v>
      </c>
      <c r="F325" s="2" t="s">
        <v>15</v>
      </c>
      <c r="G325" s="2" t="s">
        <v>3477</v>
      </c>
      <c r="H325" s="2" t="s">
        <v>3490</v>
      </c>
      <c r="I325" s="2" t="s">
        <v>16</v>
      </c>
      <c r="J325" s="75">
        <v>20.91</v>
      </c>
      <c r="K325" s="76">
        <v>3.3333399999999999E-2</v>
      </c>
      <c r="L325" s="77">
        <v>0.25</v>
      </c>
      <c r="M325" s="78">
        <v>40116</v>
      </c>
      <c r="N325" s="96" t="s">
        <v>5133</v>
      </c>
      <c r="O325" s="2" t="s">
        <v>265</v>
      </c>
      <c r="P325" s="2" t="s">
        <v>3465</v>
      </c>
      <c r="Q325" s="2" t="s">
        <v>3471</v>
      </c>
      <c r="R325" s="23" t="str">
        <f t="shared" si="35"/>
        <v>OK-Canadian-15N-7W-12</v>
      </c>
      <c r="S325" s="23" t="str">
        <f t="shared" si="32"/>
        <v>15N-7W-12</v>
      </c>
      <c r="T325" s="23" t="str">
        <f t="shared" si="33"/>
        <v>15</v>
      </c>
      <c r="U325" s="23" t="str">
        <f t="shared" si="36"/>
        <v>N</v>
      </c>
      <c r="V325" s="23" t="str">
        <f t="shared" si="34"/>
        <v>7</v>
      </c>
      <c r="W325" s="23" t="str">
        <f t="shared" si="37"/>
        <v>W</v>
      </c>
      <c r="X325" s="23" t="str">
        <f t="shared" si="38"/>
        <v>OK</v>
      </c>
      <c r="Y325" s="184" t="str">
        <f t="shared" si="39"/>
        <v>L0007388</v>
      </c>
      <c r="Z325" s="28"/>
      <c r="AA325" s="28"/>
      <c r="AB325" s="23"/>
    </row>
    <row r="326" spans="1:28" ht="15">
      <c r="A326" s="23" t="s">
        <v>6747</v>
      </c>
      <c r="B326" s="2" t="s">
        <v>13</v>
      </c>
      <c r="C326" s="2" t="s">
        <v>14</v>
      </c>
      <c r="D326" s="2" t="s">
        <v>459</v>
      </c>
      <c r="E326" s="23" t="s">
        <v>1274</v>
      </c>
      <c r="F326" s="2" t="s">
        <v>15</v>
      </c>
      <c r="G326" s="2" t="s">
        <v>3477</v>
      </c>
      <c r="H326" s="2" t="s">
        <v>3490</v>
      </c>
      <c r="I326" s="2" t="s">
        <v>16</v>
      </c>
      <c r="J326" s="75">
        <v>209.97</v>
      </c>
      <c r="K326" s="76">
        <v>1.5046297</v>
      </c>
      <c r="L326" s="77">
        <v>0.1875</v>
      </c>
      <c r="M326" s="78">
        <v>42598</v>
      </c>
      <c r="N326" s="96" t="s">
        <v>5134</v>
      </c>
      <c r="O326" s="2" t="s">
        <v>265</v>
      </c>
      <c r="P326" s="2" t="s">
        <v>3465</v>
      </c>
      <c r="Q326" s="2" t="s">
        <v>3471</v>
      </c>
      <c r="R326" s="23" t="str">
        <f t="shared" si="35"/>
        <v>OK-Canadian-15N-7W-12</v>
      </c>
      <c r="S326" s="23" t="str">
        <f t="shared" si="32"/>
        <v>15N-7W-12</v>
      </c>
      <c r="T326" s="23" t="str">
        <f t="shared" si="33"/>
        <v>15</v>
      </c>
      <c r="U326" s="23" t="str">
        <f t="shared" si="36"/>
        <v>N</v>
      </c>
      <c r="V326" s="23" t="str">
        <f t="shared" si="34"/>
        <v>7</v>
      </c>
      <c r="W326" s="23" t="str">
        <f t="shared" si="37"/>
        <v>W</v>
      </c>
      <c r="X326" s="23" t="str">
        <f t="shared" si="38"/>
        <v>OK</v>
      </c>
      <c r="Y326" s="184" t="str">
        <f t="shared" si="39"/>
        <v>L0007389</v>
      </c>
      <c r="Z326" s="28"/>
      <c r="AA326" s="28"/>
      <c r="AB326" s="23"/>
    </row>
    <row r="327" spans="1:28" ht="15">
      <c r="A327" s="2" t="s">
        <v>6748</v>
      </c>
      <c r="B327" s="2" t="s">
        <v>13</v>
      </c>
      <c r="C327" s="2" t="s">
        <v>14</v>
      </c>
      <c r="D327" s="2" t="s">
        <v>460</v>
      </c>
      <c r="E327" s="23" t="s">
        <v>1589</v>
      </c>
      <c r="F327" s="2" t="s">
        <v>15</v>
      </c>
      <c r="G327" s="2" t="s">
        <v>3477</v>
      </c>
      <c r="H327" s="2" t="s">
        <v>3490</v>
      </c>
      <c r="I327" s="2" t="s">
        <v>16</v>
      </c>
      <c r="J327" s="75">
        <v>19.190000000000001</v>
      </c>
      <c r="K327" s="76">
        <v>16.600000000000001</v>
      </c>
      <c r="L327" s="77">
        <v>0.125</v>
      </c>
      <c r="M327" s="78">
        <v>39627</v>
      </c>
      <c r="N327" s="96" t="s">
        <v>3738</v>
      </c>
      <c r="O327" s="2" t="s">
        <v>265</v>
      </c>
      <c r="P327" s="2" t="s">
        <v>3465</v>
      </c>
      <c r="Q327" s="2" t="s">
        <v>3471</v>
      </c>
      <c r="R327" s="23" t="str">
        <f t="shared" si="35"/>
        <v>OK-Canadian-15N-7W-12</v>
      </c>
      <c r="S327" s="23" t="str">
        <f t="shared" si="32"/>
        <v>15N-7W-12</v>
      </c>
      <c r="T327" s="23" t="str">
        <f t="shared" si="33"/>
        <v>15</v>
      </c>
      <c r="U327" s="23" t="str">
        <f t="shared" si="36"/>
        <v>N</v>
      </c>
      <c r="V327" s="23" t="str">
        <f t="shared" si="34"/>
        <v>7</v>
      </c>
      <c r="W327" s="23" t="str">
        <f t="shared" si="37"/>
        <v>W</v>
      </c>
      <c r="X327" s="23" t="str">
        <f t="shared" si="38"/>
        <v>OK</v>
      </c>
      <c r="Y327" s="184" t="str">
        <f t="shared" si="39"/>
        <v>L0007390</v>
      </c>
      <c r="Z327" s="28"/>
      <c r="AA327" s="28"/>
      <c r="AB327" s="23"/>
    </row>
    <row r="328" spans="1:28" ht="15">
      <c r="A328" s="2" t="s">
        <v>6749</v>
      </c>
      <c r="B328" s="2" t="s">
        <v>13</v>
      </c>
      <c r="C328" s="2" t="s">
        <v>14</v>
      </c>
      <c r="D328" s="2" t="s">
        <v>461</v>
      </c>
      <c r="E328" s="23" t="s">
        <v>2692</v>
      </c>
      <c r="F328" s="2" t="s">
        <v>15</v>
      </c>
      <c r="G328" s="2" t="s">
        <v>3477</v>
      </c>
      <c r="H328" s="2" t="s">
        <v>3490</v>
      </c>
      <c r="I328" s="2" t="s">
        <v>16</v>
      </c>
      <c r="J328" s="75">
        <v>20.82</v>
      </c>
      <c r="K328" s="76">
        <v>5.2083400000000002E-2</v>
      </c>
      <c r="L328" s="77">
        <v>0.125</v>
      </c>
      <c r="M328" s="78">
        <v>39668</v>
      </c>
      <c r="N328" s="96" t="s">
        <v>5118</v>
      </c>
      <c r="O328" s="2" t="s">
        <v>265</v>
      </c>
      <c r="P328" s="2" t="s">
        <v>3465</v>
      </c>
      <c r="Q328" s="2" t="s">
        <v>3471</v>
      </c>
      <c r="R328" s="23" t="str">
        <f t="shared" si="35"/>
        <v>OK-Canadian-15N-7W-12</v>
      </c>
      <c r="S328" s="23" t="str">
        <f t="shared" ref="S328:S391" si="40">_xlfn.TEXTAFTER(R328,"-",2,1,0,"ERROR")</f>
        <v>15N-7W-12</v>
      </c>
      <c r="T328" s="23" t="str">
        <f t="shared" ref="T328:T391" si="41">_xlfn.TEXTBEFORE(P328,U328)</f>
        <v>15</v>
      </c>
      <c r="U328" s="23" t="str">
        <f t="shared" si="36"/>
        <v>N</v>
      </c>
      <c r="V328" s="23" t="str">
        <f t="shared" ref="V328:V391" si="42">_xlfn.TEXTBEFORE(Q328,W328)</f>
        <v>7</v>
      </c>
      <c r="W328" s="23" t="str">
        <f t="shared" si="37"/>
        <v>W</v>
      </c>
      <c r="X328" s="23" t="str">
        <f t="shared" si="38"/>
        <v>OK</v>
      </c>
      <c r="Y328" s="184" t="str">
        <f t="shared" si="39"/>
        <v>L0007391</v>
      </c>
      <c r="Z328" s="28"/>
      <c r="AA328" s="28"/>
      <c r="AB328" s="23"/>
    </row>
    <row r="329" spans="1:28" ht="15">
      <c r="A329" s="23" t="s">
        <v>6750</v>
      </c>
      <c r="B329" s="2" t="s">
        <v>13</v>
      </c>
      <c r="C329" s="2" t="s">
        <v>14</v>
      </c>
      <c r="D329" s="2" t="s">
        <v>462</v>
      </c>
      <c r="E329" s="2" t="s">
        <v>766</v>
      </c>
      <c r="F329" s="2" t="s">
        <v>15</v>
      </c>
      <c r="G329" s="2" t="s">
        <v>3477</v>
      </c>
      <c r="H329" s="2" t="s">
        <v>3490</v>
      </c>
      <c r="I329" s="2" t="s">
        <v>16</v>
      </c>
      <c r="J329" s="75">
        <v>110.75</v>
      </c>
      <c r="K329" s="76">
        <v>2.2916664999999998</v>
      </c>
      <c r="L329" s="77">
        <v>0.1875</v>
      </c>
      <c r="M329" s="78">
        <v>40075</v>
      </c>
      <c r="N329" s="96" t="s">
        <v>5135</v>
      </c>
      <c r="O329" s="2" t="s">
        <v>265</v>
      </c>
      <c r="P329" s="2" t="s">
        <v>3465</v>
      </c>
      <c r="Q329" s="2" t="s">
        <v>3471</v>
      </c>
      <c r="R329" s="23" t="str">
        <f t="shared" ref="R329:R392" si="43">_xlfn.TEXTJOIN("-",TRUE,F329,G329,P329,Q329,O329)</f>
        <v>OK-Canadian-15N-7W-12</v>
      </c>
      <c r="S329" s="23" t="str">
        <f t="shared" si="40"/>
        <v>15N-7W-12</v>
      </c>
      <c r="T329" s="23" t="str">
        <f t="shared" si="41"/>
        <v>15</v>
      </c>
      <c r="U329" s="23" t="str">
        <f t="shared" ref="U329:U392" si="44">RIGHT(P329,1)</f>
        <v>N</v>
      </c>
      <c r="V329" s="23" t="str">
        <f t="shared" si="42"/>
        <v>7</v>
      </c>
      <c r="W329" s="23" t="str">
        <f t="shared" ref="W329:W392" si="45">RIGHT(Q329,1)</f>
        <v>W</v>
      </c>
      <c r="X329" s="23" t="str">
        <f t="shared" ref="X329:X392" si="46">LEFT(A329,2)</f>
        <v>OK</v>
      </c>
      <c r="Y329" s="184" t="str">
        <f t="shared" ref="Y329:Y392" si="47">MID(A329,4,8)</f>
        <v>L0007392</v>
      </c>
      <c r="Z329" s="28"/>
      <c r="AA329" s="28"/>
      <c r="AB329" s="23"/>
    </row>
    <row r="330" spans="1:28" ht="15">
      <c r="A330" s="2" t="s">
        <v>6751</v>
      </c>
      <c r="B330" s="2" t="s">
        <v>13</v>
      </c>
      <c r="C330" s="2" t="s">
        <v>14</v>
      </c>
      <c r="D330" s="2" t="s">
        <v>463</v>
      </c>
      <c r="E330" s="2" t="s">
        <v>1100</v>
      </c>
      <c r="F330" s="2" t="s">
        <v>15</v>
      </c>
      <c r="G330" s="2" t="s">
        <v>3477</v>
      </c>
      <c r="H330" s="2" t="s">
        <v>3490</v>
      </c>
      <c r="I330" s="2" t="s">
        <v>16</v>
      </c>
      <c r="J330" s="75">
        <v>22.14</v>
      </c>
      <c r="K330" s="76">
        <v>3.4180000000000002E-2</v>
      </c>
      <c r="L330" s="77">
        <v>0.21</v>
      </c>
      <c r="M330" s="78">
        <v>42210</v>
      </c>
      <c r="N330" s="96" t="s">
        <v>5136</v>
      </c>
      <c r="O330" s="2" t="s">
        <v>265</v>
      </c>
      <c r="P330" s="2" t="s">
        <v>3465</v>
      </c>
      <c r="Q330" s="2" t="s">
        <v>3471</v>
      </c>
      <c r="R330" s="23" t="str">
        <f t="shared" si="43"/>
        <v>OK-Canadian-15N-7W-12</v>
      </c>
      <c r="S330" s="23" t="str">
        <f t="shared" si="40"/>
        <v>15N-7W-12</v>
      </c>
      <c r="T330" s="23" t="str">
        <f t="shared" si="41"/>
        <v>15</v>
      </c>
      <c r="U330" s="23" t="str">
        <f t="shared" si="44"/>
        <v>N</v>
      </c>
      <c r="V330" s="23" t="str">
        <f t="shared" si="42"/>
        <v>7</v>
      </c>
      <c r="W330" s="23" t="str">
        <f t="shared" si="45"/>
        <v>W</v>
      </c>
      <c r="X330" s="23" t="str">
        <f t="shared" si="46"/>
        <v>OK</v>
      </c>
      <c r="Y330" s="184" t="str">
        <f t="shared" si="47"/>
        <v>L0007393</v>
      </c>
      <c r="Z330" s="28"/>
      <c r="AA330" s="28"/>
      <c r="AB330" s="23"/>
    </row>
    <row r="331" spans="1:28" ht="15">
      <c r="A331" s="2" t="s">
        <v>6752</v>
      </c>
      <c r="B331" s="2" t="s">
        <v>13</v>
      </c>
      <c r="C331" s="2" t="s">
        <v>14</v>
      </c>
      <c r="D331" s="2" t="s">
        <v>464</v>
      </c>
      <c r="E331" s="23" t="s">
        <v>1589</v>
      </c>
      <c r="F331" s="2" t="s">
        <v>15</v>
      </c>
      <c r="G331" s="2" t="s">
        <v>3477</v>
      </c>
      <c r="H331" s="2" t="s">
        <v>3490</v>
      </c>
      <c r="I331" s="2" t="s">
        <v>16</v>
      </c>
      <c r="J331" s="75">
        <v>47.87</v>
      </c>
      <c r="K331" s="76">
        <v>0.62128000000000005</v>
      </c>
      <c r="L331" s="77">
        <v>0.21</v>
      </c>
      <c r="M331" s="78">
        <v>39187</v>
      </c>
      <c r="N331" s="96" t="s">
        <v>4458</v>
      </c>
      <c r="O331" s="2" t="s">
        <v>265</v>
      </c>
      <c r="P331" s="2" t="s">
        <v>3465</v>
      </c>
      <c r="Q331" s="2" t="s">
        <v>3471</v>
      </c>
      <c r="R331" s="23" t="str">
        <f t="shared" si="43"/>
        <v>OK-Canadian-15N-7W-12</v>
      </c>
      <c r="S331" s="23" t="str">
        <f t="shared" si="40"/>
        <v>15N-7W-12</v>
      </c>
      <c r="T331" s="23" t="str">
        <f t="shared" si="41"/>
        <v>15</v>
      </c>
      <c r="U331" s="23" t="str">
        <f t="shared" si="44"/>
        <v>N</v>
      </c>
      <c r="V331" s="23" t="str">
        <f t="shared" si="42"/>
        <v>7</v>
      </c>
      <c r="W331" s="23" t="str">
        <f t="shared" si="45"/>
        <v>W</v>
      </c>
      <c r="X331" s="23" t="str">
        <f t="shared" si="46"/>
        <v>OK</v>
      </c>
      <c r="Y331" s="184" t="str">
        <f t="shared" si="47"/>
        <v>L0007394</v>
      </c>
      <c r="Z331" s="28"/>
      <c r="AA331" s="28"/>
      <c r="AB331" s="23"/>
    </row>
    <row r="332" spans="1:28" ht="15">
      <c r="A332" s="23" t="s">
        <v>6753</v>
      </c>
      <c r="B332" s="2" t="s">
        <v>13</v>
      </c>
      <c r="C332" s="2" t="s">
        <v>14</v>
      </c>
      <c r="D332" s="2" t="s">
        <v>465</v>
      </c>
      <c r="E332" s="2" t="s">
        <v>723</v>
      </c>
      <c r="F332" s="2" t="s">
        <v>15</v>
      </c>
      <c r="G332" s="2" t="s">
        <v>3477</v>
      </c>
      <c r="H332" s="2" t="s">
        <v>3490</v>
      </c>
      <c r="I332" s="2" t="s">
        <v>16</v>
      </c>
      <c r="J332" s="75">
        <v>19.12</v>
      </c>
      <c r="K332" s="76">
        <v>0.25596000000000002</v>
      </c>
      <c r="L332" s="77">
        <v>0.21</v>
      </c>
      <c r="M332" s="78">
        <v>38617</v>
      </c>
      <c r="N332" s="96" t="s">
        <v>5137</v>
      </c>
      <c r="O332" s="2" t="s">
        <v>265</v>
      </c>
      <c r="P332" s="2" t="s">
        <v>3465</v>
      </c>
      <c r="Q332" s="2" t="s">
        <v>3471</v>
      </c>
      <c r="R332" s="23" t="str">
        <f t="shared" si="43"/>
        <v>OK-Canadian-15N-7W-12</v>
      </c>
      <c r="S332" s="23" t="str">
        <f t="shared" si="40"/>
        <v>15N-7W-12</v>
      </c>
      <c r="T332" s="23" t="str">
        <f t="shared" si="41"/>
        <v>15</v>
      </c>
      <c r="U332" s="23" t="str">
        <f t="shared" si="44"/>
        <v>N</v>
      </c>
      <c r="V332" s="23" t="str">
        <f t="shared" si="42"/>
        <v>7</v>
      </c>
      <c r="W332" s="23" t="str">
        <f t="shared" si="45"/>
        <v>W</v>
      </c>
      <c r="X332" s="23" t="str">
        <f t="shared" si="46"/>
        <v>OK</v>
      </c>
      <c r="Y332" s="184" t="str">
        <f t="shared" si="47"/>
        <v>L0007395</v>
      </c>
      <c r="Z332" s="28"/>
      <c r="AA332" s="28"/>
      <c r="AB332" s="23"/>
    </row>
    <row r="333" spans="1:28" ht="15">
      <c r="A333" s="2" t="s">
        <v>6754</v>
      </c>
      <c r="B333" s="2" t="s">
        <v>13</v>
      </c>
      <c r="C333" s="2" t="s">
        <v>14</v>
      </c>
      <c r="D333" s="2" t="s">
        <v>466</v>
      </c>
      <c r="E333" s="23" t="s">
        <v>1777</v>
      </c>
      <c r="F333" s="2" t="s">
        <v>15</v>
      </c>
      <c r="G333" s="2" t="s">
        <v>3477</v>
      </c>
      <c r="H333" s="2" t="s">
        <v>3490</v>
      </c>
      <c r="I333" s="2" t="s">
        <v>16</v>
      </c>
      <c r="J333" s="75">
        <v>48.39</v>
      </c>
      <c r="K333" s="76">
        <v>6.3299999999999995E-2</v>
      </c>
      <c r="L333" s="77">
        <v>0.21</v>
      </c>
      <c r="M333" s="78">
        <v>39087</v>
      </c>
      <c r="N333" s="96" t="s">
        <v>5138</v>
      </c>
      <c r="O333" s="2" t="s">
        <v>265</v>
      </c>
      <c r="P333" s="2" t="s">
        <v>3465</v>
      </c>
      <c r="Q333" s="2" t="s">
        <v>3471</v>
      </c>
      <c r="R333" s="23" t="str">
        <f t="shared" si="43"/>
        <v>OK-Canadian-15N-7W-12</v>
      </c>
      <c r="S333" s="23" t="str">
        <f t="shared" si="40"/>
        <v>15N-7W-12</v>
      </c>
      <c r="T333" s="23" t="str">
        <f t="shared" si="41"/>
        <v>15</v>
      </c>
      <c r="U333" s="23" t="str">
        <f t="shared" si="44"/>
        <v>N</v>
      </c>
      <c r="V333" s="23" t="str">
        <f t="shared" si="42"/>
        <v>7</v>
      </c>
      <c r="W333" s="23" t="str">
        <f t="shared" si="45"/>
        <v>W</v>
      </c>
      <c r="X333" s="23" t="str">
        <f t="shared" si="46"/>
        <v>OK</v>
      </c>
      <c r="Y333" s="184" t="str">
        <f t="shared" si="47"/>
        <v>L0007396</v>
      </c>
      <c r="Z333" s="28"/>
      <c r="AA333" s="28"/>
      <c r="AB333" s="23"/>
    </row>
    <row r="334" spans="1:28" ht="15">
      <c r="A334" s="2" t="s">
        <v>6755</v>
      </c>
      <c r="B334" s="2" t="s">
        <v>13</v>
      </c>
      <c r="C334" s="2" t="s">
        <v>14</v>
      </c>
      <c r="D334" s="2" t="s">
        <v>467</v>
      </c>
      <c r="E334" s="2" t="s">
        <v>898</v>
      </c>
      <c r="F334" s="2" t="s">
        <v>15</v>
      </c>
      <c r="G334" s="2" t="s">
        <v>3477</v>
      </c>
      <c r="H334" s="2" t="s">
        <v>3490</v>
      </c>
      <c r="I334" s="2" t="s">
        <v>16</v>
      </c>
      <c r="J334" s="75">
        <v>44.59</v>
      </c>
      <c r="K334" s="76">
        <v>0.3125</v>
      </c>
      <c r="L334" s="77">
        <v>0.21</v>
      </c>
      <c r="M334" s="78">
        <v>41618</v>
      </c>
      <c r="N334" s="96" t="s">
        <v>3739</v>
      </c>
      <c r="O334" s="2" t="s">
        <v>265</v>
      </c>
      <c r="P334" s="2" t="s">
        <v>3465</v>
      </c>
      <c r="Q334" s="2" t="s">
        <v>3471</v>
      </c>
      <c r="R334" s="23" t="str">
        <f t="shared" si="43"/>
        <v>OK-Canadian-15N-7W-12</v>
      </c>
      <c r="S334" s="23" t="str">
        <f t="shared" si="40"/>
        <v>15N-7W-12</v>
      </c>
      <c r="T334" s="23" t="str">
        <f t="shared" si="41"/>
        <v>15</v>
      </c>
      <c r="U334" s="23" t="str">
        <f t="shared" si="44"/>
        <v>N</v>
      </c>
      <c r="V334" s="23" t="str">
        <f t="shared" si="42"/>
        <v>7</v>
      </c>
      <c r="W334" s="23" t="str">
        <f t="shared" si="45"/>
        <v>W</v>
      </c>
      <c r="X334" s="23" t="str">
        <f t="shared" si="46"/>
        <v>OK</v>
      </c>
      <c r="Y334" s="184" t="str">
        <f t="shared" si="47"/>
        <v>L0007397</v>
      </c>
      <c r="Z334" s="28"/>
      <c r="AA334" s="28"/>
      <c r="AB334" s="23"/>
    </row>
    <row r="335" spans="1:28" ht="15">
      <c r="A335" s="23" t="s">
        <v>6756</v>
      </c>
      <c r="B335" s="2" t="s">
        <v>13</v>
      </c>
      <c r="C335" s="2" t="s">
        <v>14</v>
      </c>
      <c r="D335" s="2" t="s">
        <v>468</v>
      </c>
      <c r="E335" s="2" t="s">
        <v>723</v>
      </c>
      <c r="F335" s="2" t="s">
        <v>15</v>
      </c>
      <c r="G335" s="2" t="s">
        <v>3477</v>
      </c>
      <c r="H335" s="2" t="s">
        <v>3490</v>
      </c>
      <c r="I335" s="2" t="s">
        <v>16</v>
      </c>
      <c r="J335" s="75">
        <v>184.58</v>
      </c>
      <c r="K335" s="76">
        <v>27.083300000000001</v>
      </c>
      <c r="L335" s="77">
        <v>0.21</v>
      </c>
      <c r="M335" s="78">
        <v>39068</v>
      </c>
      <c r="N335" s="96" t="s">
        <v>5139</v>
      </c>
      <c r="O335" s="2" t="s">
        <v>265</v>
      </c>
      <c r="P335" s="2" t="s">
        <v>3465</v>
      </c>
      <c r="Q335" s="2" t="s">
        <v>3471</v>
      </c>
      <c r="R335" s="23" t="str">
        <f t="shared" si="43"/>
        <v>OK-Canadian-15N-7W-12</v>
      </c>
      <c r="S335" s="23" t="str">
        <f t="shared" si="40"/>
        <v>15N-7W-12</v>
      </c>
      <c r="T335" s="23" t="str">
        <f t="shared" si="41"/>
        <v>15</v>
      </c>
      <c r="U335" s="23" t="str">
        <f t="shared" si="44"/>
        <v>N</v>
      </c>
      <c r="V335" s="23" t="str">
        <f t="shared" si="42"/>
        <v>7</v>
      </c>
      <c r="W335" s="23" t="str">
        <f t="shared" si="45"/>
        <v>W</v>
      </c>
      <c r="X335" s="23" t="str">
        <f t="shared" si="46"/>
        <v>OK</v>
      </c>
      <c r="Y335" s="184" t="str">
        <f t="shared" si="47"/>
        <v>L0007398</v>
      </c>
      <c r="Z335" s="28"/>
      <c r="AA335" s="28"/>
      <c r="AB335" s="23"/>
    </row>
    <row r="336" spans="1:28" ht="15">
      <c r="A336" s="2" t="s">
        <v>6757</v>
      </c>
      <c r="B336" s="2" t="s">
        <v>13</v>
      </c>
      <c r="C336" s="2" t="s">
        <v>14</v>
      </c>
      <c r="D336" s="2" t="s">
        <v>469</v>
      </c>
      <c r="E336" s="23" t="s">
        <v>1589</v>
      </c>
      <c r="F336" s="2" t="s">
        <v>15</v>
      </c>
      <c r="G336" s="2" t="s">
        <v>3477</v>
      </c>
      <c r="H336" s="2" t="s">
        <v>3490</v>
      </c>
      <c r="I336" s="2" t="s">
        <v>16</v>
      </c>
      <c r="J336" s="75">
        <v>182.37</v>
      </c>
      <c r="K336" s="76">
        <v>13.541701</v>
      </c>
      <c r="L336" s="77">
        <v>0.21</v>
      </c>
      <c r="M336" s="78">
        <v>39396</v>
      </c>
      <c r="N336" s="96" t="s">
        <v>5140</v>
      </c>
      <c r="O336" s="2" t="s">
        <v>265</v>
      </c>
      <c r="P336" s="2" t="s">
        <v>3465</v>
      </c>
      <c r="Q336" s="2" t="s">
        <v>3471</v>
      </c>
      <c r="R336" s="23" t="str">
        <f t="shared" si="43"/>
        <v>OK-Canadian-15N-7W-12</v>
      </c>
      <c r="S336" s="23" t="str">
        <f t="shared" si="40"/>
        <v>15N-7W-12</v>
      </c>
      <c r="T336" s="23" t="str">
        <f t="shared" si="41"/>
        <v>15</v>
      </c>
      <c r="U336" s="23" t="str">
        <f t="shared" si="44"/>
        <v>N</v>
      </c>
      <c r="V336" s="23" t="str">
        <f t="shared" si="42"/>
        <v>7</v>
      </c>
      <c r="W336" s="23" t="str">
        <f t="shared" si="45"/>
        <v>W</v>
      </c>
      <c r="X336" s="23" t="str">
        <f t="shared" si="46"/>
        <v>OK</v>
      </c>
      <c r="Y336" s="184" t="str">
        <f t="shared" si="47"/>
        <v>L0007399</v>
      </c>
      <c r="Z336" s="28"/>
      <c r="AA336" s="28"/>
      <c r="AB336" s="23"/>
    </row>
    <row r="337" spans="1:28" ht="15">
      <c r="A337" s="2" t="s">
        <v>6758</v>
      </c>
      <c r="B337" s="2" t="s">
        <v>13</v>
      </c>
      <c r="C337" s="2" t="s">
        <v>14</v>
      </c>
      <c r="D337" s="2" t="s">
        <v>470</v>
      </c>
      <c r="E337" s="23" t="s">
        <v>2552</v>
      </c>
      <c r="F337" s="2" t="s">
        <v>15</v>
      </c>
      <c r="G337" s="2" t="s">
        <v>3477</v>
      </c>
      <c r="H337" s="2" t="s">
        <v>3490</v>
      </c>
      <c r="I337" s="2" t="s">
        <v>16</v>
      </c>
      <c r="J337" s="75">
        <v>190.99</v>
      </c>
      <c r="K337" s="76">
        <v>13.541701</v>
      </c>
      <c r="L337" s="77">
        <v>0.21</v>
      </c>
      <c r="M337" s="78">
        <v>39858</v>
      </c>
      <c r="N337" s="96" t="s">
        <v>3740</v>
      </c>
      <c r="O337" s="2" t="s">
        <v>265</v>
      </c>
      <c r="P337" s="2" t="s">
        <v>3465</v>
      </c>
      <c r="Q337" s="2" t="s">
        <v>3471</v>
      </c>
      <c r="R337" s="23" t="str">
        <f t="shared" si="43"/>
        <v>OK-Canadian-15N-7W-12</v>
      </c>
      <c r="S337" s="23" t="str">
        <f t="shared" si="40"/>
        <v>15N-7W-12</v>
      </c>
      <c r="T337" s="23" t="str">
        <f t="shared" si="41"/>
        <v>15</v>
      </c>
      <c r="U337" s="23" t="str">
        <f t="shared" si="44"/>
        <v>N</v>
      </c>
      <c r="V337" s="23" t="str">
        <f t="shared" si="42"/>
        <v>7</v>
      </c>
      <c r="W337" s="23" t="str">
        <f t="shared" si="45"/>
        <v>W</v>
      </c>
      <c r="X337" s="23" t="str">
        <f t="shared" si="46"/>
        <v>OK</v>
      </c>
      <c r="Y337" s="184" t="str">
        <f t="shared" si="47"/>
        <v>L0007400</v>
      </c>
      <c r="Z337" s="28"/>
      <c r="AA337" s="28"/>
      <c r="AB337" s="23"/>
    </row>
    <row r="338" spans="1:28" ht="15">
      <c r="A338" s="23" t="s">
        <v>6759</v>
      </c>
      <c r="B338" s="2" t="s">
        <v>13</v>
      </c>
      <c r="C338" s="2" t="s">
        <v>14</v>
      </c>
      <c r="D338" s="2" t="s">
        <v>471</v>
      </c>
      <c r="E338" s="23" t="s">
        <v>2404</v>
      </c>
      <c r="F338" s="2" t="s">
        <v>15</v>
      </c>
      <c r="G338" s="2" t="s">
        <v>3477</v>
      </c>
      <c r="H338" s="2" t="s">
        <v>3488</v>
      </c>
      <c r="I338" s="2" t="s">
        <v>16</v>
      </c>
      <c r="J338" s="75">
        <v>304.42</v>
      </c>
      <c r="K338" s="76">
        <v>32.5</v>
      </c>
      <c r="L338" s="77">
        <v>0.21</v>
      </c>
      <c r="M338" s="78">
        <v>42379</v>
      </c>
      <c r="N338" s="96" t="s">
        <v>5141</v>
      </c>
      <c r="O338" s="2" t="s">
        <v>221</v>
      </c>
      <c r="P338" s="2" t="s">
        <v>3465</v>
      </c>
      <c r="Q338" s="2" t="s">
        <v>3471</v>
      </c>
      <c r="R338" s="23" t="str">
        <f t="shared" si="43"/>
        <v>OK-Canadian-15N-7W-1</v>
      </c>
      <c r="S338" s="23" t="str">
        <f t="shared" si="40"/>
        <v>15N-7W-1</v>
      </c>
      <c r="T338" s="23" t="str">
        <f t="shared" si="41"/>
        <v>15</v>
      </c>
      <c r="U338" s="23" t="str">
        <f t="shared" si="44"/>
        <v>N</v>
      </c>
      <c r="V338" s="23" t="str">
        <f t="shared" si="42"/>
        <v>7</v>
      </c>
      <c r="W338" s="23" t="str">
        <f t="shared" si="45"/>
        <v>W</v>
      </c>
      <c r="X338" s="23" t="str">
        <f t="shared" si="46"/>
        <v>OK</v>
      </c>
      <c r="Y338" s="184" t="str">
        <f t="shared" si="47"/>
        <v>L0007401</v>
      </c>
      <c r="Z338" s="28"/>
      <c r="AA338" s="28"/>
      <c r="AB338" s="23"/>
    </row>
    <row r="339" spans="1:28" ht="15">
      <c r="A339" s="2" t="s">
        <v>6760</v>
      </c>
      <c r="B339" s="2" t="s">
        <v>13</v>
      </c>
      <c r="C339" s="2" t="s">
        <v>14</v>
      </c>
      <c r="D339" s="2" t="s">
        <v>472</v>
      </c>
      <c r="E339" s="23" t="s">
        <v>3188</v>
      </c>
      <c r="F339" s="2" t="s">
        <v>15</v>
      </c>
      <c r="G339" s="2" t="s">
        <v>3477</v>
      </c>
      <c r="H339" s="2" t="s">
        <v>3488</v>
      </c>
      <c r="I339" s="2" t="s">
        <v>16</v>
      </c>
      <c r="J339" s="75">
        <v>327.39</v>
      </c>
      <c r="K339" s="76">
        <v>32.5</v>
      </c>
      <c r="L339" s="77">
        <v>0.21</v>
      </c>
      <c r="M339" s="78">
        <v>39362</v>
      </c>
      <c r="N339" s="96" t="s">
        <v>4459</v>
      </c>
      <c r="O339" s="2" t="s">
        <v>221</v>
      </c>
      <c r="P339" s="2" t="s">
        <v>3465</v>
      </c>
      <c r="Q339" s="2" t="s">
        <v>3471</v>
      </c>
      <c r="R339" s="23" t="str">
        <f t="shared" si="43"/>
        <v>OK-Canadian-15N-7W-1</v>
      </c>
      <c r="S339" s="23" t="str">
        <f t="shared" si="40"/>
        <v>15N-7W-1</v>
      </c>
      <c r="T339" s="23" t="str">
        <f t="shared" si="41"/>
        <v>15</v>
      </c>
      <c r="U339" s="23" t="str">
        <f t="shared" si="44"/>
        <v>N</v>
      </c>
      <c r="V339" s="23" t="str">
        <f t="shared" si="42"/>
        <v>7</v>
      </c>
      <c r="W339" s="23" t="str">
        <f t="shared" si="45"/>
        <v>W</v>
      </c>
      <c r="X339" s="23" t="str">
        <f t="shared" si="46"/>
        <v>OK</v>
      </c>
      <c r="Y339" s="184" t="str">
        <f t="shared" si="47"/>
        <v>L0007402</v>
      </c>
      <c r="Z339" s="28"/>
      <c r="AA339" s="28"/>
      <c r="AB339" s="23"/>
    </row>
    <row r="340" spans="1:28" ht="15">
      <c r="A340" s="2" t="s">
        <v>6761</v>
      </c>
      <c r="B340" s="2" t="s">
        <v>13</v>
      </c>
      <c r="C340" s="2" t="s">
        <v>14</v>
      </c>
      <c r="D340" s="2" t="s">
        <v>473</v>
      </c>
      <c r="E340" s="2" t="s">
        <v>174</v>
      </c>
      <c r="F340" s="2" t="s">
        <v>15</v>
      </c>
      <c r="G340" s="2" t="s">
        <v>3477</v>
      </c>
      <c r="H340" s="2" t="s">
        <v>3490</v>
      </c>
      <c r="I340" s="2" t="s">
        <v>16</v>
      </c>
      <c r="J340" s="75">
        <v>10.45</v>
      </c>
      <c r="K340" s="76">
        <v>1.7090000000000001E-2</v>
      </c>
      <c r="L340" s="77">
        <v>0.25</v>
      </c>
      <c r="M340" s="78">
        <v>39703</v>
      </c>
      <c r="N340" s="96" t="s">
        <v>3741</v>
      </c>
      <c r="O340" s="2" t="s">
        <v>265</v>
      </c>
      <c r="P340" s="2" t="s">
        <v>3465</v>
      </c>
      <c r="Q340" s="2" t="s">
        <v>3471</v>
      </c>
      <c r="R340" s="23" t="str">
        <f t="shared" si="43"/>
        <v>OK-Canadian-15N-7W-12</v>
      </c>
      <c r="S340" s="23" t="str">
        <f t="shared" si="40"/>
        <v>15N-7W-12</v>
      </c>
      <c r="T340" s="23" t="str">
        <f t="shared" si="41"/>
        <v>15</v>
      </c>
      <c r="U340" s="23" t="str">
        <f t="shared" si="44"/>
        <v>N</v>
      </c>
      <c r="V340" s="23" t="str">
        <f t="shared" si="42"/>
        <v>7</v>
      </c>
      <c r="W340" s="23" t="str">
        <f t="shared" si="45"/>
        <v>W</v>
      </c>
      <c r="X340" s="23" t="str">
        <f t="shared" si="46"/>
        <v>OK</v>
      </c>
      <c r="Y340" s="184" t="str">
        <f t="shared" si="47"/>
        <v>L0007403</v>
      </c>
      <c r="Z340" s="28"/>
      <c r="AA340" s="28"/>
      <c r="AB340" s="23"/>
    </row>
    <row r="341" spans="1:28" ht="15">
      <c r="A341" s="23" t="s">
        <v>6762</v>
      </c>
      <c r="B341" s="2" t="s">
        <v>13</v>
      </c>
      <c r="C341" s="2" t="s">
        <v>14</v>
      </c>
      <c r="D341" s="2" t="s">
        <v>474</v>
      </c>
      <c r="E341" s="23" t="s">
        <v>2404</v>
      </c>
      <c r="F341" s="2" t="s">
        <v>15</v>
      </c>
      <c r="G341" s="2" t="s">
        <v>3477</v>
      </c>
      <c r="H341" s="2" t="s">
        <v>3488</v>
      </c>
      <c r="I341" s="2" t="s">
        <v>16</v>
      </c>
      <c r="J341" s="75">
        <v>174.41</v>
      </c>
      <c r="K341" s="76">
        <v>2.7272736000000002</v>
      </c>
      <c r="L341" s="77">
        <v>0.1875</v>
      </c>
      <c r="M341" s="78">
        <v>40239</v>
      </c>
      <c r="N341" s="96" t="s">
        <v>5142</v>
      </c>
      <c r="O341" s="2" t="s">
        <v>221</v>
      </c>
      <c r="P341" s="2" t="s">
        <v>3465</v>
      </c>
      <c r="Q341" s="2" t="s">
        <v>3471</v>
      </c>
      <c r="R341" s="23" t="str">
        <f t="shared" si="43"/>
        <v>OK-Canadian-15N-7W-1</v>
      </c>
      <c r="S341" s="23" t="str">
        <f t="shared" si="40"/>
        <v>15N-7W-1</v>
      </c>
      <c r="T341" s="23" t="str">
        <f t="shared" si="41"/>
        <v>15</v>
      </c>
      <c r="U341" s="23" t="str">
        <f t="shared" si="44"/>
        <v>N</v>
      </c>
      <c r="V341" s="23" t="str">
        <f t="shared" si="42"/>
        <v>7</v>
      </c>
      <c r="W341" s="23" t="str">
        <f t="shared" si="45"/>
        <v>W</v>
      </c>
      <c r="X341" s="23" t="str">
        <f t="shared" si="46"/>
        <v>OK</v>
      </c>
      <c r="Y341" s="184" t="str">
        <f t="shared" si="47"/>
        <v>L0007404</v>
      </c>
      <c r="Z341" s="28"/>
      <c r="AA341" s="28"/>
      <c r="AB341" s="23"/>
    </row>
    <row r="342" spans="1:28" ht="15">
      <c r="A342" s="2" t="s">
        <v>6763</v>
      </c>
      <c r="B342" s="2" t="s">
        <v>13</v>
      </c>
      <c r="C342" s="2" t="s">
        <v>14</v>
      </c>
      <c r="D342" s="2" t="s">
        <v>475</v>
      </c>
      <c r="E342" s="23" t="s">
        <v>1702</v>
      </c>
      <c r="F342" s="2" t="s">
        <v>15</v>
      </c>
      <c r="G342" s="2" t="s">
        <v>3477</v>
      </c>
      <c r="H342" s="2" t="s">
        <v>3488</v>
      </c>
      <c r="I342" s="2" t="s">
        <v>16</v>
      </c>
      <c r="J342" s="75">
        <v>171.52</v>
      </c>
      <c r="K342" s="76">
        <v>0.40909139999999999</v>
      </c>
      <c r="L342" s="77">
        <v>0.1875</v>
      </c>
      <c r="M342" s="78">
        <v>42777</v>
      </c>
      <c r="N342" s="96" t="s">
        <v>3742</v>
      </c>
      <c r="O342" s="2" t="s">
        <v>221</v>
      </c>
      <c r="P342" s="2" t="s">
        <v>3465</v>
      </c>
      <c r="Q342" s="2" t="s">
        <v>3471</v>
      </c>
      <c r="R342" s="23" t="str">
        <f t="shared" si="43"/>
        <v>OK-Canadian-15N-7W-1</v>
      </c>
      <c r="S342" s="23" t="str">
        <f t="shared" si="40"/>
        <v>15N-7W-1</v>
      </c>
      <c r="T342" s="23" t="str">
        <f t="shared" si="41"/>
        <v>15</v>
      </c>
      <c r="U342" s="23" t="str">
        <f t="shared" si="44"/>
        <v>N</v>
      </c>
      <c r="V342" s="23" t="str">
        <f t="shared" si="42"/>
        <v>7</v>
      </c>
      <c r="W342" s="23" t="str">
        <f t="shared" si="45"/>
        <v>W</v>
      </c>
      <c r="X342" s="23" t="str">
        <f t="shared" si="46"/>
        <v>OK</v>
      </c>
      <c r="Y342" s="184" t="str">
        <f t="shared" si="47"/>
        <v>L0007405</v>
      </c>
      <c r="Z342" s="28"/>
      <c r="AA342" s="28"/>
      <c r="AB342" s="23"/>
    </row>
    <row r="343" spans="1:28" ht="15">
      <c r="A343" s="2" t="s">
        <v>6764</v>
      </c>
      <c r="B343" s="2" t="s">
        <v>13</v>
      </c>
      <c r="C343" s="2" t="s">
        <v>14</v>
      </c>
      <c r="D343" s="2" t="s">
        <v>476</v>
      </c>
      <c r="E343" s="2" t="s">
        <v>1051</v>
      </c>
      <c r="F343" s="2" t="s">
        <v>15</v>
      </c>
      <c r="G343" s="2" t="s">
        <v>3477</v>
      </c>
      <c r="H343" s="2" t="s">
        <v>3488</v>
      </c>
      <c r="I343" s="2" t="s">
        <v>16</v>
      </c>
      <c r="J343" s="75">
        <v>184</v>
      </c>
      <c r="K343" s="76">
        <v>0.40909139999999999</v>
      </c>
      <c r="L343" s="77">
        <v>0.1875</v>
      </c>
      <c r="M343" s="78">
        <v>39773</v>
      </c>
      <c r="N343" s="96" t="s">
        <v>3743</v>
      </c>
      <c r="O343" s="2" t="s">
        <v>221</v>
      </c>
      <c r="P343" s="2" t="s">
        <v>3465</v>
      </c>
      <c r="Q343" s="2" t="s">
        <v>3471</v>
      </c>
      <c r="R343" s="23" t="str">
        <f t="shared" si="43"/>
        <v>OK-Canadian-15N-7W-1</v>
      </c>
      <c r="S343" s="23" t="str">
        <f t="shared" si="40"/>
        <v>15N-7W-1</v>
      </c>
      <c r="T343" s="23" t="str">
        <f t="shared" si="41"/>
        <v>15</v>
      </c>
      <c r="U343" s="23" t="str">
        <f t="shared" si="44"/>
        <v>N</v>
      </c>
      <c r="V343" s="23" t="str">
        <f t="shared" si="42"/>
        <v>7</v>
      </c>
      <c r="W343" s="23" t="str">
        <f t="shared" si="45"/>
        <v>W</v>
      </c>
      <c r="X343" s="23" t="str">
        <f t="shared" si="46"/>
        <v>OK</v>
      </c>
      <c r="Y343" s="184" t="str">
        <f t="shared" si="47"/>
        <v>L0007406</v>
      </c>
      <c r="Z343" s="28"/>
      <c r="AA343" s="28"/>
      <c r="AB343" s="23"/>
    </row>
    <row r="344" spans="1:28" ht="15">
      <c r="A344" s="23" t="s">
        <v>6765</v>
      </c>
      <c r="B344" s="2" t="s">
        <v>13</v>
      </c>
      <c r="C344" s="2" t="s">
        <v>14</v>
      </c>
      <c r="D344" s="2" t="s">
        <v>477</v>
      </c>
      <c r="E344" s="2" t="s">
        <v>1396</v>
      </c>
      <c r="F344" s="2" t="s">
        <v>15</v>
      </c>
      <c r="G344" s="2" t="s">
        <v>3477</v>
      </c>
      <c r="H344" s="2" t="s">
        <v>3488</v>
      </c>
      <c r="I344" s="2" t="s">
        <v>16</v>
      </c>
      <c r="J344" s="75">
        <v>167.73</v>
      </c>
      <c r="K344" s="76">
        <v>2.25</v>
      </c>
      <c r="L344" s="77">
        <v>0.25</v>
      </c>
      <c r="M344" s="78">
        <v>39780</v>
      </c>
      <c r="N344" s="96" t="s">
        <v>5143</v>
      </c>
      <c r="O344" s="2" t="s">
        <v>221</v>
      </c>
      <c r="P344" s="2" t="s">
        <v>3465</v>
      </c>
      <c r="Q344" s="2" t="s">
        <v>3471</v>
      </c>
      <c r="R344" s="23" t="str">
        <f t="shared" si="43"/>
        <v>OK-Canadian-15N-7W-1</v>
      </c>
      <c r="S344" s="23" t="str">
        <f t="shared" si="40"/>
        <v>15N-7W-1</v>
      </c>
      <c r="T344" s="23" t="str">
        <f t="shared" si="41"/>
        <v>15</v>
      </c>
      <c r="U344" s="23" t="str">
        <f t="shared" si="44"/>
        <v>N</v>
      </c>
      <c r="V344" s="23" t="str">
        <f t="shared" si="42"/>
        <v>7</v>
      </c>
      <c r="W344" s="23" t="str">
        <f t="shared" si="45"/>
        <v>W</v>
      </c>
      <c r="X344" s="23" t="str">
        <f t="shared" si="46"/>
        <v>OK</v>
      </c>
      <c r="Y344" s="184" t="str">
        <f t="shared" si="47"/>
        <v>L0007407</v>
      </c>
      <c r="Z344" s="28"/>
      <c r="AA344" s="28"/>
      <c r="AB344" s="23"/>
    </row>
    <row r="345" spans="1:28" ht="15">
      <c r="A345" s="2" t="s">
        <v>6766</v>
      </c>
      <c r="B345" s="2" t="s">
        <v>13</v>
      </c>
      <c r="C345" s="2" t="s">
        <v>14</v>
      </c>
      <c r="D345" s="2" t="s">
        <v>478</v>
      </c>
      <c r="E345" s="2" t="s">
        <v>553</v>
      </c>
      <c r="F345" s="2" t="s">
        <v>15</v>
      </c>
      <c r="G345" s="2" t="s">
        <v>3477</v>
      </c>
      <c r="H345" s="2" t="s">
        <v>3488</v>
      </c>
      <c r="I345" s="2" t="s">
        <v>16</v>
      </c>
      <c r="J345" s="75">
        <v>196.03</v>
      </c>
      <c r="K345" s="76">
        <v>1.3636368000000001</v>
      </c>
      <c r="L345" s="77">
        <v>0.25</v>
      </c>
      <c r="M345" s="78">
        <v>40252</v>
      </c>
      <c r="N345" s="96" t="s">
        <v>3744</v>
      </c>
      <c r="O345" s="2" t="s">
        <v>221</v>
      </c>
      <c r="P345" s="2" t="s">
        <v>3465</v>
      </c>
      <c r="Q345" s="2" t="s">
        <v>3471</v>
      </c>
      <c r="R345" s="23" t="str">
        <f t="shared" si="43"/>
        <v>OK-Canadian-15N-7W-1</v>
      </c>
      <c r="S345" s="23" t="str">
        <f t="shared" si="40"/>
        <v>15N-7W-1</v>
      </c>
      <c r="T345" s="23" t="str">
        <f t="shared" si="41"/>
        <v>15</v>
      </c>
      <c r="U345" s="23" t="str">
        <f t="shared" si="44"/>
        <v>N</v>
      </c>
      <c r="V345" s="23" t="str">
        <f t="shared" si="42"/>
        <v>7</v>
      </c>
      <c r="W345" s="23" t="str">
        <f t="shared" si="45"/>
        <v>W</v>
      </c>
      <c r="X345" s="23" t="str">
        <f t="shared" si="46"/>
        <v>OK</v>
      </c>
      <c r="Y345" s="184" t="str">
        <f t="shared" si="47"/>
        <v>L0007408</v>
      </c>
      <c r="Z345" s="28"/>
      <c r="AA345" s="28"/>
      <c r="AB345" s="23"/>
    </row>
    <row r="346" spans="1:28" ht="15">
      <c r="A346" s="2" t="s">
        <v>6767</v>
      </c>
      <c r="B346" s="2" t="s">
        <v>13</v>
      </c>
      <c r="C346" s="2" t="s">
        <v>14</v>
      </c>
      <c r="D346" s="2" t="s">
        <v>479</v>
      </c>
      <c r="E346" s="2" t="s">
        <v>1051</v>
      </c>
      <c r="F346" s="2" t="s">
        <v>15</v>
      </c>
      <c r="G346" s="2" t="s">
        <v>3477</v>
      </c>
      <c r="H346" s="2" t="s">
        <v>3488</v>
      </c>
      <c r="I346" s="2" t="s">
        <v>16</v>
      </c>
      <c r="J346" s="75">
        <v>190.18</v>
      </c>
      <c r="K346" s="76">
        <v>0.51136380000000003</v>
      </c>
      <c r="L346" s="77">
        <v>0.1875</v>
      </c>
      <c r="M346" s="78">
        <v>42792</v>
      </c>
      <c r="N346" s="96" t="s">
        <v>5144</v>
      </c>
      <c r="O346" s="2" t="s">
        <v>221</v>
      </c>
      <c r="P346" s="2" t="s">
        <v>3465</v>
      </c>
      <c r="Q346" s="2" t="s">
        <v>3471</v>
      </c>
      <c r="R346" s="23" t="str">
        <f t="shared" si="43"/>
        <v>OK-Canadian-15N-7W-1</v>
      </c>
      <c r="S346" s="23" t="str">
        <f t="shared" si="40"/>
        <v>15N-7W-1</v>
      </c>
      <c r="T346" s="23" t="str">
        <f t="shared" si="41"/>
        <v>15</v>
      </c>
      <c r="U346" s="23" t="str">
        <f t="shared" si="44"/>
        <v>N</v>
      </c>
      <c r="V346" s="23" t="str">
        <f t="shared" si="42"/>
        <v>7</v>
      </c>
      <c r="W346" s="23" t="str">
        <f t="shared" si="45"/>
        <v>W</v>
      </c>
      <c r="X346" s="23" t="str">
        <f t="shared" si="46"/>
        <v>OK</v>
      </c>
      <c r="Y346" s="184" t="str">
        <f t="shared" si="47"/>
        <v>L0007409</v>
      </c>
      <c r="Z346" s="28"/>
      <c r="AA346" s="28"/>
      <c r="AB346" s="23"/>
    </row>
    <row r="347" spans="1:28" ht="15">
      <c r="A347" s="23" t="s">
        <v>6768</v>
      </c>
      <c r="B347" s="2" t="s">
        <v>13</v>
      </c>
      <c r="C347" s="2" t="s">
        <v>14</v>
      </c>
      <c r="D347" s="2" t="s">
        <v>480</v>
      </c>
      <c r="E347" s="2" t="s">
        <v>723</v>
      </c>
      <c r="F347" s="2" t="s">
        <v>15</v>
      </c>
      <c r="G347" s="2" t="s">
        <v>3477</v>
      </c>
      <c r="H347" s="2" t="s">
        <v>3488</v>
      </c>
      <c r="I347" s="2" t="s">
        <v>16</v>
      </c>
      <c r="J347" s="75">
        <v>175.37</v>
      </c>
      <c r="K347" s="76">
        <v>0.68181840000000005</v>
      </c>
      <c r="L347" s="77">
        <v>0.25</v>
      </c>
      <c r="M347" s="78">
        <v>39769</v>
      </c>
      <c r="N347" s="96" t="s">
        <v>3745</v>
      </c>
      <c r="O347" s="2" t="s">
        <v>221</v>
      </c>
      <c r="P347" s="2" t="s">
        <v>3465</v>
      </c>
      <c r="Q347" s="2" t="s">
        <v>3471</v>
      </c>
      <c r="R347" s="23" t="str">
        <f t="shared" si="43"/>
        <v>OK-Canadian-15N-7W-1</v>
      </c>
      <c r="S347" s="23" t="str">
        <f t="shared" si="40"/>
        <v>15N-7W-1</v>
      </c>
      <c r="T347" s="23" t="str">
        <f t="shared" si="41"/>
        <v>15</v>
      </c>
      <c r="U347" s="23" t="str">
        <f t="shared" si="44"/>
        <v>N</v>
      </c>
      <c r="V347" s="23" t="str">
        <f t="shared" si="42"/>
        <v>7</v>
      </c>
      <c r="W347" s="23" t="str">
        <f t="shared" si="45"/>
        <v>W</v>
      </c>
      <c r="X347" s="23" t="str">
        <f t="shared" si="46"/>
        <v>OK</v>
      </c>
      <c r="Y347" s="184" t="str">
        <f t="shared" si="47"/>
        <v>L0007410</v>
      </c>
      <c r="Z347" s="28"/>
      <c r="AA347" s="28"/>
      <c r="AB347" s="23"/>
    </row>
    <row r="348" spans="1:28" ht="15">
      <c r="A348" s="2" t="s">
        <v>6769</v>
      </c>
      <c r="B348" s="2" t="s">
        <v>13</v>
      </c>
      <c r="C348" s="2" t="s">
        <v>14</v>
      </c>
      <c r="D348" s="2" t="s">
        <v>481</v>
      </c>
      <c r="E348" s="2" t="s">
        <v>122</v>
      </c>
      <c r="F348" s="2" t="s">
        <v>15</v>
      </c>
      <c r="G348" s="2" t="s">
        <v>3477</v>
      </c>
      <c r="H348" s="2" t="s">
        <v>3488</v>
      </c>
      <c r="I348" s="2" t="s">
        <v>16</v>
      </c>
      <c r="J348" s="75">
        <v>164.2</v>
      </c>
      <c r="K348" s="76">
        <v>0.51136380000000003</v>
      </c>
      <c r="L348" s="77">
        <v>0.1875</v>
      </c>
      <c r="M348" s="78">
        <v>39802</v>
      </c>
      <c r="N348" s="96" t="s">
        <v>4460</v>
      </c>
      <c r="O348" s="2" t="s">
        <v>221</v>
      </c>
      <c r="P348" s="2" t="s">
        <v>3465</v>
      </c>
      <c r="Q348" s="2" t="s">
        <v>3471</v>
      </c>
      <c r="R348" s="23" t="str">
        <f t="shared" si="43"/>
        <v>OK-Canadian-15N-7W-1</v>
      </c>
      <c r="S348" s="23" t="str">
        <f t="shared" si="40"/>
        <v>15N-7W-1</v>
      </c>
      <c r="T348" s="23" t="str">
        <f t="shared" si="41"/>
        <v>15</v>
      </c>
      <c r="U348" s="23" t="str">
        <f t="shared" si="44"/>
        <v>N</v>
      </c>
      <c r="V348" s="23" t="str">
        <f t="shared" si="42"/>
        <v>7</v>
      </c>
      <c r="W348" s="23" t="str">
        <f t="shared" si="45"/>
        <v>W</v>
      </c>
      <c r="X348" s="23" t="str">
        <f t="shared" si="46"/>
        <v>OK</v>
      </c>
      <c r="Y348" s="184" t="str">
        <f t="shared" si="47"/>
        <v>L0007411</v>
      </c>
      <c r="Z348" s="28"/>
      <c r="AA348" s="28"/>
      <c r="AB348" s="23"/>
    </row>
    <row r="349" spans="1:28" ht="15">
      <c r="A349" s="2" t="s">
        <v>6770</v>
      </c>
      <c r="B349" s="2" t="s">
        <v>13</v>
      </c>
      <c r="C349" s="2" t="s">
        <v>14</v>
      </c>
      <c r="D349" s="2" t="s">
        <v>482</v>
      </c>
      <c r="E349" s="23" t="s">
        <v>2404</v>
      </c>
      <c r="F349" s="2" t="s">
        <v>15</v>
      </c>
      <c r="G349" s="2" t="s">
        <v>3477</v>
      </c>
      <c r="H349" s="2" t="s">
        <v>3490</v>
      </c>
      <c r="I349" s="2" t="s">
        <v>16</v>
      </c>
      <c r="J349" s="75">
        <v>53.26</v>
      </c>
      <c r="K349" s="76">
        <v>1.0416700000000001</v>
      </c>
      <c r="L349" s="77">
        <v>0.1875</v>
      </c>
      <c r="M349" s="78">
        <v>40095</v>
      </c>
      <c r="N349" s="96" t="s">
        <v>5145</v>
      </c>
      <c r="O349" s="2" t="s">
        <v>265</v>
      </c>
      <c r="P349" s="2" t="s">
        <v>3465</v>
      </c>
      <c r="Q349" s="2" t="s">
        <v>3471</v>
      </c>
      <c r="R349" s="23" t="str">
        <f t="shared" si="43"/>
        <v>OK-Canadian-15N-7W-12</v>
      </c>
      <c r="S349" s="23" t="str">
        <f t="shared" si="40"/>
        <v>15N-7W-12</v>
      </c>
      <c r="T349" s="23" t="str">
        <f t="shared" si="41"/>
        <v>15</v>
      </c>
      <c r="U349" s="23" t="str">
        <f t="shared" si="44"/>
        <v>N</v>
      </c>
      <c r="V349" s="23" t="str">
        <f t="shared" si="42"/>
        <v>7</v>
      </c>
      <c r="W349" s="23" t="str">
        <f t="shared" si="45"/>
        <v>W</v>
      </c>
      <c r="X349" s="23" t="str">
        <f t="shared" si="46"/>
        <v>OK</v>
      </c>
      <c r="Y349" s="184" t="str">
        <f t="shared" si="47"/>
        <v>L0007412</v>
      </c>
      <c r="Z349" s="28"/>
      <c r="AA349" s="28"/>
      <c r="AB349" s="23"/>
    </row>
    <row r="350" spans="1:28" ht="15">
      <c r="A350" s="23" t="s">
        <v>6771</v>
      </c>
      <c r="B350" s="2" t="s">
        <v>13</v>
      </c>
      <c r="C350" s="2" t="s">
        <v>14</v>
      </c>
      <c r="D350" s="2" t="s">
        <v>483</v>
      </c>
      <c r="E350" s="23" t="s">
        <v>3188</v>
      </c>
      <c r="F350" s="2" t="s">
        <v>15</v>
      </c>
      <c r="G350" s="2" t="s">
        <v>3477</v>
      </c>
      <c r="H350" s="2" t="s">
        <v>3490</v>
      </c>
      <c r="I350" s="2" t="s">
        <v>16</v>
      </c>
      <c r="J350" s="75">
        <v>49.6</v>
      </c>
      <c r="K350" s="76">
        <v>0.54166650000000005</v>
      </c>
      <c r="L350" s="77">
        <v>0.25</v>
      </c>
      <c r="M350" s="78">
        <v>42696</v>
      </c>
      <c r="N350" s="96" t="s">
        <v>5146</v>
      </c>
      <c r="O350" s="2" t="s">
        <v>265</v>
      </c>
      <c r="P350" s="2" t="s">
        <v>3465</v>
      </c>
      <c r="Q350" s="2" t="s">
        <v>3471</v>
      </c>
      <c r="R350" s="23" t="str">
        <f t="shared" si="43"/>
        <v>OK-Canadian-15N-7W-12</v>
      </c>
      <c r="S350" s="23" t="str">
        <f t="shared" si="40"/>
        <v>15N-7W-12</v>
      </c>
      <c r="T350" s="23" t="str">
        <f t="shared" si="41"/>
        <v>15</v>
      </c>
      <c r="U350" s="23" t="str">
        <f t="shared" si="44"/>
        <v>N</v>
      </c>
      <c r="V350" s="23" t="str">
        <f t="shared" si="42"/>
        <v>7</v>
      </c>
      <c r="W350" s="23" t="str">
        <f t="shared" si="45"/>
        <v>W</v>
      </c>
      <c r="X350" s="23" t="str">
        <f t="shared" si="46"/>
        <v>OK</v>
      </c>
      <c r="Y350" s="184" t="str">
        <f t="shared" si="47"/>
        <v>L0007413</v>
      </c>
      <c r="Z350" s="28"/>
      <c r="AA350" s="28"/>
      <c r="AB350" s="23"/>
    </row>
    <row r="351" spans="1:28" ht="15">
      <c r="A351" s="2" t="s">
        <v>6772</v>
      </c>
      <c r="B351" s="2" t="s">
        <v>13</v>
      </c>
      <c r="C351" s="2" t="s">
        <v>14</v>
      </c>
      <c r="D351" s="2" t="s">
        <v>484</v>
      </c>
      <c r="E351" s="2" t="s">
        <v>723</v>
      </c>
      <c r="F351" s="2" t="s">
        <v>15</v>
      </c>
      <c r="G351" s="2" t="s">
        <v>3477</v>
      </c>
      <c r="H351" s="2" t="s">
        <v>3490</v>
      </c>
      <c r="I351" s="2" t="s">
        <v>16</v>
      </c>
      <c r="J351" s="75">
        <v>52.97</v>
      </c>
      <c r="K351" s="76">
        <v>0.54166650000000005</v>
      </c>
      <c r="L351" s="77">
        <v>0.25</v>
      </c>
      <c r="M351" s="78">
        <v>39692</v>
      </c>
      <c r="N351" s="96" t="s">
        <v>5147</v>
      </c>
      <c r="O351" s="2" t="s">
        <v>265</v>
      </c>
      <c r="P351" s="2" t="s">
        <v>3465</v>
      </c>
      <c r="Q351" s="2" t="s">
        <v>3471</v>
      </c>
      <c r="R351" s="23" t="str">
        <f t="shared" si="43"/>
        <v>OK-Canadian-15N-7W-12</v>
      </c>
      <c r="S351" s="23" t="str">
        <f t="shared" si="40"/>
        <v>15N-7W-12</v>
      </c>
      <c r="T351" s="23" t="str">
        <f t="shared" si="41"/>
        <v>15</v>
      </c>
      <c r="U351" s="23" t="str">
        <f t="shared" si="44"/>
        <v>N</v>
      </c>
      <c r="V351" s="23" t="str">
        <f t="shared" si="42"/>
        <v>7</v>
      </c>
      <c r="W351" s="23" t="str">
        <f t="shared" si="45"/>
        <v>W</v>
      </c>
      <c r="X351" s="23" t="str">
        <f t="shared" si="46"/>
        <v>OK</v>
      </c>
      <c r="Y351" s="184" t="str">
        <f t="shared" si="47"/>
        <v>L0007414</v>
      </c>
      <c r="Z351" s="28"/>
      <c r="AA351" s="28"/>
      <c r="AB351" s="23"/>
    </row>
    <row r="352" spans="1:28" ht="15">
      <c r="A352" s="2" t="s">
        <v>6773</v>
      </c>
      <c r="B352" s="2" t="s">
        <v>13</v>
      </c>
      <c r="C352" s="2" t="s">
        <v>14</v>
      </c>
      <c r="D352" s="2" t="s">
        <v>485</v>
      </c>
      <c r="E352" s="23" t="s">
        <v>2692</v>
      </c>
      <c r="F352" s="2" t="s">
        <v>15</v>
      </c>
      <c r="G352" s="2" t="s">
        <v>3477</v>
      </c>
      <c r="H352" s="2" t="s">
        <v>3490</v>
      </c>
      <c r="I352" s="2" t="s">
        <v>16</v>
      </c>
      <c r="J352" s="75">
        <v>45.91</v>
      </c>
      <c r="K352" s="76">
        <v>0.54166650000000005</v>
      </c>
      <c r="L352" s="77">
        <v>0.25</v>
      </c>
      <c r="M352" s="78">
        <v>39706</v>
      </c>
      <c r="N352" s="96" t="s">
        <v>5148</v>
      </c>
      <c r="O352" s="2" t="s">
        <v>265</v>
      </c>
      <c r="P352" s="2" t="s">
        <v>3465</v>
      </c>
      <c r="Q352" s="2" t="s">
        <v>3471</v>
      </c>
      <c r="R352" s="23" t="str">
        <f t="shared" si="43"/>
        <v>OK-Canadian-15N-7W-12</v>
      </c>
      <c r="S352" s="23" t="str">
        <f t="shared" si="40"/>
        <v>15N-7W-12</v>
      </c>
      <c r="T352" s="23" t="str">
        <f t="shared" si="41"/>
        <v>15</v>
      </c>
      <c r="U352" s="23" t="str">
        <f t="shared" si="44"/>
        <v>N</v>
      </c>
      <c r="V352" s="23" t="str">
        <f t="shared" si="42"/>
        <v>7</v>
      </c>
      <c r="W352" s="23" t="str">
        <f t="shared" si="45"/>
        <v>W</v>
      </c>
      <c r="X352" s="23" t="str">
        <f t="shared" si="46"/>
        <v>OK</v>
      </c>
      <c r="Y352" s="184" t="str">
        <f t="shared" si="47"/>
        <v>L0007415</v>
      </c>
      <c r="Z352" s="28"/>
      <c r="AA352" s="28"/>
      <c r="AB352" s="23"/>
    </row>
    <row r="353" spans="1:28" ht="15">
      <c r="A353" s="23" t="s">
        <v>6774</v>
      </c>
      <c r="B353" s="2" t="s">
        <v>13</v>
      </c>
      <c r="C353" s="2" t="s">
        <v>14</v>
      </c>
      <c r="D353" s="2" t="s">
        <v>486</v>
      </c>
      <c r="E353" s="2" t="s">
        <v>955</v>
      </c>
      <c r="F353" s="2" t="s">
        <v>15</v>
      </c>
      <c r="G353" s="2" t="s">
        <v>3477</v>
      </c>
      <c r="H353" s="2" t="s">
        <v>3490</v>
      </c>
      <c r="I353" s="2" t="s">
        <v>16</v>
      </c>
      <c r="J353" s="75">
        <v>116.14</v>
      </c>
      <c r="K353" s="76">
        <v>0.27777839999999998</v>
      </c>
      <c r="L353" s="77">
        <v>0.1875</v>
      </c>
      <c r="M353" s="78">
        <v>40085</v>
      </c>
      <c r="N353" s="96" t="s">
        <v>5149</v>
      </c>
      <c r="O353" s="2" t="s">
        <v>265</v>
      </c>
      <c r="P353" s="2" t="s">
        <v>3465</v>
      </c>
      <c r="Q353" s="2" t="s">
        <v>3471</v>
      </c>
      <c r="R353" s="23" t="str">
        <f t="shared" si="43"/>
        <v>OK-Canadian-15N-7W-12</v>
      </c>
      <c r="S353" s="23" t="str">
        <f t="shared" si="40"/>
        <v>15N-7W-12</v>
      </c>
      <c r="T353" s="23" t="str">
        <f t="shared" si="41"/>
        <v>15</v>
      </c>
      <c r="U353" s="23" t="str">
        <f t="shared" si="44"/>
        <v>N</v>
      </c>
      <c r="V353" s="23" t="str">
        <f t="shared" si="42"/>
        <v>7</v>
      </c>
      <c r="W353" s="23" t="str">
        <f t="shared" si="45"/>
        <v>W</v>
      </c>
      <c r="X353" s="23" t="str">
        <f t="shared" si="46"/>
        <v>OK</v>
      </c>
      <c r="Y353" s="184" t="str">
        <f t="shared" si="47"/>
        <v>L0007416</v>
      </c>
      <c r="Z353" s="28"/>
      <c r="AA353" s="28"/>
      <c r="AB353" s="23"/>
    </row>
    <row r="354" spans="1:28" ht="15">
      <c r="A354" s="2" t="s">
        <v>6775</v>
      </c>
      <c r="B354" s="2" t="s">
        <v>13</v>
      </c>
      <c r="C354" s="2" t="s">
        <v>14</v>
      </c>
      <c r="D354" s="2" t="s">
        <v>487</v>
      </c>
      <c r="E354" s="23" t="s">
        <v>2404</v>
      </c>
      <c r="F354" s="2" t="s">
        <v>15</v>
      </c>
      <c r="G354" s="2" t="s">
        <v>3477</v>
      </c>
      <c r="H354" s="2" t="s">
        <v>3490</v>
      </c>
      <c r="I354" s="2" t="s">
        <v>16</v>
      </c>
      <c r="J354" s="75">
        <v>119.76</v>
      </c>
      <c r="K354" s="76">
        <v>0.27777839999999998</v>
      </c>
      <c r="L354" s="77">
        <v>0.1875</v>
      </c>
      <c r="M354" s="78">
        <v>42605</v>
      </c>
      <c r="N354" s="96" t="s">
        <v>3746</v>
      </c>
      <c r="O354" s="2" t="s">
        <v>265</v>
      </c>
      <c r="P354" s="2" t="s">
        <v>3465</v>
      </c>
      <c r="Q354" s="2" t="s">
        <v>3471</v>
      </c>
      <c r="R354" s="23" t="str">
        <f t="shared" si="43"/>
        <v>OK-Canadian-15N-7W-12</v>
      </c>
      <c r="S354" s="23" t="str">
        <f t="shared" si="40"/>
        <v>15N-7W-12</v>
      </c>
      <c r="T354" s="23" t="str">
        <f t="shared" si="41"/>
        <v>15</v>
      </c>
      <c r="U354" s="23" t="str">
        <f t="shared" si="44"/>
        <v>N</v>
      </c>
      <c r="V354" s="23" t="str">
        <f t="shared" si="42"/>
        <v>7</v>
      </c>
      <c r="W354" s="23" t="str">
        <f t="shared" si="45"/>
        <v>W</v>
      </c>
      <c r="X354" s="23" t="str">
        <f t="shared" si="46"/>
        <v>OK</v>
      </c>
      <c r="Y354" s="184" t="str">
        <f t="shared" si="47"/>
        <v>L0007417</v>
      </c>
      <c r="Z354" s="28"/>
      <c r="AA354" s="28"/>
      <c r="AB354" s="23"/>
    </row>
    <row r="355" spans="1:28" ht="15">
      <c r="A355" s="2" t="s">
        <v>6776</v>
      </c>
      <c r="B355" s="2" t="s">
        <v>13</v>
      </c>
      <c r="C355" s="2" t="s">
        <v>14</v>
      </c>
      <c r="D355" s="2" t="s">
        <v>488</v>
      </c>
      <c r="E355" s="23" t="s">
        <v>3126</v>
      </c>
      <c r="F355" s="2" t="s">
        <v>15</v>
      </c>
      <c r="G355" s="2" t="s">
        <v>3477</v>
      </c>
      <c r="H355" s="2" t="s">
        <v>3490</v>
      </c>
      <c r="I355" s="2" t="s">
        <v>16</v>
      </c>
      <c r="J355" s="75">
        <v>120.01</v>
      </c>
      <c r="K355" s="76">
        <v>0.2083332</v>
      </c>
      <c r="L355" s="77">
        <v>0.25</v>
      </c>
      <c r="M355" s="78">
        <v>39633</v>
      </c>
      <c r="N355" s="96" t="s">
        <v>5150</v>
      </c>
      <c r="O355" s="2" t="s">
        <v>265</v>
      </c>
      <c r="P355" s="2" t="s">
        <v>3465</v>
      </c>
      <c r="Q355" s="2" t="s">
        <v>3471</v>
      </c>
      <c r="R355" s="23" t="str">
        <f t="shared" si="43"/>
        <v>OK-Canadian-15N-7W-12</v>
      </c>
      <c r="S355" s="23" t="str">
        <f t="shared" si="40"/>
        <v>15N-7W-12</v>
      </c>
      <c r="T355" s="23" t="str">
        <f t="shared" si="41"/>
        <v>15</v>
      </c>
      <c r="U355" s="23" t="str">
        <f t="shared" si="44"/>
        <v>N</v>
      </c>
      <c r="V355" s="23" t="str">
        <f t="shared" si="42"/>
        <v>7</v>
      </c>
      <c r="W355" s="23" t="str">
        <f t="shared" si="45"/>
        <v>W</v>
      </c>
      <c r="X355" s="23" t="str">
        <f t="shared" si="46"/>
        <v>OK</v>
      </c>
      <c r="Y355" s="184" t="str">
        <f t="shared" si="47"/>
        <v>L0007418</v>
      </c>
      <c r="Z355" s="28"/>
      <c r="AA355" s="28"/>
      <c r="AB355" s="23"/>
    </row>
    <row r="356" spans="1:28" ht="15">
      <c r="A356" s="23" t="s">
        <v>6777</v>
      </c>
      <c r="B356" s="2" t="s">
        <v>13</v>
      </c>
      <c r="C356" s="2" t="s">
        <v>14</v>
      </c>
      <c r="D356" s="2" t="s">
        <v>489</v>
      </c>
      <c r="E356" s="23" t="s">
        <v>2207</v>
      </c>
      <c r="F356" s="2" t="s">
        <v>15</v>
      </c>
      <c r="G356" s="2" t="s">
        <v>3477</v>
      </c>
      <c r="H356" s="2" t="s">
        <v>3490</v>
      </c>
      <c r="I356" s="2" t="s">
        <v>16</v>
      </c>
      <c r="J356" s="75">
        <v>117.03</v>
      </c>
      <c r="K356" s="76">
        <v>0.2083332</v>
      </c>
      <c r="L356" s="77">
        <v>0.25</v>
      </c>
      <c r="M356" s="78">
        <v>39647</v>
      </c>
      <c r="N356" s="96" t="s">
        <v>5151</v>
      </c>
      <c r="O356" s="2" t="s">
        <v>265</v>
      </c>
      <c r="P356" s="2" t="s">
        <v>3465</v>
      </c>
      <c r="Q356" s="2" t="s">
        <v>3471</v>
      </c>
      <c r="R356" s="23" t="str">
        <f t="shared" si="43"/>
        <v>OK-Canadian-15N-7W-12</v>
      </c>
      <c r="S356" s="23" t="str">
        <f t="shared" si="40"/>
        <v>15N-7W-12</v>
      </c>
      <c r="T356" s="23" t="str">
        <f t="shared" si="41"/>
        <v>15</v>
      </c>
      <c r="U356" s="23" t="str">
        <f t="shared" si="44"/>
        <v>N</v>
      </c>
      <c r="V356" s="23" t="str">
        <f t="shared" si="42"/>
        <v>7</v>
      </c>
      <c r="W356" s="23" t="str">
        <f t="shared" si="45"/>
        <v>W</v>
      </c>
      <c r="X356" s="23" t="str">
        <f t="shared" si="46"/>
        <v>OK</v>
      </c>
      <c r="Y356" s="184" t="str">
        <f t="shared" si="47"/>
        <v>L0007419</v>
      </c>
      <c r="Z356" s="28"/>
      <c r="AA356" s="28"/>
      <c r="AB356" s="23"/>
    </row>
    <row r="357" spans="1:28" ht="15">
      <c r="A357" s="2" t="s">
        <v>6778</v>
      </c>
      <c r="B357" s="2" t="s">
        <v>13</v>
      </c>
      <c r="C357" s="2" t="s">
        <v>14</v>
      </c>
      <c r="D357" s="2" t="s">
        <v>490</v>
      </c>
      <c r="E357" s="23" t="s">
        <v>1274</v>
      </c>
      <c r="F357" s="2" t="s">
        <v>15</v>
      </c>
      <c r="G357" s="2" t="s">
        <v>3477</v>
      </c>
      <c r="H357" s="2" t="s">
        <v>3490</v>
      </c>
      <c r="I357" s="2" t="s">
        <v>16</v>
      </c>
      <c r="J357" s="75">
        <v>123.45</v>
      </c>
      <c r="K357" s="76">
        <v>0.27777780000000002</v>
      </c>
      <c r="L357" s="77">
        <v>0.25</v>
      </c>
      <c r="M357" s="78">
        <v>40083</v>
      </c>
      <c r="N357" s="96" t="s">
        <v>5152</v>
      </c>
      <c r="O357" s="2" t="s">
        <v>265</v>
      </c>
      <c r="P357" s="2" t="s">
        <v>3465</v>
      </c>
      <c r="Q357" s="2" t="s">
        <v>3471</v>
      </c>
      <c r="R357" s="23" t="str">
        <f t="shared" si="43"/>
        <v>OK-Canadian-15N-7W-12</v>
      </c>
      <c r="S357" s="23" t="str">
        <f t="shared" si="40"/>
        <v>15N-7W-12</v>
      </c>
      <c r="T357" s="23" t="str">
        <f t="shared" si="41"/>
        <v>15</v>
      </c>
      <c r="U357" s="23" t="str">
        <f t="shared" si="44"/>
        <v>N</v>
      </c>
      <c r="V357" s="23" t="str">
        <f t="shared" si="42"/>
        <v>7</v>
      </c>
      <c r="W357" s="23" t="str">
        <f t="shared" si="45"/>
        <v>W</v>
      </c>
      <c r="X357" s="23" t="str">
        <f t="shared" si="46"/>
        <v>OK</v>
      </c>
      <c r="Y357" s="184" t="str">
        <f t="shared" si="47"/>
        <v>L0007420</v>
      </c>
      <c r="Z357" s="28"/>
      <c r="AA357" s="28"/>
      <c r="AB357" s="23"/>
    </row>
    <row r="358" spans="1:28" ht="15">
      <c r="A358" s="2" t="s">
        <v>6779</v>
      </c>
      <c r="B358" s="2" t="s">
        <v>13</v>
      </c>
      <c r="C358" s="2" t="s">
        <v>14</v>
      </c>
      <c r="D358" s="2" t="s">
        <v>491</v>
      </c>
      <c r="E358" s="2" t="s">
        <v>766</v>
      </c>
      <c r="F358" s="2" t="s">
        <v>15</v>
      </c>
      <c r="G358" s="2" t="s">
        <v>3477</v>
      </c>
      <c r="H358" s="2" t="s">
        <v>3490</v>
      </c>
      <c r="I358" s="2" t="s">
        <v>16</v>
      </c>
      <c r="J358" s="75">
        <v>113.33</v>
      </c>
      <c r="K358" s="76">
        <v>0.27777839999999998</v>
      </c>
      <c r="L358" s="77">
        <v>0.1875</v>
      </c>
      <c r="M358" s="78">
        <v>42605</v>
      </c>
      <c r="N358" s="96" t="s">
        <v>5153</v>
      </c>
      <c r="O358" s="2" t="s">
        <v>265</v>
      </c>
      <c r="P358" s="2" t="s">
        <v>3465</v>
      </c>
      <c r="Q358" s="2" t="s">
        <v>3471</v>
      </c>
      <c r="R358" s="23" t="str">
        <f t="shared" si="43"/>
        <v>OK-Canadian-15N-7W-12</v>
      </c>
      <c r="S358" s="23" t="str">
        <f t="shared" si="40"/>
        <v>15N-7W-12</v>
      </c>
      <c r="T358" s="23" t="str">
        <f t="shared" si="41"/>
        <v>15</v>
      </c>
      <c r="U358" s="23" t="str">
        <f t="shared" si="44"/>
        <v>N</v>
      </c>
      <c r="V358" s="23" t="str">
        <f t="shared" si="42"/>
        <v>7</v>
      </c>
      <c r="W358" s="23" t="str">
        <f t="shared" si="45"/>
        <v>W</v>
      </c>
      <c r="X358" s="23" t="str">
        <f t="shared" si="46"/>
        <v>OK</v>
      </c>
      <c r="Y358" s="184" t="str">
        <f t="shared" si="47"/>
        <v>L0007421</v>
      </c>
      <c r="Z358" s="28"/>
      <c r="AA358" s="28"/>
      <c r="AB358" s="23"/>
    </row>
    <row r="359" spans="1:28" ht="15">
      <c r="A359" s="23" t="s">
        <v>6780</v>
      </c>
      <c r="B359" s="2" t="s">
        <v>13</v>
      </c>
      <c r="C359" s="2" t="s">
        <v>14</v>
      </c>
      <c r="D359" s="2" t="s">
        <v>492</v>
      </c>
      <c r="E359" s="23" t="s">
        <v>2692</v>
      </c>
      <c r="F359" s="2" t="s">
        <v>15</v>
      </c>
      <c r="G359" s="2" t="s">
        <v>3477</v>
      </c>
      <c r="H359" s="2" t="s">
        <v>3490</v>
      </c>
      <c r="I359" s="2" t="s">
        <v>16</v>
      </c>
      <c r="J359" s="75">
        <v>59.44</v>
      </c>
      <c r="K359" s="76">
        <v>3.75</v>
      </c>
      <c r="L359" s="77">
        <v>0.1875</v>
      </c>
      <c r="M359" s="78">
        <v>39608</v>
      </c>
      <c r="N359" s="96" t="s">
        <v>5154</v>
      </c>
      <c r="O359" s="2" t="s">
        <v>265</v>
      </c>
      <c r="P359" s="2" t="s">
        <v>3465</v>
      </c>
      <c r="Q359" s="2" t="s">
        <v>3471</v>
      </c>
      <c r="R359" s="23" t="str">
        <f t="shared" si="43"/>
        <v>OK-Canadian-15N-7W-12</v>
      </c>
      <c r="S359" s="23" t="str">
        <f t="shared" si="40"/>
        <v>15N-7W-12</v>
      </c>
      <c r="T359" s="23" t="str">
        <f t="shared" si="41"/>
        <v>15</v>
      </c>
      <c r="U359" s="23" t="str">
        <f t="shared" si="44"/>
        <v>N</v>
      </c>
      <c r="V359" s="23" t="str">
        <f t="shared" si="42"/>
        <v>7</v>
      </c>
      <c r="W359" s="23" t="str">
        <f t="shared" si="45"/>
        <v>W</v>
      </c>
      <c r="X359" s="23" t="str">
        <f t="shared" si="46"/>
        <v>OK</v>
      </c>
      <c r="Y359" s="184" t="str">
        <f t="shared" si="47"/>
        <v>L0007422</v>
      </c>
      <c r="Z359" s="28"/>
      <c r="AA359" s="28"/>
      <c r="AB359" s="23"/>
    </row>
    <row r="360" spans="1:28" ht="15">
      <c r="A360" s="2" t="s">
        <v>6781</v>
      </c>
      <c r="B360" s="2" t="s">
        <v>13</v>
      </c>
      <c r="C360" s="2" t="s">
        <v>14</v>
      </c>
      <c r="D360" s="2" t="s">
        <v>493</v>
      </c>
      <c r="E360" s="2" t="s">
        <v>122</v>
      </c>
      <c r="F360" s="2" t="s">
        <v>15</v>
      </c>
      <c r="G360" s="2" t="s">
        <v>3477</v>
      </c>
      <c r="H360" s="2" t="s">
        <v>3490</v>
      </c>
      <c r="I360" s="2" t="s">
        <v>16</v>
      </c>
      <c r="J360" s="75">
        <v>120.44</v>
      </c>
      <c r="K360" s="76">
        <v>3</v>
      </c>
      <c r="L360" s="77">
        <v>0.1875</v>
      </c>
      <c r="M360" s="78">
        <v>39606</v>
      </c>
      <c r="N360" s="96" t="s">
        <v>4461</v>
      </c>
      <c r="O360" s="2" t="s">
        <v>265</v>
      </c>
      <c r="P360" s="2" t="s">
        <v>3465</v>
      </c>
      <c r="Q360" s="2" t="s">
        <v>3471</v>
      </c>
      <c r="R360" s="23" t="str">
        <f t="shared" si="43"/>
        <v>OK-Canadian-15N-7W-12</v>
      </c>
      <c r="S360" s="23" t="str">
        <f t="shared" si="40"/>
        <v>15N-7W-12</v>
      </c>
      <c r="T360" s="23" t="str">
        <f t="shared" si="41"/>
        <v>15</v>
      </c>
      <c r="U360" s="23" t="str">
        <f t="shared" si="44"/>
        <v>N</v>
      </c>
      <c r="V360" s="23" t="str">
        <f t="shared" si="42"/>
        <v>7</v>
      </c>
      <c r="W360" s="23" t="str">
        <f t="shared" si="45"/>
        <v>W</v>
      </c>
      <c r="X360" s="23" t="str">
        <f t="shared" si="46"/>
        <v>OK</v>
      </c>
      <c r="Y360" s="184" t="str">
        <f t="shared" si="47"/>
        <v>L0007423</v>
      </c>
      <c r="Z360" s="28"/>
      <c r="AA360" s="28"/>
      <c r="AB360" s="23"/>
    </row>
    <row r="361" spans="1:28" ht="15">
      <c r="A361" s="2" t="s">
        <v>6782</v>
      </c>
      <c r="B361" s="2" t="s">
        <v>13</v>
      </c>
      <c r="C361" s="2" t="s">
        <v>14</v>
      </c>
      <c r="D361" s="2" t="s">
        <v>495</v>
      </c>
      <c r="E361" s="23" t="s">
        <v>2404</v>
      </c>
      <c r="F361" s="2" t="s">
        <v>15</v>
      </c>
      <c r="G361" s="2" t="s">
        <v>3477</v>
      </c>
      <c r="H361" s="2" t="s">
        <v>3490</v>
      </c>
      <c r="I361" s="2" t="s">
        <v>16</v>
      </c>
      <c r="J361" s="75">
        <v>122.8</v>
      </c>
      <c r="K361" s="76">
        <v>2.4999997999999999</v>
      </c>
      <c r="L361" s="77">
        <v>0.25</v>
      </c>
      <c r="M361" s="78">
        <v>40112</v>
      </c>
      <c r="N361" s="96" t="s">
        <v>5155</v>
      </c>
      <c r="O361" s="2" t="s">
        <v>265</v>
      </c>
      <c r="P361" s="2" t="s">
        <v>3465</v>
      </c>
      <c r="Q361" s="2" t="s">
        <v>3471</v>
      </c>
      <c r="R361" s="23" t="str">
        <f t="shared" si="43"/>
        <v>OK-Canadian-15N-7W-12</v>
      </c>
      <c r="S361" s="23" t="str">
        <f t="shared" si="40"/>
        <v>15N-7W-12</v>
      </c>
      <c r="T361" s="23" t="str">
        <f t="shared" si="41"/>
        <v>15</v>
      </c>
      <c r="U361" s="23" t="str">
        <f t="shared" si="44"/>
        <v>N</v>
      </c>
      <c r="V361" s="23" t="str">
        <f t="shared" si="42"/>
        <v>7</v>
      </c>
      <c r="W361" s="23" t="str">
        <f t="shared" si="45"/>
        <v>W</v>
      </c>
      <c r="X361" s="23" t="str">
        <f t="shared" si="46"/>
        <v>OK</v>
      </c>
      <c r="Y361" s="184" t="str">
        <f t="shared" si="47"/>
        <v>L0007424</v>
      </c>
      <c r="Z361" s="28"/>
      <c r="AA361" s="28"/>
      <c r="AB361" s="23"/>
    </row>
    <row r="362" spans="1:28" ht="15">
      <c r="A362" s="23" t="s">
        <v>6783</v>
      </c>
      <c r="B362" s="2" t="s">
        <v>13</v>
      </c>
      <c r="C362" s="2" t="s">
        <v>14</v>
      </c>
      <c r="D362" s="2" t="s">
        <v>496</v>
      </c>
      <c r="E362" s="2" t="s">
        <v>898</v>
      </c>
      <c r="F362" s="2" t="s">
        <v>15</v>
      </c>
      <c r="G362" s="2" t="s">
        <v>3477</v>
      </c>
      <c r="H362" s="2" t="s">
        <v>3490</v>
      </c>
      <c r="I362" s="2" t="s">
        <v>16</v>
      </c>
      <c r="J362" s="75">
        <v>123.98</v>
      </c>
      <c r="K362" s="76">
        <v>0.55555560000000004</v>
      </c>
      <c r="L362" s="77">
        <v>0.25</v>
      </c>
      <c r="M362" s="78">
        <v>42602</v>
      </c>
      <c r="N362" s="96" t="s">
        <v>5156</v>
      </c>
      <c r="O362" s="2" t="s">
        <v>265</v>
      </c>
      <c r="P362" s="2" t="s">
        <v>3465</v>
      </c>
      <c r="Q362" s="2" t="s">
        <v>3471</v>
      </c>
      <c r="R362" s="23" t="str">
        <f t="shared" si="43"/>
        <v>OK-Canadian-15N-7W-12</v>
      </c>
      <c r="S362" s="23" t="str">
        <f t="shared" si="40"/>
        <v>15N-7W-12</v>
      </c>
      <c r="T362" s="23" t="str">
        <f t="shared" si="41"/>
        <v>15</v>
      </c>
      <c r="U362" s="23" t="str">
        <f t="shared" si="44"/>
        <v>N</v>
      </c>
      <c r="V362" s="23" t="str">
        <f t="shared" si="42"/>
        <v>7</v>
      </c>
      <c r="W362" s="23" t="str">
        <f t="shared" si="45"/>
        <v>W</v>
      </c>
      <c r="X362" s="23" t="str">
        <f t="shared" si="46"/>
        <v>OK</v>
      </c>
      <c r="Y362" s="184" t="str">
        <f t="shared" si="47"/>
        <v>L0007425</v>
      </c>
      <c r="Z362" s="28"/>
      <c r="AA362" s="28"/>
      <c r="AB362" s="23"/>
    </row>
    <row r="363" spans="1:28" ht="15">
      <c r="A363" s="2" t="s">
        <v>6784</v>
      </c>
      <c r="B363" s="2" t="s">
        <v>13</v>
      </c>
      <c r="C363" s="2" t="s">
        <v>14</v>
      </c>
      <c r="D363" s="2" t="s">
        <v>497</v>
      </c>
      <c r="E363" s="23" t="s">
        <v>2864</v>
      </c>
      <c r="F363" s="2" t="s">
        <v>15</v>
      </c>
      <c r="G363" s="2" t="s">
        <v>3477</v>
      </c>
      <c r="H363" s="2" t="s">
        <v>3490</v>
      </c>
      <c r="I363" s="2" t="s">
        <v>16</v>
      </c>
      <c r="J363" s="75">
        <v>112.99</v>
      </c>
      <c r="K363" s="76">
        <v>0.2083332</v>
      </c>
      <c r="L363" s="77">
        <v>0.25</v>
      </c>
      <c r="M363" s="78">
        <v>39635</v>
      </c>
      <c r="N363" s="96" t="s">
        <v>5157</v>
      </c>
      <c r="O363" s="2" t="s">
        <v>265</v>
      </c>
      <c r="P363" s="2" t="s">
        <v>3465</v>
      </c>
      <c r="Q363" s="2" t="s">
        <v>3471</v>
      </c>
      <c r="R363" s="23" t="str">
        <f t="shared" si="43"/>
        <v>OK-Canadian-15N-7W-12</v>
      </c>
      <c r="S363" s="23" t="str">
        <f t="shared" si="40"/>
        <v>15N-7W-12</v>
      </c>
      <c r="T363" s="23" t="str">
        <f t="shared" si="41"/>
        <v>15</v>
      </c>
      <c r="U363" s="23" t="str">
        <f t="shared" si="44"/>
        <v>N</v>
      </c>
      <c r="V363" s="23" t="str">
        <f t="shared" si="42"/>
        <v>7</v>
      </c>
      <c r="W363" s="23" t="str">
        <f t="shared" si="45"/>
        <v>W</v>
      </c>
      <c r="X363" s="23" t="str">
        <f t="shared" si="46"/>
        <v>OK</v>
      </c>
      <c r="Y363" s="184" t="str">
        <f t="shared" si="47"/>
        <v>L0007426</v>
      </c>
      <c r="Z363" s="28"/>
      <c r="AA363" s="28"/>
      <c r="AB363" s="23"/>
    </row>
    <row r="364" spans="1:28" ht="15">
      <c r="A364" s="2" t="s">
        <v>6785</v>
      </c>
      <c r="B364" s="2" t="s">
        <v>13</v>
      </c>
      <c r="C364" s="2" t="s">
        <v>14</v>
      </c>
      <c r="D364" s="2" t="s">
        <v>499</v>
      </c>
      <c r="E364" s="2" t="s">
        <v>215</v>
      </c>
      <c r="F364" s="2" t="s">
        <v>15</v>
      </c>
      <c r="G364" s="2" t="s">
        <v>3477</v>
      </c>
      <c r="H364" s="2" t="s">
        <v>3490</v>
      </c>
      <c r="I364" s="2" t="s">
        <v>16</v>
      </c>
      <c r="J364" s="75">
        <v>36.85</v>
      </c>
      <c r="K364" s="76">
        <v>6.93E-2</v>
      </c>
      <c r="L364" s="77">
        <v>0.21</v>
      </c>
      <c r="M364" s="78">
        <v>39016</v>
      </c>
      <c r="N364" s="96" t="s">
        <v>3747</v>
      </c>
      <c r="O364" s="2" t="s">
        <v>265</v>
      </c>
      <c r="P364" s="2" t="s">
        <v>3465</v>
      </c>
      <c r="Q364" s="2" t="s">
        <v>3471</v>
      </c>
      <c r="R364" s="23" t="str">
        <f t="shared" si="43"/>
        <v>OK-Canadian-15N-7W-12</v>
      </c>
      <c r="S364" s="23" t="str">
        <f t="shared" si="40"/>
        <v>15N-7W-12</v>
      </c>
      <c r="T364" s="23" t="str">
        <f t="shared" si="41"/>
        <v>15</v>
      </c>
      <c r="U364" s="23" t="str">
        <f t="shared" si="44"/>
        <v>N</v>
      </c>
      <c r="V364" s="23" t="str">
        <f t="shared" si="42"/>
        <v>7</v>
      </c>
      <c r="W364" s="23" t="str">
        <f t="shared" si="45"/>
        <v>W</v>
      </c>
      <c r="X364" s="23" t="str">
        <f t="shared" si="46"/>
        <v>OK</v>
      </c>
      <c r="Y364" s="184" t="str">
        <f t="shared" si="47"/>
        <v>L0007427</v>
      </c>
      <c r="Z364" s="28"/>
      <c r="AA364" s="28"/>
      <c r="AB364" s="23"/>
    </row>
    <row r="365" spans="1:28" ht="15">
      <c r="A365" s="23" t="s">
        <v>6786</v>
      </c>
      <c r="B365" s="2" t="s">
        <v>13</v>
      </c>
      <c r="C365" s="2" t="s">
        <v>14</v>
      </c>
      <c r="D365" s="2" t="s">
        <v>500</v>
      </c>
      <c r="E365" s="2" t="s">
        <v>354</v>
      </c>
      <c r="F365" s="2" t="s">
        <v>15</v>
      </c>
      <c r="G365" s="2" t="s">
        <v>3477</v>
      </c>
      <c r="H365" s="2" t="s">
        <v>3490</v>
      </c>
      <c r="I365" s="2" t="s">
        <v>16</v>
      </c>
      <c r="J365" s="75">
        <v>127.37</v>
      </c>
      <c r="K365" s="76">
        <v>1.2500004</v>
      </c>
      <c r="L365" s="77">
        <v>0.21</v>
      </c>
      <c r="M365" s="78">
        <v>39690</v>
      </c>
      <c r="N365" s="96" t="s">
        <v>5158</v>
      </c>
      <c r="O365" s="2" t="s">
        <v>265</v>
      </c>
      <c r="P365" s="2" t="s">
        <v>3465</v>
      </c>
      <c r="Q365" s="2" t="s">
        <v>3471</v>
      </c>
      <c r="R365" s="23" t="str">
        <f t="shared" si="43"/>
        <v>OK-Canadian-15N-7W-12</v>
      </c>
      <c r="S365" s="23" t="str">
        <f t="shared" si="40"/>
        <v>15N-7W-12</v>
      </c>
      <c r="T365" s="23" t="str">
        <f t="shared" si="41"/>
        <v>15</v>
      </c>
      <c r="U365" s="23" t="str">
        <f t="shared" si="44"/>
        <v>N</v>
      </c>
      <c r="V365" s="23" t="str">
        <f t="shared" si="42"/>
        <v>7</v>
      </c>
      <c r="W365" s="23" t="str">
        <f t="shared" si="45"/>
        <v>W</v>
      </c>
      <c r="X365" s="23" t="str">
        <f t="shared" si="46"/>
        <v>OK</v>
      </c>
      <c r="Y365" s="184" t="str">
        <f t="shared" si="47"/>
        <v>L0007428</v>
      </c>
      <c r="Z365" s="28"/>
      <c r="AA365" s="28"/>
      <c r="AB365" s="23"/>
    </row>
    <row r="366" spans="1:28" ht="15">
      <c r="A366" s="2" t="s">
        <v>6787</v>
      </c>
      <c r="B366" s="2" t="s">
        <v>13</v>
      </c>
      <c r="C366" s="2" t="s">
        <v>14</v>
      </c>
      <c r="D366" s="2" t="s">
        <v>501</v>
      </c>
      <c r="E366" s="2" t="s">
        <v>153</v>
      </c>
      <c r="F366" s="2" t="s">
        <v>15</v>
      </c>
      <c r="G366" s="2" t="s">
        <v>3477</v>
      </c>
      <c r="H366" s="2" t="s">
        <v>3490</v>
      </c>
      <c r="I366" s="2" t="s">
        <v>16</v>
      </c>
      <c r="J366" s="75">
        <v>121.71</v>
      </c>
      <c r="K366" s="76">
        <v>5.0000004000000002</v>
      </c>
      <c r="L366" s="77">
        <v>0.21</v>
      </c>
      <c r="M366" s="78">
        <v>41727</v>
      </c>
      <c r="N366" s="96" t="s">
        <v>5159</v>
      </c>
      <c r="O366" s="2" t="s">
        <v>265</v>
      </c>
      <c r="P366" s="2" t="s">
        <v>3465</v>
      </c>
      <c r="Q366" s="2" t="s">
        <v>3471</v>
      </c>
      <c r="R366" s="23" t="str">
        <f t="shared" si="43"/>
        <v>OK-Canadian-15N-7W-12</v>
      </c>
      <c r="S366" s="23" t="str">
        <f t="shared" si="40"/>
        <v>15N-7W-12</v>
      </c>
      <c r="T366" s="23" t="str">
        <f t="shared" si="41"/>
        <v>15</v>
      </c>
      <c r="U366" s="23" t="str">
        <f t="shared" si="44"/>
        <v>N</v>
      </c>
      <c r="V366" s="23" t="str">
        <f t="shared" si="42"/>
        <v>7</v>
      </c>
      <c r="W366" s="23" t="str">
        <f t="shared" si="45"/>
        <v>W</v>
      </c>
      <c r="X366" s="23" t="str">
        <f t="shared" si="46"/>
        <v>OK</v>
      </c>
      <c r="Y366" s="184" t="str">
        <f t="shared" si="47"/>
        <v>L0007429</v>
      </c>
      <c r="Z366" s="28"/>
      <c r="AA366" s="28"/>
      <c r="AB366" s="23"/>
    </row>
    <row r="367" spans="1:28" ht="15">
      <c r="A367" s="2" t="s">
        <v>6788</v>
      </c>
      <c r="B367" s="2" t="s">
        <v>13</v>
      </c>
      <c r="C367" s="2" t="s">
        <v>14</v>
      </c>
      <c r="D367" s="2" t="s">
        <v>502</v>
      </c>
      <c r="E367" s="23" t="s">
        <v>1777</v>
      </c>
      <c r="F367" s="2" t="s">
        <v>15</v>
      </c>
      <c r="G367" s="2" t="s">
        <v>3477</v>
      </c>
      <c r="H367" s="2" t="s">
        <v>3490</v>
      </c>
      <c r="I367" s="2" t="s">
        <v>16</v>
      </c>
      <c r="J367" s="75">
        <v>115.24</v>
      </c>
      <c r="K367" s="76">
        <v>2.0000003999999998</v>
      </c>
      <c r="L367" s="77">
        <v>0.21</v>
      </c>
      <c r="M367" s="78">
        <v>39185</v>
      </c>
      <c r="N367" s="96" t="s">
        <v>4462</v>
      </c>
      <c r="O367" s="2" t="s">
        <v>265</v>
      </c>
      <c r="P367" s="2" t="s">
        <v>3465</v>
      </c>
      <c r="Q367" s="2" t="s">
        <v>3471</v>
      </c>
      <c r="R367" s="23" t="str">
        <f t="shared" si="43"/>
        <v>OK-Canadian-15N-7W-12</v>
      </c>
      <c r="S367" s="23" t="str">
        <f t="shared" si="40"/>
        <v>15N-7W-12</v>
      </c>
      <c r="T367" s="23" t="str">
        <f t="shared" si="41"/>
        <v>15</v>
      </c>
      <c r="U367" s="23" t="str">
        <f t="shared" si="44"/>
        <v>N</v>
      </c>
      <c r="V367" s="23" t="str">
        <f t="shared" si="42"/>
        <v>7</v>
      </c>
      <c r="W367" s="23" t="str">
        <f t="shared" si="45"/>
        <v>W</v>
      </c>
      <c r="X367" s="23" t="str">
        <f t="shared" si="46"/>
        <v>OK</v>
      </c>
      <c r="Y367" s="184" t="str">
        <f t="shared" si="47"/>
        <v>L0007430</v>
      </c>
      <c r="Z367" s="28"/>
      <c r="AA367" s="28"/>
      <c r="AB367" s="23"/>
    </row>
    <row r="368" spans="1:28" ht="15">
      <c r="A368" s="23" t="s">
        <v>6789</v>
      </c>
      <c r="B368" s="2" t="s">
        <v>13</v>
      </c>
      <c r="C368" s="2" t="s">
        <v>14</v>
      </c>
      <c r="D368" s="2" t="s">
        <v>350</v>
      </c>
      <c r="E368" s="2" t="s">
        <v>616</v>
      </c>
      <c r="F368" s="2" t="s">
        <v>15</v>
      </c>
      <c r="G368" s="2" t="s">
        <v>3477</v>
      </c>
      <c r="H368" s="2" t="s">
        <v>3490</v>
      </c>
      <c r="I368" s="2" t="s">
        <v>16</v>
      </c>
      <c r="J368" s="75">
        <v>129.01</v>
      </c>
      <c r="K368" s="76">
        <v>1.2500004</v>
      </c>
      <c r="L368" s="77">
        <v>0.21</v>
      </c>
      <c r="M368" s="78">
        <v>38652</v>
      </c>
      <c r="N368" s="96" t="s">
        <v>5160</v>
      </c>
      <c r="O368" s="2" t="s">
        <v>265</v>
      </c>
      <c r="P368" s="2" t="s">
        <v>3465</v>
      </c>
      <c r="Q368" s="2" t="s">
        <v>3471</v>
      </c>
      <c r="R368" s="23" t="str">
        <f t="shared" si="43"/>
        <v>OK-Canadian-15N-7W-12</v>
      </c>
      <c r="S368" s="23" t="str">
        <f t="shared" si="40"/>
        <v>15N-7W-12</v>
      </c>
      <c r="T368" s="23" t="str">
        <f t="shared" si="41"/>
        <v>15</v>
      </c>
      <c r="U368" s="23" t="str">
        <f t="shared" si="44"/>
        <v>N</v>
      </c>
      <c r="V368" s="23" t="str">
        <f t="shared" si="42"/>
        <v>7</v>
      </c>
      <c r="W368" s="23" t="str">
        <f t="shared" si="45"/>
        <v>W</v>
      </c>
      <c r="X368" s="23" t="str">
        <f t="shared" si="46"/>
        <v>OK</v>
      </c>
      <c r="Y368" s="184" t="str">
        <f t="shared" si="47"/>
        <v>L0007431</v>
      </c>
      <c r="Z368" s="28"/>
      <c r="AA368" s="28"/>
      <c r="AB368" s="23"/>
    </row>
    <row r="369" spans="1:28" ht="15">
      <c r="A369" s="2" t="s">
        <v>6790</v>
      </c>
      <c r="B369" s="2" t="s">
        <v>13</v>
      </c>
      <c r="C369" s="2" t="s">
        <v>14</v>
      </c>
      <c r="D369" s="2" t="s">
        <v>503</v>
      </c>
      <c r="E369" s="2" t="s">
        <v>354</v>
      </c>
      <c r="F369" s="2" t="s">
        <v>15</v>
      </c>
      <c r="G369" s="2" t="s">
        <v>3477</v>
      </c>
      <c r="H369" s="2" t="s">
        <v>3490</v>
      </c>
      <c r="I369" s="2" t="s">
        <v>16</v>
      </c>
      <c r="J369" s="75">
        <v>120.42</v>
      </c>
      <c r="K369" s="76">
        <v>8.3333004000000006</v>
      </c>
      <c r="L369" s="77">
        <v>0.21</v>
      </c>
      <c r="M369" s="78">
        <v>39833</v>
      </c>
      <c r="N369" s="96" t="s">
        <v>4463</v>
      </c>
      <c r="O369" s="2" t="s">
        <v>265</v>
      </c>
      <c r="P369" s="2" t="s">
        <v>3465</v>
      </c>
      <c r="Q369" s="2" t="s">
        <v>3471</v>
      </c>
      <c r="R369" s="23" t="str">
        <f t="shared" si="43"/>
        <v>OK-Canadian-15N-7W-12</v>
      </c>
      <c r="S369" s="23" t="str">
        <f t="shared" si="40"/>
        <v>15N-7W-12</v>
      </c>
      <c r="T369" s="23" t="str">
        <f t="shared" si="41"/>
        <v>15</v>
      </c>
      <c r="U369" s="23" t="str">
        <f t="shared" si="44"/>
        <v>N</v>
      </c>
      <c r="V369" s="23" t="str">
        <f t="shared" si="42"/>
        <v>7</v>
      </c>
      <c r="W369" s="23" t="str">
        <f t="shared" si="45"/>
        <v>W</v>
      </c>
      <c r="X369" s="23" t="str">
        <f t="shared" si="46"/>
        <v>OK</v>
      </c>
      <c r="Y369" s="184" t="str">
        <f t="shared" si="47"/>
        <v>L0007432</v>
      </c>
      <c r="Z369" s="28"/>
      <c r="AA369" s="28"/>
      <c r="AB369" s="23"/>
    </row>
    <row r="370" spans="1:28" ht="15">
      <c r="A370" s="2" t="s">
        <v>6791</v>
      </c>
      <c r="B370" s="2" t="s">
        <v>13</v>
      </c>
      <c r="C370" s="2" t="s">
        <v>14</v>
      </c>
      <c r="D370" s="2" t="s">
        <v>504</v>
      </c>
      <c r="E370" s="2" t="s">
        <v>774</v>
      </c>
      <c r="F370" s="2" t="s">
        <v>15</v>
      </c>
      <c r="G370" s="2" t="s">
        <v>3477</v>
      </c>
      <c r="H370" s="2" t="s">
        <v>3490</v>
      </c>
      <c r="I370" s="2" t="s">
        <v>16</v>
      </c>
      <c r="J370" s="75">
        <v>126.78</v>
      </c>
      <c r="K370" s="76">
        <v>5.0000004000000002</v>
      </c>
      <c r="L370" s="77">
        <v>0.21</v>
      </c>
      <c r="M370" s="78">
        <v>42342</v>
      </c>
      <c r="N370" s="96" t="s">
        <v>3748</v>
      </c>
      <c r="O370" s="2" t="s">
        <v>265</v>
      </c>
      <c r="P370" s="2" t="s">
        <v>3465</v>
      </c>
      <c r="Q370" s="2" t="s">
        <v>3471</v>
      </c>
      <c r="R370" s="23" t="str">
        <f t="shared" si="43"/>
        <v>OK-Canadian-15N-7W-12</v>
      </c>
      <c r="S370" s="23" t="str">
        <f t="shared" si="40"/>
        <v>15N-7W-12</v>
      </c>
      <c r="T370" s="23" t="str">
        <f t="shared" si="41"/>
        <v>15</v>
      </c>
      <c r="U370" s="23" t="str">
        <f t="shared" si="44"/>
        <v>N</v>
      </c>
      <c r="V370" s="23" t="str">
        <f t="shared" si="42"/>
        <v>7</v>
      </c>
      <c r="W370" s="23" t="str">
        <f t="shared" si="45"/>
        <v>W</v>
      </c>
      <c r="X370" s="23" t="str">
        <f t="shared" si="46"/>
        <v>OK</v>
      </c>
      <c r="Y370" s="184" t="str">
        <f t="shared" si="47"/>
        <v>L0007433</v>
      </c>
      <c r="Z370" s="28"/>
      <c r="AA370" s="28"/>
      <c r="AB370" s="23"/>
    </row>
    <row r="371" spans="1:28" ht="15">
      <c r="A371" s="23" t="s">
        <v>6792</v>
      </c>
      <c r="B371" s="2" t="s">
        <v>13</v>
      </c>
      <c r="C371" s="2" t="s">
        <v>14</v>
      </c>
      <c r="D371" s="2" t="s">
        <v>505</v>
      </c>
      <c r="E371" s="23" t="s">
        <v>1502</v>
      </c>
      <c r="F371" s="2" t="s">
        <v>15</v>
      </c>
      <c r="G371" s="2" t="s">
        <v>3477</v>
      </c>
      <c r="H371" s="2" t="s">
        <v>3490</v>
      </c>
      <c r="I371" s="2" t="s">
        <v>16</v>
      </c>
      <c r="J371" s="75">
        <v>20.02</v>
      </c>
      <c r="K371" s="76">
        <v>6.9400000000000003E-2</v>
      </c>
      <c r="L371" s="77">
        <v>0.21</v>
      </c>
      <c r="M371" s="78">
        <v>38614</v>
      </c>
      <c r="N371" s="96" t="s">
        <v>5161</v>
      </c>
      <c r="O371" s="2" t="s">
        <v>265</v>
      </c>
      <c r="P371" s="2" t="s">
        <v>3465</v>
      </c>
      <c r="Q371" s="2" t="s">
        <v>3471</v>
      </c>
      <c r="R371" s="23" t="str">
        <f t="shared" si="43"/>
        <v>OK-Canadian-15N-7W-12</v>
      </c>
      <c r="S371" s="23" t="str">
        <f t="shared" si="40"/>
        <v>15N-7W-12</v>
      </c>
      <c r="T371" s="23" t="str">
        <f t="shared" si="41"/>
        <v>15</v>
      </c>
      <c r="U371" s="23" t="str">
        <f t="shared" si="44"/>
        <v>N</v>
      </c>
      <c r="V371" s="23" t="str">
        <f t="shared" si="42"/>
        <v>7</v>
      </c>
      <c r="W371" s="23" t="str">
        <f t="shared" si="45"/>
        <v>W</v>
      </c>
      <c r="X371" s="23" t="str">
        <f t="shared" si="46"/>
        <v>OK</v>
      </c>
      <c r="Y371" s="184" t="str">
        <f t="shared" si="47"/>
        <v>L0007434</v>
      </c>
      <c r="Z371" s="28"/>
      <c r="AA371" s="28"/>
      <c r="AB371" s="23"/>
    </row>
    <row r="372" spans="1:28" ht="15">
      <c r="A372" s="2" t="s">
        <v>6793</v>
      </c>
      <c r="B372" s="2" t="s">
        <v>13</v>
      </c>
      <c r="C372" s="2" t="s">
        <v>14</v>
      </c>
      <c r="D372" s="2" t="s">
        <v>507</v>
      </c>
      <c r="E372" s="23" t="s">
        <v>201</v>
      </c>
      <c r="F372" s="2" t="s">
        <v>15</v>
      </c>
      <c r="G372" s="2" t="s">
        <v>3477</v>
      </c>
      <c r="H372" s="2" t="s">
        <v>3490</v>
      </c>
      <c r="I372" s="2" t="s">
        <v>16</v>
      </c>
      <c r="J372" s="75">
        <v>85.84</v>
      </c>
      <c r="K372" s="76">
        <v>10</v>
      </c>
      <c r="L372" s="77">
        <v>0.25</v>
      </c>
      <c r="M372" s="78">
        <v>39631</v>
      </c>
      <c r="N372" s="96" t="s">
        <v>4464</v>
      </c>
      <c r="O372" s="2" t="s">
        <v>265</v>
      </c>
      <c r="P372" s="2" t="s">
        <v>3465</v>
      </c>
      <c r="Q372" s="2" t="s">
        <v>3471</v>
      </c>
      <c r="R372" s="23" t="str">
        <f t="shared" si="43"/>
        <v>OK-Canadian-15N-7W-12</v>
      </c>
      <c r="S372" s="23" t="str">
        <f t="shared" si="40"/>
        <v>15N-7W-12</v>
      </c>
      <c r="T372" s="23" t="str">
        <f t="shared" si="41"/>
        <v>15</v>
      </c>
      <c r="U372" s="23" t="str">
        <f t="shared" si="44"/>
        <v>N</v>
      </c>
      <c r="V372" s="23" t="str">
        <f t="shared" si="42"/>
        <v>7</v>
      </c>
      <c r="W372" s="23" t="str">
        <f t="shared" si="45"/>
        <v>W</v>
      </c>
      <c r="X372" s="23" t="str">
        <f t="shared" si="46"/>
        <v>OK</v>
      </c>
      <c r="Y372" s="184" t="str">
        <f t="shared" si="47"/>
        <v>L0007435</v>
      </c>
      <c r="Z372" s="28"/>
      <c r="AA372" s="28"/>
      <c r="AB372" s="23"/>
    </row>
    <row r="373" spans="1:28" ht="15">
      <c r="A373" s="2" t="s">
        <v>6794</v>
      </c>
      <c r="B373" s="2" t="s">
        <v>13</v>
      </c>
      <c r="C373" s="2" t="s">
        <v>14</v>
      </c>
      <c r="D373" s="2" t="s">
        <v>35</v>
      </c>
      <c r="E373" s="23" t="s">
        <v>2552</v>
      </c>
      <c r="F373" s="2" t="s">
        <v>15</v>
      </c>
      <c r="G373" s="2" t="s">
        <v>3477</v>
      </c>
      <c r="H373" s="2" t="s">
        <v>3490</v>
      </c>
      <c r="I373" s="2" t="s">
        <v>16</v>
      </c>
      <c r="J373" s="75">
        <v>43.41</v>
      </c>
      <c r="K373" s="76">
        <v>10</v>
      </c>
      <c r="L373" s="77">
        <v>0.125</v>
      </c>
      <c r="M373" s="78">
        <v>40123</v>
      </c>
      <c r="N373" s="96" t="s">
        <v>5162</v>
      </c>
      <c r="O373" s="2" t="s">
        <v>265</v>
      </c>
      <c r="P373" s="2" t="s">
        <v>3465</v>
      </c>
      <c r="Q373" s="2" t="s">
        <v>3471</v>
      </c>
      <c r="R373" s="23" t="str">
        <f t="shared" si="43"/>
        <v>OK-Canadian-15N-7W-12</v>
      </c>
      <c r="S373" s="23" t="str">
        <f t="shared" si="40"/>
        <v>15N-7W-12</v>
      </c>
      <c r="T373" s="23" t="str">
        <f t="shared" si="41"/>
        <v>15</v>
      </c>
      <c r="U373" s="23" t="str">
        <f t="shared" si="44"/>
        <v>N</v>
      </c>
      <c r="V373" s="23" t="str">
        <f t="shared" si="42"/>
        <v>7</v>
      </c>
      <c r="W373" s="23" t="str">
        <f t="shared" si="45"/>
        <v>W</v>
      </c>
      <c r="X373" s="23" t="str">
        <f t="shared" si="46"/>
        <v>OK</v>
      </c>
      <c r="Y373" s="184" t="str">
        <f t="shared" si="47"/>
        <v>L0007436</v>
      </c>
      <c r="Z373" s="28"/>
      <c r="AA373" s="28"/>
      <c r="AB373" s="23"/>
    </row>
    <row r="374" spans="1:28" ht="15">
      <c r="A374" s="23" t="s">
        <v>6795</v>
      </c>
      <c r="B374" s="2" t="s">
        <v>13</v>
      </c>
      <c r="C374" s="2" t="s">
        <v>14</v>
      </c>
      <c r="D374" s="2" t="s">
        <v>508</v>
      </c>
      <c r="E374" s="23" t="s">
        <v>1777</v>
      </c>
      <c r="F374" s="2" t="s">
        <v>15</v>
      </c>
      <c r="G374" s="2" t="s">
        <v>3477</v>
      </c>
      <c r="H374" s="2" t="s">
        <v>3490</v>
      </c>
      <c r="I374" s="2" t="s">
        <v>16</v>
      </c>
      <c r="J374" s="75">
        <v>39.409999999999997</v>
      </c>
      <c r="K374" s="76">
        <v>15</v>
      </c>
      <c r="L374" s="77">
        <v>0.21</v>
      </c>
      <c r="M374" s="78">
        <v>42259</v>
      </c>
      <c r="N374" s="96" t="s">
        <v>5163</v>
      </c>
      <c r="O374" s="2" t="s">
        <v>265</v>
      </c>
      <c r="P374" s="2" t="s">
        <v>3465</v>
      </c>
      <c r="Q374" s="2" t="s">
        <v>3471</v>
      </c>
      <c r="R374" s="23" t="str">
        <f t="shared" si="43"/>
        <v>OK-Canadian-15N-7W-12</v>
      </c>
      <c r="S374" s="23" t="str">
        <f t="shared" si="40"/>
        <v>15N-7W-12</v>
      </c>
      <c r="T374" s="23" t="str">
        <f t="shared" si="41"/>
        <v>15</v>
      </c>
      <c r="U374" s="23" t="str">
        <f t="shared" si="44"/>
        <v>N</v>
      </c>
      <c r="V374" s="23" t="str">
        <f t="shared" si="42"/>
        <v>7</v>
      </c>
      <c r="W374" s="23" t="str">
        <f t="shared" si="45"/>
        <v>W</v>
      </c>
      <c r="X374" s="23" t="str">
        <f t="shared" si="46"/>
        <v>OK</v>
      </c>
      <c r="Y374" s="184" t="str">
        <f t="shared" si="47"/>
        <v>L0007437</v>
      </c>
      <c r="Z374" s="28"/>
      <c r="AA374" s="28"/>
      <c r="AB374" s="23"/>
    </row>
    <row r="375" spans="1:28" ht="15">
      <c r="A375" s="2" t="s">
        <v>6796</v>
      </c>
      <c r="B375" s="2" t="s">
        <v>13</v>
      </c>
      <c r="C375" s="2" t="s">
        <v>14</v>
      </c>
      <c r="D375" s="2" t="s">
        <v>509</v>
      </c>
      <c r="E375" s="23" t="s">
        <v>1502</v>
      </c>
      <c r="F375" s="2" t="s">
        <v>15</v>
      </c>
      <c r="G375" s="2" t="s">
        <v>3477</v>
      </c>
      <c r="H375" s="2" t="s">
        <v>3490</v>
      </c>
      <c r="I375" s="2" t="s">
        <v>16</v>
      </c>
      <c r="J375" s="75">
        <v>94.16</v>
      </c>
      <c r="K375" s="76">
        <v>9.5000003999999993</v>
      </c>
      <c r="L375" s="77">
        <v>0.1875</v>
      </c>
      <c r="M375" s="78">
        <v>39600</v>
      </c>
      <c r="N375" s="96" t="s">
        <v>5164</v>
      </c>
      <c r="O375" s="2" t="s">
        <v>265</v>
      </c>
      <c r="P375" s="2" t="s">
        <v>3465</v>
      </c>
      <c r="Q375" s="2" t="s">
        <v>3471</v>
      </c>
      <c r="R375" s="23" t="str">
        <f t="shared" si="43"/>
        <v>OK-Canadian-15N-7W-12</v>
      </c>
      <c r="S375" s="23" t="str">
        <f t="shared" si="40"/>
        <v>15N-7W-12</v>
      </c>
      <c r="T375" s="23" t="str">
        <f t="shared" si="41"/>
        <v>15</v>
      </c>
      <c r="U375" s="23" t="str">
        <f t="shared" si="44"/>
        <v>N</v>
      </c>
      <c r="V375" s="23" t="str">
        <f t="shared" si="42"/>
        <v>7</v>
      </c>
      <c r="W375" s="23" t="str">
        <f t="shared" si="45"/>
        <v>W</v>
      </c>
      <c r="X375" s="23" t="str">
        <f t="shared" si="46"/>
        <v>OK</v>
      </c>
      <c r="Y375" s="184" t="str">
        <f t="shared" si="47"/>
        <v>L0007438</v>
      </c>
      <c r="Z375" s="28"/>
      <c r="AA375" s="28"/>
      <c r="AB375" s="23"/>
    </row>
    <row r="376" spans="1:28" ht="15">
      <c r="A376" s="2" t="s">
        <v>6797</v>
      </c>
      <c r="B376" s="2" t="s">
        <v>13</v>
      </c>
      <c r="C376" s="2" t="s">
        <v>14</v>
      </c>
      <c r="D376" s="2" t="s">
        <v>510</v>
      </c>
      <c r="E376" s="23" t="s">
        <v>2404</v>
      </c>
      <c r="F376" s="2" t="s">
        <v>15</v>
      </c>
      <c r="G376" s="2" t="s">
        <v>3477</v>
      </c>
      <c r="H376" s="2" t="s">
        <v>3490</v>
      </c>
      <c r="I376" s="2" t="s">
        <v>16</v>
      </c>
      <c r="J376" s="75">
        <v>92.69</v>
      </c>
      <c r="K376" s="76">
        <v>4.5</v>
      </c>
      <c r="L376" s="77">
        <v>0.21</v>
      </c>
      <c r="M376" s="78">
        <v>39347</v>
      </c>
      <c r="N376" s="96" t="s">
        <v>3749</v>
      </c>
      <c r="O376" s="2" t="s">
        <v>265</v>
      </c>
      <c r="P376" s="2" t="s">
        <v>3465</v>
      </c>
      <c r="Q376" s="2" t="s">
        <v>3471</v>
      </c>
      <c r="R376" s="23" t="str">
        <f t="shared" si="43"/>
        <v>OK-Canadian-15N-7W-12</v>
      </c>
      <c r="S376" s="23" t="str">
        <f t="shared" si="40"/>
        <v>15N-7W-12</v>
      </c>
      <c r="T376" s="23" t="str">
        <f t="shared" si="41"/>
        <v>15</v>
      </c>
      <c r="U376" s="23" t="str">
        <f t="shared" si="44"/>
        <v>N</v>
      </c>
      <c r="V376" s="23" t="str">
        <f t="shared" si="42"/>
        <v>7</v>
      </c>
      <c r="W376" s="23" t="str">
        <f t="shared" si="45"/>
        <v>W</v>
      </c>
      <c r="X376" s="23" t="str">
        <f t="shared" si="46"/>
        <v>OK</v>
      </c>
      <c r="Y376" s="184" t="str">
        <f t="shared" si="47"/>
        <v>L0007439</v>
      </c>
      <c r="Z376" s="28"/>
      <c r="AA376" s="28"/>
      <c r="AB376" s="23"/>
    </row>
    <row r="377" spans="1:28" ht="15">
      <c r="A377" s="23" t="s">
        <v>6798</v>
      </c>
      <c r="B377" s="2" t="s">
        <v>13</v>
      </c>
      <c r="C377" s="2" t="s">
        <v>14</v>
      </c>
      <c r="D377" s="2" t="s">
        <v>511</v>
      </c>
      <c r="E377" s="23" t="s">
        <v>3188</v>
      </c>
      <c r="F377" s="2" t="s">
        <v>15</v>
      </c>
      <c r="G377" s="2" t="s">
        <v>3477</v>
      </c>
      <c r="H377" s="2" t="s">
        <v>3490</v>
      </c>
      <c r="I377" s="2" t="s">
        <v>16</v>
      </c>
      <c r="J377" s="75">
        <v>95.94</v>
      </c>
      <c r="K377" s="76">
        <v>4.5</v>
      </c>
      <c r="L377" s="77">
        <v>0.21</v>
      </c>
      <c r="M377" s="78">
        <v>39697</v>
      </c>
      <c r="N377" s="96" t="s">
        <v>4465</v>
      </c>
      <c r="O377" s="2" t="s">
        <v>265</v>
      </c>
      <c r="P377" s="2" t="s">
        <v>3465</v>
      </c>
      <c r="Q377" s="2" t="s">
        <v>3471</v>
      </c>
      <c r="R377" s="23" t="str">
        <f t="shared" si="43"/>
        <v>OK-Canadian-15N-7W-12</v>
      </c>
      <c r="S377" s="23" t="str">
        <f t="shared" si="40"/>
        <v>15N-7W-12</v>
      </c>
      <c r="T377" s="23" t="str">
        <f t="shared" si="41"/>
        <v>15</v>
      </c>
      <c r="U377" s="23" t="str">
        <f t="shared" si="44"/>
        <v>N</v>
      </c>
      <c r="V377" s="23" t="str">
        <f t="shared" si="42"/>
        <v>7</v>
      </c>
      <c r="W377" s="23" t="str">
        <f t="shared" si="45"/>
        <v>W</v>
      </c>
      <c r="X377" s="23" t="str">
        <f t="shared" si="46"/>
        <v>OK</v>
      </c>
      <c r="Y377" s="184" t="str">
        <f t="shared" si="47"/>
        <v>L0007440</v>
      </c>
      <c r="Z377" s="28"/>
      <c r="AA377" s="28"/>
      <c r="AB377" s="23"/>
    </row>
    <row r="378" spans="1:28" ht="15">
      <c r="A378" s="2" t="s">
        <v>6799</v>
      </c>
      <c r="B378" s="2" t="s">
        <v>13</v>
      </c>
      <c r="C378" s="2" t="s">
        <v>14</v>
      </c>
      <c r="D378" s="2" t="s">
        <v>512</v>
      </c>
      <c r="E378" s="2" t="s">
        <v>1471</v>
      </c>
      <c r="F378" s="2" t="s">
        <v>15</v>
      </c>
      <c r="G378" s="2" t="s">
        <v>3477</v>
      </c>
      <c r="H378" s="2" t="s">
        <v>3490</v>
      </c>
      <c r="I378" s="2" t="s">
        <v>16</v>
      </c>
      <c r="J378" s="75">
        <v>85.46</v>
      </c>
      <c r="K378" s="76">
        <v>5.0000004000000002</v>
      </c>
      <c r="L378" s="77">
        <v>0.21</v>
      </c>
      <c r="M378" s="78">
        <v>42191</v>
      </c>
      <c r="N378" s="96" t="s">
        <v>5165</v>
      </c>
      <c r="O378" s="2" t="s">
        <v>265</v>
      </c>
      <c r="P378" s="2" t="s">
        <v>3465</v>
      </c>
      <c r="Q378" s="2" t="s">
        <v>3471</v>
      </c>
      <c r="R378" s="23" t="str">
        <f t="shared" si="43"/>
        <v>OK-Canadian-15N-7W-12</v>
      </c>
      <c r="S378" s="23" t="str">
        <f t="shared" si="40"/>
        <v>15N-7W-12</v>
      </c>
      <c r="T378" s="23" t="str">
        <f t="shared" si="41"/>
        <v>15</v>
      </c>
      <c r="U378" s="23" t="str">
        <f t="shared" si="44"/>
        <v>N</v>
      </c>
      <c r="V378" s="23" t="str">
        <f t="shared" si="42"/>
        <v>7</v>
      </c>
      <c r="W378" s="23" t="str">
        <f t="shared" si="45"/>
        <v>W</v>
      </c>
      <c r="X378" s="23" t="str">
        <f t="shared" si="46"/>
        <v>OK</v>
      </c>
      <c r="Y378" s="184" t="str">
        <f t="shared" si="47"/>
        <v>L0007441</v>
      </c>
      <c r="Z378" s="28"/>
      <c r="AA378" s="28"/>
      <c r="AB378" s="23"/>
    </row>
    <row r="379" spans="1:28" ht="15">
      <c r="A379" s="2" t="s">
        <v>6800</v>
      </c>
      <c r="B379" s="2" t="s">
        <v>13</v>
      </c>
      <c r="C379" s="2" t="s">
        <v>14</v>
      </c>
      <c r="D379" s="2" t="s">
        <v>513</v>
      </c>
      <c r="E379" s="23" t="s">
        <v>2692</v>
      </c>
      <c r="F379" s="2" t="s">
        <v>15</v>
      </c>
      <c r="G379" s="2" t="s">
        <v>3477</v>
      </c>
      <c r="H379" s="2" t="s">
        <v>3490</v>
      </c>
      <c r="I379" s="2" t="s">
        <v>16</v>
      </c>
      <c r="J379" s="75">
        <v>92.87</v>
      </c>
      <c r="K379" s="76">
        <v>25</v>
      </c>
      <c r="L379" s="77">
        <v>0.21</v>
      </c>
      <c r="M379" s="78">
        <v>39187</v>
      </c>
      <c r="N379" s="96" t="s">
        <v>5166</v>
      </c>
      <c r="O379" s="2" t="s">
        <v>265</v>
      </c>
      <c r="P379" s="2" t="s">
        <v>3465</v>
      </c>
      <c r="Q379" s="2" t="s">
        <v>3471</v>
      </c>
      <c r="R379" s="23" t="str">
        <f t="shared" si="43"/>
        <v>OK-Canadian-15N-7W-12</v>
      </c>
      <c r="S379" s="23" t="str">
        <f t="shared" si="40"/>
        <v>15N-7W-12</v>
      </c>
      <c r="T379" s="23" t="str">
        <f t="shared" si="41"/>
        <v>15</v>
      </c>
      <c r="U379" s="23" t="str">
        <f t="shared" si="44"/>
        <v>N</v>
      </c>
      <c r="V379" s="23" t="str">
        <f t="shared" si="42"/>
        <v>7</v>
      </c>
      <c r="W379" s="23" t="str">
        <f t="shared" si="45"/>
        <v>W</v>
      </c>
      <c r="X379" s="23" t="str">
        <f t="shared" si="46"/>
        <v>OK</v>
      </c>
      <c r="Y379" s="184" t="str">
        <f t="shared" si="47"/>
        <v>L0007442</v>
      </c>
      <c r="Z379" s="28"/>
      <c r="AA379" s="28"/>
      <c r="AB379" s="23"/>
    </row>
    <row r="380" spans="1:28" ht="15">
      <c r="A380" s="23" t="s">
        <v>6801</v>
      </c>
      <c r="B380" s="2" t="s">
        <v>13</v>
      </c>
      <c r="C380" s="2" t="s">
        <v>14</v>
      </c>
      <c r="D380" s="2" t="s">
        <v>514</v>
      </c>
      <c r="E380" s="2" t="s">
        <v>553</v>
      </c>
      <c r="F380" s="2" t="s">
        <v>15</v>
      </c>
      <c r="G380" s="2" t="s">
        <v>3477</v>
      </c>
      <c r="H380" s="2" t="s">
        <v>3490</v>
      </c>
      <c r="I380" s="2" t="s">
        <v>16</v>
      </c>
      <c r="J380" s="75">
        <v>42.02</v>
      </c>
      <c r="K380" s="76">
        <v>0.8333332</v>
      </c>
      <c r="L380" s="77">
        <v>0.1875</v>
      </c>
      <c r="M380" s="78">
        <v>39606</v>
      </c>
      <c r="N380" s="96" t="s">
        <v>5167</v>
      </c>
      <c r="O380" s="2" t="s">
        <v>265</v>
      </c>
      <c r="P380" s="2" t="s">
        <v>3465</v>
      </c>
      <c r="Q380" s="2" t="s">
        <v>3471</v>
      </c>
      <c r="R380" s="23" t="str">
        <f t="shared" si="43"/>
        <v>OK-Canadian-15N-7W-12</v>
      </c>
      <c r="S380" s="23" t="str">
        <f t="shared" si="40"/>
        <v>15N-7W-12</v>
      </c>
      <c r="T380" s="23" t="str">
        <f t="shared" si="41"/>
        <v>15</v>
      </c>
      <c r="U380" s="23" t="str">
        <f t="shared" si="44"/>
        <v>N</v>
      </c>
      <c r="V380" s="23" t="str">
        <f t="shared" si="42"/>
        <v>7</v>
      </c>
      <c r="W380" s="23" t="str">
        <f t="shared" si="45"/>
        <v>W</v>
      </c>
      <c r="X380" s="23" t="str">
        <f t="shared" si="46"/>
        <v>OK</v>
      </c>
      <c r="Y380" s="184" t="str">
        <f t="shared" si="47"/>
        <v>L0007443</v>
      </c>
      <c r="Z380" s="28"/>
      <c r="AA380" s="28"/>
      <c r="AB380" s="23"/>
    </row>
    <row r="381" spans="1:28" ht="15">
      <c r="A381" s="2" t="s">
        <v>6802</v>
      </c>
      <c r="B381" s="2" t="s">
        <v>13</v>
      </c>
      <c r="C381" s="2" t="s">
        <v>14</v>
      </c>
      <c r="D381" s="2" t="s">
        <v>515</v>
      </c>
      <c r="E381" s="23" t="s">
        <v>201</v>
      </c>
      <c r="F381" s="2" t="s">
        <v>15</v>
      </c>
      <c r="G381" s="2" t="s">
        <v>3477</v>
      </c>
      <c r="H381" s="2" t="s">
        <v>3490</v>
      </c>
      <c r="I381" s="2" t="s">
        <v>16</v>
      </c>
      <c r="J381" s="75">
        <v>36.4</v>
      </c>
      <c r="K381" s="76">
        <v>0.8333332</v>
      </c>
      <c r="L381" s="77">
        <v>0.1875</v>
      </c>
      <c r="M381" s="78">
        <v>40076</v>
      </c>
      <c r="N381" s="96" t="s">
        <v>5168</v>
      </c>
      <c r="O381" s="2" t="s">
        <v>265</v>
      </c>
      <c r="P381" s="2" t="s">
        <v>3465</v>
      </c>
      <c r="Q381" s="2" t="s">
        <v>3471</v>
      </c>
      <c r="R381" s="23" t="str">
        <f t="shared" si="43"/>
        <v>OK-Canadian-15N-7W-12</v>
      </c>
      <c r="S381" s="23" t="str">
        <f t="shared" si="40"/>
        <v>15N-7W-12</v>
      </c>
      <c r="T381" s="23" t="str">
        <f t="shared" si="41"/>
        <v>15</v>
      </c>
      <c r="U381" s="23" t="str">
        <f t="shared" si="44"/>
        <v>N</v>
      </c>
      <c r="V381" s="23" t="str">
        <f t="shared" si="42"/>
        <v>7</v>
      </c>
      <c r="W381" s="23" t="str">
        <f t="shared" si="45"/>
        <v>W</v>
      </c>
      <c r="X381" s="23" t="str">
        <f t="shared" si="46"/>
        <v>OK</v>
      </c>
      <c r="Y381" s="184" t="str">
        <f t="shared" si="47"/>
        <v>L0007444</v>
      </c>
      <c r="Z381" s="28"/>
      <c r="AA381" s="28"/>
      <c r="AB381" s="23"/>
    </row>
    <row r="382" spans="1:28" ht="15">
      <c r="A382" s="2" t="s">
        <v>6803</v>
      </c>
      <c r="B382" s="2" t="s">
        <v>13</v>
      </c>
      <c r="C382" s="2" t="s">
        <v>14</v>
      </c>
      <c r="D382" s="2" t="s">
        <v>516</v>
      </c>
      <c r="E382" s="23" t="s">
        <v>2799</v>
      </c>
      <c r="F382" s="2" t="s">
        <v>15</v>
      </c>
      <c r="G382" s="2" t="s">
        <v>3477</v>
      </c>
      <c r="H382" s="2" t="s">
        <v>3490</v>
      </c>
      <c r="I382" s="2" t="s">
        <v>16</v>
      </c>
      <c r="J382" s="75">
        <v>37.549999999999997</v>
      </c>
      <c r="K382" s="76">
        <v>3.3333332000000002</v>
      </c>
      <c r="L382" s="77">
        <v>0.1875</v>
      </c>
      <c r="M382" s="78">
        <v>42609</v>
      </c>
      <c r="N382" s="96" t="s">
        <v>5169</v>
      </c>
      <c r="O382" s="2" t="s">
        <v>265</v>
      </c>
      <c r="P382" s="2" t="s">
        <v>3465</v>
      </c>
      <c r="Q382" s="2" t="s">
        <v>3471</v>
      </c>
      <c r="R382" s="23" t="str">
        <f t="shared" si="43"/>
        <v>OK-Canadian-15N-7W-12</v>
      </c>
      <c r="S382" s="23" t="str">
        <f t="shared" si="40"/>
        <v>15N-7W-12</v>
      </c>
      <c r="T382" s="23" t="str">
        <f t="shared" si="41"/>
        <v>15</v>
      </c>
      <c r="U382" s="23" t="str">
        <f t="shared" si="44"/>
        <v>N</v>
      </c>
      <c r="V382" s="23" t="str">
        <f t="shared" si="42"/>
        <v>7</v>
      </c>
      <c r="W382" s="23" t="str">
        <f t="shared" si="45"/>
        <v>W</v>
      </c>
      <c r="X382" s="23" t="str">
        <f t="shared" si="46"/>
        <v>OK</v>
      </c>
      <c r="Y382" s="184" t="str">
        <f t="shared" si="47"/>
        <v>L0007445</v>
      </c>
      <c r="Z382" s="28"/>
      <c r="AA382" s="28"/>
      <c r="AB382" s="23"/>
    </row>
    <row r="383" spans="1:28" ht="15">
      <c r="A383" s="23" t="s">
        <v>6804</v>
      </c>
      <c r="B383" s="2" t="s">
        <v>13</v>
      </c>
      <c r="C383" s="2" t="s">
        <v>14</v>
      </c>
      <c r="D383" s="2" t="s">
        <v>517</v>
      </c>
      <c r="E383" s="2" t="s">
        <v>955</v>
      </c>
      <c r="F383" s="2" t="s">
        <v>15</v>
      </c>
      <c r="G383" s="2" t="s">
        <v>3477</v>
      </c>
      <c r="H383" s="2" t="s">
        <v>3490</v>
      </c>
      <c r="I383" s="2" t="s">
        <v>16</v>
      </c>
      <c r="J383" s="75">
        <v>35.840000000000003</v>
      </c>
      <c r="K383" s="76">
        <v>3.3333332000000002</v>
      </c>
      <c r="L383" s="77">
        <v>0.1875</v>
      </c>
      <c r="M383" s="78">
        <v>39604</v>
      </c>
      <c r="N383" s="96" t="s">
        <v>5170</v>
      </c>
      <c r="O383" s="2" t="s">
        <v>265</v>
      </c>
      <c r="P383" s="2" t="s">
        <v>3465</v>
      </c>
      <c r="Q383" s="2" t="s">
        <v>3471</v>
      </c>
      <c r="R383" s="23" t="str">
        <f t="shared" si="43"/>
        <v>OK-Canadian-15N-7W-12</v>
      </c>
      <c r="S383" s="23" t="str">
        <f t="shared" si="40"/>
        <v>15N-7W-12</v>
      </c>
      <c r="T383" s="23" t="str">
        <f t="shared" si="41"/>
        <v>15</v>
      </c>
      <c r="U383" s="23" t="str">
        <f t="shared" si="44"/>
        <v>N</v>
      </c>
      <c r="V383" s="23" t="str">
        <f t="shared" si="42"/>
        <v>7</v>
      </c>
      <c r="W383" s="23" t="str">
        <f t="shared" si="45"/>
        <v>W</v>
      </c>
      <c r="X383" s="23" t="str">
        <f t="shared" si="46"/>
        <v>OK</v>
      </c>
      <c r="Y383" s="184" t="str">
        <f t="shared" si="47"/>
        <v>L0007446</v>
      </c>
      <c r="Z383" s="28"/>
      <c r="AA383" s="28"/>
      <c r="AB383" s="23"/>
    </row>
    <row r="384" spans="1:28" ht="15">
      <c r="A384" s="2" t="s">
        <v>6805</v>
      </c>
      <c r="B384" s="2" t="s">
        <v>13</v>
      </c>
      <c r="C384" s="2" t="s">
        <v>14</v>
      </c>
      <c r="D384" s="2" t="s">
        <v>518</v>
      </c>
      <c r="E384" s="2" t="s">
        <v>766</v>
      </c>
      <c r="F384" s="2" t="s">
        <v>15</v>
      </c>
      <c r="G384" s="2" t="s">
        <v>3477</v>
      </c>
      <c r="H384" s="2" t="s">
        <v>3490</v>
      </c>
      <c r="I384" s="2" t="s">
        <v>16</v>
      </c>
      <c r="J384" s="75">
        <v>39.369999999999997</v>
      </c>
      <c r="K384" s="76">
        <v>1.6666668</v>
      </c>
      <c r="L384" s="77">
        <v>0.1875</v>
      </c>
      <c r="M384" s="78">
        <v>39606</v>
      </c>
      <c r="N384" s="96" t="s">
        <v>5171</v>
      </c>
      <c r="O384" s="2" t="s">
        <v>265</v>
      </c>
      <c r="P384" s="2" t="s">
        <v>3465</v>
      </c>
      <c r="Q384" s="2" t="s">
        <v>3471</v>
      </c>
      <c r="R384" s="23" t="str">
        <f t="shared" si="43"/>
        <v>OK-Canadian-15N-7W-12</v>
      </c>
      <c r="S384" s="23" t="str">
        <f t="shared" si="40"/>
        <v>15N-7W-12</v>
      </c>
      <c r="T384" s="23" t="str">
        <f t="shared" si="41"/>
        <v>15</v>
      </c>
      <c r="U384" s="23" t="str">
        <f t="shared" si="44"/>
        <v>N</v>
      </c>
      <c r="V384" s="23" t="str">
        <f t="shared" si="42"/>
        <v>7</v>
      </c>
      <c r="W384" s="23" t="str">
        <f t="shared" si="45"/>
        <v>W</v>
      </c>
      <c r="X384" s="23" t="str">
        <f t="shared" si="46"/>
        <v>OK</v>
      </c>
      <c r="Y384" s="184" t="str">
        <f t="shared" si="47"/>
        <v>L0007447</v>
      </c>
      <c r="Z384" s="28"/>
      <c r="AA384" s="28"/>
      <c r="AB384" s="23"/>
    </row>
    <row r="385" spans="1:28" ht="15">
      <c r="A385" s="2" t="s">
        <v>6806</v>
      </c>
      <c r="B385" s="2" t="s">
        <v>13</v>
      </c>
      <c r="C385" s="2" t="s">
        <v>14</v>
      </c>
      <c r="D385" s="2" t="s">
        <v>519</v>
      </c>
      <c r="E385" s="23" t="s">
        <v>3188</v>
      </c>
      <c r="F385" s="2" t="s">
        <v>15</v>
      </c>
      <c r="G385" s="2" t="s">
        <v>3477</v>
      </c>
      <c r="H385" s="2" t="s">
        <v>3490</v>
      </c>
      <c r="I385" s="2" t="s">
        <v>16</v>
      </c>
      <c r="J385" s="75">
        <v>41.34</v>
      </c>
      <c r="K385" s="76">
        <v>10</v>
      </c>
      <c r="L385" s="77">
        <v>0.21</v>
      </c>
      <c r="M385" s="78">
        <v>39671</v>
      </c>
      <c r="N385" s="96" t="s">
        <v>4466</v>
      </c>
      <c r="O385" s="2" t="s">
        <v>265</v>
      </c>
      <c r="P385" s="2" t="s">
        <v>3465</v>
      </c>
      <c r="Q385" s="2" t="s">
        <v>3471</v>
      </c>
      <c r="R385" s="23" t="str">
        <f t="shared" si="43"/>
        <v>OK-Canadian-15N-7W-12</v>
      </c>
      <c r="S385" s="23" t="str">
        <f t="shared" si="40"/>
        <v>15N-7W-12</v>
      </c>
      <c r="T385" s="23" t="str">
        <f t="shared" si="41"/>
        <v>15</v>
      </c>
      <c r="U385" s="23" t="str">
        <f t="shared" si="44"/>
        <v>N</v>
      </c>
      <c r="V385" s="23" t="str">
        <f t="shared" si="42"/>
        <v>7</v>
      </c>
      <c r="W385" s="23" t="str">
        <f t="shared" si="45"/>
        <v>W</v>
      </c>
      <c r="X385" s="23" t="str">
        <f t="shared" si="46"/>
        <v>OK</v>
      </c>
      <c r="Y385" s="184" t="str">
        <f t="shared" si="47"/>
        <v>L0007448</v>
      </c>
      <c r="Z385" s="28"/>
      <c r="AA385" s="28"/>
      <c r="AB385" s="23"/>
    </row>
    <row r="386" spans="1:28" ht="15">
      <c r="A386" s="23" t="s">
        <v>6807</v>
      </c>
      <c r="B386" s="2" t="s">
        <v>13</v>
      </c>
      <c r="C386" s="2" t="s">
        <v>14</v>
      </c>
      <c r="D386" s="2" t="s">
        <v>520</v>
      </c>
      <c r="E386" s="2" t="s">
        <v>995</v>
      </c>
      <c r="F386" s="2" t="s">
        <v>15</v>
      </c>
      <c r="G386" s="2" t="s">
        <v>3477</v>
      </c>
      <c r="H386" s="2" t="s">
        <v>3490</v>
      </c>
      <c r="I386" s="2" t="s">
        <v>16</v>
      </c>
      <c r="J386" s="75">
        <v>42.91</v>
      </c>
      <c r="K386" s="76">
        <v>0.83330000000000004</v>
      </c>
      <c r="L386" s="77">
        <v>0.21</v>
      </c>
      <c r="M386" s="78">
        <v>41618</v>
      </c>
      <c r="N386" s="96" t="s">
        <v>3750</v>
      </c>
      <c r="O386" s="2" t="s">
        <v>265</v>
      </c>
      <c r="P386" s="2" t="s">
        <v>3465</v>
      </c>
      <c r="Q386" s="2" t="s">
        <v>3471</v>
      </c>
      <c r="R386" s="23" t="str">
        <f t="shared" si="43"/>
        <v>OK-Canadian-15N-7W-12</v>
      </c>
      <c r="S386" s="23" t="str">
        <f t="shared" si="40"/>
        <v>15N-7W-12</v>
      </c>
      <c r="T386" s="23" t="str">
        <f t="shared" si="41"/>
        <v>15</v>
      </c>
      <c r="U386" s="23" t="str">
        <f t="shared" si="44"/>
        <v>N</v>
      </c>
      <c r="V386" s="23" t="str">
        <f t="shared" si="42"/>
        <v>7</v>
      </c>
      <c r="W386" s="23" t="str">
        <f t="shared" si="45"/>
        <v>W</v>
      </c>
      <c r="X386" s="23" t="str">
        <f t="shared" si="46"/>
        <v>OK</v>
      </c>
      <c r="Y386" s="184" t="str">
        <f t="shared" si="47"/>
        <v>L0007449</v>
      </c>
      <c r="Z386" s="28"/>
      <c r="AA386" s="28"/>
      <c r="AB386" s="23"/>
    </row>
    <row r="387" spans="1:28" ht="15">
      <c r="A387" s="2" t="s">
        <v>6808</v>
      </c>
      <c r="B387" s="2" t="s">
        <v>13</v>
      </c>
      <c r="C387" s="2" t="s">
        <v>14</v>
      </c>
      <c r="D387" s="2" t="s">
        <v>521</v>
      </c>
      <c r="E387" s="23" t="s">
        <v>201</v>
      </c>
      <c r="F387" s="2" t="s">
        <v>15</v>
      </c>
      <c r="G387" s="2" t="s">
        <v>3477</v>
      </c>
      <c r="H387" s="2" t="s">
        <v>3490</v>
      </c>
      <c r="I387" s="2" t="s">
        <v>16</v>
      </c>
      <c r="J387" s="75">
        <v>2</v>
      </c>
      <c r="K387" s="76">
        <v>2</v>
      </c>
      <c r="L387" s="77">
        <v>0.1875</v>
      </c>
      <c r="M387" s="78">
        <v>39612</v>
      </c>
      <c r="N387" s="96" t="s">
        <v>5172</v>
      </c>
      <c r="O387" s="2" t="s">
        <v>265</v>
      </c>
      <c r="P387" s="2" t="s">
        <v>3465</v>
      </c>
      <c r="Q387" s="2" t="s">
        <v>3471</v>
      </c>
      <c r="R387" s="23" t="str">
        <f t="shared" si="43"/>
        <v>OK-Canadian-15N-7W-12</v>
      </c>
      <c r="S387" s="23" t="str">
        <f t="shared" si="40"/>
        <v>15N-7W-12</v>
      </c>
      <c r="T387" s="23" t="str">
        <f t="shared" si="41"/>
        <v>15</v>
      </c>
      <c r="U387" s="23" t="str">
        <f t="shared" si="44"/>
        <v>N</v>
      </c>
      <c r="V387" s="23" t="str">
        <f t="shared" si="42"/>
        <v>7</v>
      </c>
      <c r="W387" s="23" t="str">
        <f t="shared" si="45"/>
        <v>W</v>
      </c>
      <c r="X387" s="23" t="str">
        <f t="shared" si="46"/>
        <v>OK</v>
      </c>
      <c r="Y387" s="184" t="str">
        <f t="shared" si="47"/>
        <v>L0007450</v>
      </c>
      <c r="Z387" s="28"/>
      <c r="AA387" s="28"/>
      <c r="AB387" s="23"/>
    </row>
    <row r="388" spans="1:28" ht="15">
      <c r="A388" s="2" t="s">
        <v>6809</v>
      </c>
      <c r="B388" s="2" t="s">
        <v>13</v>
      </c>
      <c r="C388" s="2" t="s">
        <v>14</v>
      </c>
      <c r="D388" s="2" t="s">
        <v>522</v>
      </c>
      <c r="E388" s="2" t="s">
        <v>723</v>
      </c>
      <c r="F388" s="2" t="s">
        <v>15</v>
      </c>
      <c r="G388" s="2" t="s">
        <v>3477</v>
      </c>
      <c r="H388" s="2" t="s">
        <v>3490</v>
      </c>
      <c r="I388" s="2" t="s">
        <v>16</v>
      </c>
      <c r="J388" s="75">
        <v>64.739999999999995</v>
      </c>
      <c r="K388" s="76">
        <v>1.5</v>
      </c>
      <c r="L388" s="77">
        <v>0.25</v>
      </c>
      <c r="M388" s="78">
        <v>39633</v>
      </c>
      <c r="N388" s="96" t="s">
        <v>5173</v>
      </c>
      <c r="O388" s="2" t="s">
        <v>265</v>
      </c>
      <c r="P388" s="2" t="s">
        <v>3465</v>
      </c>
      <c r="Q388" s="2" t="s">
        <v>3471</v>
      </c>
      <c r="R388" s="23" t="str">
        <f t="shared" si="43"/>
        <v>OK-Canadian-15N-7W-12</v>
      </c>
      <c r="S388" s="23" t="str">
        <f t="shared" si="40"/>
        <v>15N-7W-12</v>
      </c>
      <c r="T388" s="23" t="str">
        <f t="shared" si="41"/>
        <v>15</v>
      </c>
      <c r="U388" s="23" t="str">
        <f t="shared" si="44"/>
        <v>N</v>
      </c>
      <c r="V388" s="23" t="str">
        <f t="shared" si="42"/>
        <v>7</v>
      </c>
      <c r="W388" s="23" t="str">
        <f t="shared" si="45"/>
        <v>W</v>
      </c>
      <c r="X388" s="23" t="str">
        <f t="shared" si="46"/>
        <v>OK</v>
      </c>
      <c r="Y388" s="184" t="str">
        <f t="shared" si="47"/>
        <v>L0007451</v>
      </c>
      <c r="Z388" s="28"/>
      <c r="AA388" s="28"/>
      <c r="AB388" s="23"/>
    </row>
    <row r="389" spans="1:28" ht="15">
      <c r="A389" s="23" t="s">
        <v>6810</v>
      </c>
      <c r="B389" s="2" t="s">
        <v>13</v>
      </c>
      <c r="C389" s="2" t="s">
        <v>14</v>
      </c>
      <c r="D389" s="2" t="s">
        <v>523</v>
      </c>
      <c r="E389" s="2" t="s">
        <v>215</v>
      </c>
      <c r="F389" s="2" t="s">
        <v>15</v>
      </c>
      <c r="G389" s="2" t="s">
        <v>3477</v>
      </c>
      <c r="H389" s="2" t="s">
        <v>3490</v>
      </c>
      <c r="I389" s="2" t="s">
        <v>16</v>
      </c>
      <c r="J389" s="75">
        <v>55.73</v>
      </c>
      <c r="K389" s="76">
        <v>0.55000020000000005</v>
      </c>
      <c r="L389" s="77">
        <v>0.25</v>
      </c>
      <c r="M389" s="78">
        <v>40089</v>
      </c>
      <c r="N389" s="96" t="s">
        <v>5174</v>
      </c>
      <c r="O389" s="2" t="s">
        <v>265</v>
      </c>
      <c r="P389" s="2" t="s">
        <v>3465</v>
      </c>
      <c r="Q389" s="2" t="s">
        <v>3471</v>
      </c>
      <c r="R389" s="23" t="str">
        <f t="shared" si="43"/>
        <v>OK-Canadian-15N-7W-12</v>
      </c>
      <c r="S389" s="23" t="str">
        <f t="shared" si="40"/>
        <v>15N-7W-12</v>
      </c>
      <c r="T389" s="23" t="str">
        <f t="shared" si="41"/>
        <v>15</v>
      </c>
      <c r="U389" s="23" t="str">
        <f t="shared" si="44"/>
        <v>N</v>
      </c>
      <c r="V389" s="23" t="str">
        <f t="shared" si="42"/>
        <v>7</v>
      </c>
      <c r="W389" s="23" t="str">
        <f t="shared" si="45"/>
        <v>W</v>
      </c>
      <c r="X389" s="23" t="str">
        <f t="shared" si="46"/>
        <v>OK</v>
      </c>
      <c r="Y389" s="184" t="str">
        <f t="shared" si="47"/>
        <v>L0007452</v>
      </c>
      <c r="Z389" s="28"/>
      <c r="AA389" s="28"/>
      <c r="AB389" s="23"/>
    </row>
    <row r="390" spans="1:28" ht="15">
      <c r="A390" s="2" t="s">
        <v>6811</v>
      </c>
      <c r="B390" s="2" t="s">
        <v>13</v>
      </c>
      <c r="C390" s="2" t="s">
        <v>14</v>
      </c>
      <c r="D390" s="2" t="s">
        <v>524</v>
      </c>
      <c r="E390" s="23" t="s">
        <v>1777</v>
      </c>
      <c r="F390" s="2" t="s">
        <v>15</v>
      </c>
      <c r="G390" s="2" t="s">
        <v>3477</v>
      </c>
      <c r="H390" s="2" t="s">
        <v>3490</v>
      </c>
      <c r="I390" s="2" t="s">
        <v>16</v>
      </c>
      <c r="J390" s="75">
        <v>54.76</v>
      </c>
      <c r="K390" s="76">
        <v>0.36666660000000001</v>
      </c>
      <c r="L390" s="77">
        <v>0.25</v>
      </c>
      <c r="M390" s="78">
        <v>42617</v>
      </c>
      <c r="N390" s="96" t="s">
        <v>5175</v>
      </c>
      <c r="O390" s="2" t="s">
        <v>265</v>
      </c>
      <c r="P390" s="2" t="s">
        <v>3465</v>
      </c>
      <c r="Q390" s="2" t="s">
        <v>3471</v>
      </c>
      <c r="R390" s="23" t="str">
        <f t="shared" si="43"/>
        <v>OK-Canadian-15N-7W-12</v>
      </c>
      <c r="S390" s="23" t="str">
        <f t="shared" si="40"/>
        <v>15N-7W-12</v>
      </c>
      <c r="T390" s="23" t="str">
        <f t="shared" si="41"/>
        <v>15</v>
      </c>
      <c r="U390" s="23" t="str">
        <f t="shared" si="44"/>
        <v>N</v>
      </c>
      <c r="V390" s="23" t="str">
        <f t="shared" si="42"/>
        <v>7</v>
      </c>
      <c r="W390" s="23" t="str">
        <f t="shared" si="45"/>
        <v>W</v>
      </c>
      <c r="X390" s="23" t="str">
        <f t="shared" si="46"/>
        <v>OK</v>
      </c>
      <c r="Y390" s="184" t="str">
        <f t="shared" si="47"/>
        <v>L0007453</v>
      </c>
      <c r="Z390" s="28"/>
      <c r="AA390" s="28"/>
      <c r="AB390" s="23"/>
    </row>
    <row r="391" spans="1:28" ht="15">
      <c r="A391" s="2" t="s">
        <v>6812</v>
      </c>
      <c r="B391" s="2" t="s">
        <v>13</v>
      </c>
      <c r="C391" s="2" t="s">
        <v>14</v>
      </c>
      <c r="D391" s="2" t="s">
        <v>525</v>
      </c>
      <c r="E391" s="2" t="s">
        <v>1177</v>
      </c>
      <c r="F391" s="2" t="s">
        <v>15</v>
      </c>
      <c r="G391" s="2" t="s">
        <v>3477</v>
      </c>
      <c r="H391" s="2" t="s">
        <v>3490</v>
      </c>
      <c r="I391" s="2" t="s">
        <v>16</v>
      </c>
      <c r="J391" s="75">
        <v>159.19</v>
      </c>
      <c r="K391" s="76">
        <v>20</v>
      </c>
      <c r="L391" s="77">
        <v>0.1875</v>
      </c>
      <c r="M391" s="78">
        <v>39611</v>
      </c>
      <c r="N391" s="96" t="s">
        <v>5176</v>
      </c>
      <c r="O391" s="2" t="s">
        <v>265</v>
      </c>
      <c r="P391" s="2" t="s">
        <v>3465</v>
      </c>
      <c r="Q391" s="2" t="s">
        <v>3471</v>
      </c>
      <c r="R391" s="23" t="str">
        <f t="shared" si="43"/>
        <v>OK-Canadian-15N-7W-12</v>
      </c>
      <c r="S391" s="23" t="str">
        <f t="shared" si="40"/>
        <v>15N-7W-12</v>
      </c>
      <c r="T391" s="23" t="str">
        <f t="shared" si="41"/>
        <v>15</v>
      </c>
      <c r="U391" s="23" t="str">
        <f t="shared" si="44"/>
        <v>N</v>
      </c>
      <c r="V391" s="23" t="str">
        <f t="shared" si="42"/>
        <v>7</v>
      </c>
      <c r="W391" s="23" t="str">
        <f t="shared" si="45"/>
        <v>W</v>
      </c>
      <c r="X391" s="23" t="str">
        <f t="shared" si="46"/>
        <v>OK</v>
      </c>
      <c r="Y391" s="184" t="str">
        <f t="shared" si="47"/>
        <v>L0007454</v>
      </c>
      <c r="Z391" s="28"/>
      <c r="AA391" s="28"/>
      <c r="AB391" s="23"/>
    </row>
    <row r="392" spans="1:28" ht="15">
      <c r="A392" s="23" t="s">
        <v>6813</v>
      </c>
      <c r="B392" s="2" t="s">
        <v>13</v>
      </c>
      <c r="C392" s="2" t="s">
        <v>14</v>
      </c>
      <c r="D392" s="2" t="s">
        <v>526</v>
      </c>
      <c r="E392" s="23" t="s">
        <v>1702</v>
      </c>
      <c r="F392" s="2" t="s">
        <v>15</v>
      </c>
      <c r="G392" s="2" t="s">
        <v>3477</v>
      </c>
      <c r="H392" s="2" t="s">
        <v>3490</v>
      </c>
      <c r="I392" s="2" t="s">
        <v>16</v>
      </c>
      <c r="J392" s="75">
        <v>162.69999999999999</v>
      </c>
      <c r="K392" s="76">
        <v>2.0016666000000001</v>
      </c>
      <c r="L392" s="77">
        <v>0.1875</v>
      </c>
      <c r="M392" s="78">
        <v>39636</v>
      </c>
      <c r="N392" s="96" t="s">
        <v>5177</v>
      </c>
      <c r="O392" s="2" t="s">
        <v>265</v>
      </c>
      <c r="P392" s="2" t="s">
        <v>3465</v>
      </c>
      <c r="Q392" s="2" t="s">
        <v>3471</v>
      </c>
      <c r="R392" s="23" t="str">
        <f t="shared" si="43"/>
        <v>OK-Canadian-15N-7W-12</v>
      </c>
      <c r="S392" s="23" t="str">
        <f t="shared" ref="S392:S455" si="48">_xlfn.TEXTAFTER(R392,"-",2,1,0,"ERROR")</f>
        <v>15N-7W-12</v>
      </c>
      <c r="T392" s="23" t="str">
        <f t="shared" ref="T392:T455" si="49">_xlfn.TEXTBEFORE(P392,U392)</f>
        <v>15</v>
      </c>
      <c r="U392" s="23" t="str">
        <f t="shared" si="44"/>
        <v>N</v>
      </c>
      <c r="V392" s="23" t="str">
        <f t="shared" ref="V392:V455" si="50">_xlfn.TEXTBEFORE(Q392,W392)</f>
        <v>7</v>
      </c>
      <c r="W392" s="23" t="str">
        <f t="shared" si="45"/>
        <v>W</v>
      </c>
      <c r="X392" s="23" t="str">
        <f t="shared" si="46"/>
        <v>OK</v>
      </c>
      <c r="Y392" s="184" t="str">
        <f t="shared" si="47"/>
        <v>L0007455</v>
      </c>
      <c r="Z392" s="28"/>
      <c r="AA392" s="28"/>
      <c r="AB392" s="23"/>
    </row>
    <row r="393" spans="1:28" ht="15">
      <c r="A393" s="2" t="s">
        <v>6814</v>
      </c>
      <c r="B393" s="2" t="s">
        <v>13</v>
      </c>
      <c r="C393" s="2" t="s">
        <v>14</v>
      </c>
      <c r="D393" s="2" t="s">
        <v>527</v>
      </c>
      <c r="E393" s="2" t="s">
        <v>1177</v>
      </c>
      <c r="F393" s="2" t="s">
        <v>15</v>
      </c>
      <c r="G393" s="2" t="s">
        <v>3477</v>
      </c>
      <c r="H393" s="2" t="s">
        <v>3490</v>
      </c>
      <c r="I393" s="2" t="s">
        <v>16</v>
      </c>
      <c r="J393" s="75">
        <v>159.37</v>
      </c>
      <c r="K393" s="76">
        <v>10</v>
      </c>
      <c r="L393" s="77">
        <v>0.1875</v>
      </c>
      <c r="M393" s="78">
        <v>40105</v>
      </c>
      <c r="N393" s="96" t="s">
        <v>5178</v>
      </c>
      <c r="O393" s="2" t="s">
        <v>265</v>
      </c>
      <c r="P393" s="2" t="s">
        <v>3465</v>
      </c>
      <c r="Q393" s="2" t="s">
        <v>3471</v>
      </c>
      <c r="R393" s="23" t="str">
        <f t="shared" ref="R393:R456" si="51">_xlfn.TEXTJOIN("-",TRUE,F393,G393,P393,Q393,O393)</f>
        <v>OK-Canadian-15N-7W-12</v>
      </c>
      <c r="S393" s="23" t="str">
        <f t="shared" si="48"/>
        <v>15N-7W-12</v>
      </c>
      <c r="T393" s="23" t="str">
        <f t="shared" si="49"/>
        <v>15</v>
      </c>
      <c r="U393" s="23" t="str">
        <f t="shared" ref="U393:U456" si="52">RIGHT(P393,1)</f>
        <v>N</v>
      </c>
      <c r="V393" s="23" t="str">
        <f t="shared" si="50"/>
        <v>7</v>
      </c>
      <c r="W393" s="23" t="str">
        <f t="shared" ref="W393:W456" si="53">RIGHT(Q393,1)</f>
        <v>W</v>
      </c>
      <c r="X393" s="23" t="str">
        <f t="shared" ref="X393:X456" si="54">LEFT(A393,2)</f>
        <v>OK</v>
      </c>
      <c r="Y393" s="184" t="str">
        <f t="shared" ref="Y393:Y456" si="55">MID(A393,4,8)</f>
        <v>L0007456</v>
      </c>
      <c r="Z393" s="28"/>
      <c r="AA393" s="28"/>
      <c r="AB393" s="23"/>
    </row>
    <row r="394" spans="1:28" ht="15">
      <c r="A394" s="2" t="s">
        <v>6815</v>
      </c>
      <c r="B394" s="2" t="s">
        <v>13</v>
      </c>
      <c r="C394" s="2" t="s">
        <v>14</v>
      </c>
      <c r="D394" s="2" t="s">
        <v>528</v>
      </c>
      <c r="E394" s="23" t="s">
        <v>2404</v>
      </c>
      <c r="F394" s="2" t="s">
        <v>15</v>
      </c>
      <c r="G394" s="2" t="s">
        <v>3477</v>
      </c>
      <c r="H394" s="2" t="s">
        <v>3490</v>
      </c>
      <c r="I394" s="2" t="s">
        <v>16</v>
      </c>
      <c r="J394" s="75">
        <v>143.13</v>
      </c>
      <c r="K394" s="76">
        <v>2</v>
      </c>
      <c r="L394" s="77">
        <v>0.1875</v>
      </c>
      <c r="M394" s="78">
        <v>42627</v>
      </c>
      <c r="N394" s="96" t="s">
        <v>5179</v>
      </c>
      <c r="O394" s="2" t="s">
        <v>265</v>
      </c>
      <c r="P394" s="2" t="s">
        <v>3465</v>
      </c>
      <c r="Q394" s="2" t="s">
        <v>3471</v>
      </c>
      <c r="R394" s="23" t="str">
        <f t="shared" si="51"/>
        <v>OK-Canadian-15N-7W-12</v>
      </c>
      <c r="S394" s="23" t="str">
        <f t="shared" si="48"/>
        <v>15N-7W-12</v>
      </c>
      <c r="T394" s="23" t="str">
        <f t="shared" si="49"/>
        <v>15</v>
      </c>
      <c r="U394" s="23" t="str">
        <f t="shared" si="52"/>
        <v>N</v>
      </c>
      <c r="V394" s="23" t="str">
        <f t="shared" si="50"/>
        <v>7</v>
      </c>
      <c r="W394" s="23" t="str">
        <f t="shared" si="53"/>
        <v>W</v>
      </c>
      <c r="X394" s="23" t="str">
        <f t="shared" si="54"/>
        <v>OK</v>
      </c>
      <c r="Y394" s="184" t="str">
        <f t="shared" si="55"/>
        <v>L0007457</v>
      </c>
      <c r="Z394" s="28"/>
      <c r="AA394" s="28"/>
      <c r="AB394" s="23"/>
    </row>
    <row r="395" spans="1:28" ht="15">
      <c r="A395" s="23" t="s">
        <v>6816</v>
      </c>
      <c r="B395" s="2" t="s">
        <v>13</v>
      </c>
      <c r="C395" s="2" t="s">
        <v>14</v>
      </c>
      <c r="D395" s="2" t="s">
        <v>529</v>
      </c>
      <c r="E395" s="2" t="s">
        <v>1396</v>
      </c>
      <c r="F395" s="2" t="s">
        <v>15</v>
      </c>
      <c r="G395" s="2" t="s">
        <v>3477</v>
      </c>
      <c r="H395" s="2" t="s">
        <v>3490</v>
      </c>
      <c r="I395" s="2" t="s">
        <v>16</v>
      </c>
      <c r="J395" s="75">
        <v>158.91999999999999</v>
      </c>
      <c r="K395" s="76">
        <v>5.625</v>
      </c>
      <c r="L395" s="77">
        <v>0.1875</v>
      </c>
      <c r="M395" s="78">
        <v>39625</v>
      </c>
      <c r="N395" s="96" t="s">
        <v>4993</v>
      </c>
      <c r="O395" s="2" t="s">
        <v>265</v>
      </c>
      <c r="P395" s="2" t="s">
        <v>3465</v>
      </c>
      <c r="Q395" s="2" t="s">
        <v>3471</v>
      </c>
      <c r="R395" s="23" t="str">
        <f t="shared" si="51"/>
        <v>OK-Canadian-15N-7W-12</v>
      </c>
      <c r="S395" s="23" t="str">
        <f t="shared" si="48"/>
        <v>15N-7W-12</v>
      </c>
      <c r="T395" s="23" t="str">
        <f t="shared" si="49"/>
        <v>15</v>
      </c>
      <c r="U395" s="23" t="str">
        <f t="shared" si="52"/>
        <v>N</v>
      </c>
      <c r="V395" s="23" t="str">
        <f t="shared" si="50"/>
        <v>7</v>
      </c>
      <c r="W395" s="23" t="str">
        <f t="shared" si="53"/>
        <v>W</v>
      </c>
      <c r="X395" s="23" t="str">
        <f t="shared" si="54"/>
        <v>OK</v>
      </c>
      <c r="Y395" s="184" t="str">
        <f t="shared" si="55"/>
        <v>L0007458</v>
      </c>
      <c r="Z395" s="28"/>
      <c r="AA395" s="28"/>
      <c r="AB395" s="23"/>
    </row>
    <row r="396" spans="1:28" ht="15">
      <c r="A396" s="2" t="s">
        <v>6817</v>
      </c>
      <c r="B396" s="2" t="s">
        <v>13</v>
      </c>
      <c r="C396" s="2" t="s">
        <v>14</v>
      </c>
      <c r="D396" s="2" t="s">
        <v>530</v>
      </c>
      <c r="E396" s="23" t="s">
        <v>2276</v>
      </c>
      <c r="F396" s="2" t="s">
        <v>15</v>
      </c>
      <c r="G396" s="2" t="s">
        <v>3477</v>
      </c>
      <c r="H396" s="2" t="s">
        <v>3490</v>
      </c>
      <c r="I396" s="2" t="s">
        <v>16</v>
      </c>
      <c r="J396" s="75">
        <v>149.22</v>
      </c>
      <c r="K396" s="76">
        <v>10</v>
      </c>
      <c r="L396" s="77">
        <v>0.1875</v>
      </c>
      <c r="M396" s="78">
        <v>39639</v>
      </c>
      <c r="N396" s="96" t="s">
        <v>5180</v>
      </c>
      <c r="O396" s="2" t="s">
        <v>265</v>
      </c>
      <c r="P396" s="2" t="s">
        <v>3465</v>
      </c>
      <c r="Q396" s="2" t="s">
        <v>3471</v>
      </c>
      <c r="R396" s="23" t="str">
        <f t="shared" si="51"/>
        <v>OK-Canadian-15N-7W-12</v>
      </c>
      <c r="S396" s="23" t="str">
        <f t="shared" si="48"/>
        <v>15N-7W-12</v>
      </c>
      <c r="T396" s="23" t="str">
        <f t="shared" si="49"/>
        <v>15</v>
      </c>
      <c r="U396" s="23" t="str">
        <f t="shared" si="52"/>
        <v>N</v>
      </c>
      <c r="V396" s="23" t="str">
        <f t="shared" si="50"/>
        <v>7</v>
      </c>
      <c r="W396" s="23" t="str">
        <f t="shared" si="53"/>
        <v>W</v>
      </c>
      <c r="X396" s="23" t="str">
        <f t="shared" si="54"/>
        <v>OK</v>
      </c>
      <c r="Y396" s="184" t="str">
        <f t="shared" si="55"/>
        <v>L0007459</v>
      </c>
      <c r="Z396" s="28"/>
      <c r="AA396" s="28"/>
      <c r="AB396" s="23"/>
    </row>
    <row r="397" spans="1:28" ht="15">
      <c r="A397" s="2" t="s">
        <v>6818</v>
      </c>
      <c r="B397" s="2" t="s">
        <v>13</v>
      </c>
      <c r="C397" s="2" t="s">
        <v>14</v>
      </c>
      <c r="D397" s="2" t="s">
        <v>531</v>
      </c>
      <c r="E397" s="2" t="s">
        <v>616</v>
      </c>
      <c r="F397" s="2" t="s">
        <v>15</v>
      </c>
      <c r="G397" s="2" t="s">
        <v>3477</v>
      </c>
      <c r="H397" s="2" t="s">
        <v>3490</v>
      </c>
      <c r="I397" s="2" t="s">
        <v>16</v>
      </c>
      <c r="J397" s="75">
        <v>164.98</v>
      </c>
      <c r="K397" s="76">
        <v>2</v>
      </c>
      <c r="L397" s="77">
        <v>0.1875</v>
      </c>
      <c r="M397" s="78">
        <v>40106</v>
      </c>
      <c r="N397" s="96" t="s">
        <v>5181</v>
      </c>
      <c r="O397" s="2" t="s">
        <v>265</v>
      </c>
      <c r="P397" s="2" t="s">
        <v>3465</v>
      </c>
      <c r="Q397" s="2" t="s">
        <v>3471</v>
      </c>
      <c r="R397" s="23" t="str">
        <f t="shared" si="51"/>
        <v>OK-Canadian-15N-7W-12</v>
      </c>
      <c r="S397" s="23" t="str">
        <f t="shared" si="48"/>
        <v>15N-7W-12</v>
      </c>
      <c r="T397" s="23" t="str">
        <f t="shared" si="49"/>
        <v>15</v>
      </c>
      <c r="U397" s="23" t="str">
        <f t="shared" si="52"/>
        <v>N</v>
      </c>
      <c r="V397" s="23" t="str">
        <f t="shared" si="50"/>
        <v>7</v>
      </c>
      <c r="W397" s="23" t="str">
        <f t="shared" si="53"/>
        <v>W</v>
      </c>
      <c r="X397" s="23" t="str">
        <f t="shared" si="54"/>
        <v>OK</v>
      </c>
      <c r="Y397" s="184" t="str">
        <f t="shared" si="55"/>
        <v>L0007460</v>
      </c>
      <c r="Z397" s="28"/>
      <c r="AA397" s="28"/>
      <c r="AB397" s="23"/>
    </row>
    <row r="398" spans="1:28" ht="15">
      <c r="A398" s="23" t="s">
        <v>6819</v>
      </c>
      <c r="B398" s="2" t="s">
        <v>13</v>
      </c>
      <c r="C398" s="2" t="s">
        <v>14</v>
      </c>
      <c r="D398" s="2" t="s">
        <v>532</v>
      </c>
      <c r="E398" s="2" t="s">
        <v>995</v>
      </c>
      <c r="F398" s="2" t="s">
        <v>15</v>
      </c>
      <c r="G398" s="2" t="s">
        <v>3477</v>
      </c>
      <c r="H398" s="2" t="s">
        <v>3490</v>
      </c>
      <c r="I398" s="2" t="s">
        <v>16</v>
      </c>
      <c r="J398" s="75">
        <v>162.56</v>
      </c>
      <c r="K398" s="76">
        <v>5.1300547999999999</v>
      </c>
      <c r="L398" s="77">
        <v>0.25</v>
      </c>
      <c r="M398" s="78">
        <v>42617</v>
      </c>
      <c r="N398" s="96" t="s">
        <v>4467</v>
      </c>
      <c r="O398" s="2" t="s">
        <v>265</v>
      </c>
      <c r="P398" s="2" t="s">
        <v>3465</v>
      </c>
      <c r="Q398" s="2" t="s">
        <v>3471</v>
      </c>
      <c r="R398" s="23" t="str">
        <f t="shared" si="51"/>
        <v>OK-Canadian-15N-7W-12</v>
      </c>
      <c r="S398" s="23" t="str">
        <f t="shared" si="48"/>
        <v>15N-7W-12</v>
      </c>
      <c r="T398" s="23" t="str">
        <f t="shared" si="49"/>
        <v>15</v>
      </c>
      <c r="U398" s="23" t="str">
        <f t="shared" si="52"/>
        <v>N</v>
      </c>
      <c r="V398" s="23" t="str">
        <f t="shared" si="50"/>
        <v>7</v>
      </c>
      <c r="W398" s="23" t="str">
        <f t="shared" si="53"/>
        <v>W</v>
      </c>
      <c r="X398" s="23" t="str">
        <f t="shared" si="54"/>
        <v>OK</v>
      </c>
      <c r="Y398" s="184" t="str">
        <f t="shared" si="55"/>
        <v>L0007461</v>
      </c>
      <c r="Z398" s="28"/>
      <c r="AA398" s="28"/>
      <c r="AB398" s="23"/>
    </row>
    <row r="399" spans="1:28" ht="15">
      <c r="A399" s="2" t="s">
        <v>6820</v>
      </c>
      <c r="B399" s="2" t="s">
        <v>13</v>
      </c>
      <c r="C399" s="2" t="s">
        <v>14</v>
      </c>
      <c r="D399" s="2" t="s">
        <v>533</v>
      </c>
      <c r="E399" s="23" t="s">
        <v>3188</v>
      </c>
      <c r="F399" s="2" t="s">
        <v>15</v>
      </c>
      <c r="G399" s="2" t="s">
        <v>3477</v>
      </c>
      <c r="H399" s="2" t="s">
        <v>3490</v>
      </c>
      <c r="I399" s="2" t="s">
        <v>16</v>
      </c>
      <c r="J399" s="75">
        <v>152.13</v>
      </c>
      <c r="K399" s="76">
        <v>10</v>
      </c>
      <c r="L399" s="77">
        <v>0.1875</v>
      </c>
      <c r="M399" s="78">
        <v>39621</v>
      </c>
      <c r="N399" s="96" t="s">
        <v>5175</v>
      </c>
      <c r="O399" s="2" t="s">
        <v>265</v>
      </c>
      <c r="P399" s="2" t="s">
        <v>3465</v>
      </c>
      <c r="Q399" s="2" t="s">
        <v>3471</v>
      </c>
      <c r="R399" s="23" t="str">
        <f t="shared" si="51"/>
        <v>OK-Canadian-15N-7W-12</v>
      </c>
      <c r="S399" s="23" t="str">
        <f t="shared" si="48"/>
        <v>15N-7W-12</v>
      </c>
      <c r="T399" s="23" t="str">
        <f t="shared" si="49"/>
        <v>15</v>
      </c>
      <c r="U399" s="23" t="str">
        <f t="shared" si="52"/>
        <v>N</v>
      </c>
      <c r="V399" s="23" t="str">
        <f t="shared" si="50"/>
        <v>7</v>
      </c>
      <c r="W399" s="23" t="str">
        <f t="shared" si="53"/>
        <v>W</v>
      </c>
      <c r="X399" s="23" t="str">
        <f t="shared" si="54"/>
        <v>OK</v>
      </c>
      <c r="Y399" s="184" t="str">
        <f t="shared" si="55"/>
        <v>L0007462</v>
      </c>
      <c r="Z399" s="28"/>
      <c r="AA399" s="28"/>
      <c r="AB399" s="23"/>
    </row>
    <row r="400" spans="1:28" ht="15">
      <c r="A400" s="2" t="s">
        <v>6821</v>
      </c>
      <c r="B400" s="2" t="s">
        <v>13</v>
      </c>
      <c r="C400" s="2" t="s">
        <v>14</v>
      </c>
      <c r="D400" s="2" t="s">
        <v>534</v>
      </c>
      <c r="E400" s="23" t="s">
        <v>2552</v>
      </c>
      <c r="F400" s="2" t="s">
        <v>15</v>
      </c>
      <c r="G400" s="2" t="s">
        <v>3477</v>
      </c>
      <c r="H400" s="2" t="s">
        <v>3490</v>
      </c>
      <c r="I400" s="2" t="s">
        <v>16</v>
      </c>
      <c r="J400" s="75">
        <v>155.53</v>
      </c>
      <c r="K400" s="76">
        <v>2</v>
      </c>
      <c r="L400" s="77">
        <v>0.1875</v>
      </c>
      <c r="M400" s="78">
        <v>39636</v>
      </c>
      <c r="N400" s="96" t="s">
        <v>5182</v>
      </c>
      <c r="O400" s="2" t="s">
        <v>265</v>
      </c>
      <c r="P400" s="2" t="s">
        <v>3465</v>
      </c>
      <c r="Q400" s="2" t="s">
        <v>3471</v>
      </c>
      <c r="R400" s="23" t="str">
        <f t="shared" si="51"/>
        <v>OK-Canadian-15N-7W-12</v>
      </c>
      <c r="S400" s="23" t="str">
        <f t="shared" si="48"/>
        <v>15N-7W-12</v>
      </c>
      <c r="T400" s="23" t="str">
        <f t="shared" si="49"/>
        <v>15</v>
      </c>
      <c r="U400" s="23" t="str">
        <f t="shared" si="52"/>
        <v>N</v>
      </c>
      <c r="V400" s="23" t="str">
        <f t="shared" si="50"/>
        <v>7</v>
      </c>
      <c r="W400" s="23" t="str">
        <f t="shared" si="53"/>
        <v>W</v>
      </c>
      <c r="X400" s="23" t="str">
        <f t="shared" si="54"/>
        <v>OK</v>
      </c>
      <c r="Y400" s="184" t="str">
        <f t="shared" si="55"/>
        <v>L0007463</v>
      </c>
      <c r="Z400" s="28"/>
      <c r="AA400" s="28"/>
      <c r="AB400" s="23"/>
    </row>
    <row r="401" spans="1:28" ht="15">
      <c r="A401" s="23" t="s">
        <v>6822</v>
      </c>
      <c r="B401" s="2" t="s">
        <v>13</v>
      </c>
      <c r="C401" s="2" t="s">
        <v>14</v>
      </c>
      <c r="D401" s="2" t="s">
        <v>536</v>
      </c>
      <c r="E401" s="23" t="s">
        <v>201</v>
      </c>
      <c r="F401" s="2" t="s">
        <v>15</v>
      </c>
      <c r="G401" s="2" t="s">
        <v>3477</v>
      </c>
      <c r="H401" s="2" t="s">
        <v>3490</v>
      </c>
      <c r="I401" s="2" t="s">
        <v>16</v>
      </c>
      <c r="J401" s="75">
        <v>47.24</v>
      </c>
      <c r="K401" s="76">
        <v>6.3299999999999995E-2</v>
      </c>
      <c r="L401" s="77">
        <v>0.21</v>
      </c>
      <c r="M401" s="78">
        <v>39087</v>
      </c>
      <c r="N401" s="96" t="s">
        <v>5138</v>
      </c>
      <c r="O401" s="2" t="s">
        <v>265</v>
      </c>
      <c r="P401" s="2" t="s">
        <v>3465</v>
      </c>
      <c r="Q401" s="2" t="s">
        <v>3471</v>
      </c>
      <c r="R401" s="23" t="str">
        <f t="shared" si="51"/>
        <v>OK-Canadian-15N-7W-12</v>
      </c>
      <c r="S401" s="23" t="str">
        <f t="shared" si="48"/>
        <v>15N-7W-12</v>
      </c>
      <c r="T401" s="23" t="str">
        <f t="shared" si="49"/>
        <v>15</v>
      </c>
      <c r="U401" s="23" t="str">
        <f t="shared" si="52"/>
        <v>N</v>
      </c>
      <c r="V401" s="23" t="str">
        <f t="shared" si="50"/>
        <v>7</v>
      </c>
      <c r="W401" s="23" t="str">
        <f t="shared" si="53"/>
        <v>W</v>
      </c>
      <c r="X401" s="23" t="str">
        <f t="shared" si="54"/>
        <v>OK</v>
      </c>
      <c r="Y401" s="184" t="str">
        <f t="shared" si="55"/>
        <v>L0007464</v>
      </c>
      <c r="Z401" s="28"/>
      <c r="AA401" s="28"/>
      <c r="AB401" s="23"/>
    </row>
    <row r="402" spans="1:28" ht="15">
      <c r="A402" s="2" t="s">
        <v>6823</v>
      </c>
      <c r="B402" s="2" t="s">
        <v>13</v>
      </c>
      <c r="C402" s="2" t="s">
        <v>14</v>
      </c>
      <c r="D402" s="2" t="s">
        <v>537</v>
      </c>
      <c r="E402" s="2" t="s">
        <v>774</v>
      </c>
      <c r="F402" s="2" t="s">
        <v>15</v>
      </c>
      <c r="G402" s="2" t="s">
        <v>3477</v>
      </c>
      <c r="H402" s="2" t="s">
        <v>3490</v>
      </c>
      <c r="I402" s="2" t="s">
        <v>16</v>
      </c>
      <c r="J402" s="75">
        <v>248.64</v>
      </c>
      <c r="K402" s="76">
        <v>16</v>
      </c>
      <c r="L402" s="77">
        <v>0.21</v>
      </c>
      <c r="M402" s="78">
        <v>42370</v>
      </c>
      <c r="N402" s="96" t="s">
        <v>3751</v>
      </c>
      <c r="O402" s="2" t="s">
        <v>265</v>
      </c>
      <c r="P402" s="2" t="s">
        <v>3465</v>
      </c>
      <c r="Q402" s="2" t="s">
        <v>3471</v>
      </c>
      <c r="R402" s="23" t="str">
        <f t="shared" si="51"/>
        <v>OK-Canadian-15N-7W-12</v>
      </c>
      <c r="S402" s="23" t="str">
        <f t="shared" si="48"/>
        <v>15N-7W-12</v>
      </c>
      <c r="T402" s="23" t="str">
        <f t="shared" si="49"/>
        <v>15</v>
      </c>
      <c r="U402" s="23" t="str">
        <f t="shared" si="52"/>
        <v>N</v>
      </c>
      <c r="V402" s="23" t="str">
        <f t="shared" si="50"/>
        <v>7</v>
      </c>
      <c r="W402" s="23" t="str">
        <f t="shared" si="53"/>
        <v>W</v>
      </c>
      <c r="X402" s="23" t="str">
        <f t="shared" si="54"/>
        <v>OK</v>
      </c>
      <c r="Y402" s="184" t="str">
        <f t="shared" si="55"/>
        <v>L0007465</v>
      </c>
      <c r="Z402" s="28"/>
      <c r="AA402" s="28"/>
      <c r="AB402" s="23"/>
    </row>
    <row r="403" spans="1:28" ht="15">
      <c r="A403" s="2" t="s">
        <v>6824</v>
      </c>
      <c r="B403" s="2" t="s">
        <v>13</v>
      </c>
      <c r="C403" s="2" t="s">
        <v>14</v>
      </c>
      <c r="D403" s="2" t="s">
        <v>539</v>
      </c>
      <c r="E403" s="2" t="s">
        <v>1177</v>
      </c>
      <c r="F403" s="2" t="s">
        <v>15</v>
      </c>
      <c r="G403" s="2" t="s">
        <v>3477</v>
      </c>
      <c r="H403" s="2" t="s">
        <v>3490</v>
      </c>
      <c r="I403" s="2" t="s">
        <v>16</v>
      </c>
      <c r="J403" s="75">
        <v>62.72</v>
      </c>
      <c r="K403" s="76">
        <v>0.22000020000000001</v>
      </c>
      <c r="L403" s="77">
        <v>0.21</v>
      </c>
      <c r="M403" s="78">
        <v>38680</v>
      </c>
      <c r="N403" s="96" t="s">
        <v>5183</v>
      </c>
      <c r="O403" s="2" t="s">
        <v>265</v>
      </c>
      <c r="P403" s="2" t="s">
        <v>3465</v>
      </c>
      <c r="Q403" s="2" t="s">
        <v>3471</v>
      </c>
      <c r="R403" s="23" t="str">
        <f t="shared" si="51"/>
        <v>OK-Canadian-15N-7W-12</v>
      </c>
      <c r="S403" s="23" t="str">
        <f t="shared" si="48"/>
        <v>15N-7W-12</v>
      </c>
      <c r="T403" s="23" t="str">
        <f t="shared" si="49"/>
        <v>15</v>
      </c>
      <c r="U403" s="23" t="str">
        <f t="shared" si="52"/>
        <v>N</v>
      </c>
      <c r="V403" s="23" t="str">
        <f t="shared" si="50"/>
        <v>7</v>
      </c>
      <c r="W403" s="23" t="str">
        <f t="shared" si="53"/>
        <v>W</v>
      </c>
      <c r="X403" s="23" t="str">
        <f t="shared" si="54"/>
        <v>OK</v>
      </c>
      <c r="Y403" s="184" t="str">
        <f t="shared" si="55"/>
        <v>L0007466</v>
      </c>
      <c r="Z403" s="28"/>
      <c r="AA403" s="28"/>
      <c r="AB403" s="23"/>
    </row>
    <row r="404" spans="1:28" ht="15">
      <c r="A404" s="23" t="s">
        <v>6825</v>
      </c>
      <c r="B404" s="2" t="s">
        <v>13</v>
      </c>
      <c r="C404" s="2" t="s">
        <v>14</v>
      </c>
      <c r="D404" s="2" t="s">
        <v>540</v>
      </c>
      <c r="E404" s="2" t="s">
        <v>354</v>
      </c>
      <c r="F404" s="2" t="s">
        <v>15</v>
      </c>
      <c r="G404" s="2" t="s">
        <v>3477</v>
      </c>
      <c r="H404" s="2" t="s">
        <v>3490</v>
      </c>
      <c r="I404" s="2" t="s">
        <v>16</v>
      </c>
      <c r="J404" s="75">
        <v>56.91</v>
      </c>
      <c r="K404" s="76">
        <v>0.22000020000000001</v>
      </c>
      <c r="L404" s="77">
        <v>0.21</v>
      </c>
      <c r="M404" s="78">
        <v>38694</v>
      </c>
      <c r="N404" s="96" t="s">
        <v>3752</v>
      </c>
      <c r="O404" s="2" t="s">
        <v>265</v>
      </c>
      <c r="P404" s="2" t="s">
        <v>3465</v>
      </c>
      <c r="Q404" s="2" t="s">
        <v>3471</v>
      </c>
      <c r="R404" s="23" t="str">
        <f t="shared" si="51"/>
        <v>OK-Canadian-15N-7W-12</v>
      </c>
      <c r="S404" s="23" t="str">
        <f t="shared" si="48"/>
        <v>15N-7W-12</v>
      </c>
      <c r="T404" s="23" t="str">
        <f t="shared" si="49"/>
        <v>15</v>
      </c>
      <c r="U404" s="23" t="str">
        <f t="shared" si="52"/>
        <v>N</v>
      </c>
      <c r="V404" s="23" t="str">
        <f t="shared" si="50"/>
        <v>7</v>
      </c>
      <c r="W404" s="23" t="str">
        <f t="shared" si="53"/>
        <v>W</v>
      </c>
      <c r="X404" s="23" t="str">
        <f t="shared" si="54"/>
        <v>OK</v>
      </c>
      <c r="Y404" s="184" t="str">
        <f t="shared" si="55"/>
        <v>L0007467</v>
      </c>
      <c r="Z404" s="28"/>
      <c r="AA404" s="28"/>
      <c r="AB404" s="23"/>
    </row>
    <row r="405" spans="1:28" ht="15">
      <c r="A405" s="2" t="s">
        <v>6826</v>
      </c>
      <c r="B405" s="2" t="s">
        <v>13</v>
      </c>
      <c r="C405" s="2" t="s">
        <v>14</v>
      </c>
      <c r="D405" s="2" t="s">
        <v>541</v>
      </c>
      <c r="E405" s="2" t="s">
        <v>995</v>
      </c>
      <c r="F405" s="2" t="s">
        <v>15</v>
      </c>
      <c r="G405" s="2" t="s">
        <v>3477</v>
      </c>
      <c r="H405" s="2" t="s">
        <v>3490</v>
      </c>
      <c r="I405" s="2" t="s">
        <v>16</v>
      </c>
      <c r="J405" s="75">
        <v>61.37</v>
      </c>
      <c r="K405" s="76">
        <v>0.22000020000000001</v>
      </c>
      <c r="L405" s="77">
        <v>0.21</v>
      </c>
      <c r="M405" s="78">
        <v>39164</v>
      </c>
      <c r="N405" s="96" t="s">
        <v>5184</v>
      </c>
      <c r="O405" s="2" t="s">
        <v>265</v>
      </c>
      <c r="P405" s="2" t="s">
        <v>3465</v>
      </c>
      <c r="Q405" s="2" t="s">
        <v>3471</v>
      </c>
      <c r="R405" s="23" t="str">
        <f t="shared" si="51"/>
        <v>OK-Canadian-15N-7W-12</v>
      </c>
      <c r="S405" s="23" t="str">
        <f t="shared" si="48"/>
        <v>15N-7W-12</v>
      </c>
      <c r="T405" s="23" t="str">
        <f t="shared" si="49"/>
        <v>15</v>
      </c>
      <c r="U405" s="23" t="str">
        <f t="shared" si="52"/>
        <v>N</v>
      </c>
      <c r="V405" s="23" t="str">
        <f t="shared" si="50"/>
        <v>7</v>
      </c>
      <c r="W405" s="23" t="str">
        <f t="shared" si="53"/>
        <v>W</v>
      </c>
      <c r="X405" s="23" t="str">
        <f t="shared" si="54"/>
        <v>OK</v>
      </c>
      <c r="Y405" s="184" t="str">
        <f t="shared" si="55"/>
        <v>L0007468</v>
      </c>
      <c r="Z405" s="28"/>
      <c r="AA405" s="28"/>
      <c r="AB405" s="23"/>
    </row>
    <row r="406" spans="1:28" ht="15">
      <c r="A406" s="2" t="s">
        <v>6827</v>
      </c>
      <c r="B406" s="2" t="s">
        <v>13</v>
      </c>
      <c r="C406" s="2" t="s">
        <v>14</v>
      </c>
      <c r="D406" s="2" t="s">
        <v>542</v>
      </c>
      <c r="E406" s="23" t="s">
        <v>2207</v>
      </c>
      <c r="F406" s="2" t="s">
        <v>15</v>
      </c>
      <c r="G406" s="2" t="s">
        <v>3477</v>
      </c>
      <c r="H406" s="2" t="s">
        <v>3490</v>
      </c>
      <c r="I406" s="2" t="s">
        <v>16</v>
      </c>
      <c r="J406" s="75">
        <v>58.27</v>
      </c>
      <c r="K406" s="76">
        <v>1.0000001999999999</v>
      </c>
      <c r="L406" s="77">
        <v>0.21</v>
      </c>
      <c r="M406" s="78">
        <v>42210</v>
      </c>
      <c r="N406" s="96" t="s">
        <v>5185</v>
      </c>
      <c r="O406" s="2" t="s">
        <v>265</v>
      </c>
      <c r="P406" s="2" t="s">
        <v>3465</v>
      </c>
      <c r="Q406" s="2" t="s">
        <v>3471</v>
      </c>
      <c r="R406" s="23" t="str">
        <f t="shared" si="51"/>
        <v>OK-Canadian-15N-7W-12</v>
      </c>
      <c r="S406" s="23" t="str">
        <f t="shared" si="48"/>
        <v>15N-7W-12</v>
      </c>
      <c r="T406" s="23" t="str">
        <f t="shared" si="49"/>
        <v>15</v>
      </c>
      <c r="U406" s="23" t="str">
        <f t="shared" si="52"/>
        <v>N</v>
      </c>
      <c r="V406" s="23" t="str">
        <f t="shared" si="50"/>
        <v>7</v>
      </c>
      <c r="W406" s="23" t="str">
        <f t="shared" si="53"/>
        <v>W</v>
      </c>
      <c r="X406" s="23" t="str">
        <f t="shared" si="54"/>
        <v>OK</v>
      </c>
      <c r="Y406" s="184" t="str">
        <f t="shared" si="55"/>
        <v>L0007469</v>
      </c>
      <c r="Z406" s="28"/>
      <c r="AA406" s="28"/>
      <c r="AB406" s="23"/>
    </row>
    <row r="407" spans="1:28" ht="15">
      <c r="A407" s="23" t="s">
        <v>6828</v>
      </c>
      <c r="B407" s="2" t="s">
        <v>13</v>
      </c>
      <c r="C407" s="2" t="s">
        <v>14</v>
      </c>
      <c r="D407" s="2" t="s">
        <v>543</v>
      </c>
      <c r="E407" s="2" t="s">
        <v>1177</v>
      </c>
      <c r="F407" s="2" t="s">
        <v>15</v>
      </c>
      <c r="G407" s="2" t="s">
        <v>3477</v>
      </c>
      <c r="H407" s="2" t="s">
        <v>3490</v>
      </c>
      <c r="I407" s="2" t="s">
        <v>16</v>
      </c>
      <c r="J407" s="75">
        <v>38.33</v>
      </c>
      <c r="K407" s="76">
        <v>0.24440000000000001</v>
      </c>
      <c r="L407" s="77">
        <v>0.21</v>
      </c>
      <c r="M407" s="78">
        <v>38701</v>
      </c>
      <c r="N407" s="96" t="s">
        <v>5186</v>
      </c>
      <c r="O407" s="2" t="s">
        <v>265</v>
      </c>
      <c r="P407" s="2" t="s">
        <v>3465</v>
      </c>
      <c r="Q407" s="2" t="s">
        <v>3471</v>
      </c>
      <c r="R407" s="23" t="str">
        <f t="shared" si="51"/>
        <v>OK-Canadian-15N-7W-12</v>
      </c>
      <c r="S407" s="23" t="str">
        <f t="shared" si="48"/>
        <v>15N-7W-12</v>
      </c>
      <c r="T407" s="23" t="str">
        <f t="shared" si="49"/>
        <v>15</v>
      </c>
      <c r="U407" s="23" t="str">
        <f t="shared" si="52"/>
        <v>N</v>
      </c>
      <c r="V407" s="23" t="str">
        <f t="shared" si="50"/>
        <v>7</v>
      </c>
      <c r="W407" s="23" t="str">
        <f t="shared" si="53"/>
        <v>W</v>
      </c>
      <c r="X407" s="23" t="str">
        <f t="shared" si="54"/>
        <v>OK</v>
      </c>
      <c r="Y407" s="184" t="str">
        <f t="shared" si="55"/>
        <v>L0007470</v>
      </c>
      <c r="Z407" s="28"/>
      <c r="AA407" s="28"/>
      <c r="AB407" s="23"/>
    </row>
    <row r="408" spans="1:28" ht="15">
      <c r="A408" s="2" t="s">
        <v>6829</v>
      </c>
      <c r="B408" s="2" t="s">
        <v>13</v>
      </c>
      <c r="C408" s="2" t="s">
        <v>14</v>
      </c>
      <c r="D408" s="2" t="s">
        <v>544</v>
      </c>
      <c r="E408" s="2" t="s">
        <v>955</v>
      </c>
      <c r="F408" s="2" t="s">
        <v>15</v>
      </c>
      <c r="G408" s="2" t="s">
        <v>3477</v>
      </c>
      <c r="H408" s="2" t="s">
        <v>3490</v>
      </c>
      <c r="I408" s="2" t="s">
        <v>16</v>
      </c>
      <c r="J408" s="75">
        <v>59.54</v>
      </c>
      <c r="K408" s="76">
        <v>0.55000020000000005</v>
      </c>
      <c r="L408" s="77">
        <v>0.21</v>
      </c>
      <c r="M408" s="78">
        <v>38704</v>
      </c>
      <c r="N408" s="96" t="s">
        <v>4468</v>
      </c>
      <c r="O408" s="2" t="s">
        <v>265</v>
      </c>
      <c r="P408" s="2" t="s">
        <v>3465</v>
      </c>
      <c r="Q408" s="2" t="s">
        <v>3471</v>
      </c>
      <c r="R408" s="23" t="str">
        <f t="shared" si="51"/>
        <v>OK-Canadian-15N-7W-12</v>
      </c>
      <c r="S408" s="23" t="str">
        <f t="shared" si="48"/>
        <v>15N-7W-12</v>
      </c>
      <c r="T408" s="23" t="str">
        <f t="shared" si="49"/>
        <v>15</v>
      </c>
      <c r="U408" s="23" t="str">
        <f t="shared" si="52"/>
        <v>N</v>
      </c>
      <c r="V408" s="23" t="str">
        <f t="shared" si="50"/>
        <v>7</v>
      </c>
      <c r="W408" s="23" t="str">
        <f t="shared" si="53"/>
        <v>W</v>
      </c>
      <c r="X408" s="23" t="str">
        <f t="shared" si="54"/>
        <v>OK</v>
      </c>
      <c r="Y408" s="184" t="str">
        <f t="shared" si="55"/>
        <v>L0007471</v>
      </c>
      <c r="Z408" s="28"/>
      <c r="AA408" s="28"/>
      <c r="AB408" s="23"/>
    </row>
    <row r="409" spans="1:28" ht="15">
      <c r="A409" s="2" t="s">
        <v>6830</v>
      </c>
      <c r="B409" s="2" t="s">
        <v>13</v>
      </c>
      <c r="C409" s="2" t="s">
        <v>14</v>
      </c>
      <c r="D409" s="2" t="s">
        <v>545</v>
      </c>
      <c r="E409" s="23" t="s">
        <v>2552</v>
      </c>
      <c r="F409" s="2" t="s">
        <v>15</v>
      </c>
      <c r="G409" s="2" t="s">
        <v>3477</v>
      </c>
      <c r="H409" s="2" t="s">
        <v>3490</v>
      </c>
      <c r="I409" s="2" t="s">
        <v>16</v>
      </c>
      <c r="J409" s="75">
        <v>56.76</v>
      </c>
      <c r="K409" s="76">
        <v>15.154866999999999</v>
      </c>
      <c r="L409" s="77">
        <v>0.21</v>
      </c>
      <c r="M409" s="78">
        <v>39165</v>
      </c>
      <c r="N409" s="96" t="s">
        <v>5187</v>
      </c>
      <c r="O409" s="2" t="s">
        <v>265</v>
      </c>
      <c r="P409" s="2" t="s">
        <v>3465</v>
      </c>
      <c r="Q409" s="2" t="s">
        <v>3471</v>
      </c>
      <c r="R409" s="23" t="str">
        <f t="shared" si="51"/>
        <v>OK-Canadian-15N-7W-12</v>
      </c>
      <c r="S409" s="23" t="str">
        <f t="shared" si="48"/>
        <v>15N-7W-12</v>
      </c>
      <c r="T409" s="23" t="str">
        <f t="shared" si="49"/>
        <v>15</v>
      </c>
      <c r="U409" s="23" t="str">
        <f t="shared" si="52"/>
        <v>N</v>
      </c>
      <c r="V409" s="23" t="str">
        <f t="shared" si="50"/>
        <v>7</v>
      </c>
      <c r="W409" s="23" t="str">
        <f t="shared" si="53"/>
        <v>W</v>
      </c>
      <c r="X409" s="23" t="str">
        <f t="shared" si="54"/>
        <v>OK</v>
      </c>
      <c r="Y409" s="184" t="str">
        <f t="shared" si="55"/>
        <v>L0007472</v>
      </c>
      <c r="Z409" s="28"/>
      <c r="AA409" s="28"/>
      <c r="AB409" s="23"/>
    </row>
    <row r="410" spans="1:28" ht="15">
      <c r="A410" s="23" t="s">
        <v>6831</v>
      </c>
      <c r="B410" s="2" t="s">
        <v>13</v>
      </c>
      <c r="C410" s="2" t="s">
        <v>14</v>
      </c>
      <c r="D410" s="2" t="s">
        <v>546</v>
      </c>
      <c r="E410" s="2" t="s">
        <v>153</v>
      </c>
      <c r="F410" s="2" t="s">
        <v>15</v>
      </c>
      <c r="G410" s="2" t="s">
        <v>3477</v>
      </c>
      <c r="H410" s="2" t="s">
        <v>3490</v>
      </c>
      <c r="I410" s="2" t="s">
        <v>16</v>
      </c>
      <c r="J410" s="75">
        <v>58.2</v>
      </c>
      <c r="K410" s="76">
        <v>0.67220020000000003</v>
      </c>
      <c r="L410" s="77">
        <v>0.21</v>
      </c>
      <c r="M410" s="78">
        <v>41685</v>
      </c>
      <c r="N410" s="96" t="s">
        <v>4469</v>
      </c>
      <c r="O410" s="2" t="s">
        <v>265</v>
      </c>
      <c r="P410" s="2" t="s">
        <v>3465</v>
      </c>
      <c r="Q410" s="2" t="s">
        <v>3471</v>
      </c>
      <c r="R410" s="23" t="str">
        <f t="shared" si="51"/>
        <v>OK-Canadian-15N-7W-12</v>
      </c>
      <c r="S410" s="23" t="str">
        <f t="shared" si="48"/>
        <v>15N-7W-12</v>
      </c>
      <c r="T410" s="23" t="str">
        <f t="shared" si="49"/>
        <v>15</v>
      </c>
      <c r="U410" s="23" t="str">
        <f t="shared" si="52"/>
        <v>N</v>
      </c>
      <c r="V410" s="23" t="str">
        <f t="shared" si="50"/>
        <v>7</v>
      </c>
      <c r="W410" s="23" t="str">
        <f t="shared" si="53"/>
        <v>W</v>
      </c>
      <c r="X410" s="23" t="str">
        <f t="shared" si="54"/>
        <v>OK</v>
      </c>
      <c r="Y410" s="184" t="str">
        <f t="shared" si="55"/>
        <v>L0007473</v>
      </c>
      <c r="Z410" s="28"/>
      <c r="AA410" s="28"/>
      <c r="AB410" s="23"/>
    </row>
    <row r="411" spans="1:28" ht="15">
      <c r="A411" s="2" t="s">
        <v>6832</v>
      </c>
      <c r="B411" s="2" t="s">
        <v>13</v>
      </c>
      <c r="C411" s="2" t="s">
        <v>14</v>
      </c>
      <c r="D411" s="2" t="s">
        <v>547</v>
      </c>
      <c r="E411" s="23" t="s">
        <v>1702</v>
      </c>
      <c r="F411" s="2" t="s">
        <v>15</v>
      </c>
      <c r="G411" s="2" t="s">
        <v>3477</v>
      </c>
      <c r="H411" s="2" t="s">
        <v>3490</v>
      </c>
      <c r="I411" s="2" t="s">
        <v>16</v>
      </c>
      <c r="J411" s="75">
        <v>56.28</v>
      </c>
      <c r="K411" s="76">
        <v>0.36659999999999998</v>
      </c>
      <c r="L411" s="77">
        <v>0.21</v>
      </c>
      <c r="M411" s="78">
        <v>38614</v>
      </c>
      <c r="N411" s="96" t="s">
        <v>3753</v>
      </c>
      <c r="O411" s="2" t="s">
        <v>265</v>
      </c>
      <c r="P411" s="2" t="s">
        <v>3465</v>
      </c>
      <c r="Q411" s="2" t="s">
        <v>3471</v>
      </c>
      <c r="R411" s="23" t="str">
        <f t="shared" si="51"/>
        <v>OK-Canadian-15N-7W-12</v>
      </c>
      <c r="S411" s="23" t="str">
        <f t="shared" si="48"/>
        <v>15N-7W-12</v>
      </c>
      <c r="T411" s="23" t="str">
        <f t="shared" si="49"/>
        <v>15</v>
      </c>
      <c r="U411" s="23" t="str">
        <f t="shared" si="52"/>
        <v>N</v>
      </c>
      <c r="V411" s="23" t="str">
        <f t="shared" si="50"/>
        <v>7</v>
      </c>
      <c r="W411" s="23" t="str">
        <f t="shared" si="53"/>
        <v>W</v>
      </c>
      <c r="X411" s="23" t="str">
        <f t="shared" si="54"/>
        <v>OK</v>
      </c>
      <c r="Y411" s="184" t="str">
        <f t="shared" si="55"/>
        <v>L0007474</v>
      </c>
      <c r="Z411" s="28"/>
      <c r="AA411" s="28"/>
      <c r="AB411" s="23"/>
    </row>
    <row r="412" spans="1:28" ht="15">
      <c r="A412" s="2" t="s">
        <v>6833</v>
      </c>
      <c r="B412" s="2" t="s">
        <v>13</v>
      </c>
      <c r="C412" s="2" t="s">
        <v>14</v>
      </c>
      <c r="D412" s="2" t="s">
        <v>548</v>
      </c>
      <c r="E412" s="23" t="s">
        <v>2692</v>
      </c>
      <c r="F412" s="2" t="s">
        <v>15</v>
      </c>
      <c r="G412" s="2" t="s">
        <v>3477</v>
      </c>
      <c r="H412" s="2" t="s">
        <v>3490</v>
      </c>
      <c r="I412" s="2" t="s">
        <v>16</v>
      </c>
      <c r="J412" s="75">
        <v>65.739999999999995</v>
      </c>
      <c r="K412" s="76">
        <v>0.22000020000000001</v>
      </c>
      <c r="L412" s="77">
        <v>0.21</v>
      </c>
      <c r="M412" s="78">
        <v>38694</v>
      </c>
      <c r="N412" s="96" t="s">
        <v>3754</v>
      </c>
      <c r="O412" s="2" t="s">
        <v>265</v>
      </c>
      <c r="P412" s="2" t="s">
        <v>3465</v>
      </c>
      <c r="Q412" s="2" t="s">
        <v>3471</v>
      </c>
      <c r="R412" s="23" t="str">
        <f t="shared" si="51"/>
        <v>OK-Canadian-15N-7W-12</v>
      </c>
      <c r="S412" s="23" t="str">
        <f t="shared" si="48"/>
        <v>15N-7W-12</v>
      </c>
      <c r="T412" s="23" t="str">
        <f t="shared" si="49"/>
        <v>15</v>
      </c>
      <c r="U412" s="23" t="str">
        <f t="shared" si="52"/>
        <v>N</v>
      </c>
      <c r="V412" s="23" t="str">
        <f t="shared" si="50"/>
        <v>7</v>
      </c>
      <c r="W412" s="23" t="str">
        <f t="shared" si="53"/>
        <v>W</v>
      </c>
      <c r="X412" s="23" t="str">
        <f t="shared" si="54"/>
        <v>OK</v>
      </c>
      <c r="Y412" s="184" t="str">
        <f t="shared" si="55"/>
        <v>L0007475</v>
      </c>
      <c r="Z412" s="28"/>
      <c r="AA412" s="28"/>
      <c r="AB412" s="23"/>
    </row>
    <row r="413" spans="1:28" ht="15">
      <c r="A413" s="23" t="s">
        <v>6834</v>
      </c>
      <c r="B413" s="2" t="s">
        <v>13</v>
      </c>
      <c r="C413" s="2" t="s">
        <v>14</v>
      </c>
      <c r="D413" s="2" t="s">
        <v>549</v>
      </c>
      <c r="E413" s="23" t="s">
        <v>1589</v>
      </c>
      <c r="F413" s="2" t="s">
        <v>15</v>
      </c>
      <c r="G413" s="2" t="s">
        <v>3477</v>
      </c>
      <c r="H413" s="2" t="s">
        <v>3489</v>
      </c>
      <c r="I413" s="2" t="s">
        <v>16</v>
      </c>
      <c r="J413" s="75">
        <v>130.55000000000001</v>
      </c>
      <c r="K413" s="76">
        <v>1.0053652</v>
      </c>
      <c r="L413" s="77">
        <v>0.25</v>
      </c>
      <c r="M413" s="78">
        <v>40168</v>
      </c>
      <c r="N413" s="96" t="s">
        <v>5188</v>
      </c>
      <c r="O413" s="2" t="s">
        <v>233</v>
      </c>
      <c r="P413" s="2" t="s">
        <v>3465</v>
      </c>
      <c r="Q413" s="2" t="s">
        <v>3472</v>
      </c>
      <c r="R413" s="23" t="str">
        <f t="shared" si="51"/>
        <v>OK-Canadian-15N-8W-19</v>
      </c>
      <c r="S413" s="23" t="str">
        <f t="shared" si="48"/>
        <v>15N-8W-19</v>
      </c>
      <c r="T413" s="23" t="str">
        <f t="shared" si="49"/>
        <v>15</v>
      </c>
      <c r="U413" s="23" t="str">
        <f t="shared" si="52"/>
        <v>N</v>
      </c>
      <c r="V413" s="23" t="str">
        <f t="shared" si="50"/>
        <v>8</v>
      </c>
      <c r="W413" s="23" t="str">
        <f t="shared" si="53"/>
        <v>W</v>
      </c>
      <c r="X413" s="23" t="str">
        <f t="shared" si="54"/>
        <v>OK</v>
      </c>
      <c r="Y413" s="184" t="str">
        <f t="shared" si="55"/>
        <v>L0007476</v>
      </c>
      <c r="Z413" s="28"/>
      <c r="AA413" s="28"/>
      <c r="AB413" s="23"/>
    </row>
    <row r="414" spans="1:28" ht="15">
      <c r="A414" s="2" t="s">
        <v>6835</v>
      </c>
      <c r="B414" s="2" t="s">
        <v>13</v>
      </c>
      <c r="C414" s="2" t="s">
        <v>14</v>
      </c>
      <c r="D414" s="2" t="s">
        <v>550</v>
      </c>
      <c r="E414" s="2" t="s">
        <v>354</v>
      </c>
      <c r="F414" s="2" t="s">
        <v>15</v>
      </c>
      <c r="G414" s="2" t="s">
        <v>3477</v>
      </c>
      <c r="H414" s="2" t="s">
        <v>3489</v>
      </c>
      <c r="I414" s="2" t="s">
        <v>16</v>
      </c>
      <c r="J414" s="75">
        <v>125.76</v>
      </c>
      <c r="K414" s="76">
        <v>0.83730819999999995</v>
      </c>
      <c r="L414" s="77">
        <v>0.1875</v>
      </c>
      <c r="M414" s="78">
        <v>42689</v>
      </c>
      <c r="N414" s="96" t="s">
        <v>5189</v>
      </c>
      <c r="O414" s="2" t="s">
        <v>233</v>
      </c>
      <c r="P414" s="2" t="s">
        <v>3465</v>
      </c>
      <c r="Q414" s="2" t="s">
        <v>3472</v>
      </c>
      <c r="R414" s="23" t="str">
        <f t="shared" si="51"/>
        <v>OK-Canadian-15N-8W-19</v>
      </c>
      <c r="S414" s="23" t="str">
        <f t="shared" si="48"/>
        <v>15N-8W-19</v>
      </c>
      <c r="T414" s="23" t="str">
        <f t="shared" si="49"/>
        <v>15</v>
      </c>
      <c r="U414" s="23" t="str">
        <f t="shared" si="52"/>
        <v>N</v>
      </c>
      <c r="V414" s="23" t="str">
        <f t="shared" si="50"/>
        <v>8</v>
      </c>
      <c r="W414" s="23" t="str">
        <f t="shared" si="53"/>
        <v>W</v>
      </c>
      <c r="X414" s="23" t="str">
        <f t="shared" si="54"/>
        <v>OK</v>
      </c>
      <c r="Y414" s="184" t="str">
        <f t="shared" si="55"/>
        <v>L0007477</v>
      </c>
      <c r="Z414" s="28"/>
      <c r="AA414" s="28"/>
      <c r="AB414" s="23"/>
    </row>
    <row r="415" spans="1:28" ht="15">
      <c r="A415" s="2" t="s">
        <v>6836</v>
      </c>
      <c r="B415" s="2" t="s">
        <v>13</v>
      </c>
      <c r="C415" s="2" t="s">
        <v>14</v>
      </c>
      <c r="D415" s="2" t="s">
        <v>551</v>
      </c>
      <c r="E415" s="23" t="s">
        <v>2692</v>
      </c>
      <c r="F415" s="2" t="s">
        <v>15</v>
      </c>
      <c r="G415" s="2" t="s">
        <v>3477</v>
      </c>
      <c r="H415" s="2" t="s">
        <v>3489</v>
      </c>
      <c r="I415" s="2" t="s">
        <v>16</v>
      </c>
      <c r="J415" s="75">
        <v>131.71</v>
      </c>
      <c r="K415" s="76">
        <v>1.0047695000000001</v>
      </c>
      <c r="L415" s="77">
        <v>0.1875</v>
      </c>
      <c r="M415" s="78">
        <v>39720</v>
      </c>
      <c r="N415" s="96" t="s">
        <v>3755</v>
      </c>
      <c r="O415" s="2" t="s">
        <v>233</v>
      </c>
      <c r="P415" s="2" t="s">
        <v>3465</v>
      </c>
      <c r="Q415" s="2" t="s">
        <v>3472</v>
      </c>
      <c r="R415" s="23" t="str">
        <f t="shared" si="51"/>
        <v>OK-Canadian-15N-8W-19</v>
      </c>
      <c r="S415" s="23" t="str">
        <f t="shared" si="48"/>
        <v>15N-8W-19</v>
      </c>
      <c r="T415" s="23" t="str">
        <f t="shared" si="49"/>
        <v>15</v>
      </c>
      <c r="U415" s="23" t="str">
        <f t="shared" si="52"/>
        <v>N</v>
      </c>
      <c r="V415" s="23" t="str">
        <f t="shared" si="50"/>
        <v>8</v>
      </c>
      <c r="W415" s="23" t="str">
        <f t="shared" si="53"/>
        <v>W</v>
      </c>
      <c r="X415" s="23" t="str">
        <f t="shared" si="54"/>
        <v>OK</v>
      </c>
      <c r="Y415" s="184" t="str">
        <f t="shared" si="55"/>
        <v>L0007478</v>
      </c>
      <c r="Z415" s="28"/>
      <c r="AA415" s="28"/>
      <c r="AB415" s="23"/>
    </row>
    <row r="416" spans="1:28" ht="15">
      <c r="A416" s="23" t="s">
        <v>6837</v>
      </c>
      <c r="B416" s="2" t="s">
        <v>13</v>
      </c>
      <c r="C416" s="2" t="s">
        <v>14</v>
      </c>
      <c r="D416" s="2" t="s">
        <v>552</v>
      </c>
      <c r="E416" s="23" t="s">
        <v>3188</v>
      </c>
      <c r="F416" s="2" t="s">
        <v>15</v>
      </c>
      <c r="G416" s="2" t="s">
        <v>3477</v>
      </c>
      <c r="H416" s="2" t="s">
        <v>3489</v>
      </c>
      <c r="I416" s="2" t="s">
        <v>16</v>
      </c>
      <c r="J416" s="75">
        <v>129.59</v>
      </c>
      <c r="K416" s="76">
        <v>1.3396923000000001</v>
      </c>
      <c r="L416" s="77">
        <v>0.1875</v>
      </c>
      <c r="M416" s="78">
        <v>39766</v>
      </c>
      <c r="N416" s="96" t="s">
        <v>5190</v>
      </c>
      <c r="O416" s="2" t="s">
        <v>233</v>
      </c>
      <c r="P416" s="2" t="s">
        <v>3465</v>
      </c>
      <c r="Q416" s="2" t="s">
        <v>3472</v>
      </c>
      <c r="R416" s="23" t="str">
        <f t="shared" si="51"/>
        <v>OK-Canadian-15N-8W-19</v>
      </c>
      <c r="S416" s="23" t="str">
        <f t="shared" si="48"/>
        <v>15N-8W-19</v>
      </c>
      <c r="T416" s="23" t="str">
        <f t="shared" si="49"/>
        <v>15</v>
      </c>
      <c r="U416" s="23" t="str">
        <f t="shared" si="52"/>
        <v>N</v>
      </c>
      <c r="V416" s="23" t="str">
        <f t="shared" si="50"/>
        <v>8</v>
      </c>
      <c r="W416" s="23" t="str">
        <f t="shared" si="53"/>
        <v>W</v>
      </c>
      <c r="X416" s="23" t="str">
        <f t="shared" si="54"/>
        <v>OK</v>
      </c>
      <c r="Y416" s="184" t="str">
        <f t="shared" si="55"/>
        <v>L0007479</v>
      </c>
      <c r="Z416" s="28"/>
      <c r="AA416" s="28"/>
      <c r="AB416" s="23"/>
    </row>
    <row r="417" spans="1:28" ht="15">
      <c r="A417" s="2" t="s">
        <v>6838</v>
      </c>
      <c r="B417" s="2" t="s">
        <v>13</v>
      </c>
      <c r="C417" s="2" t="s">
        <v>14</v>
      </c>
      <c r="D417" s="2" t="s">
        <v>554</v>
      </c>
      <c r="E417" s="23" t="s">
        <v>2276</v>
      </c>
      <c r="F417" s="2" t="s">
        <v>15</v>
      </c>
      <c r="G417" s="2" t="s">
        <v>3477</v>
      </c>
      <c r="H417" s="2" t="s">
        <v>3489</v>
      </c>
      <c r="I417" s="2" t="s">
        <v>16</v>
      </c>
      <c r="J417" s="75">
        <v>128.88</v>
      </c>
      <c r="K417" s="76">
        <v>1.3396923000000001</v>
      </c>
      <c r="L417" s="77">
        <v>0.1875</v>
      </c>
      <c r="M417" s="78">
        <v>40236</v>
      </c>
      <c r="N417" s="96" t="s">
        <v>5191</v>
      </c>
      <c r="O417" s="2" t="s">
        <v>233</v>
      </c>
      <c r="P417" s="2" t="s">
        <v>3465</v>
      </c>
      <c r="Q417" s="2" t="s">
        <v>3472</v>
      </c>
      <c r="R417" s="23" t="str">
        <f t="shared" si="51"/>
        <v>OK-Canadian-15N-8W-19</v>
      </c>
      <c r="S417" s="23" t="str">
        <f t="shared" si="48"/>
        <v>15N-8W-19</v>
      </c>
      <c r="T417" s="23" t="str">
        <f t="shared" si="49"/>
        <v>15</v>
      </c>
      <c r="U417" s="23" t="str">
        <f t="shared" si="52"/>
        <v>N</v>
      </c>
      <c r="V417" s="23" t="str">
        <f t="shared" si="50"/>
        <v>8</v>
      </c>
      <c r="W417" s="23" t="str">
        <f t="shared" si="53"/>
        <v>W</v>
      </c>
      <c r="X417" s="23" t="str">
        <f t="shared" si="54"/>
        <v>OK</v>
      </c>
      <c r="Y417" s="184" t="str">
        <f t="shared" si="55"/>
        <v>L0007480</v>
      </c>
      <c r="Z417" s="28"/>
      <c r="AA417" s="28"/>
      <c r="AB417" s="23"/>
    </row>
    <row r="418" spans="1:28" ht="15">
      <c r="A418" s="2" t="s">
        <v>6839</v>
      </c>
      <c r="B418" s="2" t="s">
        <v>13</v>
      </c>
      <c r="C418" s="2" t="s">
        <v>14</v>
      </c>
      <c r="D418" s="2" t="s">
        <v>555</v>
      </c>
      <c r="E418" s="23" t="s">
        <v>3188</v>
      </c>
      <c r="F418" s="2" t="s">
        <v>15</v>
      </c>
      <c r="G418" s="2" t="s">
        <v>3477</v>
      </c>
      <c r="H418" s="2" t="s">
        <v>3489</v>
      </c>
      <c r="I418" s="2" t="s">
        <v>16</v>
      </c>
      <c r="J418" s="75">
        <v>134.32</v>
      </c>
      <c r="K418" s="76">
        <v>1.0884996</v>
      </c>
      <c r="L418" s="77">
        <v>0.125</v>
      </c>
      <c r="M418" s="78">
        <v>42762</v>
      </c>
      <c r="N418" s="96" t="s">
        <v>4470</v>
      </c>
      <c r="O418" s="2" t="s">
        <v>233</v>
      </c>
      <c r="P418" s="2" t="s">
        <v>3465</v>
      </c>
      <c r="Q418" s="2" t="s">
        <v>3472</v>
      </c>
      <c r="R418" s="23" t="str">
        <f t="shared" si="51"/>
        <v>OK-Canadian-15N-8W-19</v>
      </c>
      <c r="S418" s="23" t="str">
        <f t="shared" si="48"/>
        <v>15N-8W-19</v>
      </c>
      <c r="T418" s="23" t="str">
        <f t="shared" si="49"/>
        <v>15</v>
      </c>
      <c r="U418" s="23" t="str">
        <f t="shared" si="52"/>
        <v>N</v>
      </c>
      <c r="V418" s="23" t="str">
        <f t="shared" si="50"/>
        <v>8</v>
      </c>
      <c r="W418" s="23" t="str">
        <f t="shared" si="53"/>
        <v>W</v>
      </c>
      <c r="X418" s="23" t="str">
        <f t="shared" si="54"/>
        <v>OK</v>
      </c>
      <c r="Y418" s="184" t="str">
        <f t="shared" si="55"/>
        <v>L0007481</v>
      </c>
      <c r="Z418" s="28"/>
      <c r="AA418" s="28"/>
      <c r="AB418" s="23"/>
    </row>
    <row r="419" spans="1:28" ht="15">
      <c r="A419" s="23" t="s">
        <v>6840</v>
      </c>
      <c r="B419" s="2" t="s">
        <v>13</v>
      </c>
      <c r="C419" s="2" t="s">
        <v>14</v>
      </c>
      <c r="D419" s="2" t="s">
        <v>556</v>
      </c>
      <c r="E419" s="2" t="s">
        <v>1396</v>
      </c>
      <c r="F419" s="2" t="s">
        <v>15</v>
      </c>
      <c r="G419" s="2" t="s">
        <v>3477</v>
      </c>
      <c r="H419" s="2" t="s">
        <v>3488</v>
      </c>
      <c r="I419" s="2" t="s">
        <v>16</v>
      </c>
      <c r="J419" s="75">
        <v>124.26</v>
      </c>
      <c r="K419" s="76">
        <v>9.9999996000000007</v>
      </c>
      <c r="L419" s="77">
        <v>0.1875</v>
      </c>
      <c r="M419" s="78">
        <v>39594</v>
      </c>
      <c r="N419" s="96" t="s">
        <v>5192</v>
      </c>
      <c r="O419" s="2" t="s">
        <v>221</v>
      </c>
      <c r="P419" s="2" t="s">
        <v>3465</v>
      </c>
      <c r="Q419" s="2" t="s">
        <v>3471</v>
      </c>
      <c r="R419" s="23" t="str">
        <f t="shared" si="51"/>
        <v>OK-Canadian-15N-7W-1</v>
      </c>
      <c r="S419" s="23" t="str">
        <f t="shared" si="48"/>
        <v>15N-7W-1</v>
      </c>
      <c r="T419" s="23" t="str">
        <f t="shared" si="49"/>
        <v>15</v>
      </c>
      <c r="U419" s="23" t="str">
        <f t="shared" si="52"/>
        <v>N</v>
      </c>
      <c r="V419" s="23" t="str">
        <f t="shared" si="50"/>
        <v>7</v>
      </c>
      <c r="W419" s="23" t="str">
        <f t="shared" si="53"/>
        <v>W</v>
      </c>
      <c r="X419" s="23" t="str">
        <f t="shared" si="54"/>
        <v>OK</v>
      </c>
      <c r="Y419" s="184" t="str">
        <f t="shared" si="55"/>
        <v>L0007482</v>
      </c>
      <c r="Z419" s="28"/>
      <c r="AA419" s="28"/>
      <c r="AB419" s="23"/>
    </row>
    <row r="420" spans="1:28" ht="15">
      <c r="A420" s="2" t="s">
        <v>6841</v>
      </c>
      <c r="B420" s="2" t="s">
        <v>13</v>
      </c>
      <c r="C420" s="2" t="s">
        <v>14</v>
      </c>
      <c r="D420" s="2" t="s">
        <v>557</v>
      </c>
      <c r="E420" s="23" t="s">
        <v>2276</v>
      </c>
      <c r="F420" s="2" t="s">
        <v>15</v>
      </c>
      <c r="G420" s="2" t="s">
        <v>3477</v>
      </c>
      <c r="H420" s="2" t="s">
        <v>3488</v>
      </c>
      <c r="I420" s="2" t="s">
        <v>16</v>
      </c>
      <c r="J420" s="75">
        <v>116.55</v>
      </c>
      <c r="K420" s="76">
        <v>8.1606348000000004</v>
      </c>
      <c r="L420" s="77">
        <v>0.1875</v>
      </c>
      <c r="M420" s="78">
        <v>39797</v>
      </c>
      <c r="N420" s="96" t="s">
        <v>4471</v>
      </c>
      <c r="O420" s="2" t="s">
        <v>221</v>
      </c>
      <c r="P420" s="2" t="s">
        <v>3465</v>
      </c>
      <c r="Q420" s="2" t="s">
        <v>3471</v>
      </c>
      <c r="R420" s="23" t="str">
        <f t="shared" si="51"/>
        <v>OK-Canadian-15N-7W-1</v>
      </c>
      <c r="S420" s="23" t="str">
        <f t="shared" si="48"/>
        <v>15N-7W-1</v>
      </c>
      <c r="T420" s="23" t="str">
        <f t="shared" si="49"/>
        <v>15</v>
      </c>
      <c r="U420" s="23" t="str">
        <f t="shared" si="52"/>
        <v>N</v>
      </c>
      <c r="V420" s="23" t="str">
        <f t="shared" si="50"/>
        <v>7</v>
      </c>
      <c r="W420" s="23" t="str">
        <f t="shared" si="53"/>
        <v>W</v>
      </c>
      <c r="X420" s="23" t="str">
        <f t="shared" si="54"/>
        <v>OK</v>
      </c>
      <c r="Y420" s="184" t="str">
        <f t="shared" si="55"/>
        <v>L0007483</v>
      </c>
      <c r="Z420" s="28"/>
      <c r="AA420" s="28"/>
      <c r="AB420" s="23"/>
    </row>
    <row r="421" spans="1:28" ht="15">
      <c r="A421" s="2" t="s">
        <v>6842</v>
      </c>
      <c r="B421" s="2" t="s">
        <v>13</v>
      </c>
      <c r="C421" s="2" t="s">
        <v>14</v>
      </c>
      <c r="D421" s="2" t="s">
        <v>558</v>
      </c>
      <c r="E421" s="23" t="s">
        <v>201</v>
      </c>
      <c r="F421" s="2" t="s">
        <v>15</v>
      </c>
      <c r="G421" s="2" t="s">
        <v>3477</v>
      </c>
      <c r="H421" s="2" t="s">
        <v>3488</v>
      </c>
      <c r="I421" s="2" t="s">
        <v>16</v>
      </c>
      <c r="J421" s="75">
        <v>116.28</v>
      </c>
      <c r="K421" s="76">
        <v>0.4131552</v>
      </c>
      <c r="L421" s="77">
        <v>0.25</v>
      </c>
      <c r="M421" s="78">
        <v>40281</v>
      </c>
      <c r="N421" s="96" t="s">
        <v>4472</v>
      </c>
      <c r="O421" s="2" t="s">
        <v>221</v>
      </c>
      <c r="P421" s="2" t="s">
        <v>3465</v>
      </c>
      <c r="Q421" s="2" t="s">
        <v>3471</v>
      </c>
      <c r="R421" s="23" t="str">
        <f t="shared" si="51"/>
        <v>OK-Canadian-15N-7W-1</v>
      </c>
      <c r="S421" s="23" t="str">
        <f t="shared" si="48"/>
        <v>15N-7W-1</v>
      </c>
      <c r="T421" s="23" t="str">
        <f t="shared" si="49"/>
        <v>15</v>
      </c>
      <c r="U421" s="23" t="str">
        <f t="shared" si="52"/>
        <v>N</v>
      </c>
      <c r="V421" s="23" t="str">
        <f t="shared" si="50"/>
        <v>7</v>
      </c>
      <c r="W421" s="23" t="str">
        <f t="shared" si="53"/>
        <v>W</v>
      </c>
      <c r="X421" s="23" t="str">
        <f t="shared" si="54"/>
        <v>OK</v>
      </c>
      <c r="Y421" s="184" t="str">
        <f t="shared" si="55"/>
        <v>L0007484</v>
      </c>
      <c r="Z421" s="28"/>
      <c r="AA421" s="28"/>
      <c r="AB421" s="23"/>
    </row>
    <row r="422" spans="1:28" ht="15">
      <c r="A422" s="23" t="s">
        <v>6843</v>
      </c>
      <c r="B422" s="2" t="s">
        <v>13</v>
      </c>
      <c r="C422" s="2" t="s">
        <v>14</v>
      </c>
      <c r="D422" s="2" t="s">
        <v>559</v>
      </c>
      <c r="E422" s="2" t="s">
        <v>616</v>
      </c>
      <c r="F422" s="2" t="s">
        <v>15</v>
      </c>
      <c r="G422" s="2" t="s">
        <v>3477</v>
      </c>
      <c r="H422" s="2" t="s">
        <v>3488</v>
      </c>
      <c r="I422" s="2" t="s">
        <v>16</v>
      </c>
      <c r="J422" s="75">
        <v>118.08</v>
      </c>
      <c r="K422" s="76">
        <v>0.4131552</v>
      </c>
      <c r="L422" s="77">
        <v>0.25</v>
      </c>
      <c r="M422" s="78">
        <v>42801</v>
      </c>
      <c r="N422" s="96" t="s">
        <v>4473</v>
      </c>
      <c r="O422" s="2" t="s">
        <v>221</v>
      </c>
      <c r="P422" s="2" t="s">
        <v>3465</v>
      </c>
      <c r="Q422" s="2" t="s">
        <v>3471</v>
      </c>
      <c r="R422" s="23" t="str">
        <f t="shared" si="51"/>
        <v>OK-Canadian-15N-7W-1</v>
      </c>
      <c r="S422" s="23" t="str">
        <f t="shared" si="48"/>
        <v>15N-7W-1</v>
      </c>
      <c r="T422" s="23" t="str">
        <f t="shared" si="49"/>
        <v>15</v>
      </c>
      <c r="U422" s="23" t="str">
        <f t="shared" si="52"/>
        <v>N</v>
      </c>
      <c r="V422" s="23" t="str">
        <f t="shared" si="50"/>
        <v>7</v>
      </c>
      <c r="W422" s="23" t="str">
        <f t="shared" si="53"/>
        <v>W</v>
      </c>
      <c r="X422" s="23" t="str">
        <f t="shared" si="54"/>
        <v>OK</v>
      </c>
      <c r="Y422" s="184" t="str">
        <f t="shared" si="55"/>
        <v>L0007485</v>
      </c>
      <c r="Z422" s="28"/>
      <c r="AA422" s="28"/>
      <c r="AB422" s="23"/>
    </row>
    <row r="423" spans="1:28" ht="15">
      <c r="A423" s="2" t="s">
        <v>6844</v>
      </c>
      <c r="B423" s="2" t="s">
        <v>13</v>
      </c>
      <c r="C423" s="2" t="s">
        <v>14</v>
      </c>
      <c r="D423" s="2" t="s">
        <v>560</v>
      </c>
      <c r="E423" s="2" t="s">
        <v>955</v>
      </c>
      <c r="F423" s="2" t="s">
        <v>15</v>
      </c>
      <c r="G423" s="2" t="s">
        <v>3477</v>
      </c>
      <c r="H423" s="2" t="s">
        <v>3488</v>
      </c>
      <c r="I423" s="2" t="s">
        <v>16</v>
      </c>
      <c r="J423" s="75">
        <v>105.94</v>
      </c>
      <c r="K423" s="76">
        <v>0.4131552</v>
      </c>
      <c r="L423" s="77">
        <v>0.25</v>
      </c>
      <c r="M423" s="78">
        <v>39797</v>
      </c>
      <c r="N423" s="96" t="s">
        <v>3756</v>
      </c>
      <c r="O423" s="2" t="s">
        <v>221</v>
      </c>
      <c r="P423" s="2" t="s">
        <v>3465</v>
      </c>
      <c r="Q423" s="2" t="s">
        <v>3471</v>
      </c>
      <c r="R423" s="23" t="str">
        <f t="shared" si="51"/>
        <v>OK-Canadian-15N-7W-1</v>
      </c>
      <c r="S423" s="23" t="str">
        <f t="shared" si="48"/>
        <v>15N-7W-1</v>
      </c>
      <c r="T423" s="23" t="str">
        <f t="shared" si="49"/>
        <v>15</v>
      </c>
      <c r="U423" s="23" t="str">
        <f t="shared" si="52"/>
        <v>N</v>
      </c>
      <c r="V423" s="23" t="str">
        <f t="shared" si="50"/>
        <v>7</v>
      </c>
      <c r="W423" s="23" t="str">
        <f t="shared" si="53"/>
        <v>W</v>
      </c>
      <c r="X423" s="23" t="str">
        <f t="shared" si="54"/>
        <v>OK</v>
      </c>
      <c r="Y423" s="184" t="str">
        <f t="shared" si="55"/>
        <v>L0007486</v>
      </c>
      <c r="Z423" s="28"/>
      <c r="AA423" s="28"/>
      <c r="AB423" s="23"/>
    </row>
    <row r="424" spans="1:28" ht="15">
      <c r="A424" s="2" t="s">
        <v>6845</v>
      </c>
      <c r="B424" s="2" t="s">
        <v>13</v>
      </c>
      <c r="C424" s="2" t="s">
        <v>14</v>
      </c>
      <c r="D424" s="2" t="s">
        <v>561</v>
      </c>
      <c r="E424" s="23" t="s">
        <v>2552</v>
      </c>
      <c r="F424" s="2" t="s">
        <v>15</v>
      </c>
      <c r="G424" s="2" t="s">
        <v>3477</v>
      </c>
      <c r="H424" s="2" t="s">
        <v>3486</v>
      </c>
      <c r="I424" s="2" t="s">
        <v>16</v>
      </c>
      <c r="J424" s="75">
        <v>184.55</v>
      </c>
      <c r="K424" s="76">
        <v>2.0847923000000002</v>
      </c>
      <c r="L424" s="77">
        <v>0.1875</v>
      </c>
      <c r="M424" s="78">
        <v>39675</v>
      </c>
      <c r="N424" s="96" t="s">
        <v>5193</v>
      </c>
      <c r="O424" s="2" t="s">
        <v>177</v>
      </c>
      <c r="P424" s="2" t="s">
        <v>3465</v>
      </c>
      <c r="Q424" s="2" t="s">
        <v>3472</v>
      </c>
      <c r="R424" s="23" t="str">
        <f t="shared" si="51"/>
        <v>OK-Canadian-15N-8W-18</v>
      </c>
      <c r="S424" s="23" t="str">
        <f t="shared" si="48"/>
        <v>15N-8W-18</v>
      </c>
      <c r="T424" s="23" t="str">
        <f t="shared" si="49"/>
        <v>15</v>
      </c>
      <c r="U424" s="23" t="str">
        <f t="shared" si="52"/>
        <v>N</v>
      </c>
      <c r="V424" s="23" t="str">
        <f t="shared" si="50"/>
        <v>8</v>
      </c>
      <c r="W424" s="23" t="str">
        <f t="shared" si="53"/>
        <v>W</v>
      </c>
      <c r="X424" s="23" t="str">
        <f t="shared" si="54"/>
        <v>OK</v>
      </c>
      <c r="Y424" s="184" t="str">
        <f t="shared" si="55"/>
        <v>L0007487</v>
      </c>
      <c r="Z424" s="28"/>
      <c r="AA424" s="28"/>
      <c r="AB424" s="23"/>
    </row>
    <row r="425" spans="1:28" ht="15">
      <c r="A425" s="23" t="s">
        <v>6846</v>
      </c>
      <c r="B425" s="2" t="s">
        <v>13</v>
      </c>
      <c r="C425" s="2" t="s">
        <v>14</v>
      </c>
      <c r="D425" s="2" t="s">
        <v>562</v>
      </c>
      <c r="E425" s="2" t="s">
        <v>774</v>
      </c>
      <c r="F425" s="2" t="s">
        <v>15</v>
      </c>
      <c r="G425" s="2" t="s">
        <v>3477</v>
      </c>
      <c r="H425" s="2" t="s">
        <v>3489</v>
      </c>
      <c r="I425" s="2" t="s">
        <v>16</v>
      </c>
      <c r="J425" s="75">
        <v>213.33</v>
      </c>
      <c r="K425" s="76">
        <v>4.1681255000000004</v>
      </c>
      <c r="L425" s="77">
        <v>0.1875</v>
      </c>
      <c r="M425" s="78">
        <v>40145</v>
      </c>
      <c r="N425" s="96" t="s">
        <v>5194</v>
      </c>
      <c r="O425" s="2" t="s">
        <v>233</v>
      </c>
      <c r="P425" s="2" t="s">
        <v>3465</v>
      </c>
      <c r="Q425" s="2" t="s">
        <v>3472</v>
      </c>
      <c r="R425" s="23" t="str">
        <f t="shared" si="51"/>
        <v>OK-Canadian-15N-8W-19</v>
      </c>
      <c r="S425" s="23" t="str">
        <f t="shared" si="48"/>
        <v>15N-8W-19</v>
      </c>
      <c r="T425" s="23" t="str">
        <f t="shared" si="49"/>
        <v>15</v>
      </c>
      <c r="U425" s="23" t="str">
        <f t="shared" si="52"/>
        <v>N</v>
      </c>
      <c r="V425" s="23" t="str">
        <f t="shared" si="50"/>
        <v>8</v>
      </c>
      <c r="W425" s="23" t="str">
        <f t="shared" si="53"/>
        <v>W</v>
      </c>
      <c r="X425" s="23" t="str">
        <f t="shared" si="54"/>
        <v>OK</v>
      </c>
      <c r="Y425" s="184" t="str">
        <f t="shared" si="55"/>
        <v>L0007488</v>
      </c>
      <c r="Z425" s="28"/>
      <c r="AA425" s="28"/>
      <c r="AB425" s="23"/>
    </row>
    <row r="426" spans="1:28" ht="15">
      <c r="A426" s="2" t="s">
        <v>6847</v>
      </c>
      <c r="B426" s="2" t="s">
        <v>13</v>
      </c>
      <c r="C426" s="2" t="s">
        <v>14</v>
      </c>
      <c r="D426" s="2" t="s">
        <v>563</v>
      </c>
      <c r="E426" s="23" t="s">
        <v>1274</v>
      </c>
      <c r="F426" s="2" t="s">
        <v>15</v>
      </c>
      <c r="G426" s="2" t="s">
        <v>3477</v>
      </c>
      <c r="H426" s="2" t="s">
        <v>3486</v>
      </c>
      <c r="I426" s="2" t="s">
        <v>16</v>
      </c>
      <c r="J426" s="75">
        <v>216.1</v>
      </c>
      <c r="K426" s="76">
        <v>4.1681255000000004</v>
      </c>
      <c r="L426" s="77">
        <v>0.1875</v>
      </c>
      <c r="M426" s="78">
        <v>42665</v>
      </c>
      <c r="N426" s="96" t="s">
        <v>5195</v>
      </c>
      <c r="O426" s="2" t="s">
        <v>177</v>
      </c>
      <c r="P426" s="2" t="s">
        <v>3465</v>
      </c>
      <c r="Q426" s="2" t="s">
        <v>3472</v>
      </c>
      <c r="R426" s="23" t="str">
        <f t="shared" si="51"/>
        <v>OK-Canadian-15N-8W-18</v>
      </c>
      <c r="S426" s="23" t="str">
        <f t="shared" si="48"/>
        <v>15N-8W-18</v>
      </c>
      <c r="T426" s="23" t="str">
        <f t="shared" si="49"/>
        <v>15</v>
      </c>
      <c r="U426" s="23" t="str">
        <f t="shared" si="52"/>
        <v>N</v>
      </c>
      <c r="V426" s="23" t="str">
        <f t="shared" si="50"/>
        <v>8</v>
      </c>
      <c r="W426" s="23" t="str">
        <f t="shared" si="53"/>
        <v>W</v>
      </c>
      <c r="X426" s="23" t="str">
        <f t="shared" si="54"/>
        <v>OK</v>
      </c>
      <c r="Y426" s="184" t="str">
        <f t="shared" si="55"/>
        <v>L0007489</v>
      </c>
      <c r="Z426" s="28"/>
      <c r="AA426" s="28"/>
      <c r="AB426" s="23"/>
    </row>
    <row r="427" spans="1:28" ht="15">
      <c r="A427" s="2" t="s">
        <v>6848</v>
      </c>
      <c r="B427" s="2" t="s">
        <v>13</v>
      </c>
      <c r="C427" s="2" t="s">
        <v>14</v>
      </c>
      <c r="D427" s="2" t="s">
        <v>564</v>
      </c>
      <c r="E427" s="23" t="s">
        <v>1777</v>
      </c>
      <c r="F427" s="2" t="s">
        <v>15</v>
      </c>
      <c r="G427" s="2" t="s">
        <v>3477</v>
      </c>
      <c r="H427" s="2" t="s">
        <v>3486</v>
      </c>
      <c r="I427" s="2" t="s">
        <v>16</v>
      </c>
      <c r="J427" s="75">
        <v>78.959999999999994</v>
      </c>
      <c r="K427" s="76">
        <v>0.50087499999999996</v>
      </c>
      <c r="L427" s="77">
        <v>0.25</v>
      </c>
      <c r="M427" s="78">
        <v>39668</v>
      </c>
      <c r="N427" s="96" t="s">
        <v>5179</v>
      </c>
      <c r="O427" s="2" t="s">
        <v>177</v>
      </c>
      <c r="P427" s="2" t="s">
        <v>3465</v>
      </c>
      <c r="Q427" s="2" t="s">
        <v>3472</v>
      </c>
      <c r="R427" s="23" t="str">
        <f t="shared" si="51"/>
        <v>OK-Canadian-15N-8W-18</v>
      </c>
      <c r="S427" s="23" t="str">
        <f t="shared" si="48"/>
        <v>15N-8W-18</v>
      </c>
      <c r="T427" s="23" t="str">
        <f t="shared" si="49"/>
        <v>15</v>
      </c>
      <c r="U427" s="23" t="str">
        <f t="shared" si="52"/>
        <v>N</v>
      </c>
      <c r="V427" s="23" t="str">
        <f t="shared" si="50"/>
        <v>8</v>
      </c>
      <c r="W427" s="23" t="str">
        <f t="shared" si="53"/>
        <v>W</v>
      </c>
      <c r="X427" s="23" t="str">
        <f t="shared" si="54"/>
        <v>OK</v>
      </c>
      <c r="Y427" s="184" t="str">
        <f t="shared" si="55"/>
        <v>L0007490</v>
      </c>
      <c r="Z427" s="28"/>
      <c r="AA427" s="28"/>
      <c r="AB427" s="23"/>
    </row>
    <row r="428" spans="1:28" ht="15">
      <c r="A428" s="23" t="s">
        <v>6849</v>
      </c>
      <c r="B428" s="2" t="s">
        <v>13</v>
      </c>
      <c r="C428" s="2" t="s">
        <v>14</v>
      </c>
      <c r="D428" s="2" t="s">
        <v>565</v>
      </c>
      <c r="E428" s="2" t="s">
        <v>616</v>
      </c>
      <c r="F428" s="2" t="s">
        <v>15</v>
      </c>
      <c r="G428" s="2" t="s">
        <v>3477</v>
      </c>
      <c r="H428" s="2" t="s">
        <v>3486</v>
      </c>
      <c r="I428" s="2" t="s">
        <v>16</v>
      </c>
      <c r="J428" s="75">
        <v>82.26</v>
      </c>
      <c r="K428" s="76">
        <v>0.50087499999999996</v>
      </c>
      <c r="L428" s="77">
        <v>0.25</v>
      </c>
      <c r="M428" s="78">
        <v>39683</v>
      </c>
      <c r="N428" s="94" t="s">
        <v>5196</v>
      </c>
      <c r="O428" s="2" t="s">
        <v>177</v>
      </c>
      <c r="P428" s="2" t="s">
        <v>3465</v>
      </c>
      <c r="Q428" s="2" t="s">
        <v>3472</v>
      </c>
      <c r="R428" s="23" t="str">
        <f t="shared" si="51"/>
        <v>OK-Canadian-15N-8W-18</v>
      </c>
      <c r="S428" s="23" t="str">
        <f t="shared" si="48"/>
        <v>15N-8W-18</v>
      </c>
      <c r="T428" s="23" t="str">
        <f t="shared" si="49"/>
        <v>15</v>
      </c>
      <c r="U428" s="23" t="str">
        <f t="shared" si="52"/>
        <v>N</v>
      </c>
      <c r="V428" s="23" t="str">
        <f t="shared" si="50"/>
        <v>8</v>
      </c>
      <c r="W428" s="23" t="str">
        <f t="shared" si="53"/>
        <v>W</v>
      </c>
      <c r="X428" s="23" t="str">
        <f t="shared" si="54"/>
        <v>OK</v>
      </c>
      <c r="Y428" s="184" t="str">
        <f t="shared" si="55"/>
        <v>L0007491</v>
      </c>
      <c r="Z428" s="28"/>
      <c r="AA428" s="28"/>
      <c r="AB428" s="23"/>
    </row>
    <row r="429" spans="1:28" ht="15">
      <c r="A429" s="2" t="s">
        <v>6850</v>
      </c>
      <c r="B429" s="2" t="s">
        <v>13</v>
      </c>
      <c r="C429" s="2" t="s">
        <v>14</v>
      </c>
      <c r="D429" s="2" t="s">
        <v>566</v>
      </c>
      <c r="E429" s="23" t="s">
        <v>1274</v>
      </c>
      <c r="F429" s="2" t="s">
        <v>15</v>
      </c>
      <c r="G429" s="2" t="s">
        <v>3477</v>
      </c>
      <c r="H429" s="2" t="s">
        <v>3486</v>
      </c>
      <c r="I429" s="2" t="s">
        <v>16</v>
      </c>
      <c r="J429" s="75">
        <v>81.2</v>
      </c>
      <c r="K429" s="76">
        <v>0.50087499999999996</v>
      </c>
      <c r="L429" s="77">
        <v>0.1875</v>
      </c>
      <c r="M429" s="78">
        <v>40153</v>
      </c>
      <c r="N429" s="96" t="s">
        <v>3757</v>
      </c>
      <c r="O429" s="2" t="s">
        <v>177</v>
      </c>
      <c r="P429" s="2" t="s">
        <v>3465</v>
      </c>
      <c r="Q429" s="2" t="s">
        <v>3472</v>
      </c>
      <c r="R429" s="23" t="str">
        <f t="shared" si="51"/>
        <v>OK-Canadian-15N-8W-18</v>
      </c>
      <c r="S429" s="23" t="str">
        <f t="shared" si="48"/>
        <v>15N-8W-18</v>
      </c>
      <c r="T429" s="23" t="str">
        <f t="shared" si="49"/>
        <v>15</v>
      </c>
      <c r="U429" s="23" t="str">
        <f t="shared" si="52"/>
        <v>N</v>
      </c>
      <c r="V429" s="23" t="str">
        <f t="shared" si="50"/>
        <v>8</v>
      </c>
      <c r="W429" s="23" t="str">
        <f t="shared" si="53"/>
        <v>W</v>
      </c>
      <c r="X429" s="23" t="str">
        <f t="shared" si="54"/>
        <v>OK</v>
      </c>
      <c r="Y429" s="184" t="str">
        <f t="shared" si="55"/>
        <v>L0007492</v>
      </c>
      <c r="Z429" s="28"/>
      <c r="AA429" s="28"/>
      <c r="AB429" s="23"/>
    </row>
    <row r="430" spans="1:28" ht="15">
      <c r="A430" s="2" t="s">
        <v>6851</v>
      </c>
      <c r="B430" s="2" t="s">
        <v>13</v>
      </c>
      <c r="C430" s="2" t="s">
        <v>14</v>
      </c>
      <c r="D430" s="2" t="s">
        <v>567</v>
      </c>
      <c r="E430" s="23" t="s">
        <v>2404</v>
      </c>
      <c r="F430" s="2" t="s">
        <v>15</v>
      </c>
      <c r="G430" s="2" t="s">
        <v>3477</v>
      </c>
      <c r="H430" s="2" t="s">
        <v>3486</v>
      </c>
      <c r="I430" s="2" t="s">
        <v>16</v>
      </c>
      <c r="J430" s="75">
        <v>92.26</v>
      </c>
      <c r="K430" s="76">
        <v>20.035</v>
      </c>
      <c r="L430" s="77">
        <v>0.1875</v>
      </c>
      <c r="M430" s="78">
        <v>42587</v>
      </c>
      <c r="N430" s="96" t="s">
        <v>5197</v>
      </c>
      <c r="O430" s="2" t="s">
        <v>177</v>
      </c>
      <c r="P430" s="2" t="s">
        <v>3465</v>
      </c>
      <c r="Q430" s="2" t="s">
        <v>3472</v>
      </c>
      <c r="R430" s="23" t="str">
        <f t="shared" si="51"/>
        <v>OK-Canadian-15N-8W-18</v>
      </c>
      <c r="S430" s="23" t="str">
        <f t="shared" si="48"/>
        <v>15N-8W-18</v>
      </c>
      <c r="T430" s="23" t="str">
        <f t="shared" si="49"/>
        <v>15</v>
      </c>
      <c r="U430" s="23" t="str">
        <f t="shared" si="52"/>
        <v>N</v>
      </c>
      <c r="V430" s="23" t="str">
        <f t="shared" si="50"/>
        <v>8</v>
      </c>
      <c r="W430" s="23" t="str">
        <f t="shared" si="53"/>
        <v>W</v>
      </c>
      <c r="X430" s="23" t="str">
        <f t="shared" si="54"/>
        <v>OK</v>
      </c>
      <c r="Y430" s="184" t="str">
        <f t="shared" si="55"/>
        <v>L0007493</v>
      </c>
      <c r="Z430" s="28"/>
      <c r="AA430" s="28"/>
      <c r="AB430" s="23"/>
    </row>
    <row r="431" spans="1:28" ht="15">
      <c r="A431" s="23" t="s">
        <v>6852</v>
      </c>
      <c r="B431" s="2" t="s">
        <v>13</v>
      </c>
      <c r="C431" s="2" t="s">
        <v>14</v>
      </c>
      <c r="D431" s="2" t="s">
        <v>568</v>
      </c>
      <c r="E431" s="2" t="s">
        <v>215</v>
      </c>
      <c r="F431" s="2" t="s">
        <v>15</v>
      </c>
      <c r="G431" s="2" t="s">
        <v>3477</v>
      </c>
      <c r="H431" s="2" t="s">
        <v>3486</v>
      </c>
      <c r="I431" s="2" t="s">
        <v>16</v>
      </c>
      <c r="J431" s="75">
        <v>84.43</v>
      </c>
      <c r="K431" s="76">
        <v>2.504375</v>
      </c>
      <c r="L431" s="77">
        <v>0.1875</v>
      </c>
      <c r="M431" s="78">
        <v>39661</v>
      </c>
      <c r="N431" s="96" t="s">
        <v>5198</v>
      </c>
      <c r="O431" s="2" t="s">
        <v>177</v>
      </c>
      <c r="P431" s="2" t="s">
        <v>3465</v>
      </c>
      <c r="Q431" s="2" t="s">
        <v>3472</v>
      </c>
      <c r="R431" s="23" t="str">
        <f t="shared" si="51"/>
        <v>OK-Canadian-15N-8W-18</v>
      </c>
      <c r="S431" s="23" t="str">
        <f t="shared" si="48"/>
        <v>15N-8W-18</v>
      </c>
      <c r="T431" s="23" t="str">
        <f t="shared" si="49"/>
        <v>15</v>
      </c>
      <c r="U431" s="23" t="str">
        <f t="shared" si="52"/>
        <v>N</v>
      </c>
      <c r="V431" s="23" t="str">
        <f t="shared" si="50"/>
        <v>8</v>
      </c>
      <c r="W431" s="23" t="str">
        <f t="shared" si="53"/>
        <v>W</v>
      </c>
      <c r="X431" s="23" t="str">
        <f t="shared" si="54"/>
        <v>OK</v>
      </c>
      <c r="Y431" s="184" t="str">
        <f t="shared" si="55"/>
        <v>L0007494</v>
      </c>
      <c r="Z431" s="28"/>
      <c r="AA431" s="28"/>
      <c r="AB431" s="23"/>
    </row>
    <row r="432" spans="1:28" ht="15">
      <c r="A432" s="2" t="s">
        <v>6853</v>
      </c>
      <c r="B432" s="2" t="s">
        <v>13</v>
      </c>
      <c r="C432" s="2" t="s">
        <v>14</v>
      </c>
      <c r="D432" s="2" t="s">
        <v>569</v>
      </c>
      <c r="E432" s="2" t="s">
        <v>955</v>
      </c>
      <c r="F432" s="2" t="s">
        <v>15</v>
      </c>
      <c r="G432" s="2" t="s">
        <v>3477</v>
      </c>
      <c r="H432" s="2" t="s">
        <v>3486</v>
      </c>
      <c r="I432" s="2" t="s">
        <v>16</v>
      </c>
      <c r="J432" s="75">
        <v>79.44</v>
      </c>
      <c r="K432" s="76">
        <v>0.2782637</v>
      </c>
      <c r="L432" s="77">
        <v>0.1875</v>
      </c>
      <c r="M432" s="78">
        <v>39683</v>
      </c>
      <c r="N432" s="96" t="s">
        <v>5199</v>
      </c>
      <c r="O432" s="2" t="s">
        <v>177</v>
      </c>
      <c r="P432" s="2" t="s">
        <v>3465</v>
      </c>
      <c r="Q432" s="2" t="s">
        <v>3472</v>
      </c>
      <c r="R432" s="23" t="str">
        <f t="shared" si="51"/>
        <v>OK-Canadian-15N-8W-18</v>
      </c>
      <c r="S432" s="23" t="str">
        <f t="shared" si="48"/>
        <v>15N-8W-18</v>
      </c>
      <c r="T432" s="23" t="str">
        <f t="shared" si="49"/>
        <v>15</v>
      </c>
      <c r="U432" s="23" t="str">
        <f t="shared" si="52"/>
        <v>N</v>
      </c>
      <c r="V432" s="23" t="str">
        <f t="shared" si="50"/>
        <v>8</v>
      </c>
      <c r="W432" s="23" t="str">
        <f t="shared" si="53"/>
        <v>W</v>
      </c>
      <c r="X432" s="23" t="str">
        <f t="shared" si="54"/>
        <v>OK</v>
      </c>
      <c r="Y432" s="184" t="str">
        <f t="shared" si="55"/>
        <v>L0007495</v>
      </c>
      <c r="Z432" s="28"/>
      <c r="AA432" s="28"/>
      <c r="AB432" s="23"/>
    </row>
    <row r="433" spans="1:28" ht="15">
      <c r="A433" s="2" t="s">
        <v>6854</v>
      </c>
      <c r="B433" s="2" t="s">
        <v>13</v>
      </c>
      <c r="C433" s="2" t="s">
        <v>14</v>
      </c>
      <c r="D433" s="2" t="s">
        <v>570</v>
      </c>
      <c r="E433" s="23" t="s">
        <v>1274</v>
      </c>
      <c r="F433" s="2" t="s">
        <v>15</v>
      </c>
      <c r="G433" s="2" t="s">
        <v>3477</v>
      </c>
      <c r="H433" s="2" t="s">
        <v>3486</v>
      </c>
      <c r="I433" s="2" t="s">
        <v>16</v>
      </c>
      <c r="J433" s="75">
        <v>76.14</v>
      </c>
      <c r="K433" s="76">
        <v>1.2521875</v>
      </c>
      <c r="L433" s="77">
        <v>0.1875</v>
      </c>
      <c r="M433" s="78">
        <v>40146</v>
      </c>
      <c r="N433" s="96" t="s">
        <v>3652</v>
      </c>
      <c r="O433" s="2" t="s">
        <v>177</v>
      </c>
      <c r="P433" s="2" t="s">
        <v>3465</v>
      </c>
      <c r="Q433" s="2" t="s">
        <v>3472</v>
      </c>
      <c r="R433" s="23" t="str">
        <f t="shared" si="51"/>
        <v>OK-Canadian-15N-8W-18</v>
      </c>
      <c r="S433" s="23" t="str">
        <f t="shared" si="48"/>
        <v>15N-8W-18</v>
      </c>
      <c r="T433" s="23" t="str">
        <f t="shared" si="49"/>
        <v>15</v>
      </c>
      <c r="U433" s="23" t="str">
        <f t="shared" si="52"/>
        <v>N</v>
      </c>
      <c r="V433" s="23" t="str">
        <f t="shared" si="50"/>
        <v>8</v>
      </c>
      <c r="W433" s="23" t="str">
        <f t="shared" si="53"/>
        <v>W</v>
      </c>
      <c r="X433" s="23" t="str">
        <f t="shared" si="54"/>
        <v>OK</v>
      </c>
      <c r="Y433" s="184" t="str">
        <f t="shared" si="55"/>
        <v>L0007496</v>
      </c>
      <c r="Z433" s="28"/>
      <c r="AA433" s="28"/>
      <c r="AB433" s="23"/>
    </row>
    <row r="434" spans="1:28" ht="15">
      <c r="A434" s="23" t="s">
        <v>6855</v>
      </c>
      <c r="B434" s="2" t="s">
        <v>13</v>
      </c>
      <c r="C434" s="2" t="s">
        <v>14</v>
      </c>
      <c r="D434" s="2" t="s">
        <v>571</v>
      </c>
      <c r="E434" s="2" t="s">
        <v>1327</v>
      </c>
      <c r="F434" s="2" t="s">
        <v>15</v>
      </c>
      <c r="G434" s="2" t="s">
        <v>3477</v>
      </c>
      <c r="H434" s="2" t="s">
        <v>3486</v>
      </c>
      <c r="I434" s="2" t="s">
        <v>16</v>
      </c>
      <c r="J434" s="75">
        <v>73.53</v>
      </c>
      <c r="K434" s="76">
        <v>1.2521875</v>
      </c>
      <c r="L434" s="77">
        <v>0.1875</v>
      </c>
      <c r="M434" s="78">
        <v>42666</v>
      </c>
      <c r="N434" s="96" t="s">
        <v>5200</v>
      </c>
      <c r="O434" s="2" t="s">
        <v>177</v>
      </c>
      <c r="P434" s="2" t="s">
        <v>3465</v>
      </c>
      <c r="Q434" s="2" t="s">
        <v>3472</v>
      </c>
      <c r="R434" s="23" t="str">
        <f t="shared" si="51"/>
        <v>OK-Canadian-15N-8W-18</v>
      </c>
      <c r="S434" s="23" t="str">
        <f t="shared" si="48"/>
        <v>15N-8W-18</v>
      </c>
      <c r="T434" s="23" t="str">
        <f t="shared" si="49"/>
        <v>15</v>
      </c>
      <c r="U434" s="23" t="str">
        <f t="shared" si="52"/>
        <v>N</v>
      </c>
      <c r="V434" s="23" t="str">
        <f t="shared" si="50"/>
        <v>8</v>
      </c>
      <c r="W434" s="23" t="str">
        <f t="shared" si="53"/>
        <v>W</v>
      </c>
      <c r="X434" s="23" t="str">
        <f t="shared" si="54"/>
        <v>OK</v>
      </c>
      <c r="Y434" s="184" t="str">
        <f t="shared" si="55"/>
        <v>L0007497</v>
      </c>
      <c r="Z434" s="28"/>
      <c r="AA434" s="28"/>
      <c r="AB434" s="23"/>
    </row>
    <row r="435" spans="1:28" ht="15">
      <c r="A435" s="2" t="s">
        <v>6856</v>
      </c>
      <c r="B435" s="2" t="s">
        <v>13</v>
      </c>
      <c r="C435" s="2" t="s">
        <v>14</v>
      </c>
      <c r="D435" s="2" t="s">
        <v>572</v>
      </c>
      <c r="E435" s="23" t="s">
        <v>1502</v>
      </c>
      <c r="F435" s="2" t="s">
        <v>15</v>
      </c>
      <c r="G435" s="2" t="s">
        <v>3477</v>
      </c>
      <c r="H435" s="2" t="s">
        <v>3486</v>
      </c>
      <c r="I435" s="2" t="s">
        <v>16</v>
      </c>
      <c r="J435" s="75">
        <v>80.77</v>
      </c>
      <c r="K435" s="76">
        <v>0.41739559999999998</v>
      </c>
      <c r="L435" s="77">
        <v>0.1875</v>
      </c>
      <c r="M435" s="78">
        <v>39669</v>
      </c>
      <c r="N435" s="96" t="s">
        <v>3656</v>
      </c>
      <c r="O435" s="2" t="s">
        <v>177</v>
      </c>
      <c r="P435" s="2" t="s">
        <v>3465</v>
      </c>
      <c r="Q435" s="2" t="s">
        <v>3472</v>
      </c>
      <c r="R435" s="23" t="str">
        <f t="shared" si="51"/>
        <v>OK-Canadian-15N-8W-18</v>
      </c>
      <c r="S435" s="23" t="str">
        <f t="shared" si="48"/>
        <v>15N-8W-18</v>
      </c>
      <c r="T435" s="23" t="str">
        <f t="shared" si="49"/>
        <v>15</v>
      </c>
      <c r="U435" s="23" t="str">
        <f t="shared" si="52"/>
        <v>N</v>
      </c>
      <c r="V435" s="23" t="str">
        <f t="shared" si="50"/>
        <v>8</v>
      </c>
      <c r="W435" s="23" t="str">
        <f t="shared" si="53"/>
        <v>W</v>
      </c>
      <c r="X435" s="23" t="str">
        <f t="shared" si="54"/>
        <v>OK</v>
      </c>
      <c r="Y435" s="184" t="str">
        <f t="shared" si="55"/>
        <v>L0007498</v>
      </c>
      <c r="Z435" s="28"/>
      <c r="AA435" s="28"/>
      <c r="AB435" s="23"/>
    </row>
    <row r="436" spans="1:28" ht="15">
      <c r="A436" s="2" t="s">
        <v>6857</v>
      </c>
      <c r="B436" s="2" t="s">
        <v>13</v>
      </c>
      <c r="C436" s="2" t="s">
        <v>14</v>
      </c>
      <c r="D436" s="2" t="s">
        <v>573</v>
      </c>
      <c r="E436" s="23" t="s">
        <v>1502</v>
      </c>
      <c r="F436" s="2" t="s">
        <v>15</v>
      </c>
      <c r="G436" s="2" t="s">
        <v>3477</v>
      </c>
      <c r="H436" s="2" t="s">
        <v>3486</v>
      </c>
      <c r="I436" s="2" t="s">
        <v>16</v>
      </c>
      <c r="J436" s="75">
        <v>76.930000000000007</v>
      </c>
      <c r="K436" s="76">
        <v>0.41739559999999998</v>
      </c>
      <c r="L436" s="77">
        <v>0.1875</v>
      </c>
      <c r="M436" s="78">
        <v>39683</v>
      </c>
      <c r="N436" s="96" t="s">
        <v>5201</v>
      </c>
      <c r="O436" s="2" t="s">
        <v>177</v>
      </c>
      <c r="P436" s="2" t="s">
        <v>3465</v>
      </c>
      <c r="Q436" s="2" t="s">
        <v>3472</v>
      </c>
      <c r="R436" s="23" t="str">
        <f t="shared" si="51"/>
        <v>OK-Canadian-15N-8W-18</v>
      </c>
      <c r="S436" s="23" t="str">
        <f t="shared" si="48"/>
        <v>15N-8W-18</v>
      </c>
      <c r="T436" s="23" t="str">
        <f t="shared" si="49"/>
        <v>15</v>
      </c>
      <c r="U436" s="23" t="str">
        <f t="shared" si="52"/>
        <v>N</v>
      </c>
      <c r="V436" s="23" t="str">
        <f t="shared" si="50"/>
        <v>8</v>
      </c>
      <c r="W436" s="23" t="str">
        <f t="shared" si="53"/>
        <v>W</v>
      </c>
      <c r="X436" s="23" t="str">
        <f t="shared" si="54"/>
        <v>OK</v>
      </c>
      <c r="Y436" s="184" t="str">
        <f t="shared" si="55"/>
        <v>L0007499</v>
      </c>
      <c r="Z436" s="28"/>
      <c r="AA436" s="28"/>
      <c r="AB436" s="23"/>
    </row>
    <row r="437" spans="1:28" ht="15">
      <c r="A437" s="23" t="s">
        <v>6858</v>
      </c>
      <c r="B437" s="2" t="s">
        <v>13</v>
      </c>
      <c r="C437" s="2" t="s">
        <v>14</v>
      </c>
      <c r="D437" s="2" t="s">
        <v>574</v>
      </c>
      <c r="E437" s="23" t="s">
        <v>1502</v>
      </c>
      <c r="F437" s="2" t="s">
        <v>15</v>
      </c>
      <c r="G437" s="2" t="s">
        <v>3477</v>
      </c>
      <c r="H437" s="2" t="s">
        <v>3486</v>
      </c>
      <c r="I437" s="2" t="s">
        <v>16</v>
      </c>
      <c r="J437" s="75">
        <v>74.27</v>
      </c>
      <c r="K437" s="76">
        <v>0.1669581</v>
      </c>
      <c r="L437" s="77">
        <v>0.1875</v>
      </c>
      <c r="M437" s="78">
        <v>40152</v>
      </c>
      <c r="N437" s="96" t="s">
        <v>5202</v>
      </c>
      <c r="O437" s="2" t="s">
        <v>177</v>
      </c>
      <c r="P437" s="2" t="s">
        <v>3465</v>
      </c>
      <c r="Q437" s="2" t="s">
        <v>3472</v>
      </c>
      <c r="R437" s="23" t="str">
        <f t="shared" si="51"/>
        <v>OK-Canadian-15N-8W-18</v>
      </c>
      <c r="S437" s="23" t="str">
        <f t="shared" si="48"/>
        <v>15N-8W-18</v>
      </c>
      <c r="T437" s="23" t="str">
        <f t="shared" si="49"/>
        <v>15</v>
      </c>
      <c r="U437" s="23" t="str">
        <f t="shared" si="52"/>
        <v>N</v>
      </c>
      <c r="V437" s="23" t="str">
        <f t="shared" si="50"/>
        <v>8</v>
      </c>
      <c r="W437" s="23" t="str">
        <f t="shared" si="53"/>
        <v>W</v>
      </c>
      <c r="X437" s="23" t="str">
        <f t="shared" si="54"/>
        <v>OK</v>
      </c>
      <c r="Y437" s="184" t="str">
        <f t="shared" si="55"/>
        <v>L0007500</v>
      </c>
      <c r="Z437" s="28"/>
      <c r="AA437" s="28"/>
      <c r="AB437" s="23"/>
    </row>
    <row r="438" spans="1:28" ht="15">
      <c r="A438" s="2" t="s">
        <v>6859</v>
      </c>
      <c r="B438" s="2" t="s">
        <v>13</v>
      </c>
      <c r="C438" s="2" t="s">
        <v>14</v>
      </c>
      <c r="D438" s="2" t="s">
        <v>575</v>
      </c>
      <c r="E438" s="2" t="s">
        <v>354</v>
      </c>
      <c r="F438" s="2" t="s">
        <v>15</v>
      </c>
      <c r="G438" s="2" t="s">
        <v>3477</v>
      </c>
      <c r="H438" s="2" t="s">
        <v>3486</v>
      </c>
      <c r="I438" s="2" t="s">
        <v>16</v>
      </c>
      <c r="J438" s="75">
        <v>77.37</v>
      </c>
      <c r="K438" s="76">
        <v>0.83479190000000003</v>
      </c>
      <c r="L438" s="77">
        <v>0.1875</v>
      </c>
      <c r="M438" s="78">
        <v>42673</v>
      </c>
      <c r="N438" s="96" t="s">
        <v>3652</v>
      </c>
      <c r="O438" s="2" t="s">
        <v>177</v>
      </c>
      <c r="P438" s="2" t="s">
        <v>3465</v>
      </c>
      <c r="Q438" s="2" t="s">
        <v>3472</v>
      </c>
      <c r="R438" s="23" t="str">
        <f t="shared" si="51"/>
        <v>OK-Canadian-15N-8W-18</v>
      </c>
      <c r="S438" s="23" t="str">
        <f t="shared" si="48"/>
        <v>15N-8W-18</v>
      </c>
      <c r="T438" s="23" t="str">
        <f t="shared" si="49"/>
        <v>15</v>
      </c>
      <c r="U438" s="23" t="str">
        <f t="shared" si="52"/>
        <v>N</v>
      </c>
      <c r="V438" s="23" t="str">
        <f t="shared" si="50"/>
        <v>8</v>
      </c>
      <c r="W438" s="23" t="str">
        <f t="shared" si="53"/>
        <v>W</v>
      </c>
      <c r="X438" s="23" t="str">
        <f t="shared" si="54"/>
        <v>OK</v>
      </c>
      <c r="Y438" s="184" t="str">
        <f t="shared" si="55"/>
        <v>L0007501</v>
      </c>
      <c r="Z438" s="28"/>
      <c r="AA438" s="28"/>
      <c r="AB438" s="23"/>
    </row>
    <row r="439" spans="1:28" ht="15">
      <c r="A439" s="2" t="s">
        <v>6860</v>
      </c>
      <c r="B439" s="2" t="s">
        <v>13</v>
      </c>
      <c r="C439" s="2" t="s">
        <v>14</v>
      </c>
      <c r="D439" s="2" t="s">
        <v>576</v>
      </c>
      <c r="E439" s="23" t="s">
        <v>201</v>
      </c>
      <c r="F439" s="2" t="s">
        <v>15</v>
      </c>
      <c r="G439" s="2" t="s">
        <v>3477</v>
      </c>
      <c r="H439" s="2" t="s">
        <v>3486</v>
      </c>
      <c r="I439" s="2" t="s">
        <v>16</v>
      </c>
      <c r="J439" s="75">
        <v>75.63</v>
      </c>
      <c r="K439" s="76">
        <v>0.2782637</v>
      </c>
      <c r="L439" s="77">
        <v>0.25</v>
      </c>
      <c r="M439" s="78">
        <v>39669</v>
      </c>
      <c r="N439" s="96" t="s">
        <v>5203</v>
      </c>
      <c r="O439" s="2" t="s">
        <v>177</v>
      </c>
      <c r="P439" s="2" t="s">
        <v>3465</v>
      </c>
      <c r="Q439" s="2" t="s">
        <v>3472</v>
      </c>
      <c r="R439" s="23" t="str">
        <f t="shared" si="51"/>
        <v>OK-Canadian-15N-8W-18</v>
      </c>
      <c r="S439" s="23" t="str">
        <f t="shared" si="48"/>
        <v>15N-8W-18</v>
      </c>
      <c r="T439" s="23" t="str">
        <f t="shared" si="49"/>
        <v>15</v>
      </c>
      <c r="U439" s="23" t="str">
        <f t="shared" si="52"/>
        <v>N</v>
      </c>
      <c r="V439" s="23" t="str">
        <f t="shared" si="50"/>
        <v>8</v>
      </c>
      <c r="W439" s="23" t="str">
        <f t="shared" si="53"/>
        <v>W</v>
      </c>
      <c r="X439" s="23" t="str">
        <f t="shared" si="54"/>
        <v>OK</v>
      </c>
      <c r="Y439" s="184" t="str">
        <f t="shared" si="55"/>
        <v>L0007502</v>
      </c>
      <c r="Z439" s="28"/>
      <c r="AA439" s="28"/>
      <c r="AB439" s="23"/>
    </row>
    <row r="440" spans="1:28" ht="15">
      <c r="A440" s="23" t="s">
        <v>6861</v>
      </c>
      <c r="B440" s="2" t="s">
        <v>13</v>
      </c>
      <c r="C440" s="2" t="s">
        <v>14</v>
      </c>
      <c r="D440" s="2" t="s">
        <v>577</v>
      </c>
      <c r="E440" s="23" t="s">
        <v>3126</v>
      </c>
      <c r="F440" s="2" t="s">
        <v>15</v>
      </c>
      <c r="G440" s="2" t="s">
        <v>3477</v>
      </c>
      <c r="H440" s="2" t="s">
        <v>3486</v>
      </c>
      <c r="I440" s="2" t="s">
        <v>16</v>
      </c>
      <c r="J440" s="75">
        <v>86.7</v>
      </c>
      <c r="K440" s="76">
        <v>0.2782637</v>
      </c>
      <c r="L440" s="77">
        <v>0.25</v>
      </c>
      <c r="M440" s="78">
        <v>39683</v>
      </c>
      <c r="N440" s="96" t="s">
        <v>5188</v>
      </c>
      <c r="O440" s="2" t="s">
        <v>177</v>
      </c>
      <c r="P440" s="2" t="s">
        <v>3465</v>
      </c>
      <c r="Q440" s="2" t="s">
        <v>3472</v>
      </c>
      <c r="R440" s="23" t="str">
        <f t="shared" si="51"/>
        <v>OK-Canadian-15N-8W-18</v>
      </c>
      <c r="S440" s="23" t="str">
        <f t="shared" si="48"/>
        <v>15N-8W-18</v>
      </c>
      <c r="T440" s="23" t="str">
        <f t="shared" si="49"/>
        <v>15</v>
      </c>
      <c r="U440" s="23" t="str">
        <f t="shared" si="52"/>
        <v>N</v>
      </c>
      <c r="V440" s="23" t="str">
        <f t="shared" si="50"/>
        <v>8</v>
      </c>
      <c r="W440" s="23" t="str">
        <f t="shared" si="53"/>
        <v>W</v>
      </c>
      <c r="X440" s="23" t="str">
        <f t="shared" si="54"/>
        <v>OK</v>
      </c>
      <c r="Y440" s="184" t="str">
        <f t="shared" si="55"/>
        <v>L0007503</v>
      </c>
      <c r="Z440" s="28"/>
      <c r="AA440" s="28"/>
      <c r="AB440" s="23"/>
    </row>
    <row r="441" spans="1:28" ht="15">
      <c r="A441" s="2" t="s">
        <v>6862</v>
      </c>
      <c r="B441" s="2" t="s">
        <v>13</v>
      </c>
      <c r="C441" s="2" t="s">
        <v>14</v>
      </c>
      <c r="D441" s="2" t="s">
        <v>578</v>
      </c>
      <c r="E441" s="2" t="s">
        <v>1327</v>
      </c>
      <c r="F441" s="2" t="s">
        <v>15</v>
      </c>
      <c r="G441" s="2" t="s">
        <v>3477</v>
      </c>
      <c r="H441" s="2" t="s">
        <v>3486</v>
      </c>
      <c r="I441" s="2" t="s">
        <v>16</v>
      </c>
      <c r="J441" s="75">
        <v>83.48</v>
      </c>
      <c r="K441" s="76">
        <v>0.1669581</v>
      </c>
      <c r="L441" s="77">
        <v>0.25</v>
      </c>
      <c r="M441" s="78">
        <v>40152</v>
      </c>
      <c r="N441" s="96" t="s">
        <v>5204</v>
      </c>
      <c r="O441" s="2" t="s">
        <v>177</v>
      </c>
      <c r="P441" s="2" t="s">
        <v>3465</v>
      </c>
      <c r="Q441" s="2" t="s">
        <v>3472</v>
      </c>
      <c r="R441" s="23" t="str">
        <f t="shared" si="51"/>
        <v>OK-Canadian-15N-8W-18</v>
      </c>
      <c r="S441" s="23" t="str">
        <f t="shared" si="48"/>
        <v>15N-8W-18</v>
      </c>
      <c r="T441" s="23" t="str">
        <f t="shared" si="49"/>
        <v>15</v>
      </c>
      <c r="U441" s="23" t="str">
        <f t="shared" si="52"/>
        <v>N</v>
      </c>
      <c r="V441" s="23" t="str">
        <f t="shared" si="50"/>
        <v>8</v>
      </c>
      <c r="W441" s="23" t="str">
        <f t="shared" si="53"/>
        <v>W</v>
      </c>
      <c r="X441" s="23" t="str">
        <f t="shared" si="54"/>
        <v>OK</v>
      </c>
      <c r="Y441" s="184" t="str">
        <f t="shared" si="55"/>
        <v>L0007504</v>
      </c>
      <c r="Z441" s="28"/>
      <c r="AA441" s="28"/>
      <c r="AB441" s="23"/>
    </row>
    <row r="442" spans="1:28" ht="15">
      <c r="A442" s="2" t="s">
        <v>6863</v>
      </c>
      <c r="B442" s="2" t="s">
        <v>13</v>
      </c>
      <c r="C442" s="2" t="s">
        <v>14</v>
      </c>
      <c r="D442" s="2" t="s">
        <v>579</v>
      </c>
      <c r="E442" s="2" t="s">
        <v>1471</v>
      </c>
      <c r="F442" s="2" t="s">
        <v>15</v>
      </c>
      <c r="G442" s="2" t="s">
        <v>3477</v>
      </c>
      <c r="H442" s="2" t="s">
        <v>3486</v>
      </c>
      <c r="I442" s="2" t="s">
        <v>16</v>
      </c>
      <c r="J442" s="75">
        <v>79.92</v>
      </c>
      <c r="K442" s="76">
        <v>20.035</v>
      </c>
      <c r="L442" s="77">
        <v>0.25</v>
      </c>
      <c r="M442" s="78">
        <v>42587</v>
      </c>
      <c r="N442" s="96" t="s">
        <v>4474</v>
      </c>
      <c r="O442" s="2" t="s">
        <v>177</v>
      </c>
      <c r="P442" s="2" t="s">
        <v>3465</v>
      </c>
      <c r="Q442" s="2" t="s">
        <v>3472</v>
      </c>
      <c r="R442" s="23" t="str">
        <f t="shared" si="51"/>
        <v>OK-Canadian-15N-8W-18</v>
      </c>
      <c r="S442" s="23" t="str">
        <f t="shared" si="48"/>
        <v>15N-8W-18</v>
      </c>
      <c r="T442" s="23" t="str">
        <f t="shared" si="49"/>
        <v>15</v>
      </c>
      <c r="U442" s="23" t="str">
        <f t="shared" si="52"/>
        <v>N</v>
      </c>
      <c r="V442" s="23" t="str">
        <f t="shared" si="50"/>
        <v>8</v>
      </c>
      <c r="W442" s="23" t="str">
        <f t="shared" si="53"/>
        <v>W</v>
      </c>
      <c r="X442" s="23" t="str">
        <f t="shared" si="54"/>
        <v>OK</v>
      </c>
      <c r="Y442" s="184" t="str">
        <f t="shared" si="55"/>
        <v>L0007505</v>
      </c>
      <c r="Z442" s="28"/>
      <c r="AA442" s="28"/>
      <c r="AB442" s="23"/>
    </row>
    <row r="443" spans="1:28" ht="15">
      <c r="A443" s="23" t="s">
        <v>6864</v>
      </c>
      <c r="B443" s="2" t="s">
        <v>13</v>
      </c>
      <c r="C443" s="2" t="s">
        <v>14</v>
      </c>
      <c r="D443" s="2" t="s">
        <v>580</v>
      </c>
      <c r="E443" s="2" t="s">
        <v>354</v>
      </c>
      <c r="F443" s="2" t="s">
        <v>15</v>
      </c>
      <c r="G443" s="2" t="s">
        <v>3477</v>
      </c>
      <c r="H443" s="2" t="s">
        <v>3488</v>
      </c>
      <c r="I443" s="2" t="s">
        <v>16</v>
      </c>
      <c r="J443" s="75">
        <v>85.72</v>
      </c>
      <c r="K443" s="76">
        <v>0.42699999999999999</v>
      </c>
      <c r="L443" s="77">
        <v>0.25</v>
      </c>
      <c r="M443" s="78">
        <v>39769</v>
      </c>
      <c r="N443" s="96" t="s">
        <v>3758</v>
      </c>
      <c r="O443" s="2" t="s">
        <v>221</v>
      </c>
      <c r="P443" s="2" t="s">
        <v>3465</v>
      </c>
      <c r="Q443" s="2" t="s">
        <v>3471</v>
      </c>
      <c r="R443" s="23" t="str">
        <f t="shared" si="51"/>
        <v>OK-Canadian-15N-7W-1</v>
      </c>
      <c r="S443" s="23" t="str">
        <f t="shared" si="48"/>
        <v>15N-7W-1</v>
      </c>
      <c r="T443" s="23" t="str">
        <f t="shared" si="49"/>
        <v>15</v>
      </c>
      <c r="U443" s="23" t="str">
        <f t="shared" si="52"/>
        <v>N</v>
      </c>
      <c r="V443" s="23" t="str">
        <f t="shared" si="50"/>
        <v>7</v>
      </c>
      <c r="W443" s="23" t="str">
        <f t="shared" si="53"/>
        <v>W</v>
      </c>
      <c r="X443" s="23" t="str">
        <f t="shared" si="54"/>
        <v>OK</v>
      </c>
      <c r="Y443" s="184" t="str">
        <f t="shared" si="55"/>
        <v>L0007506</v>
      </c>
      <c r="Z443" s="28"/>
      <c r="AA443" s="28"/>
      <c r="AB443" s="23"/>
    </row>
    <row r="444" spans="1:28" ht="15">
      <c r="A444" s="2" t="s">
        <v>6865</v>
      </c>
      <c r="B444" s="2" t="s">
        <v>13</v>
      </c>
      <c r="C444" s="2" t="s">
        <v>14</v>
      </c>
      <c r="D444" s="2" t="s">
        <v>581</v>
      </c>
      <c r="E444" s="23" t="s">
        <v>201</v>
      </c>
      <c r="F444" s="2" t="s">
        <v>15</v>
      </c>
      <c r="G444" s="2" t="s">
        <v>3477</v>
      </c>
      <c r="H444" s="2" t="s">
        <v>3488</v>
      </c>
      <c r="I444" s="2" t="s">
        <v>16</v>
      </c>
      <c r="J444" s="75">
        <v>80.12</v>
      </c>
      <c r="K444" s="76">
        <v>7.25</v>
      </c>
      <c r="L444" s="77">
        <v>0.25</v>
      </c>
      <c r="M444" s="78">
        <v>39781</v>
      </c>
      <c r="N444" s="96" t="s">
        <v>3759</v>
      </c>
      <c r="O444" s="2" t="s">
        <v>221</v>
      </c>
      <c r="P444" s="2" t="s">
        <v>3465</v>
      </c>
      <c r="Q444" s="2" t="s">
        <v>3471</v>
      </c>
      <c r="R444" s="23" t="str">
        <f t="shared" si="51"/>
        <v>OK-Canadian-15N-7W-1</v>
      </c>
      <c r="S444" s="23" t="str">
        <f t="shared" si="48"/>
        <v>15N-7W-1</v>
      </c>
      <c r="T444" s="23" t="str">
        <f t="shared" si="49"/>
        <v>15</v>
      </c>
      <c r="U444" s="23" t="str">
        <f t="shared" si="52"/>
        <v>N</v>
      </c>
      <c r="V444" s="23" t="str">
        <f t="shared" si="50"/>
        <v>7</v>
      </c>
      <c r="W444" s="23" t="str">
        <f t="shared" si="53"/>
        <v>W</v>
      </c>
      <c r="X444" s="23" t="str">
        <f t="shared" si="54"/>
        <v>OK</v>
      </c>
      <c r="Y444" s="184" t="str">
        <f t="shared" si="55"/>
        <v>L0007507</v>
      </c>
      <c r="Z444" s="28"/>
      <c r="AA444" s="28"/>
      <c r="AB444" s="23"/>
    </row>
    <row r="445" spans="1:28" ht="15">
      <c r="A445" s="2" t="s">
        <v>6866</v>
      </c>
      <c r="B445" s="2" t="s">
        <v>13</v>
      </c>
      <c r="C445" s="2" t="s">
        <v>14</v>
      </c>
      <c r="D445" s="2" t="s">
        <v>582</v>
      </c>
      <c r="E445" s="23" t="s">
        <v>1589</v>
      </c>
      <c r="F445" s="2" t="s">
        <v>15</v>
      </c>
      <c r="G445" s="2" t="s">
        <v>3477</v>
      </c>
      <c r="H445" s="2" t="s">
        <v>3488</v>
      </c>
      <c r="I445" s="2" t="s">
        <v>16</v>
      </c>
      <c r="J445" s="75">
        <v>76.38</v>
      </c>
      <c r="K445" s="76">
        <v>3.375</v>
      </c>
      <c r="L445" s="77">
        <v>0.125</v>
      </c>
      <c r="M445" s="78">
        <v>40256</v>
      </c>
      <c r="N445" s="96" t="s">
        <v>4475</v>
      </c>
      <c r="O445" s="2" t="s">
        <v>221</v>
      </c>
      <c r="P445" s="2" t="s">
        <v>3465</v>
      </c>
      <c r="Q445" s="2" t="s">
        <v>3471</v>
      </c>
      <c r="R445" s="23" t="str">
        <f t="shared" si="51"/>
        <v>OK-Canadian-15N-7W-1</v>
      </c>
      <c r="S445" s="23" t="str">
        <f t="shared" si="48"/>
        <v>15N-7W-1</v>
      </c>
      <c r="T445" s="23" t="str">
        <f t="shared" si="49"/>
        <v>15</v>
      </c>
      <c r="U445" s="23" t="str">
        <f t="shared" si="52"/>
        <v>N</v>
      </c>
      <c r="V445" s="23" t="str">
        <f t="shared" si="50"/>
        <v>7</v>
      </c>
      <c r="W445" s="23" t="str">
        <f t="shared" si="53"/>
        <v>W</v>
      </c>
      <c r="X445" s="23" t="str">
        <f t="shared" si="54"/>
        <v>OK</v>
      </c>
      <c r="Y445" s="184" t="str">
        <f t="shared" si="55"/>
        <v>L0007508</v>
      </c>
      <c r="Z445" s="28"/>
      <c r="AA445" s="28"/>
      <c r="AB445" s="23"/>
    </row>
    <row r="446" spans="1:28" ht="15">
      <c r="A446" s="23" t="s">
        <v>6867</v>
      </c>
      <c r="B446" s="2" t="s">
        <v>13</v>
      </c>
      <c r="C446" s="2" t="s">
        <v>14</v>
      </c>
      <c r="D446" s="2" t="s">
        <v>583</v>
      </c>
      <c r="E446" s="23" t="s">
        <v>2276</v>
      </c>
      <c r="F446" s="2" t="s">
        <v>15</v>
      </c>
      <c r="G446" s="2" t="s">
        <v>3477</v>
      </c>
      <c r="H446" s="2" t="s">
        <v>3488</v>
      </c>
      <c r="I446" s="2" t="s">
        <v>16</v>
      </c>
      <c r="J446" s="75">
        <v>85.89</v>
      </c>
      <c r="K446" s="76">
        <v>18.5</v>
      </c>
      <c r="L446" s="77">
        <v>0.1875</v>
      </c>
      <c r="M446" s="78">
        <v>42847</v>
      </c>
      <c r="N446" s="96" t="s">
        <v>5205</v>
      </c>
      <c r="O446" s="2" t="s">
        <v>221</v>
      </c>
      <c r="P446" s="2" t="s">
        <v>3465</v>
      </c>
      <c r="Q446" s="2" t="s">
        <v>3471</v>
      </c>
      <c r="R446" s="23" t="str">
        <f t="shared" si="51"/>
        <v>OK-Canadian-15N-7W-1</v>
      </c>
      <c r="S446" s="23" t="str">
        <f t="shared" si="48"/>
        <v>15N-7W-1</v>
      </c>
      <c r="T446" s="23" t="str">
        <f t="shared" si="49"/>
        <v>15</v>
      </c>
      <c r="U446" s="23" t="str">
        <f t="shared" si="52"/>
        <v>N</v>
      </c>
      <c r="V446" s="23" t="str">
        <f t="shared" si="50"/>
        <v>7</v>
      </c>
      <c r="W446" s="23" t="str">
        <f t="shared" si="53"/>
        <v>W</v>
      </c>
      <c r="X446" s="23" t="str">
        <f t="shared" si="54"/>
        <v>OK</v>
      </c>
      <c r="Y446" s="184" t="str">
        <f t="shared" si="55"/>
        <v>L0007509</v>
      </c>
      <c r="Z446" s="28"/>
      <c r="AA446" s="28"/>
      <c r="AB446" s="23"/>
    </row>
    <row r="447" spans="1:28" ht="15">
      <c r="A447" s="2" t="s">
        <v>6868</v>
      </c>
      <c r="B447" s="2" t="s">
        <v>13</v>
      </c>
      <c r="C447" s="2" t="s">
        <v>14</v>
      </c>
      <c r="D447" s="2" t="s">
        <v>584</v>
      </c>
      <c r="E447" s="2" t="s">
        <v>1327</v>
      </c>
      <c r="F447" s="2" t="s">
        <v>15</v>
      </c>
      <c r="G447" s="2" t="s">
        <v>3477</v>
      </c>
      <c r="H447" s="2" t="s">
        <v>3488</v>
      </c>
      <c r="I447" s="2" t="s">
        <v>16</v>
      </c>
      <c r="J447" s="75">
        <v>81.97</v>
      </c>
      <c r="K447" s="76">
        <v>18.5</v>
      </c>
      <c r="L447" s="77">
        <v>0.1875</v>
      </c>
      <c r="M447" s="78">
        <v>39858</v>
      </c>
      <c r="N447" s="96" t="s">
        <v>3760</v>
      </c>
      <c r="O447" s="2" t="s">
        <v>221</v>
      </c>
      <c r="P447" s="2" t="s">
        <v>3465</v>
      </c>
      <c r="Q447" s="2" t="s">
        <v>3471</v>
      </c>
      <c r="R447" s="23" t="str">
        <f t="shared" si="51"/>
        <v>OK-Canadian-15N-7W-1</v>
      </c>
      <c r="S447" s="23" t="str">
        <f t="shared" si="48"/>
        <v>15N-7W-1</v>
      </c>
      <c r="T447" s="23" t="str">
        <f t="shared" si="49"/>
        <v>15</v>
      </c>
      <c r="U447" s="23" t="str">
        <f t="shared" si="52"/>
        <v>N</v>
      </c>
      <c r="V447" s="23" t="str">
        <f t="shared" si="50"/>
        <v>7</v>
      </c>
      <c r="W447" s="23" t="str">
        <f t="shared" si="53"/>
        <v>W</v>
      </c>
      <c r="X447" s="23" t="str">
        <f t="shared" si="54"/>
        <v>OK</v>
      </c>
      <c r="Y447" s="184" t="str">
        <f t="shared" si="55"/>
        <v>L0007510</v>
      </c>
      <c r="Z447" s="28"/>
      <c r="AA447" s="28"/>
      <c r="AB447" s="23"/>
    </row>
    <row r="448" spans="1:28" ht="15">
      <c r="A448" s="2" t="s">
        <v>6869</v>
      </c>
      <c r="B448" s="2" t="s">
        <v>13</v>
      </c>
      <c r="C448" s="2" t="s">
        <v>14</v>
      </c>
      <c r="D448" s="2" t="s">
        <v>585</v>
      </c>
      <c r="E448" s="2" t="s">
        <v>995</v>
      </c>
      <c r="F448" s="2" t="s">
        <v>15</v>
      </c>
      <c r="G448" s="2" t="s">
        <v>3477</v>
      </c>
      <c r="H448" s="2" t="s">
        <v>3491</v>
      </c>
      <c r="I448" s="2" t="s">
        <v>16</v>
      </c>
      <c r="J448" s="75">
        <v>94.6</v>
      </c>
      <c r="K448" s="76">
        <v>0</v>
      </c>
      <c r="L448" s="77">
        <v>0.1875</v>
      </c>
      <c r="M448" s="78">
        <v>39730</v>
      </c>
      <c r="N448" s="96" t="s">
        <v>5206</v>
      </c>
      <c r="O448" s="2" t="s">
        <v>280</v>
      </c>
      <c r="P448" s="2" t="s">
        <v>3465</v>
      </c>
      <c r="Q448" s="2" t="s">
        <v>3471</v>
      </c>
      <c r="R448" s="23" t="str">
        <f t="shared" si="51"/>
        <v>OK-Canadian-15N-7W-14</v>
      </c>
      <c r="S448" s="23" t="str">
        <f t="shared" si="48"/>
        <v>15N-7W-14</v>
      </c>
      <c r="T448" s="23" t="str">
        <f t="shared" si="49"/>
        <v>15</v>
      </c>
      <c r="U448" s="23" t="str">
        <f t="shared" si="52"/>
        <v>N</v>
      </c>
      <c r="V448" s="23" t="str">
        <f t="shared" si="50"/>
        <v>7</v>
      </c>
      <c r="W448" s="23" t="str">
        <f t="shared" si="53"/>
        <v>W</v>
      </c>
      <c r="X448" s="23" t="str">
        <f t="shared" si="54"/>
        <v>OK</v>
      </c>
      <c r="Y448" s="184" t="str">
        <f t="shared" si="55"/>
        <v>L0007511</v>
      </c>
      <c r="Z448" s="28"/>
      <c r="AA448" s="28"/>
      <c r="AB448" s="23"/>
    </row>
    <row r="449" spans="1:28" ht="15">
      <c r="A449" s="23" t="s">
        <v>6870</v>
      </c>
      <c r="B449" s="2" t="s">
        <v>13</v>
      </c>
      <c r="C449" s="2" t="s">
        <v>14</v>
      </c>
      <c r="D449" s="2" t="s">
        <v>586</v>
      </c>
      <c r="E449" s="2" t="s">
        <v>1396</v>
      </c>
      <c r="F449" s="2" t="s">
        <v>15</v>
      </c>
      <c r="G449" s="2" t="s">
        <v>3477</v>
      </c>
      <c r="H449" s="2" t="s">
        <v>3491</v>
      </c>
      <c r="I449" s="2" t="s">
        <v>16</v>
      </c>
      <c r="J449" s="75">
        <v>98.82</v>
      </c>
      <c r="K449" s="76">
        <v>10</v>
      </c>
      <c r="L449" s="77">
        <v>0.1875</v>
      </c>
      <c r="M449" s="78">
        <v>40196</v>
      </c>
      <c r="N449" s="96" t="s">
        <v>5207</v>
      </c>
      <c r="O449" s="2" t="s">
        <v>280</v>
      </c>
      <c r="P449" s="2" t="s">
        <v>3465</v>
      </c>
      <c r="Q449" s="2" t="s">
        <v>3471</v>
      </c>
      <c r="R449" s="23" t="str">
        <f t="shared" si="51"/>
        <v>OK-Canadian-15N-7W-14</v>
      </c>
      <c r="S449" s="23" t="str">
        <f t="shared" si="48"/>
        <v>15N-7W-14</v>
      </c>
      <c r="T449" s="23" t="str">
        <f t="shared" si="49"/>
        <v>15</v>
      </c>
      <c r="U449" s="23" t="str">
        <f t="shared" si="52"/>
        <v>N</v>
      </c>
      <c r="V449" s="23" t="str">
        <f t="shared" si="50"/>
        <v>7</v>
      </c>
      <c r="W449" s="23" t="str">
        <f t="shared" si="53"/>
        <v>W</v>
      </c>
      <c r="X449" s="23" t="str">
        <f t="shared" si="54"/>
        <v>OK</v>
      </c>
      <c r="Y449" s="184" t="str">
        <f t="shared" si="55"/>
        <v>L0007512</v>
      </c>
      <c r="Z449" s="28"/>
      <c r="AA449" s="28"/>
      <c r="AB449" s="23"/>
    </row>
    <row r="450" spans="1:28" ht="15">
      <c r="A450" s="2" t="s">
        <v>6871</v>
      </c>
      <c r="B450" s="2" t="s">
        <v>13</v>
      </c>
      <c r="C450" s="2" t="s">
        <v>14</v>
      </c>
      <c r="D450" s="2" t="s">
        <v>587</v>
      </c>
      <c r="E450" s="2" t="s">
        <v>774</v>
      </c>
      <c r="F450" s="2" t="s">
        <v>15</v>
      </c>
      <c r="G450" s="2" t="s">
        <v>3477</v>
      </c>
      <c r="H450" s="2" t="s">
        <v>3491</v>
      </c>
      <c r="I450" s="2" t="s">
        <v>16</v>
      </c>
      <c r="J450" s="75">
        <v>95.4</v>
      </c>
      <c r="K450" s="76">
        <v>10</v>
      </c>
      <c r="L450" s="77">
        <v>0.1875</v>
      </c>
      <c r="M450" s="78">
        <v>42717</v>
      </c>
      <c r="N450" s="96" t="s">
        <v>3761</v>
      </c>
      <c r="O450" s="2" t="s">
        <v>280</v>
      </c>
      <c r="P450" s="2" t="s">
        <v>3465</v>
      </c>
      <c r="Q450" s="2" t="s">
        <v>3471</v>
      </c>
      <c r="R450" s="23" t="str">
        <f t="shared" si="51"/>
        <v>OK-Canadian-15N-7W-14</v>
      </c>
      <c r="S450" s="23" t="str">
        <f t="shared" si="48"/>
        <v>15N-7W-14</v>
      </c>
      <c r="T450" s="23" t="str">
        <f t="shared" si="49"/>
        <v>15</v>
      </c>
      <c r="U450" s="23" t="str">
        <f t="shared" si="52"/>
        <v>N</v>
      </c>
      <c r="V450" s="23" t="str">
        <f t="shared" si="50"/>
        <v>7</v>
      </c>
      <c r="W450" s="23" t="str">
        <f t="shared" si="53"/>
        <v>W</v>
      </c>
      <c r="X450" s="23" t="str">
        <f t="shared" si="54"/>
        <v>OK</v>
      </c>
      <c r="Y450" s="184" t="str">
        <f t="shared" si="55"/>
        <v>L0007513</v>
      </c>
      <c r="Z450" s="28"/>
      <c r="AA450" s="28"/>
      <c r="AB450" s="23"/>
    </row>
    <row r="451" spans="1:28" ht="15">
      <c r="A451" s="2" t="s">
        <v>6872</v>
      </c>
      <c r="B451" s="2" t="s">
        <v>13</v>
      </c>
      <c r="C451" s="2" t="s">
        <v>14</v>
      </c>
      <c r="D451" s="2" t="s">
        <v>588</v>
      </c>
      <c r="E451" s="23" t="s">
        <v>1589</v>
      </c>
      <c r="F451" s="2" t="s">
        <v>15</v>
      </c>
      <c r="G451" s="2" t="s">
        <v>3477</v>
      </c>
      <c r="H451" s="2" t="s">
        <v>3491</v>
      </c>
      <c r="I451" s="2" t="s">
        <v>16</v>
      </c>
      <c r="J451" s="75">
        <v>92.87</v>
      </c>
      <c r="K451" s="76">
        <v>10</v>
      </c>
      <c r="L451" s="77">
        <v>0.1875</v>
      </c>
      <c r="M451" s="78">
        <v>39716</v>
      </c>
      <c r="N451" s="96" t="s">
        <v>5208</v>
      </c>
      <c r="O451" s="2" t="s">
        <v>280</v>
      </c>
      <c r="P451" s="2" t="s">
        <v>3465</v>
      </c>
      <c r="Q451" s="2" t="s">
        <v>3471</v>
      </c>
      <c r="R451" s="23" t="str">
        <f t="shared" si="51"/>
        <v>OK-Canadian-15N-7W-14</v>
      </c>
      <c r="S451" s="23" t="str">
        <f t="shared" si="48"/>
        <v>15N-7W-14</v>
      </c>
      <c r="T451" s="23" t="str">
        <f t="shared" si="49"/>
        <v>15</v>
      </c>
      <c r="U451" s="23" t="str">
        <f t="shared" si="52"/>
        <v>N</v>
      </c>
      <c r="V451" s="23" t="str">
        <f t="shared" si="50"/>
        <v>7</v>
      </c>
      <c r="W451" s="23" t="str">
        <f t="shared" si="53"/>
        <v>W</v>
      </c>
      <c r="X451" s="23" t="str">
        <f t="shared" si="54"/>
        <v>OK</v>
      </c>
      <c r="Y451" s="184" t="str">
        <f t="shared" si="55"/>
        <v>L0007514</v>
      </c>
      <c r="Z451" s="28"/>
      <c r="AA451" s="28"/>
      <c r="AB451" s="23"/>
    </row>
    <row r="452" spans="1:28" ht="15">
      <c r="A452" s="23" t="s">
        <v>6873</v>
      </c>
      <c r="B452" s="2" t="s">
        <v>13</v>
      </c>
      <c r="C452" s="2" t="s">
        <v>14</v>
      </c>
      <c r="D452" s="2" t="s">
        <v>589</v>
      </c>
      <c r="E452" s="23" t="s">
        <v>201</v>
      </c>
      <c r="F452" s="2" t="s">
        <v>15</v>
      </c>
      <c r="G452" s="2" t="s">
        <v>3477</v>
      </c>
      <c r="H452" s="2" t="s">
        <v>3491</v>
      </c>
      <c r="I452" s="2" t="s">
        <v>16</v>
      </c>
      <c r="J452" s="75">
        <v>104.39</v>
      </c>
      <c r="K452" s="76">
        <v>0</v>
      </c>
      <c r="L452" s="77">
        <v>0.1875</v>
      </c>
      <c r="M452" s="78">
        <v>39730</v>
      </c>
      <c r="N452" s="96" t="s">
        <v>5209</v>
      </c>
      <c r="O452" s="2" t="s">
        <v>280</v>
      </c>
      <c r="P452" s="2" t="s">
        <v>3465</v>
      </c>
      <c r="Q452" s="2" t="s">
        <v>3471</v>
      </c>
      <c r="R452" s="23" t="str">
        <f t="shared" si="51"/>
        <v>OK-Canadian-15N-7W-14</v>
      </c>
      <c r="S452" s="23" t="str">
        <f t="shared" si="48"/>
        <v>15N-7W-14</v>
      </c>
      <c r="T452" s="23" t="str">
        <f t="shared" si="49"/>
        <v>15</v>
      </c>
      <c r="U452" s="23" t="str">
        <f t="shared" si="52"/>
        <v>N</v>
      </c>
      <c r="V452" s="23" t="str">
        <f t="shared" si="50"/>
        <v>7</v>
      </c>
      <c r="W452" s="23" t="str">
        <f t="shared" si="53"/>
        <v>W</v>
      </c>
      <c r="X452" s="23" t="str">
        <f t="shared" si="54"/>
        <v>OK</v>
      </c>
      <c r="Y452" s="184" t="str">
        <f t="shared" si="55"/>
        <v>L0007515</v>
      </c>
      <c r="Z452" s="28"/>
      <c r="AA452" s="28"/>
      <c r="AB452" s="23"/>
    </row>
    <row r="453" spans="1:28" ht="15">
      <c r="A453" s="2" t="s">
        <v>6874</v>
      </c>
      <c r="B453" s="2" t="s">
        <v>13</v>
      </c>
      <c r="C453" s="2" t="s">
        <v>14</v>
      </c>
      <c r="D453" s="2" t="s">
        <v>590</v>
      </c>
      <c r="E453" s="23" t="s">
        <v>2276</v>
      </c>
      <c r="F453" s="2" t="s">
        <v>15</v>
      </c>
      <c r="G453" s="2" t="s">
        <v>3477</v>
      </c>
      <c r="H453" s="2" t="s">
        <v>3491</v>
      </c>
      <c r="I453" s="2" t="s">
        <v>16</v>
      </c>
      <c r="J453" s="75">
        <v>109.3</v>
      </c>
      <c r="K453" s="76">
        <v>10</v>
      </c>
      <c r="L453" s="77">
        <v>0.1875</v>
      </c>
      <c r="M453" s="78">
        <v>40196</v>
      </c>
      <c r="N453" s="96" t="s">
        <v>5210</v>
      </c>
      <c r="O453" s="2" t="s">
        <v>280</v>
      </c>
      <c r="P453" s="2" t="s">
        <v>3465</v>
      </c>
      <c r="Q453" s="2" t="s">
        <v>3471</v>
      </c>
      <c r="R453" s="23" t="str">
        <f t="shared" si="51"/>
        <v>OK-Canadian-15N-7W-14</v>
      </c>
      <c r="S453" s="23" t="str">
        <f t="shared" si="48"/>
        <v>15N-7W-14</v>
      </c>
      <c r="T453" s="23" t="str">
        <f t="shared" si="49"/>
        <v>15</v>
      </c>
      <c r="U453" s="23" t="str">
        <f t="shared" si="52"/>
        <v>N</v>
      </c>
      <c r="V453" s="23" t="str">
        <f t="shared" si="50"/>
        <v>7</v>
      </c>
      <c r="W453" s="23" t="str">
        <f t="shared" si="53"/>
        <v>W</v>
      </c>
      <c r="X453" s="23" t="str">
        <f t="shared" si="54"/>
        <v>OK</v>
      </c>
      <c r="Y453" s="184" t="str">
        <f t="shared" si="55"/>
        <v>L0007516</v>
      </c>
      <c r="Z453" s="28"/>
      <c r="AA453" s="28"/>
      <c r="AB453" s="23"/>
    </row>
    <row r="454" spans="1:28" ht="15">
      <c r="A454" s="2" t="s">
        <v>6875</v>
      </c>
      <c r="B454" s="2" t="s">
        <v>13</v>
      </c>
      <c r="C454" s="2" t="s">
        <v>14</v>
      </c>
      <c r="D454" s="2" t="s">
        <v>591</v>
      </c>
      <c r="E454" s="23" t="s">
        <v>1777</v>
      </c>
      <c r="F454" s="2" t="s">
        <v>15</v>
      </c>
      <c r="G454" s="2" t="s">
        <v>3477</v>
      </c>
      <c r="H454" s="2" t="s">
        <v>3491</v>
      </c>
      <c r="I454" s="2" t="s">
        <v>16</v>
      </c>
      <c r="J454" s="75">
        <v>92.79</v>
      </c>
      <c r="K454" s="76">
        <v>0</v>
      </c>
      <c r="L454" s="77">
        <v>0.1875</v>
      </c>
      <c r="M454" s="78">
        <v>42720</v>
      </c>
      <c r="N454" s="96" t="s">
        <v>5211</v>
      </c>
      <c r="O454" s="2" t="s">
        <v>280</v>
      </c>
      <c r="P454" s="2" t="s">
        <v>3465</v>
      </c>
      <c r="Q454" s="2" t="s">
        <v>3471</v>
      </c>
      <c r="R454" s="23" t="str">
        <f t="shared" si="51"/>
        <v>OK-Canadian-15N-7W-14</v>
      </c>
      <c r="S454" s="23" t="str">
        <f t="shared" si="48"/>
        <v>15N-7W-14</v>
      </c>
      <c r="T454" s="23" t="str">
        <f t="shared" si="49"/>
        <v>15</v>
      </c>
      <c r="U454" s="23" t="str">
        <f t="shared" si="52"/>
        <v>N</v>
      </c>
      <c r="V454" s="23" t="str">
        <f t="shared" si="50"/>
        <v>7</v>
      </c>
      <c r="W454" s="23" t="str">
        <f t="shared" si="53"/>
        <v>W</v>
      </c>
      <c r="X454" s="23" t="str">
        <f t="shared" si="54"/>
        <v>OK</v>
      </c>
      <c r="Y454" s="184" t="str">
        <f t="shared" si="55"/>
        <v>L0007517</v>
      </c>
      <c r="Z454" s="28"/>
      <c r="AA454" s="28"/>
      <c r="AB454" s="23"/>
    </row>
    <row r="455" spans="1:28" ht="15">
      <c r="A455" s="23" t="s">
        <v>6876</v>
      </c>
      <c r="B455" s="2" t="s">
        <v>13</v>
      </c>
      <c r="C455" s="2" t="s">
        <v>14</v>
      </c>
      <c r="D455" s="2" t="s">
        <v>592</v>
      </c>
      <c r="E455" s="2" t="s">
        <v>354</v>
      </c>
      <c r="F455" s="2" t="s">
        <v>15</v>
      </c>
      <c r="G455" s="2" t="s">
        <v>3477</v>
      </c>
      <c r="H455" s="2" t="s">
        <v>3491</v>
      </c>
      <c r="I455" s="2" t="s">
        <v>16</v>
      </c>
      <c r="J455" s="75">
        <v>82.06</v>
      </c>
      <c r="K455" s="76">
        <v>10</v>
      </c>
      <c r="L455" s="77">
        <v>0.1875</v>
      </c>
      <c r="M455" s="78">
        <v>39761</v>
      </c>
      <c r="N455" s="96" t="s">
        <v>5212</v>
      </c>
      <c r="O455" s="2" t="s">
        <v>280</v>
      </c>
      <c r="P455" s="2" t="s">
        <v>3465</v>
      </c>
      <c r="Q455" s="2" t="s">
        <v>3471</v>
      </c>
      <c r="R455" s="23" t="str">
        <f t="shared" si="51"/>
        <v>OK-Canadian-15N-7W-14</v>
      </c>
      <c r="S455" s="23" t="str">
        <f t="shared" si="48"/>
        <v>15N-7W-14</v>
      </c>
      <c r="T455" s="23" t="str">
        <f t="shared" si="49"/>
        <v>15</v>
      </c>
      <c r="U455" s="23" t="str">
        <f t="shared" si="52"/>
        <v>N</v>
      </c>
      <c r="V455" s="23" t="str">
        <f t="shared" si="50"/>
        <v>7</v>
      </c>
      <c r="W455" s="23" t="str">
        <f t="shared" si="53"/>
        <v>W</v>
      </c>
      <c r="X455" s="23" t="str">
        <f t="shared" si="54"/>
        <v>OK</v>
      </c>
      <c r="Y455" s="184" t="str">
        <f t="shared" si="55"/>
        <v>L0007518</v>
      </c>
      <c r="Z455" s="28"/>
      <c r="AA455" s="28"/>
      <c r="AB455" s="23"/>
    </row>
    <row r="456" spans="1:28" ht="15">
      <c r="A456" s="2" t="s">
        <v>6877</v>
      </c>
      <c r="B456" s="2" t="s">
        <v>13</v>
      </c>
      <c r="C456" s="2" t="s">
        <v>14</v>
      </c>
      <c r="D456" s="2" t="s">
        <v>593</v>
      </c>
      <c r="E456" s="2" t="s">
        <v>1327</v>
      </c>
      <c r="F456" s="2" t="s">
        <v>15</v>
      </c>
      <c r="G456" s="2" t="s">
        <v>3477</v>
      </c>
      <c r="H456" s="2" t="s">
        <v>3491</v>
      </c>
      <c r="I456" s="2" t="s">
        <v>16</v>
      </c>
      <c r="J456" s="75">
        <v>77.22</v>
      </c>
      <c r="K456" s="76">
        <v>10</v>
      </c>
      <c r="L456" s="77">
        <v>0.1875</v>
      </c>
      <c r="M456" s="78">
        <v>39774</v>
      </c>
      <c r="N456" s="96" t="s">
        <v>4476</v>
      </c>
      <c r="O456" s="2" t="s">
        <v>280</v>
      </c>
      <c r="P456" s="2" t="s">
        <v>3465</v>
      </c>
      <c r="Q456" s="2" t="s">
        <v>3471</v>
      </c>
      <c r="R456" s="23" t="str">
        <f t="shared" si="51"/>
        <v>OK-Canadian-15N-7W-14</v>
      </c>
      <c r="S456" s="23" t="str">
        <f t="shared" ref="S456:S519" si="56">_xlfn.TEXTAFTER(R456,"-",2,1,0,"ERROR")</f>
        <v>15N-7W-14</v>
      </c>
      <c r="T456" s="23" t="str">
        <f t="shared" ref="T456:T519" si="57">_xlfn.TEXTBEFORE(P456,U456)</f>
        <v>15</v>
      </c>
      <c r="U456" s="23" t="str">
        <f t="shared" si="52"/>
        <v>N</v>
      </c>
      <c r="V456" s="23" t="str">
        <f t="shared" ref="V456:V519" si="58">_xlfn.TEXTBEFORE(Q456,W456)</f>
        <v>7</v>
      </c>
      <c r="W456" s="23" t="str">
        <f t="shared" si="53"/>
        <v>W</v>
      </c>
      <c r="X456" s="23" t="str">
        <f t="shared" si="54"/>
        <v>OK</v>
      </c>
      <c r="Y456" s="184" t="str">
        <f t="shared" si="55"/>
        <v>L0007519</v>
      </c>
      <c r="Z456" s="28"/>
      <c r="AA456" s="28"/>
      <c r="AB456" s="23"/>
    </row>
    <row r="457" spans="1:28" ht="15">
      <c r="A457" s="2" t="s">
        <v>6878</v>
      </c>
      <c r="B457" s="2" t="s">
        <v>13</v>
      </c>
      <c r="C457" s="2" t="s">
        <v>14</v>
      </c>
      <c r="D457" s="2" t="s">
        <v>594</v>
      </c>
      <c r="E457" s="2" t="s">
        <v>1327</v>
      </c>
      <c r="F457" s="2" t="s">
        <v>15</v>
      </c>
      <c r="G457" s="2" t="s">
        <v>3477</v>
      </c>
      <c r="H457" s="2" t="s">
        <v>3491</v>
      </c>
      <c r="I457" s="2" t="s">
        <v>16</v>
      </c>
      <c r="J457" s="75">
        <v>19.47</v>
      </c>
      <c r="K457" s="76">
        <v>8</v>
      </c>
      <c r="L457" s="77">
        <v>0.1875</v>
      </c>
      <c r="M457" s="78">
        <v>40244</v>
      </c>
      <c r="N457" s="96" t="s">
        <v>4477</v>
      </c>
      <c r="O457" s="2" t="s">
        <v>280</v>
      </c>
      <c r="P457" s="2" t="s">
        <v>3465</v>
      </c>
      <c r="Q457" s="2" t="s">
        <v>3471</v>
      </c>
      <c r="R457" s="23" t="str">
        <f t="shared" ref="R457:R520" si="59">_xlfn.TEXTJOIN("-",TRUE,F457,G457,P457,Q457,O457)</f>
        <v>OK-Canadian-15N-7W-14</v>
      </c>
      <c r="S457" s="23" t="str">
        <f t="shared" si="56"/>
        <v>15N-7W-14</v>
      </c>
      <c r="T457" s="23" t="str">
        <f t="shared" si="57"/>
        <v>15</v>
      </c>
      <c r="U457" s="23" t="str">
        <f t="shared" ref="U457:U520" si="60">RIGHT(P457,1)</f>
        <v>N</v>
      </c>
      <c r="V457" s="23" t="str">
        <f t="shared" si="58"/>
        <v>7</v>
      </c>
      <c r="W457" s="23" t="str">
        <f t="shared" ref="W457:W520" si="61">RIGHT(Q457,1)</f>
        <v>W</v>
      </c>
      <c r="X457" s="23" t="str">
        <f t="shared" ref="X457:X520" si="62">LEFT(A457,2)</f>
        <v>OK</v>
      </c>
      <c r="Y457" s="184" t="str">
        <f t="shared" ref="Y457:Y520" si="63">MID(A457,4,8)</f>
        <v>L0007520</v>
      </c>
      <c r="Z457" s="28"/>
      <c r="AA457" s="28"/>
      <c r="AB457" s="23"/>
    </row>
    <row r="458" spans="1:28" ht="15">
      <c r="A458" s="23" t="s">
        <v>6879</v>
      </c>
      <c r="B458" s="2" t="s">
        <v>13</v>
      </c>
      <c r="C458" s="2" t="s">
        <v>14</v>
      </c>
      <c r="D458" s="2" t="s">
        <v>595</v>
      </c>
      <c r="E458" s="2" t="s">
        <v>215</v>
      </c>
      <c r="F458" s="2" t="s">
        <v>15</v>
      </c>
      <c r="G458" s="2" t="s">
        <v>3477</v>
      </c>
      <c r="H458" s="2" t="s">
        <v>3491</v>
      </c>
      <c r="I458" s="2" t="s">
        <v>16</v>
      </c>
      <c r="J458" s="75">
        <v>77.45</v>
      </c>
      <c r="K458" s="76">
        <v>15</v>
      </c>
      <c r="L458" s="77">
        <v>0.25</v>
      </c>
      <c r="M458" s="78">
        <v>42764</v>
      </c>
      <c r="N458" s="96" t="s">
        <v>4478</v>
      </c>
      <c r="O458" s="2" t="s">
        <v>280</v>
      </c>
      <c r="P458" s="2" t="s">
        <v>3465</v>
      </c>
      <c r="Q458" s="2" t="s">
        <v>3471</v>
      </c>
      <c r="R458" s="23" t="str">
        <f t="shared" si="59"/>
        <v>OK-Canadian-15N-7W-14</v>
      </c>
      <c r="S458" s="23" t="str">
        <f t="shared" si="56"/>
        <v>15N-7W-14</v>
      </c>
      <c r="T458" s="23" t="str">
        <f t="shared" si="57"/>
        <v>15</v>
      </c>
      <c r="U458" s="23" t="str">
        <f t="shared" si="60"/>
        <v>N</v>
      </c>
      <c r="V458" s="23" t="str">
        <f t="shared" si="58"/>
        <v>7</v>
      </c>
      <c r="W458" s="23" t="str">
        <f t="shared" si="61"/>
        <v>W</v>
      </c>
      <c r="X458" s="23" t="str">
        <f t="shared" si="62"/>
        <v>OK</v>
      </c>
      <c r="Y458" s="184" t="str">
        <f t="shared" si="63"/>
        <v>L0007521</v>
      </c>
      <c r="Z458" s="28"/>
      <c r="AA458" s="28"/>
      <c r="AB458" s="23"/>
    </row>
    <row r="459" spans="1:28" ht="15">
      <c r="A459" s="2" t="s">
        <v>6880</v>
      </c>
      <c r="B459" s="2" t="s">
        <v>13</v>
      </c>
      <c r="C459" s="2" t="s">
        <v>14</v>
      </c>
      <c r="D459" s="2" t="s">
        <v>596</v>
      </c>
      <c r="E459" s="23" t="s">
        <v>1502</v>
      </c>
      <c r="F459" s="2" t="s">
        <v>15</v>
      </c>
      <c r="G459" s="2" t="s">
        <v>3477</v>
      </c>
      <c r="H459" s="2" t="s">
        <v>3491</v>
      </c>
      <c r="I459" s="2" t="s">
        <v>16</v>
      </c>
      <c r="J459" s="75">
        <v>76.37</v>
      </c>
      <c r="K459" s="76">
        <v>3</v>
      </c>
      <c r="L459" s="77">
        <v>0.25</v>
      </c>
      <c r="M459" s="78">
        <v>39761</v>
      </c>
      <c r="N459" s="96" t="s">
        <v>4479</v>
      </c>
      <c r="O459" s="2" t="s">
        <v>280</v>
      </c>
      <c r="P459" s="2" t="s">
        <v>3465</v>
      </c>
      <c r="Q459" s="2" t="s">
        <v>3471</v>
      </c>
      <c r="R459" s="23" t="str">
        <f t="shared" si="59"/>
        <v>OK-Canadian-15N-7W-14</v>
      </c>
      <c r="S459" s="23" t="str">
        <f t="shared" si="56"/>
        <v>15N-7W-14</v>
      </c>
      <c r="T459" s="23" t="str">
        <f t="shared" si="57"/>
        <v>15</v>
      </c>
      <c r="U459" s="23" t="str">
        <f t="shared" si="60"/>
        <v>N</v>
      </c>
      <c r="V459" s="23" t="str">
        <f t="shared" si="58"/>
        <v>7</v>
      </c>
      <c r="W459" s="23" t="str">
        <f t="shared" si="61"/>
        <v>W</v>
      </c>
      <c r="X459" s="23" t="str">
        <f t="shared" si="62"/>
        <v>OK</v>
      </c>
      <c r="Y459" s="184" t="str">
        <f t="shared" si="63"/>
        <v>L0007522</v>
      </c>
      <c r="Z459" s="28"/>
      <c r="AA459" s="28"/>
      <c r="AB459" s="23"/>
    </row>
    <row r="460" spans="1:28" ht="15">
      <c r="A460" s="2" t="s">
        <v>6881</v>
      </c>
      <c r="B460" s="2" t="s">
        <v>13</v>
      </c>
      <c r="C460" s="2" t="s">
        <v>14</v>
      </c>
      <c r="D460" s="2" t="s">
        <v>597</v>
      </c>
      <c r="E460" s="2" t="s">
        <v>766</v>
      </c>
      <c r="F460" s="2" t="s">
        <v>15</v>
      </c>
      <c r="G460" s="2" t="s">
        <v>3477</v>
      </c>
      <c r="H460" s="2" t="s">
        <v>3482</v>
      </c>
      <c r="I460" s="2" t="s">
        <v>16</v>
      </c>
      <c r="J460" s="75">
        <v>40</v>
      </c>
      <c r="K460" s="76">
        <v>2.9166500000000002</v>
      </c>
      <c r="L460" s="77">
        <v>0.1875</v>
      </c>
      <c r="M460" s="78">
        <v>39563</v>
      </c>
      <c r="N460" s="96" t="s">
        <v>5213</v>
      </c>
      <c r="O460" s="2" t="s">
        <v>135</v>
      </c>
      <c r="P460" s="2" t="s">
        <v>3464</v>
      </c>
      <c r="Q460" s="2" t="s">
        <v>3471</v>
      </c>
      <c r="R460" s="23" t="str">
        <f t="shared" si="59"/>
        <v>OK-Canadian-14N-7W-8</v>
      </c>
      <c r="S460" s="23" t="str">
        <f t="shared" si="56"/>
        <v>14N-7W-8</v>
      </c>
      <c r="T460" s="23" t="str">
        <f t="shared" si="57"/>
        <v>14</v>
      </c>
      <c r="U460" s="23" t="str">
        <f t="shared" si="60"/>
        <v>N</v>
      </c>
      <c r="V460" s="23" t="str">
        <f t="shared" si="58"/>
        <v>7</v>
      </c>
      <c r="W460" s="23" t="str">
        <f t="shared" si="61"/>
        <v>W</v>
      </c>
      <c r="X460" s="23" t="str">
        <f t="shared" si="62"/>
        <v>OK</v>
      </c>
      <c r="Y460" s="184" t="str">
        <f t="shared" si="63"/>
        <v>L0007523</v>
      </c>
      <c r="Z460" s="28"/>
      <c r="AA460" s="28"/>
      <c r="AB460" s="23"/>
    </row>
    <row r="461" spans="1:28" ht="15">
      <c r="A461" s="23" t="s">
        <v>6882</v>
      </c>
      <c r="B461" s="2" t="s">
        <v>13</v>
      </c>
      <c r="C461" s="2" t="s">
        <v>14</v>
      </c>
      <c r="D461" s="2" t="s">
        <v>598</v>
      </c>
      <c r="E461" s="23" t="s">
        <v>201</v>
      </c>
      <c r="F461" s="2" t="s">
        <v>15</v>
      </c>
      <c r="G461" s="2" t="s">
        <v>3477</v>
      </c>
      <c r="H461" s="2" t="s">
        <v>3482</v>
      </c>
      <c r="I461" s="2" t="s">
        <v>16</v>
      </c>
      <c r="J461" s="75">
        <v>38.25</v>
      </c>
      <c r="K461" s="76">
        <v>2.9166500000000002</v>
      </c>
      <c r="L461" s="77">
        <v>0.125</v>
      </c>
      <c r="M461" s="78">
        <v>40033</v>
      </c>
      <c r="N461" s="96" t="s">
        <v>5214</v>
      </c>
      <c r="O461" s="2" t="s">
        <v>135</v>
      </c>
      <c r="P461" s="2" t="s">
        <v>3464</v>
      </c>
      <c r="Q461" s="2" t="s">
        <v>3471</v>
      </c>
      <c r="R461" s="23" t="str">
        <f t="shared" si="59"/>
        <v>OK-Canadian-14N-7W-8</v>
      </c>
      <c r="S461" s="23" t="str">
        <f t="shared" si="56"/>
        <v>14N-7W-8</v>
      </c>
      <c r="T461" s="23" t="str">
        <f t="shared" si="57"/>
        <v>14</v>
      </c>
      <c r="U461" s="23" t="str">
        <f t="shared" si="60"/>
        <v>N</v>
      </c>
      <c r="V461" s="23" t="str">
        <f t="shared" si="58"/>
        <v>7</v>
      </c>
      <c r="W461" s="23" t="str">
        <f t="shared" si="61"/>
        <v>W</v>
      </c>
      <c r="X461" s="23" t="str">
        <f t="shared" si="62"/>
        <v>OK</v>
      </c>
      <c r="Y461" s="184" t="str">
        <f t="shared" si="63"/>
        <v>L0007524</v>
      </c>
      <c r="Z461" s="28"/>
      <c r="AA461" s="28"/>
      <c r="AB461" s="23"/>
    </row>
    <row r="462" spans="1:28" ht="15">
      <c r="A462" s="2" t="s">
        <v>6883</v>
      </c>
      <c r="B462" s="2" t="s">
        <v>13</v>
      </c>
      <c r="C462" s="2" t="s">
        <v>14</v>
      </c>
      <c r="D462" s="2" t="s">
        <v>599</v>
      </c>
      <c r="E462" s="2" t="s">
        <v>766</v>
      </c>
      <c r="F462" s="2" t="s">
        <v>15</v>
      </c>
      <c r="G462" s="2" t="s">
        <v>3477</v>
      </c>
      <c r="H462" s="2" t="s">
        <v>3482</v>
      </c>
      <c r="I462" s="2" t="s">
        <v>16</v>
      </c>
      <c r="J462" s="75">
        <v>212.35</v>
      </c>
      <c r="K462" s="76">
        <v>1.8749996</v>
      </c>
      <c r="L462" s="77">
        <v>0.1875</v>
      </c>
      <c r="M462" s="78">
        <v>42703</v>
      </c>
      <c r="N462" s="96" t="s">
        <v>5215</v>
      </c>
      <c r="O462" s="2" t="s">
        <v>135</v>
      </c>
      <c r="P462" s="2" t="s">
        <v>3464</v>
      </c>
      <c r="Q462" s="2" t="s">
        <v>3471</v>
      </c>
      <c r="R462" s="23" t="str">
        <f t="shared" si="59"/>
        <v>OK-Canadian-14N-7W-8</v>
      </c>
      <c r="S462" s="23" t="str">
        <f t="shared" si="56"/>
        <v>14N-7W-8</v>
      </c>
      <c r="T462" s="23" t="str">
        <f t="shared" si="57"/>
        <v>14</v>
      </c>
      <c r="U462" s="23" t="str">
        <f t="shared" si="60"/>
        <v>N</v>
      </c>
      <c r="V462" s="23" t="str">
        <f t="shared" si="58"/>
        <v>7</v>
      </c>
      <c r="W462" s="23" t="str">
        <f t="shared" si="61"/>
        <v>W</v>
      </c>
      <c r="X462" s="23" t="str">
        <f t="shared" si="62"/>
        <v>OK</v>
      </c>
      <c r="Y462" s="184" t="str">
        <f t="shared" si="63"/>
        <v>L0007525</v>
      </c>
      <c r="Z462" s="28"/>
      <c r="AA462" s="28"/>
      <c r="AB462" s="23"/>
    </row>
    <row r="463" spans="1:28" ht="15">
      <c r="A463" s="2" t="s">
        <v>6884</v>
      </c>
      <c r="B463" s="2" t="s">
        <v>13</v>
      </c>
      <c r="C463" s="2" t="s">
        <v>14</v>
      </c>
      <c r="D463" s="2" t="s">
        <v>600</v>
      </c>
      <c r="E463" s="23" t="s">
        <v>2552</v>
      </c>
      <c r="F463" s="2" t="s">
        <v>15</v>
      </c>
      <c r="G463" s="2" t="s">
        <v>3477</v>
      </c>
      <c r="H463" s="2" t="s">
        <v>3482</v>
      </c>
      <c r="I463" s="2" t="s">
        <v>16</v>
      </c>
      <c r="J463" s="75">
        <v>208.99</v>
      </c>
      <c r="K463" s="76">
        <v>3.7500000999999998</v>
      </c>
      <c r="L463" s="77">
        <v>0.1875</v>
      </c>
      <c r="M463" s="78">
        <v>39658</v>
      </c>
      <c r="N463" s="96" t="s">
        <v>5216</v>
      </c>
      <c r="O463" s="2" t="s">
        <v>135</v>
      </c>
      <c r="P463" s="2" t="s">
        <v>3464</v>
      </c>
      <c r="Q463" s="2" t="s">
        <v>3471</v>
      </c>
      <c r="R463" s="23" t="str">
        <f t="shared" si="59"/>
        <v>OK-Canadian-14N-7W-8</v>
      </c>
      <c r="S463" s="23" t="str">
        <f t="shared" si="56"/>
        <v>14N-7W-8</v>
      </c>
      <c r="T463" s="23" t="str">
        <f t="shared" si="57"/>
        <v>14</v>
      </c>
      <c r="U463" s="23" t="str">
        <f t="shared" si="60"/>
        <v>N</v>
      </c>
      <c r="V463" s="23" t="str">
        <f t="shared" si="58"/>
        <v>7</v>
      </c>
      <c r="W463" s="23" t="str">
        <f t="shared" si="61"/>
        <v>W</v>
      </c>
      <c r="X463" s="23" t="str">
        <f t="shared" si="62"/>
        <v>OK</v>
      </c>
      <c r="Y463" s="184" t="str">
        <f t="shared" si="63"/>
        <v>L0007526</v>
      </c>
      <c r="Z463" s="28"/>
      <c r="AA463" s="28"/>
      <c r="AB463" s="23"/>
    </row>
    <row r="464" spans="1:28" ht="15">
      <c r="A464" s="23" t="s">
        <v>6885</v>
      </c>
      <c r="B464" s="2" t="s">
        <v>13</v>
      </c>
      <c r="C464" s="2" t="s">
        <v>14</v>
      </c>
      <c r="D464" s="2" t="s">
        <v>601</v>
      </c>
      <c r="E464" s="23" t="s">
        <v>1777</v>
      </c>
      <c r="F464" s="2" t="s">
        <v>15</v>
      </c>
      <c r="G464" s="2" t="s">
        <v>3477</v>
      </c>
      <c r="H464" s="2" t="s">
        <v>3482</v>
      </c>
      <c r="I464" s="2" t="s">
        <v>16</v>
      </c>
      <c r="J464" s="75">
        <v>207.01</v>
      </c>
      <c r="K464" s="76">
        <v>1.8749996</v>
      </c>
      <c r="L464" s="77">
        <v>0.1875</v>
      </c>
      <c r="M464" s="78">
        <v>39713</v>
      </c>
      <c r="N464" s="96" t="s">
        <v>5217</v>
      </c>
      <c r="O464" s="2" t="s">
        <v>135</v>
      </c>
      <c r="P464" s="2" t="s">
        <v>3464</v>
      </c>
      <c r="Q464" s="2" t="s">
        <v>3471</v>
      </c>
      <c r="R464" s="23" t="str">
        <f t="shared" si="59"/>
        <v>OK-Canadian-14N-7W-8</v>
      </c>
      <c r="S464" s="23" t="str">
        <f t="shared" si="56"/>
        <v>14N-7W-8</v>
      </c>
      <c r="T464" s="23" t="str">
        <f t="shared" si="57"/>
        <v>14</v>
      </c>
      <c r="U464" s="23" t="str">
        <f t="shared" si="60"/>
        <v>N</v>
      </c>
      <c r="V464" s="23" t="str">
        <f t="shared" si="58"/>
        <v>7</v>
      </c>
      <c r="W464" s="23" t="str">
        <f t="shared" si="61"/>
        <v>W</v>
      </c>
      <c r="X464" s="23" t="str">
        <f t="shared" si="62"/>
        <v>OK</v>
      </c>
      <c r="Y464" s="184" t="str">
        <f t="shared" si="63"/>
        <v>L0007527</v>
      </c>
      <c r="Z464" s="28"/>
      <c r="AA464" s="28"/>
      <c r="AB464" s="23"/>
    </row>
    <row r="465" spans="1:28" ht="15">
      <c r="A465" s="2" t="s">
        <v>6886</v>
      </c>
      <c r="B465" s="2" t="s">
        <v>13</v>
      </c>
      <c r="C465" s="2" t="s">
        <v>14</v>
      </c>
      <c r="D465" s="2" t="s">
        <v>602</v>
      </c>
      <c r="E465" s="23" t="s">
        <v>2692</v>
      </c>
      <c r="F465" s="2" t="s">
        <v>15</v>
      </c>
      <c r="G465" s="2" t="s">
        <v>3477</v>
      </c>
      <c r="H465" s="2" t="s">
        <v>3482</v>
      </c>
      <c r="I465" s="2" t="s">
        <v>16</v>
      </c>
      <c r="J465" s="75">
        <v>200.01</v>
      </c>
      <c r="K465" s="76">
        <v>1.8749996</v>
      </c>
      <c r="L465" s="77">
        <v>0.1875</v>
      </c>
      <c r="M465" s="78">
        <v>40183</v>
      </c>
      <c r="N465" s="96" t="s">
        <v>5149</v>
      </c>
      <c r="O465" s="2" t="s">
        <v>135</v>
      </c>
      <c r="P465" s="2" t="s">
        <v>3464</v>
      </c>
      <c r="Q465" s="2" t="s">
        <v>3471</v>
      </c>
      <c r="R465" s="23" t="str">
        <f t="shared" si="59"/>
        <v>OK-Canadian-14N-7W-8</v>
      </c>
      <c r="S465" s="23" t="str">
        <f t="shared" si="56"/>
        <v>14N-7W-8</v>
      </c>
      <c r="T465" s="23" t="str">
        <f t="shared" si="57"/>
        <v>14</v>
      </c>
      <c r="U465" s="23" t="str">
        <f t="shared" si="60"/>
        <v>N</v>
      </c>
      <c r="V465" s="23" t="str">
        <f t="shared" si="58"/>
        <v>7</v>
      </c>
      <c r="W465" s="23" t="str">
        <f t="shared" si="61"/>
        <v>W</v>
      </c>
      <c r="X465" s="23" t="str">
        <f t="shared" si="62"/>
        <v>OK</v>
      </c>
      <c r="Y465" s="184" t="str">
        <f t="shared" si="63"/>
        <v>L0007528</v>
      </c>
      <c r="Z465" s="28"/>
      <c r="AA465" s="28"/>
      <c r="AB465" s="23"/>
    </row>
    <row r="466" spans="1:28" ht="15">
      <c r="A466" s="2" t="s">
        <v>6887</v>
      </c>
      <c r="B466" s="2" t="s">
        <v>13</v>
      </c>
      <c r="C466" s="2" t="s">
        <v>14</v>
      </c>
      <c r="D466" s="2" t="s">
        <v>603</v>
      </c>
      <c r="E466" s="23" t="s">
        <v>2404</v>
      </c>
      <c r="F466" s="2" t="s">
        <v>15</v>
      </c>
      <c r="G466" s="2" t="s">
        <v>3477</v>
      </c>
      <c r="H466" s="2" t="s">
        <v>3482</v>
      </c>
      <c r="I466" s="2" t="s">
        <v>16</v>
      </c>
      <c r="J466" s="75">
        <v>203.47</v>
      </c>
      <c r="K466" s="76">
        <v>4.9999992000000004</v>
      </c>
      <c r="L466" s="77">
        <v>0.25</v>
      </c>
      <c r="M466" s="78">
        <v>42741</v>
      </c>
      <c r="N466" s="96" t="s">
        <v>4480</v>
      </c>
      <c r="O466" s="2" t="s">
        <v>135</v>
      </c>
      <c r="P466" s="2" t="s">
        <v>3464</v>
      </c>
      <c r="Q466" s="2" t="s">
        <v>3471</v>
      </c>
      <c r="R466" s="23" t="str">
        <f t="shared" si="59"/>
        <v>OK-Canadian-14N-7W-8</v>
      </c>
      <c r="S466" s="23" t="str">
        <f t="shared" si="56"/>
        <v>14N-7W-8</v>
      </c>
      <c r="T466" s="23" t="str">
        <f t="shared" si="57"/>
        <v>14</v>
      </c>
      <c r="U466" s="23" t="str">
        <f t="shared" si="60"/>
        <v>N</v>
      </c>
      <c r="V466" s="23" t="str">
        <f t="shared" si="58"/>
        <v>7</v>
      </c>
      <c r="W466" s="23" t="str">
        <f t="shared" si="61"/>
        <v>W</v>
      </c>
      <c r="X466" s="23" t="str">
        <f t="shared" si="62"/>
        <v>OK</v>
      </c>
      <c r="Y466" s="184" t="str">
        <f t="shared" si="63"/>
        <v>L0007529</v>
      </c>
      <c r="Z466" s="28"/>
      <c r="AA466" s="28"/>
      <c r="AB466" s="23"/>
    </row>
    <row r="467" spans="1:28" ht="15">
      <c r="A467" s="23" t="s">
        <v>6888</v>
      </c>
      <c r="B467" s="2" t="s">
        <v>13</v>
      </c>
      <c r="C467" s="2" t="s">
        <v>14</v>
      </c>
      <c r="D467" s="2" t="s">
        <v>604</v>
      </c>
      <c r="E467" s="23" t="s">
        <v>2692</v>
      </c>
      <c r="F467" s="2" t="s">
        <v>15</v>
      </c>
      <c r="G467" s="2" t="s">
        <v>3477</v>
      </c>
      <c r="H467" s="2" t="s">
        <v>3491</v>
      </c>
      <c r="I467" s="2" t="s">
        <v>16</v>
      </c>
      <c r="J467" s="75">
        <v>82.83</v>
      </c>
      <c r="K467" s="76">
        <v>7.3505000000000003</v>
      </c>
      <c r="L467" s="77">
        <v>0.1875</v>
      </c>
      <c r="M467" s="78">
        <v>39734</v>
      </c>
      <c r="N467" s="96" t="s">
        <v>3762</v>
      </c>
      <c r="O467" s="2" t="s">
        <v>280</v>
      </c>
      <c r="P467" s="2" t="s">
        <v>3465</v>
      </c>
      <c r="Q467" s="2" t="s">
        <v>3471</v>
      </c>
      <c r="R467" s="23" t="str">
        <f t="shared" si="59"/>
        <v>OK-Canadian-15N-7W-14</v>
      </c>
      <c r="S467" s="23" t="str">
        <f t="shared" si="56"/>
        <v>15N-7W-14</v>
      </c>
      <c r="T467" s="23" t="str">
        <f t="shared" si="57"/>
        <v>15</v>
      </c>
      <c r="U467" s="23" t="str">
        <f t="shared" si="60"/>
        <v>N</v>
      </c>
      <c r="V467" s="23" t="str">
        <f t="shared" si="58"/>
        <v>7</v>
      </c>
      <c r="W467" s="23" t="str">
        <f t="shared" si="61"/>
        <v>W</v>
      </c>
      <c r="X467" s="23" t="str">
        <f t="shared" si="62"/>
        <v>OK</v>
      </c>
      <c r="Y467" s="184" t="str">
        <f t="shared" si="63"/>
        <v>L0007530</v>
      </c>
      <c r="Z467" s="28"/>
      <c r="AA467" s="28"/>
      <c r="AB467" s="23"/>
    </row>
    <row r="468" spans="1:28" ht="15">
      <c r="A468" s="2" t="s">
        <v>6889</v>
      </c>
      <c r="B468" s="2" t="s">
        <v>13</v>
      </c>
      <c r="C468" s="2" t="s">
        <v>14</v>
      </c>
      <c r="D468" s="2" t="s">
        <v>605</v>
      </c>
      <c r="E468" s="23" t="s">
        <v>2799</v>
      </c>
      <c r="F468" s="2" t="s">
        <v>15</v>
      </c>
      <c r="G468" s="2" t="s">
        <v>3477</v>
      </c>
      <c r="H468" s="2" t="s">
        <v>3491</v>
      </c>
      <c r="I468" s="2" t="s">
        <v>16</v>
      </c>
      <c r="J468" s="75">
        <v>81.819999999999993</v>
      </c>
      <c r="K468" s="76">
        <v>7.3505000000000003</v>
      </c>
      <c r="L468" s="77">
        <v>0.1875</v>
      </c>
      <c r="M468" s="78">
        <v>39748</v>
      </c>
      <c r="N468" s="96" t="s">
        <v>3763</v>
      </c>
      <c r="O468" s="2" t="s">
        <v>280</v>
      </c>
      <c r="P468" s="2" t="s">
        <v>3465</v>
      </c>
      <c r="Q468" s="2" t="s">
        <v>3471</v>
      </c>
      <c r="R468" s="23" t="str">
        <f t="shared" si="59"/>
        <v>OK-Canadian-15N-7W-14</v>
      </c>
      <c r="S468" s="23" t="str">
        <f t="shared" si="56"/>
        <v>15N-7W-14</v>
      </c>
      <c r="T468" s="23" t="str">
        <f t="shared" si="57"/>
        <v>15</v>
      </c>
      <c r="U468" s="23" t="str">
        <f t="shared" si="60"/>
        <v>N</v>
      </c>
      <c r="V468" s="23" t="str">
        <f t="shared" si="58"/>
        <v>7</v>
      </c>
      <c r="W468" s="23" t="str">
        <f t="shared" si="61"/>
        <v>W</v>
      </c>
      <c r="X468" s="23" t="str">
        <f t="shared" si="62"/>
        <v>OK</v>
      </c>
      <c r="Y468" s="184" t="str">
        <f t="shared" si="63"/>
        <v>L0007531</v>
      </c>
      <c r="Z468" s="28"/>
      <c r="AA468" s="28"/>
      <c r="AB468" s="23"/>
    </row>
    <row r="469" spans="1:28" ht="15">
      <c r="A469" s="2" t="s">
        <v>6890</v>
      </c>
      <c r="B469" s="2" t="s">
        <v>13</v>
      </c>
      <c r="C469" s="2" t="s">
        <v>14</v>
      </c>
      <c r="D469" s="2" t="s">
        <v>606</v>
      </c>
      <c r="E469" s="23" t="s">
        <v>1589</v>
      </c>
      <c r="F469" s="2" t="s">
        <v>15</v>
      </c>
      <c r="G469" s="2" t="s">
        <v>3477</v>
      </c>
      <c r="H469" s="2" t="s">
        <v>3491</v>
      </c>
      <c r="I469" s="2" t="s">
        <v>16</v>
      </c>
      <c r="J469" s="75">
        <v>75.91</v>
      </c>
      <c r="K469" s="76">
        <v>7.3505000000000003</v>
      </c>
      <c r="L469" s="77">
        <v>0.1875</v>
      </c>
      <c r="M469" s="78">
        <v>40218</v>
      </c>
      <c r="N469" s="96" t="s">
        <v>3764</v>
      </c>
      <c r="O469" s="2" t="s">
        <v>280</v>
      </c>
      <c r="P469" s="2" t="s">
        <v>3465</v>
      </c>
      <c r="Q469" s="2" t="s">
        <v>3471</v>
      </c>
      <c r="R469" s="23" t="str">
        <f t="shared" si="59"/>
        <v>OK-Canadian-15N-7W-14</v>
      </c>
      <c r="S469" s="23" t="str">
        <f t="shared" si="56"/>
        <v>15N-7W-14</v>
      </c>
      <c r="T469" s="23" t="str">
        <f t="shared" si="57"/>
        <v>15</v>
      </c>
      <c r="U469" s="23" t="str">
        <f t="shared" si="60"/>
        <v>N</v>
      </c>
      <c r="V469" s="23" t="str">
        <f t="shared" si="58"/>
        <v>7</v>
      </c>
      <c r="W469" s="23" t="str">
        <f t="shared" si="61"/>
        <v>W</v>
      </c>
      <c r="X469" s="23" t="str">
        <f t="shared" si="62"/>
        <v>OK</v>
      </c>
      <c r="Y469" s="184" t="str">
        <f t="shared" si="63"/>
        <v>L0007532</v>
      </c>
      <c r="Z469" s="28"/>
      <c r="AA469" s="28"/>
      <c r="AB469" s="23"/>
    </row>
    <row r="470" spans="1:28" ht="15">
      <c r="A470" s="23" t="s">
        <v>6891</v>
      </c>
      <c r="B470" s="2" t="s">
        <v>13</v>
      </c>
      <c r="C470" s="2" t="s">
        <v>14</v>
      </c>
      <c r="D470" s="2" t="s">
        <v>607</v>
      </c>
      <c r="E470" s="2" t="s">
        <v>1396</v>
      </c>
      <c r="F470" s="2" t="s">
        <v>15</v>
      </c>
      <c r="G470" s="2" t="s">
        <v>3477</v>
      </c>
      <c r="H470" s="2" t="s">
        <v>3491</v>
      </c>
      <c r="I470" s="2" t="s">
        <v>16</v>
      </c>
      <c r="J470" s="75">
        <v>32.590000000000003</v>
      </c>
      <c r="K470" s="76">
        <v>0.1</v>
      </c>
      <c r="L470" s="77">
        <v>0.1875</v>
      </c>
      <c r="M470" s="78">
        <v>42765</v>
      </c>
      <c r="N470" s="96" t="s">
        <v>3765</v>
      </c>
      <c r="O470" s="2" t="s">
        <v>280</v>
      </c>
      <c r="P470" s="2" t="s">
        <v>3465</v>
      </c>
      <c r="Q470" s="2" t="s">
        <v>3471</v>
      </c>
      <c r="R470" s="23" t="str">
        <f t="shared" si="59"/>
        <v>OK-Canadian-15N-7W-14</v>
      </c>
      <c r="S470" s="23" t="str">
        <f t="shared" si="56"/>
        <v>15N-7W-14</v>
      </c>
      <c r="T470" s="23" t="str">
        <f t="shared" si="57"/>
        <v>15</v>
      </c>
      <c r="U470" s="23" t="str">
        <f t="shared" si="60"/>
        <v>N</v>
      </c>
      <c r="V470" s="23" t="str">
        <f t="shared" si="58"/>
        <v>7</v>
      </c>
      <c r="W470" s="23" t="str">
        <f t="shared" si="61"/>
        <v>W</v>
      </c>
      <c r="X470" s="23" t="str">
        <f t="shared" si="62"/>
        <v>OK</v>
      </c>
      <c r="Y470" s="184" t="str">
        <f t="shared" si="63"/>
        <v>L0007533</v>
      </c>
      <c r="Z470" s="28"/>
      <c r="AA470" s="28"/>
      <c r="AB470" s="23"/>
    </row>
    <row r="471" spans="1:28" ht="15">
      <c r="A471" s="2" t="s">
        <v>6892</v>
      </c>
      <c r="B471" s="2" t="s">
        <v>13</v>
      </c>
      <c r="C471" s="2" t="s">
        <v>14</v>
      </c>
      <c r="D471" s="2" t="s">
        <v>608</v>
      </c>
      <c r="E471" s="23" t="s">
        <v>1777</v>
      </c>
      <c r="F471" s="2" t="s">
        <v>15</v>
      </c>
      <c r="G471" s="2" t="s">
        <v>3477</v>
      </c>
      <c r="H471" s="2" t="s">
        <v>3491</v>
      </c>
      <c r="I471" s="2" t="s">
        <v>16</v>
      </c>
      <c r="J471" s="75">
        <v>33.64</v>
      </c>
      <c r="K471" s="76">
        <v>3.22917E-2</v>
      </c>
      <c r="L471" s="77">
        <v>0.125</v>
      </c>
      <c r="M471" s="78">
        <v>39788</v>
      </c>
      <c r="N471" s="96" t="s">
        <v>3666</v>
      </c>
      <c r="O471" s="2" t="s">
        <v>280</v>
      </c>
      <c r="P471" s="2" t="s">
        <v>3465</v>
      </c>
      <c r="Q471" s="2" t="s">
        <v>3471</v>
      </c>
      <c r="R471" s="23" t="str">
        <f t="shared" si="59"/>
        <v>OK-Canadian-15N-7W-14</v>
      </c>
      <c r="S471" s="23" t="str">
        <f t="shared" si="56"/>
        <v>15N-7W-14</v>
      </c>
      <c r="T471" s="23" t="str">
        <f t="shared" si="57"/>
        <v>15</v>
      </c>
      <c r="U471" s="23" t="str">
        <f t="shared" si="60"/>
        <v>N</v>
      </c>
      <c r="V471" s="23" t="str">
        <f t="shared" si="58"/>
        <v>7</v>
      </c>
      <c r="W471" s="23" t="str">
        <f t="shared" si="61"/>
        <v>W</v>
      </c>
      <c r="X471" s="23" t="str">
        <f t="shared" si="62"/>
        <v>OK</v>
      </c>
      <c r="Y471" s="184" t="str">
        <f t="shared" si="63"/>
        <v>L0007534</v>
      </c>
      <c r="Z471" s="28"/>
      <c r="AA471" s="28"/>
      <c r="AB471" s="23"/>
    </row>
    <row r="472" spans="1:28" ht="15">
      <c r="A472" s="2" t="s">
        <v>6893</v>
      </c>
      <c r="B472" s="2" t="s">
        <v>13</v>
      </c>
      <c r="C472" s="2" t="s">
        <v>14</v>
      </c>
      <c r="D472" s="2" t="s">
        <v>609</v>
      </c>
      <c r="E472" s="2" t="s">
        <v>174</v>
      </c>
      <c r="F472" s="2" t="s">
        <v>15</v>
      </c>
      <c r="G472" s="2" t="s">
        <v>3477</v>
      </c>
      <c r="H472" s="2" t="s">
        <v>3491</v>
      </c>
      <c r="I472" s="2" t="s">
        <v>16</v>
      </c>
      <c r="J472" s="75">
        <v>29.72</v>
      </c>
      <c r="K472" s="76">
        <v>8.1812599999999999E-2</v>
      </c>
      <c r="L472" s="77">
        <v>0.25</v>
      </c>
      <c r="M472" s="78">
        <v>39780</v>
      </c>
      <c r="N472" s="96" t="s">
        <v>4473</v>
      </c>
      <c r="O472" s="2" t="s">
        <v>280</v>
      </c>
      <c r="P472" s="2" t="s">
        <v>3465</v>
      </c>
      <c r="Q472" s="2" t="s">
        <v>3471</v>
      </c>
      <c r="R472" s="23" t="str">
        <f t="shared" si="59"/>
        <v>OK-Canadian-15N-7W-14</v>
      </c>
      <c r="S472" s="23" t="str">
        <f t="shared" si="56"/>
        <v>15N-7W-14</v>
      </c>
      <c r="T472" s="23" t="str">
        <f t="shared" si="57"/>
        <v>15</v>
      </c>
      <c r="U472" s="23" t="str">
        <f t="shared" si="60"/>
        <v>N</v>
      </c>
      <c r="V472" s="23" t="str">
        <f t="shared" si="58"/>
        <v>7</v>
      </c>
      <c r="W472" s="23" t="str">
        <f t="shared" si="61"/>
        <v>W</v>
      </c>
      <c r="X472" s="23" t="str">
        <f t="shared" si="62"/>
        <v>OK</v>
      </c>
      <c r="Y472" s="184" t="str">
        <f t="shared" si="63"/>
        <v>L0007535</v>
      </c>
      <c r="Z472" s="28"/>
      <c r="AA472" s="28"/>
      <c r="AB472" s="23"/>
    </row>
    <row r="473" spans="1:28" ht="15">
      <c r="A473" s="23" t="s">
        <v>6894</v>
      </c>
      <c r="B473" s="2" t="s">
        <v>13</v>
      </c>
      <c r="C473" s="2" t="s">
        <v>14</v>
      </c>
      <c r="D473" s="2" t="s">
        <v>610</v>
      </c>
      <c r="E473" s="2" t="s">
        <v>122</v>
      </c>
      <c r="F473" s="2" t="s">
        <v>15</v>
      </c>
      <c r="G473" s="2" t="s">
        <v>3477</v>
      </c>
      <c r="H473" s="2" t="s">
        <v>3491</v>
      </c>
      <c r="I473" s="2" t="s">
        <v>16</v>
      </c>
      <c r="J473" s="75">
        <v>48.68</v>
      </c>
      <c r="K473" s="76">
        <v>6.7104999999999997</v>
      </c>
      <c r="L473" s="77">
        <v>0.1875</v>
      </c>
      <c r="M473" s="78">
        <v>40243</v>
      </c>
      <c r="N473" s="96" t="s">
        <v>3766</v>
      </c>
      <c r="O473" s="2" t="s">
        <v>280</v>
      </c>
      <c r="P473" s="2" t="s">
        <v>3465</v>
      </c>
      <c r="Q473" s="2" t="s">
        <v>3471</v>
      </c>
      <c r="R473" s="23" t="str">
        <f t="shared" si="59"/>
        <v>OK-Canadian-15N-7W-14</v>
      </c>
      <c r="S473" s="23" t="str">
        <f t="shared" si="56"/>
        <v>15N-7W-14</v>
      </c>
      <c r="T473" s="23" t="str">
        <f t="shared" si="57"/>
        <v>15</v>
      </c>
      <c r="U473" s="23" t="str">
        <f t="shared" si="60"/>
        <v>N</v>
      </c>
      <c r="V473" s="23" t="str">
        <f t="shared" si="58"/>
        <v>7</v>
      </c>
      <c r="W473" s="23" t="str">
        <f t="shared" si="61"/>
        <v>W</v>
      </c>
      <c r="X473" s="23" t="str">
        <f t="shared" si="62"/>
        <v>OK</v>
      </c>
      <c r="Y473" s="184" t="str">
        <f t="shared" si="63"/>
        <v>L0007536</v>
      </c>
      <c r="Z473" s="28"/>
      <c r="AA473" s="28"/>
      <c r="AB473" s="23"/>
    </row>
    <row r="474" spans="1:28" ht="15">
      <c r="A474" s="2" t="s">
        <v>6895</v>
      </c>
      <c r="B474" s="2" t="s">
        <v>13</v>
      </c>
      <c r="C474" s="2" t="s">
        <v>14</v>
      </c>
      <c r="D474" s="2" t="s">
        <v>611</v>
      </c>
      <c r="E474" s="2" t="s">
        <v>616</v>
      </c>
      <c r="F474" s="2" t="s">
        <v>15</v>
      </c>
      <c r="G474" s="2" t="s">
        <v>3477</v>
      </c>
      <c r="H474" s="2" t="s">
        <v>3491</v>
      </c>
      <c r="I474" s="2" t="s">
        <v>16</v>
      </c>
      <c r="J474" s="75">
        <v>31.35</v>
      </c>
      <c r="K474" s="76">
        <v>1.83281E-2</v>
      </c>
      <c r="L474" s="77">
        <v>0.25</v>
      </c>
      <c r="M474" s="78">
        <v>42776</v>
      </c>
      <c r="N474" s="96" t="s">
        <v>3767</v>
      </c>
      <c r="O474" s="2" t="s">
        <v>280</v>
      </c>
      <c r="P474" s="2" t="s">
        <v>3465</v>
      </c>
      <c r="Q474" s="2" t="s">
        <v>3471</v>
      </c>
      <c r="R474" s="23" t="str">
        <f t="shared" si="59"/>
        <v>OK-Canadian-15N-7W-14</v>
      </c>
      <c r="S474" s="23" t="str">
        <f t="shared" si="56"/>
        <v>15N-7W-14</v>
      </c>
      <c r="T474" s="23" t="str">
        <f t="shared" si="57"/>
        <v>15</v>
      </c>
      <c r="U474" s="23" t="str">
        <f t="shared" si="60"/>
        <v>N</v>
      </c>
      <c r="V474" s="23" t="str">
        <f t="shared" si="58"/>
        <v>7</v>
      </c>
      <c r="W474" s="23" t="str">
        <f t="shared" si="61"/>
        <v>W</v>
      </c>
      <c r="X474" s="23" t="str">
        <f t="shared" si="62"/>
        <v>OK</v>
      </c>
      <c r="Y474" s="184" t="str">
        <f t="shared" si="63"/>
        <v>L0007537</v>
      </c>
      <c r="Z474" s="28"/>
      <c r="AA474" s="28"/>
      <c r="AB474" s="23"/>
    </row>
    <row r="475" spans="1:28" ht="15">
      <c r="A475" s="2" t="s">
        <v>6896</v>
      </c>
      <c r="B475" s="2" t="s">
        <v>13</v>
      </c>
      <c r="C475" s="2" t="s">
        <v>14</v>
      </c>
      <c r="D475" s="2" t="s">
        <v>612</v>
      </c>
      <c r="E475" s="23" t="s">
        <v>3063</v>
      </c>
      <c r="F475" s="2" t="s">
        <v>15</v>
      </c>
      <c r="G475" s="2" t="s">
        <v>3477</v>
      </c>
      <c r="H475" s="2" t="s">
        <v>3491</v>
      </c>
      <c r="I475" s="2" t="s">
        <v>16</v>
      </c>
      <c r="J475" s="75">
        <v>2.33</v>
      </c>
      <c r="K475" s="76">
        <v>2.2727279999999999</v>
      </c>
      <c r="L475" s="77">
        <v>0.1875</v>
      </c>
      <c r="M475" s="78">
        <v>39790</v>
      </c>
      <c r="N475" s="96" t="s">
        <v>5218</v>
      </c>
      <c r="O475" s="2" t="s">
        <v>280</v>
      </c>
      <c r="P475" s="2" t="s">
        <v>3465</v>
      </c>
      <c r="Q475" s="2" t="s">
        <v>3471</v>
      </c>
      <c r="R475" s="23" t="str">
        <f t="shared" si="59"/>
        <v>OK-Canadian-15N-7W-14</v>
      </c>
      <c r="S475" s="23" t="str">
        <f t="shared" si="56"/>
        <v>15N-7W-14</v>
      </c>
      <c r="T475" s="23" t="str">
        <f t="shared" si="57"/>
        <v>15</v>
      </c>
      <c r="U475" s="23" t="str">
        <f t="shared" si="60"/>
        <v>N</v>
      </c>
      <c r="V475" s="23" t="str">
        <f t="shared" si="58"/>
        <v>7</v>
      </c>
      <c r="W475" s="23" t="str">
        <f t="shared" si="61"/>
        <v>W</v>
      </c>
      <c r="X475" s="23" t="str">
        <f t="shared" si="62"/>
        <v>OK</v>
      </c>
      <c r="Y475" s="184" t="str">
        <f t="shared" si="63"/>
        <v>L0007538</v>
      </c>
      <c r="Z475" s="28"/>
      <c r="AA475" s="28"/>
      <c r="AB475" s="23"/>
    </row>
    <row r="476" spans="1:28" ht="15">
      <c r="A476" s="23" t="s">
        <v>6897</v>
      </c>
      <c r="B476" s="2" t="s">
        <v>13</v>
      </c>
      <c r="C476" s="2" t="s">
        <v>14</v>
      </c>
      <c r="D476" s="2" t="s">
        <v>613</v>
      </c>
      <c r="E476" s="23" t="s">
        <v>1702</v>
      </c>
      <c r="F476" s="2" t="s">
        <v>15</v>
      </c>
      <c r="G476" s="2" t="s">
        <v>3477</v>
      </c>
      <c r="H476" s="2" t="s">
        <v>3487</v>
      </c>
      <c r="I476" s="2" t="s">
        <v>16</v>
      </c>
      <c r="J476" s="75">
        <v>38.39</v>
      </c>
      <c r="K476" s="76">
        <v>5.0000004000000002</v>
      </c>
      <c r="L476" s="77">
        <v>0.25</v>
      </c>
      <c r="M476" s="78">
        <v>25301</v>
      </c>
      <c r="N476" s="96" t="s">
        <v>5219</v>
      </c>
      <c r="O476" s="2" t="s">
        <v>216</v>
      </c>
      <c r="P476" s="2" t="s">
        <v>3465</v>
      </c>
      <c r="Q476" s="2" t="s">
        <v>3471</v>
      </c>
      <c r="R476" s="23" t="str">
        <f t="shared" si="59"/>
        <v>OK-Canadian-15N-7W-25</v>
      </c>
      <c r="S476" s="23" t="str">
        <f t="shared" si="56"/>
        <v>15N-7W-25</v>
      </c>
      <c r="T476" s="23" t="str">
        <f t="shared" si="57"/>
        <v>15</v>
      </c>
      <c r="U476" s="23" t="str">
        <f t="shared" si="60"/>
        <v>N</v>
      </c>
      <c r="V476" s="23" t="str">
        <f t="shared" si="58"/>
        <v>7</v>
      </c>
      <c r="W476" s="23" t="str">
        <f t="shared" si="61"/>
        <v>W</v>
      </c>
      <c r="X476" s="23" t="str">
        <f t="shared" si="62"/>
        <v>OK</v>
      </c>
      <c r="Y476" s="184" t="str">
        <f t="shared" si="63"/>
        <v>L0007539</v>
      </c>
      <c r="Z476" s="28"/>
      <c r="AA476" s="28"/>
      <c r="AB476" s="23"/>
    </row>
    <row r="477" spans="1:28" ht="15">
      <c r="A477" s="2" t="s">
        <v>6898</v>
      </c>
      <c r="B477" s="2" t="s">
        <v>13</v>
      </c>
      <c r="C477" s="2" t="s">
        <v>14</v>
      </c>
      <c r="D477" s="2" t="s">
        <v>614</v>
      </c>
      <c r="E477" s="2" t="s">
        <v>122</v>
      </c>
      <c r="F477" s="2" t="s">
        <v>15</v>
      </c>
      <c r="G477" s="2" t="s">
        <v>3477</v>
      </c>
      <c r="H477" s="2" t="s">
        <v>3487</v>
      </c>
      <c r="I477" s="2" t="s">
        <v>16</v>
      </c>
      <c r="J477" s="75">
        <v>36.31</v>
      </c>
      <c r="K477" s="76">
        <v>3.3333332000000002</v>
      </c>
      <c r="L477" s="77">
        <v>0.25</v>
      </c>
      <c r="M477" s="78">
        <v>25717</v>
      </c>
      <c r="N477" s="96" t="s">
        <v>3549</v>
      </c>
      <c r="O477" s="2" t="s">
        <v>216</v>
      </c>
      <c r="P477" s="2" t="s">
        <v>3465</v>
      </c>
      <c r="Q477" s="2" t="s">
        <v>3471</v>
      </c>
      <c r="R477" s="23" t="str">
        <f t="shared" si="59"/>
        <v>OK-Canadian-15N-7W-25</v>
      </c>
      <c r="S477" s="23" t="str">
        <f t="shared" si="56"/>
        <v>15N-7W-25</v>
      </c>
      <c r="T477" s="23" t="str">
        <f t="shared" si="57"/>
        <v>15</v>
      </c>
      <c r="U477" s="23" t="str">
        <f t="shared" si="60"/>
        <v>N</v>
      </c>
      <c r="V477" s="23" t="str">
        <f t="shared" si="58"/>
        <v>7</v>
      </c>
      <c r="W477" s="23" t="str">
        <f t="shared" si="61"/>
        <v>W</v>
      </c>
      <c r="X477" s="23" t="str">
        <f t="shared" si="62"/>
        <v>OK</v>
      </c>
      <c r="Y477" s="184" t="str">
        <f t="shared" si="63"/>
        <v>L0007540</v>
      </c>
      <c r="Z477" s="28"/>
      <c r="AA477" s="28"/>
      <c r="AB477" s="23"/>
    </row>
    <row r="478" spans="1:28" ht="15">
      <c r="A478" s="2" t="s">
        <v>6899</v>
      </c>
      <c r="B478" s="2" t="s">
        <v>13</v>
      </c>
      <c r="C478" s="2" t="s">
        <v>14</v>
      </c>
      <c r="D478" s="2" t="s">
        <v>615</v>
      </c>
      <c r="E478" s="23" t="s">
        <v>2207</v>
      </c>
      <c r="F478" s="2" t="s">
        <v>15</v>
      </c>
      <c r="G478" s="2" t="s">
        <v>3477</v>
      </c>
      <c r="H478" s="2" t="s">
        <v>3487</v>
      </c>
      <c r="I478" s="2" t="s">
        <v>16</v>
      </c>
      <c r="J478" s="75">
        <v>36.659999999999997</v>
      </c>
      <c r="K478" s="76">
        <v>2.5</v>
      </c>
      <c r="L478" s="77">
        <v>0.25</v>
      </c>
      <c r="M478" s="78">
        <v>29548</v>
      </c>
      <c r="N478" s="96" t="s">
        <v>5220</v>
      </c>
      <c r="O478" s="2" t="s">
        <v>216</v>
      </c>
      <c r="P478" s="2" t="s">
        <v>3465</v>
      </c>
      <c r="Q478" s="2" t="s">
        <v>3471</v>
      </c>
      <c r="R478" s="23" t="str">
        <f t="shared" si="59"/>
        <v>OK-Canadian-15N-7W-25</v>
      </c>
      <c r="S478" s="23" t="str">
        <f t="shared" si="56"/>
        <v>15N-7W-25</v>
      </c>
      <c r="T478" s="23" t="str">
        <f t="shared" si="57"/>
        <v>15</v>
      </c>
      <c r="U478" s="23" t="str">
        <f t="shared" si="60"/>
        <v>N</v>
      </c>
      <c r="V478" s="23" t="str">
        <f t="shared" si="58"/>
        <v>7</v>
      </c>
      <c r="W478" s="23" t="str">
        <f t="shared" si="61"/>
        <v>W</v>
      </c>
      <c r="X478" s="23" t="str">
        <f t="shared" si="62"/>
        <v>OK</v>
      </c>
      <c r="Y478" s="184" t="str">
        <f t="shared" si="63"/>
        <v>L0007541</v>
      </c>
      <c r="Z478" s="28"/>
      <c r="AA478" s="28"/>
      <c r="AB478" s="23"/>
    </row>
    <row r="479" spans="1:28" ht="15">
      <c r="A479" s="23" t="s">
        <v>6900</v>
      </c>
      <c r="B479" s="2" t="s">
        <v>13</v>
      </c>
      <c r="C479" s="2" t="s">
        <v>14</v>
      </c>
      <c r="D479" s="2" t="s">
        <v>617</v>
      </c>
      <c r="E479" s="2" t="s">
        <v>955</v>
      </c>
      <c r="F479" s="2" t="s">
        <v>15</v>
      </c>
      <c r="G479" s="2" t="s">
        <v>3477</v>
      </c>
      <c r="H479" s="2" t="s">
        <v>3487</v>
      </c>
      <c r="I479" s="2" t="s">
        <v>16</v>
      </c>
      <c r="J479" s="75">
        <v>40</v>
      </c>
      <c r="K479" s="76">
        <v>2.5</v>
      </c>
      <c r="L479" s="77">
        <v>0.25</v>
      </c>
      <c r="M479" s="78">
        <v>26544</v>
      </c>
      <c r="N479" s="96" t="s">
        <v>5221</v>
      </c>
      <c r="O479" s="2" t="s">
        <v>216</v>
      </c>
      <c r="P479" s="2" t="s">
        <v>3465</v>
      </c>
      <c r="Q479" s="2" t="s">
        <v>3471</v>
      </c>
      <c r="R479" s="23" t="str">
        <f t="shared" si="59"/>
        <v>OK-Canadian-15N-7W-25</v>
      </c>
      <c r="S479" s="23" t="str">
        <f t="shared" si="56"/>
        <v>15N-7W-25</v>
      </c>
      <c r="T479" s="23" t="str">
        <f t="shared" si="57"/>
        <v>15</v>
      </c>
      <c r="U479" s="23" t="str">
        <f t="shared" si="60"/>
        <v>N</v>
      </c>
      <c r="V479" s="23" t="str">
        <f t="shared" si="58"/>
        <v>7</v>
      </c>
      <c r="W479" s="23" t="str">
        <f t="shared" si="61"/>
        <v>W</v>
      </c>
      <c r="X479" s="23" t="str">
        <f t="shared" si="62"/>
        <v>OK</v>
      </c>
      <c r="Y479" s="184" t="str">
        <f t="shared" si="63"/>
        <v>L0007542</v>
      </c>
      <c r="Z479" s="28"/>
      <c r="AA479" s="28"/>
      <c r="AB479" s="23"/>
    </row>
    <row r="480" spans="1:28" ht="15">
      <c r="A480" s="2" t="s">
        <v>6901</v>
      </c>
      <c r="B480" s="2" t="s">
        <v>13</v>
      </c>
      <c r="C480" s="2" t="s">
        <v>14</v>
      </c>
      <c r="D480" s="2" t="s">
        <v>618</v>
      </c>
      <c r="E480" s="23" t="s">
        <v>3188</v>
      </c>
      <c r="F480" s="2" t="s">
        <v>15</v>
      </c>
      <c r="G480" s="2" t="s">
        <v>3477</v>
      </c>
      <c r="H480" s="2" t="s">
        <v>3487</v>
      </c>
      <c r="I480" s="2" t="s">
        <v>16</v>
      </c>
      <c r="J480" s="75">
        <v>40.43</v>
      </c>
      <c r="K480" s="76">
        <v>2.5</v>
      </c>
      <c r="L480" s="77">
        <v>0.25</v>
      </c>
      <c r="M480" s="78">
        <v>26558</v>
      </c>
      <c r="N480" s="96" t="s">
        <v>5222</v>
      </c>
      <c r="O480" s="2" t="s">
        <v>216</v>
      </c>
      <c r="P480" s="2" t="s">
        <v>3465</v>
      </c>
      <c r="Q480" s="2" t="s">
        <v>3471</v>
      </c>
      <c r="R480" s="23" t="str">
        <f t="shared" si="59"/>
        <v>OK-Canadian-15N-7W-25</v>
      </c>
      <c r="S480" s="23" t="str">
        <f t="shared" si="56"/>
        <v>15N-7W-25</v>
      </c>
      <c r="T480" s="23" t="str">
        <f t="shared" si="57"/>
        <v>15</v>
      </c>
      <c r="U480" s="23" t="str">
        <f t="shared" si="60"/>
        <v>N</v>
      </c>
      <c r="V480" s="23" t="str">
        <f t="shared" si="58"/>
        <v>7</v>
      </c>
      <c r="W480" s="23" t="str">
        <f t="shared" si="61"/>
        <v>W</v>
      </c>
      <c r="X480" s="23" t="str">
        <f t="shared" si="62"/>
        <v>OK</v>
      </c>
      <c r="Y480" s="184" t="str">
        <f t="shared" si="63"/>
        <v>L0007543</v>
      </c>
      <c r="Z480" s="28"/>
      <c r="AA480" s="28"/>
      <c r="AB480" s="23"/>
    </row>
    <row r="481" spans="1:28" ht="15">
      <c r="A481" s="2" t="s">
        <v>6902</v>
      </c>
      <c r="B481" s="2" t="s">
        <v>13</v>
      </c>
      <c r="C481" s="2" t="s">
        <v>14</v>
      </c>
      <c r="D481" s="2" t="s">
        <v>619</v>
      </c>
      <c r="E481" s="2" t="s">
        <v>766</v>
      </c>
      <c r="F481" s="2" t="s">
        <v>15</v>
      </c>
      <c r="G481" s="2" t="s">
        <v>3477</v>
      </c>
      <c r="H481" s="2" t="s">
        <v>3487</v>
      </c>
      <c r="I481" s="2" t="s">
        <v>16</v>
      </c>
      <c r="J481" s="75">
        <v>38.1</v>
      </c>
      <c r="K481" s="76">
        <v>2.5</v>
      </c>
      <c r="L481" s="77">
        <v>0.25</v>
      </c>
      <c r="M481" s="78">
        <v>27028</v>
      </c>
      <c r="N481" s="96" t="s">
        <v>4481</v>
      </c>
      <c r="O481" s="2" t="s">
        <v>216</v>
      </c>
      <c r="P481" s="2" t="s">
        <v>3465</v>
      </c>
      <c r="Q481" s="2" t="s">
        <v>3471</v>
      </c>
      <c r="R481" s="23" t="str">
        <f t="shared" si="59"/>
        <v>OK-Canadian-15N-7W-25</v>
      </c>
      <c r="S481" s="23" t="str">
        <f t="shared" si="56"/>
        <v>15N-7W-25</v>
      </c>
      <c r="T481" s="23" t="str">
        <f t="shared" si="57"/>
        <v>15</v>
      </c>
      <c r="U481" s="23" t="str">
        <f t="shared" si="60"/>
        <v>N</v>
      </c>
      <c r="V481" s="23" t="str">
        <f t="shared" si="58"/>
        <v>7</v>
      </c>
      <c r="W481" s="23" t="str">
        <f t="shared" si="61"/>
        <v>W</v>
      </c>
      <c r="X481" s="23" t="str">
        <f t="shared" si="62"/>
        <v>OK</v>
      </c>
      <c r="Y481" s="184" t="str">
        <f t="shared" si="63"/>
        <v>L0007544</v>
      </c>
      <c r="Z481" s="28"/>
      <c r="AA481" s="28"/>
      <c r="AB481" s="23"/>
    </row>
    <row r="482" spans="1:28" ht="15">
      <c r="A482" s="23" t="s">
        <v>6903</v>
      </c>
      <c r="B482" s="2" t="s">
        <v>13</v>
      </c>
      <c r="C482" s="2" t="s">
        <v>14</v>
      </c>
      <c r="D482" s="2" t="s">
        <v>620</v>
      </c>
      <c r="E482" s="23" t="s">
        <v>2692</v>
      </c>
      <c r="F482" s="2" t="s">
        <v>15</v>
      </c>
      <c r="G482" s="2" t="s">
        <v>3477</v>
      </c>
      <c r="H482" s="2" t="s">
        <v>3487</v>
      </c>
      <c r="I482" s="2" t="s">
        <v>16</v>
      </c>
      <c r="J482" s="75">
        <v>41.18</v>
      </c>
      <c r="K482" s="76">
        <v>2.5</v>
      </c>
      <c r="L482" s="77">
        <v>0.25</v>
      </c>
      <c r="M482" s="78">
        <v>28339</v>
      </c>
      <c r="N482" s="96" t="s">
        <v>3768</v>
      </c>
      <c r="O482" s="2" t="s">
        <v>216</v>
      </c>
      <c r="P482" s="2" t="s">
        <v>3465</v>
      </c>
      <c r="Q482" s="2" t="s">
        <v>3471</v>
      </c>
      <c r="R482" s="23" t="str">
        <f t="shared" si="59"/>
        <v>OK-Canadian-15N-7W-25</v>
      </c>
      <c r="S482" s="23" t="str">
        <f t="shared" si="56"/>
        <v>15N-7W-25</v>
      </c>
      <c r="T482" s="23" t="str">
        <f t="shared" si="57"/>
        <v>15</v>
      </c>
      <c r="U482" s="23" t="str">
        <f t="shared" si="60"/>
        <v>N</v>
      </c>
      <c r="V482" s="23" t="str">
        <f t="shared" si="58"/>
        <v>7</v>
      </c>
      <c r="W482" s="23" t="str">
        <f t="shared" si="61"/>
        <v>W</v>
      </c>
      <c r="X482" s="23" t="str">
        <f t="shared" si="62"/>
        <v>OK</v>
      </c>
      <c r="Y482" s="184" t="str">
        <f t="shared" si="63"/>
        <v>L0007545</v>
      </c>
      <c r="Z482" s="28"/>
      <c r="AA482" s="28"/>
      <c r="AB482" s="23"/>
    </row>
    <row r="483" spans="1:28" ht="15">
      <c r="A483" s="2" t="s">
        <v>6904</v>
      </c>
      <c r="B483" s="2" t="s">
        <v>13</v>
      </c>
      <c r="C483" s="2" t="s">
        <v>14</v>
      </c>
      <c r="D483" s="2" t="s">
        <v>621</v>
      </c>
      <c r="E483" s="23" t="s">
        <v>1589</v>
      </c>
      <c r="F483" s="2" t="s">
        <v>15</v>
      </c>
      <c r="G483" s="2" t="s">
        <v>3477</v>
      </c>
      <c r="H483" s="2" t="s">
        <v>3487</v>
      </c>
      <c r="I483" s="2" t="s">
        <v>16</v>
      </c>
      <c r="J483" s="75">
        <v>36.590000000000003</v>
      </c>
      <c r="K483" s="76">
        <v>2.5</v>
      </c>
      <c r="L483" s="77">
        <v>0.25</v>
      </c>
      <c r="M483" s="78">
        <v>25335</v>
      </c>
      <c r="N483" s="96" t="s">
        <v>3769</v>
      </c>
      <c r="O483" s="2" t="s">
        <v>216</v>
      </c>
      <c r="P483" s="2" t="s">
        <v>3465</v>
      </c>
      <c r="Q483" s="2" t="s">
        <v>3471</v>
      </c>
      <c r="R483" s="23" t="str">
        <f t="shared" si="59"/>
        <v>OK-Canadian-15N-7W-25</v>
      </c>
      <c r="S483" s="23" t="str">
        <f t="shared" si="56"/>
        <v>15N-7W-25</v>
      </c>
      <c r="T483" s="23" t="str">
        <f t="shared" si="57"/>
        <v>15</v>
      </c>
      <c r="U483" s="23" t="str">
        <f t="shared" si="60"/>
        <v>N</v>
      </c>
      <c r="V483" s="23" t="str">
        <f t="shared" si="58"/>
        <v>7</v>
      </c>
      <c r="W483" s="23" t="str">
        <f t="shared" si="61"/>
        <v>W</v>
      </c>
      <c r="X483" s="23" t="str">
        <f t="shared" si="62"/>
        <v>OK</v>
      </c>
      <c r="Y483" s="184" t="str">
        <f t="shared" si="63"/>
        <v>L0007546</v>
      </c>
      <c r="Z483" s="28"/>
      <c r="AA483" s="28"/>
      <c r="AB483" s="23"/>
    </row>
    <row r="484" spans="1:28" ht="15">
      <c r="A484" s="2" t="s">
        <v>6905</v>
      </c>
      <c r="B484" s="2" t="s">
        <v>13</v>
      </c>
      <c r="C484" s="2" t="s">
        <v>14</v>
      </c>
      <c r="D484" s="2" t="s">
        <v>622</v>
      </c>
      <c r="E484" s="2" t="s">
        <v>153</v>
      </c>
      <c r="F484" s="2" t="s">
        <v>15</v>
      </c>
      <c r="G484" s="2" t="s">
        <v>3477</v>
      </c>
      <c r="H484" s="2" t="s">
        <v>3487</v>
      </c>
      <c r="I484" s="2" t="s">
        <v>16</v>
      </c>
      <c r="J484" s="75">
        <v>39.78</v>
      </c>
      <c r="K484" s="76">
        <v>4.9999992000000004</v>
      </c>
      <c r="L484" s="77">
        <v>0.25</v>
      </c>
      <c r="M484" s="78">
        <v>25306</v>
      </c>
      <c r="N484" s="96" t="s">
        <v>4482</v>
      </c>
      <c r="O484" s="2" t="s">
        <v>216</v>
      </c>
      <c r="P484" s="2" t="s">
        <v>3465</v>
      </c>
      <c r="Q484" s="2" t="s">
        <v>3471</v>
      </c>
      <c r="R484" s="23" t="str">
        <f t="shared" si="59"/>
        <v>OK-Canadian-15N-7W-25</v>
      </c>
      <c r="S484" s="23" t="str">
        <f t="shared" si="56"/>
        <v>15N-7W-25</v>
      </c>
      <c r="T484" s="23" t="str">
        <f t="shared" si="57"/>
        <v>15</v>
      </c>
      <c r="U484" s="23" t="str">
        <f t="shared" si="60"/>
        <v>N</v>
      </c>
      <c r="V484" s="23" t="str">
        <f t="shared" si="58"/>
        <v>7</v>
      </c>
      <c r="W484" s="23" t="str">
        <f t="shared" si="61"/>
        <v>W</v>
      </c>
      <c r="X484" s="23" t="str">
        <f t="shared" si="62"/>
        <v>OK</v>
      </c>
      <c r="Y484" s="184" t="str">
        <f t="shared" si="63"/>
        <v>L0007547</v>
      </c>
      <c r="Z484" s="28"/>
      <c r="AA484" s="28"/>
      <c r="AB484" s="23"/>
    </row>
    <row r="485" spans="1:28" ht="15">
      <c r="A485" s="23" t="s">
        <v>6906</v>
      </c>
      <c r="B485" s="2" t="s">
        <v>13</v>
      </c>
      <c r="C485" s="2" t="s">
        <v>14</v>
      </c>
      <c r="D485" s="2" t="s">
        <v>623</v>
      </c>
      <c r="E485" s="23" t="s">
        <v>2552</v>
      </c>
      <c r="F485" s="2" t="s">
        <v>15</v>
      </c>
      <c r="G485" s="2" t="s">
        <v>3477</v>
      </c>
      <c r="H485" s="2" t="s">
        <v>3487</v>
      </c>
      <c r="I485" s="2" t="s">
        <v>16</v>
      </c>
      <c r="J485" s="75">
        <v>37.49</v>
      </c>
      <c r="K485" s="76">
        <v>5</v>
      </c>
      <c r="L485" s="77">
        <v>0.25</v>
      </c>
      <c r="M485" s="78">
        <v>27050</v>
      </c>
      <c r="N485" s="96" t="s">
        <v>3770</v>
      </c>
      <c r="O485" s="2" t="s">
        <v>216</v>
      </c>
      <c r="P485" s="2" t="s">
        <v>3465</v>
      </c>
      <c r="Q485" s="2" t="s">
        <v>3471</v>
      </c>
      <c r="R485" s="23" t="str">
        <f t="shared" si="59"/>
        <v>OK-Canadian-15N-7W-25</v>
      </c>
      <c r="S485" s="23" t="str">
        <f t="shared" si="56"/>
        <v>15N-7W-25</v>
      </c>
      <c r="T485" s="23" t="str">
        <f t="shared" si="57"/>
        <v>15</v>
      </c>
      <c r="U485" s="23" t="str">
        <f t="shared" si="60"/>
        <v>N</v>
      </c>
      <c r="V485" s="23" t="str">
        <f t="shared" si="58"/>
        <v>7</v>
      </c>
      <c r="W485" s="23" t="str">
        <f t="shared" si="61"/>
        <v>W</v>
      </c>
      <c r="X485" s="23" t="str">
        <f t="shared" si="62"/>
        <v>OK</v>
      </c>
      <c r="Y485" s="184" t="str">
        <f t="shared" si="63"/>
        <v>L0007548</v>
      </c>
      <c r="Z485" s="28"/>
      <c r="AA485" s="28"/>
      <c r="AB485" s="23"/>
    </row>
    <row r="486" spans="1:28" ht="15">
      <c r="A486" s="2" t="s">
        <v>6907</v>
      </c>
      <c r="B486" s="2" t="s">
        <v>13</v>
      </c>
      <c r="C486" s="2" t="s">
        <v>14</v>
      </c>
      <c r="D486" s="2" t="s">
        <v>624</v>
      </c>
      <c r="E486" s="23" t="s">
        <v>1589</v>
      </c>
      <c r="F486" s="2" t="s">
        <v>15</v>
      </c>
      <c r="G486" s="2" t="s">
        <v>3477</v>
      </c>
      <c r="H486" s="2" t="s">
        <v>3487</v>
      </c>
      <c r="I486" s="2" t="s">
        <v>16</v>
      </c>
      <c r="J486" s="75">
        <v>38.61</v>
      </c>
      <c r="K486" s="76">
        <v>1.6666672</v>
      </c>
      <c r="L486" s="77">
        <v>0.25</v>
      </c>
      <c r="M486" s="78">
        <v>28237</v>
      </c>
      <c r="N486" s="96" t="s">
        <v>4483</v>
      </c>
      <c r="O486" s="2" t="s">
        <v>216</v>
      </c>
      <c r="P486" s="2" t="s">
        <v>3465</v>
      </c>
      <c r="Q486" s="2" t="s">
        <v>3471</v>
      </c>
      <c r="R486" s="23" t="str">
        <f t="shared" si="59"/>
        <v>OK-Canadian-15N-7W-25</v>
      </c>
      <c r="S486" s="23" t="str">
        <f t="shared" si="56"/>
        <v>15N-7W-25</v>
      </c>
      <c r="T486" s="23" t="str">
        <f t="shared" si="57"/>
        <v>15</v>
      </c>
      <c r="U486" s="23" t="str">
        <f t="shared" si="60"/>
        <v>N</v>
      </c>
      <c r="V486" s="23" t="str">
        <f t="shared" si="58"/>
        <v>7</v>
      </c>
      <c r="W486" s="23" t="str">
        <f t="shared" si="61"/>
        <v>W</v>
      </c>
      <c r="X486" s="23" t="str">
        <f t="shared" si="62"/>
        <v>OK</v>
      </c>
      <c r="Y486" s="184" t="str">
        <f t="shared" si="63"/>
        <v>L0007549</v>
      </c>
      <c r="Z486" s="28"/>
      <c r="AA486" s="28"/>
      <c r="AB486" s="23"/>
    </row>
    <row r="487" spans="1:28" ht="15">
      <c r="A487" s="2" t="s">
        <v>6908</v>
      </c>
      <c r="B487" s="2" t="s">
        <v>13</v>
      </c>
      <c r="C487" s="2" t="s">
        <v>14</v>
      </c>
      <c r="D487" s="2" t="s">
        <v>625</v>
      </c>
      <c r="E487" s="2" t="s">
        <v>1327</v>
      </c>
      <c r="F487" s="2" t="s">
        <v>15</v>
      </c>
      <c r="G487" s="2" t="s">
        <v>3477</v>
      </c>
      <c r="H487" s="2" t="s">
        <v>3487</v>
      </c>
      <c r="I487" s="2" t="s">
        <v>16</v>
      </c>
      <c r="J487" s="75">
        <v>40</v>
      </c>
      <c r="K487" s="76">
        <v>5</v>
      </c>
      <c r="L487" s="77">
        <v>0.25</v>
      </c>
      <c r="M487" s="78">
        <v>25292</v>
      </c>
      <c r="N487" s="96" t="s">
        <v>5223</v>
      </c>
      <c r="O487" s="2" t="s">
        <v>216</v>
      </c>
      <c r="P487" s="2" t="s">
        <v>3465</v>
      </c>
      <c r="Q487" s="2" t="s">
        <v>3471</v>
      </c>
      <c r="R487" s="23" t="str">
        <f t="shared" si="59"/>
        <v>OK-Canadian-15N-7W-25</v>
      </c>
      <c r="S487" s="23" t="str">
        <f t="shared" si="56"/>
        <v>15N-7W-25</v>
      </c>
      <c r="T487" s="23" t="str">
        <f t="shared" si="57"/>
        <v>15</v>
      </c>
      <c r="U487" s="23" t="str">
        <f t="shared" si="60"/>
        <v>N</v>
      </c>
      <c r="V487" s="23" t="str">
        <f t="shared" si="58"/>
        <v>7</v>
      </c>
      <c r="W487" s="23" t="str">
        <f t="shared" si="61"/>
        <v>W</v>
      </c>
      <c r="X487" s="23" t="str">
        <f t="shared" si="62"/>
        <v>OK</v>
      </c>
      <c r="Y487" s="184" t="str">
        <f t="shared" si="63"/>
        <v>L0007550</v>
      </c>
      <c r="Z487" s="28"/>
      <c r="AA487" s="28"/>
      <c r="AB487" s="23"/>
    </row>
    <row r="488" spans="1:28" ht="15">
      <c r="A488" s="23" t="s">
        <v>6909</v>
      </c>
      <c r="B488" s="2" t="s">
        <v>13</v>
      </c>
      <c r="C488" s="2" t="s">
        <v>14</v>
      </c>
      <c r="D488" s="2" t="s">
        <v>626</v>
      </c>
      <c r="E488" s="23" t="s">
        <v>3188</v>
      </c>
      <c r="F488" s="2" t="s">
        <v>15</v>
      </c>
      <c r="G488" s="2" t="s">
        <v>3477</v>
      </c>
      <c r="H488" s="2" t="s">
        <v>3483</v>
      </c>
      <c r="I488" s="2" t="s">
        <v>16</v>
      </c>
      <c r="J488" s="75">
        <v>57.29</v>
      </c>
      <c r="K488" s="76">
        <v>2.5000002000000001</v>
      </c>
      <c r="L488" s="77">
        <v>0.25</v>
      </c>
      <c r="M488" s="78">
        <v>39895</v>
      </c>
      <c r="N488" s="96" t="s">
        <v>3771</v>
      </c>
      <c r="O488" s="2" t="s">
        <v>140</v>
      </c>
      <c r="P488" s="2" t="s">
        <v>3464</v>
      </c>
      <c r="Q488" s="2" t="s">
        <v>3471</v>
      </c>
      <c r="R488" s="23" t="str">
        <f t="shared" si="59"/>
        <v>OK-Canadian-14N-7W-17</v>
      </c>
      <c r="S488" s="23" t="str">
        <f t="shared" si="56"/>
        <v>14N-7W-17</v>
      </c>
      <c r="T488" s="23" t="str">
        <f t="shared" si="57"/>
        <v>14</v>
      </c>
      <c r="U488" s="23" t="str">
        <f t="shared" si="60"/>
        <v>N</v>
      </c>
      <c r="V488" s="23" t="str">
        <f t="shared" si="58"/>
        <v>7</v>
      </c>
      <c r="W488" s="23" t="str">
        <f t="shared" si="61"/>
        <v>W</v>
      </c>
      <c r="X488" s="23" t="str">
        <f t="shared" si="62"/>
        <v>OK</v>
      </c>
      <c r="Y488" s="184" t="str">
        <f t="shared" si="63"/>
        <v>L0007551</v>
      </c>
      <c r="Z488" s="28"/>
      <c r="AA488" s="28"/>
      <c r="AB488" s="23"/>
    </row>
    <row r="489" spans="1:28" ht="15">
      <c r="A489" s="2" t="s">
        <v>6910</v>
      </c>
      <c r="B489" s="2" t="s">
        <v>13</v>
      </c>
      <c r="C489" s="2" t="s">
        <v>14</v>
      </c>
      <c r="D489" s="2" t="s">
        <v>627</v>
      </c>
      <c r="E489" s="23" t="s">
        <v>3188</v>
      </c>
      <c r="F489" s="2" t="s">
        <v>15</v>
      </c>
      <c r="G489" s="2" t="s">
        <v>3477</v>
      </c>
      <c r="H489" s="2" t="s">
        <v>3483</v>
      </c>
      <c r="I489" s="2" t="s">
        <v>16</v>
      </c>
      <c r="J489" s="75">
        <v>58.71</v>
      </c>
      <c r="K489" s="76">
        <v>2.5000002000000001</v>
      </c>
      <c r="L489" s="77">
        <v>0.25</v>
      </c>
      <c r="M489" s="78">
        <v>40365</v>
      </c>
      <c r="N489" s="96" t="s">
        <v>3772</v>
      </c>
      <c r="O489" s="2" t="s">
        <v>140</v>
      </c>
      <c r="P489" s="2" t="s">
        <v>3464</v>
      </c>
      <c r="Q489" s="2" t="s">
        <v>3471</v>
      </c>
      <c r="R489" s="23" t="str">
        <f t="shared" si="59"/>
        <v>OK-Canadian-14N-7W-17</v>
      </c>
      <c r="S489" s="23" t="str">
        <f t="shared" si="56"/>
        <v>14N-7W-17</v>
      </c>
      <c r="T489" s="23" t="str">
        <f t="shared" si="57"/>
        <v>14</v>
      </c>
      <c r="U489" s="23" t="str">
        <f t="shared" si="60"/>
        <v>N</v>
      </c>
      <c r="V489" s="23" t="str">
        <f t="shared" si="58"/>
        <v>7</v>
      </c>
      <c r="W489" s="23" t="str">
        <f t="shared" si="61"/>
        <v>W</v>
      </c>
      <c r="X489" s="23" t="str">
        <f t="shared" si="62"/>
        <v>OK</v>
      </c>
      <c r="Y489" s="184" t="str">
        <f t="shared" si="63"/>
        <v>L0007552</v>
      </c>
      <c r="Z489" s="28"/>
      <c r="AA489" s="28"/>
      <c r="AB489" s="23"/>
    </row>
    <row r="490" spans="1:28" ht="15">
      <c r="A490" s="2" t="s">
        <v>6911</v>
      </c>
      <c r="B490" s="2" t="s">
        <v>13</v>
      </c>
      <c r="C490" s="2" t="s">
        <v>14</v>
      </c>
      <c r="D490" s="2" t="s">
        <v>628</v>
      </c>
      <c r="E490" s="2" t="s">
        <v>766</v>
      </c>
      <c r="F490" s="2" t="s">
        <v>15</v>
      </c>
      <c r="G490" s="2" t="s">
        <v>3477</v>
      </c>
      <c r="H490" s="2" t="s">
        <v>3483</v>
      </c>
      <c r="I490" s="2" t="s">
        <v>16</v>
      </c>
      <c r="J490" s="75">
        <v>62.87</v>
      </c>
      <c r="K490" s="76">
        <v>2.5000002000000001</v>
      </c>
      <c r="L490" s="77">
        <v>0.25</v>
      </c>
      <c r="M490" s="78">
        <v>42885</v>
      </c>
      <c r="N490" s="96" t="s">
        <v>5224</v>
      </c>
      <c r="O490" s="2" t="s">
        <v>140</v>
      </c>
      <c r="P490" s="2" t="s">
        <v>3464</v>
      </c>
      <c r="Q490" s="2" t="s">
        <v>3471</v>
      </c>
      <c r="R490" s="23" t="str">
        <f t="shared" si="59"/>
        <v>OK-Canadian-14N-7W-17</v>
      </c>
      <c r="S490" s="23" t="str">
        <f t="shared" si="56"/>
        <v>14N-7W-17</v>
      </c>
      <c r="T490" s="23" t="str">
        <f t="shared" si="57"/>
        <v>14</v>
      </c>
      <c r="U490" s="23" t="str">
        <f t="shared" si="60"/>
        <v>N</v>
      </c>
      <c r="V490" s="23" t="str">
        <f t="shared" si="58"/>
        <v>7</v>
      </c>
      <c r="W490" s="23" t="str">
        <f t="shared" si="61"/>
        <v>W</v>
      </c>
      <c r="X490" s="23" t="str">
        <f t="shared" si="62"/>
        <v>OK</v>
      </c>
      <c r="Y490" s="184" t="str">
        <f t="shared" si="63"/>
        <v>L0007553</v>
      </c>
      <c r="Z490" s="28"/>
      <c r="AA490" s="28"/>
      <c r="AB490" s="23"/>
    </row>
    <row r="491" spans="1:28" ht="15">
      <c r="A491" s="23" t="s">
        <v>6912</v>
      </c>
      <c r="B491" s="2" t="s">
        <v>13</v>
      </c>
      <c r="C491" s="2" t="s">
        <v>14</v>
      </c>
      <c r="D491" s="2" t="s">
        <v>629</v>
      </c>
      <c r="E491" s="2" t="s">
        <v>122</v>
      </c>
      <c r="F491" s="2" t="s">
        <v>15</v>
      </c>
      <c r="G491" s="2" t="s">
        <v>3477</v>
      </c>
      <c r="H491" s="2" t="s">
        <v>3483</v>
      </c>
      <c r="I491" s="2" t="s">
        <v>16</v>
      </c>
      <c r="J491" s="75">
        <v>58.14</v>
      </c>
      <c r="K491" s="76">
        <v>5.7142860000000004</v>
      </c>
      <c r="L491" s="77">
        <v>0.1875</v>
      </c>
      <c r="M491" s="78">
        <v>39825</v>
      </c>
      <c r="N491" s="96" t="s">
        <v>5225</v>
      </c>
      <c r="O491" s="2" t="s">
        <v>140</v>
      </c>
      <c r="P491" s="2" t="s">
        <v>3464</v>
      </c>
      <c r="Q491" s="2" t="s">
        <v>3471</v>
      </c>
      <c r="R491" s="23" t="str">
        <f t="shared" si="59"/>
        <v>OK-Canadian-14N-7W-17</v>
      </c>
      <c r="S491" s="23" t="str">
        <f t="shared" si="56"/>
        <v>14N-7W-17</v>
      </c>
      <c r="T491" s="23" t="str">
        <f t="shared" si="57"/>
        <v>14</v>
      </c>
      <c r="U491" s="23" t="str">
        <f t="shared" si="60"/>
        <v>N</v>
      </c>
      <c r="V491" s="23" t="str">
        <f t="shared" si="58"/>
        <v>7</v>
      </c>
      <c r="W491" s="23" t="str">
        <f t="shared" si="61"/>
        <v>W</v>
      </c>
      <c r="X491" s="23" t="str">
        <f t="shared" si="62"/>
        <v>OK</v>
      </c>
      <c r="Y491" s="184" t="str">
        <f t="shared" si="63"/>
        <v>L0007554</v>
      </c>
      <c r="Z491" s="28"/>
      <c r="AA491" s="28"/>
      <c r="AB491" s="23"/>
    </row>
    <row r="492" spans="1:28" ht="15">
      <c r="A492" s="2" t="s">
        <v>6913</v>
      </c>
      <c r="B492" s="2" t="s">
        <v>13</v>
      </c>
      <c r="C492" s="2" t="s">
        <v>14</v>
      </c>
      <c r="D492" s="2" t="s">
        <v>630</v>
      </c>
      <c r="E492" s="2" t="s">
        <v>1100</v>
      </c>
      <c r="F492" s="2" t="s">
        <v>15</v>
      </c>
      <c r="G492" s="2" t="s">
        <v>3477</v>
      </c>
      <c r="H492" s="2" t="s">
        <v>3483</v>
      </c>
      <c r="I492" s="2" t="s">
        <v>16</v>
      </c>
      <c r="J492" s="75">
        <v>62.36</v>
      </c>
      <c r="K492" s="76">
        <v>0.63492059999999995</v>
      </c>
      <c r="L492" s="77">
        <v>0.25</v>
      </c>
      <c r="M492" s="78">
        <v>39818</v>
      </c>
      <c r="N492" s="96" t="s">
        <v>3773</v>
      </c>
      <c r="O492" s="2" t="s">
        <v>140</v>
      </c>
      <c r="P492" s="2" t="s">
        <v>3464</v>
      </c>
      <c r="Q492" s="2" t="s">
        <v>3471</v>
      </c>
      <c r="R492" s="23" t="str">
        <f t="shared" si="59"/>
        <v>OK-Canadian-14N-7W-17</v>
      </c>
      <c r="S492" s="23" t="str">
        <f t="shared" si="56"/>
        <v>14N-7W-17</v>
      </c>
      <c r="T492" s="23" t="str">
        <f t="shared" si="57"/>
        <v>14</v>
      </c>
      <c r="U492" s="23" t="str">
        <f t="shared" si="60"/>
        <v>N</v>
      </c>
      <c r="V492" s="23" t="str">
        <f t="shared" si="58"/>
        <v>7</v>
      </c>
      <c r="W492" s="23" t="str">
        <f t="shared" si="61"/>
        <v>W</v>
      </c>
      <c r="X492" s="23" t="str">
        <f t="shared" si="62"/>
        <v>OK</v>
      </c>
      <c r="Y492" s="184" t="str">
        <f t="shared" si="63"/>
        <v>L0007555</v>
      </c>
      <c r="Z492" s="28"/>
      <c r="AA492" s="28"/>
      <c r="AB492" s="23"/>
    </row>
    <row r="493" spans="1:28" ht="15">
      <c r="A493" s="2" t="s">
        <v>6914</v>
      </c>
      <c r="B493" s="2" t="s">
        <v>13</v>
      </c>
      <c r="C493" s="2" t="s">
        <v>14</v>
      </c>
      <c r="D493" s="2" t="s">
        <v>631</v>
      </c>
      <c r="E493" s="2" t="s">
        <v>723</v>
      </c>
      <c r="F493" s="2" t="s">
        <v>15</v>
      </c>
      <c r="G493" s="2" t="s">
        <v>3477</v>
      </c>
      <c r="H493" s="2" t="s">
        <v>3483</v>
      </c>
      <c r="I493" s="2" t="s">
        <v>16</v>
      </c>
      <c r="J493" s="75">
        <v>56.48</v>
      </c>
      <c r="K493" s="76">
        <v>1.9047617999999999</v>
      </c>
      <c r="L493" s="77">
        <v>0.25</v>
      </c>
      <c r="M493" s="78">
        <v>40292</v>
      </c>
      <c r="N493" s="96" t="s">
        <v>3774</v>
      </c>
      <c r="O493" s="2" t="s">
        <v>140</v>
      </c>
      <c r="P493" s="2" t="s">
        <v>3464</v>
      </c>
      <c r="Q493" s="2" t="s">
        <v>3471</v>
      </c>
      <c r="R493" s="23" t="str">
        <f t="shared" si="59"/>
        <v>OK-Canadian-14N-7W-17</v>
      </c>
      <c r="S493" s="23" t="str">
        <f t="shared" si="56"/>
        <v>14N-7W-17</v>
      </c>
      <c r="T493" s="23" t="str">
        <f t="shared" si="57"/>
        <v>14</v>
      </c>
      <c r="U493" s="23" t="str">
        <f t="shared" si="60"/>
        <v>N</v>
      </c>
      <c r="V493" s="23" t="str">
        <f t="shared" si="58"/>
        <v>7</v>
      </c>
      <c r="W493" s="23" t="str">
        <f t="shared" si="61"/>
        <v>W</v>
      </c>
      <c r="X493" s="23" t="str">
        <f t="shared" si="62"/>
        <v>OK</v>
      </c>
      <c r="Y493" s="184" t="str">
        <f t="shared" si="63"/>
        <v>L0007556</v>
      </c>
      <c r="Z493" s="28"/>
      <c r="AA493" s="28"/>
      <c r="AB493" s="23"/>
    </row>
    <row r="494" spans="1:28" ht="15">
      <c r="A494" s="23" t="s">
        <v>6915</v>
      </c>
      <c r="B494" s="2" t="s">
        <v>13</v>
      </c>
      <c r="C494" s="2" t="s">
        <v>14</v>
      </c>
      <c r="D494" s="2" t="s">
        <v>632</v>
      </c>
      <c r="E494" s="23" t="s">
        <v>2552</v>
      </c>
      <c r="F494" s="2" t="s">
        <v>15</v>
      </c>
      <c r="G494" s="2" t="s">
        <v>3477</v>
      </c>
      <c r="H494" s="2" t="s">
        <v>3483</v>
      </c>
      <c r="I494" s="2" t="s">
        <v>16</v>
      </c>
      <c r="J494" s="75">
        <v>61.45</v>
      </c>
      <c r="K494" s="76">
        <v>5.7142860000000004</v>
      </c>
      <c r="L494" s="77">
        <v>0.1875</v>
      </c>
      <c r="M494" s="78">
        <v>42829</v>
      </c>
      <c r="N494" s="96" t="s">
        <v>3775</v>
      </c>
      <c r="O494" s="2" t="s">
        <v>140</v>
      </c>
      <c r="P494" s="2" t="s">
        <v>3464</v>
      </c>
      <c r="Q494" s="2" t="s">
        <v>3471</v>
      </c>
      <c r="R494" s="23" t="str">
        <f t="shared" si="59"/>
        <v>OK-Canadian-14N-7W-17</v>
      </c>
      <c r="S494" s="23" t="str">
        <f t="shared" si="56"/>
        <v>14N-7W-17</v>
      </c>
      <c r="T494" s="23" t="str">
        <f t="shared" si="57"/>
        <v>14</v>
      </c>
      <c r="U494" s="23" t="str">
        <f t="shared" si="60"/>
        <v>N</v>
      </c>
      <c r="V494" s="23" t="str">
        <f t="shared" si="58"/>
        <v>7</v>
      </c>
      <c r="W494" s="23" t="str">
        <f t="shared" si="61"/>
        <v>W</v>
      </c>
      <c r="X494" s="23" t="str">
        <f t="shared" si="62"/>
        <v>OK</v>
      </c>
      <c r="Y494" s="184" t="str">
        <f t="shared" si="63"/>
        <v>L0007557</v>
      </c>
      <c r="Z494" s="28"/>
      <c r="AA494" s="28"/>
      <c r="AB494" s="23"/>
    </row>
    <row r="495" spans="1:28" ht="15">
      <c r="A495" s="2" t="s">
        <v>6916</v>
      </c>
      <c r="B495" s="2" t="s">
        <v>13</v>
      </c>
      <c r="C495" s="2" t="s">
        <v>14</v>
      </c>
      <c r="D495" s="2" t="s">
        <v>633</v>
      </c>
      <c r="E495" s="2" t="s">
        <v>955</v>
      </c>
      <c r="F495" s="2" t="s">
        <v>15</v>
      </c>
      <c r="G495" s="2" t="s">
        <v>3477</v>
      </c>
      <c r="H495" s="2" t="s">
        <v>3483</v>
      </c>
      <c r="I495" s="2" t="s">
        <v>16</v>
      </c>
      <c r="J495" s="75">
        <v>64.180000000000007</v>
      </c>
      <c r="K495" s="76">
        <v>1.4285711999999999</v>
      </c>
      <c r="L495" s="77">
        <v>0.25</v>
      </c>
      <c r="M495" s="78">
        <v>39820</v>
      </c>
      <c r="N495" s="96" t="s">
        <v>3776</v>
      </c>
      <c r="O495" s="2" t="s">
        <v>140</v>
      </c>
      <c r="P495" s="2" t="s">
        <v>3464</v>
      </c>
      <c r="Q495" s="2" t="s">
        <v>3471</v>
      </c>
      <c r="R495" s="23" t="str">
        <f t="shared" si="59"/>
        <v>OK-Canadian-14N-7W-17</v>
      </c>
      <c r="S495" s="23" t="str">
        <f t="shared" si="56"/>
        <v>14N-7W-17</v>
      </c>
      <c r="T495" s="23" t="str">
        <f t="shared" si="57"/>
        <v>14</v>
      </c>
      <c r="U495" s="23" t="str">
        <f t="shared" si="60"/>
        <v>N</v>
      </c>
      <c r="V495" s="23" t="str">
        <f t="shared" si="58"/>
        <v>7</v>
      </c>
      <c r="W495" s="23" t="str">
        <f t="shared" si="61"/>
        <v>W</v>
      </c>
      <c r="X495" s="23" t="str">
        <f t="shared" si="62"/>
        <v>OK</v>
      </c>
      <c r="Y495" s="184" t="str">
        <f t="shared" si="63"/>
        <v>L0007558</v>
      </c>
      <c r="Z495" s="28"/>
      <c r="AA495" s="28"/>
      <c r="AB495" s="23"/>
    </row>
    <row r="496" spans="1:28" ht="15">
      <c r="A496" s="2" t="s">
        <v>6917</v>
      </c>
      <c r="B496" s="2" t="s">
        <v>13</v>
      </c>
      <c r="C496" s="2" t="s">
        <v>14</v>
      </c>
      <c r="D496" s="2" t="s">
        <v>634</v>
      </c>
      <c r="E496" s="23" t="s">
        <v>2552</v>
      </c>
      <c r="F496" s="2" t="s">
        <v>15</v>
      </c>
      <c r="G496" s="2" t="s">
        <v>3477</v>
      </c>
      <c r="H496" s="2" t="s">
        <v>3483</v>
      </c>
      <c r="I496" s="2" t="s">
        <v>16</v>
      </c>
      <c r="J496" s="75">
        <v>52.46</v>
      </c>
      <c r="K496" s="76">
        <v>1.4285711999999999</v>
      </c>
      <c r="L496" s="77">
        <v>0.1875</v>
      </c>
      <c r="M496" s="78">
        <v>39835</v>
      </c>
      <c r="N496" s="96" t="s">
        <v>3777</v>
      </c>
      <c r="O496" s="2" t="s">
        <v>140</v>
      </c>
      <c r="P496" s="2" t="s">
        <v>3464</v>
      </c>
      <c r="Q496" s="2" t="s">
        <v>3471</v>
      </c>
      <c r="R496" s="23" t="str">
        <f t="shared" si="59"/>
        <v>OK-Canadian-14N-7W-17</v>
      </c>
      <c r="S496" s="23" t="str">
        <f t="shared" si="56"/>
        <v>14N-7W-17</v>
      </c>
      <c r="T496" s="23" t="str">
        <f t="shared" si="57"/>
        <v>14</v>
      </c>
      <c r="U496" s="23" t="str">
        <f t="shared" si="60"/>
        <v>N</v>
      </c>
      <c r="V496" s="23" t="str">
        <f t="shared" si="58"/>
        <v>7</v>
      </c>
      <c r="W496" s="23" t="str">
        <f t="shared" si="61"/>
        <v>W</v>
      </c>
      <c r="X496" s="23" t="str">
        <f t="shared" si="62"/>
        <v>OK</v>
      </c>
      <c r="Y496" s="184" t="str">
        <f t="shared" si="63"/>
        <v>L0007559</v>
      </c>
      <c r="Z496" s="28"/>
      <c r="AA496" s="28"/>
      <c r="AB496" s="23"/>
    </row>
    <row r="497" spans="1:28" ht="15">
      <c r="A497" s="23" t="s">
        <v>6918</v>
      </c>
      <c r="B497" s="2" t="s">
        <v>13</v>
      </c>
      <c r="C497" s="2" t="s">
        <v>14</v>
      </c>
      <c r="D497" s="2" t="s">
        <v>635</v>
      </c>
      <c r="E497" s="2" t="s">
        <v>995</v>
      </c>
      <c r="F497" s="2" t="s">
        <v>15</v>
      </c>
      <c r="G497" s="2" t="s">
        <v>3477</v>
      </c>
      <c r="H497" s="2" t="s">
        <v>3483</v>
      </c>
      <c r="I497" s="2" t="s">
        <v>16</v>
      </c>
      <c r="J497" s="75">
        <v>57.48</v>
      </c>
      <c r="K497" s="76">
        <v>1.4285711999999999</v>
      </c>
      <c r="L497" s="77">
        <v>0.1875</v>
      </c>
      <c r="M497" s="78">
        <v>40290</v>
      </c>
      <c r="N497" s="96" t="s">
        <v>4484</v>
      </c>
      <c r="O497" s="2" t="s">
        <v>140</v>
      </c>
      <c r="P497" s="2" t="s">
        <v>3464</v>
      </c>
      <c r="Q497" s="2" t="s">
        <v>3471</v>
      </c>
      <c r="R497" s="23" t="str">
        <f t="shared" si="59"/>
        <v>OK-Canadian-14N-7W-17</v>
      </c>
      <c r="S497" s="23" t="str">
        <f t="shared" si="56"/>
        <v>14N-7W-17</v>
      </c>
      <c r="T497" s="23" t="str">
        <f t="shared" si="57"/>
        <v>14</v>
      </c>
      <c r="U497" s="23" t="str">
        <f t="shared" si="60"/>
        <v>N</v>
      </c>
      <c r="V497" s="23" t="str">
        <f t="shared" si="58"/>
        <v>7</v>
      </c>
      <c r="W497" s="23" t="str">
        <f t="shared" si="61"/>
        <v>W</v>
      </c>
      <c r="X497" s="23" t="str">
        <f t="shared" si="62"/>
        <v>OK</v>
      </c>
      <c r="Y497" s="184" t="str">
        <f t="shared" si="63"/>
        <v>L0007560</v>
      </c>
      <c r="Z497" s="28"/>
      <c r="AA497" s="28"/>
      <c r="AB497" s="23"/>
    </row>
    <row r="498" spans="1:28" ht="15">
      <c r="A498" s="2" t="s">
        <v>6919</v>
      </c>
      <c r="B498" s="2" t="s">
        <v>13</v>
      </c>
      <c r="C498" s="2" t="s">
        <v>14</v>
      </c>
      <c r="D498" s="2" t="s">
        <v>636</v>
      </c>
      <c r="E498" s="23" t="s">
        <v>201</v>
      </c>
      <c r="F498" s="2" t="s">
        <v>15</v>
      </c>
      <c r="G498" s="2" t="s">
        <v>3477</v>
      </c>
      <c r="H498" s="2" t="s">
        <v>3483</v>
      </c>
      <c r="I498" s="2" t="s">
        <v>16</v>
      </c>
      <c r="J498" s="75">
        <v>61.59</v>
      </c>
      <c r="K498" s="76">
        <v>0.71428559999999996</v>
      </c>
      <c r="L498" s="77">
        <v>0.1875</v>
      </c>
      <c r="M498" s="78">
        <v>42811</v>
      </c>
      <c r="N498" s="96" t="s">
        <v>3778</v>
      </c>
      <c r="O498" s="2" t="s">
        <v>140</v>
      </c>
      <c r="P498" s="2" t="s">
        <v>3464</v>
      </c>
      <c r="Q498" s="2" t="s">
        <v>3471</v>
      </c>
      <c r="R498" s="23" t="str">
        <f t="shared" si="59"/>
        <v>OK-Canadian-14N-7W-17</v>
      </c>
      <c r="S498" s="23" t="str">
        <f t="shared" si="56"/>
        <v>14N-7W-17</v>
      </c>
      <c r="T498" s="23" t="str">
        <f t="shared" si="57"/>
        <v>14</v>
      </c>
      <c r="U498" s="23" t="str">
        <f t="shared" si="60"/>
        <v>N</v>
      </c>
      <c r="V498" s="23" t="str">
        <f t="shared" si="58"/>
        <v>7</v>
      </c>
      <c r="W498" s="23" t="str">
        <f t="shared" si="61"/>
        <v>W</v>
      </c>
      <c r="X498" s="23" t="str">
        <f t="shared" si="62"/>
        <v>OK</v>
      </c>
      <c r="Y498" s="184" t="str">
        <f t="shared" si="63"/>
        <v>L0007561</v>
      </c>
      <c r="Z498" s="28"/>
      <c r="AA498" s="28"/>
      <c r="AB498" s="23"/>
    </row>
    <row r="499" spans="1:28" ht="15">
      <c r="A499" s="2" t="s">
        <v>6920</v>
      </c>
      <c r="B499" s="2" t="s">
        <v>13</v>
      </c>
      <c r="C499" s="2" t="s">
        <v>14</v>
      </c>
      <c r="D499" s="2" t="s">
        <v>637</v>
      </c>
      <c r="E499" s="2" t="s">
        <v>766</v>
      </c>
      <c r="F499" s="2" t="s">
        <v>15</v>
      </c>
      <c r="G499" s="2" t="s">
        <v>3477</v>
      </c>
      <c r="H499" s="2" t="s">
        <v>3483</v>
      </c>
      <c r="I499" s="2" t="s">
        <v>16</v>
      </c>
      <c r="J499" s="75">
        <v>59.25</v>
      </c>
      <c r="K499" s="76">
        <v>1.4285711999999999</v>
      </c>
      <c r="L499" s="77">
        <v>0.1875</v>
      </c>
      <c r="M499" s="78">
        <v>39806</v>
      </c>
      <c r="N499" s="96" t="s">
        <v>5226</v>
      </c>
      <c r="O499" s="2" t="s">
        <v>140</v>
      </c>
      <c r="P499" s="2" t="s">
        <v>3464</v>
      </c>
      <c r="Q499" s="2" t="s">
        <v>3471</v>
      </c>
      <c r="R499" s="23" t="str">
        <f t="shared" si="59"/>
        <v>OK-Canadian-14N-7W-17</v>
      </c>
      <c r="S499" s="23" t="str">
        <f t="shared" si="56"/>
        <v>14N-7W-17</v>
      </c>
      <c r="T499" s="23" t="str">
        <f t="shared" si="57"/>
        <v>14</v>
      </c>
      <c r="U499" s="23" t="str">
        <f t="shared" si="60"/>
        <v>N</v>
      </c>
      <c r="V499" s="23" t="str">
        <f t="shared" si="58"/>
        <v>7</v>
      </c>
      <c r="W499" s="23" t="str">
        <f t="shared" si="61"/>
        <v>W</v>
      </c>
      <c r="X499" s="23" t="str">
        <f t="shared" si="62"/>
        <v>OK</v>
      </c>
      <c r="Y499" s="184" t="str">
        <f t="shared" si="63"/>
        <v>L0007562</v>
      </c>
      <c r="Z499" s="28"/>
      <c r="AA499" s="28"/>
      <c r="AB499" s="23"/>
    </row>
    <row r="500" spans="1:28" ht="15">
      <c r="A500" s="23" t="s">
        <v>6921</v>
      </c>
      <c r="B500" s="2" t="s">
        <v>13</v>
      </c>
      <c r="C500" s="2" t="s">
        <v>14</v>
      </c>
      <c r="D500" s="2" t="s">
        <v>638</v>
      </c>
      <c r="E500" s="23" t="s">
        <v>3188</v>
      </c>
      <c r="F500" s="2" t="s">
        <v>15</v>
      </c>
      <c r="G500" s="2" t="s">
        <v>3477</v>
      </c>
      <c r="H500" s="2" t="s">
        <v>3483</v>
      </c>
      <c r="I500" s="2" t="s">
        <v>16</v>
      </c>
      <c r="J500" s="75">
        <v>60.97</v>
      </c>
      <c r="K500" s="76">
        <v>1.4285711999999999</v>
      </c>
      <c r="L500" s="77">
        <v>0.1875</v>
      </c>
      <c r="M500" s="78">
        <v>39821</v>
      </c>
      <c r="N500" s="96" t="s">
        <v>3779</v>
      </c>
      <c r="O500" s="2" t="s">
        <v>140</v>
      </c>
      <c r="P500" s="2" t="s">
        <v>3464</v>
      </c>
      <c r="Q500" s="2" t="s">
        <v>3471</v>
      </c>
      <c r="R500" s="23" t="str">
        <f t="shared" si="59"/>
        <v>OK-Canadian-14N-7W-17</v>
      </c>
      <c r="S500" s="23" t="str">
        <f t="shared" si="56"/>
        <v>14N-7W-17</v>
      </c>
      <c r="T500" s="23" t="str">
        <f t="shared" si="57"/>
        <v>14</v>
      </c>
      <c r="U500" s="23" t="str">
        <f t="shared" si="60"/>
        <v>N</v>
      </c>
      <c r="V500" s="23" t="str">
        <f t="shared" si="58"/>
        <v>7</v>
      </c>
      <c r="W500" s="23" t="str">
        <f t="shared" si="61"/>
        <v>W</v>
      </c>
      <c r="X500" s="23" t="str">
        <f t="shared" si="62"/>
        <v>OK</v>
      </c>
      <c r="Y500" s="184" t="str">
        <f t="shared" si="63"/>
        <v>L0007563</v>
      </c>
      <c r="Z500" s="28"/>
      <c r="AA500" s="28"/>
      <c r="AB500" s="23"/>
    </row>
    <row r="501" spans="1:28" ht="15">
      <c r="A501" s="2" t="s">
        <v>6922</v>
      </c>
      <c r="B501" s="2" t="s">
        <v>13</v>
      </c>
      <c r="C501" s="2" t="s">
        <v>14</v>
      </c>
      <c r="D501" s="2" t="s">
        <v>639</v>
      </c>
      <c r="E501" s="2" t="s">
        <v>616</v>
      </c>
      <c r="F501" s="2" t="s">
        <v>15</v>
      </c>
      <c r="G501" s="2" t="s">
        <v>3477</v>
      </c>
      <c r="H501" s="2" t="s">
        <v>3483</v>
      </c>
      <c r="I501" s="2" t="s">
        <v>16</v>
      </c>
      <c r="J501" s="75">
        <v>58.05</v>
      </c>
      <c r="K501" s="76">
        <v>0.63492059999999995</v>
      </c>
      <c r="L501" s="77">
        <v>0.25</v>
      </c>
      <c r="M501" s="78">
        <v>40361</v>
      </c>
      <c r="N501" s="96" t="s">
        <v>5227</v>
      </c>
      <c r="O501" s="2" t="s">
        <v>140</v>
      </c>
      <c r="P501" s="2" t="s">
        <v>3464</v>
      </c>
      <c r="Q501" s="2" t="s">
        <v>3471</v>
      </c>
      <c r="R501" s="23" t="str">
        <f t="shared" si="59"/>
        <v>OK-Canadian-14N-7W-17</v>
      </c>
      <c r="S501" s="23" t="str">
        <f t="shared" si="56"/>
        <v>14N-7W-17</v>
      </c>
      <c r="T501" s="23" t="str">
        <f t="shared" si="57"/>
        <v>14</v>
      </c>
      <c r="U501" s="23" t="str">
        <f t="shared" si="60"/>
        <v>N</v>
      </c>
      <c r="V501" s="23" t="str">
        <f t="shared" si="58"/>
        <v>7</v>
      </c>
      <c r="W501" s="23" t="str">
        <f t="shared" si="61"/>
        <v>W</v>
      </c>
      <c r="X501" s="23" t="str">
        <f t="shared" si="62"/>
        <v>OK</v>
      </c>
      <c r="Y501" s="184" t="str">
        <f t="shared" si="63"/>
        <v>L0007564</v>
      </c>
      <c r="Z501" s="28"/>
      <c r="AA501" s="28"/>
      <c r="AB501" s="23"/>
    </row>
    <row r="502" spans="1:28" ht="15">
      <c r="A502" s="2" t="s">
        <v>6923</v>
      </c>
      <c r="B502" s="2" t="s">
        <v>13</v>
      </c>
      <c r="C502" s="2" t="s">
        <v>14</v>
      </c>
      <c r="D502" s="2" t="s">
        <v>640</v>
      </c>
      <c r="E502" s="23" t="s">
        <v>2276</v>
      </c>
      <c r="F502" s="2" t="s">
        <v>15</v>
      </c>
      <c r="G502" s="2" t="s">
        <v>3477</v>
      </c>
      <c r="H502" s="2" t="s">
        <v>3483</v>
      </c>
      <c r="I502" s="2" t="s">
        <v>16</v>
      </c>
      <c r="J502" s="75">
        <v>60.12</v>
      </c>
      <c r="K502" s="76">
        <v>2.5000002000000001</v>
      </c>
      <c r="L502" s="77">
        <v>0.25</v>
      </c>
      <c r="M502" s="78">
        <v>42885</v>
      </c>
      <c r="N502" s="96" t="s">
        <v>5228</v>
      </c>
      <c r="O502" s="2" t="s">
        <v>140</v>
      </c>
      <c r="P502" s="2" t="s">
        <v>3464</v>
      </c>
      <c r="Q502" s="2" t="s">
        <v>3471</v>
      </c>
      <c r="R502" s="23" t="str">
        <f t="shared" si="59"/>
        <v>OK-Canadian-14N-7W-17</v>
      </c>
      <c r="S502" s="23" t="str">
        <f t="shared" si="56"/>
        <v>14N-7W-17</v>
      </c>
      <c r="T502" s="23" t="str">
        <f t="shared" si="57"/>
        <v>14</v>
      </c>
      <c r="U502" s="23" t="str">
        <f t="shared" si="60"/>
        <v>N</v>
      </c>
      <c r="V502" s="23" t="str">
        <f t="shared" si="58"/>
        <v>7</v>
      </c>
      <c r="W502" s="23" t="str">
        <f t="shared" si="61"/>
        <v>W</v>
      </c>
      <c r="X502" s="23" t="str">
        <f t="shared" si="62"/>
        <v>OK</v>
      </c>
      <c r="Y502" s="184" t="str">
        <f t="shared" si="63"/>
        <v>L0007565</v>
      </c>
      <c r="Z502" s="28"/>
      <c r="AA502" s="28"/>
      <c r="AB502" s="23"/>
    </row>
    <row r="503" spans="1:28" ht="15">
      <c r="A503" s="23" t="s">
        <v>6924</v>
      </c>
      <c r="B503" s="2" t="s">
        <v>13</v>
      </c>
      <c r="C503" s="2" t="s">
        <v>14</v>
      </c>
      <c r="D503" s="2" t="s">
        <v>641</v>
      </c>
      <c r="E503" s="23" t="s">
        <v>1589</v>
      </c>
      <c r="F503" s="2" t="s">
        <v>15</v>
      </c>
      <c r="G503" s="2" t="s">
        <v>3477</v>
      </c>
      <c r="H503" s="2" t="s">
        <v>3483</v>
      </c>
      <c r="I503" s="2" t="s">
        <v>16</v>
      </c>
      <c r="J503" s="75">
        <v>59.4</v>
      </c>
      <c r="K503" s="76">
        <v>0.21164040000000001</v>
      </c>
      <c r="L503" s="77">
        <v>0.1875</v>
      </c>
      <c r="M503" s="78">
        <v>39820</v>
      </c>
      <c r="N503" s="96" t="s">
        <v>3780</v>
      </c>
      <c r="O503" s="2" t="s">
        <v>140</v>
      </c>
      <c r="P503" s="2" t="s">
        <v>3464</v>
      </c>
      <c r="Q503" s="2" t="s">
        <v>3471</v>
      </c>
      <c r="R503" s="23" t="str">
        <f t="shared" si="59"/>
        <v>OK-Canadian-14N-7W-17</v>
      </c>
      <c r="S503" s="23" t="str">
        <f t="shared" si="56"/>
        <v>14N-7W-17</v>
      </c>
      <c r="T503" s="23" t="str">
        <f t="shared" si="57"/>
        <v>14</v>
      </c>
      <c r="U503" s="23" t="str">
        <f t="shared" si="60"/>
        <v>N</v>
      </c>
      <c r="V503" s="23" t="str">
        <f t="shared" si="58"/>
        <v>7</v>
      </c>
      <c r="W503" s="23" t="str">
        <f t="shared" si="61"/>
        <v>W</v>
      </c>
      <c r="X503" s="23" t="str">
        <f t="shared" si="62"/>
        <v>OK</v>
      </c>
      <c r="Y503" s="184" t="str">
        <f t="shared" si="63"/>
        <v>L0007566</v>
      </c>
      <c r="Z503" s="28"/>
      <c r="AA503" s="28"/>
      <c r="AB503" s="23"/>
    </row>
    <row r="504" spans="1:28" ht="15">
      <c r="A504" s="2" t="s">
        <v>6925</v>
      </c>
      <c r="B504" s="2" t="s">
        <v>13</v>
      </c>
      <c r="C504" s="2" t="s">
        <v>14</v>
      </c>
      <c r="D504" s="2" t="s">
        <v>642</v>
      </c>
      <c r="E504" s="23" t="s">
        <v>1702</v>
      </c>
      <c r="F504" s="2" t="s">
        <v>15</v>
      </c>
      <c r="G504" s="2" t="s">
        <v>3477</v>
      </c>
      <c r="H504" s="2" t="s">
        <v>3487</v>
      </c>
      <c r="I504" s="2" t="s">
        <v>16</v>
      </c>
      <c r="J504" s="75">
        <v>84.48</v>
      </c>
      <c r="K504" s="76">
        <v>15</v>
      </c>
      <c r="L504" s="77">
        <v>0.22</v>
      </c>
      <c r="M504" s="78">
        <v>27259</v>
      </c>
      <c r="N504" s="96" t="s">
        <v>4485</v>
      </c>
      <c r="O504" s="2" t="s">
        <v>216</v>
      </c>
      <c r="P504" s="2" t="s">
        <v>3465</v>
      </c>
      <c r="Q504" s="2" t="s">
        <v>3471</v>
      </c>
      <c r="R504" s="23" t="str">
        <f t="shared" si="59"/>
        <v>OK-Canadian-15N-7W-25</v>
      </c>
      <c r="S504" s="23" t="str">
        <f t="shared" si="56"/>
        <v>15N-7W-25</v>
      </c>
      <c r="T504" s="23" t="str">
        <f t="shared" si="57"/>
        <v>15</v>
      </c>
      <c r="U504" s="23" t="str">
        <f t="shared" si="60"/>
        <v>N</v>
      </c>
      <c r="V504" s="23" t="str">
        <f t="shared" si="58"/>
        <v>7</v>
      </c>
      <c r="W504" s="23" t="str">
        <f t="shared" si="61"/>
        <v>W</v>
      </c>
      <c r="X504" s="23" t="str">
        <f t="shared" si="62"/>
        <v>OK</v>
      </c>
      <c r="Y504" s="184" t="str">
        <f t="shared" si="63"/>
        <v>L0007567</v>
      </c>
      <c r="Z504" s="28"/>
      <c r="AA504" s="28"/>
      <c r="AB504" s="23"/>
    </row>
    <row r="505" spans="1:28" ht="15">
      <c r="A505" s="2" t="s">
        <v>6926</v>
      </c>
      <c r="B505" s="2" t="s">
        <v>13</v>
      </c>
      <c r="C505" s="2" t="s">
        <v>14</v>
      </c>
      <c r="D505" s="2" t="s">
        <v>643</v>
      </c>
      <c r="E505" s="2" t="s">
        <v>1396</v>
      </c>
      <c r="F505" s="2" t="s">
        <v>15</v>
      </c>
      <c r="G505" s="2" t="s">
        <v>3477</v>
      </c>
      <c r="H505" s="2" t="s">
        <v>3487</v>
      </c>
      <c r="I505" s="2" t="s">
        <v>16</v>
      </c>
      <c r="J505" s="75">
        <v>10.1</v>
      </c>
      <c r="K505" s="76">
        <v>0</v>
      </c>
      <c r="L505" s="77">
        <v>0.22</v>
      </c>
      <c r="M505" s="78">
        <v>27734</v>
      </c>
      <c r="N505" s="96" t="s">
        <v>3550</v>
      </c>
      <c r="O505" s="2" t="s">
        <v>216</v>
      </c>
      <c r="P505" s="2" t="s">
        <v>3465</v>
      </c>
      <c r="Q505" s="2" t="s">
        <v>3471</v>
      </c>
      <c r="R505" s="23" t="str">
        <f t="shared" si="59"/>
        <v>OK-Canadian-15N-7W-25</v>
      </c>
      <c r="S505" s="23" t="str">
        <f t="shared" si="56"/>
        <v>15N-7W-25</v>
      </c>
      <c r="T505" s="23" t="str">
        <f t="shared" si="57"/>
        <v>15</v>
      </c>
      <c r="U505" s="23" t="str">
        <f t="shared" si="60"/>
        <v>N</v>
      </c>
      <c r="V505" s="23" t="str">
        <f t="shared" si="58"/>
        <v>7</v>
      </c>
      <c r="W505" s="23" t="str">
        <f t="shared" si="61"/>
        <v>W</v>
      </c>
      <c r="X505" s="23" t="str">
        <f t="shared" si="62"/>
        <v>OK</v>
      </c>
      <c r="Y505" s="184" t="str">
        <f t="shared" si="63"/>
        <v>L0007568</v>
      </c>
      <c r="Z505" s="28"/>
      <c r="AA505" s="28"/>
      <c r="AB505" s="23"/>
    </row>
    <row r="506" spans="1:28" ht="15">
      <c r="A506" s="23" t="s">
        <v>6927</v>
      </c>
      <c r="B506" s="2" t="s">
        <v>13</v>
      </c>
      <c r="C506" s="2" t="s">
        <v>14</v>
      </c>
      <c r="D506" s="2" t="s">
        <v>644</v>
      </c>
      <c r="E506" s="2" t="s">
        <v>774</v>
      </c>
      <c r="F506" s="2" t="s">
        <v>15</v>
      </c>
      <c r="G506" s="2" t="s">
        <v>3477</v>
      </c>
      <c r="H506" s="2" t="s">
        <v>3487</v>
      </c>
      <c r="I506" s="2" t="s">
        <v>16</v>
      </c>
      <c r="J506" s="75">
        <v>10.15</v>
      </c>
      <c r="K506" s="76">
        <v>0</v>
      </c>
      <c r="L506" s="77">
        <v>0.22</v>
      </c>
      <c r="M506" s="78">
        <v>30254</v>
      </c>
      <c r="N506" s="96" t="s">
        <v>4486</v>
      </c>
      <c r="O506" s="2" t="s">
        <v>216</v>
      </c>
      <c r="P506" s="2" t="s">
        <v>3465</v>
      </c>
      <c r="Q506" s="2" t="s">
        <v>3471</v>
      </c>
      <c r="R506" s="23" t="str">
        <f t="shared" si="59"/>
        <v>OK-Canadian-15N-7W-25</v>
      </c>
      <c r="S506" s="23" t="str">
        <f t="shared" si="56"/>
        <v>15N-7W-25</v>
      </c>
      <c r="T506" s="23" t="str">
        <f t="shared" si="57"/>
        <v>15</v>
      </c>
      <c r="U506" s="23" t="str">
        <f t="shared" si="60"/>
        <v>N</v>
      </c>
      <c r="V506" s="23" t="str">
        <f t="shared" si="58"/>
        <v>7</v>
      </c>
      <c r="W506" s="23" t="str">
        <f t="shared" si="61"/>
        <v>W</v>
      </c>
      <c r="X506" s="23" t="str">
        <f t="shared" si="62"/>
        <v>OK</v>
      </c>
      <c r="Y506" s="184" t="str">
        <f t="shared" si="63"/>
        <v>L0007569</v>
      </c>
      <c r="Z506" s="28"/>
      <c r="AA506" s="28"/>
      <c r="AB506" s="23"/>
    </row>
    <row r="507" spans="1:28" ht="15">
      <c r="A507" s="2" t="s">
        <v>6928</v>
      </c>
      <c r="B507" s="2" t="s">
        <v>13</v>
      </c>
      <c r="C507" s="2" t="s">
        <v>14</v>
      </c>
      <c r="D507" s="2" t="s">
        <v>645</v>
      </c>
      <c r="E507" s="2" t="s">
        <v>774</v>
      </c>
      <c r="F507" s="2" t="s">
        <v>15</v>
      </c>
      <c r="G507" s="2" t="s">
        <v>3477</v>
      </c>
      <c r="H507" s="2" t="s">
        <v>3487</v>
      </c>
      <c r="I507" s="2" t="s">
        <v>16</v>
      </c>
      <c r="J507" s="75">
        <v>9.77</v>
      </c>
      <c r="K507" s="76">
        <v>0</v>
      </c>
      <c r="L507" s="77">
        <v>0.22</v>
      </c>
      <c r="M507" s="78">
        <v>27250</v>
      </c>
      <c r="N507" s="96" t="s">
        <v>4487</v>
      </c>
      <c r="O507" s="2" t="s">
        <v>216</v>
      </c>
      <c r="P507" s="2" t="s">
        <v>3465</v>
      </c>
      <c r="Q507" s="2" t="s">
        <v>3471</v>
      </c>
      <c r="R507" s="23" t="str">
        <f t="shared" si="59"/>
        <v>OK-Canadian-15N-7W-25</v>
      </c>
      <c r="S507" s="23" t="str">
        <f t="shared" si="56"/>
        <v>15N-7W-25</v>
      </c>
      <c r="T507" s="23" t="str">
        <f t="shared" si="57"/>
        <v>15</v>
      </c>
      <c r="U507" s="23" t="str">
        <f t="shared" si="60"/>
        <v>N</v>
      </c>
      <c r="V507" s="23" t="str">
        <f t="shared" si="58"/>
        <v>7</v>
      </c>
      <c r="W507" s="23" t="str">
        <f t="shared" si="61"/>
        <v>W</v>
      </c>
      <c r="X507" s="23" t="str">
        <f t="shared" si="62"/>
        <v>OK</v>
      </c>
      <c r="Y507" s="184" t="str">
        <f t="shared" si="63"/>
        <v>L0007570</v>
      </c>
      <c r="Z507" s="28"/>
      <c r="AA507" s="28"/>
      <c r="AB507" s="23"/>
    </row>
    <row r="508" spans="1:28" ht="15">
      <c r="A508" s="2" t="s">
        <v>6929</v>
      </c>
      <c r="B508" s="2" t="s">
        <v>13</v>
      </c>
      <c r="C508" s="2" t="s">
        <v>14</v>
      </c>
      <c r="D508" s="2" t="s">
        <v>646</v>
      </c>
      <c r="E508" s="23" t="s">
        <v>2276</v>
      </c>
      <c r="F508" s="2" t="s">
        <v>15</v>
      </c>
      <c r="G508" s="2" t="s">
        <v>3477</v>
      </c>
      <c r="H508" s="2" t="s">
        <v>3487</v>
      </c>
      <c r="I508" s="2" t="s">
        <v>16</v>
      </c>
      <c r="J508" s="75">
        <v>9.73</v>
      </c>
      <c r="K508" s="76">
        <v>0</v>
      </c>
      <c r="L508" s="77">
        <v>0.22</v>
      </c>
      <c r="M508" s="78">
        <v>27271</v>
      </c>
      <c r="N508" s="96" t="s">
        <v>5229</v>
      </c>
      <c r="O508" s="2" t="s">
        <v>216</v>
      </c>
      <c r="P508" s="2" t="s">
        <v>3465</v>
      </c>
      <c r="Q508" s="2" t="s">
        <v>3471</v>
      </c>
      <c r="R508" s="23" t="str">
        <f t="shared" si="59"/>
        <v>OK-Canadian-15N-7W-25</v>
      </c>
      <c r="S508" s="23" t="str">
        <f t="shared" si="56"/>
        <v>15N-7W-25</v>
      </c>
      <c r="T508" s="23" t="str">
        <f t="shared" si="57"/>
        <v>15</v>
      </c>
      <c r="U508" s="23" t="str">
        <f t="shared" si="60"/>
        <v>N</v>
      </c>
      <c r="V508" s="23" t="str">
        <f t="shared" si="58"/>
        <v>7</v>
      </c>
      <c r="W508" s="23" t="str">
        <f t="shared" si="61"/>
        <v>W</v>
      </c>
      <c r="X508" s="23" t="str">
        <f t="shared" si="62"/>
        <v>OK</v>
      </c>
      <c r="Y508" s="184" t="str">
        <f t="shared" si="63"/>
        <v>L0007571</v>
      </c>
      <c r="Z508" s="28"/>
      <c r="AA508" s="28"/>
      <c r="AB508" s="23"/>
    </row>
    <row r="509" spans="1:28" ht="15">
      <c r="A509" s="23" t="s">
        <v>6930</v>
      </c>
      <c r="B509" s="2" t="s">
        <v>13</v>
      </c>
      <c r="C509" s="2" t="s">
        <v>14</v>
      </c>
      <c r="D509" s="2" t="s">
        <v>647</v>
      </c>
      <c r="E509" s="23" t="s">
        <v>1777</v>
      </c>
      <c r="F509" s="2" t="s">
        <v>15</v>
      </c>
      <c r="G509" s="2" t="s">
        <v>3477</v>
      </c>
      <c r="H509" s="2" t="s">
        <v>3487</v>
      </c>
      <c r="I509" s="2" t="s">
        <v>16</v>
      </c>
      <c r="J509" s="75">
        <v>9.76</v>
      </c>
      <c r="K509" s="76">
        <v>0</v>
      </c>
      <c r="L509" s="77">
        <v>0.22</v>
      </c>
      <c r="M509" s="78">
        <v>27729</v>
      </c>
      <c r="N509" s="96" t="s">
        <v>4487</v>
      </c>
      <c r="O509" s="2" t="s">
        <v>216</v>
      </c>
      <c r="P509" s="2" t="s">
        <v>3465</v>
      </c>
      <c r="Q509" s="2" t="s">
        <v>3471</v>
      </c>
      <c r="R509" s="23" t="str">
        <f t="shared" si="59"/>
        <v>OK-Canadian-15N-7W-25</v>
      </c>
      <c r="S509" s="23" t="str">
        <f t="shared" si="56"/>
        <v>15N-7W-25</v>
      </c>
      <c r="T509" s="23" t="str">
        <f t="shared" si="57"/>
        <v>15</v>
      </c>
      <c r="U509" s="23" t="str">
        <f t="shared" si="60"/>
        <v>N</v>
      </c>
      <c r="V509" s="23" t="str">
        <f t="shared" si="58"/>
        <v>7</v>
      </c>
      <c r="W509" s="23" t="str">
        <f t="shared" si="61"/>
        <v>W</v>
      </c>
      <c r="X509" s="23" t="str">
        <f t="shared" si="62"/>
        <v>OK</v>
      </c>
      <c r="Y509" s="184" t="str">
        <f t="shared" si="63"/>
        <v>L0007572</v>
      </c>
      <c r="Z509" s="28"/>
      <c r="AA509" s="28"/>
      <c r="AB509" s="23"/>
    </row>
    <row r="510" spans="1:28" ht="15">
      <c r="A510" s="2" t="s">
        <v>6931</v>
      </c>
      <c r="B510" s="2" t="s">
        <v>13</v>
      </c>
      <c r="C510" s="2" t="s">
        <v>14</v>
      </c>
      <c r="D510" s="2" t="s">
        <v>648</v>
      </c>
      <c r="E510" s="23" t="s">
        <v>3126</v>
      </c>
      <c r="F510" s="2" t="s">
        <v>15</v>
      </c>
      <c r="G510" s="2" t="s">
        <v>3477</v>
      </c>
      <c r="H510" s="2" t="s">
        <v>3487</v>
      </c>
      <c r="I510" s="2" t="s">
        <v>16</v>
      </c>
      <c r="J510" s="75">
        <v>10.17</v>
      </c>
      <c r="K510" s="76">
        <v>0</v>
      </c>
      <c r="L510" s="77">
        <v>0.22</v>
      </c>
      <c r="M510" s="78">
        <v>30254</v>
      </c>
      <c r="N510" s="96" t="s">
        <v>5230</v>
      </c>
      <c r="O510" s="2" t="s">
        <v>216</v>
      </c>
      <c r="P510" s="2" t="s">
        <v>3465</v>
      </c>
      <c r="Q510" s="2" t="s">
        <v>3471</v>
      </c>
      <c r="R510" s="23" t="str">
        <f t="shared" si="59"/>
        <v>OK-Canadian-15N-7W-25</v>
      </c>
      <c r="S510" s="23" t="str">
        <f t="shared" si="56"/>
        <v>15N-7W-25</v>
      </c>
      <c r="T510" s="23" t="str">
        <f t="shared" si="57"/>
        <v>15</v>
      </c>
      <c r="U510" s="23" t="str">
        <f t="shared" si="60"/>
        <v>N</v>
      </c>
      <c r="V510" s="23" t="str">
        <f t="shared" si="58"/>
        <v>7</v>
      </c>
      <c r="W510" s="23" t="str">
        <f t="shared" si="61"/>
        <v>W</v>
      </c>
      <c r="X510" s="23" t="str">
        <f t="shared" si="62"/>
        <v>OK</v>
      </c>
      <c r="Y510" s="184" t="str">
        <f t="shared" si="63"/>
        <v>L0007573</v>
      </c>
      <c r="Z510" s="28"/>
      <c r="AA510" s="28"/>
      <c r="AB510" s="23"/>
    </row>
    <row r="511" spans="1:28" ht="15">
      <c r="A511" s="2" t="s">
        <v>6932</v>
      </c>
      <c r="B511" s="2" t="s">
        <v>13</v>
      </c>
      <c r="C511" s="2" t="s">
        <v>14</v>
      </c>
      <c r="D511" s="2" t="s">
        <v>649</v>
      </c>
      <c r="E511" s="23" t="s">
        <v>3188</v>
      </c>
      <c r="F511" s="2" t="s">
        <v>15</v>
      </c>
      <c r="G511" s="2" t="s">
        <v>3477</v>
      </c>
      <c r="H511" s="2" t="s">
        <v>3487</v>
      </c>
      <c r="I511" s="2" t="s">
        <v>16</v>
      </c>
      <c r="J511" s="75">
        <v>9.77</v>
      </c>
      <c r="K511" s="76">
        <v>0</v>
      </c>
      <c r="L511" s="77">
        <v>0.22</v>
      </c>
      <c r="M511" s="78">
        <v>27250</v>
      </c>
      <c r="N511" s="96" t="s">
        <v>5231</v>
      </c>
      <c r="O511" s="2" t="s">
        <v>216</v>
      </c>
      <c r="P511" s="2" t="s">
        <v>3465</v>
      </c>
      <c r="Q511" s="2" t="s">
        <v>3471</v>
      </c>
      <c r="R511" s="23" t="str">
        <f t="shared" si="59"/>
        <v>OK-Canadian-15N-7W-25</v>
      </c>
      <c r="S511" s="23" t="str">
        <f t="shared" si="56"/>
        <v>15N-7W-25</v>
      </c>
      <c r="T511" s="23" t="str">
        <f t="shared" si="57"/>
        <v>15</v>
      </c>
      <c r="U511" s="23" t="str">
        <f t="shared" si="60"/>
        <v>N</v>
      </c>
      <c r="V511" s="23" t="str">
        <f t="shared" si="58"/>
        <v>7</v>
      </c>
      <c r="W511" s="23" t="str">
        <f t="shared" si="61"/>
        <v>W</v>
      </c>
      <c r="X511" s="23" t="str">
        <f t="shared" si="62"/>
        <v>OK</v>
      </c>
      <c r="Y511" s="184" t="str">
        <f t="shared" si="63"/>
        <v>L0007574</v>
      </c>
      <c r="Z511" s="28"/>
      <c r="AA511" s="28"/>
      <c r="AB511" s="23"/>
    </row>
    <row r="512" spans="1:28" ht="15">
      <c r="A512" s="23" t="s">
        <v>6933</v>
      </c>
      <c r="B512" s="2" t="s">
        <v>13</v>
      </c>
      <c r="C512" s="2" t="s">
        <v>14</v>
      </c>
      <c r="D512" s="2" t="s">
        <v>650</v>
      </c>
      <c r="E512" s="2" t="s">
        <v>616</v>
      </c>
      <c r="F512" s="2" t="s">
        <v>15</v>
      </c>
      <c r="G512" s="2" t="s">
        <v>3477</v>
      </c>
      <c r="H512" s="2" t="s">
        <v>3487</v>
      </c>
      <c r="I512" s="2" t="s">
        <v>16</v>
      </c>
      <c r="J512" s="75">
        <v>10.119999999999999</v>
      </c>
      <c r="K512" s="76">
        <v>0</v>
      </c>
      <c r="L512" s="77">
        <v>0.22</v>
      </c>
      <c r="M512" s="78">
        <v>27274</v>
      </c>
      <c r="N512" s="96" t="s">
        <v>5232</v>
      </c>
      <c r="O512" s="2" t="s">
        <v>216</v>
      </c>
      <c r="P512" s="2" t="s">
        <v>3465</v>
      </c>
      <c r="Q512" s="2" t="s">
        <v>3471</v>
      </c>
      <c r="R512" s="23" t="str">
        <f t="shared" si="59"/>
        <v>OK-Canadian-15N-7W-25</v>
      </c>
      <c r="S512" s="23" t="str">
        <f t="shared" si="56"/>
        <v>15N-7W-25</v>
      </c>
      <c r="T512" s="23" t="str">
        <f t="shared" si="57"/>
        <v>15</v>
      </c>
      <c r="U512" s="23" t="str">
        <f t="shared" si="60"/>
        <v>N</v>
      </c>
      <c r="V512" s="23" t="str">
        <f t="shared" si="58"/>
        <v>7</v>
      </c>
      <c r="W512" s="23" t="str">
        <f t="shared" si="61"/>
        <v>W</v>
      </c>
      <c r="X512" s="23" t="str">
        <f t="shared" si="62"/>
        <v>OK</v>
      </c>
      <c r="Y512" s="184" t="str">
        <f t="shared" si="63"/>
        <v>L0007575</v>
      </c>
      <c r="Z512" s="28"/>
      <c r="AA512" s="28"/>
      <c r="AB512" s="23"/>
    </row>
    <row r="513" spans="1:28" ht="15">
      <c r="A513" s="2" t="s">
        <v>6934</v>
      </c>
      <c r="B513" s="2" t="s">
        <v>13</v>
      </c>
      <c r="C513" s="2" t="s">
        <v>14</v>
      </c>
      <c r="D513" s="2" t="s">
        <v>651</v>
      </c>
      <c r="E513" s="23" t="s">
        <v>3063</v>
      </c>
      <c r="F513" s="2" t="s">
        <v>15</v>
      </c>
      <c r="G513" s="2" t="s">
        <v>3477</v>
      </c>
      <c r="H513" s="2" t="s">
        <v>3487</v>
      </c>
      <c r="I513" s="2" t="s">
        <v>16</v>
      </c>
      <c r="J513" s="75">
        <v>11.01</v>
      </c>
      <c r="K513" s="76">
        <v>0</v>
      </c>
      <c r="L513" s="77">
        <v>0.22</v>
      </c>
      <c r="M513" s="78">
        <v>27751</v>
      </c>
      <c r="N513" s="96" t="s">
        <v>3781</v>
      </c>
      <c r="O513" s="2" t="s">
        <v>216</v>
      </c>
      <c r="P513" s="2" t="s">
        <v>3465</v>
      </c>
      <c r="Q513" s="2" t="s">
        <v>3471</v>
      </c>
      <c r="R513" s="23" t="str">
        <f t="shared" si="59"/>
        <v>OK-Canadian-15N-7W-25</v>
      </c>
      <c r="S513" s="23" t="str">
        <f t="shared" si="56"/>
        <v>15N-7W-25</v>
      </c>
      <c r="T513" s="23" t="str">
        <f t="shared" si="57"/>
        <v>15</v>
      </c>
      <c r="U513" s="23" t="str">
        <f t="shared" si="60"/>
        <v>N</v>
      </c>
      <c r="V513" s="23" t="str">
        <f t="shared" si="58"/>
        <v>7</v>
      </c>
      <c r="W513" s="23" t="str">
        <f t="shared" si="61"/>
        <v>W</v>
      </c>
      <c r="X513" s="23" t="str">
        <f t="shared" si="62"/>
        <v>OK</v>
      </c>
      <c r="Y513" s="184" t="str">
        <f t="shared" si="63"/>
        <v>L0007576</v>
      </c>
      <c r="Z513" s="28"/>
      <c r="AA513" s="28"/>
      <c r="AB513" s="23"/>
    </row>
    <row r="514" spans="1:28" ht="15">
      <c r="A514" s="2" t="s">
        <v>6935</v>
      </c>
      <c r="B514" s="2" t="s">
        <v>13</v>
      </c>
      <c r="C514" s="2" t="s">
        <v>14</v>
      </c>
      <c r="D514" s="2" t="s">
        <v>652</v>
      </c>
      <c r="E514" s="2" t="s">
        <v>215</v>
      </c>
      <c r="F514" s="2" t="s">
        <v>15</v>
      </c>
      <c r="G514" s="2" t="s">
        <v>3477</v>
      </c>
      <c r="H514" s="2" t="s">
        <v>3487</v>
      </c>
      <c r="I514" s="2" t="s">
        <v>16</v>
      </c>
      <c r="J514" s="75">
        <v>10.41</v>
      </c>
      <c r="K514" s="76">
        <v>0</v>
      </c>
      <c r="L514" s="77">
        <v>0.22</v>
      </c>
      <c r="M514" s="78">
        <v>30271</v>
      </c>
      <c r="N514" s="96" t="s">
        <v>3551</v>
      </c>
      <c r="O514" s="2" t="s">
        <v>216</v>
      </c>
      <c r="P514" s="2" t="s">
        <v>3465</v>
      </c>
      <c r="Q514" s="2" t="s">
        <v>3471</v>
      </c>
      <c r="R514" s="23" t="str">
        <f t="shared" si="59"/>
        <v>OK-Canadian-15N-7W-25</v>
      </c>
      <c r="S514" s="23" t="str">
        <f t="shared" si="56"/>
        <v>15N-7W-25</v>
      </c>
      <c r="T514" s="23" t="str">
        <f t="shared" si="57"/>
        <v>15</v>
      </c>
      <c r="U514" s="23" t="str">
        <f t="shared" si="60"/>
        <v>N</v>
      </c>
      <c r="V514" s="23" t="str">
        <f t="shared" si="58"/>
        <v>7</v>
      </c>
      <c r="W514" s="23" t="str">
        <f t="shared" si="61"/>
        <v>W</v>
      </c>
      <c r="X514" s="23" t="str">
        <f t="shared" si="62"/>
        <v>OK</v>
      </c>
      <c r="Y514" s="184" t="str">
        <f t="shared" si="63"/>
        <v>L0007577</v>
      </c>
      <c r="Z514" s="28"/>
      <c r="AA514" s="28"/>
      <c r="AB514" s="23"/>
    </row>
    <row r="515" spans="1:28" ht="15">
      <c r="A515" s="23" t="s">
        <v>6936</v>
      </c>
      <c r="B515" s="2" t="s">
        <v>13</v>
      </c>
      <c r="C515" s="2" t="s">
        <v>14</v>
      </c>
      <c r="D515" s="2" t="s">
        <v>653</v>
      </c>
      <c r="E515" s="2" t="s">
        <v>506</v>
      </c>
      <c r="F515" s="2" t="s">
        <v>15</v>
      </c>
      <c r="G515" s="2" t="s">
        <v>3477</v>
      </c>
      <c r="H515" s="2" t="s">
        <v>3487</v>
      </c>
      <c r="I515" s="2" t="s">
        <v>16</v>
      </c>
      <c r="J515" s="75">
        <v>9.81</v>
      </c>
      <c r="K515" s="76">
        <v>0</v>
      </c>
      <c r="L515" s="77">
        <v>0.22</v>
      </c>
      <c r="M515" s="78">
        <v>27264</v>
      </c>
      <c r="N515" s="96" t="s">
        <v>5233</v>
      </c>
      <c r="O515" s="2" t="s">
        <v>216</v>
      </c>
      <c r="P515" s="2" t="s">
        <v>3465</v>
      </c>
      <c r="Q515" s="2" t="s">
        <v>3471</v>
      </c>
      <c r="R515" s="23" t="str">
        <f t="shared" si="59"/>
        <v>OK-Canadian-15N-7W-25</v>
      </c>
      <c r="S515" s="23" t="str">
        <f t="shared" si="56"/>
        <v>15N-7W-25</v>
      </c>
      <c r="T515" s="23" t="str">
        <f t="shared" si="57"/>
        <v>15</v>
      </c>
      <c r="U515" s="23" t="str">
        <f t="shared" si="60"/>
        <v>N</v>
      </c>
      <c r="V515" s="23" t="str">
        <f t="shared" si="58"/>
        <v>7</v>
      </c>
      <c r="W515" s="23" t="str">
        <f t="shared" si="61"/>
        <v>W</v>
      </c>
      <c r="X515" s="23" t="str">
        <f t="shared" si="62"/>
        <v>OK</v>
      </c>
      <c r="Y515" s="184" t="str">
        <f t="shared" si="63"/>
        <v>L0007578</v>
      </c>
      <c r="Z515" s="28"/>
      <c r="AA515" s="28"/>
      <c r="AB515" s="23"/>
    </row>
    <row r="516" spans="1:28" ht="15">
      <c r="A516" s="2" t="s">
        <v>6937</v>
      </c>
      <c r="B516" s="2" t="s">
        <v>13</v>
      </c>
      <c r="C516" s="2" t="s">
        <v>14</v>
      </c>
      <c r="D516" s="2" t="s">
        <v>654</v>
      </c>
      <c r="E516" s="23" t="s">
        <v>2864</v>
      </c>
      <c r="F516" s="2" t="s">
        <v>15</v>
      </c>
      <c r="G516" s="2" t="s">
        <v>3477</v>
      </c>
      <c r="H516" s="2" t="s">
        <v>3487</v>
      </c>
      <c r="I516" s="2" t="s">
        <v>16</v>
      </c>
      <c r="J516" s="75">
        <v>10.58</v>
      </c>
      <c r="K516" s="76">
        <v>0</v>
      </c>
      <c r="L516" s="77">
        <v>0.22</v>
      </c>
      <c r="M516" s="78">
        <v>27267</v>
      </c>
      <c r="N516" s="96" t="s">
        <v>5234</v>
      </c>
      <c r="O516" s="2" t="s">
        <v>216</v>
      </c>
      <c r="P516" s="2" t="s">
        <v>3465</v>
      </c>
      <c r="Q516" s="2" t="s">
        <v>3471</v>
      </c>
      <c r="R516" s="23" t="str">
        <f t="shared" si="59"/>
        <v>OK-Canadian-15N-7W-25</v>
      </c>
      <c r="S516" s="23" t="str">
        <f t="shared" si="56"/>
        <v>15N-7W-25</v>
      </c>
      <c r="T516" s="23" t="str">
        <f t="shared" si="57"/>
        <v>15</v>
      </c>
      <c r="U516" s="23" t="str">
        <f t="shared" si="60"/>
        <v>N</v>
      </c>
      <c r="V516" s="23" t="str">
        <f t="shared" si="58"/>
        <v>7</v>
      </c>
      <c r="W516" s="23" t="str">
        <f t="shared" si="61"/>
        <v>W</v>
      </c>
      <c r="X516" s="23" t="str">
        <f t="shared" si="62"/>
        <v>OK</v>
      </c>
      <c r="Y516" s="184" t="str">
        <f t="shared" si="63"/>
        <v>L0007579</v>
      </c>
      <c r="Z516" s="28"/>
      <c r="AA516" s="28"/>
      <c r="AB516" s="23"/>
    </row>
    <row r="517" spans="1:28" ht="15">
      <c r="A517" s="2" t="s">
        <v>6938</v>
      </c>
      <c r="B517" s="2" t="s">
        <v>13</v>
      </c>
      <c r="C517" s="2" t="s">
        <v>14</v>
      </c>
      <c r="D517" s="2" t="s">
        <v>655</v>
      </c>
      <c r="E517" s="2" t="s">
        <v>1327</v>
      </c>
      <c r="F517" s="2" t="s">
        <v>15</v>
      </c>
      <c r="G517" s="2" t="s">
        <v>3477</v>
      </c>
      <c r="H517" s="2" t="s">
        <v>3487</v>
      </c>
      <c r="I517" s="2" t="s">
        <v>16</v>
      </c>
      <c r="J517" s="75">
        <v>9.77</v>
      </c>
      <c r="K517" s="76">
        <v>0</v>
      </c>
      <c r="L517" s="77">
        <v>0.22</v>
      </c>
      <c r="M517" s="78">
        <v>27751</v>
      </c>
      <c r="N517" s="96" t="s">
        <v>4488</v>
      </c>
      <c r="O517" s="2" t="s">
        <v>216</v>
      </c>
      <c r="P517" s="2" t="s">
        <v>3465</v>
      </c>
      <c r="Q517" s="2" t="s">
        <v>3471</v>
      </c>
      <c r="R517" s="23" t="str">
        <f t="shared" si="59"/>
        <v>OK-Canadian-15N-7W-25</v>
      </c>
      <c r="S517" s="23" t="str">
        <f t="shared" si="56"/>
        <v>15N-7W-25</v>
      </c>
      <c r="T517" s="23" t="str">
        <f t="shared" si="57"/>
        <v>15</v>
      </c>
      <c r="U517" s="23" t="str">
        <f t="shared" si="60"/>
        <v>N</v>
      </c>
      <c r="V517" s="23" t="str">
        <f t="shared" si="58"/>
        <v>7</v>
      </c>
      <c r="W517" s="23" t="str">
        <f t="shared" si="61"/>
        <v>W</v>
      </c>
      <c r="X517" s="23" t="str">
        <f t="shared" si="62"/>
        <v>OK</v>
      </c>
      <c r="Y517" s="184" t="str">
        <f t="shared" si="63"/>
        <v>L0007580</v>
      </c>
      <c r="Z517" s="28"/>
      <c r="AA517" s="28"/>
      <c r="AB517" s="23"/>
    </row>
    <row r="518" spans="1:28" ht="15">
      <c r="A518" s="23" t="s">
        <v>6939</v>
      </c>
      <c r="B518" s="2" t="s">
        <v>13</v>
      </c>
      <c r="C518" s="2" t="s">
        <v>14</v>
      </c>
      <c r="D518" s="2" t="s">
        <v>656</v>
      </c>
      <c r="E518" s="23" t="s">
        <v>2404</v>
      </c>
      <c r="F518" s="2" t="s">
        <v>15</v>
      </c>
      <c r="G518" s="2" t="s">
        <v>3477</v>
      </c>
      <c r="H518" s="2" t="s">
        <v>3487</v>
      </c>
      <c r="I518" s="2" t="s">
        <v>16</v>
      </c>
      <c r="J518" s="75">
        <v>71.680000000000007</v>
      </c>
      <c r="K518" s="76">
        <v>10</v>
      </c>
      <c r="L518" s="77">
        <v>0.125</v>
      </c>
      <c r="M518" s="78">
        <v>29973</v>
      </c>
      <c r="N518" s="96" t="s">
        <v>20</v>
      </c>
      <c r="O518" s="2" t="s">
        <v>216</v>
      </c>
      <c r="P518" s="2" t="s">
        <v>3465</v>
      </c>
      <c r="Q518" s="2" t="s">
        <v>3471</v>
      </c>
      <c r="R518" s="23" t="str">
        <f t="shared" si="59"/>
        <v>OK-Canadian-15N-7W-25</v>
      </c>
      <c r="S518" s="23" t="str">
        <f t="shared" si="56"/>
        <v>15N-7W-25</v>
      </c>
      <c r="T518" s="23" t="str">
        <f t="shared" si="57"/>
        <v>15</v>
      </c>
      <c r="U518" s="23" t="str">
        <f t="shared" si="60"/>
        <v>N</v>
      </c>
      <c r="V518" s="23" t="str">
        <f t="shared" si="58"/>
        <v>7</v>
      </c>
      <c r="W518" s="23" t="str">
        <f t="shared" si="61"/>
        <v>W</v>
      </c>
      <c r="X518" s="23" t="str">
        <f t="shared" si="62"/>
        <v>OK</v>
      </c>
      <c r="Y518" s="184" t="str">
        <f t="shared" si="63"/>
        <v>L0007581</v>
      </c>
      <c r="Z518" s="28"/>
      <c r="AA518" s="28"/>
      <c r="AB518" s="23"/>
    </row>
    <row r="519" spans="1:28" ht="15">
      <c r="A519" s="2" t="s">
        <v>6940</v>
      </c>
      <c r="B519" s="2" t="s">
        <v>13</v>
      </c>
      <c r="C519" s="2" t="s">
        <v>14</v>
      </c>
      <c r="D519" s="2" t="s">
        <v>657</v>
      </c>
      <c r="E519" s="2" t="s">
        <v>215</v>
      </c>
      <c r="F519" s="2" t="s">
        <v>15</v>
      </c>
      <c r="G519" s="2" t="s">
        <v>3477</v>
      </c>
      <c r="H519" s="2" t="s">
        <v>3487</v>
      </c>
      <c r="I519" s="2" t="s">
        <v>16</v>
      </c>
      <c r="J519" s="75">
        <v>75.790000000000006</v>
      </c>
      <c r="K519" s="76">
        <v>8.75</v>
      </c>
      <c r="L519" s="77">
        <v>0.125</v>
      </c>
      <c r="M519" s="78">
        <v>27012</v>
      </c>
      <c r="N519" s="96" t="s">
        <v>3782</v>
      </c>
      <c r="O519" s="2" t="s">
        <v>216</v>
      </c>
      <c r="P519" s="2" t="s">
        <v>3465</v>
      </c>
      <c r="Q519" s="2" t="s">
        <v>3471</v>
      </c>
      <c r="R519" s="23" t="str">
        <f t="shared" si="59"/>
        <v>OK-Canadian-15N-7W-25</v>
      </c>
      <c r="S519" s="23" t="str">
        <f t="shared" si="56"/>
        <v>15N-7W-25</v>
      </c>
      <c r="T519" s="23" t="str">
        <f t="shared" si="57"/>
        <v>15</v>
      </c>
      <c r="U519" s="23" t="str">
        <f t="shared" si="60"/>
        <v>N</v>
      </c>
      <c r="V519" s="23" t="str">
        <f t="shared" si="58"/>
        <v>7</v>
      </c>
      <c r="W519" s="23" t="str">
        <f t="shared" si="61"/>
        <v>W</v>
      </c>
      <c r="X519" s="23" t="str">
        <f t="shared" si="62"/>
        <v>OK</v>
      </c>
      <c r="Y519" s="184" t="str">
        <f t="shared" si="63"/>
        <v>L0007582</v>
      </c>
      <c r="Z519" s="28"/>
      <c r="AA519" s="28"/>
      <c r="AB519" s="23"/>
    </row>
    <row r="520" spans="1:28" ht="15">
      <c r="A520" s="2" t="s">
        <v>6941</v>
      </c>
      <c r="B520" s="2" t="s">
        <v>13</v>
      </c>
      <c r="C520" s="2" t="s">
        <v>14</v>
      </c>
      <c r="D520" s="2" t="s">
        <v>658</v>
      </c>
      <c r="E520" s="2" t="s">
        <v>354</v>
      </c>
      <c r="F520" s="2" t="s">
        <v>15</v>
      </c>
      <c r="G520" s="2" t="s">
        <v>3477</v>
      </c>
      <c r="H520" s="2" t="s">
        <v>3487</v>
      </c>
      <c r="I520" s="2" t="s">
        <v>16</v>
      </c>
      <c r="J520" s="75">
        <v>72.349999999999994</v>
      </c>
      <c r="K520" s="76">
        <v>8.75</v>
      </c>
      <c r="L520" s="77">
        <v>0.125</v>
      </c>
      <c r="M520" s="78">
        <v>26983</v>
      </c>
      <c r="N520" s="96" t="s">
        <v>4489</v>
      </c>
      <c r="O520" s="2" t="s">
        <v>216</v>
      </c>
      <c r="P520" s="2" t="s">
        <v>3465</v>
      </c>
      <c r="Q520" s="2" t="s">
        <v>3471</v>
      </c>
      <c r="R520" s="23" t="str">
        <f t="shared" si="59"/>
        <v>OK-Canadian-15N-7W-25</v>
      </c>
      <c r="S520" s="23" t="str">
        <f t="shared" ref="S520:S583" si="64">_xlfn.TEXTAFTER(R520,"-",2,1,0,"ERROR")</f>
        <v>15N-7W-25</v>
      </c>
      <c r="T520" s="23" t="str">
        <f t="shared" ref="T520:T583" si="65">_xlfn.TEXTBEFORE(P520,U520)</f>
        <v>15</v>
      </c>
      <c r="U520" s="23" t="str">
        <f t="shared" si="60"/>
        <v>N</v>
      </c>
      <c r="V520" s="23" t="str">
        <f t="shared" ref="V520:V583" si="66">_xlfn.TEXTBEFORE(Q520,W520)</f>
        <v>7</v>
      </c>
      <c r="W520" s="23" t="str">
        <f t="shared" si="61"/>
        <v>W</v>
      </c>
      <c r="X520" s="23" t="str">
        <f t="shared" si="62"/>
        <v>OK</v>
      </c>
      <c r="Y520" s="184" t="str">
        <f t="shared" si="63"/>
        <v>L0007583</v>
      </c>
      <c r="Z520" s="28"/>
      <c r="AA520" s="28"/>
      <c r="AB520" s="23"/>
    </row>
    <row r="521" spans="1:28" ht="15">
      <c r="A521" s="23" t="s">
        <v>6942</v>
      </c>
      <c r="B521" s="2" t="s">
        <v>13</v>
      </c>
      <c r="C521" s="2" t="s">
        <v>14</v>
      </c>
      <c r="D521" s="2" t="s">
        <v>659</v>
      </c>
      <c r="E521" s="23" t="s">
        <v>2276</v>
      </c>
      <c r="F521" s="2" t="s">
        <v>15</v>
      </c>
      <c r="G521" s="2" t="s">
        <v>3477</v>
      </c>
      <c r="H521" s="2" t="s">
        <v>3487</v>
      </c>
      <c r="I521" s="2" t="s">
        <v>16</v>
      </c>
      <c r="J521" s="75">
        <v>78.41</v>
      </c>
      <c r="K521" s="76">
        <v>10</v>
      </c>
      <c r="L521" s="77">
        <v>0.125</v>
      </c>
      <c r="M521" s="78">
        <v>27453</v>
      </c>
      <c r="N521" s="96" t="s">
        <v>21</v>
      </c>
      <c r="O521" s="2" t="s">
        <v>216</v>
      </c>
      <c r="P521" s="2" t="s">
        <v>3465</v>
      </c>
      <c r="Q521" s="2" t="s">
        <v>3471</v>
      </c>
      <c r="R521" s="23" t="str">
        <f t="shared" ref="R521:R584" si="67">_xlfn.TEXTJOIN("-",TRUE,F521,G521,P521,Q521,O521)</f>
        <v>OK-Canadian-15N-7W-25</v>
      </c>
      <c r="S521" s="23" t="str">
        <f t="shared" si="64"/>
        <v>15N-7W-25</v>
      </c>
      <c r="T521" s="23" t="str">
        <f t="shared" si="65"/>
        <v>15</v>
      </c>
      <c r="U521" s="23" t="str">
        <f t="shared" ref="U521:U584" si="68">RIGHT(P521,1)</f>
        <v>N</v>
      </c>
      <c r="V521" s="23" t="str">
        <f t="shared" si="66"/>
        <v>7</v>
      </c>
      <c r="W521" s="23" t="str">
        <f t="shared" ref="W521:W584" si="69">RIGHT(Q521,1)</f>
        <v>W</v>
      </c>
      <c r="X521" s="23" t="str">
        <f t="shared" ref="X521:X584" si="70">LEFT(A521,2)</f>
        <v>OK</v>
      </c>
      <c r="Y521" s="184" t="str">
        <f t="shared" ref="Y521:Y584" si="71">MID(A521,4,8)</f>
        <v>L0007584</v>
      </c>
      <c r="Z521" s="28"/>
      <c r="AA521" s="28"/>
      <c r="AB521" s="23"/>
    </row>
    <row r="522" spans="1:28" ht="15">
      <c r="A522" s="2" t="s">
        <v>6943</v>
      </c>
      <c r="B522" s="2" t="s">
        <v>13</v>
      </c>
      <c r="C522" s="2" t="s">
        <v>14</v>
      </c>
      <c r="D522" s="2" t="s">
        <v>660</v>
      </c>
      <c r="E522" s="2" t="s">
        <v>354</v>
      </c>
      <c r="F522" s="2" t="s">
        <v>15</v>
      </c>
      <c r="G522" s="2" t="s">
        <v>3477</v>
      </c>
      <c r="H522" s="2" t="s">
        <v>3487</v>
      </c>
      <c r="I522" s="2" t="s">
        <v>16</v>
      </c>
      <c r="J522" s="75">
        <v>79.89</v>
      </c>
      <c r="K522" s="76">
        <v>8.75</v>
      </c>
      <c r="L522" s="77">
        <v>0.125</v>
      </c>
      <c r="M522" s="78">
        <v>29975</v>
      </c>
      <c r="N522" s="96" t="s">
        <v>4490</v>
      </c>
      <c r="O522" s="2" t="s">
        <v>216</v>
      </c>
      <c r="P522" s="2" t="s">
        <v>3465</v>
      </c>
      <c r="Q522" s="2" t="s">
        <v>3471</v>
      </c>
      <c r="R522" s="23" t="str">
        <f t="shared" si="67"/>
        <v>OK-Canadian-15N-7W-25</v>
      </c>
      <c r="S522" s="23" t="str">
        <f t="shared" si="64"/>
        <v>15N-7W-25</v>
      </c>
      <c r="T522" s="23" t="str">
        <f t="shared" si="65"/>
        <v>15</v>
      </c>
      <c r="U522" s="23" t="str">
        <f t="shared" si="68"/>
        <v>N</v>
      </c>
      <c r="V522" s="23" t="str">
        <f t="shared" si="66"/>
        <v>7</v>
      </c>
      <c r="W522" s="23" t="str">
        <f t="shared" si="69"/>
        <v>W</v>
      </c>
      <c r="X522" s="23" t="str">
        <f t="shared" si="70"/>
        <v>OK</v>
      </c>
      <c r="Y522" s="184" t="str">
        <f t="shared" si="71"/>
        <v>L0007585</v>
      </c>
      <c r="Z522" s="28"/>
      <c r="AA522" s="28"/>
      <c r="AB522" s="23"/>
    </row>
    <row r="523" spans="1:28" ht="15">
      <c r="A523" s="2" t="s">
        <v>6944</v>
      </c>
      <c r="B523" s="2" t="s">
        <v>13</v>
      </c>
      <c r="C523" s="2" t="s">
        <v>14</v>
      </c>
      <c r="D523" s="2" t="s">
        <v>661</v>
      </c>
      <c r="E523" s="2" t="s">
        <v>774</v>
      </c>
      <c r="F523" s="2" t="s">
        <v>15</v>
      </c>
      <c r="G523" s="2" t="s">
        <v>3477</v>
      </c>
      <c r="H523" s="2" t="s">
        <v>3487</v>
      </c>
      <c r="I523" s="2" t="s">
        <v>16</v>
      </c>
      <c r="J523" s="75">
        <v>86.51</v>
      </c>
      <c r="K523" s="76">
        <v>2</v>
      </c>
      <c r="L523" s="77">
        <v>0.125</v>
      </c>
      <c r="M523" s="78">
        <v>27179</v>
      </c>
      <c r="N523" s="96" t="s">
        <v>5235</v>
      </c>
      <c r="O523" s="2" t="s">
        <v>216</v>
      </c>
      <c r="P523" s="2" t="s">
        <v>3465</v>
      </c>
      <c r="Q523" s="2" t="s">
        <v>3471</v>
      </c>
      <c r="R523" s="23" t="str">
        <f t="shared" si="67"/>
        <v>OK-Canadian-15N-7W-25</v>
      </c>
      <c r="S523" s="23" t="str">
        <f t="shared" si="64"/>
        <v>15N-7W-25</v>
      </c>
      <c r="T523" s="23" t="str">
        <f t="shared" si="65"/>
        <v>15</v>
      </c>
      <c r="U523" s="23" t="str">
        <f t="shared" si="68"/>
        <v>N</v>
      </c>
      <c r="V523" s="23" t="str">
        <f t="shared" si="66"/>
        <v>7</v>
      </c>
      <c r="W523" s="23" t="str">
        <f t="shared" si="69"/>
        <v>W</v>
      </c>
      <c r="X523" s="23" t="str">
        <f t="shared" si="70"/>
        <v>OK</v>
      </c>
      <c r="Y523" s="184" t="str">
        <f t="shared" si="71"/>
        <v>L0007586</v>
      </c>
      <c r="Z523" s="28"/>
      <c r="AA523" s="28"/>
      <c r="AB523" s="23"/>
    </row>
    <row r="524" spans="1:28" ht="15">
      <c r="A524" s="23" t="s">
        <v>6945</v>
      </c>
      <c r="B524" s="2" t="s">
        <v>13</v>
      </c>
      <c r="C524" s="2" t="s">
        <v>14</v>
      </c>
      <c r="D524" s="2" t="s">
        <v>662</v>
      </c>
      <c r="E524" s="2" t="s">
        <v>215</v>
      </c>
      <c r="F524" s="2" t="s">
        <v>15</v>
      </c>
      <c r="G524" s="2" t="s">
        <v>3477</v>
      </c>
      <c r="H524" s="2" t="s">
        <v>3487</v>
      </c>
      <c r="I524" s="2" t="s">
        <v>16</v>
      </c>
      <c r="J524" s="75">
        <v>81.12</v>
      </c>
      <c r="K524" s="76">
        <v>3.3333344</v>
      </c>
      <c r="L524" s="77">
        <v>0.125</v>
      </c>
      <c r="M524" s="78">
        <v>26988</v>
      </c>
      <c r="N524" s="96" t="s">
        <v>4491</v>
      </c>
      <c r="O524" s="2" t="s">
        <v>216</v>
      </c>
      <c r="P524" s="2" t="s">
        <v>3465</v>
      </c>
      <c r="Q524" s="2" t="s">
        <v>3471</v>
      </c>
      <c r="R524" s="23" t="str">
        <f t="shared" si="67"/>
        <v>OK-Canadian-15N-7W-25</v>
      </c>
      <c r="S524" s="23" t="str">
        <f t="shared" si="64"/>
        <v>15N-7W-25</v>
      </c>
      <c r="T524" s="23" t="str">
        <f t="shared" si="65"/>
        <v>15</v>
      </c>
      <c r="U524" s="23" t="str">
        <f t="shared" si="68"/>
        <v>N</v>
      </c>
      <c r="V524" s="23" t="str">
        <f t="shared" si="66"/>
        <v>7</v>
      </c>
      <c r="W524" s="23" t="str">
        <f t="shared" si="69"/>
        <v>W</v>
      </c>
      <c r="X524" s="23" t="str">
        <f t="shared" si="70"/>
        <v>OK</v>
      </c>
      <c r="Y524" s="184" t="str">
        <f t="shared" si="71"/>
        <v>L0007587</v>
      </c>
      <c r="Z524" s="28"/>
      <c r="AA524" s="28"/>
      <c r="AB524" s="23"/>
    </row>
    <row r="525" spans="1:28" ht="15">
      <c r="A525" s="2" t="s">
        <v>6946</v>
      </c>
      <c r="B525" s="2" t="s">
        <v>13</v>
      </c>
      <c r="C525" s="2" t="s">
        <v>14</v>
      </c>
      <c r="D525" s="2" t="s">
        <v>663</v>
      </c>
      <c r="E525" s="23" t="s">
        <v>3063</v>
      </c>
      <c r="F525" s="2" t="s">
        <v>15</v>
      </c>
      <c r="G525" s="2" t="s">
        <v>3477</v>
      </c>
      <c r="H525" s="2" t="s">
        <v>3487</v>
      </c>
      <c r="I525" s="2" t="s">
        <v>16</v>
      </c>
      <c r="J525" s="75">
        <v>78.94</v>
      </c>
      <c r="K525" s="76">
        <v>3.3333328</v>
      </c>
      <c r="L525" s="77">
        <v>0.125</v>
      </c>
      <c r="M525" s="78">
        <v>27458</v>
      </c>
      <c r="N525" s="96" t="s">
        <v>4492</v>
      </c>
      <c r="O525" s="2" t="s">
        <v>216</v>
      </c>
      <c r="P525" s="2" t="s">
        <v>3465</v>
      </c>
      <c r="Q525" s="2" t="s">
        <v>3471</v>
      </c>
      <c r="R525" s="23" t="str">
        <f t="shared" si="67"/>
        <v>OK-Canadian-15N-7W-25</v>
      </c>
      <c r="S525" s="23" t="str">
        <f t="shared" si="64"/>
        <v>15N-7W-25</v>
      </c>
      <c r="T525" s="23" t="str">
        <f t="shared" si="65"/>
        <v>15</v>
      </c>
      <c r="U525" s="23" t="str">
        <f t="shared" si="68"/>
        <v>N</v>
      </c>
      <c r="V525" s="23" t="str">
        <f t="shared" si="66"/>
        <v>7</v>
      </c>
      <c r="W525" s="23" t="str">
        <f t="shared" si="69"/>
        <v>W</v>
      </c>
      <c r="X525" s="23" t="str">
        <f t="shared" si="70"/>
        <v>OK</v>
      </c>
      <c r="Y525" s="184" t="str">
        <f t="shared" si="71"/>
        <v>L0007588</v>
      </c>
      <c r="Z525" s="28"/>
      <c r="AA525" s="28"/>
      <c r="AB525" s="23"/>
    </row>
    <row r="526" spans="1:28" ht="15">
      <c r="A526" s="2" t="s">
        <v>6947</v>
      </c>
      <c r="B526" s="2" t="s">
        <v>13</v>
      </c>
      <c r="C526" s="2" t="s">
        <v>14</v>
      </c>
      <c r="D526" s="2" t="s">
        <v>664</v>
      </c>
      <c r="E526" s="2" t="s">
        <v>766</v>
      </c>
      <c r="F526" s="2" t="s">
        <v>15</v>
      </c>
      <c r="G526" s="2" t="s">
        <v>3477</v>
      </c>
      <c r="H526" s="2" t="s">
        <v>3487</v>
      </c>
      <c r="I526" s="2" t="s">
        <v>16</v>
      </c>
      <c r="J526" s="75">
        <v>83.13</v>
      </c>
      <c r="K526" s="76">
        <v>3.8333336</v>
      </c>
      <c r="L526" s="77">
        <v>0.125</v>
      </c>
      <c r="M526" s="78">
        <v>29978</v>
      </c>
      <c r="N526" s="96" t="s">
        <v>4493</v>
      </c>
      <c r="O526" s="2" t="s">
        <v>216</v>
      </c>
      <c r="P526" s="2" t="s">
        <v>3465</v>
      </c>
      <c r="Q526" s="2" t="s">
        <v>3471</v>
      </c>
      <c r="R526" s="23" t="str">
        <f t="shared" si="67"/>
        <v>OK-Canadian-15N-7W-25</v>
      </c>
      <c r="S526" s="23" t="str">
        <f t="shared" si="64"/>
        <v>15N-7W-25</v>
      </c>
      <c r="T526" s="23" t="str">
        <f t="shared" si="65"/>
        <v>15</v>
      </c>
      <c r="U526" s="23" t="str">
        <f t="shared" si="68"/>
        <v>N</v>
      </c>
      <c r="V526" s="23" t="str">
        <f t="shared" si="66"/>
        <v>7</v>
      </c>
      <c r="W526" s="23" t="str">
        <f t="shared" si="69"/>
        <v>W</v>
      </c>
      <c r="X526" s="23" t="str">
        <f t="shared" si="70"/>
        <v>OK</v>
      </c>
      <c r="Y526" s="184" t="str">
        <f t="shared" si="71"/>
        <v>L0007589</v>
      </c>
      <c r="Z526" s="28"/>
      <c r="AA526" s="28"/>
      <c r="AB526" s="23"/>
    </row>
    <row r="527" spans="1:28" ht="15">
      <c r="A527" s="23" t="s">
        <v>6948</v>
      </c>
      <c r="B527" s="2" t="s">
        <v>13</v>
      </c>
      <c r="C527" s="2" t="s">
        <v>14</v>
      </c>
      <c r="D527" s="2" t="s">
        <v>665</v>
      </c>
      <c r="E527" s="2" t="s">
        <v>766</v>
      </c>
      <c r="F527" s="2" t="s">
        <v>15</v>
      </c>
      <c r="G527" s="2" t="s">
        <v>3477</v>
      </c>
      <c r="H527" s="2" t="s">
        <v>3487</v>
      </c>
      <c r="I527" s="2" t="s">
        <v>16</v>
      </c>
      <c r="J527" s="75">
        <v>70.989999999999995</v>
      </c>
      <c r="K527" s="76">
        <v>0.59375040000000001</v>
      </c>
      <c r="L527" s="77">
        <v>0.125</v>
      </c>
      <c r="M527" s="78">
        <v>27186</v>
      </c>
      <c r="N527" s="96" t="s">
        <v>5236</v>
      </c>
      <c r="O527" s="2" t="s">
        <v>216</v>
      </c>
      <c r="P527" s="2" t="s">
        <v>3465</v>
      </c>
      <c r="Q527" s="2" t="s">
        <v>3471</v>
      </c>
      <c r="R527" s="23" t="str">
        <f t="shared" si="67"/>
        <v>OK-Canadian-15N-7W-25</v>
      </c>
      <c r="S527" s="23" t="str">
        <f t="shared" si="64"/>
        <v>15N-7W-25</v>
      </c>
      <c r="T527" s="23" t="str">
        <f t="shared" si="65"/>
        <v>15</v>
      </c>
      <c r="U527" s="23" t="str">
        <f t="shared" si="68"/>
        <v>N</v>
      </c>
      <c r="V527" s="23" t="str">
        <f t="shared" si="66"/>
        <v>7</v>
      </c>
      <c r="W527" s="23" t="str">
        <f t="shared" si="69"/>
        <v>W</v>
      </c>
      <c r="X527" s="23" t="str">
        <f t="shared" si="70"/>
        <v>OK</v>
      </c>
      <c r="Y527" s="184" t="str">
        <f t="shared" si="71"/>
        <v>L0007590</v>
      </c>
      <c r="Z527" s="28"/>
      <c r="AA527" s="28"/>
      <c r="AB527" s="23"/>
    </row>
    <row r="528" spans="1:28" ht="15">
      <c r="A528" s="2" t="s">
        <v>6949</v>
      </c>
      <c r="B528" s="2" t="s">
        <v>13</v>
      </c>
      <c r="C528" s="2" t="s">
        <v>14</v>
      </c>
      <c r="D528" s="2" t="s">
        <v>666</v>
      </c>
      <c r="E528" s="2" t="s">
        <v>774</v>
      </c>
      <c r="F528" s="2" t="s">
        <v>15</v>
      </c>
      <c r="G528" s="2" t="s">
        <v>3477</v>
      </c>
      <c r="H528" s="2" t="s">
        <v>3487</v>
      </c>
      <c r="I528" s="2" t="s">
        <v>16</v>
      </c>
      <c r="J528" s="75">
        <v>80.760000000000005</v>
      </c>
      <c r="K528" s="76">
        <v>1.5</v>
      </c>
      <c r="L528" s="77">
        <v>0.125</v>
      </c>
      <c r="M528" s="78">
        <v>26993</v>
      </c>
      <c r="N528" s="96" t="s">
        <v>3783</v>
      </c>
      <c r="O528" s="2" t="s">
        <v>216</v>
      </c>
      <c r="P528" s="2" t="s">
        <v>3465</v>
      </c>
      <c r="Q528" s="2" t="s">
        <v>3471</v>
      </c>
      <c r="R528" s="23" t="str">
        <f t="shared" si="67"/>
        <v>OK-Canadian-15N-7W-25</v>
      </c>
      <c r="S528" s="23" t="str">
        <f t="shared" si="64"/>
        <v>15N-7W-25</v>
      </c>
      <c r="T528" s="23" t="str">
        <f t="shared" si="65"/>
        <v>15</v>
      </c>
      <c r="U528" s="23" t="str">
        <f t="shared" si="68"/>
        <v>N</v>
      </c>
      <c r="V528" s="23" t="str">
        <f t="shared" si="66"/>
        <v>7</v>
      </c>
      <c r="W528" s="23" t="str">
        <f t="shared" si="69"/>
        <v>W</v>
      </c>
      <c r="X528" s="23" t="str">
        <f t="shared" si="70"/>
        <v>OK</v>
      </c>
      <c r="Y528" s="184" t="str">
        <f t="shared" si="71"/>
        <v>L0007591</v>
      </c>
      <c r="Z528" s="28"/>
      <c r="AA528" s="28"/>
      <c r="AB528" s="23"/>
    </row>
    <row r="529" spans="1:28" ht="15">
      <c r="A529" s="2" t="s">
        <v>6950</v>
      </c>
      <c r="B529" s="2" t="s">
        <v>13</v>
      </c>
      <c r="C529" s="2" t="s">
        <v>14</v>
      </c>
      <c r="D529" s="2" t="s">
        <v>667</v>
      </c>
      <c r="E529" s="23" t="s">
        <v>1502</v>
      </c>
      <c r="F529" s="2" t="s">
        <v>15</v>
      </c>
      <c r="G529" s="2" t="s">
        <v>3477</v>
      </c>
      <c r="H529" s="2" t="s">
        <v>3487</v>
      </c>
      <c r="I529" s="2" t="s">
        <v>16</v>
      </c>
      <c r="J529" s="75">
        <v>82.89</v>
      </c>
      <c r="K529" s="76">
        <v>0.59375040000000001</v>
      </c>
      <c r="L529" s="77">
        <v>0.125</v>
      </c>
      <c r="M529" s="78">
        <v>27670</v>
      </c>
      <c r="N529" s="96" t="s">
        <v>5237</v>
      </c>
      <c r="O529" s="2" t="s">
        <v>216</v>
      </c>
      <c r="P529" s="2" t="s">
        <v>3465</v>
      </c>
      <c r="Q529" s="2" t="s">
        <v>3471</v>
      </c>
      <c r="R529" s="23" t="str">
        <f t="shared" si="67"/>
        <v>OK-Canadian-15N-7W-25</v>
      </c>
      <c r="S529" s="23" t="str">
        <f t="shared" si="64"/>
        <v>15N-7W-25</v>
      </c>
      <c r="T529" s="23" t="str">
        <f t="shared" si="65"/>
        <v>15</v>
      </c>
      <c r="U529" s="23" t="str">
        <f t="shared" si="68"/>
        <v>N</v>
      </c>
      <c r="V529" s="23" t="str">
        <f t="shared" si="66"/>
        <v>7</v>
      </c>
      <c r="W529" s="23" t="str">
        <f t="shared" si="69"/>
        <v>W</v>
      </c>
      <c r="X529" s="23" t="str">
        <f t="shared" si="70"/>
        <v>OK</v>
      </c>
      <c r="Y529" s="184" t="str">
        <f t="shared" si="71"/>
        <v>L0007592</v>
      </c>
      <c r="Z529" s="28"/>
      <c r="AA529" s="28"/>
      <c r="AB529" s="23"/>
    </row>
    <row r="530" spans="1:28" ht="15">
      <c r="A530" s="23" t="s">
        <v>6951</v>
      </c>
      <c r="B530" s="2" t="s">
        <v>13</v>
      </c>
      <c r="C530" s="2" t="s">
        <v>14</v>
      </c>
      <c r="D530" s="2" t="s">
        <v>668</v>
      </c>
      <c r="E530" s="2" t="s">
        <v>955</v>
      </c>
      <c r="F530" s="2" t="s">
        <v>15</v>
      </c>
      <c r="G530" s="2" t="s">
        <v>3477</v>
      </c>
      <c r="H530" s="2" t="s">
        <v>3487</v>
      </c>
      <c r="I530" s="2" t="s">
        <v>16</v>
      </c>
      <c r="J530" s="75">
        <v>73.92</v>
      </c>
      <c r="K530" s="76">
        <v>0.59375040000000001</v>
      </c>
      <c r="L530" s="77">
        <v>0.125</v>
      </c>
      <c r="M530" s="78">
        <v>30185</v>
      </c>
      <c r="N530" s="96" t="s">
        <v>5238</v>
      </c>
      <c r="O530" s="2" t="s">
        <v>216</v>
      </c>
      <c r="P530" s="2" t="s">
        <v>3465</v>
      </c>
      <c r="Q530" s="2" t="s">
        <v>3471</v>
      </c>
      <c r="R530" s="23" t="str">
        <f t="shared" si="67"/>
        <v>OK-Canadian-15N-7W-25</v>
      </c>
      <c r="S530" s="23" t="str">
        <f t="shared" si="64"/>
        <v>15N-7W-25</v>
      </c>
      <c r="T530" s="23" t="str">
        <f t="shared" si="65"/>
        <v>15</v>
      </c>
      <c r="U530" s="23" t="str">
        <f t="shared" si="68"/>
        <v>N</v>
      </c>
      <c r="V530" s="23" t="str">
        <f t="shared" si="66"/>
        <v>7</v>
      </c>
      <c r="W530" s="23" t="str">
        <f t="shared" si="69"/>
        <v>W</v>
      </c>
      <c r="X530" s="23" t="str">
        <f t="shared" si="70"/>
        <v>OK</v>
      </c>
      <c r="Y530" s="184" t="str">
        <f t="shared" si="71"/>
        <v>L0007593</v>
      </c>
      <c r="Z530" s="28"/>
      <c r="AA530" s="28"/>
      <c r="AB530" s="23"/>
    </row>
    <row r="531" spans="1:28" ht="15">
      <c r="A531" s="2" t="s">
        <v>6952</v>
      </c>
      <c r="B531" s="2" t="s">
        <v>13</v>
      </c>
      <c r="C531" s="2" t="s">
        <v>14</v>
      </c>
      <c r="D531" s="2" t="s">
        <v>669</v>
      </c>
      <c r="E531" s="23" t="s">
        <v>2552</v>
      </c>
      <c r="F531" s="2" t="s">
        <v>15</v>
      </c>
      <c r="G531" s="2" t="s">
        <v>3477</v>
      </c>
      <c r="H531" s="2" t="s">
        <v>3487</v>
      </c>
      <c r="I531" s="2" t="s">
        <v>16</v>
      </c>
      <c r="J531" s="75">
        <v>84.38</v>
      </c>
      <c r="K531" s="76">
        <v>0.59375040000000001</v>
      </c>
      <c r="L531" s="77">
        <v>0.125</v>
      </c>
      <c r="M531" s="78">
        <v>27186</v>
      </c>
      <c r="N531" s="96" t="s">
        <v>5239</v>
      </c>
      <c r="O531" s="2" t="s">
        <v>216</v>
      </c>
      <c r="P531" s="2" t="s">
        <v>3465</v>
      </c>
      <c r="Q531" s="2" t="s">
        <v>3471</v>
      </c>
      <c r="R531" s="23" t="str">
        <f t="shared" si="67"/>
        <v>OK-Canadian-15N-7W-25</v>
      </c>
      <c r="S531" s="23" t="str">
        <f t="shared" si="64"/>
        <v>15N-7W-25</v>
      </c>
      <c r="T531" s="23" t="str">
        <f t="shared" si="65"/>
        <v>15</v>
      </c>
      <c r="U531" s="23" t="str">
        <f t="shared" si="68"/>
        <v>N</v>
      </c>
      <c r="V531" s="23" t="str">
        <f t="shared" si="66"/>
        <v>7</v>
      </c>
      <c r="W531" s="23" t="str">
        <f t="shared" si="69"/>
        <v>W</v>
      </c>
      <c r="X531" s="23" t="str">
        <f t="shared" si="70"/>
        <v>OK</v>
      </c>
      <c r="Y531" s="184" t="str">
        <f t="shared" si="71"/>
        <v>L0007594</v>
      </c>
      <c r="Z531" s="28"/>
      <c r="AA531" s="28"/>
      <c r="AB531" s="23"/>
    </row>
    <row r="532" spans="1:28" ht="15">
      <c r="A532" s="2" t="s">
        <v>6953</v>
      </c>
      <c r="B532" s="2" t="s">
        <v>13</v>
      </c>
      <c r="C532" s="2" t="s">
        <v>14</v>
      </c>
      <c r="D532" s="2" t="s">
        <v>670</v>
      </c>
      <c r="E532" s="23" t="s">
        <v>2864</v>
      </c>
      <c r="F532" s="2" t="s">
        <v>15</v>
      </c>
      <c r="G532" s="2" t="s">
        <v>3477</v>
      </c>
      <c r="H532" s="2" t="s">
        <v>3487</v>
      </c>
      <c r="I532" s="2" t="s">
        <v>16</v>
      </c>
      <c r="J532" s="75">
        <v>81.17</v>
      </c>
      <c r="K532" s="76">
        <v>0.59375040000000001</v>
      </c>
      <c r="L532" s="77">
        <v>0.125</v>
      </c>
      <c r="M532" s="78">
        <v>27200</v>
      </c>
      <c r="N532" s="96" t="s">
        <v>5240</v>
      </c>
      <c r="O532" s="2" t="s">
        <v>216</v>
      </c>
      <c r="P532" s="2" t="s">
        <v>3465</v>
      </c>
      <c r="Q532" s="2" t="s">
        <v>3471</v>
      </c>
      <c r="R532" s="23" t="str">
        <f t="shared" si="67"/>
        <v>OK-Canadian-15N-7W-25</v>
      </c>
      <c r="S532" s="23" t="str">
        <f t="shared" si="64"/>
        <v>15N-7W-25</v>
      </c>
      <c r="T532" s="23" t="str">
        <f t="shared" si="65"/>
        <v>15</v>
      </c>
      <c r="U532" s="23" t="str">
        <f t="shared" si="68"/>
        <v>N</v>
      </c>
      <c r="V532" s="23" t="str">
        <f t="shared" si="66"/>
        <v>7</v>
      </c>
      <c r="W532" s="23" t="str">
        <f t="shared" si="69"/>
        <v>W</v>
      </c>
      <c r="X532" s="23" t="str">
        <f t="shared" si="70"/>
        <v>OK</v>
      </c>
      <c r="Y532" s="184" t="str">
        <f t="shared" si="71"/>
        <v>L0007595</v>
      </c>
      <c r="Z532" s="28"/>
      <c r="AA532" s="28"/>
      <c r="AB532" s="23"/>
    </row>
    <row r="533" spans="1:28" ht="15">
      <c r="A533" s="23" t="s">
        <v>6954</v>
      </c>
      <c r="B533" s="2" t="s">
        <v>13</v>
      </c>
      <c r="C533" s="2" t="s">
        <v>14</v>
      </c>
      <c r="D533" s="2" t="s">
        <v>671</v>
      </c>
      <c r="E533" s="23" t="s">
        <v>2692</v>
      </c>
      <c r="F533" s="2" t="s">
        <v>15</v>
      </c>
      <c r="G533" s="2" t="s">
        <v>3477</v>
      </c>
      <c r="H533" s="2" t="s">
        <v>3487</v>
      </c>
      <c r="I533" s="2" t="s">
        <v>16</v>
      </c>
      <c r="J533" s="75">
        <v>78.16</v>
      </c>
      <c r="K533" s="76">
        <v>0.59375040000000001</v>
      </c>
      <c r="L533" s="77">
        <v>0.125</v>
      </c>
      <c r="M533" s="78">
        <v>27670</v>
      </c>
      <c r="N533" s="96" t="s">
        <v>5241</v>
      </c>
      <c r="O533" s="2" t="s">
        <v>216</v>
      </c>
      <c r="P533" s="2" t="s">
        <v>3465</v>
      </c>
      <c r="Q533" s="2" t="s">
        <v>3471</v>
      </c>
      <c r="R533" s="23" t="str">
        <f t="shared" si="67"/>
        <v>OK-Canadian-15N-7W-25</v>
      </c>
      <c r="S533" s="23" t="str">
        <f t="shared" si="64"/>
        <v>15N-7W-25</v>
      </c>
      <c r="T533" s="23" t="str">
        <f t="shared" si="65"/>
        <v>15</v>
      </c>
      <c r="U533" s="23" t="str">
        <f t="shared" si="68"/>
        <v>N</v>
      </c>
      <c r="V533" s="23" t="str">
        <f t="shared" si="66"/>
        <v>7</v>
      </c>
      <c r="W533" s="23" t="str">
        <f t="shared" si="69"/>
        <v>W</v>
      </c>
      <c r="X533" s="23" t="str">
        <f t="shared" si="70"/>
        <v>OK</v>
      </c>
      <c r="Y533" s="184" t="str">
        <f t="shared" si="71"/>
        <v>L0007596</v>
      </c>
      <c r="Z533" s="28"/>
      <c r="AA533" s="28"/>
      <c r="AB533" s="23"/>
    </row>
    <row r="534" spans="1:28" ht="15">
      <c r="A534" s="2" t="s">
        <v>6955</v>
      </c>
      <c r="B534" s="2" t="s">
        <v>13</v>
      </c>
      <c r="C534" s="2" t="s">
        <v>14</v>
      </c>
      <c r="D534" s="2" t="s">
        <v>672</v>
      </c>
      <c r="E534" s="23" t="s">
        <v>2552</v>
      </c>
      <c r="F534" s="2" t="s">
        <v>15</v>
      </c>
      <c r="G534" s="2" t="s">
        <v>3477</v>
      </c>
      <c r="H534" s="2" t="s">
        <v>3487</v>
      </c>
      <c r="I534" s="2" t="s">
        <v>16</v>
      </c>
      <c r="J534" s="75">
        <v>82.34</v>
      </c>
      <c r="K534" s="76">
        <v>0.59375040000000001</v>
      </c>
      <c r="L534" s="77">
        <v>0.125</v>
      </c>
      <c r="M534" s="78">
        <v>30190</v>
      </c>
      <c r="N534" s="96" t="s">
        <v>5242</v>
      </c>
      <c r="O534" s="2" t="s">
        <v>216</v>
      </c>
      <c r="P534" s="2" t="s">
        <v>3465</v>
      </c>
      <c r="Q534" s="2" t="s">
        <v>3471</v>
      </c>
      <c r="R534" s="23" t="str">
        <f t="shared" si="67"/>
        <v>OK-Canadian-15N-7W-25</v>
      </c>
      <c r="S534" s="23" t="str">
        <f t="shared" si="64"/>
        <v>15N-7W-25</v>
      </c>
      <c r="T534" s="23" t="str">
        <f t="shared" si="65"/>
        <v>15</v>
      </c>
      <c r="U534" s="23" t="str">
        <f t="shared" si="68"/>
        <v>N</v>
      </c>
      <c r="V534" s="23" t="str">
        <f t="shared" si="66"/>
        <v>7</v>
      </c>
      <c r="W534" s="23" t="str">
        <f t="shared" si="69"/>
        <v>W</v>
      </c>
      <c r="X534" s="23" t="str">
        <f t="shared" si="70"/>
        <v>OK</v>
      </c>
      <c r="Y534" s="184" t="str">
        <f t="shared" si="71"/>
        <v>L0007597</v>
      </c>
      <c r="Z534" s="28"/>
      <c r="AA534" s="28"/>
      <c r="AB534" s="23"/>
    </row>
    <row r="535" spans="1:28" ht="15">
      <c r="A535" s="2" t="s">
        <v>6956</v>
      </c>
      <c r="B535" s="2" t="s">
        <v>13</v>
      </c>
      <c r="C535" s="2" t="s">
        <v>14</v>
      </c>
      <c r="D535" s="2" t="s">
        <v>673</v>
      </c>
      <c r="E535" s="23" t="s">
        <v>1502</v>
      </c>
      <c r="F535" s="2" t="s">
        <v>15</v>
      </c>
      <c r="G535" s="2" t="s">
        <v>3477</v>
      </c>
      <c r="H535" s="2" t="s">
        <v>3487</v>
      </c>
      <c r="I535" s="2" t="s">
        <v>16</v>
      </c>
      <c r="J535" s="75">
        <v>88.88</v>
      </c>
      <c r="K535" s="76">
        <v>0.59375040000000001</v>
      </c>
      <c r="L535" s="77">
        <v>0.125</v>
      </c>
      <c r="M535" s="78">
        <v>27181</v>
      </c>
      <c r="N535" s="96" t="s">
        <v>5243</v>
      </c>
      <c r="O535" s="2" t="s">
        <v>216</v>
      </c>
      <c r="P535" s="2" t="s">
        <v>3465</v>
      </c>
      <c r="Q535" s="2" t="s">
        <v>3471</v>
      </c>
      <c r="R535" s="23" t="str">
        <f t="shared" si="67"/>
        <v>OK-Canadian-15N-7W-25</v>
      </c>
      <c r="S535" s="23" t="str">
        <f t="shared" si="64"/>
        <v>15N-7W-25</v>
      </c>
      <c r="T535" s="23" t="str">
        <f t="shared" si="65"/>
        <v>15</v>
      </c>
      <c r="U535" s="23" t="str">
        <f t="shared" si="68"/>
        <v>N</v>
      </c>
      <c r="V535" s="23" t="str">
        <f t="shared" si="66"/>
        <v>7</v>
      </c>
      <c r="W535" s="23" t="str">
        <f t="shared" si="69"/>
        <v>W</v>
      </c>
      <c r="X535" s="23" t="str">
        <f t="shared" si="70"/>
        <v>OK</v>
      </c>
      <c r="Y535" s="184" t="str">
        <f t="shared" si="71"/>
        <v>L0007598</v>
      </c>
      <c r="Z535" s="28"/>
      <c r="AA535" s="28"/>
      <c r="AB535" s="23"/>
    </row>
    <row r="536" spans="1:28" ht="15">
      <c r="A536" s="23" t="s">
        <v>6957</v>
      </c>
      <c r="B536" s="2" t="s">
        <v>13</v>
      </c>
      <c r="C536" s="2" t="s">
        <v>14</v>
      </c>
      <c r="D536" s="2" t="s">
        <v>674</v>
      </c>
      <c r="E536" s="23" t="s">
        <v>2404</v>
      </c>
      <c r="F536" s="2" t="s">
        <v>15</v>
      </c>
      <c r="G536" s="2" t="s">
        <v>3477</v>
      </c>
      <c r="H536" s="2" t="s">
        <v>3494</v>
      </c>
      <c r="I536" s="2" t="s">
        <v>16</v>
      </c>
      <c r="J536" s="75">
        <v>120.81</v>
      </c>
      <c r="K536" s="76">
        <v>45.833329999999997</v>
      </c>
      <c r="L536" s="77">
        <v>0.2</v>
      </c>
      <c r="M536" s="78">
        <v>40131</v>
      </c>
      <c r="N536" s="96" t="s">
        <v>4494</v>
      </c>
      <c r="O536" s="2" t="s">
        <v>140</v>
      </c>
      <c r="P536" s="2" t="s">
        <v>3465</v>
      </c>
      <c r="Q536" s="2" t="s">
        <v>3472</v>
      </c>
      <c r="R536" s="23" t="str">
        <f t="shared" si="67"/>
        <v>OK-Canadian-15N-8W-17</v>
      </c>
      <c r="S536" s="23" t="str">
        <f t="shared" si="64"/>
        <v>15N-8W-17</v>
      </c>
      <c r="T536" s="23" t="str">
        <f t="shared" si="65"/>
        <v>15</v>
      </c>
      <c r="U536" s="23" t="str">
        <f t="shared" si="68"/>
        <v>N</v>
      </c>
      <c r="V536" s="23" t="str">
        <f t="shared" si="66"/>
        <v>8</v>
      </c>
      <c r="W536" s="23" t="str">
        <f t="shared" si="69"/>
        <v>W</v>
      </c>
      <c r="X536" s="23" t="str">
        <f t="shared" si="70"/>
        <v>OK</v>
      </c>
      <c r="Y536" s="184" t="str">
        <f t="shared" si="71"/>
        <v>L0007599</v>
      </c>
      <c r="Z536" s="28"/>
      <c r="AA536" s="28"/>
      <c r="AB536" s="23"/>
    </row>
    <row r="537" spans="1:28" ht="15">
      <c r="A537" s="2" t="s">
        <v>6958</v>
      </c>
      <c r="B537" s="2" t="s">
        <v>13</v>
      </c>
      <c r="C537" s="2" t="s">
        <v>14</v>
      </c>
      <c r="D537" s="2" t="s">
        <v>675</v>
      </c>
      <c r="E537" s="23" t="s">
        <v>2276</v>
      </c>
      <c r="F537" s="2" t="s">
        <v>15</v>
      </c>
      <c r="G537" s="2" t="s">
        <v>3477</v>
      </c>
      <c r="H537" s="2" t="s">
        <v>3495</v>
      </c>
      <c r="I537" s="2" t="s">
        <v>16</v>
      </c>
      <c r="J537" s="75">
        <v>1.01</v>
      </c>
      <c r="K537" s="76">
        <v>70</v>
      </c>
      <c r="L537" s="77">
        <v>0.1875</v>
      </c>
      <c r="M537" s="78">
        <v>40110</v>
      </c>
      <c r="N537" s="96" t="s">
        <v>5244</v>
      </c>
      <c r="O537" s="2" t="s">
        <v>538</v>
      </c>
      <c r="P537" s="2" t="s">
        <v>3465</v>
      </c>
      <c r="Q537" s="2" t="s">
        <v>3472</v>
      </c>
      <c r="R537" s="23" t="str">
        <f t="shared" si="67"/>
        <v>OK-Canadian-15N-8W-16</v>
      </c>
      <c r="S537" s="23" t="str">
        <f t="shared" si="64"/>
        <v>15N-8W-16</v>
      </c>
      <c r="T537" s="23" t="str">
        <f t="shared" si="65"/>
        <v>15</v>
      </c>
      <c r="U537" s="23" t="str">
        <f t="shared" si="68"/>
        <v>N</v>
      </c>
      <c r="V537" s="23" t="str">
        <f t="shared" si="66"/>
        <v>8</v>
      </c>
      <c r="W537" s="23" t="str">
        <f t="shared" si="69"/>
        <v>W</v>
      </c>
      <c r="X537" s="23" t="str">
        <f t="shared" si="70"/>
        <v>OK</v>
      </c>
      <c r="Y537" s="184" t="str">
        <f t="shared" si="71"/>
        <v>L0007600</v>
      </c>
      <c r="Z537" s="28"/>
      <c r="AA537" s="28"/>
      <c r="AB537" s="23"/>
    </row>
    <row r="538" spans="1:28" ht="15">
      <c r="A538" s="2" t="s">
        <v>6959</v>
      </c>
      <c r="B538" s="2" t="s">
        <v>13</v>
      </c>
      <c r="C538" s="2" t="s">
        <v>14</v>
      </c>
      <c r="D538" s="2" t="s">
        <v>676</v>
      </c>
      <c r="E538" s="2" t="s">
        <v>1396</v>
      </c>
      <c r="F538" s="2" t="s">
        <v>15</v>
      </c>
      <c r="G538" s="2" t="s">
        <v>3477</v>
      </c>
      <c r="H538" s="2" t="s">
        <v>3495</v>
      </c>
      <c r="I538" s="2" t="s">
        <v>16</v>
      </c>
      <c r="J538" s="75">
        <v>0.97</v>
      </c>
      <c r="K538" s="76">
        <v>70</v>
      </c>
      <c r="L538" s="77">
        <v>0.1875</v>
      </c>
      <c r="M538" s="78">
        <v>42630</v>
      </c>
      <c r="N538" s="96" t="s">
        <v>3784</v>
      </c>
      <c r="O538" s="2" t="s">
        <v>538</v>
      </c>
      <c r="P538" s="2" t="s">
        <v>3465</v>
      </c>
      <c r="Q538" s="2" t="s">
        <v>3472</v>
      </c>
      <c r="R538" s="23" t="str">
        <f t="shared" si="67"/>
        <v>OK-Canadian-15N-8W-16</v>
      </c>
      <c r="S538" s="23" t="str">
        <f t="shared" si="64"/>
        <v>15N-8W-16</v>
      </c>
      <c r="T538" s="23" t="str">
        <f t="shared" si="65"/>
        <v>15</v>
      </c>
      <c r="U538" s="23" t="str">
        <f t="shared" si="68"/>
        <v>N</v>
      </c>
      <c r="V538" s="23" t="str">
        <f t="shared" si="66"/>
        <v>8</v>
      </c>
      <c r="W538" s="23" t="str">
        <f t="shared" si="69"/>
        <v>W</v>
      </c>
      <c r="X538" s="23" t="str">
        <f t="shared" si="70"/>
        <v>OK</v>
      </c>
      <c r="Y538" s="184" t="str">
        <f t="shared" si="71"/>
        <v>L0007601</v>
      </c>
      <c r="Z538" s="28"/>
      <c r="AA538" s="28"/>
      <c r="AB538" s="23"/>
    </row>
    <row r="539" spans="1:28" ht="15">
      <c r="A539" s="23" t="s">
        <v>6960</v>
      </c>
      <c r="B539" s="2" t="s">
        <v>13</v>
      </c>
      <c r="C539" s="2" t="s">
        <v>14</v>
      </c>
      <c r="D539" s="2" t="s">
        <v>677</v>
      </c>
      <c r="E539" s="2" t="s">
        <v>553</v>
      </c>
      <c r="F539" s="2" t="s">
        <v>15</v>
      </c>
      <c r="G539" s="2" t="s">
        <v>3477</v>
      </c>
      <c r="H539" s="2" t="s">
        <v>3496</v>
      </c>
      <c r="I539" s="2" t="s">
        <v>16</v>
      </c>
      <c r="J539" s="75">
        <v>0.96</v>
      </c>
      <c r="K539" s="76">
        <v>14.5</v>
      </c>
      <c r="L539" s="77">
        <v>0.1875</v>
      </c>
      <c r="M539" s="78">
        <v>39794</v>
      </c>
      <c r="N539" s="96" t="s">
        <v>5245</v>
      </c>
      <c r="O539" s="2" t="s">
        <v>115</v>
      </c>
      <c r="P539" s="2" t="s">
        <v>3465</v>
      </c>
      <c r="Q539" s="2" t="s">
        <v>3472</v>
      </c>
      <c r="R539" s="23" t="str">
        <f t="shared" si="67"/>
        <v>OK-Canadian-15N-8W-6</v>
      </c>
      <c r="S539" s="23" t="str">
        <f t="shared" si="64"/>
        <v>15N-8W-6</v>
      </c>
      <c r="T539" s="23" t="str">
        <f t="shared" si="65"/>
        <v>15</v>
      </c>
      <c r="U539" s="23" t="str">
        <f t="shared" si="68"/>
        <v>N</v>
      </c>
      <c r="V539" s="23" t="str">
        <f t="shared" si="66"/>
        <v>8</v>
      </c>
      <c r="W539" s="23" t="str">
        <f t="shared" si="69"/>
        <v>W</v>
      </c>
      <c r="X539" s="23" t="str">
        <f t="shared" si="70"/>
        <v>OK</v>
      </c>
      <c r="Y539" s="184" t="str">
        <f t="shared" si="71"/>
        <v>L0007602</v>
      </c>
      <c r="Z539" s="28"/>
      <c r="AA539" s="28"/>
      <c r="AB539" s="23"/>
    </row>
    <row r="540" spans="1:28" ht="15">
      <c r="A540" s="2" t="s">
        <v>6961</v>
      </c>
      <c r="B540" s="2" t="s">
        <v>13</v>
      </c>
      <c r="C540" s="2" t="s">
        <v>14</v>
      </c>
      <c r="D540" s="2" t="s">
        <v>678</v>
      </c>
      <c r="E540" s="23" t="s">
        <v>2692</v>
      </c>
      <c r="F540" s="2" t="s">
        <v>15</v>
      </c>
      <c r="G540" s="2" t="s">
        <v>3477</v>
      </c>
      <c r="H540" s="2" t="s">
        <v>3496</v>
      </c>
      <c r="I540" s="2" t="s">
        <v>16</v>
      </c>
      <c r="J540" s="75">
        <v>1.04</v>
      </c>
      <c r="K540" s="76">
        <v>14.5</v>
      </c>
      <c r="L540" s="77">
        <v>0.1875</v>
      </c>
      <c r="M540" s="78">
        <v>39808</v>
      </c>
      <c r="N540" s="96" t="s">
        <v>3785</v>
      </c>
      <c r="O540" s="2" t="s">
        <v>115</v>
      </c>
      <c r="P540" s="2" t="s">
        <v>3465</v>
      </c>
      <c r="Q540" s="2" t="s">
        <v>3472</v>
      </c>
      <c r="R540" s="23" t="str">
        <f t="shared" si="67"/>
        <v>OK-Canadian-15N-8W-6</v>
      </c>
      <c r="S540" s="23" t="str">
        <f t="shared" si="64"/>
        <v>15N-8W-6</v>
      </c>
      <c r="T540" s="23" t="str">
        <f t="shared" si="65"/>
        <v>15</v>
      </c>
      <c r="U540" s="23" t="str">
        <f t="shared" si="68"/>
        <v>N</v>
      </c>
      <c r="V540" s="23" t="str">
        <f t="shared" si="66"/>
        <v>8</v>
      </c>
      <c r="W540" s="23" t="str">
        <f t="shared" si="69"/>
        <v>W</v>
      </c>
      <c r="X540" s="23" t="str">
        <f t="shared" si="70"/>
        <v>OK</v>
      </c>
      <c r="Y540" s="184" t="str">
        <f t="shared" si="71"/>
        <v>L0007603</v>
      </c>
      <c r="Z540" s="28"/>
      <c r="AA540" s="28"/>
      <c r="AB540" s="23"/>
    </row>
    <row r="541" spans="1:28" ht="15">
      <c r="A541" s="2" t="s">
        <v>6962</v>
      </c>
      <c r="B541" s="2" t="s">
        <v>13</v>
      </c>
      <c r="C541" s="2" t="s">
        <v>14</v>
      </c>
      <c r="D541" s="2" t="s">
        <v>679</v>
      </c>
      <c r="E541" s="23" t="s">
        <v>1502</v>
      </c>
      <c r="F541" s="2" t="s">
        <v>15</v>
      </c>
      <c r="G541" s="2" t="s">
        <v>3477</v>
      </c>
      <c r="H541" s="2" t="s">
        <v>3496</v>
      </c>
      <c r="I541" s="2" t="s">
        <v>16</v>
      </c>
      <c r="J541" s="75">
        <v>0.95</v>
      </c>
      <c r="K541" s="76">
        <v>14.5</v>
      </c>
      <c r="L541" s="77">
        <v>0.1875</v>
      </c>
      <c r="M541" s="78">
        <v>40278</v>
      </c>
      <c r="N541" s="96" t="s">
        <v>3786</v>
      </c>
      <c r="O541" s="2" t="s">
        <v>115</v>
      </c>
      <c r="P541" s="2" t="s">
        <v>3465</v>
      </c>
      <c r="Q541" s="2" t="s">
        <v>3472</v>
      </c>
      <c r="R541" s="23" t="str">
        <f t="shared" si="67"/>
        <v>OK-Canadian-15N-8W-6</v>
      </c>
      <c r="S541" s="23" t="str">
        <f t="shared" si="64"/>
        <v>15N-8W-6</v>
      </c>
      <c r="T541" s="23" t="str">
        <f t="shared" si="65"/>
        <v>15</v>
      </c>
      <c r="U541" s="23" t="str">
        <f t="shared" si="68"/>
        <v>N</v>
      </c>
      <c r="V541" s="23" t="str">
        <f t="shared" si="66"/>
        <v>8</v>
      </c>
      <c r="W541" s="23" t="str">
        <f t="shared" si="69"/>
        <v>W</v>
      </c>
      <c r="X541" s="23" t="str">
        <f t="shared" si="70"/>
        <v>OK</v>
      </c>
      <c r="Y541" s="184" t="str">
        <f t="shared" si="71"/>
        <v>L0007604</v>
      </c>
      <c r="Z541" s="28"/>
      <c r="AA541" s="28"/>
      <c r="AB541" s="23"/>
    </row>
    <row r="542" spans="1:28" ht="15">
      <c r="A542" s="23" t="s">
        <v>6963</v>
      </c>
      <c r="B542" s="2" t="s">
        <v>13</v>
      </c>
      <c r="C542" s="2" t="s">
        <v>14</v>
      </c>
      <c r="D542" s="2" t="s">
        <v>680</v>
      </c>
      <c r="E542" s="23" t="s">
        <v>201</v>
      </c>
      <c r="F542" s="2" t="s">
        <v>15</v>
      </c>
      <c r="G542" s="2" t="s">
        <v>3477</v>
      </c>
      <c r="H542" s="2" t="s">
        <v>3496</v>
      </c>
      <c r="I542" s="2" t="s">
        <v>16</v>
      </c>
      <c r="J542" s="75">
        <v>1</v>
      </c>
      <c r="K542" s="76">
        <v>10.75</v>
      </c>
      <c r="L542" s="77">
        <v>0.1875</v>
      </c>
      <c r="M542" s="78">
        <v>42805</v>
      </c>
      <c r="N542" s="96" t="s">
        <v>3787</v>
      </c>
      <c r="O542" s="2" t="s">
        <v>115</v>
      </c>
      <c r="P542" s="2" t="s">
        <v>3465</v>
      </c>
      <c r="Q542" s="2" t="s">
        <v>3472</v>
      </c>
      <c r="R542" s="23" t="str">
        <f t="shared" si="67"/>
        <v>OK-Canadian-15N-8W-6</v>
      </c>
      <c r="S542" s="23" t="str">
        <f t="shared" si="64"/>
        <v>15N-8W-6</v>
      </c>
      <c r="T542" s="23" t="str">
        <f t="shared" si="65"/>
        <v>15</v>
      </c>
      <c r="U542" s="23" t="str">
        <f t="shared" si="68"/>
        <v>N</v>
      </c>
      <c r="V542" s="23" t="str">
        <f t="shared" si="66"/>
        <v>8</v>
      </c>
      <c r="W542" s="23" t="str">
        <f t="shared" si="69"/>
        <v>W</v>
      </c>
      <c r="X542" s="23" t="str">
        <f t="shared" si="70"/>
        <v>OK</v>
      </c>
      <c r="Y542" s="184" t="str">
        <f t="shared" si="71"/>
        <v>L0007605</v>
      </c>
      <c r="Z542" s="28"/>
      <c r="AA542" s="28"/>
      <c r="AB542" s="23"/>
    </row>
    <row r="543" spans="1:28" ht="15">
      <c r="A543" s="2" t="s">
        <v>6964</v>
      </c>
      <c r="B543" s="2" t="s">
        <v>13</v>
      </c>
      <c r="C543" s="2" t="s">
        <v>14</v>
      </c>
      <c r="D543" s="2" t="s">
        <v>681</v>
      </c>
      <c r="E543" s="2" t="s">
        <v>354</v>
      </c>
      <c r="F543" s="2" t="s">
        <v>15</v>
      </c>
      <c r="G543" s="2" t="s">
        <v>3477</v>
      </c>
      <c r="H543" s="2" t="s">
        <v>3496</v>
      </c>
      <c r="I543" s="2" t="s">
        <v>16</v>
      </c>
      <c r="J543" s="75">
        <v>0.97</v>
      </c>
      <c r="K543" s="76">
        <v>0.75</v>
      </c>
      <c r="L543" s="77">
        <v>0.1875</v>
      </c>
      <c r="M543" s="78">
        <v>39802</v>
      </c>
      <c r="N543" s="96" t="s">
        <v>3787</v>
      </c>
      <c r="O543" s="2" t="s">
        <v>115</v>
      </c>
      <c r="P543" s="2" t="s">
        <v>3465</v>
      </c>
      <c r="Q543" s="2" t="s">
        <v>3472</v>
      </c>
      <c r="R543" s="23" t="str">
        <f t="shared" si="67"/>
        <v>OK-Canadian-15N-8W-6</v>
      </c>
      <c r="S543" s="23" t="str">
        <f t="shared" si="64"/>
        <v>15N-8W-6</v>
      </c>
      <c r="T543" s="23" t="str">
        <f t="shared" si="65"/>
        <v>15</v>
      </c>
      <c r="U543" s="23" t="str">
        <f t="shared" si="68"/>
        <v>N</v>
      </c>
      <c r="V543" s="23" t="str">
        <f t="shared" si="66"/>
        <v>8</v>
      </c>
      <c r="W543" s="23" t="str">
        <f t="shared" si="69"/>
        <v>W</v>
      </c>
      <c r="X543" s="23" t="str">
        <f t="shared" si="70"/>
        <v>OK</v>
      </c>
      <c r="Y543" s="184" t="str">
        <f t="shared" si="71"/>
        <v>L0007606</v>
      </c>
      <c r="Z543" s="28"/>
      <c r="AA543" s="28"/>
      <c r="AB543" s="23"/>
    </row>
    <row r="544" spans="1:28" ht="15">
      <c r="A544" s="2" t="s">
        <v>6965</v>
      </c>
      <c r="B544" s="2" t="s">
        <v>13</v>
      </c>
      <c r="C544" s="2" t="s">
        <v>14</v>
      </c>
      <c r="D544" s="2" t="s">
        <v>682</v>
      </c>
      <c r="E544" s="23" t="s">
        <v>201</v>
      </c>
      <c r="F544" s="2" t="s">
        <v>15</v>
      </c>
      <c r="G544" s="2" t="s">
        <v>3477</v>
      </c>
      <c r="H544" s="2" t="s">
        <v>3497</v>
      </c>
      <c r="I544" s="2" t="s">
        <v>16</v>
      </c>
      <c r="J544" s="75">
        <v>1.02</v>
      </c>
      <c r="K544" s="76">
        <v>0</v>
      </c>
      <c r="L544" s="77">
        <v>0.1875</v>
      </c>
      <c r="M544" s="78">
        <v>39836</v>
      </c>
      <c r="N544" s="96" t="s">
        <v>3788</v>
      </c>
      <c r="O544" s="2" t="s">
        <v>683</v>
      </c>
      <c r="P544" s="2" t="s">
        <v>3465</v>
      </c>
      <c r="Q544" s="2" t="s">
        <v>3472</v>
      </c>
      <c r="R544" s="23" t="str">
        <f t="shared" si="67"/>
        <v>OK-Canadian-15N-8W-7</v>
      </c>
      <c r="S544" s="23" t="str">
        <f t="shared" si="64"/>
        <v>15N-8W-7</v>
      </c>
      <c r="T544" s="23" t="str">
        <f t="shared" si="65"/>
        <v>15</v>
      </c>
      <c r="U544" s="23" t="str">
        <f t="shared" si="68"/>
        <v>N</v>
      </c>
      <c r="V544" s="23" t="str">
        <f t="shared" si="66"/>
        <v>8</v>
      </c>
      <c r="W544" s="23" t="str">
        <f t="shared" si="69"/>
        <v>W</v>
      </c>
      <c r="X544" s="23" t="str">
        <f t="shared" si="70"/>
        <v>OK</v>
      </c>
      <c r="Y544" s="184" t="str">
        <f t="shared" si="71"/>
        <v>L0007607</v>
      </c>
      <c r="Z544" s="28"/>
      <c r="AA544" s="28"/>
      <c r="AB544" s="23"/>
    </row>
    <row r="545" spans="1:28" ht="15">
      <c r="A545" s="23" t="s">
        <v>6966</v>
      </c>
      <c r="B545" s="2" t="s">
        <v>13</v>
      </c>
      <c r="C545" s="2" t="s">
        <v>14</v>
      </c>
      <c r="D545" s="2" t="s">
        <v>684</v>
      </c>
      <c r="E545" s="23" t="s">
        <v>1702</v>
      </c>
      <c r="F545" s="2" t="s">
        <v>15</v>
      </c>
      <c r="G545" s="2" t="s">
        <v>3477</v>
      </c>
      <c r="H545" s="2" t="s">
        <v>3496</v>
      </c>
      <c r="I545" s="2" t="s">
        <v>16</v>
      </c>
      <c r="J545" s="75">
        <v>1.01</v>
      </c>
      <c r="K545" s="76">
        <v>0.75</v>
      </c>
      <c r="L545" s="77">
        <v>0.1875</v>
      </c>
      <c r="M545" s="78">
        <v>40306</v>
      </c>
      <c r="N545" s="96" t="s">
        <v>3789</v>
      </c>
      <c r="O545" s="2" t="s">
        <v>115</v>
      </c>
      <c r="P545" s="2" t="s">
        <v>3465</v>
      </c>
      <c r="Q545" s="2" t="s">
        <v>3472</v>
      </c>
      <c r="R545" s="23" t="str">
        <f t="shared" si="67"/>
        <v>OK-Canadian-15N-8W-6</v>
      </c>
      <c r="S545" s="23" t="str">
        <f t="shared" si="64"/>
        <v>15N-8W-6</v>
      </c>
      <c r="T545" s="23" t="str">
        <f t="shared" si="65"/>
        <v>15</v>
      </c>
      <c r="U545" s="23" t="str">
        <f t="shared" si="68"/>
        <v>N</v>
      </c>
      <c r="V545" s="23" t="str">
        <f t="shared" si="66"/>
        <v>8</v>
      </c>
      <c r="W545" s="23" t="str">
        <f t="shared" si="69"/>
        <v>W</v>
      </c>
      <c r="X545" s="23" t="str">
        <f t="shared" si="70"/>
        <v>OK</v>
      </c>
      <c r="Y545" s="184" t="str">
        <f t="shared" si="71"/>
        <v>L0007608</v>
      </c>
      <c r="Z545" s="28"/>
      <c r="AA545" s="28"/>
      <c r="AB545" s="23"/>
    </row>
    <row r="546" spans="1:28" ht="15">
      <c r="A546" s="2" t="s">
        <v>6967</v>
      </c>
      <c r="B546" s="2" t="s">
        <v>13</v>
      </c>
      <c r="C546" s="2" t="s">
        <v>14</v>
      </c>
      <c r="D546" s="2" t="s">
        <v>685</v>
      </c>
      <c r="E546" s="23" t="s">
        <v>3188</v>
      </c>
      <c r="F546" s="2" t="s">
        <v>15</v>
      </c>
      <c r="G546" s="2" t="s">
        <v>3477</v>
      </c>
      <c r="H546" s="2" t="s">
        <v>3497</v>
      </c>
      <c r="I546" s="2" t="s">
        <v>16</v>
      </c>
      <c r="J546" s="75">
        <v>1.05</v>
      </c>
      <c r="K546" s="76">
        <v>19.998999999999999</v>
      </c>
      <c r="L546" s="77">
        <v>0.1875</v>
      </c>
      <c r="M546" s="78">
        <v>42834</v>
      </c>
      <c r="N546" s="96" t="s">
        <v>5246</v>
      </c>
      <c r="O546" s="2" t="s">
        <v>683</v>
      </c>
      <c r="P546" s="2" t="s">
        <v>3465</v>
      </c>
      <c r="Q546" s="2" t="s">
        <v>3472</v>
      </c>
      <c r="R546" s="23" t="str">
        <f t="shared" si="67"/>
        <v>OK-Canadian-15N-8W-7</v>
      </c>
      <c r="S546" s="23" t="str">
        <f t="shared" si="64"/>
        <v>15N-8W-7</v>
      </c>
      <c r="T546" s="23" t="str">
        <f t="shared" si="65"/>
        <v>15</v>
      </c>
      <c r="U546" s="23" t="str">
        <f t="shared" si="68"/>
        <v>N</v>
      </c>
      <c r="V546" s="23" t="str">
        <f t="shared" si="66"/>
        <v>8</v>
      </c>
      <c r="W546" s="23" t="str">
        <f t="shared" si="69"/>
        <v>W</v>
      </c>
      <c r="X546" s="23" t="str">
        <f t="shared" si="70"/>
        <v>OK</v>
      </c>
      <c r="Y546" s="184" t="str">
        <f t="shared" si="71"/>
        <v>L0007609</v>
      </c>
      <c r="Z546" s="28"/>
      <c r="AA546" s="28"/>
      <c r="AB546" s="23"/>
    </row>
    <row r="547" spans="1:28" ht="15">
      <c r="A547" s="2" t="s">
        <v>6968</v>
      </c>
      <c r="B547" s="2" t="s">
        <v>13</v>
      </c>
      <c r="C547" s="2" t="s">
        <v>14</v>
      </c>
      <c r="D547" s="2" t="s">
        <v>686</v>
      </c>
      <c r="E547" s="2" t="s">
        <v>898</v>
      </c>
      <c r="F547" s="2" t="s">
        <v>15</v>
      </c>
      <c r="G547" s="2" t="s">
        <v>3477</v>
      </c>
      <c r="H547" s="2" t="s">
        <v>3497</v>
      </c>
      <c r="I547" s="2" t="s">
        <v>16</v>
      </c>
      <c r="J547" s="75">
        <v>0.97</v>
      </c>
      <c r="K547" s="76">
        <v>0.5</v>
      </c>
      <c r="L547" s="77">
        <v>0.1875</v>
      </c>
      <c r="M547" s="78">
        <v>39831</v>
      </c>
      <c r="N547" s="96" t="s">
        <v>3790</v>
      </c>
      <c r="O547" s="2" t="s">
        <v>683</v>
      </c>
      <c r="P547" s="2" t="s">
        <v>3465</v>
      </c>
      <c r="Q547" s="2" t="s">
        <v>3472</v>
      </c>
      <c r="R547" s="23" t="str">
        <f t="shared" si="67"/>
        <v>OK-Canadian-15N-8W-7</v>
      </c>
      <c r="S547" s="23" t="str">
        <f t="shared" si="64"/>
        <v>15N-8W-7</v>
      </c>
      <c r="T547" s="23" t="str">
        <f t="shared" si="65"/>
        <v>15</v>
      </c>
      <c r="U547" s="23" t="str">
        <f t="shared" si="68"/>
        <v>N</v>
      </c>
      <c r="V547" s="23" t="str">
        <f t="shared" si="66"/>
        <v>8</v>
      </c>
      <c r="W547" s="23" t="str">
        <f t="shared" si="69"/>
        <v>W</v>
      </c>
      <c r="X547" s="23" t="str">
        <f t="shared" si="70"/>
        <v>OK</v>
      </c>
      <c r="Y547" s="184" t="str">
        <f t="shared" si="71"/>
        <v>L0007610</v>
      </c>
      <c r="Z547" s="28"/>
      <c r="AA547" s="28"/>
      <c r="AB547" s="23"/>
    </row>
    <row r="548" spans="1:28" ht="15">
      <c r="A548" s="23" t="s">
        <v>6969</v>
      </c>
      <c r="B548" s="2" t="s">
        <v>13</v>
      </c>
      <c r="C548" s="2" t="s">
        <v>14</v>
      </c>
      <c r="D548" s="2" t="s">
        <v>687</v>
      </c>
      <c r="E548" s="2" t="s">
        <v>774</v>
      </c>
      <c r="F548" s="2" t="s">
        <v>15</v>
      </c>
      <c r="G548" s="2" t="s">
        <v>3477</v>
      </c>
      <c r="H548" s="2" t="s">
        <v>3497</v>
      </c>
      <c r="I548" s="2" t="s">
        <v>16</v>
      </c>
      <c r="J548" s="75">
        <v>0.98</v>
      </c>
      <c r="K548" s="76">
        <v>9.9990000000000006</v>
      </c>
      <c r="L548" s="77">
        <v>0.1875</v>
      </c>
      <c r="M548" s="78">
        <v>39845</v>
      </c>
      <c r="N548" s="96" t="s">
        <v>5247</v>
      </c>
      <c r="O548" s="2" t="s">
        <v>683</v>
      </c>
      <c r="P548" s="2" t="s">
        <v>3465</v>
      </c>
      <c r="Q548" s="2" t="s">
        <v>3472</v>
      </c>
      <c r="R548" s="23" t="str">
        <f t="shared" si="67"/>
        <v>OK-Canadian-15N-8W-7</v>
      </c>
      <c r="S548" s="23" t="str">
        <f t="shared" si="64"/>
        <v>15N-8W-7</v>
      </c>
      <c r="T548" s="23" t="str">
        <f t="shared" si="65"/>
        <v>15</v>
      </c>
      <c r="U548" s="23" t="str">
        <f t="shared" si="68"/>
        <v>N</v>
      </c>
      <c r="V548" s="23" t="str">
        <f t="shared" si="66"/>
        <v>8</v>
      </c>
      <c r="W548" s="23" t="str">
        <f t="shared" si="69"/>
        <v>W</v>
      </c>
      <c r="X548" s="23" t="str">
        <f t="shared" si="70"/>
        <v>OK</v>
      </c>
      <c r="Y548" s="184" t="str">
        <f t="shared" si="71"/>
        <v>L0007611</v>
      </c>
      <c r="Z548" s="28"/>
      <c r="AA548" s="28"/>
      <c r="AB548" s="23"/>
    </row>
    <row r="549" spans="1:28" ht="15">
      <c r="A549" s="2" t="s">
        <v>6970</v>
      </c>
      <c r="B549" s="2" t="s">
        <v>13</v>
      </c>
      <c r="C549" s="2" t="s">
        <v>14</v>
      </c>
      <c r="D549" s="2" t="s">
        <v>688</v>
      </c>
      <c r="E549" s="23" t="s">
        <v>1777</v>
      </c>
      <c r="F549" s="2" t="s">
        <v>15</v>
      </c>
      <c r="G549" s="2" t="s">
        <v>3477</v>
      </c>
      <c r="H549" s="2" t="s">
        <v>3497</v>
      </c>
      <c r="I549" s="2" t="s">
        <v>16</v>
      </c>
      <c r="J549" s="75">
        <v>0.95</v>
      </c>
      <c r="K549" s="76">
        <v>5.0069999999999997</v>
      </c>
      <c r="L549" s="77">
        <v>0.1875</v>
      </c>
      <c r="M549" s="78">
        <v>40315</v>
      </c>
      <c r="N549" s="96" t="s">
        <v>3791</v>
      </c>
      <c r="O549" s="2" t="s">
        <v>683</v>
      </c>
      <c r="P549" s="2" t="s">
        <v>3465</v>
      </c>
      <c r="Q549" s="2" t="s">
        <v>3472</v>
      </c>
      <c r="R549" s="23" t="str">
        <f t="shared" si="67"/>
        <v>OK-Canadian-15N-8W-7</v>
      </c>
      <c r="S549" s="23" t="str">
        <f t="shared" si="64"/>
        <v>15N-8W-7</v>
      </c>
      <c r="T549" s="23" t="str">
        <f t="shared" si="65"/>
        <v>15</v>
      </c>
      <c r="U549" s="23" t="str">
        <f t="shared" si="68"/>
        <v>N</v>
      </c>
      <c r="V549" s="23" t="str">
        <f t="shared" si="66"/>
        <v>8</v>
      </c>
      <c r="W549" s="23" t="str">
        <f t="shared" si="69"/>
        <v>W</v>
      </c>
      <c r="X549" s="23" t="str">
        <f t="shared" si="70"/>
        <v>OK</v>
      </c>
      <c r="Y549" s="184" t="str">
        <f t="shared" si="71"/>
        <v>L0007612</v>
      </c>
      <c r="Z549" s="28"/>
      <c r="AA549" s="28"/>
      <c r="AB549" s="23"/>
    </row>
    <row r="550" spans="1:28" ht="15">
      <c r="A550" s="2" t="s">
        <v>6971</v>
      </c>
      <c r="B550" s="2" t="s">
        <v>13</v>
      </c>
      <c r="C550" s="2" t="s">
        <v>14</v>
      </c>
      <c r="D550" s="2" t="s">
        <v>689</v>
      </c>
      <c r="E550" s="23" t="s">
        <v>201</v>
      </c>
      <c r="F550" s="2" t="s">
        <v>15</v>
      </c>
      <c r="G550" s="2" t="s">
        <v>3477</v>
      </c>
      <c r="H550" s="2" t="s">
        <v>3497</v>
      </c>
      <c r="I550" s="2" t="s">
        <v>16</v>
      </c>
      <c r="J550" s="75">
        <v>0.98</v>
      </c>
      <c r="K550" s="76">
        <v>0</v>
      </c>
      <c r="L550" s="77">
        <v>0.1875</v>
      </c>
      <c r="M550" s="78">
        <v>42835</v>
      </c>
      <c r="N550" s="96" t="s">
        <v>3792</v>
      </c>
      <c r="O550" s="2" t="s">
        <v>683</v>
      </c>
      <c r="P550" s="2" t="s">
        <v>3465</v>
      </c>
      <c r="Q550" s="2" t="s">
        <v>3472</v>
      </c>
      <c r="R550" s="23" t="str">
        <f t="shared" si="67"/>
        <v>OK-Canadian-15N-8W-7</v>
      </c>
      <c r="S550" s="23" t="str">
        <f t="shared" si="64"/>
        <v>15N-8W-7</v>
      </c>
      <c r="T550" s="23" t="str">
        <f t="shared" si="65"/>
        <v>15</v>
      </c>
      <c r="U550" s="23" t="str">
        <f t="shared" si="68"/>
        <v>N</v>
      </c>
      <c r="V550" s="23" t="str">
        <f t="shared" si="66"/>
        <v>8</v>
      </c>
      <c r="W550" s="23" t="str">
        <f t="shared" si="69"/>
        <v>W</v>
      </c>
      <c r="X550" s="23" t="str">
        <f t="shared" si="70"/>
        <v>OK</v>
      </c>
      <c r="Y550" s="184" t="str">
        <f t="shared" si="71"/>
        <v>L0007613</v>
      </c>
      <c r="Z550" s="28"/>
      <c r="AA550" s="28"/>
      <c r="AB550" s="23"/>
    </row>
    <row r="551" spans="1:28" ht="15">
      <c r="A551" s="23" t="s">
        <v>6972</v>
      </c>
      <c r="B551" s="2" t="s">
        <v>13</v>
      </c>
      <c r="C551" s="2" t="s">
        <v>14</v>
      </c>
      <c r="D551" s="2" t="s">
        <v>690</v>
      </c>
      <c r="E551" s="23" t="s">
        <v>1777</v>
      </c>
      <c r="F551" s="2" t="s">
        <v>15</v>
      </c>
      <c r="G551" s="2" t="s">
        <v>3477</v>
      </c>
      <c r="H551" s="2" t="s">
        <v>3497</v>
      </c>
      <c r="I551" s="2" t="s">
        <v>16</v>
      </c>
      <c r="J551" s="75">
        <v>1.02</v>
      </c>
      <c r="K551" s="76">
        <v>1.252</v>
      </c>
      <c r="L551" s="77">
        <v>0.1875</v>
      </c>
      <c r="M551" s="78">
        <v>39832</v>
      </c>
      <c r="N551" s="96" t="s">
        <v>5248</v>
      </c>
      <c r="O551" s="2" t="s">
        <v>683</v>
      </c>
      <c r="P551" s="2" t="s">
        <v>3465</v>
      </c>
      <c r="Q551" s="2" t="s">
        <v>3472</v>
      </c>
      <c r="R551" s="23" t="str">
        <f t="shared" si="67"/>
        <v>OK-Canadian-15N-8W-7</v>
      </c>
      <c r="S551" s="23" t="str">
        <f t="shared" si="64"/>
        <v>15N-8W-7</v>
      </c>
      <c r="T551" s="23" t="str">
        <f t="shared" si="65"/>
        <v>15</v>
      </c>
      <c r="U551" s="23" t="str">
        <f t="shared" si="68"/>
        <v>N</v>
      </c>
      <c r="V551" s="23" t="str">
        <f t="shared" si="66"/>
        <v>8</v>
      </c>
      <c r="W551" s="23" t="str">
        <f t="shared" si="69"/>
        <v>W</v>
      </c>
      <c r="X551" s="23" t="str">
        <f t="shared" si="70"/>
        <v>OK</v>
      </c>
      <c r="Y551" s="184" t="str">
        <f t="shared" si="71"/>
        <v>L0007614</v>
      </c>
      <c r="Z551" s="28"/>
      <c r="AA551" s="28"/>
      <c r="AB551" s="23"/>
    </row>
    <row r="552" spans="1:28" ht="15">
      <c r="A552" s="2" t="s">
        <v>6973</v>
      </c>
      <c r="B552" s="2" t="s">
        <v>13</v>
      </c>
      <c r="C552" s="2" t="s">
        <v>14</v>
      </c>
      <c r="D552" s="2" t="s">
        <v>691</v>
      </c>
      <c r="E552" s="2" t="s">
        <v>116</v>
      </c>
      <c r="F552" s="2" t="s">
        <v>15</v>
      </c>
      <c r="G552" s="2" t="s">
        <v>3477</v>
      </c>
      <c r="H552" s="2" t="s">
        <v>3497</v>
      </c>
      <c r="I552" s="2" t="s">
        <v>16</v>
      </c>
      <c r="J552" s="75">
        <v>1.04</v>
      </c>
      <c r="K552" s="76">
        <v>0.4</v>
      </c>
      <c r="L552" s="77">
        <v>0.1875</v>
      </c>
      <c r="M552" s="78">
        <v>39846</v>
      </c>
      <c r="N552" s="96" t="s">
        <v>4495</v>
      </c>
      <c r="O552" s="2" t="s">
        <v>683</v>
      </c>
      <c r="P552" s="2" t="s">
        <v>3465</v>
      </c>
      <c r="Q552" s="2" t="s">
        <v>3472</v>
      </c>
      <c r="R552" s="23" t="str">
        <f t="shared" si="67"/>
        <v>OK-Canadian-15N-8W-7</v>
      </c>
      <c r="S552" s="23" t="str">
        <f t="shared" si="64"/>
        <v>15N-8W-7</v>
      </c>
      <c r="T552" s="23" t="str">
        <f t="shared" si="65"/>
        <v>15</v>
      </c>
      <c r="U552" s="23" t="str">
        <f t="shared" si="68"/>
        <v>N</v>
      </c>
      <c r="V552" s="23" t="str">
        <f t="shared" si="66"/>
        <v>8</v>
      </c>
      <c r="W552" s="23" t="str">
        <f t="shared" si="69"/>
        <v>W</v>
      </c>
      <c r="X552" s="23" t="str">
        <f t="shared" si="70"/>
        <v>OK</v>
      </c>
      <c r="Y552" s="184" t="str">
        <f t="shared" si="71"/>
        <v>L0007615</v>
      </c>
      <c r="Z552" s="28"/>
      <c r="AA552" s="28"/>
      <c r="AB552" s="23"/>
    </row>
    <row r="553" spans="1:28" ht="15">
      <c r="A553" s="2" t="s">
        <v>6974</v>
      </c>
      <c r="B553" s="2" t="s">
        <v>13</v>
      </c>
      <c r="C553" s="2" t="s">
        <v>14</v>
      </c>
      <c r="D553" s="2" t="s">
        <v>692</v>
      </c>
      <c r="E553" s="2" t="s">
        <v>215</v>
      </c>
      <c r="F553" s="2" t="s">
        <v>15</v>
      </c>
      <c r="G553" s="2" t="s">
        <v>3477</v>
      </c>
      <c r="H553" s="2" t="s">
        <v>3497</v>
      </c>
      <c r="I553" s="2" t="s">
        <v>16</v>
      </c>
      <c r="J553" s="75">
        <v>0.95</v>
      </c>
      <c r="K553" s="76">
        <v>0</v>
      </c>
      <c r="L553" s="77">
        <v>0.1875</v>
      </c>
      <c r="M553" s="78">
        <v>40317</v>
      </c>
      <c r="N553" s="96" t="s">
        <v>3791</v>
      </c>
      <c r="O553" s="2" t="s">
        <v>683</v>
      </c>
      <c r="P553" s="2" t="s">
        <v>3465</v>
      </c>
      <c r="Q553" s="2" t="s">
        <v>3472</v>
      </c>
      <c r="R553" s="23" t="str">
        <f t="shared" si="67"/>
        <v>OK-Canadian-15N-8W-7</v>
      </c>
      <c r="S553" s="23" t="str">
        <f t="shared" si="64"/>
        <v>15N-8W-7</v>
      </c>
      <c r="T553" s="23" t="str">
        <f t="shared" si="65"/>
        <v>15</v>
      </c>
      <c r="U553" s="23" t="str">
        <f t="shared" si="68"/>
        <v>N</v>
      </c>
      <c r="V553" s="23" t="str">
        <f t="shared" si="66"/>
        <v>8</v>
      </c>
      <c r="W553" s="23" t="str">
        <f t="shared" si="69"/>
        <v>W</v>
      </c>
      <c r="X553" s="23" t="str">
        <f t="shared" si="70"/>
        <v>OK</v>
      </c>
      <c r="Y553" s="184" t="str">
        <f t="shared" si="71"/>
        <v>L0007616</v>
      </c>
      <c r="Z553" s="28"/>
      <c r="AA553" s="28"/>
      <c r="AB553" s="23"/>
    </row>
    <row r="554" spans="1:28" ht="15">
      <c r="A554" s="23" t="s">
        <v>6975</v>
      </c>
      <c r="B554" s="2" t="s">
        <v>13</v>
      </c>
      <c r="C554" s="2" t="s">
        <v>14</v>
      </c>
      <c r="D554" s="2" t="s">
        <v>693</v>
      </c>
      <c r="E554" s="23" t="s">
        <v>201</v>
      </c>
      <c r="F554" s="2" t="s">
        <v>15</v>
      </c>
      <c r="G554" s="2" t="s">
        <v>3477</v>
      </c>
      <c r="H554" s="2" t="s">
        <v>3497</v>
      </c>
      <c r="I554" s="2" t="s">
        <v>16</v>
      </c>
      <c r="J554" s="75">
        <v>1.04</v>
      </c>
      <c r="K554" s="76">
        <v>0.16700000000000001</v>
      </c>
      <c r="L554" s="77">
        <v>0.1875</v>
      </c>
      <c r="M554" s="78">
        <v>42837</v>
      </c>
      <c r="N554" s="96" t="s">
        <v>5249</v>
      </c>
      <c r="O554" s="2" t="s">
        <v>683</v>
      </c>
      <c r="P554" s="2" t="s">
        <v>3465</v>
      </c>
      <c r="Q554" s="2" t="s">
        <v>3472</v>
      </c>
      <c r="R554" s="23" t="str">
        <f t="shared" si="67"/>
        <v>OK-Canadian-15N-8W-7</v>
      </c>
      <c r="S554" s="23" t="str">
        <f t="shared" si="64"/>
        <v>15N-8W-7</v>
      </c>
      <c r="T554" s="23" t="str">
        <f t="shared" si="65"/>
        <v>15</v>
      </c>
      <c r="U554" s="23" t="str">
        <f t="shared" si="68"/>
        <v>N</v>
      </c>
      <c r="V554" s="23" t="str">
        <f t="shared" si="66"/>
        <v>8</v>
      </c>
      <c r="W554" s="23" t="str">
        <f t="shared" si="69"/>
        <v>W</v>
      </c>
      <c r="X554" s="23" t="str">
        <f t="shared" si="70"/>
        <v>OK</v>
      </c>
      <c r="Y554" s="184" t="str">
        <f t="shared" si="71"/>
        <v>L0007617</v>
      </c>
      <c r="Z554" s="28"/>
      <c r="AA554" s="28"/>
      <c r="AB554" s="23"/>
    </row>
    <row r="555" spans="1:28" ht="15">
      <c r="A555" s="2" t="s">
        <v>6976</v>
      </c>
      <c r="B555" s="2" t="s">
        <v>13</v>
      </c>
      <c r="C555" s="2" t="s">
        <v>14</v>
      </c>
      <c r="D555" s="2" t="s">
        <v>694</v>
      </c>
      <c r="E555" s="2" t="s">
        <v>215</v>
      </c>
      <c r="F555" s="2" t="s">
        <v>15</v>
      </c>
      <c r="G555" s="2" t="s">
        <v>3477</v>
      </c>
      <c r="H555" s="2" t="s">
        <v>3497</v>
      </c>
      <c r="I555" s="2" t="s">
        <v>16</v>
      </c>
      <c r="J555" s="75">
        <v>1.07</v>
      </c>
      <c r="K555" s="76">
        <v>0.4</v>
      </c>
      <c r="L555" s="77">
        <v>0.1875</v>
      </c>
      <c r="M555" s="78">
        <v>39836</v>
      </c>
      <c r="N555" s="96" t="s">
        <v>5250</v>
      </c>
      <c r="O555" s="2" t="s">
        <v>683</v>
      </c>
      <c r="P555" s="2" t="s">
        <v>3465</v>
      </c>
      <c r="Q555" s="2" t="s">
        <v>3472</v>
      </c>
      <c r="R555" s="23" t="str">
        <f t="shared" si="67"/>
        <v>OK-Canadian-15N-8W-7</v>
      </c>
      <c r="S555" s="23" t="str">
        <f t="shared" si="64"/>
        <v>15N-8W-7</v>
      </c>
      <c r="T555" s="23" t="str">
        <f t="shared" si="65"/>
        <v>15</v>
      </c>
      <c r="U555" s="23" t="str">
        <f t="shared" si="68"/>
        <v>N</v>
      </c>
      <c r="V555" s="23" t="str">
        <f t="shared" si="66"/>
        <v>8</v>
      </c>
      <c r="W555" s="23" t="str">
        <f t="shared" si="69"/>
        <v>W</v>
      </c>
      <c r="X555" s="23" t="str">
        <f t="shared" si="70"/>
        <v>OK</v>
      </c>
      <c r="Y555" s="184" t="str">
        <f t="shared" si="71"/>
        <v>L0007618</v>
      </c>
      <c r="Z555" s="28"/>
      <c r="AA555" s="28"/>
      <c r="AB555" s="23"/>
    </row>
    <row r="556" spans="1:28" ht="15">
      <c r="A556" s="2" t="s">
        <v>6977</v>
      </c>
      <c r="B556" s="2" t="s">
        <v>13</v>
      </c>
      <c r="C556" s="2" t="s">
        <v>14</v>
      </c>
      <c r="D556" s="2" t="s">
        <v>695</v>
      </c>
      <c r="E556" s="2" t="s">
        <v>1471</v>
      </c>
      <c r="F556" s="2" t="s">
        <v>15</v>
      </c>
      <c r="G556" s="2" t="s">
        <v>3477</v>
      </c>
      <c r="H556" s="2" t="s">
        <v>3497</v>
      </c>
      <c r="I556" s="2" t="s">
        <v>16</v>
      </c>
      <c r="J556" s="75">
        <v>1.02</v>
      </c>
      <c r="K556" s="76">
        <v>6</v>
      </c>
      <c r="L556" s="77">
        <v>0.1875</v>
      </c>
      <c r="M556" s="78">
        <v>39850</v>
      </c>
      <c r="N556" s="96" t="s">
        <v>3788</v>
      </c>
      <c r="O556" s="2" t="s">
        <v>683</v>
      </c>
      <c r="P556" s="2" t="s">
        <v>3465</v>
      </c>
      <c r="Q556" s="2" t="s">
        <v>3472</v>
      </c>
      <c r="R556" s="23" t="str">
        <f t="shared" si="67"/>
        <v>OK-Canadian-15N-8W-7</v>
      </c>
      <c r="S556" s="23" t="str">
        <f t="shared" si="64"/>
        <v>15N-8W-7</v>
      </c>
      <c r="T556" s="23" t="str">
        <f t="shared" si="65"/>
        <v>15</v>
      </c>
      <c r="U556" s="23" t="str">
        <f t="shared" si="68"/>
        <v>N</v>
      </c>
      <c r="V556" s="23" t="str">
        <f t="shared" si="66"/>
        <v>8</v>
      </c>
      <c r="W556" s="23" t="str">
        <f t="shared" si="69"/>
        <v>W</v>
      </c>
      <c r="X556" s="23" t="str">
        <f t="shared" si="70"/>
        <v>OK</v>
      </c>
      <c r="Y556" s="184" t="str">
        <f t="shared" si="71"/>
        <v>L0007619</v>
      </c>
      <c r="Z556" s="28"/>
      <c r="AA556" s="28"/>
      <c r="AB556" s="23"/>
    </row>
    <row r="557" spans="1:28" ht="15">
      <c r="A557" s="23" t="s">
        <v>6978</v>
      </c>
      <c r="B557" s="2" t="s">
        <v>13</v>
      </c>
      <c r="C557" s="2" t="s">
        <v>14</v>
      </c>
      <c r="D557" s="2" t="s">
        <v>696</v>
      </c>
      <c r="E557" s="2" t="s">
        <v>215</v>
      </c>
      <c r="F557" s="2" t="s">
        <v>15</v>
      </c>
      <c r="G557" s="2" t="s">
        <v>3477</v>
      </c>
      <c r="H557" s="2" t="s">
        <v>3497</v>
      </c>
      <c r="I557" s="2" t="s">
        <v>16</v>
      </c>
      <c r="J557" s="75">
        <v>1.0900000000000001</v>
      </c>
      <c r="K557" s="76">
        <v>0.3</v>
      </c>
      <c r="L557" s="77">
        <v>0.1875</v>
      </c>
      <c r="M557" s="78">
        <v>40320</v>
      </c>
      <c r="N557" s="96" t="s">
        <v>3793</v>
      </c>
      <c r="O557" s="2" t="s">
        <v>683</v>
      </c>
      <c r="P557" s="2" t="s">
        <v>3465</v>
      </c>
      <c r="Q557" s="2" t="s">
        <v>3472</v>
      </c>
      <c r="R557" s="23" t="str">
        <f t="shared" si="67"/>
        <v>OK-Canadian-15N-8W-7</v>
      </c>
      <c r="S557" s="23" t="str">
        <f t="shared" si="64"/>
        <v>15N-8W-7</v>
      </c>
      <c r="T557" s="23" t="str">
        <f t="shared" si="65"/>
        <v>15</v>
      </c>
      <c r="U557" s="23" t="str">
        <f t="shared" si="68"/>
        <v>N</v>
      </c>
      <c r="V557" s="23" t="str">
        <f t="shared" si="66"/>
        <v>8</v>
      </c>
      <c r="W557" s="23" t="str">
        <f t="shared" si="69"/>
        <v>W</v>
      </c>
      <c r="X557" s="23" t="str">
        <f t="shared" si="70"/>
        <v>OK</v>
      </c>
      <c r="Y557" s="184" t="str">
        <f t="shared" si="71"/>
        <v>L0007620</v>
      </c>
      <c r="Z557" s="28"/>
      <c r="AA557" s="28"/>
      <c r="AB557" s="23"/>
    </row>
    <row r="558" spans="1:28" ht="15">
      <c r="A558" s="2" t="s">
        <v>6979</v>
      </c>
      <c r="B558" s="2" t="s">
        <v>13</v>
      </c>
      <c r="C558" s="2" t="s">
        <v>14</v>
      </c>
      <c r="D558" s="2" t="s">
        <v>697</v>
      </c>
      <c r="E558" s="2" t="s">
        <v>506</v>
      </c>
      <c r="F558" s="2" t="s">
        <v>15</v>
      </c>
      <c r="G558" s="2" t="s">
        <v>3477</v>
      </c>
      <c r="H558" s="2" t="s">
        <v>3497</v>
      </c>
      <c r="I558" s="2" t="s">
        <v>16</v>
      </c>
      <c r="J558" s="75">
        <v>0.96</v>
      </c>
      <c r="K558" s="76">
        <v>0.4</v>
      </c>
      <c r="L558" s="77">
        <v>0.1875</v>
      </c>
      <c r="M558" s="78">
        <v>42840</v>
      </c>
      <c r="N558" s="96" t="s">
        <v>4496</v>
      </c>
      <c r="O558" s="2" t="s">
        <v>683</v>
      </c>
      <c r="P558" s="2" t="s">
        <v>3465</v>
      </c>
      <c r="Q558" s="2" t="s">
        <v>3472</v>
      </c>
      <c r="R558" s="23" t="str">
        <f t="shared" si="67"/>
        <v>OK-Canadian-15N-8W-7</v>
      </c>
      <c r="S558" s="23" t="str">
        <f t="shared" si="64"/>
        <v>15N-8W-7</v>
      </c>
      <c r="T558" s="23" t="str">
        <f t="shared" si="65"/>
        <v>15</v>
      </c>
      <c r="U558" s="23" t="str">
        <f t="shared" si="68"/>
        <v>N</v>
      </c>
      <c r="V558" s="23" t="str">
        <f t="shared" si="66"/>
        <v>8</v>
      </c>
      <c r="W558" s="23" t="str">
        <f t="shared" si="69"/>
        <v>W</v>
      </c>
      <c r="X558" s="23" t="str">
        <f t="shared" si="70"/>
        <v>OK</v>
      </c>
      <c r="Y558" s="184" t="str">
        <f t="shared" si="71"/>
        <v>L0007621</v>
      </c>
      <c r="Z558" s="28"/>
      <c r="AA558" s="28"/>
      <c r="AB558" s="23"/>
    </row>
    <row r="559" spans="1:28" ht="15">
      <c r="A559" s="2" t="s">
        <v>6980</v>
      </c>
      <c r="B559" s="2" t="s">
        <v>13</v>
      </c>
      <c r="C559" s="2" t="s">
        <v>14</v>
      </c>
      <c r="D559" s="2" t="s">
        <v>698</v>
      </c>
      <c r="E559" s="23" t="s">
        <v>2276</v>
      </c>
      <c r="F559" s="2" t="s">
        <v>15</v>
      </c>
      <c r="G559" s="2" t="s">
        <v>3477</v>
      </c>
      <c r="H559" s="2" t="s">
        <v>3496</v>
      </c>
      <c r="I559" s="2" t="s">
        <v>16</v>
      </c>
      <c r="J559" s="75">
        <v>0.94</v>
      </c>
      <c r="K559" s="76">
        <v>14.5</v>
      </c>
      <c r="L559" s="77">
        <v>0.1875</v>
      </c>
      <c r="M559" s="78">
        <v>39838</v>
      </c>
      <c r="N559" s="96" t="s">
        <v>5251</v>
      </c>
      <c r="O559" s="2" t="s">
        <v>115</v>
      </c>
      <c r="P559" s="2" t="s">
        <v>3465</v>
      </c>
      <c r="Q559" s="2" t="s">
        <v>3472</v>
      </c>
      <c r="R559" s="23" t="str">
        <f t="shared" si="67"/>
        <v>OK-Canadian-15N-8W-6</v>
      </c>
      <c r="S559" s="23" t="str">
        <f t="shared" si="64"/>
        <v>15N-8W-6</v>
      </c>
      <c r="T559" s="23" t="str">
        <f t="shared" si="65"/>
        <v>15</v>
      </c>
      <c r="U559" s="23" t="str">
        <f t="shared" si="68"/>
        <v>N</v>
      </c>
      <c r="V559" s="23" t="str">
        <f t="shared" si="66"/>
        <v>8</v>
      </c>
      <c r="W559" s="23" t="str">
        <f t="shared" si="69"/>
        <v>W</v>
      </c>
      <c r="X559" s="23" t="str">
        <f t="shared" si="70"/>
        <v>OK</v>
      </c>
      <c r="Y559" s="184" t="str">
        <f t="shared" si="71"/>
        <v>L0007622</v>
      </c>
      <c r="Z559" s="28"/>
      <c r="AA559" s="28"/>
      <c r="AB559" s="23"/>
    </row>
    <row r="560" spans="1:28" ht="15">
      <c r="A560" s="23" t="s">
        <v>6981</v>
      </c>
      <c r="B560" s="2" t="s">
        <v>13</v>
      </c>
      <c r="C560" s="2" t="s">
        <v>14</v>
      </c>
      <c r="D560" s="2" t="s">
        <v>699</v>
      </c>
      <c r="E560" s="23" t="s">
        <v>2404</v>
      </c>
      <c r="F560" s="2" t="s">
        <v>15</v>
      </c>
      <c r="G560" s="2" t="s">
        <v>3477</v>
      </c>
      <c r="H560" s="2" t="s">
        <v>3497</v>
      </c>
      <c r="I560" s="2" t="s">
        <v>16</v>
      </c>
      <c r="J560" s="75">
        <v>0.91</v>
      </c>
      <c r="K560" s="76">
        <v>5.3</v>
      </c>
      <c r="L560" s="77">
        <v>0.1875</v>
      </c>
      <c r="M560" s="78">
        <v>39852</v>
      </c>
      <c r="N560" s="96" t="s">
        <v>3794</v>
      </c>
      <c r="O560" s="2" t="s">
        <v>683</v>
      </c>
      <c r="P560" s="2" t="s">
        <v>3465</v>
      </c>
      <c r="Q560" s="2" t="s">
        <v>3472</v>
      </c>
      <c r="R560" s="23" t="str">
        <f t="shared" si="67"/>
        <v>OK-Canadian-15N-8W-7</v>
      </c>
      <c r="S560" s="23" t="str">
        <f t="shared" si="64"/>
        <v>15N-8W-7</v>
      </c>
      <c r="T560" s="23" t="str">
        <f t="shared" si="65"/>
        <v>15</v>
      </c>
      <c r="U560" s="23" t="str">
        <f t="shared" si="68"/>
        <v>N</v>
      </c>
      <c r="V560" s="23" t="str">
        <f t="shared" si="66"/>
        <v>8</v>
      </c>
      <c r="W560" s="23" t="str">
        <f t="shared" si="69"/>
        <v>W</v>
      </c>
      <c r="X560" s="23" t="str">
        <f t="shared" si="70"/>
        <v>OK</v>
      </c>
      <c r="Y560" s="184" t="str">
        <f t="shared" si="71"/>
        <v>L0007623</v>
      </c>
      <c r="Z560" s="28"/>
      <c r="AA560" s="28"/>
      <c r="AB560" s="23"/>
    </row>
    <row r="561" spans="1:28" ht="15">
      <c r="A561" s="2" t="s">
        <v>6982</v>
      </c>
      <c r="B561" s="2" t="s">
        <v>13</v>
      </c>
      <c r="C561" s="2" t="s">
        <v>14</v>
      </c>
      <c r="D561" s="2" t="s">
        <v>700</v>
      </c>
      <c r="E561" s="23" t="s">
        <v>2864</v>
      </c>
      <c r="F561" s="2" t="s">
        <v>15</v>
      </c>
      <c r="G561" s="2" t="s">
        <v>3477</v>
      </c>
      <c r="H561" s="2" t="s">
        <v>3497</v>
      </c>
      <c r="I561" s="2" t="s">
        <v>16</v>
      </c>
      <c r="J561" s="75">
        <v>1.07</v>
      </c>
      <c r="K561" s="76">
        <v>0.4</v>
      </c>
      <c r="L561" s="77">
        <v>0.1875</v>
      </c>
      <c r="M561" s="78">
        <v>40323</v>
      </c>
      <c r="N561" s="96" t="s">
        <v>5252</v>
      </c>
      <c r="O561" s="2" t="s">
        <v>683</v>
      </c>
      <c r="P561" s="2" t="s">
        <v>3465</v>
      </c>
      <c r="Q561" s="2" t="s">
        <v>3472</v>
      </c>
      <c r="R561" s="23" t="str">
        <f t="shared" si="67"/>
        <v>OK-Canadian-15N-8W-7</v>
      </c>
      <c r="S561" s="23" t="str">
        <f t="shared" si="64"/>
        <v>15N-8W-7</v>
      </c>
      <c r="T561" s="23" t="str">
        <f t="shared" si="65"/>
        <v>15</v>
      </c>
      <c r="U561" s="23" t="str">
        <f t="shared" si="68"/>
        <v>N</v>
      </c>
      <c r="V561" s="23" t="str">
        <f t="shared" si="66"/>
        <v>8</v>
      </c>
      <c r="W561" s="23" t="str">
        <f t="shared" si="69"/>
        <v>W</v>
      </c>
      <c r="X561" s="23" t="str">
        <f t="shared" si="70"/>
        <v>OK</v>
      </c>
      <c r="Y561" s="184" t="str">
        <f t="shared" si="71"/>
        <v>L0007624</v>
      </c>
      <c r="Z561" s="28"/>
      <c r="AA561" s="28"/>
      <c r="AB561" s="23"/>
    </row>
    <row r="562" spans="1:28" ht="15">
      <c r="A562" s="2" t="s">
        <v>6983</v>
      </c>
      <c r="B562" s="2" t="s">
        <v>13</v>
      </c>
      <c r="C562" s="2" t="s">
        <v>14</v>
      </c>
      <c r="D562" s="2" t="s">
        <v>701</v>
      </c>
      <c r="E562" s="23" t="s">
        <v>2864</v>
      </c>
      <c r="F562" s="2" t="s">
        <v>15</v>
      </c>
      <c r="G562" s="2" t="s">
        <v>3477</v>
      </c>
      <c r="H562" s="2" t="s">
        <v>3497</v>
      </c>
      <c r="I562" s="2" t="s">
        <v>16</v>
      </c>
      <c r="J562" s="75">
        <v>1.03</v>
      </c>
      <c r="K562" s="76">
        <v>0.16700000000000001</v>
      </c>
      <c r="L562" s="77">
        <v>0.1875</v>
      </c>
      <c r="M562" s="78">
        <v>42843</v>
      </c>
      <c r="N562" s="96" t="s">
        <v>5253</v>
      </c>
      <c r="O562" s="2" t="s">
        <v>683</v>
      </c>
      <c r="P562" s="2" t="s">
        <v>3465</v>
      </c>
      <c r="Q562" s="2" t="s">
        <v>3472</v>
      </c>
      <c r="R562" s="23" t="str">
        <f t="shared" si="67"/>
        <v>OK-Canadian-15N-8W-7</v>
      </c>
      <c r="S562" s="23" t="str">
        <f t="shared" si="64"/>
        <v>15N-8W-7</v>
      </c>
      <c r="T562" s="23" t="str">
        <f t="shared" si="65"/>
        <v>15</v>
      </c>
      <c r="U562" s="23" t="str">
        <f t="shared" si="68"/>
        <v>N</v>
      </c>
      <c r="V562" s="23" t="str">
        <f t="shared" si="66"/>
        <v>8</v>
      </c>
      <c r="W562" s="23" t="str">
        <f t="shared" si="69"/>
        <v>W</v>
      </c>
      <c r="X562" s="23" t="str">
        <f t="shared" si="70"/>
        <v>OK</v>
      </c>
      <c r="Y562" s="184" t="str">
        <f t="shared" si="71"/>
        <v>L0007625</v>
      </c>
      <c r="Z562" s="28"/>
      <c r="AA562" s="28"/>
      <c r="AB562" s="23"/>
    </row>
    <row r="563" spans="1:28" ht="15">
      <c r="A563" s="23" t="s">
        <v>6984</v>
      </c>
      <c r="B563" s="2" t="s">
        <v>13</v>
      </c>
      <c r="C563" s="2" t="s">
        <v>14</v>
      </c>
      <c r="D563" s="2" t="s">
        <v>474</v>
      </c>
      <c r="E563" s="2" t="s">
        <v>1327</v>
      </c>
      <c r="F563" s="2" t="s">
        <v>15</v>
      </c>
      <c r="G563" s="2" t="s">
        <v>3477</v>
      </c>
      <c r="H563" s="2" t="s">
        <v>3497</v>
      </c>
      <c r="I563" s="2" t="s">
        <v>16</v>
      </c>
      <c r="J563" s="75">
        <v>0.99</v>
      </c>
      <c r="K563" s="76">
        <v>0.16700000000000001</v>
      </c>
      <c r="L563" s="77">
        <v>0.1875</v>
      </c>
      <c r="M563" s="78">
        <v>39839</v>
      </c>
      <c r="N563" s="96" t="s">
        <v>3794</v>
      </c>
      <c r="O563" s="2" t="s">
        <v>683</v>
      </c>
      <c r="P563" s="2" t="s">
        <v>3465</v>
      </c>
      <c r="Q563" s="2" t="s">
        <v>3472</v>
      </c>
      <c r="R563" s="23" t="str">
        <f t="shared" si="67"/>
        <v>OK-Canadian-15N-8W-7</v>
      </c>
      <c r="S563" s="23" t="str">
        <f t="shared" si="64"/>
        <v>15N-8W-7</v>
      </c>
      <c r="T563" s="23" t="str">
        <f t="shared" si="65"/>
        <v>15</v>
      </c>
      <c r="U563" s="23" t="str">
        <f t="shared" si="68"/>
        <v>N</v>
      </c>
      <c r="V563" s="23" t="str">
        <f t="shared" si="66"/>
        <v>8</v>
      </c>
      <c r="W563" s="23" t="str">
        <f t="shared" si="69"/>
        <v>W</v>
      </c>
      <c r="X563" s="23" t="str">
        <f t="shared" si="70"/>
        <v>OK</v>
      </c>
      <c r="Y563" s="184" t="str">
        <f t="shared" si="71"/>
        <v>L0007626</v>
      </c>
      <c r="Z563" s="28"/>
      <c r="AA563" s="28"/>
      <c r="AB563" s="23"/>
    </row>
    <row r="564" spans="1:28" ht="15">
      <c r="A564" s="2" t="s">
        <v>6985</v>
      </c>
      <c r="B564" s="2" t="s">
        <v>13</v>
      </c>
      <c r="C564" s="2" t="s">
        <v>14</v>
      </c>
      <c r="D564" s="2" t="s">
        <v>702</v>
      </c>
      <c r="E564" s="2" t="s">
        <v>1471</v>
      </c>
      <c r="F564" s="2" t="s">
        <v>15</v>
      </c>
      <c r="G564" s="2" t="s">
        <v>3477</v>
      </c>
      <c r="H564" s="2" t="s">
        <v>3497</v>
      </c>
      <c r="I564" s="2" t="s">
        <v>16</v>
      </c>
      <c r="J564" s="75">
        <v>1.01</v>
      </c>
      <c r="K564" s="76">
        <v>0.1</v>
      </c>
      <c r="L564" s="77">
        <v>0.1875</v>
      </c>
      <c r="M564" s="78">
        <v>39857</v>
      </c>
      <c r="N564" s="96" t="s">
        <v>5254</v>
      </c>
      <c r="O564" s="2" t="s">
        <v>683</v>
      </c>
      <c r="P564" s="2" t="s">
        <v>3465</v>
      </c>
      <c r="Q564" s="2" t="s">
        <v>3472</v>
      </c>
      <c r="R564" s="23" t="str">
        <f t="shared" si="67"/>
        <v>OK-Canadian-15N-8W-7</v>
      </c>
      <c r="S564" s="23" t="str">
        <f t="shared" si="64"/>
        <v>15N-8W-7</v>
      </c>
      <c r="T564" s="23" t="str">
        <f t="shared" si="65"/>
        <v>15</v>
      </c>
      <c r="U564" s="23" t="str">
        <f t="shared" si="68"/>
        <v>N</v>
      </c>
      <c r="V564" s="23" t="str">
        <f t="shared" si="66"/>
        <v>8</v>
      </c>
      <c r="W564" s="23" t="str">
        <f t="shared" si="69"/>
        <v>W</v>
      </c>
      <c r="X564" s="23" t="str">
        <f t="shared" si="70"/>
        <v>OK</v>
      </c>
      <c r="Y564" s="184" t="str">
        <f t="shared" si="71"/>
        <v>L0007627</v>
      </c>
      <c r="Z564" s="28"/>
      <c r="AA564" s="28"/>
      <c r="AB564" s="23"/>
    </row>
    <row r="565" spans="1:28" ht="15">
      <c r="A565" s="2" t="s">
        <v>6986</v>
      </c>
      <c r="B565" s="2" t="s">
        <v>13</v>
      </c>
      <c r="C565" s="2" t="s">
        <v>14</v>
      </c>
      <c r="D565" s="2" t="s">
        <v>703</v>
      </c>
      <c r="E565" s="23" t="s">
        <v>2864</v>
      </c>
      <c r="F565" s="2" t="s">
        <v>15</v>
      </c>
      <c r="G565" s="2" t="s">
        <v>3477</v>
      </c>
      <c r="H565" s="2" t="s">
        <v>3497</v>
      </c>
      <c r="I565" s="2" t="s">
        <v>16</v>
      </c>
      <c r="J565" s="75">
        <v>0.94</v>
      </c>
      <c r="K565" s="76">
        <v>2.5030000000000001</v>
      </c>
      <c r="L565" s="77">
        <v>0.1875</v>
      </c>
      <c r="M565" s="78">
        <v>40327</v>
      </c>
      <c r="N565" s="96" t="s">
        <v>3795</v>
      </c>
      <c r="O565" s="2" t="s">
        <v>683</v>
      </c>
      <c r="P565" s="2" t="s">
        <v>3465</v>
      </c>
      <c r="Q565" s="2" t="s">
        <v>3472</v>
      </c>
      <c r="R565" s="23" t="str">
        <f t="shared" si="67"/>
        <v>OK-Canadian-15N-8W-7</v>
      </c>
      <c r="S565" s="23" t="str">
        <f t="shared" si="64"/>
        <v>15N-8W-7</v>
      </c>
      <c r="T565" s="23" t="str">
        <f t="shared" si="65"/>
        <v>15</v>
      </c>
      <c r="U565" s="23" t="str">
        <f t="shared" si="68"/>
        <v>N</v>
      </c>
      <c r="V565" s="23" t="str">
        <f t="shared" si="66"/>
        <v>8</v>
      </c>
      <c r="W565" s="23" t="str">
        <f t="shared" si="69"/>
        <v>W</v>
      </c>
      <c r="X565" s="23" t="str">
        <f t="shared" si="70"/>
        <v>OK</v>
      </c>
      <c r="Y565" s="184" t="str">
        <f t="shared" si="71"/>
        <v>L0007628</v>
      </c>
      <c r="Z565" s="28"/>
      <c r="AA565" s="28"/>
      <c r="AB565" s="23"/>
    </row>
    <row r="566" spans="1:28" ht="15">
      <c r="A566" s="23" t="s">
        <v>6987</v>
      </c>
      <c r="B566" s="2" t="s">
        <v>13</v>
      </c>
      <c r="C566" s="2" t="s">
        <v>14</v>
      </c>
      <c r="D566" s="2" t="s">
        <v>704</v>
      </c>
      <c r="E566" s="2" t="s">
        <v>1327</v>
      </c>
      <c r="F566" s="2" t="s">
        <v>15</v>
      </c>
      <c r="G566" s="2" t="s">
        <v>3477</v>
      </c>
      <c r="H566" s="2" t="s">
        <v>3497</v>
      </c>
      <c r="I566" s="2" t="s">
        <v>16</v>
      </c>
      <c r="J566" s="75">
        <v>1.1200000000000001</v>
      </c>
      <c r="K566" s="76">
        <v>5.0069999999999997</v>
      </c>
      <c r="L566" s="77">
        <v>0.1875</v>
      </c>
      <c r="M566" s="78">
        <v>42848</v>
      </c>
      <c r="N566" s="96" t="s">
        <v>3796</v>
      </c>
      <c r="O566" s="2" t="s">
        <v>683</v>
      </c>
      <c r="P566" s="2" t="s">
        <v>3465</v>
      </c>
      <c r="Q566" s="2" t="s">
        <v>3472</v>
      </c>
      <c r="R566" s="23" t="str">
        <f t="shared" si="67"/>
        <v>OK-Canadian-15N-8W-7</v>
      </c>
      <c r="S566" s="23" t="str">
        <f t="shared" si="64"/>
        <v>15N-8W-7</v>
      </c>
      <c r="T566" s="23" t="str">
        <f t="shared" si="65"/>
        <v>15</v>
      </c>
      <c r="U566" s="23" t="str">
        <f t="shared" si="68"/>
        <v>N</v>
      </c>
      <c r="V566" s="23" t="str">
        <f t="shared" si="66"/>
        <v>8</v>
      </c>
      <c r="W566" s="23" t="str">
        <f t="shared" si="69"/>
        <v>W</v>
      </c>
      <c r="X566" s="23" t="str">
        <f t="shared" si="70"/>
        <v>OK</v>
      </c>
      <c r="Y566" s="184" t="str">
        <f t="shared" si="71"/>
        <v>L0007629</v>
      </c>
      <c r="Z566" s="28"/>
      <c r="AA566" s="28"/>
      <c r="AB566" s="23"/>
    </row>
    <row r="567" spans="1:28" ht="15">
      <c r="A567" s="2" t="s">
        <v>6988</v>
      </c>
      <c r="B567" s="2" t="s">
        <v>13</v>
      </c>
      <c r="C567" s="2" t="s">
        <v>14</v>
      </c>
      <c r="D567" s="2" t="s">
        <v>705</v>
      </c>
      <c r="E567" s="2" t="s">
        <v>506</v>
      </c>
      <c r="F567" s="2" t="s">
        <v>15</v>
      </c>
      <c r="G567" s="2" t="s">
        <v>3477</v>
      </c>
      <c r="H567" s="2" t="s">
        <v>3497</v>
      </c>
      <c r="I567" s="2" t="s">
        <v>16</v>
      </c>
      <c r="J567" s="75">
        <v>1</v>
      </c>
      <c r="K567" s="76">
        <v>5.0069999999999997</v>
      </c>
      <c r="L567" s="77">
        <v>0.1875</v>
      </c>
      <c r="M567" s="78">
        <v>39844</v>
      </c>
      <c r="N567" s="96" t="s">
        <v>3797</v>
      </c>
      <c r="O567" s="2" t="s">
        <v>683</v>
      </c>
      <c r="P567" s="2" t="s">
        <v>3465</v>
      </c>
      <c r="Q567" s="2" t="s">
        <v>3472</v>
      </c>
      <c r="R567" s="23" t="str">
        <f t="shared" si="67"/>
        <v>OK-Canadian-15N-8W-7</v>
      </c>
      <c r="S567" s="23" t="str">
        <f t="shared" si="64"/>
        <v>15N-8W-7</v>
      </c>
      <c r="T567" s="23" t="str">
        <f t="shared" si="65"/>
        <v>15</v>
      </c>
      <c r="U567" s="23" t="str">
        <f t="shared" si="68"/>
        <v>N</v>
      </c>
      <c r="V567" s="23" t="str">
        <f t="shared" si="66"/>
        <v>8</v>
      </c>
      <c r="W567" s="23" t="str">
        <f t="shared" si="69"/>
        <v>W</v>
      </c>
      <c r="X567" s="23" t="str">
        <f t="shared" si="70"/>
        <v>OK</v>
      </c>
      <c r="Y567" s="184" t="str">
        <f t="shared" si="71"/>
        <v>L0007630</v>
      </c>
      <c r="Z567" s="28"/>
      <c r="AA567" s="28"/>
      <c r="AB567" s="23"/>
    </row>
    <row r="568" spans="1:28" ht="15">
      <c r="A568" s="2" t="s">
        <v>6989</v>
      </c>
      <c r="B568" s="2" t="s">
        <v>13</v>
      </c>
      <c r="C568" s="2" t="s">
        <v>14</v>
      </c>
      <c r="D568" s="2" t="s">
        <v>706</v>
      </c>
      <c r="E568" s="23" t="s">
        <v>2552</v>
      </c>
      <c r="F568" s="2" t="s">
        <v>15</v>
      </c>
      <c r="G568" s="2" t="s">
        <v>3477</v>
      </c>
      <c r="H568" s="2" t="s">
        <v>3497</v>
      </c>
      <c r="I568" s="2" t="s">
        <v>16</v>
      </c>
      <c r="J568" s="75">
        <v>1</v>
      </c>
      <c r="K568" s="76">
        <v>0.5</v>
      </c>
      <c r="L568" s="77">
        <v>0.1875</v>
      </c>
      <c r="M568" s="78">
        <v>39859</v>
      </c>
      <c r="N568" s="96" t="s">
        <v>3798</v>
      </c>
      <c r="O568" s="2" t="s">
        <v>683</v>
      </c>
      <c r="P568" s="2" t="s">
        <v>3465</v>
      </c>
      <c r="Q568" s="2" t="s">
        <v>3472</v>
      </c>
      <c r="R568" s="23" t="str">
        <f t="shared" si="67"/>
        <v>OK-Canadian-15N-8W-7</v>
      </c>
      <c r="S568" s="23" t="str">
        <f t="shared" si="64"/>
        <v>15N-8W-7</v>
      </c>
      <c r="T568" s="23" t="str">
        <f t="shared" si="65"/>
        <v>15</v>
      </c>
      <c r="U568" s="23" t="str">
        <f t="shared" si="68"/>
        <v>N</v>
      </c>
      <c r="V568" s="23" t="str">
        <f t="shared" si="66"/>
        <v>8</v>
      </c>
      <c r="W568" s="23" t="str">
        <f t="shared" si="69"/>
        <v>W</v>
      </c>
      <c r="X568" s="23" t="str">
        <f t="shared" si="70"/>
        <v>OK</v>
      </c>
      <c r="Y568" s="184" t="str">
        <f t="shared" si="71"/>
        <v>L0007631</v>
      </c>
      <c r="Z568" s="28"/>
      <c r="AA568" s="28"/>
      <c r="AB568" s="23"/>
    </row>
    <row r="569" spans="1:28" ht="15">
      <c r="A569" s="23" t="s">
        <v>6990</v>
      </c>
      <c r="B569" s="2" t="s">
        <v>13</v>
      </c>
      <c r="C569" s="2" t="s">
        <v>14</v>
      </c>
      <c r="D569" s="2" t="s">
        <v>707</v>
      </c>
      <c r="E569" s="23" t="s">
        <v>2404</v>
      </c>
      <c r="F569" s="2" t="s">
        <v>15</v>
      </c>
      <c r="G569" s="2" t="s">
        <v>3477</v>
      </c>
      <c r="H569" s="2" t="s">
        <v>3497</v>
      </c>
      <c r="I569" s="2" t="s">
        <v>16</v>
      </c>
      <c r="J569" s="75">
        <v>1.03</v>
      </c>
      <c r="K569" s="76">
        <v>26.033000000000001</v>
      </c>
      <c r="L569" s="77">
        <v>0.1875</v>
      </c>
      <c r="M569" s="78">
        <v>40334</v>
      </c>
      <c r="N569" s="96" t="s">
        <v>3799</v>
      </c>
      <c r="O569" s="2" t="s">
        <v>683</v>
      </c>
      <c r="P569" s="2" t="s">
        <v>3465</v>
      </c>
      <c r="Q569" s="2" t="s">
        <v>3472</v>
      </c>
      <c r="R569" s="23" t="str">
        <f t="shared" si="67"/>
        <v>OK-Canadian-15N-8W-7</v>
      </c>
      <c r="S569" s="23" t="str">
        <f t="shared" si="64"/>
        <v>15N-8W-7</v>
      </c>
      <c r="T569" s="23" t="str">
        <f t="shared" si="65"/>
        <v>15</v>
      </c>
      <c r="U569" s="23" t="str">
        <f t="shared" si="68"/>
        <v>N</v>
      </c>
      <c r="V569" s="23" t="str">
        <f t="shared" si="66"/>
        <v>8</v>
      </c>
      <c r="W569" s="23" t="str">
        <f t="shared" si="69"/>
        <v>W</v>
      </c>
      <c r="X569" s="23" t="str">
        <f t="shared" si="70"/>
        <v>OK</v>
      </c>
      <c r="Y569" s="184" t="str">
        <f t="shared" si="71"/>
        <v>L0007632</v>
      </c>
      <c r="Z569" s="28"/>
      <c r="AA569" s="28"/>
      <c r="AB569" s="23"/>
    </row>
    <row r="570" spans="1:28" ht="15">
      <c r="A570" s="2" t="s">
        <v>6991</v>
      </c>
      <c r="B570" s="2" t="s">
        <v>13</v>
      </c>
      <c r="C570" s="2" t="s">
        <v>14</v>
      </c>
      <c r="D570" s="2" t="s">
        <v>708</v>
      </c>
      <c r="E570" s="23" t="s">
        <v>3188</v>
      </c>
      <c r="F570" s="2" t="s">
        <v>15</v>
      </c>
      <c r="G570" s="2" t="s">
        <v>3477</v>
      </c>
      <c r="H570" s="2" t="s">
        <v>3496</v>
      </c>
      <c r="I570" s="2" t="s">
        <v>16</v>
      </c>
      <c r="J570" s="75">
        <v>1.02</v>
      </c>
      <c r="K570" s="76">
        <v>19.018999999999998</v>
      </c>
      <c r="L570" s="77">
        <v>0.1875</v>
      </c>
      <c r="M570" s="78">
        <v>42854</v>
      </c>
      <c r="N570" s="96" t="s">
        <v>3800</v>
      </c>
      <c r="O570" s="2" t="s">
        <v>115</v>
      </c>
      <c r="P570" s="2" t="s">
        <v>3465</v>
      </c>
      <c r="Q570" s="2" t="s">
        <v>3472</v>
      </c>
      <c r="R570" s="23" t="str">
        <f t="shared" si="67"/>
        <v>OK-Canadian-15N-8W-6</v>
      </c>
      <c r="S570" s="23" t="str">
        <f t="shared" si="64"/>
        <v>15N-8W-6</v>
      </c>
      <c r="T570" s="23" t="str">
        <f t="shared" si="65"/>
        <v>15</v>
      </c>
      <c r="U570" s="23" t="str">
        <f t="shared" si="68"/>
        <v>N</v>
      </c>
      <c r="V570" s="23" t="str">
        <f t="shared" si="66"/>
        <v>8</v>
      </c>
      <c r="W570" s="23" t="str">
        <f t="shared" si="69"/>
        <v>W</v>
      </c>
      <c r="X570" s="23" t="str">
        <f t="shared" si="70"/>
        <v>OK</v>
      </c>
      <c r="Y570" s="184" t="str">
        <f t="shared" si="71"/>
        <v>L0007633</v>
      </c>
      <c r="Z570" s="28"/>
      <c r="AA570" s="28"/>
      <c r="AB570" s="23"/>
    </row>
    <row r="571" spans="1:28" ht="15">
      <c r="A571" s="2" t="s">
        <v>6992</v>
      </c>
      <c r="B571" s="2" t="s">
        <v>13</v>
      </c>
      <c r="C571" s="2" t="s">
        <v>14</v>
      </c>
      <c r="D571" s="2" t="s">
        <v>709</v>
      </c>
      <c r="E571" s="2" t="s">
        <v>1177</v>
      </c>
      <c r="F571" s="2" t="s">
        <v>15</v>
      </c>
      <c r="G571" s="2" t="s">
        <v>3477</v>
      </c>
      <c r="H571" s="2" t="s">
        <v>3497</v>
      </c>
      <c r="I571" s="2" t="s">
        <v>16</v>
      </c>
      <c r="J571" s="75">
        <v>1.01</v>
      </c>
      <c r="K571" s="76">
        <v>0.5</v>
      </c>
      <c r="L571" s="77">
        <v>0.1875</v>
      </c>
      <c r="M571" s="78">
        <v>39858</v>
      </c>
      <c r="N571" s="96" t="s">
        <v>3801</v>
      </c>
      <c r="O571" s="2" t="s">
        <v>683</v>
      </c>
      <c r="P571" s="2" t="s">
        <v>3465</v>
      </c>
      <c r="Q571" s="2" t="s">
        <v>3472</v>
      </c>
      <c r="R571" s="23" t="str">
        <f t="shared" si="67"/>
        <v>OK-Canadian-15N-8W-7</v>
      </c>
      <c r="S571" s="23" t="str">
        <f t="shared" si="64"/>
        <v>15N-8W-7</v>
      </c>
      <c r="T571" s="23" t="str">
        <f t="shared" si="65"/>
        <v>15</v>
      </c>
      <c r="U571" s="23" t="str">
        <f t="shared" si="68"/>
        <v>N</v>
      </c>
      <c r="V571" s="23" t="str">
        <f t="shared" si="66"/>
        <v>8</v>
      </c>
      <c r="W571" s="23" t="str">
        <f t="shared" si="69"/>
        <v>W</v>
      </c>
      <c r="X571" s="23" t="str">
        <f t="shared" si="70"/>
        <v>OK</v>
      </c>
      <c r="Y571" s="184" t="str">
        <f t="shared" si="71"/>
        <v>L0007634</v>
      </c>
      <c r="Z571" s="28"/>
      <c r="AA571" s="28"/>
      <c r="AB571" s="23"/>
    </row>
    <row r="572" spans="1:28" ht="15">
      <c r="A572" s="23" t="s">
        <v>6993</v>
      </c>
      <c r="B572" s="2" t="s">
        <v>13</v>
      </c>
      <c r="C572" s="2" t="s">
        <v>14</v>
      </c>
      <c r="D572" s="2" t="s">
        <v>710</v>
      </c>
      <c r="E572" s="23" t="s">
        <v>2207</v>
      </c>
      <c r="F572" s="2" t="s">
        <v>15</v>
      </c>
      <c r="G572" s="2" t="s">
        <v>3477</v>
      </c>
      <c r="H572" s="2" t="s">
        <v>3497</v>
      </c>
      <c r="I572" s="2" t="s">
        <v>16</v>
      </c>
      <c r="J572" s="75">
        <v>0.96</v>
      </c>
      <c r="K572" s="76">
        <v>3.75</v>
      </c>
      <c r="L572" s="77">
        <v>0.1875</v>
      </c>
      <c r="M572" s="78">
        <v>39879</v>
      </c>
      <c r="N572" s="96" t="s">
        <v>3802</v>
      </c>
      <c r="O572" s="2" t="s">
        <v>683</v>
      </c>
      <c r="P572" s="2" t="s">
        <v>3465</v>
      </c>
      <c r="Q572" s="2" t="s">
        <v>3472</v>
      </c>
      <c r="R572" s="23" t="str">
        <f t="shared" si="67"/>
        <v>OK-Canadian-15N-8W-7</v>
      </c>
      <c r="S572" s="23" t="str">
        <f t="shared" si="64"/>
        <v>15N-8W-7</v>
      </c>
      <c r="T572" s="23" t="str">
        <f t="shared" si="65"/>
        <v>15</v>
      </c>
      <c r="U572" s="23" t="str">
        <f t="shared" si="68"/>
        <v>N</v>
      </c>
      <c r="V572" s="23" t="str">
        <f t="shared" si="66"/>
        <v>8</v>
      </c>
      <c r="W572" s="23" t="str">
        <f t="shared" si="69"/>
        <v>W</v>
      </c>
      <c r="X572" s="23" t="str">
        <f t="shared" si="70"/>
        <v>OK</v>
      </c>
      <c r="Y572" s="184" t="str">
        <f t="shared" si="71"/>
        <v>L0007635</v>
      </c>
      <c r="Z572" s="28"/>
      <c r="AA572" s="28"/>
      <c r="AB572" s="23"/>
    </row>
    <row r="573" spans="1:28" ht="15">
      <c r="A573" s="2" t="s">
        <v>6994</v>
      </c>
      <c r="B573" s="2" t="s">
        <v>13</v>
      </c>
      <c r="C573" s="2" t="s">
        <v>14</v>
      </c>
      <c r="D573" s="2" t="s">
        <v>711</v>
      </c>
      <c r="E573" s="23" t="s">
        <v>1502</v>
      </c>
      <c r="F573" s="2" t="s">
        <v>15</v>
      </c>
      <c r="G573" s="2" t="s">
        <v>3477</v>
      </c>
      <c r="H573" s="2" t="s">
        <v>3497</v>
      </c>
      <c r="I573" s="2" t="s">
        <v>16</v>
      </c>
      <c r="J573" s="75">
        <v>1.02</v>
      </c>
      <c r="K573" s="76">
        <v>1.0399999999999999E-3</v>
      </c>
      <c r="L573" s="77">
        <v>0.1875</v>
      </c>
      <c r="M573" s="78">
        <v>40349</v>
      </c>
      <c r="N573" s="96" t="s">
        <v>3803</v>
      </c>
      <c r="O573" s="2" t="s">
        <v>683</v>
      </c>
      <c r="P573" s="2" t="s">
        <v>3465</v>
      </c>
      <c r="Q573" s="2" t="s">
        <v>3472</v>
      </c>
      <c r="R573" s="23" t="str">
        <f t="shared" si="67"/>
        <v>OK-Canadian-15N-8W-7</v>
      </c>
      <c r="S573" s="23" t="str">
        <f t="shared" si="64"/>
        <v>15N-8W-7</v>
      </c>
      <c r="T573" s="23" t="str">
        <f t="shared" si="65"/>
        <v>15</v>
      </c>
      <c r="U573" s="23" t="str">
        <f t="shared" si="68"/>
        <v>N</v>
      </c>
      <c r="V573" s="23" t="str">
        <f t="shared" si="66"/>
        <v>8</v>
      </c>
      <c r="W573" s="23" t="str">
        <f t="shared" si="69"/>
        <v>W</v>
      </c>
      <c r="X573" s="23" t="str">
        <f t="shared" si="70"/>
        <v>OK</v>
      </c>
      <c r="Y573" s="184" t="str">
        <f t="shared" si="71"/>
        <v>L0007636</v>
      </c>
      <c r="Z573" s="28"/>
      <c r="AA573" s="28"/>
      <c r="AB573" s="23"/>
    </row>
    <row r="574" spans="1:28" ht="15">
      <c r="A574" s="2" t="s">
        <v>6995</v>
      </c>
      <c r="B574" s="2" t="s">
        <v>13</v>
      </c>
      <c r="C574" s="2" t="s">
        <v>14</v>
      </c>
      <c r="D574" s="2" t="s">
        <v>712</v>
      </c>
      <c r="E574" s="23" t="s">
        <v>1589</v>
      </c>
      <c r="F574" s="2" t="s">
        <v>15</v>
      </c>
      <c r="G574" s="2" t="s">
        <v>3477</v>
      </c>
      <c r="H574" s="2" t="s">
        <v>3497</v>
      </c>
      <c r="I574" s="2" t="s">
        <v>16</v>
      </c>
      <c r="J574" s="75">
        <v>1.0900000000000001</v>
      </c>
      <c r="K574" s="76">
        <v>1E-3</v>
      </c>
      <c r="L574" s="77">
        <v>0.1875</v>
      </c>
      <c r="M574" s="78">
        <v>42869</v>
      </c>
      <c r="N574" s="96" t="s">
        <v>3804</v>
      </c>
      <c r="O574" s="2" t="s">
        <v>683</v>
      </c>
      <c r="P574" s="2" t="s">
        <v>3465</v>
      </c>
      <c r="Q574" s="2" t="s">
        <v>3472</v>
      </c>
      <c r="R574" s="23" t="str">
        <f t="shared" si="67"/>
        <v>OK-Canadian-15N-8W-7</v>
      </c>
      <c r="S574" s="23" t="str">
        <f t="shared" si="64"/>
        <v>15N-8W-7</v>
      </c>
      <c r="T574" s="23" t="str">
        <f t="shared" si="65"/>
        <v>15</v>
      </c>
      <c r="U574" s="23" t="str">
        <f t="shared" si="68"/>
        <v>N</v>
      </c>
      <c r="V574" s="23" t="str">
        <f t="shared" si="66"/>
        <v>8</v>
      </c>
      <c r="W574" s="23" t="str">
        <f t="shared" si="69"/>
        <v>W</v>
      </c>
      <c r="X574" s="23" t="str">
        <f t="shared" si="70"/>
        <v>OK</v>
      </c>
      <c r="Y574" s="184" t="str">
        <f t="shared" si="71"/>
        <v>L0007637</v>
      </c>
      <c r="Z574" s="28"/>
      <c r="AA574" s="28"/>
      <c r="AB574" s="23"/>
    </row>
    <row r="575" spans="1:28" ht="15">
      <c r="A575" s="23" t="s">
        <v>6996</v>
      </c>
      <c r="B575" s="2" t="s">
        <v>13</v>
      </c>
      <c r="C575" s="2" t="s">
        <v>14</v>
      </c>
      <c r="D575" s="2" t="s">
        <v>713</v>
      </c>
      <c r="E575" s="2" t="s">
        <v>1177</v>
      </c>
      <c r="F575" s="2" t="s">
        <v>15</v>
      </c>
      <c r="G575" s="2" t="s">
        <v>3477</v>
      </c>
      <c r="H575" s="2" t="s">
        <v>3497</v>
      </c>
      <c r="I575" s="2" t="s">
        <v>16</v>
      </c>
      <c r="J575" s="75">
        <v>1.06</v>
      </c>
      <c r="K575" s="76">
        <v>0.93300000000000005</v>
      </c>
      <c r="L575" s="77">
        <v>0.1875</v>
      </c>
      <c r="M575" s="78">
        <v>39941</v>
      </c>
      <c r="N575" s="96" t="s">
        <v>5255</v>
      </c>
      <c r="O575" s="2" t="s">
        <v>683</v>
      </c>
      <c r="P575" s="2" t="s">
        <v>3465</v>
      </c>
      <c r="Q575" s="2" t="s">
        <v>3472</v>
      </c>
      <c r="R575" s="23" t="str">
        <f t="shared" si="67"/>
        <v>OK-Canadian-15N-8W-7</v>
      </c>
      <c r="S575" s="23" t="str">
        <f t="shared" si="64"/>
        <v>15N-8W-7</v>
      </c>
      <c r="T575" s="23" t="str">
        <f t="shared" si="65"/>
        <v>15</v>
      </c>
      <c r="U575" s="23" t="str">
        <f t="shared" si="68"/>
        <v>N</v>
      </c>
      <c r="V575" s="23" t="str">
        <f t="shared" si="66"/>
        <v>8</v>
      </c>
      <c r="W575" s="23" t="str">
        <f t="shared" si="69"/>
        <v>W</v>
      </c>
      <c r="X575" s="23" t="str">
        <f t="shared" si="70"/>
        <v>OK</v>
      </c>
      <c r="Y575" s="184" t="str">
        <f t="shared" si="71"/>
        <v>L0007638</v>
      </c>
      <c r="Z575" s="28"/>
      <c r="AA575" s="28"/>
      <c r="AB575" s="23"/>
    </row>
    <row r="576" spans="1:28" ht="15">
      <c r="A576" s="2" t="s">
        <v>6997</v>
      </c>
      <c r="B576" s="2" t="s">
        <v>13</v>
      </c>
      <c r="C576" s="2" t="s">
        <v>14</v>
      </c>
      <c r="D576" s="2" t="s">
        <v>714</v>
      </c>
      <c r="E576" s="2" t="s">
        <v>616</v>
      </c>
      <c r="F576" s="2" t="s">
        <v>15</v>
      </c>
      <c r="G576" s="2" t="s">
        <v>3477</v>
      </c>
      <c r="H576" s="2" t="s">
        <v>3497</v>
      </c>
      <c r="I576" s="2" t="s">
        <v>16</v>
      </c>
      <c r="J576" s="75">
        <v>1.08</v>
      </c>
      <c r="K576" s="76">
        <v>0</v>
      </c>
      <c r="L576" s="77">
        <v>0.1875</v>
      </c>
      <c r="M576" s="78">
        <v>40017</v>
      </c>
      <c r="N576" s="96" t="s">
        <v>5256</v>
      </c>
      <c r="O576" s="2" t="s">
        <v>683</v>
      </c>
      <c r="P576" s="2" t="s">
        <v>3465</v>
      </c>
      <c r="Q576" s="2" t="s">
        <v>3472</v>
      </c>
      <c r="R576" s="23" t="str">
        <f t="shared" si="67"/>
        <v>OK-Canadian-15N-8W-7</v>
      </c>
      <c r="S576" s="23" t="str">
        <f t="shared" si="64"/>
        <v>15N-8W-7</v>
      </c>
      <c r="T576" s="23" t="str">
        <f t="shared" si="65"/>
        <v>15</v>
      </c>
      <c r="U576" s="23" t="str">
        <f t="shared" si="68"/>
        <v>N</v>
      </c>
      <c r="V576" s="23" t="str">
        <f t="shared" si="66"/>
        <v>8</v>
      </c>
      <c r="W576" s="23" t="str">
        <f t="shared" si="69"/>
        <v>W</v>
      </c>
      <c r="X576" s="23" t="str">
        <f t="shared" si="70"/>
        <v>OK</v>
      </c>
      <c r="Y576" s="184" t="str">
        <f t="shared" si="71"/>
        <v>L0007639</v>
      </c>
      <c r="Z576" s="28"/>
      <c r="AA576" s="28"/>
      <c r="AB576" s="23"/>
    </row>
    <row r="577" spans="1:28" ht="15">
      <c r="A577" s="2" t="s">
        <v>6998</v>
      </c>
      <c r="B577" s="2" t="s">
        <v>13</v>
      </c>
      <c r="C577" s="2" t="s">
        <v>14</v>
      </c>
      <c r="D577" s="2" t="s">
        <v>715</v>
      </c>
      <c r="E577" s="23" t="s">
        <v>1702</v>
      </c>
      <c r="F577" s="2" t="s">
        <v>15</v>
      </c>
      <c r="G577" s="2" t="s">
        <v>3477</v>
      </c>
      <c r="H577" s="2" t="s">
        <v>3497</v>
      </c>
      <c r="I577" s="2" t="s">
        <v>16</v>
      </c>
      <c r="J577" s="75">
        <v>0.97</v>
      </c>
      <c r="K577" s="76">
        <v>5.3</v>
      </c>
      <c r="L577" s="77">
        <v>0.1875</v>
      </c>
      <c r="M577" s="78">
        <v>40487</v>
      </c>
      <c r="N577" s="96" t="s">
        <v>3805</v>
      </c>
      <c r="O577" s="2" t="s">
        <v>683</v>
      </c>
      <c r="P577" s="2" t="s">
        <v>3465</v>
      </c>
      <c r="Q577" s="2" t="s">
        <v>3472</v>
      </c>
      <c r="R577" s="23" t="str">
        <f t="shared" si="67"/>
        <v>OK-Canadian-15N-8W-7</v>
      </c>
      <c r="S577" s="23" t="str">
        <f t="shared" si="64"/>
        <v>15N-8W-7</v>
      </c>
      <c r="T577" s="23" t="str">
        <f t="shared" si="65"/>
        <v>15</v>
      </c>
      <c r="U577" s="23" t="str">
        <f t="shared" si="68"/>
        <v>N</v>
      </c>
      <c r="V577" s="23" t="str">
        <f t="shared" si="66"/>
        <v>8</v>
      </c>
      <c r="W577" s="23" t="str">
        <f t="shared" si="69"/>
        <v>W</v>
      </c>
      <c r="X577" s="23" t="str">
        <f t="shared" si="70"/>
        <v>OK</v>
      </c>
      <c r="Y577" s="184" t="str">
        <f t="shared" si="71"/>
        <v>L0007640</v>
      </c>
      <c r="Z577" s="28"/>
      <c r="AA577" s="28"/>
      <c r="AB577" s="23"/>
    </row>
    <row r="578" spans="1:28" ht="15">
      <c r="A578" s="23" t="s">
        <v>6999</v>
      </c>
      <c r="B578" s="2" t="s">
        <v>13</v>
      </c>
      <c r="C578" s="2" t="s">
        <v>14</v>
      </c>
      <c r="D578" s="2" t="s">
        <v>373</v>
      </c>
      <c r="E578" s="2" t="s">
        <v>1177</v>
      </c>
      <c r="F578" s="2" t="s">
        <v>15</v>
      </c>
      <c r="G578" s="2" t="s">
        <v>3477</v>
      </c>
      <c r="H578" s="2" t="s">
        <v>3497</v>
      </c>
      <c r="I578" s="2" t="s">
        <v>16</v>
      </c>
      <c r="J578" s="75">
        <v>0.95</v>
      </c>
      <c r="K578" s="76">
        <v>7.4989999999999997</v>
      </c>
      <c r="L578" s="77">
        <v>0.1875</v>
      </c>
      <c r="M578" s="78">
        <v>43030</v>
      </c>
      <c r="N578" s="96" t="s">
        <v>3806</v>
      </c>
      <c r="O578" s="2" t="s">
        <v>683</v>
      </c>
      <c r="P578" s="2" t="s">
        <v>3465</v>
      </c>
      <c r="Q578" s="2" t="s">
        <v>3472</v>
      </c>
      <c r="R578" s="23" t="str">
        <f t="shared" si="67"/>
        <v>OK-Canadian-15N-8W-7</v>
      </c>
      <c r="S578" s="23" t="str">
        <f t="shared" si="64"/>
        <v>15N-8W-7</v>
      </c>
      <c r="T578" s="23" t="str">
        <f t="shared" si="65"/>
        <v>15</v>
      </c>
      <c r="U578" s="23" t="str">
        <f t="shared" si="68"/>
        <v>N</v>
      </c>
      <c r="V578" s="23" t="str">
        <f t="shared" si="66"/>
        <v>8</v>
      </c>
      <c r="W578" s="23" t="str">
        <f t="shared" si="69"/>
        <v>W</v>
      </c>
      <c r="X578" s="23" t="str">
        <f t="shared" si="70"/>
        <v>OK</v>
      </c>
      <c r="Y578" s="184" t="str">
        <f t="shared" si="71"/>
        <v>L0007641</v>
      </c>
      <c r="Z578" s="28"/>
      <c r="AA578" s="28"/>
      <c r="AB578" s="23"/>
    </row>
    <row r="579" spans="1:28" ht="15">
      <c r="A579" s="2" t="s">
        <v>7000</v>
      </c>
      <c r="B579" s="2" t="s">
        <v>13</v>
      </c>
      <c r="C579" s="2" t="s">
        <v>14</v>
      </c>
      <c r="D579" s="2" t="s">
        <v>716</v>
      </c>
      <c r="E579" s="2" t="s">
        <v>553</v>
      </c>
      <c r="F579" s="2" t="s">
        <v>15</v>
      </c>
      <c r="G579" s="2" t="s">
        <v>3477</v>
      </c>
      <c r="H579" s="2" t="s">
        <v>3497</v>
      </c>
      <c r="I579" s="2" t="s">
        <v>16</v>
      </c>
      <c r="J579" s="75">
        <v>0.99</v>
      </c>
      <c r="K579" s="76">
        <v>5.33</v>
      </c>
      <c r="L579" s="77">
        <v>0.1875</v>
      </c>
      <c r="M579" s="78">
        <v>40052</v>
      </c>
      <c r="N579" s="96" t="s">
        <v>4497</v>
      </c>
      <c r="O579" s="2" t="s">
        <v>683</v>
      </c>
      <c r="P579" s="2" t="s">
        <v>3465</v>
      </c>
      <c r="Q579" s="2" t="s">
        <v>3472</v>
      </c>
      <c r="R579" s="23" t="str">
        <f t="shared" si="67"/>
        <v>OK-Canadian-15N-8W-7</v>
      </c>
      <c r="S579" s="23" t="str">
        <f t="shared" si="64"/>
        <v>15N-8W-7</v>
      </c>
      <c r="T579" s="23" t="str">
        <f t="shared" si="65"/>
        <v>15</v>
      </c>
      <c r="U579" s="23" t="str">
        <f t="shared" si="68"/>
        <v>N</v>
      </c>
      <c r="V579" s="23" t="str">
        <f t="shared" si="66"/>
        <v>8</v>
      </c>
      <c r="W579" s="23" t="str">
        <f t="shared" si="69"/>
        <v>W</v>
      </c>
      <c r="X579" s="23" t="str">
        <f t="shared" si="70"/>
        <v>OK</v>
      </c>
      <c r="Y579" s="184" t="str">
        <f t="shared" si="71"/>
        <v>L0007642</v>
      </c>
      <c r="Z579" s="28"/>
      <c r="AA579" s="28"/>
      <c r="AB579" s="23"/>
    </row>
    <row r="580" spans="1:28" ht="15">
      <c r="A580" s="2" t="s">
        <v>7001</v>
      </c>
      <c r="B580" s="2" t="s">
        <v>13</v>
      </c>
      <c r="C580" s="2" t="s">
        <v>14</v>
      </c>
      <c r="D580" s="2" t="s">
        <v>717</v>
      </c>
      <c r="E580" s="2" t="s">
        <v>354</v>
      </c>
      <c r="F580" s="2" t="s">
        <v>15</v>
      </c>
      <c r="G580" s="2" t="s">
        <v>3477</v>
      </c>
      <c r="H580" s="2" t="s">
        <v>3497</v>
      </c>
      <c r="I580" s="2" t="s">
        <v>16</v>
      </c>
      <c r="J580" s="75">
        <v>1</v>
      </c>
      <c r="K580" s="76">
        <v>26.67</v>
      </c>
      <c r="L580" s="77">
        <v>0.1875</v>
      </c>
      <c r="M580" s="78">
        <v>40069</v>
      </c>
      <c r="N580" s="96" t="s">
        <v>4498</v>
      </c>
      <c r="O580" s="2" t="s">
        <v>683</v>
      </c>
      <c r="P580" s="2" t="s">
        <v>3465</v>
      </c>
      <c r="Q580" s="2" t="s">
        <v>3472</v>
      </c>
      <c r="R580" s="23" t="str">
        <f t="shared" si="67"/>
        <v>OK-Canadian-15N-8W-7</v>
      </c>
      <c r="S580" s="23" t="str">
        <f t="shared" si="64"/>
        <v>15N-8W-7</v>
      </c>
      <c r="T580" s="23" t="str">
        <f t="shared" si="65"/>
        <v>15</v>
      </c>
      <c r="U580" s="23" t="str">
        <f t="shared" si="68"/>
        <v>N</v>
      </c>
      <c r="V580" s="23" t="str">
        <f t="shared" si="66"/>
        <v>8</v>
      </c>
      <c r="W580" s="23" t="str">
        <f t="shared" si="69"/>
        <v>W</v>
      </c>
      <c r="X580" s="23" t="str">
        <f t="shared" si="70"/>
        <v>OK</v>
      </c>
      <c r="Y580" s="184" t="str">
        <f t="shared" si="71"/>
        <v>L0007643</v>
      </c>
      <c r="Z580" s="28"/>
      <c r="AA580" s="28"/>
      <c r="AB580" s="23"/>
    </row>
    <row r="581" spans="1:28" ht="15">
      <c r="A581" s="23" t="s">
        <v>7002</v>
      </c>
      <c r="B581" s="2" t="s">
        <v>13</v>
      </c>
      <c r="C581" s="2" t="s">
        <v>14</v>
      </c>
      <c r="D581" s="2" t="s">
        <v>718</v>
      </c>
      <c r="E581" s="2" t="s">
        <v>1396</v>
      </c>
      <c r="F581" s="2" t="s">
        <v>15</v>
      </c>
      <c r="G581" s="2" t="s">
        <v>3477</v>
      </c>
      <c r="H581" s="2" t="s">
        <v>3497</v>
      </c>
      <c r="I581" s="2" t="s">
        <v>16</v>
      </c>
      <c r="J581" s="75">
        <v>1.05</v>
      </c>
      <c r="K581" s="76">
        <v>0.83299999999999996</v>
      </c>
      <c r="L581" s="77">
        <v>0.1875</v>
      </c>
      <c r="M581" s="78">
        <v>40561</v>
      </c>
      <c r="N581" s="96" t="s">
        <v>5257</v>
      </c>
      <c r="O581" s="2" t="s">
        <v>683</v>
      </c>
      <c r="P581" s="2" t="s">
        <v>3465</v>
      </c>
      <c r="Q581" s="2" t="s">
        <v>3472</v>
      </c>
      <c r="R581" s="23" t="str">
        <f t="shared" si="67"/>
        <v>OK-Canadian-15N-8W-7</v>
      </c>
      <c r="S581" s="23" t="str">
        <f t="shared" si="64"/>
        <v>15N-8W-7</v>
      </c>
      <c r="T581" s="23" t="str">
        <f t="shared" si="65"/>
        <v>15</v>
      </c>
      <c r="U581" s="23" t="str">
        <f t="shared" si="68"/>
        <v>N</v>
      </c>
      <c r="V581" s="23" t="str">
        <f t="shared" si="66"/>
        <v>8</v>
      </c>
      <c r="W581" s="23" t="str">
        <f t="shared" si="69"/>
        <v>W</v>
      </c>
      <c r="X581" s="23" t="str">
        <f t="shared" si="70"/>
        <v>OK</v>
      </c>
      <c r="Y581" s="184" t="str">
        <f t="shared" si="71"/>
        <v>L0007644</v>
      </c>
      <c r="Z581" s="28"/>
      <c r="AA581" s="28"/>
      <c r="AB581" s="23"/>
    </row>
    <row r="582" spans="1:28" ht="15">
      <c r="A582" s="2" t="s">
        <v>7003</v>
      </c>
      <c r="B582" s="2" t="s">
        <v>13</v>
      </c>
      <c r="C582" s="2" t="s">
        <v>14</v>
      </c>
      <c r="D582" s="2" t="s">
        <v>719</v>
      </c>
      <c r="E582" s="2" t="s">
        <v>215</v>
      </c>
      <c r="F582" s="2" t="s">
        <v>15</v>
      </c>
      <c r="G582" s="2" t="s">
        <v>3477</v>
      </c>
      <c r="H582" s="2" t="s">
        <v>3497</v>
      </c>
      <c r="I582" s="2" t="s">
        <v>16</v>
      </c>
      <c r="J582" s="75">
        <v>0.91</v>
      </c>
      <c r="K582" s="76">
        <v>0.05</v>
      </c>
      <c r="L582" s="77">
        <v>0.1875</v>
      </c>
      <c r="M582" s="78">
        <v>43112</v>
      </c>
      <c r="N582" s="94" t="s">
        <v>4499</v>
      </c>
      <c r="O582" s="2" t="s">
        <v>683</v>
      </c>
      <c r="P582" s="2" t="s">
        <v>3465</v>
      </c>
      <c r="Q582" s="2" t="s">
        <v>3472</v>
      </c>
      <c r="R582" s="23" t="str">
        <f t="shared" si="67"/>
        <v>OK-Canadian-15N-8W-7</v>
      </c>
      <c r="S582" s="23" t="str">
        <f t="shared" si="64"/>
        <v>15N-8W-7</v>
      </c>
      <c r="T582" s="23" t="str">
        <f t="shared" si="65"/>
        <v>15</v>
      </c>
      <c r="U582" s="23" t="str">
        <f t="shared" si="68"/>
        <v>N</v>
      </c>
      <c r="V582" s="23" t="str">
        <f t="shared" si="66"/>
        <v>8</v>
      </c>
      <c r="W582" s="23" t="str">
        <f t="shared" si="69"/>
        <v>W</v>
      </c>
      <c r="X582" s="23" t="str">
        <f t="shared" si="70"/>
        <v>OK</v>
      </c>
      <c r="Y582" s="184" t="str">
        <f t="shared" si="71"/>
        <v>L0007645</v>
      </c>
      <c r="Z582" s="28"/>
      <c r="AA582" s="28"/>
      <c r="AB582" s="23"/>
    </row>
    <row r="583" spans="1:28" ht="15">
      <c r="A583" s="2" t="s">
        <v>7004</v>
      </c>
      <c r="B583" s="2" t="s">
        <v>13</v>
      </c>
      <c r="C583" s="2" t="s">
        <v>14</v>
      </c>
      <c r="D583" s="2" t="s">
        <v>720</v>
      </c>
      <c r="E583" s="2" t="s">
        <v>723</v>
      </c>
      <c r="F583" s="2" t="s">
        <v>15</v>
      </c>
      <c r="G583" s="2" t="s">
        <v>3477</v>
      </c>
      <c r="H583" s="2" t="s">
        <v>3497</v>
      </c>
      <c r="I583" s="2" t="s">
        <v>16</v>
      </c>
      <c r="J583" s="75">
        <v>1.07</v>
      </c>
      <c r="K583" s="76">
        <v>0.16700000000000001</v>
      </c>
      <c r="L583" s="77">
        <v>0.1875</v>
      </c>
      <c r="M583" s="78">
        <v>40108</v>
      </c>
      <c r="N583" s="96" t="s">
        <v>4500</v>
      </c>
      <c r="O583" s="2" t="s">
        <v>683</v>
      </c>
      <c r="P583" s="2" t="s">
        <v>3465</v>
      </c>
      <c r="Q583" s="2" t="s">
        <v>3472</v>
      </c>
      <c r="R583" s="23" t="str">
        <f t="shared" si="67"/>
        <v>OK-Canadian-15N-8W-7</v>
      </c>
      <c r="S583" s="23" t="str">
        <f t="shared" si="64"/>
        <v>15N-8W-7</v>
      </c>
      <c r="T583" s="23" t="str">
        <f t="shared" si="65"/>
        <v>15</v>
      </c>
      <c r="U583" s="23" t="str">
        <f t="shared" si="68"/>
        <v>N</v>
      </c>
      <c r="V583" s="23" t="str">
        <f t="shared" si="66"/>
        <v>8</v>
      </c>
      <c r="W583" s="23" t="str">
        <f t="shared" si="69"/>
        <v>W</v>
      </c>
      <c r="X583" s="23" t="str">
        <f t="shared" si="70"/>
        <v>OK</v>
      </c>
      <c r="Y583" s="184" t="str">
        <f t="shared" si="71"/>
        <v>L0007646</v>
      </c>
      <c r="Z583" s="28"/>
      <c r="AA583" s="28"/>
      <c r="AB583" s="23"/>
    </row>
    <row r="584" spans="1:28" ht="15">
      <c r="A584" s="23" t="s">
        <v>7005</v>
      </c>
      <c r="B584" s="2" t="s">
        <v>13</v>
      </c>
      <c r="C584" s="2" t="s">
        <v>14</v>
      </c>
      <c r="D584" s="2" t="s">
        <v>721</v>
      </c>
      <c r="E584" s="23" t="s">
        <v>2692</v>
      </c>
      <c r="F584" s="2" t="s">
        <v>15</v>
      </c>
      <c r="G584" s="2" t="s">
        <v>3477</v>
      </c>
      <c r="H584" s="2" t="s">
        <v>3497</v>
      </c>
      <c r="I584" s="2" t="s">
        <v>16</v>
      </c>
      <c r="J584" s="75">
        <v>0.99</v>
      </c>
      <c r="K584" s="76">
        <v>0</v>
      </c>
      <c r="L584" s="77">
        <v>0.1875</v>
      </c>
      <c r="M584" s="78">
        <v>40122</v>
      </c>
      <c r="N584" s="96" t="s">
        <v>4501</v>
      </c>
      <c r="O584" s="2" t="s">
        <v>683</v>
      </c>
      <c r="P584" s="2" t="s">
        <v>3465</v>
      </c>
      <c r="Q584" s="2" t="s">
        <v>3472</v>
      </c>
      <c r="R584" s="23" t="str">
        <f t="shared" si="67"/>
        <v>OK-Canadian-15N-8W-7</v>
      </c>
      <c r="S584" s="23" t="str">
        <f t="shared" ref="S584:S647" si="72">_xlfn.TEXTAFTER(R584,"-",2,1,0,"ERROR")</f>
        <v>15N-8W-7</v>
      </c>
      <c r="T584" s="23" t="str">
        <f t="shared" ref="T584:T647" si="73">_xlfn.TEXTBEFORE(P584,U584)</f>
        <v>15</v>
      </c>
      <c r="U584" s="23" t="str">
        <f t="shared" si="68"/>
        <v>N</v>
      </c>
      <c r="V584" s="23" t="str">
        <f t="shared" ref="V584:V647" si="74">_xlfn.TEXTBEFORE(Q584,W584)</f>
        <v>8</v>
      </c>
      <c r="W584" s="23" t="str">
        <f t="shared" si="69"/>
        <v>W</v>
      </c>
      <c r="X584" s="23" t="str">
        <f t="shared" si="70"/>
        <v>OK</v>
      </c>
      <c r="Y584" s="184" t="str">
        <f t="shared" si="71"/>
        <v>L0007647</v>
      </c>
      <c r="Z584" s="28"/>
      <c r="AA584" s="28"/>
      <c r="AB584" s="23"/>
    </row>
    <row r="585" spans="1:28" ht="15">
      <c r="A585" s="2" t="s">
        <v>7006</v>
      </c>
      <c r="B585" s="2" t="s">
        <v>13</v>
      </c>
      <c r="C585" s="2" t="s">
        <v>14</v>
      </c>
      <c r="D585" s="2" t="s">
        <v>722</v>
      </c>
      <c r="E585" s="23" t="s">
        <v>3126</v>
      </c>
      <c r="F585" s="2" t="s">
        <v>15</v>
      </c>
      <c r="G585" s="2" t="s">
        <v>3477</v>
      </c>
      <c r="H585" s="2" t="s">
        <v>3497</v>
      </c>
      <c r="I585" s="2" t="s">
        <v>16</v>
      </c>
      <c r="J585" s="75">
        <v>0.98</v>
      </c>
      <c r="K585" s="76">
        <v>0.5</v>
      </c>
      <c r="L585" s="77">
        <v>0.1875</v>
      </c>
      <c r="M585" s="78">
        <v>40592</v>
      </c>
      <c r="N585" s="96" t="s">
        <v>4502</v>
      </c>
      <c r="O585" s="2" t="s">
        <v>683</v>
      </c>
      <c r="P585" s="2" t="s">
        <v>3465</v>
      </c>
      <c r="Q585" s="2" t="s">
        <v>3472</v>
      </c>
      <c r="R585" s="23" t="str">
        <f t="shared" ref="R585:R648" si="75">_xlfn.TEXTJOIN("-",TRUE,F585,G585,P585,Q585,O585)</f>
        <v>OK-Canadian-15N-8W-7</v>
      </c>
      <c r="S585" s="23" t="str">
        <f t="shared" si="72"/>
        <v>15N-8W-7</v>
      </c>
      <c r="T585" s="23" t="str">
        <f t="shared" si="73"/>
        <v>15</v>
      </c>
      <c r="U585" s="23" t="str">
        <f t="shared" ref="U585:U648" si="76">RIGHT(P585,1)</f>
        <v>N</v>
      </c>
      <c r="V585" s="23" t="str">
        <f t="shared" si="74"/>
        <v>8</v>
      </c>
      <c r="W585" s="23" t="str">
        <f t="shared" ref="W585:W648" si="77">RIGHT(Q585,1)</f>
        <v>W</v>
      </c>
      <c r="X585" s="23" t="str">
        <f t="shared" ref="X585:X648" si="78">LEFT(A585,2)</f>
        <v>OK</v>
      </c>
      <c r="Y585" s="184" t="str">
        <f t="shared" ref="Y585:Y648" si="79">MID(A585,4,8)</f>
        <v>L0007648</v>
      </c>
      <c r="Z585" s="28"/>
      <c r="AA585" s="28"/>
      <c r="AB585" s="23"/>
    </row>
    <row r="586" spans="1:28" ht="15">
      <c r="A586" s="2" t="s">
        <v>7007</v>
      </c>
      <c r="B586" s="2" t="s">
        <v>13</v>
      </c>
      <c r="C586" s="2" t="s">
        <v>14</v>
      </c>
      <c r="D586" s="2" t="s">
        <v>724</v>
      </c>
      <c r="E586" s="2" t="s">
        <v>1051</v>
      </c>
      <c r="F586" s="2" t="s">
        <v>15</v>
      </c>
      <c r="G586" s="2" t="s">
        <v>3477</v>
      </c>
      <c r="H586" s="2" t="s">
        <v>3497</v>
      </c>
      <c r="I586" s="2" t="s">
        <v>16</v>
      </c>
      <c r="J586" s="75">
        <v>0.95</v>
      </c>
      <c r="K586" s="76">
        <v>0.4</v>
      </c>
      <c r="L586" s="77">
        <v>0.1875</v>
      </c>
      <c r="M586" s="78">
        <v>43112</v>
      </c>
      <c r="N586" s="96" t="s">
        <v>4501</v>
      </c>
      <c r="O586" s="2" t="s">
        <v>683</v>
      </c>
      <c r="P586" s="2" t="s">
        <v>3465</v>
      </c>
      <c r="Q586" s="2" t="s">
        <v>3472</v>
      </c>
      <c r="R586" s="23" t="str">
        <f t="shared" si="75"/>
        <v>OK-Canadian-15N-8W-7</v>
      </c>
      <c r="S586" s="23" t="str">
        <f t="shared" si="72"/>
        <v>15N-8W-7</v>
      </c>
      <c r="T586" s="23" t="str">
        <f t="shared" si="73"/>
        <v>15</v>
      </c>
      <c r="U586" s="23" t="str">
        <f t="shared" si="76"/>
        <v>N</v>
      </c>
      <c r="V586" s="23" t="str">
        <f t="shared" si="74"/>
        <v>8</v>
      </c>
      <c r="W586" s="23" t="str">
        <f t="shared" si="77"/>
        <v>W</v>
      </c>
      <c r="X586" s="23" t="str">
        <f t="shared" si="78"/>
        <v>OK</v>
      </c>
      <c r="Y586" s="184" t="str">
        <f t="shared" si="79"/>
        <v>L0007649</v>
      </c>
      <c r="Z586" s="28"/>
      <c r="AA586" s="28"/>
      <c r="AB586" s="23"/>
    </row>
    <row r="587" spans="1:28" ht="15">
      <c r="A587" s="23" t="s">
        <v>7008</v>
      </c>
      <c r="B587" s="2" t="s">
        <v>13</v>
      </c>
      <c r="C587" s="2" t="s">
        <v>14</v>
      </c>
      <c r="D587" s="2" t="s">
        <v>725</v>
      </c>
      <c r="E587" s="2" t="s">
        <v>1396</v>
      </c>
      <c r="F587" s="2" t="s">
        <v>15</v>
      </c>
      <c r="G587" s="2" t="s">
        <v>3477</v>
      </c>
      <c r="H587" s="2" t="s">
        <v>3496</v>
      </c>
      <c r="I587" s="2" t="s">
        <v>16</v>
      </c>
      <c r="J587" s="75">
        <v>0.92</v>
      </c>
      <c r="K587" s="76">
        <v>3</v>
      </c>
      <c r="L587" s="77">
        <v>0.1875</v>
      </c>
      <c r="M587" s="78">
        <v>39024</v>
      </c>
      <c r="N587" s="96" t="s">
        <v>3807</v>
      </c>
      <c r="O587" s="2" t="s">
        <v>115</v>
      </c>
      <c r="P587" s="2" t="s">
        <v>3465</v>
      </c>
      <c r="Q587" s="2" t="s">
        <v>3472</v>
      </c>
      <c r="R587" s="23" t="str">
        <f t="shared" si="75"/>
        <v>OK-Canadian-15N-8W-6</v>
      </c>
      <c r="S587" s="23" t="str">
        <f t="shared" si="72"/>
        <v>15N-8W-6</v>
      </c>
      <c r="T587" s="23" t="str">
        <f t="shared" si="73"/>
        <v>15</v>
      </c>
      <c r="U587" s="23" t="str">
        <f t="shared" si="76"/>
        <v>N</v>
      </c>
      <c r="V587" s="23" t="str">
        <f t="shared" si="74"/>
        <v>8</v>
      </c>
      <c r="W587" s="23" t="str">
        <f t="shared" si="77"/>
        <v>W</v>
      </c>
      <c r="X587" s="23" t="str">
        <f t="shared" si="78"/>
        <v>OK</v>
      </c>
      <c r="Y587" s="184" t="str">
        <f t="shared" si="79"/>
        <v>L0007650</v>
      </c>
      <c r="Z587" s="28"/>
      <c r="AA587" s="28"/>
      <c r="AB587" s="23"/>
    </row>
    <row r="588" spans="1:28" ht="15">
      <c r="A588" s="2" t="s">
        <v>7009</v>
      </c>
      <c r="B588" s="2" t="s">
        <v>13</v>
      </c>
      <c r="C588" s="2" t="s">
        <v>14</v>
      </c>
      <c r="D588" s="2" t="s">
        <v>726</v>
      </c>
      <c r="E588" s="23" t="s">
        <v>1702</v>
      </c>
      <c r="F588" s="2" t="s">
        <v>15</v>
      </c>
      <c r="G588" s="2" t="s">
        <v>3477</v>
      </c>
      <c r="H588" s="2" t="s">
        <v>3497</v>
      </c>
      <c r="I588" s="2" t="s">
        <v>16</v>
      </c>
      <c r="J588" s="75">
        <v>1.04</v>
      </c>
      <c r="K588" s="76">
        <v>0</v>
      </c>
      <c r="L588" s="77">
        <v>0.1875</v>
      </c>
      <c r="M588" s="78">
        <v>40136</v>
      </c>
      <c r="N588" s="96" t="s">
        <v>4503</v>
      </c>
      <c r="O588" s="2" t="s">
        <v>683</v>
      </c>
      <c r="P588" s="2" t="s">
        <v>3465</v>
      </c>
      <c r="Q588" s="2" t="s">
        <v>3472</v>
      </c>
      <c r="R588" s="23" t="str">
        <f t="shared" si="75"/>
        <v>OK-Canadian-15N-8W-7</v>
      </c>
      <c r="S588" s="23" t="str">
        <f t="shared" si="72"/>
        <v>15N-8W-7</v>
      </c>
      <c r="T588" s="23" t="str">
        <f t="shared" si="73"/>
        <v>15</v>
      </c>
      <c r="U588" s="23" t="str">
        <f t="shared" si="76"/>
        <v>N</v>
      </c>
      <c r="V588" s="23" t="str">
        <f t="shared" si="74"/>
        <v>8</v>
      </c>
      <c r="W588" s="23" t="str">
        <f t="shared" si="77"/>
        <v>W</v>
      </c>
      <c r="X588" s="23" t="str">
        <f t="shared" si="78"/>
        <v>OK</v>
      </c>
      <c r="Y588" s="184" t="str">
        <f t="shared" si="79"/>
        <v>L0007651</v>
      </c>
      <c r="Z588" s="28"/>
      <c r="AA588" s="28"/>
      <c r="AB588" s="23"/>
    </row>
    <row r="589" spans="1:28" ht="15">
      <c r="A589" s="2" t="s">
        <v>7010</v>
      </c>
      <c r="B589" s="2" t="s">
        <v>13</v>
      </c>
      <c r="C589" s="2" t="s">
        <v>14</v>
      </c>
      <c r="D589" s="2" t="s">
        <v>727</v>
      </c>
      <c r="E589" s="23" t="s">
        <v>2276</v>
      </c>
      <c r="F589" s="2" t="s">
        <v>15</v>
      </c>
      <c r="G589" s="2" t="s">
        <v>3477</v>
      </c>
      <c r="H589" s="2" t="s">
        <v>3497</v>
      </c>
      <c r="I589" s="2" t="s">
        <v>16</v>
      </c>
      <c r="J589" s="75">
        <v>1</v>
      </c>
      <c r="K589" s="76">
        <v>0</v>
      </c>
      <c r="L589" s="77">
        <v>0.1875</v>
      </c>
      <c r="M589" s="78">
        <v>40606</v>
      </c>
      <c r="N589" s="96" t="s">
        <v>4504</v>
      </c>
      <c r="O589" s="2" t="s">
        <v>683</v>
      </c>
      <c r="P589" s="2" t="s">
        <v>3465</v>
      </c>
      <c r="Q589" s="2" t="s">
        <v>3472</v>
      </c>
      <c r="R589" s="23" t="str">
        <f t="shared" si="75"/>
        <v>OK-Canadian-15N-8W-7</v>
      </c>
      <c r="S589" s="23" t="str">
        <f t="shared" si="72"/>
        <v>15N-8W-7</v>
      </c>
      <c r="T589" s="23" t="str">
        <f t="shared" si="73"/>
        <v>15</v>
      </c>
      <c r="U589" s="23" t="str">
        <f t="shared" si="76"/>
        <v>N</v>
      </c>
      <c r="V589" s="23" t="str">
        <f t="shared" si="74"/>
        <v>8</v>
      </c>
      <c r="W589" s="23" t="str">
        <f t="shared" si="77"/>
        <v>W</v>
      </c>
      <c r="X589" s="23" t="str">
        <f t="shared" si="78"/>
        <v>OK</v>
      </c>
      <c r="Y589" s="184" t="str">
        <f t="shared" si="79"/>
        <v>L0007652</v>
      </c>
      <c r="Z589" s="28"/>
      <c r="AA589" s="28"/>
      <c r="AB589" s="23"/>
    </row>
    <row r="590" spans="1:28" ht="15">
      <c r="A590" s="23" t="s">
        <v>7011</v>
      </c>
      <c r="B590" s="2" t="s">
        <v>13</v>
      </c>
      <c r="C590" s="2" t="s">
        <v>14</v>
      </c>
      <c r="D590" s="2" t="s">
        <v>728</v>
      </c>
      <c r="E590" s="2" t="s">
        <v>354</v>
      </c>
      <c r="F590" s="2" t="s">
        <v>15</v>
      </c>
      <c r="G590" s="2" t="s">
        <v>3477</v>
      </c>
      <c r="H590" s="2" t="s">
        <v>3497</v>
      </c>
      <c r="I590" s="2" t="s">
        <v>16</v>
      </c>
      <c r="J590" s="75">
        <v>0.93</v>
      </c>
      <c r="K590" s="76">
        <v>1.25</v>
      </c>
      <c r="L590" s="77">
        <v>0.1875</v>
      </c>
      <c r="M590" s="78">
        <v>42870</v>
      </c>
      <c r="N590" s="96" t="s">
        <v>3808</v>
      </c>
      <c r="O590" s="2" t="s">
        <v>683</v>
      </c>
      <c r="P590" s="2" t="s">
        <v>3465</v>
      </c>
      <c r="Q590" s="2" t="s">
        <v>3472</v>
      </c>
      <c r="R590" s="23" t="str">
        <f t="shared" si="75"/>
        <v>OK-Canadian-15N-8W-7</v>
      </c>
      <c r="S590" s="23" t="str">
        <f t="shared" si="72"/>
        <v>15N-8W-7</v>
      </c>
      <c r="T590" s="23" t="str">
        <f t="shared" si="73"/>
        <v>15</v>
      </c>
      <c r="U590" s="23" t="str">
        <f t="shared" si="76"/>
        <v>N</v>
      </c>
      <c r="V590" s="23" t="str">
        <f t="shared" si="74"/>
        <v>8</v>
      </c>
      <c r="W590" s="23" t="str">
        <f t="shared" si="77"/>
        <v>W</v>
      </c>
      <c r="X590" s="23" t="str">
        <f t="shared" si="78"/>
        <v>OK</v>
      </c>
      <c r="Y590" s="184" t="str">
        <f t="shared" si="79"/>
        <v>L0007653</v>
      </c>
      <c r="Z590" s="28"/>
      <c r="AA590" s="28"/>
      <c r="AB590" s="23"/>
    </row>
    <row r="591" spans="1:28" ht="15">
      <c r="A591" s="2" t="s">
        <v>7012</v>
      </c>
      <c r="B591" s="2" t="s">
        <v>13</v>
      </c>
      <c r="C591" s="2" t="s">
        <v>14</v>
      </c>
      <c r="D591" s="2" t="s">
        <v>729</v>
      </c>
      <c r="E591" s="2" t="s">
        <v>553</v>
      </c>
      <c r="F591" s="2" t="s">
        <v>15</v>
      </c>
      <c r="G591" s="2" t="s">
        <v>3477</v>
      </c>
      <c r="H591" s="2" t="s">
        <v>3497</v>
      </c>
      <c r="I591" s="2" t="s">
        <v>16</v>
      </c>
      <c r="J591" s="75">
        <v>0.93</v>
      </c>
      <c r="K591" s="76">
        <v>0.501</v>
      </c>
      <c r="L591" s="77">
        <v>0.1875</v>
      </c>
      <c r="M591" s="78">
        <v>39871</v>
      </c>
      <c r="N591" s="96" t="s">
        <v>4505</v>
      </c>
      <c r="O591" s="2" t="s">
        <v>683</v>
      </c>
      <c r="P591" s="2" t="s">
        <v>3465</v>
      </c>
      <c r="Q591" s="2" t="s">
        <v>3472</v>
      </c>
      <c r="R591" s="23" t="str">
        <f t="shared" si="75"/>
        <v>OK-Canadian-15N-8W-7</v>
      </c>
      <c r="S591" s="23" t="str">
        <f t="shared" si="72"/>
        <v>15N-8W-7</v>
      </c>
      <c r="T591" s="23" t="str">
        <f t="shared" si="73"/>
        <v>15</v>
      </c>
      <c r="U591" s="23" t="str">
        <f t="shared" si="76"/>
        <v>N</v>
      </c>
      <c r="V591" s="23" t="str">
        <f t="shared" si="74"/>
        <v>8</v>
      </c>
      <c r="W591" s="23" t="str">
        <f t="shared" si="77"/>
        <v>W</v>
      </c>
      <c r="X591" s="23" t="str">
        <f t="shared" si="78"/>
        <v>OK</v>
      </c>
      <c r="Y591" s="184" t="str">
        <f t="shared" si="79"/>
        <v>L0007654</v>
      </c>
      <c r="Z591" s="28"/>
      <c r="AA591" s="28"/>
      <c r="AB591" s="23"/>
    </row>
    <row r="592" spans="1:28" ht="15">
      <c r="A592" s="2" t="s">
        <v>7013</v>
      </c>
      <c r="B592" s="2" t="s">
        <v>13</v>
      </c>
      <c r="C592" s="2" t="s">
        <v>14</v>
      </c>
      <c r="D592" s="2" t="s">
        <v>730</v>
      </c>
      <c r="E592" s="23" t="s">
        <v>1589</v>
      </c>
      <c r="F592" s="2" t="s">
        <v>15</v>
      </c>
      <c r="G592" s="2" t="s">
        <v>3477</v>
      </c>
      <c r="H592" s="2" t="s">
        <v>3497</v>
      </c>
      <c r="I592" s="2" t="s">
        <v>16</v>
      </c>
      <c r="J592" s="75">
        <v>0.98</v>
      </c>
      <c r="K592" s="76">
        <v>6</v>
      </c>
      <c r="L592" s="77">
        <v>0.1875</v>
      </c>
      <c r="M592" s="78">
        <v>39887</v>
      </c>
      <c r="N592" s="96" t="s">
        <v>3809</v>
      </c>
      <c r="O592" s="2" t="s">
        <v>683</v>
      </c>
      <c r="P592" s="2" t="s">
        <v>3465</v>
      </c>
      <c r="Q592" s="2" t="s">
        <v>3472</v>
      </c>
      <c r="R592" s="23" t="str">
        <f t="shared" si="75"/>
        <v>OK-Canadian-15N-8W-7</v>
      </c>
      <c r="S592" s="23" t="str">
        <f t="shared" si="72"/>
        <v>15N-8W-7</v>
      </c>
      <c r="T592" s="23" t="str">
        <f t="shared" si="73"/>
        <v>15</v>
      </c>
      <c r="U592" s="23" t="str">
        <f t="shared" si="76"/>
        <v>N</v>
      </c>
      <c r="V592" s="23" t="str">
        <f t="shared" si="74"/>
        <v>8</v>
      </c>
      <c r="W592" s="23" t="str">
        <f t="shared" si="77"/>
        <v>W</v>
      </c>
      <c r="X592" s="23" t="str">
        <f t="shared" si="78"/>
        <v>OK</v>
      </c>
      <c r="Y592" s="184" t="str">
        <f t="shared" si="79"/>
        <v>L0007655</v>
      </c>
      <c r="Z592" s="28"/>
      <c r="AA592" s="28"/>
      <c r="AB592" s="23"/>
    </row>
    <row r="593" spans="1:28" ht="15">
      <c r="A593" s="23" t="s">
        <v>7014</v>
      </c>
      <c r="B593" s="2" t="s">
        <v>13</v>
      </c>
      <c r="C593" s="2" t="s">
        <v>14</v>
      </c>
      <c r="D593" s="2" t="s">
        <v>731</v>
      </c>
      <c r="E593" s="23" t="s">
        <v>1502</v>
      </c>
      <c r="F593" s="2" t="s">
        <v>15</v>
      </c>
      <c r="G593" s="2" t="s">
        <v>3477</v>
      </c>
      <c r="H593" s="2" t="s">
        <v>3497</v>
      </c>
      <c r="I593" s="2" t="s">
        <v>16</v>
      </c>
      <c r="J593" s="75">
        <v>1.08</v>
      </c>
      <c r="K593" s="76">
        <v>0</v>
      </c>
      <c r="L593" s="77">
        <v>0.1875</v>
      </c>
      <c r="M593" s="78">
        <v>40399</v>
      </c>
      <c r="N593" s="96" t="s">
        <v>3810</v>
      </c>
      <c r="O593" s="2" t="s">
        <v>683</v>
      </c>
      <c r="P593" s="2" t="s">
        <v>3465</v>
      </c>
      <c r="Q593" s="2" t="s">
        <v>3472</v>
      </c>
      <c r="R593" s="23" t="str">
        <f t="shared" si="75"/>
        <v>OK-Canadian-15N-8W-7</v>
      </c>
      <c r="S593" s="23" t="str">
        <f t="shared" si="72"/>
        <v>15N-8W-7</v>
      </c>
      <c r="T593" s="23" t="str">
        <f t="shared" si="73"/>
        <v>15</v>
      </c>
      <c r="U593" s="23" t="str">
        <f t="shared" si="76"/>
        <v>N</v>
      </c>
      <c r="V593" s="23" t="str">
        <f t="shared" si="74"/>
        <v>8</v>
      </c>
      <c r="W593" s="23" t="str">
        <f t="shared" si="77"/>
        <v>W</v>
      </c>
      <c r="X593" s="23" t="str">
        <f t="shared" si="78"/>
        <v>OK</v>
      </c>
      <c r="Y593" s="184" t="str">
        <f t="shared" si="79"/>
        <v>L0007656</v>
      </c>
      <c r="Z593" s="28"/>
      <c r="AA593" s="28"/>
      <c r="AB593" s="23"/>
    </row>
    <row r="594" spans="1:28" ht="15">
      <c r="A594" s="2" t="s">
        <v>7015</v>
      </c>
      <c r="B594" s="2" t="s">
        <v>13</v>
      </c>
      <c r="C594" s="2" t="s">
        <v>14</v>
      </c>
      <c r="D594" s="2" t="s">
        <v>732</v>
      </c>
      <c r="E594" s="23" t="s">
        <v>1274</v>
      </c>
      <c r="F594" s="2" t="s">
        <v>15</v>
      </c>
      <c r="G594" s="2" t="s">
        <v>3477</v>
      </c>
      <c r="H594" s="2" t="s">
        <v>3496</v>
      </c>
      <c r="I594" s="2" t="s">
        <v>16</v>
      </c>
      <c r="J594" s="75">
        <v>157.56</v>
      </c>
      <c r="K594" s="76">
        <v>0.9375</v>
      </c>
      <c r="L594" s="77">
        <v>0.1875</v>
      </c>
      <c r="M594" s="78">
        <v>43618</v>
      </c>
      <c r="N594" s="96" t="s">
        <v>3811</v>
      </c>
      <c r="O594" s="2" t="s">
        <v>115</v>
      </c>
      <c r="P594" s="2" t="s">
        <v>3465</v>
      </c>
      <c r="Q594" s="2" t="s">
        <v>3472</v>
      </c>
      <c r="R594" s="23" t="str">
        <f t="shared" si="75"/>
        <v>OK-Canadian-15N-8W-6</v>
      </c>
      <c r="S594" s="23" t="str">
        <f t="shared" si="72"/>
        <v>15N-8W-6</v>
      </c>
      <c r="T594" s="23" t="str">
        <f t="shared" si="73"/>
        <v>15</v>
      </c>
      <c r="U594" s="23" t="str">
        <f t="shared" si="76"/>
        <v>N</v>
      </c>
      <c r="V594" s="23" t="str">
        <f t="shared" si="74"/>
        <v>8</v>
      </c>
      <c r="W594" s="23" t="str">
        <f t="shared" si="77"/>
        <v>W</v>
      </c>
      <c r="X594" s="23" t="str">
        <f t="shared" si="78"/>
        <v>OK</v>
      </c>
      <c r="Y594" s="184" t="str">
        <f t="shared" si="79"/>
        <v>L0007657</v>
      </c>
      <c r="Z594" s="28"/>
      <c r="AA594" s="28"/>
      <c r="AB594" s="23"/>
    </row>
    <row r="595" spans="1:28" ht="15">
      <c r="A595" s="2" t="s">
        <v>7016</v>
      </c>
      <c r="B595" s="2" t="s">
        <v>13</v>
      </c>
      <c r="C595" s="2" t="s">
        <v>14</v>
      </c>
      <c r="D595" s="2" t="s">
        <v>733</v>
      </c>
      <c r="E595" s="23" t="s">
        <v>2799</v>
      </c>
      <c r="F595" s="2" t="s">
        <v>15</v>
      </c>
      <c r="G595" s="2" t="s">
        <v>3477</v>
      </c>
      <c r="H595" s="2" t="s">
        <v>3496</v>
      </c>
      <c r="I595" s="2" t="s">
        <v>16</v>
      </c>
      <c r="J595" s="75">
        <v>147.63</v>
      </c>
      <c r="K595" s="76">
        <v>0.25</v>
      </c>
      <c r="L595" s="77">
        <v>0.1875</v>
      </c>
      <c r="M595" s="78">
        <v>40606</v>
      </c>
      <c r="N595" s="96" t="s">
        <v>5258</v>
      </c>
      <c r="O595" s="2" t="s">
        <v>115</v>
      </c>
      <c r="P595" s="2" t="s">
        <v>3465</v>
      </c>
      <c r="Q595" s="2" t="s">
        <v>3472</v>
      </c>
      <c r="R595" s="23" t="str">
        <f t="shared" si="75"/>
        <v>OK-Canadian-15N-8W-6</v>
      </c>
      <c r="S595" s="23" t="str">
        <f t="shared" si="72"/>
        <v>15N-8W-6</v>
      </c>
      <c r="T595" s="23" t="str">
        <f t="shared" si="73"/>
        <v>15</v>
      </c>
      <c r="U595" s="23" t="str">
        <f t="shared" si="76"/>
        <v>N</v>
      </c>
      <c r="V595" s="23" t="str">
        <f t="shared" si="74"/>
        <v>8</v>
      </c>
      <c r="W595" s="23" t="str">
        <f t="shared" si="77"/>
        <v>W</v>
      </c>
      <c r="X595" s="23" t="str">
        <f t="shared" si="78"/>
        <v>OK</v>
      </c>
      <c r="Y595" s="184" t="str">
        <f t="shared" si="79"/>
        <v>L0007658</v>
      </c>
      <c r="Z595" s="28"/>
      <c r="AA595" s="28"/>
      <c r="AB595" s="23"/>
    </row>
    <row r="596" spans="1:28" ht="15">
      <c r="A596" s="23" t="s">
        <v>7017</v>
      </c>
      <c r="B596" s="2" t="s">
        <v>13</v>
      </c>
      <c r="C596" s="2" t="s">
        <v>14</v>
      </c>
      <c r="D596" s="2" t="s">
        <v>734</v>
      </c>
      <c r="E596" s="23" t="s">
        <v>2147</v>
      </c>
      <c r="F596" s="2" t="s">
        <v>15</v>
      </c>
      <c r="G596" s="2" t="s">
        <v>3477</v>
      </c>
      <c r="H596" s="2" t="s">
        <v>3496</v>
      </c>
      <c r="I596" s="2" t="s">
        <v>16</v>
      </c>
      <c r="J596" s="75">
        <v>63.22</v>
      </c>
      <c r="K596" s="76">
        <v>64.144999999999996</v>
      </c>
      <c r="L596" s="77">
        <v>0.1875</v>
      </c>
      <c r="M596" s="78">
        <v>40674</v>
      </c>
      <c r="N596" s="96" t="s">
        <v>5259</v>
      </c>
      <c r="O596" s="2" t="s">
        <v>115</v>
      </c>
      <c r="P596" s="2" t="s">
        <v>3465</v>
      </c>
      <c r="Q596" s="2" t="s">
        <v>3472</v>
      </c>
      <c r="R596" s="23" t="str">
        <f t="shared" si="75"/>
        <v>OK-Canadian-15N-8W-6</v>
      </c>
      <c r="S596" s="23" t="str">
        <f t="shared" si="72"/>
        <v>15N-8W-6</v>
      </c>
      <c r="T596" s="23" t="str">
        <f t="shared" si="73"/>
        <v>15</v>
      </c>
      <c r="U596" s="23" t="str">
        <f t="shared" si="76"/>
        <v>N</v>
      </c>
      <c r="V596" s="23" t="str">
        <f t="shared" si="74"/>
        <v>8</v>
      </c>
      <c r="W596" s="23" t="str">
        <f t="shared" si="77"/>
        <v>W</v>
      </c>
      <c r="X596" s="23" t="str">
        <f t="shared" si="78"/>
        <v>OK</v>
      </c>
      <c r="Y596" s="184" t="str">
        <f t="shared" si="79"/>
        <v>L0007659</v>
      </c>
      <c r="Z596" s="28"/>
      <c r="AA596" s="28"/>
      <c r="AB596" s="23"/>
    </row>
    <row r="597" spans="1:28" ht="15">
      <c r="A597" s="2" t="s">
        <v>7018</v>
      </c>
      <c r="B597" s="2" t="s">
        <v>13</v>
      </c>
      <c r="C597" s="2" t="s">
        <v>14</v>
      </c>
      <c r="D597" s="2" t="s">
        <v>735</v>
      </c>
      <c r="E597" s="23" t="s">
        <v>2799</v>
      </c>
      <c r="F597" s="2" t="s">
        <v>15</v>
      </c>
      <c r="G597" s="2" t="s">
        <v>3477</v>
      </c>
      <c r="H597" s="2" t="s">
        <v>3496</v>
      </c>
      <c r="I597" s="2" t="s">
        <v>16</v>
      </c>
      <c r="J597" s="75">
        <v>117.95</v>
      </c>
      <c r="K597" s="76">
        <v>21.974299999999999</v>
      </c>
      <c r="L597" s="77">
        <v>0.125</v>
      </c>
      <c r="M597" s="78">
        <v>41085</v>
      </c>
      <c r="N597" s="96" t="s">
        <v>4506</v>
      </c>
      <c r="O597" s="2" t="s">
        <v>115</v>
      </c>
      <c r="P597" s="2" t="s">
        <v>3465</v>
      </c>
      <c r="Q597" s="2" t="s">
        <v>3472</v>
      </c>
      <c r="R597" s="23" t="str">
        <f t="shared" si="75"/>
        <v>OK-Canadian-15N-8W-6</v>
      </c>
      <c r="S597" s="23" t="str">
        <f t="shared" si="72"/>
        <v>15N-8W-6</v>
      </c>
      <c r="T597" s="23" t="str">
        <f t="shared" si="73"/>
        <v>15</v>
      </c>
      <c r="U597" s="23" t="str">
        <f t="shared" si="76"/>
        <v>N</v>
      </c>
      <c r="V597" s="23" t="str">
        <f t="shared" si="74"/>
        <v>8</v>
      </c>
      <c r="W597" s="23" t="str">
        <f t="shared" si="77"/>
        <v>W</v>
      </c>
      <c r="X597" s="23" t="str">
        <f t="shared" si="78"/>
        <v>OK</v>
      </c>
      <c r="Y597" s="184" t="str">
        <f t="shared" si="79"/>
        <v>L0007660</v>
      </c>
      <c r="Z597" s="28"/>
      <c r="AA597" s="28"/>
      <c r="AB597" s="23"/>
    </row>
    <row r="598" spans="1:28" ht="15">
      <c r="A598" s="2" t="s">
        <v>7019</v>
      </c>
      <c r="B598" s="2" t="s">
        <v>13</v>
      </c>
      <c r="C598" s="2" t="s">
        <v>14</v>
      </c>
      <c r="D598" s="2" t="s">
        <v>736</v>
      </c>
      <c r="E598" s="2" t="s">
        <v>883</v>
      </c>
      <c r="F598" s="2" t="s">
        <v>15</v>
      </c>
      <c r="G598" s="2" t="s">
        <v>3477</v>
      </c>
      <c r="H598" s="2" t="s">
        <v>3496</v>
      </c>
      <c r="I598" s="2" t="s">
        <v>16</v>
      </c>
      <c r="J598" s="75">
        <v>103.46</v>
      </c>
      <c r="K598" s="76">
        <v>1.66472</v>
      </c>
      <c r="L598" s="77">
        <v>0.2</v>
      </c>
      <c r="M598" s="78">
        <v>43623</v>
      </c>
      <c r="N598" s="96" t="s">
        <v>3812</v>
      </c>
      <c r="O598" s="2" t="s">
        <v>115</v>
      </c>
      <c r="P598" s="2" t="s">
        <v>3465</v>
      </c>
      <c r="Q598" s="2" t="s">
        <v>3472</v>
      </c>
      <c r="R598" s="23" t="str">
        <f t="shared" si="75"/>
        <v>OK-Canadian-15N-8W-6</v>
      </c>
      <c r="S598" s="23" t="str">
        <f t="shared" si="72"/>
        <v>15N-8W-6</v>
      </c>
      <c r="T598" s="23" t="str">
        <f t="shared" si="73"/>
        <v>15</v>
      </c>
      <c r="U598" s="23" t="str">
        <f t="shared" si="76"/>
        <v>N</v>
      </c>
      <c r="V598" s="23" t="str">
        <f t="shared" si="74"/>
        <v>8</v>
      </c>
      <c r="W598" s="23" t="str">
        <f t="shared" si="77"/>
        <v>W</v>
      </c>
      <c r="X598" s="23" t="str">
        <f t="shared" si="78"/>
        <v>OK</v>
      </c>
      <c r="Y598" s="184" t="str">
        <f t="shared" si="79"/>
        <v>L0007661</v>
      </c>
      <c r="Z598" s="28"/>
      <c r="AA598" s="28"/>
      <c r="AB598" s="23"/>
    </row>
    <row r="599" spans="1:28" ht="15">
      <c r="A599" s="23" t="s">
        <v>7020</v>
      </c>
      <c r="B599" s="2" t="s">
        <v>13</v>
      </c>
      <c r="C599" s="2" t="s">
        <v>14</v>
      </c>
      <c r="D599" s="2" t="s">
        <v>737</v>
      </c>
      <c r="E599" s="23" t="s">
        <v>2207</v>
      </c>
      <c r="F599" s="2" t="s">
        <v>15</v>
      </c>
      <c r="G599" s="2" t="s">
        <v>3477</v>
      </c>
      <c r="H599" s="2" t="s">
        <v>3496</v>
      </c>
      <c r="I599" s="2" t="s">
        <v>16</v>
      </c>
      <c r="J599" s="75">
        <v>80.44</v>
      </c>
      <c r="K599" s="76">
        <v>4.4208999999999996</v>
      </c>
      <c r="L599" s="77">
        <v>0.1875</v>
      </c>
      <c r="M599" s="78">
        <v>40598</v>
      </c>
      <c r="N599" s="96" t="s">
        <v>4507</v>
      </c>
      <c r="O599" s="2" t="s">
        <v>115</v>
      </c>
      <c r="P599" s="2" t="s">
        <v>3465</v>
      </c>
      <c r="Q599" s="2" t="s">
        <v>3472</v>
      </c>
      <c r="R599" s="23" t="str">
        <f t="shared" si="75"/>
        <v>OK-Canadian-15N-8W-6</v>
      </c>
      <c r="S599" s="23" t="str">
        <f t="shared" si="72"/>
        <v>15N-8W-6</v>
      </c>
      <c r="T599" s="23" t="str">
        <f t="shared" si="73"/>
        <v>15</v>
      </c>
      <c r="U599" s="23" t="str">
        <f t="shared" si="76"/>
        <v>N</v>
      </c>
      <c r="V599" s="23" t="str">
        <f t="shared" si="74"/>
        <v>8</v>
      </c>
      <c r="W599" s="23" t="str">
        <f t="shared" si="77"/>
        <v>W</v>
      </c>
      <c r="X599" s="23" t="str">
        <f t="shared" si="78"/>
        <v>OK</v>
      </c>
      <c r="Y599" s="184" t="str">
        <f t="shared" si="79"/>
        <v>L0007662</v>
      </c>
      <c r="Z599" s="28"/>
      <c r="AA599" s="28"/>
      <c r="AB599" s="23"/>
    </row>
    <row r="600" spans="1:28" ht="15">
      <c r="A600" s="2" t="s">
        <v>7021</v>
      </c>
      <c r="B600" s="2" t="s">
        <v>13</v>
      </c>
      <c r="C600" s="2" t="s">
        <v>14</v>
      </c>
      <c r="D600" s="2" t="s">
        <v>738</v>
      </c>
      <c r="E600" s="23" t="s">
        <v>1502</v>
      </c>
      <c r="F600" s="2" t="s">
        <v>15</v>
      </c>
      <c r="G600" s="2" t="s">
        <v>3477</v>
      </c>
      <c r="H600" s="2" t="s">
        <v>3496</v>
      </c>
      <c r="I600" s="2" t="s">
        <v>16</v>
      </c>
      <c r="J600" s="75">
        <v>128.58000000000001</v>
      </c>
      <c r="K600" s="76">
        <v>0.74070000000000003</v>
      </c>
      <c r="L600" s="77">
        <v>0.1875</v>
      </c>
      <c r="M600" s="78">
        <v>40668</v>
      </c>
      <c r="N600" s="96" t="s">
        <v>3813</v>
      </c>
      <c r="O600" s="2" t="s">
        <v>115</v>
      </c>
      <c r="P600" s="2" t="s">
        <v>3465</v>
      </c>
      <c r="Q600" s="2" t="s">
        <v>3472</v>
      </c>
      <c r="R600" s="23" t="str">
        <f t="shared" si="75"/>
        <v>OK-Canadian-15N-8W-6</v>
      </c>
      <c r="S600" s="23" t="str">
        <f t="shared" si="72"/>
        <v>15N-8W-6</v>
      </c>
      <c r="T600" s="23" t="str">
        <f t="shared" si="73"/>
        <v>15</v>
      </c>
      <c r="U600" s="23" t="str">
        <f t="shared" si="76"/>
        <v>N</v>
      </c>
      <c r="V600" s="23" t="str">
        <f t="shared" si="74"/>
        <v>8</v>
      </c>
      <c r="W600" s="23" t="str">
        <f t="shared" si="77"/>
        <v>W</v>
      </c>
      <c r="X600" s="23" t="str">
        <f t="shared" si="78"/>
        <v>OK</v>
      </c>
      <c r="Y600" s="184" t="str">
        <f t="shared" si="79"/>
        <v>L0007663</v>
      </c>
      <c r="Z600" s="28"/>
      <c r="AA600" s="28"/>
      <c r="AB600" s="23"/>
    </row>
    <row r="601" spans="1:28" ht="15">
      <c r="A601" s="2" t="s">
        <v>7022</v>
      </c>
      <c r="B601" s="2" t="s">
        <v>13</v>
      </c>
      <c r="C601" s="2" t="s">
        <v>14</v>
      </c>
      <c r="D601" s="2" t="s">
        <v>739</v>
      </c>
      <c r="E601" s="23" t="s">
        <v>3188</v>
      </c>
      <c r="F601" s="2" t="s">
        <v>15</v>
      </c>
      <c r="G601" s="2" t="s">
        <v>3477</v>
      </c>
      <c r="H601" s="2" t="s">
        <v>3496</v>
      </c>
      <c r="I601" s="2" t="s">
        <v>16</v>
      </c>
      <c r="J601" s="75">
        <v>165.19</v>
      </c>
      <c r="K601" s="76">
        <v>0.25000600000000001</v>
      </c>
      <c r="L601" s="77">
        <v>0.1875</v>
      </c>
      <c r="M601" s="78">
        <v>41085</v>
      </c>
      <c r="N601" s="96" t="s">
        <v>3814</v>
      </c>
      <c r="O601" s="2" t="s">
        <v>115</v>
      </c>
      <c r="P601" s="2" t="s">
        <v>3465</v>
      </c>
      <c r="Q601" s="2" t="s">
        <v>3472</v>
      </c>
      <c r="R601" s="23" t="str">
        <f t="shared" si="75"/>
        <v>OK-Canadian-15N-8W-6</v>
      </c>
      <c r="S601" s="23" t="str">
        <f t="shared" si="72"/>
        <v>15N-8W-6</v>
      </c>
      <c r="T601" s="23" t="str">
        <f t="shared" si="73"/>
        <v>15</v>
      </c>
      <c r="U601" s="23" t="str">
        <f t="shared" si="76"/>
        <v>N</v>
      </c>
      <c r="V601" s="23" t="str">
        <f t="shared" si="74"/>
        <v>8</v>
      </c>
      <c r="W601" s="23" t="str">
        <f t="shared" si="77"/>
        <v>W</v>
      </c>
      <c r="X601" s="23" t="str">
        <f t="shared" si="78"/>
        <v>OK</v>
      </c>
      <c r="Y601" s="184" t="str">
        <f t="shared" si="79"/>
        <v>L0007664</v>
      </c>
      <c r="Z601" s="28"/>
      <c r="AA601" s="28"/>
      <c r="AB601" s="23"/>
    </row>
    <row r="602" spans="1:28" ht="15">
      <c r="A602" s="23" t="s">
        <v>7023</v>
      </c>
      <c r="B602" s="2" t="s">
        <v>13</v>
      </c>
      <c r="C602" s="2" t="s">
        <v>14</v>
      </c>
      <c r="D602" s="2" t="s">
        <v>740</v>
      </c>
      <c r="E602" s="2" t="s">
        <v>1177</v>
      </c>
      <c r="F602" s="2" t="s">
        <v>15</v>
      </c>
      <c r="G602" s="2" t="s">
        <v>3477</v>
      </c>
      <c r="H602" s="2" t="s">
        <v>3496</v>
      </c>
      <c r="I602" s="2" t="s">
        <v>16</v>
      </c>
      <c r="J602" s="75">
        <v>174.39</v>
      </c>
      <c r="K602" s="76">
        <v>0.75</v>
      </c>
      <c r="L602" s="77">
        <v>0.1875</v>
      </c>
      <c r="M602" s="78">
        <v>43609</v>
      </c>
      <c r="N602" s="96" t="s">
        <v>4508</v>
      </c>
      <c r="O602" s="2" t="s">
        <v>115</v>
      </c>
      <c r="P602" s="2" t="s">
        <v>3465</v>
      </c>
      <c r="Q602" s="2" t="s">
        <v>3472</v>
      </c>
      <c r="R602" s="23" t="str">
        <f t="shared" si="75"/>
        <v>OK-Canadian-15N-8W-6</v>
      </c>
      <c r="S602" s="23" t="str">
        <f t="shared" si="72"/>
        <v>15N-8W-6</v>
      </c>
      <c r="T602" s="23" t="str">
        <f t="shared" si="73"/>
        <v>15</v>
      </c>
      <c r="U602" s="23" t="str">
        <f t="shared" si="76"/>
        <v>N</v>
      </c>
      <c r="V602" s="23" t="str">
        <f t="shared" si="74"/>
        <v>8</v>
      </c>
      <c r="W602" s="23" t="str">
        <f t="shared" si="77"/>
        <v>W</v>
      </c>
      <c r="X602" s="23" t="str">
        <f t="shared" si="78"/>
        <v>OK</v>
      </c>
      <c r="Y602" s="184" t="str">
        <f t="shared" si="79"/>
        <v>L0007665</v>
      </c>
      <c r="Z602" s="28"/>
      <c r="AA602" s="28"/>
      <c r="AB602" s="23"/>
    </row>
    <row r="603" spans="1:28" ht="15">
      <c r="A603" s="2" t="s">
        <v>7024</v>
      </c>
      <c r="B603" s="2" t="s">
        <v>13</v>
      </c>
      <c r="C603" s="2" t="s">
        <v>14</v>
      </c>
      <c r="D603" s="2" t="s">
        <v>741</v>
      </c>
      <c r="E603" s="23" t="s">
        <v>2404</v>
      </c>
      <c r="F603" s="2" t="s">
        <v>15</v>
      </c>
      <c r="G603" s="2" t="s">
        <v>3477</v>
      </c>
      <c r="H603" s="2" t="s">
        <v>3496</v>
      </c>
      <c r="I603" s="2" t="s">
        <v>16</v>
      </c>
      <c r="J603" s="75">
        <v>168.62</v>
      </c>
      <c r="K603" s="76">
        <v>0.9375</v>
      </c>
      <c r="L603" s="77">
        <v>0.1875</v>
      </c>
      <c r="M603" s="78">
        <v>40614</v>
      </c>
      <c r="N603" s="96" t="s">
        <v>3815</v>
      </c>
      <c r="O603" s="2" t="s">
        <v>115</v>
      </c>
      <c r="P603" s="2" t="s">
        <v>3465</v>
      </c>
      <c r="Q603" s="2" t="s">
        <v>3472</v>
      </c>
      <c r="R603" s="23" t="str">
        <f t="shared" si="75"/>
        <v>OK-Canadian-15N-8W-6</v>
      </c>
      <c r="S603" s="23" t="str">
        <f t="shared" si="72"/>
        <v>15N-8W-6</v>
      </c>
      <c r="T603" s="23" t="str">
        <f t="shared" si="73"/>
        <v>15</v>
      </c>
      <c r="U603" s="23" t="str">
        <f t="shared" si="76"/>
        <v>N</v>
      </c>
      <c r="V603" s="23" t="str">
        <f t="shared" si="74"/>
        <v>8</v>
      </c>
      <c r="W603" s="23" t="str">
        <f t="shared" si="77"/>
        <v>W</v>
      </c>
      <c r="X603" s="23" t="str">
        <f t="shared" si="78"/>
        <v>OK</v>
      </c>
      <c r="Y603" s="184" t="str">
        <f t="shared" si="79"/>
        <v>L0007666</v>
      </c>
      <c r="Z603" s="28"/>
      <c r="AA603" s="28"/>
      <c r="AB603" s="23"/>
    </row>
    <row r="604" spans="1:28" ht="15">
      <c r="A604" s="2" t="s">
        <v>7025</v>
      </c>
      <c r="B604" s="2" t="s">
        <v>13</v>
      </c>
      <c r="C604" s="2" t="s">
        <v>14</v>
      </c>
      <c r="D604" s="2" t="s">
        <v>742</v>
      </c>
      <c r="E604" s="2" t="s">
        <v>553</v>
      </c>
      <c r="F604" s="2" t="s">
        <v>15</v>
      </c>
      <c r="G604" s="2" t="s">
        <v>3477</v>
      </c>
      <c r="H604" s="2" t="s">
        <v>3496</v>
      </c>
      <c r="I604" s="2" t="s">
        <v>16</v>
      </c>
      <c r="J604" s="75">
        <v>157.49</v>
      </c>
      <c r="K604" s="76">
        <v>0.9375</v>
      </c>
      <c r="L604" s="77">
        <v>0.1875</v>
      </c>
      <c r="M604" s="78">
        <v>40827</v>
      </c>
      <c r="N604" s="96" t="s">
        <v>3816</v>
      </c>
      <c r="O604" s="2" t="s">
        <v>115</v>
      </c>
      <c r="P604" s="2" t="s">
        <v>3465</v>
      </c>
      <c r="Q604" s="2" t="s">
        <v>3472</v>
      </c>
      <c r="R604" s="23" t="str">
        <f t="shared" si="75"/>
        <v>OK-Canadian-15N-8W-6</v>
      </c>
      <c r="S604" s="23" t="str">
        <f t="shared" si="72"/>
        <v>15N-8W-6</v>
      </c>
      <c r="T604" s="23" t="str">
        <f t="shared" si="73"/>
        <v>15</v>
      </c>
      <c r="U604" s="23" t="str">
        <f t="shared" si="76"/>
        <v>N</v>
      </c>
      <c r="V604" s="23" t="str">
        <f t="shared" si="74"/>
        <v>8</v>
      </c>
      <c r="W604" s="23" t="str">
        <f t="shared" si="77"/>
        <v>W</v>
      </c>
      <c r="X604" s="23" t="str">
        <f t="shared" si="78"/>
        <v>OK</v>
      </c>
      <c r="Y604" s="184" t="str">
        <f t="shared" si="79"/>
        <v>L0007667</v>
      </c>
      <c r="Z604" s="28"/>
      <c r="AA604" s="28"/>
      <c r="AB604" s="23"/>
    </row>
    <row r="605" spans="1:28" ht="15">
      <c r="A605" s="23" t="s">
        <v>7026</v>
      </c>
      <c r="B605" s="2" t="s">
        <v>13</v>
      </c>
      <c r="C605" s="2" t="s">
        <v>14</v>
      </c>
      <c r="D605" s="2" t="s">
        <v>743</v>
      </c>
      <c r="E605" s="2" t="s">
        <v>1177</v>
      </c>
      <c r="F605" s="2" t="s">
        <v>15</v>
      </c>
      <c r="G605" s="2" t="s">
        <v>3477</v>
      </c>
      <c r="H605" s="2" t="s">
        <v>3496</v>
      </c>
      <c r="I605" s="2" t="s">
        <v>16</v>
      </c>
      <c r="J605" s="75">
        <v>150.80000000000001</v>
      </c>
      <c r="K605" s="76">
        <v>0.49999969999999999</v>
      </c>
      <c r="L605" s="77">
        <v>0.1875</v>
      </c>
      <c r="M605" s="78">
        <v>41097</v>
      </c>
      <c r="N605" s="96" t="s">
        <v>3811</v>
      </c>
      <c r="O605" s="2" t="s">
        <v>115</v>
      </c>
      <c r="P605" s="2" t="s">
        <v>3465</v>
      </c>
      <c r="Q605" s="2" t="s">
        <v>3472</v>
      </c>
      <c r="R605" s="23" t="str">
        <f t="shared" si="75"/>
        <v>OK-Canadian-15N-8W-6</v>
      </c>
      <c r="S605" s="23" t="str">
        <f t="shared" si="72"/>
        <v>15N-8W-6</v>
      </c>
      <c r="T605" s="23" t="str">
        <f t="shared" si="73"/>
        <v>15</v>
      </c>
      <c r="U605" s="23" t="str">
        <f t="shared" si="76"/>
        <v>N</v>
      </c>
      <c r="V605" s="23" t="str">
        <f t="shared" si="74"/>
        <v>8</v>
      </c>
      <c r="W605" s="23" t="str">
        <f t="shared" si="77"/>
        <v>W</v>
      </c>
      <c r="X605" s="23" t="str">
        <f t="shared" si="78"/>
        <v>OK</v>
      </c>
      <c r="Y605" s="184" t="str">
        <f t="shared" si="79"/>
        <v>L0007668</v>
      </c>
      <c r="Z605" s="28"/>
      <c r="AA605" s="28"/>
      <c r="AB605" s="23"/>
    </row>
    <row r="606" spans="1:28" ht="15">
      <c r="A606" s="2" t="s">
        <v>7027</v>
      </c>
      <c r="B606" s="2" t="s">
        <v>13</v>
      </c>
      <c r="C606" s="2" t="s">
        <v>14</v>
      </c>
      <c r="D606" s="2" t="s">
        <v>744</v>
      </c>
      <c r="E606" s="23" t="s">
        <v>3188</v>
      </c>
      <c r="F606" s="2" t="s">
        <v>15</v>
      </c>
      <c r="G606" s="2" t="s">
        <v>3477</v>
      </c>
      <c r="H606" s="2" t="s">
        <v>3496</v>
      </c>
      <c r="I606" s="2" t="s">
        <v>16</v>
      </c>
      <c r="J606" s="75">
        <v>147.22999999999999</v>
      </c>
      <c r="K606" s="76">
        <v>16.296880000000002</v>
      </c>
      <c r="L606" s="77">
        <v>0.1875</v>
      </c>
      <c r="M606" s="78">
        <v>43633</v>
      </c>
      <c r="N606" s="96" t="s">
        <v>5260</v>
      </c>
      <c r="O606" s="2" t="s">
        <v>115</v>
      </c>
      <c r="P606" s="2" t="s">
        <v>3465</v>
      </c>
      <c r="Q606" s="2" t="s">
        <v>3472</v>
      </c>
      <c r="R606" s="23" t="str">
        <f t="shared" si="75"/>
        <v>OK-Canadian-15N-8W-6</v>
      </c>
      <c r="S606" s="23" t="str">
        <f t="shared" si="72"/>
        <v>15N-8W-6</v>
      </c>
      <c r="T606" s="23" t="str">
        <f t="shared" si="73"/>
        <v>15</v>
      </c>
      <c r="U606" s="23" t="str">
        <f t="shared" si="76"/>
        <v>N</v>
      </c>
      <c r="V606" s="23" t="str">
        <f t="shared" si="74"/>
        <v>8</v>
      </c>
      <c r="W606" s="23" t="str">
        <f t="shared" si="77"/>
        <v>W</v>
      </c>
      <c r="X606" s="23" t="str">
        <f t="shared" si="78"/>
        <v>OK</v>
      </c>
      <c r="Y606" s="184" t="str">
        <f t="shared" si="79"/>
        <v>L0007669</v>
      </c>
      <c r="Z606" s="28"/>
      <c r="AA606" s="28"/>
      <c r="AB606" s="23"/>
    </row>
    <row r="607" spans="1:28" ht="15">
      <c r="A607" s="2" t="s">
        <v>7028</v>
      </c>
      <c r="B607" s="2" t="s">
        <v>13</v>
      </c>
      <c r="C607" s="2" t="s">
        <v>14</v>
      </c>
      <c r="D607" s="2" t="s">
        <v>745</v>
      </c>
      <c r="E607" s="2" t="s">
        <v>1177</v>
      </c>
      <c r="F607" s="2" t="s">
        <v>15</v>
      </c>
      <c r="G607" s="2" t="s">
        <v>3477</v>
      </c>
      <c r="H607" s="2" t="s">
        <v>3496</v>
      </c>
      <c r="I607" s="2" t="s">
        <v>16</v>
      </c>
      <c r="J607" s="75">
        <v>160.1</v>
      </c>
      <c r="K607" s="76">
        <v>1</v>
      </c>
      <c r="L607" s="77">
        <v>0.2</v>
      </c>
      <c r="M607" s="78">
        <v>40601</v>
      </c>
      <c r="N607" s="96" t="s">
        <v>5261</v>
      </c>
      <c r="O607" s="2" t="s">
        <v>115</v>
      </c>
      <c r="P607" s="2" t="s">
        <v>3465</v>
      </c>
      <c r="Q607" s="2" t="s">
        <v>3472</v>
      </c>
      <c r="R607" s="23" t="str">
        <f t="shared" si="75"/>
        <v>OK-Canadian-15N-8W-6</v>
      </c>
      <c r="S607" s="23" t="str">
        <f t="shared" si="72"/>
        <v>15N-8W-6</v>
      </c>
      <c r="T607" s="23" t="str">
        <f t="shared" si="73"/>
        <v>15</v>
      </c>
      <c r="U607" s="23" t="str">
        <f t="shared" si="76"/>
        <v>N</v>
      </c>
      <c r="V607" s="23" t="str">
        <f t="shared" si="74"/>
        <v>8</v>
      </c>
      <c r="W607" s="23" t="str">
        <f t="shared" si="77"/>
        <v>W</v>
      </c>
      <c r="X607" s="23" t="str">
        <f t="shared" si="78"/>
        <v>OK</v>
      </c>
      <c r="Y607" s="184" t="str">
        <f t="shared" si="79"/>
        <v>L0007670</v>
      </c>
      <c r="Z607" s="28"/>
      <c r="AA607" s="28"/>
      <c r="AB607" s="23"/>
    </row>
    <row r="608" spans="1:28" ht="15">
      <c r="A608" s="23" t="s">
        <v>7029</v>
      </c>
      <c r="B608" s="2" t="s">
        <v>13</v>
      </c>
      <c r="C608" s="2" t="s">
        <v>14</v>
      </c>
      <c r="D608" s="2" t="s">
        <v>746</v>
      </c>
      <c r="E608" s="2" t="s">
        <v>1396</v>
      </c>
      <c r="F608" s="2" t="s">
        <v>15</v>
      </c>
      <c r="G608" s="2" t="s">
        <v>3477</v>
      </c>
      <c r="H608" s="2" t="s">
        <v>3496</v>
      </c>
      <c r="I608" s="2" t="s">
        <v>16</v>
      </c>
      <c r="J608" s="75">
        <v>159.74</v>
      </c>
      <c r="K608" s="76">
        <v>0.75</v>
      </c>
      <c r="L608" s="77">
        <v>0.1875</v>
      </c>
      <c r="M608" s="78">
        <v>40615</v>
      </c>
      <c r="N608" s="96" t="s">
        <v>4509</v>
      </c>
      <c r="O608" s="2" t="s">
        <v>115</v>
      </c>
      <c r="P608" s="2" t="s">
        <v>3465</v>
      </c>
      <c r="Q608" s="2" t="s">
        <v>3472</v>
      </c>
      <c r="R608" s="23" t="str">
        <f t="shared" si="75"/>
        <v>OK-Canadian-15N-8W-6</v>
      </c>
      <c r="S608" s="23" t="str">
        <f t="shared" si="72"/>
        <v>15N-8W-6</v>
      </c>
      <c r="T608" s="23" t="str">
        <f t="shared" si="73"/>
        <v>15</v>
      </c>
      <c r="U608" s="23" t="str">
        <f t="shared" si="76"/>
        <v>N</v>
      </c>
      <c r="V608" s="23" t="str">
        <f t="shared" si="74"/>
        <v>8</v>
      </c>
      <c r="W608" s="23" t="str">
        <f t="shared" si="77"/>
        <v>W</v>
      </c>
      <c r="X608" s="23" t="str">
        <f t="shared" si="78"/>
        <v>OK</v>
      </c>
      <c r="Y608" s="184" t="str">
        <f t="shared" si="79"/>
        <v>L0007671</v>
      </c>
      <c r="Z608" s="28"/>
      <c r="AA608" s="28"/>
      <c r="AB608" s="23"/>
    </row>
    <row r="609" spans="1:28" ht="15">
      <c r="A609" s="2" t="s">
        <v>7030</v>
      </c>
      <c r="B609" s="2" t="s">
        <v>13</v>
      </c>
      <c r="C609" s="2" t="s">
        <v>14</v>
      </c>
      <c r="D609" s="2" t="s">
        <v>747</v>
      </c>
      <c r="E609" s="23" t="s">
        <v>3188</v>
      </c>
      <c r="F609" s="2" t="s">
        <v>15</v>
      </c>
      <c r="G609" s="2" t="s">
        <v>3477</v>
      </c>
      <c r="H609" s="2" t="s">
        <v>3496</v>
      </c>
      <c r="I609" s="2" t="s">
        <v>16</v>
      </c>
      <c r="J609" s="75">
        <v>159.44</v>
      </c>
      <c r="K609" s="76">
        <v>4.75</v>
      </c>
      <c r="L609" s="77">
        <v>0.1875</v>
      </c>
      <c r="M609" s="78">
        <v>41085</v>
      </c>
      <c r="N609" s="96" t="s">
        <v>4510</v>
      </c>
      <c r="O609" s="2" t="s">
        <v>115</v>
      </c>
      <c r="P609" s="2" t="s">
        <v>3465</v>
      </c>
      <c r="Q609" s="2" t="s">
        <v>3472</v>
      </c>
      <c r="R609" s="23" t="str">
        <f t="shared" si="75"/>
        <v>OK-Canadian-15N-8W-6</v>
      </c>
      <c r="S609" s="23" t="str">
        <f t="shared" si="72"/>
        <v>15N-8W-6</v>
      </c>
      <c r="T609" s="23" t="str">
        <f t="shared" si="73"/>
        <v>15</v>
      </c>
      <c r="U609" s="23" t="str">
        <f t="shared" si="76"/>
        <v>N</v>
      </c>
      <c r="V609" s="23" t="str">
        <f t="shared" si="74"/>
        <v>8</v>
      </c>
      <c r="W609" s="23" t="str">
        <f t="shared" si="77"/>
        <v>W</v>
      </c>
      <c r="X609" s="23" t="str">
        <f t="shared" si="78"/>
        <v>OK</v>
      </c>
      <c r="Y609" s="184" t="str">
        <f t="shared" si="79"/>
        <v>L0007672</v>
      </c>
      <c r="Z609" s="28"/>
      <c r="AA609" s="28"/>
      <c r="AB609" s="23"/>
    </row>
    <row r="610" spans="1:28" ht="15">
      <c r="A610" s="2" t="s">
        <v>7031</v>
      </c>
      <c r="B610" s="2" t="s">
        <v>13</v>
      </c>
      <c r="C610" s="2" t="s">
        <v>14</v>
      </c>
      <c r="D610" s="2" t="s">
        <v>748</v>
      </c>
      <c r="E610" s="23" t="s">
        <v>1589</v>
      </c>
      <c r="F610" s="2" t="s">
        <v>15</v>
      </c>
      <c r="G610" s="2" t="s">
        <v>3477</v>
      </c>
      <c r="H610" s="2" t="s">
        <v>3496</v>
      </c>
      <c r="I610" s="2" t="s">
        <v>16</v>
      </c>
      <c r="J610" s="75">
        <v>81.45</v>
      </c>
      <c r="K610" s="76">
        <v>4.4208999999999996</v>
      </c>
      <c r="L610" s="77">
        <v>0.1875</v>
      </c>
      <c r="M610" s="78">
        <v>43605</v>
      </c>
      <c r="N610" s="96" t="s">
        <v>3817</v>
      </c>
      <c r="O610" s="2" t="s">
        <v>115</v>
      </c>
      <c r="P610" s="2" t="s">
        <v>3465</v>
      </c>
      <c r="Q610" s="2" t="s">
        <v>3472</v>
      </c>
      <c r="R610" s="23" t="str">
        <f t="shared" si="75"/>
        <v>OK-Canadian-15N-8W-6</v>
      </c>
      <c r="S610" s="23" t="str">
        <f t="shared" si="72"/>
        <v>15N-8W-6</v>
      </c>
      <c r="T610" s="23" t="str">
        <f t="shared" si="73"/>
        <v>15</v>
      </c>
      <c r="U610" s="23" t="str">
        <f t="shared" si="76"/>
        <v>N</v>
      </c>
      <c r="V610" s="23" t="str">
        <f t="shared" si="74"/>
        <v>8</v>
      </c>
      <c r="W610" s="23" t="str">
        <f t="shared" si="77"/>
        <v>W</v>
      </c>
      <c r="X610" s="23" t="str">
        <f t="shared" si="78"/>
        <v>OK</v>
      </c>
      <c r="Y610" s="184" t="str">
        <f t="shared" si="79"/>
        <v>L0007673</v>
      </c>
      <c r="Z610" s="28"/>
      <c r="AA610" s="28"/>
      <c r="AB610" s="23"/>
    </row>
    <row r="611" spans="1:28" ht="15">
      <c r="A611" s="23" t="s">
        <v>7032</v>
      </c>
      <c r="B611" s="2" t="s">
        <v>13</v>
      </c>
      <c r="C611" s="2" t="s">
        <v>14</v>
      </c>
      <c r="D611" s="2" t="s">
        <v>749</v>
      </c>
      <c r="E611" s="2" t="s">
        <v>1396</v>
      </c>
      <c r="F611" s="2" t="s">
        <v>15</v>
      </c>
      <c r="G611" s="2" t="s">
        <v>3477</v>
      </c>
      <c r="H611" s="2" t="s">
        <v>3496</v>
      </c>
      <c r="I611" s="2" t="s">
        <v>16</v>
      </c>
      <c r="J611" s="75">
        <v>158.47999999999999</v>
      </c>
      <c r="K611" s="76">
        <v>0.984375</v>
      </c>
      <c r="L611" s="77">
        <v>0.2</v>
      </c>
      <c r="M611" s="78">
        <v>40668</v>
      </c>
      <c r="N611" s="96" t="s">
        <v>3818</v>
      </c>
      <c r="O611" s="2" t="s">
        <v>115</v>
      </c>
      <c r="P611" s="2" t="s">
        <v>3465</v>
      </c>
      <c r="Q611" s="2" t="s">
        <v>3472</v>
      </c>
      <c r="R611" s="23" t="str">
        <f t="shared" si="75"/>
        <v>OK-Canadian-15N-8W-6</v>
      </c>
      <c r="S611" s="23" t="str">
        <f t="shared" si="72"/>
        <v>15N-8W-6</v>
      </c>
      <c r="T611" s="23" t="str">
        <f t="shared" si="73"/>
        <v>15</v>
      </c>
      <c r="U611" s="23" t="str">
        <f t="shared" si="76"/>
        <v>N</v>
      </c>
      <c r="V611" s="23" t="str">
        <f t="shared" si="74"/>
        <v>8</v>
      </c>
      <c r="W611" s="23" t="str">
        <f t="shared" si="77"/>
        <v>W</v>
      </c>
      <c r="X611" s="23" t="str">
        <f t="shared" si="78"/>
        <v>OK</v>
      </c>
      <c r="Y611" s="184" t="str">
        <f t="shared" si="79"/>
        <v>L0007674</v>
      </c>
      <c r="Z611" s="28"/>
      <c r="AA611" s="28"/>
      <c r="AB611" s="23"/>
    </row>
    <row r="612" spans="1:28" ht="15">
      <c r="A612" s="2" t="s">
        <v>7033</v>
      </c>
      <c r="B612" s="2" t="s">
        <v>13</v>
      </c>
      <c r="C612" s="2" t="s">
        <v>14</v>
      </c>
      <c r="D612" s="2" t="s">
        <v>750</v>
      </c>
      <c r="E612" s="2" t="s">
        <v>766</v>
      </c>
      <c r="F612" s="2" t="s">
        <v>15</v>
      </c>
      <c r="G612" s="2" t="s">
        <v>3477</v>
      </c>
      <c r="H612" s="2" t="s">
        <v>3496</v>
      </c>
      <c r="I612" s="2" t="s">
        <v>16</v>
      </c>
      <c r="J612" s="75">
        <v>37.17</v>
      </c>
      <c r="K612" s="76">
        <v>4.2622</v>
      </c>
      <c r="L612" s="77">
        <v>0.125</v>
      </c>
      <c r="M612" s="78">
        <v>40628</v>
      </c>
      <c r="N612" s="96" t="s">
        <v>5262</v>
      </c>
      <c r="O612" s="2" t="s">
        <v>115</v>
      </c>
      <c r="P612" s="2" t="s">
        <v>3465</v>
      </c>
      <c r="Q612" s="2" t="s">
        <v>3472</v>
      </c>
      <c r="R612" s="23" t="str">
        <f t="shared" si="75"/>
        <v>OK-Canadian-15N-8W-6</v>
      </c>
      <c r="S612" s="23" t="str">
        <f t="shared" si="72"/>
        <v>15N-8W-6</v>
      </c>
      <c r="T612" s="23" t="str">
        <f t="shared" si="73"/>
        <v>15</v>
      </c>
      <c r="U612" s="23" t="str">
        <f t="shared" si="76"/>
        <v>N</v>
      </c>
      <c r="V612" s="23" t="str">
        <f t="shared" si="74"/>
        <v>8</v>
      </c>
      <c r="W612" s="23" t="str">
        <f t="shared" si="77"/>
        <v>W</v>
      </c>
      <c r="X612" s="23" t="str">
        <f t="shared" si="78"/>
        <v>OK</v>
      </c>
      <c r="Y612" s="184" t="str">
        <f t="shared" si="79"/>
        <v>L0007675</v>
      </c>
      <c r="Z612" s="28"/>
      <c r="AA612" s="28"/>
      <c r="AB612" s="23"/>
    </row>
    <row r="613" spans="1:28" ht="15">
      <c r="A613" s="2" t="s">
        <v>7034</v>
      </c>
      <c r="B613" s="2" t="s">
        <v>13</v>
      </c>
      <c r="C613" s="2" t="s">
        <v>14</v>
      </c>
      <c r="D613" s="2" t="s">
        <v>751</v>
      </c>
      <c r="E613" s="23" t="s">
        <v>2692</v>
      </c>
      <c r="F613" s="2" t="s">
        <v>15</v>
      </c>
      <c r="G613" s="2" t="s">
        <v>3477</v>
      </c>
      <c r="H613" s="2" t="s">
        <v>3496</v>
      </c>
      <c r="I613" s="2" t="s">
        <v>16</v>
      </c>
      <c r="J613" s="75">
        <v>116.31</v>
      </c>
      <c r="K613" s="76">
        <v>0.83240000000000003</v>
      </c>
      <c r="L613" s="77">
        <v>0.1875</v>
      </c>
      <c r="M613" s="78">
        <v>41085</v>
      </c>
      <c r="N613" s="96" t="s">
        <v>4511</v>
      </c>
      <c r="O613" s="2" t="s">
        <v>115</v>
      </c>
      <c r="P613" s="2" t="s">
        <v>3465</v>
      </c>
      <c r="Q613" s="2" t="s">
        <v>3472</v>
      </c>
      <c r="R613" s="23" t="str">
        <f t="shared" si="75"/>
        <v>OK-Canadian-15N-8W-6</v>
      </c>
      <c r="S613" s="23" t="str">
        <f t="shared" si="72"/>
        <v>15N-8W-6</v>
      </c>
      <c r="T613" s="23" t="str">
        <f t="shared" si="73"/>
        <v>15</v>
      </c>
      <c r="U613" s="23" t="str">
        <f t="shared" si="76"/>
        <v>N</v>
      </c>
      <c r="V613" s="23" t="str">
        <f t="shared" si="74"/>
        <v>8</v>
      </c>
      <c r="W613" s="23" t="str">
        <f t="shared" si="77"/>
        <v>W</v>
      </c>
      <c r="X613" s="23" t="str">
        <f t="shared" si="78"/>
        <v>OK</v>
      </c>
      <c r="Y613" s="184" t="str">
        <f t="shared" si="79"/>
        <v>L0007676</v>
      </c>
      <c r="Z613" s="28"/>
      <c r="AA613" s="28"/>
      <c r="AB613" s="23"/>
    </row>
    <row r="614" spans="1:28" ht="15">
      <c r="A614" s="23" t="s">
        <v>7035</v>
      </c>
      <c r="B614" s="2" t="s">
        <v>13</v>
      </c>
      <c r="C614" s="2" t="s">
        <v>14</v>
      </c>
      <c r="D614" s="2" t="s">
        <v>752</v>
      </c>
      <c r="E614" s="23" t="s">
        <v>2552</v>
      </c>
      <c r="F614" s="2" t="s">
        <v>15</v>
      </c>
      <c r="G614" s="2" t="s">
        <v>3477</v>
      </c>
      <c r="H614" s="2" t="s">
        <v>3496</v>
      </c>
      <c r="I614" s="2" t="s">
        <v>16</v>
      </c>
      <c r="J614" s="75">
        <v>38.21</v>
      </c>
      <c r="K614" s="76">
        <v>4.7949999999999999</v>
      </c>
      <c r="L614" s="77">
        <v>0.1875</v>
      </c>
      <c r="M614" s="78">
        <v>43609</v>
      </c>
      <c r="N614" s="96" t="s">
        <v>4512</v>
      </c>
      <c r="O614" s="2" t="s">
        <v>115</v>
      </c>
      <c r="P614" s="2" t="s">
        <v>3465</v>
      </c>
      <c r="Q614" s="2" t="s">
        <v>3472</v>
      </c>
      <c r="R614" s="23" t="str">
        <f t="shared" si="75"/>
        <v>OK-Canadian-15N-8W-6</v>
      </c>
      <c r="S614" s="23" t="str">
        <f t="shared" si="72"/>
        <v>15N-8W-6</v>
      </c>
      <c r="T614" s="23" t="str">
        <f t="shared" si="73"/>
        <v>15</v>
      </c>
      <c r="U614" s="23" t="str">
        <f t="shared" si="76"/>
        <v>N</v>
      </c>
      <c r="V614" s="23" t="str">
        <f t="shared" si="74"/>
        <v>8</v>
      </c>
      <c r="W614" s="23" t="str">
        <f t="shared" si="77"/>
        <v>W</v>
      </c>
      <c r="X614" s="23" t="str">
        <f t="shared" si="78"/>
        <v>OK</v>
      </c>
      <c r="Y614" s="184" t="str">
        <f t="shared" si="79"/>
        <v>L0007677</v>
      </c>
      <c r="Z614" s="28"/>
      <c r="AA614" s="28"/>
      <c r="AB614" s="23"/>
    </row>
    <row r="615" spans="1:28" ht="15">
      <c r="A615" s="2" t="s">
        <v>7036</v>
      </c>
      <c r="B615" s="2" t="s">
        <v>13</v>
      </c>
      <c r="C615" s="2" t="s">
        <v>14</v>
      </c>
      <c r="D615" s="2" t="s">
        <v>753</v>
      </c>
      <c r="E615" s="23" t="s">
        <v>201</v>
      </c>
      <c r="F615" s="2" t="s">
        <v>15</v>
      </c>
      <c r="G615" s="2" t="s">
        <v>3477</v>
      </c>
      <c r="H615" s="2" t="s">
        <v>3496</v>
      </c>
      <c r="I615" s="2" t="s">
        <v>16</v>
      </c>
      <c r="J615" s="75">
        <v>37.229999999999997</v>
      </c>
      <c r="K615" s="76">
        <v>4.7949999999999999</v>
      </c>
      <c r="L615" s="77">
        <v>0.1875</v>
      </c>
      <c r="M615" s="78">
        <v>40605</v>
      </c>
      <c r="N615" s="96" t="s">
        <v>4513</v>
      </c>
      <c r="O615" s="2" t="s">
        <v>115</v>
      </c>
      <c r="P615" s="2" t="s">
        <v>3465</v>
      </c>
      <c r="Q615" s="2" t="s">
        <v>3472</v>
      </c>
      <c r="R615" s="23" t="str">
        <f t="shared" si="75"/>
        <v>OK-Canadian-15N-8W-6</v>
      </c>
      <c r="S615" s="23" t="str">
        <f t="shared" si="72"/>
        <v>15N-8W-6</v>
      </c>
      <c r="T615" s="23" t="str">
        <f t="shared" si="73"/>
        <v>15</v>
      </c>
      <c r="U615" s="23" t="str">
        <f t="shared" si="76"/>
        <v>N</v>
      </c>
      <c r="V615" s="23" t="str">
        <f t="shared" si="74"/>
        <v>8</v>
      </c>
      <c r="W615" s="23" t="str">
        <f t="shared" si="77"/>
        <v>W</v>
      </c>
      <c r="X615" s="23" t="str">
        <f t="shared" si="78"/>
        <v>OK</v>
      </c>
      <c r="Y615" s="184" t="str">
        <f t="shared" si="79"/>
        <v>L0007678</v>
      </c>
      <c r="Z615" s="28"/>
      <c r="AA615" s="28"/>
      <c r="AB615" s="23"/>
    </row>
    <row r="616" spans="1:28" ht="15">
      <c r="A616" s="2" t="s">
        <v>7037</v>
      </c>
      <c r="B616" s="2" t="s">
        <v>13</v>
      </c>
      <c r="C616" s="2" t="s">
        <v>14</v>
      </c>
      <c r="D616" s="2" t="s">
        <v>754</v>
      </c>
      <c r="E616" s="2" t="s">
        <v>1100</v>
      </c>
      <c r="F616" s="2" t="s">
        <v>15</v>
      </c>
      <c r="G616" s="2" t="s">
        <v>3477</v>
      </c>
      <c r="H616" s="2" t="s">
        <v>3496</v>
      </c>
      <c r="I616" s="2" t="s">
        <v>16</v>
      </c>
      <c r="J616" s="75">
        <v>125.8</v>
      </c>
      <c r="K616" s="76">
        <v>16.296880000000002</v>
      </c>
      <c r="L616" s="77">
        <v>0.1875</v>
      </c>
      <c r="M616" s="78">
        <v>40643</v>
      </c>
      <c r="N616" s="96" t="s">
        <v>5263</v>
      </c>
      <c r="O616" s="2" t="s">
        <v>115</v>
      </c>
      <c r="P616" s="2" t="s">
        <v>3465</v>
      </c>
      <c r="Q616" s="2" t="s">
        <v>3472</v>
      </c>
      <c r="R616" s="23" t="str">
        <f t="shared" si="75"/>
        <v>OK-Canadian-15N-8W-6</v>
      </c>
      <c r="S616" s="23" t="str">
        <f t="shared" si="72"/>
        <v>15N-8W-6</v>
      </c>
      <c r="T616" s="23" t="str">
        <f t="shared" si="73"/>
        <v>15</v>
      </c>
      <c r="U616" s="23" t="str">
        <f t="shared" si="76"/>
        <v>N</v>
      </c>
      <c r="V616" s="23" t="str">
        <f t="shared" si="74"/>
        <v>8</v>
      </c>
      <c r="W616" s="23" t="str">
        <f t="shared" si="77"/>
        <v>W</v>
      </c>
      <c r="X616" s="23" t="str">
        <f t="shared" si="78"/>
        <v>OK</v>
      </c>
      <c r="Y616" s="184" t="str">
        <f t="shared" si="79"/>
        <v>L0007679</v>
      </c>
      <c r="Z616" s="28"/>
      <c r="AA616" s="28"/>
      <c r="AB616" s="23"/>
    </row>
    <row r="617" spans="1:28" ht="15">
      <c r="A617" s="23" t="s">
        <v>7038</v>
      </c>
      <c r="B617" s="2" t="s">
        <v>13</v>
      </c>
      <c r="C617" s="2" t="s">
        <v>14</v>
      </c>
      <c r="D617" s="2" t="s">
        <v>755</v>
      </c>
      <c r="E617" s="2" t="s">
        <v>1327</v>
      </c>
      <c r="F617" s="2" t="s">
        <v>15</v>
      </c>
      <c r="G617" s="2" t="s">
        <v>3477</v>
      </c>
      <c r="H617" s="2" t="s">
        <v>3496</v>
      </c>
      <c r="I617" s="2" t="s">
        <v>16</v>
      </c>
      <c r="J617" s="75">
        <v>160.47999999999999</v>
      </c>
      <c r="K617" s="76">
        <v>20</v>
      </c>
      <c r="L617" s="77">
        <v>0.2</v>
      </c>
      <c r="M617" s="78">
        <v>41154</v>
      </c>
      <c r="N617" s="96" t="s">
        <v>3819</v>
      </c>
      <c r="O617" s="2" t="s">
        <v>115</v>
      </c>
      <c r="P617" s="2" t="s">
        <v>3465</v>
      </c>
      <c r="Q617" s="2" t="s">
        <v>3472</v>
      </c>
      <c r="R617" s="23" t="str">
        <f t="shared" si="75"/>
        <v>OK-Canadian-15N-8W-6</v>
      </c>
      <c r="S617" s="23" t="str">
        <f t="shared" si="72"/>
        <v>15N-8W-6</v>
      </c>
      <c r="T617" s="23" t="str">
        <f t="shared" si="73"/>
        <v>15</v>
      </c>
      <c r="U617" s="23" t="str">
        <f t="shared" si="76"/>
        <v>N</v>
      </c>
      <c r="V617" s="23" t="str">
        <f t="shared" si="74"/>
        <v>8</v>
      </c>
      <c r="W617" s="23" t="str">
        <f t="shared" si="77"/>
        <v>W</v>
      </c>
      <c r="X617" s="23" t="str">
        <f t="shared" si="78"/>
        <v>OK</v>
      </c>
      <c r="Y617" s="184" t="str">
        <f t="shared" si="79"/>
        <v>L0007680</v>
      </c>
      <c r="Z617" s="28"/>
      <c r="AA617" s="28"/>
      <c r="AB617" s="23"/>
    </row>
    <row r="618" spans="1:28" ht="15">
      <c r="A618" s="2" t="s">
        <v>7039</v>
      </c>
      <c r="B618" s="2" t="s">
        <v>13</v>
      </c>
      <c r="C618" s="2" t="s">
        <v>14</v>
      </c>
      <c r="D618" s="2" t="s">
        <v>756</v>
      </c>
      <c r="E618" s="2" t="s">
        <v>766</v>
      </c>
      <c r="F618" s="2" t="s">
        <v>15</v>
      </c>
      <c r="G618" s="2" t="s">
        <v>3477</v>
      </c>
      <c r="H618" s="2" t="s">
        <v>3498</v>
      </c>
      <c r="I618" s="2" t="s">
        <v>16</v>
      </c>
      <c r="J618" s="75">
        <v>593.54999999999995</v>
      </c>
      <c r="K618" s="76">
        <v>263.63749999999999</v>
      </c>
      <c r="L618" s="77">
        <v>0.2</v>
      </c>
      <c r="M618" s="78">
        <v>43672</v>
      </c>
      <c r="N618" s="94" t="s">
        <v>4514</v>
      </c>
      <c r="O618" s="2" t="s">
        <v>683</v>
      </c>
      <c r="P618" s="2" t="s">
        <v>3464</v>
      </c>
      <c r="Q618" s="2" t="s">
        <v>3471</v>
      </c>
      <c r="R618" s="23" t="str">
        <f t="shared" si="75"/>
        <v>OK-Canadian-14N-7W-7</v>
      </c>
      <c r="S618" s="23" t="str">
        <f t="shared" si="72"/>
        <v>14N-7W-7</v>
      </c>
      <c r="T618" s="23" t="str">
        <f t="shared" si="73"/>
        <v>14</v>
      </c>
      <c r="U618" s="23" t="str">
        <f t="shared" si="76"/>
        <v>N</v>
      </c>
      <c r="V618" s="23" t="str">
        <f t="shared" si="74"/>
        <v>7</v>
      </c>
      <c r="W618" s="23" t="str">
        <f t="shared" si="77"/>
        <v>W</v>
      </c>
      <c r="X618" s="23" t="str">
        <f t="shared" si="78"/>
        <v>OK</v>
      </c>
      <c r="Y618" s="184" t="str">
        <f t="shared" si="79"/>
        <v>L0007681</v>
      </c>
      <c r="Z618" s="28"/>
      <c r="AA618" s="28"/>
      <c r="AB618" s="23"/>
    </row>
    <row r="619" spans="1:28" ht="15">
      <c r="A619" s="2" t="s">
        <v>7040</v>
      </c>
      <c r="B619" s="2" t="s">
        <v>13</v>
      </c>
      <c r="C619" s="2" t="s">
        <v>14</v>
      </c>
      <c r="D619" s="2" t="s">
        <v>757</v>
      </c>
      <c r="E619" s="23" t="s">
        <v>2276</v>
      </c>
      <c r="F619" s="2" t="s">
        <v>15</v>
      </c>
      <c r="G619" s="2" t="s">
        <v>3477</v>
      </c>
      <c r="H619" s="2" t="s">
        <v>3497</v>
      </c>
      <c r="I619" s="2" t="s">
        <v>16</v>
      </c>
      <c r="J619" s="75">
        <v>171.86</v>
      </c>
      <c r="K619" s="76">
        <v>0.50065599999999999</v>
      </c>
      <c r="L619" s="77">
        <v>0.2</v>
      </c>
      <c r="M619" s="78">
        <v>40647</v>
      </c>
      <c r="N619" s="96" t="s">
        <v>3820</v>
      </c>
      <c r="O619" s="2" t="s">
        <v>683</v>
      </c>
      <c r="P619" s="2" t="s">
        <v>3465</v>
      </c>
      <c r="Q619" s="2" t="s">
        <v>3472</v>
      </c>
      <c r="R619" s="23" t="str">
        <f t="shared" si="75"/>
        <v>OK-Canadian-15N-8W-7</v>
      </c>
      <c r="S619" s="23" t="str">
        <f t="shared" si="72"/>
        <v>15N-8W-7</v>
      </c>
      <c r="T619" s="23" t="str">
        <f t="shared" si="73"/>
        <v>15</v>
      </c>
      <c r="U619" s="23" t="str">
        <f t="shared" si="76"/>
        <v>N</v>
      </c>
      <c r="V619" s="23" t="str">
        <f t="shared" si="74"/>
        <v>8</v>
      </c>
      <c r="W619" s="23" t="str">
        <f t="shared" si="77"/>
        <v>W</v>
      </c>
      <c r="X619" s="23" t="str">
        <f t="shared" si="78"/>
        <v>OK</v>
      </c>
      <c r="Y619" s="184" t="str">
        <f t="shared" si="79"/>
        <v>L0007682</v>
      </c>
      <c r="Z619" s="28"/>
      <c r="AA619" s="28"/>
      <c r="AB619" s="23"/>
    </row>
    <row r="620" spans="1:28" ht="15">
      <c r="A620" s="23" t="s">
        <v>7041</v>
      </c>
      <c r="B620" s="2" t="s">
        <v>13</v>
      </c>
      <c r="C620" s="2" t="s">
        <v>14</v>
      </c>
      <c r="D620" s="2" t="s">
        <v>758</v>
      </c>
      <c r="E620" s="23" t="s">
        <v>2276</v>
      </c>
      <c r="F620" s="2" t="s">
        <v>15</v>
      </c>
      <c r="G620" s="2" t="s">
        <v>3477</v>
      </c>
      <c r="H620" s="2" t="s">
        <v>3497</v>
      </c>
      <c r="I620" s="2" t="s">
        <v>16</v>
      </c>
      <c r="J620" s="75">
        <v>138.47</v>
      </c>
      <c r="K620" s="76">
        <v>2</v>
      </c>
      <c r="L620" s="77">
        <v>0.1875</v>
      </c>
      <c r="M620" s="78">
        <v>40643</v>
      </c>
      <c r="N620" s="96" t="s">
        <v>5264</v>
      </c>
      <c r="O620" s="2" t="s">
        <v>683</v>
      </c>
      <c r="P620" s="2" t="s">
        <v>3465</v>
      </c>
      <c r="Q620" s="2" t="s">
        <v>3472</v>
      </c>
      <c r="R620" s="23" t="str">
        <f t="shared" si="75"/>
        <v>OK-Canadian-15N-8W-7</v>
      </c>
      <c r="S620" s="23" t="str">
        <f t="shared" si="72"/>
        <v>15N-8W-7</v>
      </c>
      <c r="T620" s="23" t="str">
        <f t="shared" si="73"/>
        <v>15</v>
      </c>
      <c r="U620" s="23" t="str">
        <f t="shared" si="76"/>
        <v>N</v>
      </c>
      <c r="V620" s="23" t="str">
        <f t="shared" si="74"/>
        <v>8</v>
      </c>
      <c r="W620" s="23" t="str">
        <f t="shared" si="77"/>
        <v>W</v>
      </c>
      <c r="X620" s="23" t="str">
        <f t="shared" si="78"/>
        <v>OK</v>
      </c>
      <c r="Y620" s="184" t="str">
        <f t="shared" si="79"/>
        <v>L0007683</v>
      </c>
      <c r="Z620" s="28"/>
      <c r="AA620" s="28"/>
      <c r="AB620" s="23"/>
    </row>
    <row r="621" spans="1:28" ht="15">
      <c r="A621" s="2" t="s">
        <v>7042</v>
      </c>
      <c r="B621" s="2" t="s">
        <v>13</v>
      </c>
      <c r="C621" s="2" t="s">
        <v>14</v>
      </c>
      <c r="D621" s="2" t="s">
        <v>759</v>
      </c>
      <c r="E621" s="23" t="s">
        <v>2864</v>
      </c>
      <c r="F621" s="2" t="s">
        <v>15</v>
      </c>
      <c r="G621" s="2" t="s">
        <v>3477</v>
      </c>
      <c r="H621" s="2" t="s">
        <v>3497</v>
      </c>
      <c r="I621" s="2" t="s">
        <v>16</v>
      </c>
      <c r="J621" s="75">
        <v>168.34</v>
      </c>
      <c r="K621" s="76">
        <v>1.0688899999999999</v>
      </c>
      <c r="L621" s="77">
        <v>0.1875</v>
      </c>
      <c r="M621" s="78">
        <v>41132</v>
      </c>
      <c r="N621" s="96" t="s">
        <v>3821</v>
      </c>
      <c r="O621" s="2" t="s">
        <v>683</v>
      </c>
      <c r="P621" s="2" t="s">
        <v>3465</v>
      </c>
      <c r="Q621" s="2" t="s">
        <v>3472</v>
      </c>
      <c r="R621" s="23" t="str">
        <f t="shared" si="75"/>
        <v>OK-Canadian-15N-8W-7</v>
      </c>
      <c r="S621" s="23" t="str">
        <f t="shared" si="72"/>
        <v>15N-8W-7</v>
      </c>
      <c r="T621" s="23" t="str">
        <f t="shared" si="73"/>
        <v>15</v>
      </c>
      <c r="U621" s="23" t="str">
        <f t="shared" si="76"/>
        <v>N</v>
      </c>
      <c r="V621" s="23" t="str">
        <f t="shared" si="74"/>
        <v>8</v>
      </c>
      <c r="W621" s="23" t="str">
        <f t="shared" si="77"/>
        <v>W</v>
      </c>
      <c r="X621" s="23" t="str">
        <f t="shared" si="78"/>
        <v>OK</v>
      </c>
      <c r="Y621" s="184" t="str">
        <f t="shared" si="79"/>
        <v>L0007684</v>
      </c>
      <c r="Z621" s="28"/>
      <c r="AA621" s="28"/>
      <c r="AB621" s="23"/>
    </row>
    <row r="622" spans="1:28" ht="15">
      <c r="A622" s="2" t="s">
        <v>7043</v>
      </c>
      <c r="B622" s="2" t="s">
        <v>13</v>
      </c>
      <c r="C622" s="2" t="s">
        <v>14</v>
      </c>
      <c r="D622" s="2" t="s">
        <v>760</v>
      </c>
      <c r="E622" s="2" t="s">
        <v>215</v>
      </c>
      <c r="F622" s="2" t="s">
        <v>15</v>
      </c>
      <c r="G622" s="2" t="s">
        <v>3477</v>
      </c>
      <c r="H622" s="2" t="s">
        <v>3491</v>
      </c>
      <c r="I622" s="2" t="s">
        <v>16</v>
      </c>
      <c r="J622" s="75">
        <v>34.450000000000003</v>
      </c>
      <c r="K622" s="76">
        <v>0.01</v>
      </c>
      <c r="L622" s="77">
        <v>0.1875</v>
      </c>
      <c r="M622" s="78">
        <v>43542</v>
      </c>
      <c r="N622" s="96" t="s">
        <v>3822</v>
      </c>
      <c r="O622" s="2" t="s">
        <v>280</v>
      </c>
      <c r="P622" s="2" t="s">
        <v>3465</v>
      </c>
      <c r="Q622" s="2" t="s">
        <v>3471</v>
      </c>
      <c r="R622" s="23" t="str">
        <f t="shared" si="75"/>
        <v>OK-Canadian-15N-7W-14</v>
      </c>
      <c r="S622" s="23" t="str">
        <f t="shared" si="72"/>
        <v>15N-7W-14</v>
      </c>
      <c r="T622" s="23" t="str">
        <f t="shared" si="73"/>
        <v>15</v>
      </c>
      <c r="U622" s="23" t="str">
        <f t="shared" si="76"/>
        <v>N</v>
      </c>
      <c r="V622" s="23" t="str">
        <f t="shared" si="74"/>
        <v>7</v>
      </c>
      <c r="W622" s="23" t="str">
        <f t="shared" si="77"/>
        <v>W</v>
      </c>
      <c r="X622" s="23" t="str">
        <f t="shared" si="78"/>
        <v>OK</v>
      </c>
      <c r="Y622" s="184" t="str">
        <f t="shared" si="79"/>
        <v>L0007685</v>
      </c>
      <c r="Z622" s="28"/>
      <c r="AA622" s="28"/>
      <c r="AB622" s="23"/>
    </row>
    <row r="623" spans="1:28" ht="15">
      <c r="A623" s="23" t="s">
        <v>7044</v>
      </c>
      <c r="B623" s="2" t="s">
        <v>13</v>
      </c>
      <c r="C623" s="2" t="s">
        <v>14</v>
      </c>
      <c r="D623" s="2" t="s">
        <v>761</v>
      </c>
      <c r="E623" s="23" t="s">
        <v>3126</v>
      </c>
      <c r="F623" s="2" t="s">
        <v>15</v>
      </c>
      <c r="G623" s="2" t="s">
        <v>3477</v>
      </c>
      <c r="H623" s="2" t="s">
        <v>3491</v>
      </c>
      <c r="I623" s="2" t="s">
        <v>16</v>
      </c>
      <c r="J623" s="75">
        <v>29.06</v>
      </c>
      <c r="K623" s="76">
        <v>0.02</v>
      </c>
      <c r="L623" s="77">
        <v>0.1875</v>
      </c>
      <c r="M623" s="78">
        <v>40538</v>
      </c>
      <c r="N623" s="96" t="s">
        <v>4515</v>
      </c>
      <c r="O623" s="2" t="s">
        <v>280</v>
      </c>
      <c r="P623" s="2" t="s">
        <v>3465</v>
      </c>
      <c r="Q623" s="2" t="s">
        <v>3471</v>
      </c>
      <c r="R623" s="23" t="str">
        <f t="shared" si="75"/>
        <v>OK-Canadian-15N-7W-14</v>
      </c>
      <c r="S623" s="23" t="str">
        <f t="shared" si="72"/>
        <v>15N-7W-14</v>
      </c>
      <c r="T623" s="23" t="str">
        <f t="shared" si="73"/>
        <v>15</v>
      </c>
      <c r="U623" s="23" t="str">
        <f t="shared" si="76"/>
        <v>N</v>
      </c>
      <c r="V623" s="23" t="str">
        <f t="shared" si="74"/>
        <v>7</v>
      </c>
      <c r="W623" s="23" t="str">
        <f t="shared" si="77"/>
        <v>W</v>
      </c>
      <c r="X623" s="23" t="str">
        <f t="shared" si="78"/>
        <v>OK</v>
      </c>
      <c r="Y623" s="184" t="str">
        <f t="shared" si="79"/>
        <v>L0007686</v>
      </c>
      <c r="Z623" s="28"/>
      <c r="AA623" s="28"/>
      <c r="AB623" s="23"/>
    </row>
    <row r="624" spans="1:28" ht="15">
      <c r="A624" s="2" t="s">
        <v>7045</v>
      </c>
      <c r="B624" s="2" t="s">
        <v>13</v>
      </c>
      <c r="C624" s="2" t="s">
        <v>14</v>
      </c>
      <c r="D624" s="2" t="s">
        <v>762</v>
      </c>
      <c r="E624" s="23" t="s">
        <v>2207</v>
      </c>
      <c r="F624" s="2" t="s">
        <v>15</v>
      </c>
      <c r="G624" s="2" t="s">
        <v>3477</v>
      </c>
      <c r="H624" s="2" t="s">
        <v>3491</v>
      </c>
      <c r="I624" s="2" t="s">
        <v>16</v>
      </c>
      <c r="J624" s="75">
        <v>154.66999999999999</v>
      </c>
      <c r="K624" s="76">
        <v>14.701000000000001</v>
      </c>
      <c r="L624" s="77">
        <v>0.1875</v>
      </c>
      <c r="M624" s="78">
        <v>40556</v>
      </c>
      <c r="N624" s="96" t="s">
        <v>4516</v>
      </c>
      <c r="O624" s="2" t="s">
        <v>280</v>
      </c>
      <c r="P624" s="2" t="s">
        <v>3465</v>
      </c>
      <c r="Q624" s="2" t="s">
        <v>3471</v>
      </c>
      <c r="R624" s="23" t="str">
        <f t="shared" si="75"/>
        <v>OK-Canadian-15N-7W-14</v>
      </c>
      <c r="S624" s="23" t="str">
        <f t="shared" si="72"/>
        <v>15N-7W-14</v>
      </c>
      <c r="T624" s="23" t="str">
        <f t="shared" si="73"/>
        <v>15</v>
      </c>
      <c r="U624" s="23" t="str">
        <f t="shared" si="76"/>
        <v>N</v>
      </c>
      <c r="V624" s="23" t="str">
        <f t="shared" si="74"/>
        <v>7</v>
      </c>
      <c r="W624" s="23" t="str">
        <f t="shared" si="77"/>
        <v>W</v>
      </c>
      <c r="X624" s="23" t="str">
        <f t="shared" si="78"/>
        <v>OK</v>
      </c>
      <c r="Y624" s="184" t="str">
        <f t="shared" si="79"/>
        <v>L0007687</v>
      </c>
      <c r="Z624" s="28"/>
      <c r="AA624" s="28"/>
      <c r="AB624" s="23"/>
    </row>
    <row r="625" spans="1:28" ht="15">
      <c r="A625" s="2" t="s">
        <v>7046</v>
      </c>
      <c r="B625" s="2" t="s">
        <v>13</v>
      </c>
      <c r="C625" s="2" t="s">
        <v>14</v>
      </c>
      <c r="D625" s="2" t="s">
        <v>763</v>
      </c>
      <c r="E625" s="23" t="s">
        <v>1777</v>
      </c>
      <c r="F625" s="2" t="s">
        <v>15</v>
      </c>
      <c r="G625" s="2" t="s">
        <v>3477</v>
      </c>
      <c r="H625" s="2" t="s">
        <v>3491</v>
      </c>
      <c r="I625" s="2" t="s">
        <v>16</v>
      </c>
      <c r="J625" s="75">
        <v>75.260000000000005</v>
      </c>
      <c r="K625" s="76">
        <v>7.3505000000000003</v>
      </c>
      <c r="L625" s="77">
        <v>0.1875</v>
      </c>
      <c r="M625" s="78">
        <v>41026</v>
      </c>
      <c r="N625" s="96" t="s">
        <v>5265</v>
      </c>
      <c r="O625" s="2" t="s">
        <v>280</v>
      </c>
      <c r="P625" s="2" t="s">
        <v>3465</v>
      </c>
      <c r="Q625" s="2" t="s">
        <v>3471</v>
      </c>
      <c r="R625" s="23" t="str">
        <f t="shared" si="75"/>
        <v>OK-Canadian-15N-7W-14</v>
      </c>
      <c r="S625" s="23" t="str">
        <f t="shared" si="72"/>
        <v>15N-7W-14</v>
      </c>
      <c r="T625" s="23" t="str">
        <f t="shared" si="73"/>
        <v>15</v>
      </c>
      <c r="U625" s="23" t="str">
        <f t="shared" si="76"/>
        <v>N</v>
      </c>
      <c r="V625" s="23" t="str">
        <f t="shared" si="74"/>
        <v>7</v>
      </c>
      <c r="W625" s="23" t="str">
        <f t="shared" si="77"/>
        <v>W</v>
      </c>
      <c r="X625" s="23" t="str">
        <f t="shared" si="78"/>
        <v>OK</v>
      </c>
      <c r="Y625" s="184" t="str">
        <f t="shared" si="79"/>
        <v>L0007688</v>
      </c>
      <c r="Z625" s="28"/>
      <c r="AA625" s="28"/>
      <c r="AB625" s="23"/>
    </row>
    <row r="626" spans="1:28" ht="15">
      <c r="A626" s="23" t="s">
        <v>7047</v>
      </c>
      <c r="B626" s="2" t="s">
        <v>13</v>
      </c>
      <c r="C626" s="2" t="s">
        <v>14</v>
      </c>
      <c r="D626" s="2" t="s">
        <v>764</v>
      </c>
      <c r="E626" s="2" t="s">
        <v>174</v>
      </c>
      <c r="F626" s="2" t="s">
        <v>15</v>
      </c>
      <c r="G626" s="2" t="s">
        <v>3477</v>
      </c>
      <c r="H626" s="2" t="s">
        <v>3491</v>
      </c>
      <c r="I626" s="2" t="s">
        <v>16</v>
      </c>
      <c r="J626" s="75">
        <v>73.14</v>
      </c>
      <c r="K626" s="76">
        <v>7.3505000000000003</v>
      </c>
      <c r="L626" s="77">
        <v>0.1875</v>
      </c>
      <c r="M626" s="78">
        <v>43546</v>
      </c>
      <c r="N626" s="96" t="s">
        <v>4517</v>
      </c>
      <c r="O626" s="2" t="s">
        <v>280</v>
      </c>
      <c r="P626" s="2" t="s">
        <v>3465</v>
      </c>
      <c r="Q626" s="2" t="s">
        <v>3471</v>
      </c>
      <c r="R626" s="23" t="str">
        <f t="shared" si="75"/>
        <v>OK-Canadian-15N-7W-14</v>
      </c>
      <c r="S626" s="23" t="str">
        <f t="shared" si="72"/>
        <v>15N-7W-14</v>
      </c>
      <c r="T626" s="23" t="str">
        <f t="shared" si="73"/>
        <v>15</v>
      </c>
      <c r="U626" s="23" t="str">
        <f t="shared" si="76"/>
        <v>N</v>
      </c>
      <c r="V626" s="23" t="str">
        <f t="shared" si="74"/>
        <v>7</v>
      </c>
      <c r="W626" s="23" t="str">
        <f t="shared" si="77"/>
        <v>W</v>
      </c>
      <c r="X626" s="23" t="str">
        <f t="shared" si="78"/>
        <v>OK</v>
      </c>
      <c r="Y626" s="184" t="str">
        <f t="shared" si="79"/>
        <v>L0007689</v>
      </c>
      <c r="Z626" s="28"/>
      <c r="AA626" s="28"/>
      <c r="AB626" s="23"/>
    </row>
    <row r="627" spans="1:28" ht="15">
      <c r="A627" s="2" t="s">
        <v>7048</v>
      </c>
      <c r="B627" s="2" t="s">
        <v>13</v>
      </c>
      <c r="C627" s="2" t="s">
        <v>14</v>
      </c>
      <c r="D627" s="2" t="s">
        <v>765</v>
      </c>
      <c r="E627" s="2" t="s">
        <v>616</v>
      </c>
      <c r="F627" s="2" t="s">
        <v>15</v>
      </c>
      <c r="G627" s="2" t="s">
        <v>3477</v>
      </c>
      <c r="H627" s="2" t="s">
        <v>3491</v>
      </c>
      <c r="I627" s="2" t="s">
        <v>16</v>
      </c>
      <c r="J627" s="75">
        <v>75.62</v>
      </c>
      <c r="K627" s="76">
        <v>7.3505000000000003</v>
      </c>
      <c r="L627" s="77">
        <v>0.1875</v>
      </c>
      <c r="M627" s="78">
        <v>40542</v>
      </c>
      <c r="N627" s="96" t="s">
        <v>4518</v>
      </c>
      <c r="O627" s="2" t="s">
        <v>280</v>
      </c>
      <c r="P627" s="2" t="s">
        <v>3465</v>
      </c>
      <c r="Q627" s="2" t="s">
        <v>3471</v>
      </c>
      <c r="R627" s="23" t="str">
        <f t="shared" si="75"/>
        <v>OK-Canadian-15N-7W-14</v>
      </c>
      <c r="S627" s="23" t="str">
        <f t="shared" si="72"/>
        <v>15N-7W-14</v>
      </c>
      <c r="T627" s="23" t="str">
        <f t="shared" si="73"/>
        <v>15</v>
      </c>
      <c r="U627" s="23" t="str">
        <f t="shared" si="76"/>
        <v>N</v>
      </c>
      <c r="V627" s="23" t="str">
        <f t="shared" si="74"/>
        <v>7</v>
      </c>
      <c r="W627" s="23" t="str">
        <f t="shared" si="77"/>
        <v>W</v>
      </c>
      <c r="X627" s="23" t="str">
        <f t="shared" si="78"/>
        <v>OK</v>
      </c>
      <c r="Y627" s="184" t="str">
        <f t="shared" si="79"/>
        <v>L0007690</v>
      </c>
      <c r="Z627" s="28"/>
      <c r="AA627" s="28"/>
      <c r="AB627" s="23"/>
    </row>
    <row r="628" spans="1:28" ht="15">
      <c r="A628" s="2" t="s">
        <v>7049</v>
      </c>
      <c r="B628" s="2" t="s">
        <v>13</v>
      </c>
      <c r="C628" s="2" t="s">
        <v>14</v>
      </c>
      <c r="D628" s="2" t="s">
        <v>767</v>
      </c>
      <c r="E628" s="2" t="s">
        <v>1100</v>
      </c>
      <c r="F628" s="2" t="s">
        <v>15</v>
      </c>
      <c r="G628" s="2" t="s">
        <v>3477</v>
      </c>
      <c r="H628" s="2" t="s">
        <v>3491</v>
      </c>
      <c r="I628" s="2" t="s">
        <v>16</v>
      </c>
      <c r="J628" s="75">
        <v>131.91999999999999</v>
      </c>
      <c r="K628" s="76">
        <v>5</v>
      </c>
      <c r="L628" s="77">
        <v>0.2</v>
      </c>
      <c r="M628" s="78">
        <v>40552</v>
      </c>
      <c r="N628" s="96" t="s">
        <v>4519</v>
      </c>
      <c r="O628" s="2" t="s">
        <v>280</v>
      </c>
      <c r="P628" s="2" t="s">
        <v>3465</v>
      </c>
      <c r="Q628" s="2" t="s">
        <v>3471</v>
      </c>
      <c r="R628" s="23" t="str">
        <f t="shared" si="75"/>
        <v>OK-Canadian-15N-7W-14</v>
      </c>
      <c r="S628" s="23" t="str">
        <f t="shared" si="72"/>
        <v>15N-7W-14</v>
      </c>
      <c r="T628" s="23" t="str">
        <f t="shared" si="73"/>
        <v>15</v>
      </c>
      <c r="U628" s="23" t="str">
        <f t="shared" si="76"/>
        <v>N</v>
      </c>
      <c r="V628" s="23" t="str">
        <f t="shared" si="74"/>
        <v>7</v>
      </c>
      <c r="W628" s="23" t="str">
        <f t="shared" si="77"/>
        <v>W</v>
      </c>
      <c r="X628" s="23" t="str">
        <f t="shared" si="78"/>
        <v>OK</v>
      </c>
      <c r="Y628" s="184" t="str">
        <f t="shared" si="79"/>
        <v>L0007691</v>
      </c>
      <c r="Z628" s="28"/>
      <c r="AA628" s="28"/>
      <c r="AB628" s="23"/>
    </row>
    <row r="629" spans="1:28" ht="15">
      <c r="A629" s="23" t="s">
        <v>7050</v>
      </c>
      <c r="B629" s="2" t="s">
        <v>13</v>
      </c>
      <c r="C629" s="2" t="s">
        <v>14</v>
      </c>
      <c r="D629" s="2" t="s">
        <v>768</v>
      </c>
      <c r="E629" s="2" t="s">
        <v>616</v>
      </c>
      <c r="F629" s="2" t="s">
        <v>15</v>
      </c>
      <c r="G629" s="2" t="s">
        <v>3476</v>
      </c>
      <c r="H629" s="2" t="s">
        <v>3499</v>
      </c>
      <c r="I629" s="2" t="s">
        <v>16</v>
      </c>
      <c r="J629" s="75">
        <v>173.62</v>
      </c>
      <c r="K629" s="76">
        <v>16</v>
      </c>
      <c r="L629" s="77">
        <v>0.125</v>
      </c>
      <c r="M629" s="78">
        <v>41152</v>
      </c>
      <c r="N629" s="96" t="s">
        <v>3823</v>
      </c>
      <c r="O629" s="2" t="s">
        <v>538</v>
      </c>
      <c r="P629" s="2" t="s">
        <v>3468</v>
      </c>
      <c r="Q629" s="2" t="s">
        <v>3471</v>
      </c>
      <c r="R629" s="23" t="str">
        <f t="shared" si="75"/>
        <v>OK-Grady-13N-7W-16</v>
      </c>
      <c r="S629" s="23" t="str">
        <f t="shared" si="72"/>
        <v>13N-7W-16</v>
      </c>
      <c r="T629" s="23" t="str">
        <f t="shared" si="73"/>
        <v>13</v>
      </c>
      <c r="U629" s="23" t="str">
        <f t="shared" si="76"/>
        <v>N</v>
      </c>
      <c r="V629" s="23" t="str">
        <f t="shared" si="74"/>
        <v>7</v>
      </c>
      <c r="W629" s="23" t="str">
        <f t="shared" si="77"/>
        <v>W</v>
      </c>
      <c r="X629" s="23" t="str">
        <f t="shared" si="78"/>
        <v>OK</v>
      </c>
      <c r="Y629" s="184" t="str">
        <f t="shared" si="79"/>
        <v>L0007692</v>
      </c>
      <c r="Z629" s="28"/>
      <c r="AA629" s="28"/>
      <c r="AB629" s="23"/>
    </row>
    <row r="630" spans="1:28" ht="15">
      <c r="A630" s="2" t="s">
        <v>7051</v>
      </c>
      <c r="B630" s="2" t="s">
        <v>13</v>
      </c>
      <c r="C630" s="2" t="s">
        <v>14</v>
      </c>
      <c r="D630" s="2" t="s">
        <v>769</v>
      </c>
      <c r="E630" s="2" t="s">
        <v>1177</v>
      </c>
      <c r="F630" s="2" t="s">
        <v>15</v>
      </c>
      <c r="G630" s="2" t="s">
        <v>3477</v>
      </c>
      <c r="H630" s="2" t="s">
        <v>3495</v>
      </c>
      <c r="I630" s="2" t="s">
        <v>16</v>
      </c>
      <c r="J630" s="75">
        <v>62.66</v>
      </c>
      <c r="K630" s="76">
        <v>3.75</v>
      </c>
      <c r="L630" s="77">
        <v>0.125</v>
      </c>
      <c r="M630" s="78">
        <v>43651</v>
      </c>
      <c r="N630" s="96" t="s">
        <v>5266</v>
      </c>
      <c r="O630" s="2" t="s">
        <v>538</v>
      </c>
      <c r="P630" s="2" t="s">
        <v>3465</v>
      </c>
      <c r="Q630" s="2" t="s">
        <v>3472</v>
      </c>
      <c r="R630" s="23" t="str">
        <f t="shared" si="75"/>
        <v>OK-Canadian-15N-8W-16</v>
      </c>
      <c r="S630" s="23" t="str">
        <f t="shared" si="72"/>
        <v>15N-8W-16</v>
      </c>
      <c r="T630" s="23" t="str">
        <f t="shared" si="73"/>
        <v>15</v>
      </c>
      <c r="U630" s="23" t="str">
        <f t="shared" si="76"/>
        <v>N</v>
      </c>
      <c r="V630" s="23" t="str">
        <f t="shared" si="74"/>
        <v>8</v>
      </c>
      <c r="W630" s="23" t="str">
        <f t="shared" si="77"/>
        <v>W</v>
      </c>
      <c r="X630" s="23" t="str">
        <f t="shared" si="78"/>
        <v>OK</v>
      </c>
      <c r="Y630" s="184" t="str">
        <f t="shared" si="79"/>
        <v>L0007693</v>
      </c>
      <c r="Z630" s="28"/>
      <c r="AA630" s="28"/>
      <c r="AB630" s="23"/>
    </row>
    <row r="631" spans="1:28" ht="15">
      <c r="A631" s="2" t="s">
        <v>7052</v>
      </c>
      <c r="B631" s="2" t="s">
        <v>13</v>
      </c>
      <c r="C631" s="2" t="s">
        <v>14</v>
      </c>
      <c r="D631" s="2" t="s">
        <v>770</v>
      </c>
      <c r="E631" s="23" t="s">
        <v>2276</v>
      </c>
      <c r="F631" s="2" t="s">
        <v>15</v>
      </c>
      <c r="G631" s="2" t="s">
        <v>3477</v>
      </c>
      <c r="H631" s="2" t="s">
        <v>3495</v>
      </c>
      <c r="I631" s="2" t="s">
        <v>16</v>
      </c>
      <c r="J631" s="75">
        <v>10.61</v>
      </c>
      <c r="K631" s="76">
        <v>4.1666666000000001</v>
      </c>
      <c r="L631" s="77">
        <v>0.1875</v>
      </c>
      <c r="M631" s="78">
        <v>40629</v>
      </c>
      <c r="N631" s="96" t="s">
        <v>3824</v>
      </c>
      <c r="O631" s="2" t="s">
        <v>538</v>
      </c>
      <c r="P631" s="2" t="s">
        <v>3465</v>
      </c>
      <c r="Q631" s="2" t="s">
        <v>3472</v>
      </c>
      <c r="R631" s="23" t="str">
        <f t="shared" si="75"/>
        <v>OK-Canadian-15N-8W-16</v>
      </c>
      <c r="S631" s="23" t="str">
        <f t="shared" si="72"/>
        <v>15N-8W-16</v>
      </c>
      <c r="T631" s="23" t="str">
        <f t="shared" si="73"/>
        <v>15</v>
      </c>
      <c r="U631" s="23" t="str">
        <f t="shared" si="76"/>
        <v>N</v>
      </c>
      <c r="V631" s="23" t="str">
        <f t="shared" si="74"/>
        <v>8</v>
      </c>
      <c r="W631" s="23" t="str">
        <f t="shared" si="77"/>
        <v>W</v>
      </c>
      <c r="X631" s="23" t="str">
        <f t="shared" si="78"/>
        <v>OK</v>
      </c>
      <c r="Y631" s="184" t="str">
        <f t="shared" si="79"/>
        <v>L0007694</v>
      </c>
      <c r="Z631" s="28"/>
      <c r="AA631" s="28"/>
      <c r="AB631" s="23"/>
    </row>
    <row r="632" spans="1:28" ht="15">
      <c r="A632" s="23" t="s">
        <v>7053</v>
      </c>
      <c r="B632" s="2" t="s">
        <v>13</v>
      </c>
      <c r="C632" s="2" t="s">
        <v>14</v>
      </c>
      <c r="D632" s="2" t="s">
        <v>771</v>
      </c>
      <c r="E632" s="23" t="s">
        <v>1702</v>
      </c>
      <c r="F632" s="2" t="s">
        <v>15</v>
      </c>
      <c r="G632" s="2" t="s">
        <v>3477</v>
      </c>
      <c r="H632" s="2" t="s">
        <v>3495</v>
      </c>
      <c r="I632" s="2" t="s">
        <v>16</v>
      </c>
      <c r="J632" s="75">
        <v>10.34</v>
      </c>
      <c r="K632" s="76">
        <v>1.9443999999999999</v>
      </c>
      <c r="L632" s="77">
        <v>0.2</v>
      </c>
      <c r="M632" s="78">
        <v>40684</v>
      </c>
      <c r="N632" s="96" t="s">
        <v>3825</v>
      </c>
      <c r="O632" s="2" t="s">
        <v>538</v>
      </c>
      <c r="P632" s="2" t="s">
        <v>3465</v>
      </c>
      <c r="Q632" s="2" t="s">
        <v>3472</v>
      </c>
      <c r="R632" s="23" t="str">
        <f t="shared" si="75"/>
        <v>OK-Canadian-15N-8W-16</v>
      </c>
      <c r="S632" s="23" t="str">
        <f t="shared" si="72"/>
        <v>15N-8W-16</v>
      </c>
      <c r="T632" s="23" t="str">
        <f t="shared" si="73"/>
        <v>15</v>
      </c>
      <c r="U632" s="23" t="str">
        <f t="shared" si="76"/>
        <v>N</v>
      </c>
      <c r="V632" s="23" t="str">
        <f t="shared" si="74"/>
        <v>8</v>
      </c>
      <c r="W632" s="23" t="str">
        <f t="shared" si="77"/>
        <v>W</v>
      </c>
      <c r="X632" s="23" t="str">
        <f t="shared" si="78"/>
        <v>OK</v>
      </c>
      <c r="Y632" s="184" t="str">
        <f t="shared" si="79"/>
        <v>L0007695</v>
      </c>
      <c r="Z632" s="28"/>
      <c r="AA632" s="28"/>
      <c r="AB632" s="23"/>
    </row>
    <row r="633" spans="1:28" ht="15">
      <c r="A633" s="2" t="s">
        <v>7054</v>
      </c>
      <c r="B633" s="2" t="s">
        <v>13</v>
      </c>
      <c r="C633" s="2" t="s">
        <v>14</v>
      </c>
      <c r="D633" s="2" t="s">
        <v>772</v>
      </c>
      <c r="E633" s="23" t="s">
        <v>1502</v>
      </c>
      <c r="F633" s="2" t="s">
        <v>15</v>
      </c>
      <c r="G633" s="2" t="s">
        <v>3477</v>
      </c>
      <c r="H633" s="2" t="s">
        <v>3495</v>
      </c>
      <c r="I633" s="2" t="s">
        <v>16</v>
      </c>
      <c r="J633" s="75">
        <v>56.48</v>
      </c>
      <c r="K633" s="76">
        <v>3.75</v>
      </c>
      <c r="L633" s="77">
        <v>0.125</v>
      </c>
      <c r="M633" s="78">
        <v>41131</v>
      </c>
      <c r="N633" s="96" t="s">
        <v>5266</v>
      </c>
      <c r="O633" s="2" t="s">
        <v>538</v>
      </c>
      <c r="P633" s="2" t="s">
        <v>3465</v>
      </c>
      <c r="Q633" s="2" t="s">
        <v>3472</v>
      </c>
      <c r="R633" s="23" t="str">
        <f t="shared" si="75"/>
        <v>OK-Canadian-15N-8W-16</v>
      </c>
      <c r="S633" s="23" t="str">
        <f t="shared" si="72"/>
        <v>15N-8W-16</v>
      </c>
      <c r="T633" s="23" t="str">
        <f t="shared" si="73"/>
        <v>15</v>
      </c>
      <c r="U633" s="23" t="str">
        <f t="shared" si="76"/>
        <v>N</v>
      </c>
      <c r="V633" s="23" t="str">
        <f t="shared" si="74"/>
        <v>8</v>
      </c>
      <c r="W633" s="23" t="str">
        <f t="shared" si="77"/>
        <v>W</v>
      </c>
      <c r="X633" s="23" t="str">
        <f t="shared" si="78"/>
        <v>OK</v>
      </c>
      <c r="Y633" s="184" t="str">
        <f t="shared" si="79"/>
        <v>L0007696</v>
      </c>
      <c r="Z633" s="28"/>
      <c r="AA633" s="28"/>
      <c r="AB633" s="23"/>
    </row>
    <row r="634" spans="1:28" ht="15">
      <c r="A634" s="2" t="s">
        <v>7055</v>
      </c>
      <c r="B634" s="2" t="s">
        <v>13</v>
      </c>
      <c r="C634" s="2" t="s">
        <v>14</v>
      </c>
      <c r="D634" s="2" t="s">
        <v>773</v>
      </c>
      <c r="E634" s="2" t="s">
        <v>616</v>
      </c>
      <c r="F634" s="2" t="s">
        <v>15</v>
      </c>
      <c r="G634" s="2" t="s">
        <v>3477</v>
      </c>
      <c r="H634" s="2" t="s">
        <v>3495</v>
      </c>
      <c r="I634" s="2" t="s">
        <v>16</v>
      </c>
      <c r="J634" s="75">
        <v>9.7200000000000006</v>
      </c>
      <c r="K634" s="76">
        <v>0.13889000000000001</v>
      </c>
      <c r="L634" s="77">
        <v>0.1875</v>
      </c>
      <c r="M634" s="78">
        <v>43612</v>
      </c>
      <c r="N634" s="96" t="s">
        <v>3826</v>
      </c>
      <c r="O634" s="2" t="s">
        <v>538</v>
      </c>
      <c r="P634" s="2" t="s">
        <v>3465</v>
      </c>
      <c r="Q634" s="2" t="s">
        <v>3472</v>
      </c>
      <c r="R634" s="23" t="str">
        <f t="shared" si="75"/>
        <v>OK-Canadian-15N-8W-16</v>
      </c>
      <c r="S634" s="23" t="str">
        <f t="shared" si="72"/>
        <v>15N-8W-16</v>
      </c>
      <c r="T634" s="23" t="str">
        <f t="shared" si="73"/>
        <v>15</v>
      </c>
      <c r="U634" s="23" t="str">
        <f t="shared" si="76"/>
        <v>N</v>
      </c>
      <c r="V634" s="23" t="str">
        <f t="shared" si="74"/>
        <v>8</v>
      </c>
      <c r="W634" s="23" t="str">
        <f t="shared" si="77"/>
        <v>W</v>
      </c>
      <c r="X634" s="23" t="str">
        <f t="shared" si="78"/>
        <v>OK</v>
      </c>
      <c r="Y634" s="184" t="str">
        <f t="shared" si="79"/>
        <v>L0007697</v>
      </c>
      <c r="Z634" s="28"/>
      <c r="AA634" s="28"/>
      <c r="AB634" s="23"/>
    </row>
    <row r="635" spans="1:28" ht="15">
      <c r="A635" s="23" t="s">
        <v>7056</v>
      </c>
      <c r="B635" s="2" t="s">
        <v>13</v>
      </c>
      <c r="C635" s="2" t="s">
        <v>14</v>
      </c>
      <c r="D635" s="2" t="s">
        <v>775</v>
      </c>
      <c r="E635" s="23" t="s">
        <v>1502</v>
      </c>
      <c r="F635" s="2" t="s">
        <v>15</v>
      </c>
      <c r="G635" s="2" t="s">
        <v>3477</v>
      </c>
      <c r="H635" s="2" t="s">
        <v>3495</v>
      </c>
      <c r="I635" s="2" t="s">
        <v>16</v>
      </c>
      <c r="J635" s="75">
        <v>10.220000000000001</v>
      </c>
      <c r="K635" s="76">
        <v>0.13889000000000001</v>
      </c>
      <c r="L635" s="77">
        <v>0.1875</v>
      </c>
      <c r="M635" s="78">
        <v>40608</v>
      </c>
      <c r="N635" s="96" t="s">
        <v>3827</v>
      </c>
      <c r="O635" s="2" t="s">
        <v>538</v>
      </c>
      <c r="P635" s="2" t="s">
        <v>3465</v>
      </c>
      <c r="Q635" s="2" t="s">
        <v>3472</v>
      </c>
      <c r="R635" s="23" t="str">
        <f t="shared" si="75"/>
        <v>OK-Canadian-15N-8W-16</v>
      </c>
      <c r="S635" s="23" t="str">
        <f t="shared" si="72"/>
        <v>15N-8W-16</v>
      </c>
      <c r="T635" s="23" t="str">
        <f t="shared" si="73"/>
        <v>15</v>
      </c>
      <c r="U635" s="23" t="str">
        <f t="shared" si="76"/>
        <v>N</v>
      </c>
      <c r="V635" s="23" t="str">
        <f t="shared" si="74"/>
        <v>8</v>
      </c>
      <c r="W635" s="23" t="str">
        <f t="shared" si="77"/>
        <v>W</v>
      </c>
      <c r="X635" s="23" t="str">
        <f t="shared" si="78"/>
        <v>OK</v>
      </c>
      <c r="Y635" s="184" t="str">
        <f t="shared" si="79"/>
        <v>L0007698</v>
      </c>
      <c r="Z635" s="28"/>
      <c r="AA635" s="28"/>
      <c r="AB635" s="23"/>
    </row>
    <row r="636" spans="1:28" ht="15">
      <c r="A636" s="2" t="s">
        <v>7057</v>
      </c>
      <c r="B636" s="2" t="s">
        <v>13</v>
      </c>
      <c r="C636" s="2" t="s">
        <v>14</v>
      </c>
      <c r="D636" s="2" t="s">
        <v>776</v>
      </c>
      <c r="E636" s="23" t="s">
        <v>3188</v>
      </c>
      <c r="F636" s="2" t="s">
        <v>15</v>
      </c>
      <c r="G636" s="2" t="s">
        <v>3477</v>
      </c>
      <c r="H636" s="2" t="s">
        <v>3495</v>
      </c>
      <c r="I636" s="2" t="s">
        <v>16</v>
      </c>
      <c r="J636" s="75">
        <v>56.2</v>
      </c>
      <c r="K636" s="76">
        <v>3.75</v>
      </c>
      <c r="L636" s="77">
        <v>0.16669999999999999</v>
      </c>
      <c r="M636" s="78">
        <v>40679</v>
      </c>
      <c r="N636" s="96" t="s">
        <v>3828</v>
      </c>
      <c r="O636" s="2" t="s">
        <v>538</v>
      </c>
      <c r="P636" s="2" t="s">
        <v>3465</v>
      </c>
      <c r="Q636" s="2" t="s">
        <v>3472</v>
      </c>
      <c r="R636" s="23" t="str">
        <f t="shared" si="75"/>
        <v>OK-Canadian-15N-8W-16</v>
      </c>
      <c r="S636" s="23" t="str">
        <f t="shared" si="72"/>
        <v>15N-8W-16</v>
      </c>
      <c r="T636" s="23" t="str">
        <f t="shared" si="73"/>
        <v>15</v>
      </c>
      <c r="U636" s="23" t="str">
        <f t="shared" si="76"/>
        <v>N</v>
      </c>
      <c r="V636" s="23" t="str">
        <f t="shared" si="74"/>
        <v>8</v>
      </c>
      <c r="W636" s="23" t="str">
        <f t="shared" si="77"/>
        <v>W</v>
      </c>
      <c r="X636" s="23" t="str">
        <f t="shared" si="78"/>
        <v>OK</v>
      </c>
      <c r="Y636" s="184" t="str">
        <f t="shared" si="79"/>
        <v>L0007699</v>
      </c>
      <c r="Z636" s="28"/>
      <c r="AA636" s="28"/>
      <c r="AB636" s="23"/>
    </row>
    <row r="637" spans="1:28" ht="15">
      <c r="A637" s="2" t="s">
        <v>7058</v>
      </c>
      <c r="B637" s="2" t="s">
        <v>13</v>
      </c>
      <c r="C637" s="2" t="s">
        <v>14</v>
      </c>
      <c r="D637" s="2" t="s">
        <v>777</v>
      </c>
      <c r="E637" s="2" t="s">
        <v>766</v>
      </c>
      <c r="F637" s="2" t="s">
        <v>15</v>
      </c>
      <c r="G637" s="2" t="s">
        <v>3477</v>
      </c>
      <c r="H637" s="2" t="s">
        <v>3494</v>
      </c>
      <c r="I637" s="2" t="s">
        <v>16</v>
      </c>
      <c r="J637" s="75">
        <v>165.32</v>
      </c>
      <c r="K637" s="76">
        <v>0.42499999999999999</v>
      </c>
      <c r="L637" s="77">
        <v>0.2</v>
      </c>
      <c r="M637" s="78">
        <v>41005</v>
      </c>
      <c r="N637" s="96" t="s">
        <v>3829</v>
      </c>
      <c r="O637" s="2" t="s">
        <v>140</v>
      </c>
      <c r="P637" s="2" t="s">
        <v>3465</v>
      </c>
      <c r="Q637" s="2" t="s">
        <v>3472</v>
      </c>
      <c r="R637" s="23" t="str">
        <f t="shared" si="75"/>
        <v>OK-Canadian-15N-8W-17</v>
      </c>
      <c r="S637" s="23" t="str">
        <f t="shared" si="72"/>
        <v>15N-8W-17</v>
      </c>
      <c r="T637" s="23" t="str">
        <f t="shared" si="73"/>
        <v>15</v>
      </c>
      <c r="U637" s="23" t="str">
        <f t="shared" si="76"/>
        <v>N</v>
      </c>
      <c r="V637" s="23" t="str">
        <f t="shared" si="74"/>
        <v>8</v>
      </c>
      <c r="W637" s="23" t="str">
        <f t="shared" si="77"/>
        <v>W</v>
      </c>
      <c r="X637" s="23" t="str">
        <f t="shared" si="78"/>
        <v>OK</v>
      </c>
      <c r="Y637" s="184" t="str">
        <f t="shared" si="79"/>
        <v>L0007700</v>
      </c>
      <c r="Z637" s="28"/>
      <c r="AA637" s="28"/>
      <c r="AB637" s="23"/>
    </row>
    <row r="638" spans="1:28" ht="15">
      <c r="A638" s="23" t="s">
        <v>7059</v>
      </c>
      <c r="B638" s="2" t="s">
        <v>13</v>
      </c>
      <c r="C638" s="2" t="s">
        <v>14</v>
      </c>
      <c r="D638" s="2" t="s">
        <v>778</v>
      </c>
      <c r="E638" s="2" t="s">
        <v>215</v>
      </c>
      <c r="F638" s="2" t="s">
        <v>15</v>
      </c>
      <c r="G638" s="2" t="s">
        <v>3477</v>
      </c>
      <c r="H638" s="2" t="s">
        <v>3494</v>
      </c>
      <c r="I638" s="2" t="s">
        <v>16</v>
      </c>
      <c r="J638" s="75">
        <v>39.43</v>
      </c>
      <c r="K638" s="76">
        <v>0.1666666</v>
      </c>
      <c r="L638" s="77">
        <v>0.1875</v>
      </c>
      <c r="M638" s="78">
        <v>43533</v>
      </c>
      <c r="N638" s="96" t="s">
        <v>4520</v>
      </c>
      <c r="O638" s="2" t="s">
        <v>140</v>
      </c>
      <c r="P638" s="2" t="s">
        <v>3465</v>
      </c>
      <c r="Q638" s="2" t="s">
        <v>3472</v>
      </c>
      <c r="R638" s="23" t="str">
        <f t="shared" si="75"/>
        <v>OK-Canadian-15N-8W-17</v>
      </c>
      <c r="S638" s="23" t="str">
        <f t="shared" si="72"/>
        <v>15N-8W-17</v>
      </c>
      <c r="T638" s="23" t="str">
        <f t="shared" si="73"/>
        <v>15</v>
      </c>
      <c r="U638" s="23" t="str">
        <f t="shared" si="76"/>
        <v>N</v>
      </c>
      <c r="V638" s="23" t="str">
        <f t="shared" si="74"/>
        <v>8</v>
      </c>
      <c r="W638" s="23" t="str">
        <f t="shared" si="77"/>
        <v>W</v>
      </c>
      <c r="X638" s="23" t="str">
        <f t="shared" si="78"/>
        <v>OK</v>
      </c>
      <c r="Y638" s="184" t="str">
        <f t="shared" si="79"/>
        <v>L0007701</v>
      </c>
      <c r="Z638" s="28"/>
      <c r="AA638" s="28"/>
      <c r="AB638" s="23"/>
    </row>
    <row r="639" spans="1:28" ht="15">
      <c r="A639" s="2" t="s">
        <v>7060</v>
      </c>
      <c r="B639" s="2" t="s">
        <v>13</v>
      </c>
      <c r="C639" s="2" t="s">
        <v>14</v>
      </c>
      <c r="D639" s="2" t="s">
        <v>779</v>
      </c>
      <c r="E639" s="23" t="s">
        <v>2799</v>
      </c>
      <c r="F639" s="2" t="s">
        <v>15</v>
      </c>
      <c r="G639" s="2" t="s">
        <v>3477</v>
      </c>
      <c r="H639" s="2" t="s">
        <v>3494</v>
      </c>
      <c r="I639" s="2" t="s">
        <v>16</v>
      </c>
      <c r="J639" s="75">
        <v>156.63999999999999</v>
      </c>
      <c r="K639" s="76">
        <v>0.42499999999999999</v>
      </c>
      <c r="L639" s="77">
        <v>0.2</v>
      </c>
      <c r="M639" s="78">
        <v>40521</v>
      </c>
      <c r="N639" s="96" t="s">
        <v>5267</v>
      </c>
      <c r="O639" s="2" t="s">
        <v>140</v>
      </c>
      <c r="P639" s="2" t="s">
        <v>3465</v>
      </c>
      <c r="Q639" s="2" t="s">
        <v>3472</v>
      </c>
      <c r="R639" s="23" t="str">
        <f t="shared" si="75"/>
        <v>OK-Canadian-15N-8W-17</v>
      </c>
      <c r="S639" s="23" t="str">
        <f t="shared" si="72"/>
        <v>15N-8W-17</v>
      </c>
      <c r="T639" s="23" t="str">
        <f t="shared" si="73"/>
        <v>15</v>
      </c>
      <c r="U639" s="23" t="str">
        <f t="shared" si="76"/>
        <v>N</v>
      </c>
      <c r="V639" s="23" t="str">
        <f t="shared" si="74"/>
        <v>8</v>
      </c>
      <c r="W639" s="23" t="str">
        <f t="shared" si="77"/>
        <v>W</v>
      </c>
      <c r="X639" s="23" t="str">
        <f t="shared" si="78"/>
        <v>OK</v>
      </c>
      <c r="Y639" s="184" t="str">
        <f t="shared" si="79"/>
        <v>L0007702</v>
      </c>
      <c r="Z639" s="28"/>
      <c r="AA639" s="28"/>
      <c r="AB639" s="23"/>
    </row>
    <row r="640" spans="1:28" ht="15">
      <c r="A640" s="2" t="s">
        <v>7061</v>
      </c>
      <c r="B640" s="2" t="s">
        <v>13</v>
      </c>
      <c r="C640" s="2" t="s">
        <v>14</v>
      </c>
      <c r="D640" s="2" t="s">
        <v>780</v>
      </c>
      <c r="E640" s="2" t="s">
        <v>774</v>
      </c>
      <c r="F640" s="2" t="s">
        <v>15</v>
      </c>
      <c r="G640" s="2" t="s">
        <v>3477</v>
      </c>
      <c r="H640" s="2" t="s">
        <v>3494</v>
      </c>
      <c r="I640" s="2" t="s">
        <v>16</v>
      </c>
      <c r="J640" s="75">
        <v>165.31</v>
      </c>
      <c r="K640" s="76">
        <v>0.82499999999999996</v>
      </c>
      <c r="L640" s="77">
        <v>0.2</v>
      </c>
      <c r="M640" s="78">
        <v>40535</v>
      </c>
      <c r="N640" s="96" t="s">
        <v>3830</v>
      </c>
      <c r="O640" s="2" t="s">
        <v>140</v>
      </c>
      <c r="P640" s="2" t="s">
        <v>3465</v>
      </c>
      <c r="Q640" s="2" t="s">
        <v>3472</v>
      </c>
      <c r="R640" s="23" t="str">
        <f t="shared" si="75"/>
        <v>OK-Canadian-15N-8W-17</v>
      </c>
      <c r="S640" s="23" t="str">
        <f t="shared" si="72"/>
        <v>15N-8W-17</v>
      </c>
      <c r="T640" s="23" t="str">
        <f t="shared" si="73"/>
        <v>15</v>
      </c>
      <c r="U640" s="23" t="str">
        <f t="shared" si="76"/>
        <v>N</v>
      </c>
      <c r="V640" s="23" t="str">
        <f t="shared" si="74"/>
        <v>8</v>
      </c>
      <c r="W640" s="23" t="str">
        <f t="shared" si="77"/>
        <v>W</v>
      </c>
      <c r="X640" s="23" t="str">
        <f t="shared" si="78"/>
        <v>OK</v>
      </c>
      <c r="Y640" s="184" t="str">
        <f t="shared" si="79"/>
        <v>L0007703</v>
      </c>
      <c r="Z640" s="28"/>
      <c r="AA640" s="28"/>
      <c r="AB640" s="23"/>
    </row>
    <row r="641" spans="1:28" ht="15">
      <c r="A641" s="23" t="s">
        <v>7062</v>
      </c>
      <c r="B641" s="2" t="s">
        <v>13</v>
      </c>
      <c r="C641" s="2" t="s">
        <v>14</v>
      </c>
      <c r="D641" s="2" t="s">
        <v>781</v>
      </c>
      <c r="E641" s="23" t="s">
        <v>3188</v>
      </c>
      <c r="F641" s="2" t="s">
        <v>15</v>
      </c>
      <c r="G641" s="2" t="s">
        <v>3477</v>
      </c>
      <c r="H641" s="2" t="s">
        <v>3500</v>
      </c>
      <c r="I641" s="2" t="s">
        <v>16</v>
      </c>
      <c r="J641" s="75">
        <v>163.18</v>
      </c>
      <c r="K641" s="76">
        <v>10.1106</v>
      </c>
      <c r="L641" s="77">
        <v>0.2</v>
      </c>
      <c r="M641" s="78">
        <v>41089</v>
      </c>
      <c r="N641" s="94" t="s">
        <v>4521</v>
      </c>
      <c r="O641" s="2" t="s">
        <v>782</v>
      </c>
      <c r="P641" s="2" t="s">
        <v>3465</v>
      </c>
      <c r="Q641" s="2" t="s">
        <v>3472</v>
      </c>
      <c r="R641" s="23" t="str">
        <f t="shared" si="75"/>
        <v>OK-Canadian-15N-8W-29</v>
      </c>
      <c r="S641" s="23" t="str">
        <f t="shared" si="72"/>
        <v>15N-8W-29</v>
      </c>
      <c r="T641" s="23" t="str">
        <f t="shared" si="73"/>
        <v>15</v>
      </c>
      <c r="U641" s="23" t="str">
        <f t="shared" si="76"/>
        <v>N</v>
      </c>
      <c r="V641" s="23" t="str">
        <f t="shared" si="74"/>
        <v>8</v>
      </c>
      <c r="W641" s="23" t="str">
        <f t="shared" si="77"/>
        <v>W</v>
      </c>
      <c r="X641" s="23" t="str">
        <f t="shared" si="78"/>
        <v>OK</v>
      </c>
      <c r="Y641" s="184" t="str">
        <f t="shared" si="79"/>
        <v>L0007704</v>
      </c>
      <c r="Z641" s="28"/>
      <c r="AA641" s="28"/>
      <c r="AB641" s="23"/>
    </row>
    <row r="642" spans="1:28" ht="15">
      <c r="A642" s="2" t="s">
        <v>7063</v>
      </c>
      <c r="B642" s="2" t="s">
        <v>13</v>
      </c>
      <c r="C642" s="2" t="s">
        <v>14</v>
      </c>
      <c r="D642" s="2" t="s">
        <v>783</v>
      </c>
      <c r="E642" s="23" t="s">
        <v>2552</v>
      </c>
      <c r="F642" s="2" t="s">
        <v>15</v>
      </c>
      <c r="G642" s="2" t="s">
        <v>3477</v>
      </c>
      <c r="H642" s="2" t="s">
        <v>3495</v>
      </c>
      <c r="I642" s="2" t="s">
        <v>16</v>
      </c>
      <c r="J642" s="75">
        <v>19.59</v>
      </c>
      <c r="K642" s="76">
        <v>1.73333</v>
      </c>
      <c r="L642" s="77">
        <v>0.1875</v>
      </c>
      <c r="M642" s="78">
        <v>43645</v>
      </c>
      <c r="N642" s="96" t="s">
        <v>3831</v>
      </c>
      <c r="O642" s="2" t="s">
        <v>538</v>
      </c>
      <c r="P642" s="2" t="s">
        <v>3465</v>
      </c>
      <c r="Q642" s="2" t="s">
        <v>3472</v>
      </c>
      <c r="R642" s="23" t="str">
        <f t="shared" si="75"/>
        <v>OK-Canadian-15N-8W-16</v>
      </c>
      <c r="S642" s="23" t="str">
        <f t="shared" si="72"/>
        <v>15N-8W-16</v>
      </c>
      <c r="T642" s="23" t="str">
        <f t="shared" si="73"/>
        <v>15</v>
      </c>
      <c r="U642" s="23" t="str">
        <f t="shared" si="76"/>
        <v>N</v>
      </c>
      <c r="V642" s="23" t="str">
        <f t="shared" si="74"/>
        <v>8</v>
      </c>
      <c r="W642" s="23" t="str">
        <f t="shared" si="77"/>
        <v>W</v>
      </c>
      <c r="X642" s="23" t="str">
        <f t="shared" si="78"/>
        <v>OK</v>
      </c>
      <c r="Y642" s="184" t="str">
        <f t="shared" si="79"/>
        <v>L0007705</v>
      </c>
      <c r="Z642" s="28"/>
      <c r="AA642" s="28"/>
      <c r="AB642" s="23"/>
    </row>
    <row r="643" spans="1:28" ht="15">
      <c r="A643" s="2" t="s">
        <v>7064</v>
      </c>
      <c r="B643" s="2" t="s">
        <v>13</v>
      </c>
      <c r="C643" s="2" t="s">
        <v>14</v>
      </c>
      <c r="D643" s="2" t="s">
        <v>784</v>
      </c>
      <c r="E643" s="2" t="s">
        <v>723</v>
      </c>
      <c r="F643" s="2" t="s">
        <v>15</v>
      </c>
      <c r="G643" s="2" t="s">
        <v>3477</v>
      </c>
      <c r="H643" s="2" t="s">
        <v>3500</v>
      </c>
      <c r="I643" s="2" t="s">
        <v>16</v>
      </c>
      <c r="J643" s="75">
        <v>84.44</v>
      </c>
      <c r="K643" s="76">
        <v>0.5</v>
      </c>
      <c r="L643" s="77">
        <v>0.2</v>
      </c>
      <c r="M643" s="78">
        <v>40592</v>
      </c>
      <c r="N643" s="96" t="s">
        <v>3832</v>
      </c>
      <c r="O643" s="2" t="s">
        <v>782</v>
      </c>
      <c r="P643" s="2" t="s">
        <v>3465</v>
      </c>
      <c r="Q643" s="2" t="s">
        <v>3472</v>
      </c>
      <c r="R643" s="23" t="str">
        <f t="shared" si="75"/>
        <v>OK-Canadian-15N-8W-29</v>
      </c>
      <c r="S643" s="23" t="str">
        <f t="shared" si="72"/>
        <v>15N-8W-29</v>
      </c>
      <c r="T643" s="23" t="str">
        <f t="shared" si="73"/>
        <v>15</v>
      </c>
      <c r="U643" s="23" t="str">
        <f t="shared" si="76"/>
        <v>N</v>
      </c>
      <c r="V643" s="23" t="str">
        <f t="shared" si="74"/>
        <v>8</v>
      </c>
      <c r="W643" s="23" t="str">
        <f t="shared" si="77"/>
        <v>W</v>
      </c>
      <c r="X643" s="23" t="str">
        <f t="shared" si="78"/>
        <v>OK</v>
      </c>
      <c r="Y643" s="184" t="str">
        <f t="shared" si="79"/>
        <v>L0007706</v>
      </c>
      <c r="Z643" s="28"/>
      <c r="AA643" s="28"/>
      <c r="AB643" s="23"/>
    </row>
    <row r="644" spans="1:28" ht="15">
      <c r="A644" s="23" t="s">
        <v>7065</v>
      </c>
      <c r="B644" s="2" t="s">
        <v>13</v>
      </c>
      <c r="C644" s="2" t="s">
        <v>14</v>
      </c>
      <c r="D644" s="2" t="s">
        <v>785</v>
      </c>
      <c r="E644" s="2" t="s">
        <v>1327</v>
      </c>
      <c r="F644" s="2" t="s">
        <v>15</v>
      </c>
      <c r="G644" s="2" t="s">
        <v>3477</v>
      </c>
      <c r="H644" s="2" t="s">
        <v>3500</v>
      </c>
      <c r="I644" s="2" t="s">
        <v>16</v>
      </c>
      <c r="J644" s="75">
        <v>113.25</v>
      </c>
      <c r="K644" s="76">
        <v>30</v>
      </c>
      <c r="L644" s="77">
        <v>0.1875</v>
      </c>
      <c r="M644" s="78">
        <v>40599</v>
      </c>
      <c r="N644" s="96" t="s">
        <v>3826</v>
      </c>
      <c r="O644" s="2" t="s">
        <v>782</v>
      </c>
      <c r="P644" s="2" t="s">
        <v>3465</v>
      </c>
      <c r="Q644" s="2" t="s">
        <v>3472</v>
      </c>
      <c r="R644" s="23" t="str">
        <f t="shared" si="75"/>
        <v>OK-Canadian-15N-8W-29</v>
      </c>
      <c r="S644" s="23" t="str">
        <f t="shared" si="72"/>
        <v>15N-8W-29</v>
      </c>
      <c r="T644" s="23" t="str">
        <f t="shared" si="73"/>
        <v>15</v>
      </c>
      <c r="U644" s="23" t="str">
        <f t="shared" si="76"/>
        <v>N</v>
      </c>
      <c r="V644" s="23" t="str">
        <f t="shared" si="74"/>
        <v>8</v>
      </c>
      <c r="W644" s="23" t="str">
        <f t="shared" si="77"/>
        <v>W</v>
      </c>
      <c r="X644" s="23" t="str">
        <f t="shared" si="78"/>
        <v>OK</v>
      </c>
      <c r="Y644" s="184" t="str">
        <f t="shared" si="79"/>
        <v>L0007707</v>
      </c>
      <c r="Z644" s="28"/>
      <c r="AA644" s="28"/>
      <c r="AB644" s="23"/>
    </row>
    <row r="645" spans="1:28" ht="15">
      <c r="A645" s="2" t="s">
        <v>7066</v>
      </c>
      <c r="B645" s="2" t="s">
        <v>13</v>
      </c>
      <c r="C645" s="2" t="s">
        <v>14</v>
      </c>
      <c r="D645" s="2" t="s">
        <v>786</v>
      </c>
      <c r="E645" s="2" t="s">
        <v>1177</v>
      </c>
      <c r="F645" s="2" t="s">
        <v>15</v>
      </c>
      <c r="G645" s="2" t="s">
        <v>3477</v>
      </c>
      <c r="H645" s="2" t="s">
        <v>3500</v>
      </c>
      <c r="I645" s="2" t="s">
        <v>16</v>
      </c>
      <c r="J645" s="75">
        <v>123.41</v>
      </c>
      <c r="K645" s="76">
        <v>30</v>
      </c>
      <c r="L645" s="77">
        <v>0.1875</v>
      </c>
      <c r="M645" s="78">
        <v>41069</v>
      </c>
      <c r="N645" s="96" t="s">
        <v>3833</v>
      </c>
      <c r="O645" s="2" t="s">
        <v>782</v>
      </c>
      <c r="P645" s="2" t="s">
        <v>3465</v>
      </c>
      <c r="Q645" s="2" t="s">
        <v>3472</v>
      </c>
      <c r="R645" s="23" t="str">
        <f t="shared" si="75"/>
        <v>OK-Canadian-15N-8W-29</v>
      </c>
      <c r="S645" s="23" t="str">
        <f t="shared" si="72"/>
        <v>15N-8W-29</v>
      </c>
      <c r="T645" s="23" t="str">
        <f t="shared" si="73"/>
        <v>15</v>
      </c>
      <c r="U645" s="23" t="str">
        <f t="shared" si="76"/>
        <v>N</v>
      </c>
      <c r="V645" s="23" t="str">
        <f t="shared" si="74"/>
        <v>8</v>
      </c>
      <c r="W645" s="23" t="str">
        <f t="shared" si="77"/>
        <v>W</v>
      </c>
      <c r="X645" s="23" t="str">
        <f t="shared" si="78"/>
        <v>OK</v>
      </c>
      <c r="Y645" s="184" t="str">
        <f t="shared" si="79"/>
        <v>L0007708</v>
      </c>
      <c r="Z645" s="28"/>
      <c r="AA645" s="28"/>
      <c r="AB645" s="23"/>
    </row>
    <row r="646" spans="1:28" ht="15">
      <c r="A646" s="2" t="s">
        <v>7067</v>
      </c>
      <c r="B646" s="2" t="s">
        <v>13</v>
      </c>
      <c r="C646" s="2" t="s">
        <v>14</v>
      </c>
      <c r="D646" s="2" t="s">
        <v>787</v>
      </c>
      <c r="E646" s="2" t="s">
        <v>995</v>
      </c>
      <c r="F646" s="2" t="s">
        <v>15</v>
      </c>
      <c r="G646" s="2" t="s">
        <v>3477</v>
      </c>
      <c r="H646" s="2" t="s">
        <v>3491</v>
      </c>
      <c r="I646" s="2" t="s">
        <v>16</v>
      </c>
      <c r="J646" s="75">
        <v>33.39</v>
      </c>
      <c r="K646" s="76">
        <v>6.1094000000000001E-3</v>
      </c>
      <c r="L646" s="77">
        <v>0.125</v>
      </c>
      <c r="M646" s="78">
        <v>43253</v>
      </c>
      <c r="N646" s="96" t="s">
        <v>4522</v>
      </c>
      <c r="O646" s="2" t="s">
        <v>280</v>
      </c>
      <c r="P646" s="2" t="s">
        <v>3465</v>
      </c>
      <c r="Q646" s="2" t="s">
        <v>3471</v>
      </c>
      <c r="R646" s="23" t="str">
        <f t="shared" si="75"/>
        <v>OK-Canadian-15N-7W-14</v>
      </c>
      <c r="S646" s="23" t="str">
        <f t="shared" si="72"/>
        <v>15N-7W-14</v>
      </c>
      <c r="T646" s="23" t="str">
        <f t="shared" si="73"/>
        <v>15</v>
      </c>
      <c r="U646" s="23" t="str">
        <f t="shared" si="76"/>
        <v>N</v>
      </c>
      <c r="V646" s="23" t="str">
        <f t="shared" si="74"/>
        <v>7</v>
      </c>
      <c r="W646" s="23" t="str">
        <f t="shared" si="77"/>
        <v>W</v>
      </c>
      <c r="X646" s="23" t="str">
        <f t="shared" si="78"/>
        <v>OK</v>
      </c>
      <c r="Y646" s="184" t="str">
        <f t="shared" si="79"/>
        <v>L0007709</v>
      </c>
      <c r="Z646" s="28"/>
      <c r="AA646" s="28"/>
      <c r="AB646" s="23"/>
    </row>
    <row r="647" spans="1:28" ht="15">
      <c r="A647" s="23" t="s">
        <v>7068</v>
      </c>
      <c r="B647" s="2" t="s">
        <v>13</v>
      </c>
      <c r="C647" s="2" t="s">
        <v>14</v>
      </c>
      <c r="D647" s="2" t="s">
        <v>788</v>
      </c>
      <c r="E647" s="23" t="s">
        <v>3188</v>
      </c>
      <c r="F647" s="2" t="s">
        <v>15</v>
      </c>
      <c r="G647" s="2" t="s">
        <v>3477</v>
      </c>
      <c r="H647" s="2" t="s">
        <v>3491</v>
      </c>
      <c r="I647" s="2" t="s">
        <v>16</v>
      </c>
      <c r="J647" s="75">
        <v>137.52000000000001</v>
      </c>
      <c r="K647" s="76">
        <v>2.2222222</v>
      </c>
      <c r="L647" s="77">
        <v>0.2</v>
      </c>
      <c r="M647" s="78">
        <v>40257</v>
      </c>
      <c r="N647" s="96" t="s">
        <v>5268</v>
      </c>
      <c r="O647" s="2" t="s">
        <v>280</v>
      </c>
      <c r="P647" s="2" t="s">
        <v>3465</v>
      </c>
      <c r="Q647" s="2" t="s">
        <v>3471</v>
      </c>
      <c r="R647" s="23" t="str">
        <f t="shared" si="75"/>
        <v>OK-Canadian-15N-7W-14</v>
      </c>
      <c r="S647" s="23" t="str">
        <f t="shared" si="72"/>
        <v>15N-7W-14</v>
      </c>
      <c r="T647" s="23" t="str">
        <f t="shared" si="73"/>
        <v>15</v>
      </c>
      <c r="U647" s="23" t="str">
        <f t="shared" si="76"/>
        <v>N</v>
      </c>
      <c r="V647" s="23" t="str">
        <f t="shared" si="74"/>
        <v>7</v>
      </c>
      <c r="W647" s="23" t="str">
        <f t="shared" si="77"/>
        <v>W</v>
      </c>
      <c r="X647" s="23" t="str">
        <f t="shared" si="78"/>
        <v>OK</v>
      </c>
      <c r="Y647" s="184" t="str">
        <f t="shared" si="79"/>
        <v>L0007710</v>
      </c>
      <c r="Z647" s="28"/>
      <c r="AA647" s="28"/>
      <c r="AB647" s="23"/>
    </row>
    <row r="648" spans="1:28" ht="15">
      <c r="A648" s="2" t="s">
        <v>7069</v>
      </c>
      <c r="B648" s="2" t="s">
        <v>13</v>
      </c>
      <c r="C648" s="2" t="s">
        <v>14</v>
      </c>
      <c r="D648" s="2" t="s">
        <v>789</v>
      </c>
      <c r="E648" s="2" t="s">
        <v>774</v>
      </c>
      <c r="F648" s="2" t="s">
        <v>15</v>
      </c>
      <c r="G648" s="2" t="s">
        <v>3477</v>
      </c>
      <c r="H648" s="2" t="s">
        <v>3491</v>
      </c>
      <c r="I648" s="2" t="s">
        <v>16</v>
      </c>
      <c r="J648" s="75">
        <v>141.96</v>
      </c>
      <c r="K648" s="76">
        <v>25</v>
      </c>
      <c r="L648" s="77">
        <v>0.2</v>
      </c>
      <c r="M648" s="78">
        <v>40277</v>
      </c>
      <c r="N648" s="96" t="s">
        <v>3834</v>
      </c>
      <c r="O648" s="2" t="s">
        <v>280</v>
      </c>
      <c r="P648" s="2" t="s">
        <v>3465</v>
      </c>
      <c r="Q648" s="2" t="s">
        <v>3471</v>
      </c>
      <c r="R648" s="23" t="str">
        <f t="shared" si="75"/>
        <v>OK-Canadian-15N-7W-14</v>
      </c>
      <c r="S648" s="23" t="str">
        <f t="shared" ref="S648:S711" si="80">_xlfn.TEXTAFTER(R648,"-",2,1,0,"ERROR")</f>
        <v>15N-7W-14</v>
      </c>
      <c r="T648" s="23" t="str">
        <f t="shared" ref="T648:T711" si="81">_xlfn.TEXTBEFORE(P648,U648)</f>
        <v>15</v>
      </c>
      <c r="U648" s="23" t="str">
        <f t="shared" si="76"/>
        <v>N</v>
      </c>
      <c r="V648" s="23" t="str">
        <f t="shared" ref="V648:V711" si="82">_xlfn.TEXTBEFORE(Q648,W648)</f>
        <v>7</v>
      </c>
      <c r="W648" s="23" t="str">
        <f t="shared" si="77"/>
        <v>W</v>
      </c>
      <c r="X648" s="23" t="str">
        <f t="shared" si="78"/>
        <v>OK</v>
      </c>
      <c r="Y648" s="184" t="str">
        <f t="shared" si="79"/>
        <v>L0007711</v>
      </c>
      <c r="Z648" s="28"/>
      <c r="AA648" s="28"/>
      <c r="AB648" s="23"/>
    </row>
    <row r="649" spans="1:28" ht="15">
      <c r="A649" s="2" t="s">
        <v>7070</v>
      </c>
      <c r="B649" s="2" t="s">
        <v>13</v>
      </c>
      <c r="C649" s="2" t="s">
        <v>14</v>
      </c>
      <c r="D649" s="2" t="s">
        <v>790</v>
      </c>
      <c r="E649" s="2" t="s">
        <v>616</v>
      </c>
      <c r="F649" s="2" t="s">
        <v>15</v>
      </c>
      <c r="G649" s="2" t="s">
        <v>3477</v>
      </c>
      <c r="H649" s="2" t="s">
        <v>3500</v>
      </c>
      <c r="I649" s="2" t="s">
        <v>16</v>
      </c>
      <c r="J649" s="75">
        <v>336.7</v>
      </c>
      <c r="K649" s="76">
        <v>1.875</v>
      </c>
      <c r="L649" s="77">
        <v>0.125</v>
      </c>
      <c r="M649" s="78">
        <v>40634</v>
      </c>
      <c r="N649" s="96" t="s">
        <v>4523</v>
      </c>
      <c r="O649" s="2" t="s">
        <v>782</v>
      </c>
      <c r="P649" s="2" t="s">
        <v>3465</v>
      </c>
      <c r="Q649" s="2" t="s">
        <v>3472</v>
      </c>
      <c r="R649" s="23" t="str">
        <f t="shared" ref="R649:R712" si="83">_xlfn.TEXTJOIN("-",TRUE,F649,G649,P649,Q649,O649)</f>
        <v>OK-Canadian-15N-8W-29</v>
      </c>
      <c r="S649" s="23" t="str">
        <f t="shared" si="80"/>
        <v>15N-8W-29</v>
      </c>
      <c r="T649" s="23" t="str">
        <f t="shared" si="81"/>
        <v>15</v>
      </c>
      <c r="U649" s="23" t="str">
        <f t="shared" ref="U649:U712" si="84">RIGHT(P649,1)</f>
        <v>N</v>
      </c>
      <c r="V649" s="23" t="str">
        <f t="shared" si="82"/>
        <v>8</v>
      </c>
      <c r="W649" s="23" t="str">
        <f t="shared" ref="W649:W712" si="85">RIGHT(Q649,1)</f>
        <v>W</v>
      </c>
      <c r="X649" s="23" t="str">
        <f t="shared" ref="X649:X712" si="86">LEFT(A649,2)</f>
        <v>OK</v>
      </c>
      <c r="Y649" s="184" t="str">
        <f t="shared" ref="Y649:Y712" si="87">MID(A649,4,8)</f>
        <v>L0007712</v>
      </c>
      <c r="Z649" s="28"/>
      <c r="AA649" s="28"/>
      <c r="AB649" s="23"/>
    </row>
    <row r="650" spans="1:28" ht="15">
      <c r="A650" s="23" t="s">
        <v>7071</v>
      </c>
      <c r="B650" s="2" t="s">
        <v>13</v>
      </c>
      <c r="C650" s="2" t="s">
        <v>14</v>
      </c>
      <c r="D650" s="2" t="s">
        <v>791</v>
      </c>
      <c r="E650" s="23" t="s">
        <v>2147</v>
      </c>
      <c r="F650" s="2" t="s">
        <v>15</v>
      </c>
      <c r="G650" s="2" t="s">
        <v>3477</v>
      </c>
      <c r="H650" s="2" t="s">
        <v>3501</v>
      </c>
      <c r="I650" s="2" t="s">
        <v>16</v>
      </c>
      <c r="J650" s="75">
        <v>41.75</v>
      </c>
      <c r="K650" s="76">
        <v>0.2083333</v>
      </c>
      <c r="L650" s="77">
        <v>0.125</v>
      </c>
      <c r="M650" s="78">
        <v>43100</v>
      </c>
      <c r="N650" s="96" t="s">
        <v>5269</v>
      </c>
      <c r="O650" s="2" t="s">
        <v>218</v>
      </c>
      <c r="P650" s="2" t="s">
        <v>3465</v>
      </c>
      <c r="Q650" s="2" t="s">
        <v>3472</v>
      </c>
      <c r="R650" s="23" t="str">
        <f t="shared" si="83"/>
        <v>OK-Canadian-15N-8W-20</v>
      </c>
      <c r="S650" s="23" t="str">
        <f t="shared" si="80"/>
        <v>15N-8W-20</v>
      </c>
      <c r="T650" s="23" t="str">
        <f t="shared" si="81"/>
        <v>15</v>
      </c>
      <c r="U650" s="23" t="str">
        <f t="shared" si="84"/>
        <v>N</v>
      </c>
      <c r="V650" s="23" t="str">
        <f t="shared" si="82"/>
        <v>8</v>
      </c>
      <c r="W650" s="23" t="str">
        <f t="shared" si="85"/>
        <v>W</v>
      </c>
      <c r="X650" s="23" t="str">
        <f t="shared" si="86"/>
        <v>OK</v>
      </c>
      <c r="Y650" s="184" t="str">
        <f t="shared" si="87"/>
        <v>L0007713</v>
      </c>
      <c r="Z650" s="28"/>
      <c r="AA650" s="28"/>
      <c r="AB650" s="23"/>
    </row>
    <row r="651" spans="1:28" ht="15">
      <c r="A651" s="2" t="s">
        <v>7072</v>
      </c>
      <c r="B651" s="2" t="s">
        <v>13</v>
      </c>
      <c r="C651" s="2" t="s">
        <v>14</v>
      </c>
      <c r="D651" s="2" t="s">
        <v>792</v>
      </c>
      <c r="E651" s="2" t="s">
        <v>111</v>
      </c>
      <c r="F651" s="2" t="s">
        <v>15</v>
      </c>
      <c r="G651" s="2" t="s">
        <v>3477</v>
      </c>
      <c r="H651" s="2" t="s">
        <v>3491</v>
      </c>
      <c r="I651" s="2" t="s">
        <v>16</v>
      </c>
      <c r="J651" s="75">
        <v>39.54</v>
      </c>
      <c r="K651" s="76">
        <v>6.1044999999999998</v>
      </c>
      <c r="L651" s="77">
        <v>0.1875</v>
      </c>
      <c r="M651" s="78">
        <v>40237</v>
      </c>
      <c r="N651" s="96" t="s">
        <v>4524</v>
      </c>
      <c r="O651" s="2" t="s">
        <v>280</v>
      </c>
      <c r="P651" s="2" t="s">
        <v>3465</v>
      </c>
      <c r="Q651" s="2" t="s">
        <v>3471</v>
      </c>
      <c r="R651" s="23" t="str">
        <f t="shared" si="83"/>
        <v>OK-Canadian-15N-7W-14</v>
      </c>
      <c r="S651" s="23" t="str">
        <f t="shared" si="80"/>
        <v>15N-7W-14</v>
      </c>
      <c r="T651" s="23" t="str">
        <f t="shared" si="81"/>
        <v>15</v>
      </c>
      <c r="U651" s="23" t="str">
        <f t="shared" si="84"/>
        <v>N</v>
      </c>
      <c r="V651" s="23" t="str">
        <f t="shared" si="82"/>
        <v>7</v>
      </c>
      <c r="W651" s="23" t="str">
        <f t="shared" si="85"/>
        <v>W</v>
      </c>
      <c r="X651" s="23" t="str">
        <f t="shared" si="86"/>
        <v>OK</v>
      </c>
      <c r="Y651" s="184" t="str">
        <f t="shared" si="87"/>
        <v>L0007714</v>
      </c>
      <c r="Z651" s="28"/>
      <c r="AA651" s="28"/>
      <c r="AB651" s="23"/>
    </row>
    <row r="652" spans="1:28" ht="15">
      <c r="A652" s="2" t="s">
        <v>7073</v>
      </c>
      <c r="B652" s="2" t="s">
        <v>13</v>
      </c>
      <c r="C652" s="2" t="s">
        <v>14</v>
      </c>
      <c r="D652" s="2" t="s">
        <v>793</v>
      </c>
      <c r="E652" s="2" t="s">
        <v>1471</v>
      </c>
      <c r="F652" s="2" t="s">
        <v>15</v>
      </c>
      <c r="G652" s="2" t="s">
        <v>3477</v>
      </c>
      <c r="H652" s="2" t="s">
        <v>3501</v>
      </c>
      <c r="I652" s="2" t="s">
        <v>16</v>
      </c>
      <c r="J652" s="75">
        <v>77.73</v>
      </c>
      <c r="K652" s="76">
        <v>1.25</v>
      </c>
      <c r="L652" s="77">
        <v>0.2</v>
      </c>
      <c r="M652" s="78">
        <v>40118</v>
      </c>
      <c r="N652" s="96" t="s">
        <v>4525</v>
      </c>
      <c r="O652" s="2" t="s">
        <v>218</v>
      </c>
      <c r="P652" s="2" t="s">
        <v>3465</v>
      </c>
      <c r="Q652" s="2" t="s">
        <v>3472</v>
      </c>
      <c r="R652" s="23" t="str">
        <f t="shared" si="83"/>
        <v>OK-Canadian-15N-8W-20</v>
      </c>
      <c r="S652" s="23" t="str">
        <f t="shared" si="80"/>
        <v>15N-8W-20</v>
      </c>
      <c r="T652" s="23" t="str">
        <f t="shared" si="81"/>
        <v>15</v>
      </c>
      <c r="U652" s="23" t="str">
        <f t="shared" si="84"/>
        <v>N</v>
      </c>
      <c r="V652" s="23" t="str">
        <f t="shared" si="82"/>
        <v>8</v>
      </c>
      <c r="W652" s="23" t="str">
        <f t="shared" si="85"/>
        <v>W</v>
      </c>
      <c r="X652" s="23" t="str">
        <f t="shared" si="86"/>
        <v>OK</v>
      </c>
      <c r="Y652" s="184" t="str">
        <f t="shared" si="87"/>
        <v>L0007715</v>
      </c>
      <c r="Z652" s="28"/>
      <c r="AA652" s="28"/>
      <c r="AB652" s="23"/>
    </row>
    <row r="653" spans="1:28" ht="15">
      <c r="A653" s="23" t="s">
        <v>7074</v>
      </c>
      <c r="B653" s="2" t="s">
        <v>13</v>
      </c>
      <c r="C653" s="2" t="s">
        <v>14</v>
      </c>
      <c r="D653" s="2" t="s">
        <v>794</v>
      </c>
      <c r="E653" s="23" t="s">
        <v>2276</v>
      </c>
      <c r="F653" s="2" t="s">
        <v>15</v>
      </c>
      <c r="G653" s="2" t="s">
        <v>3477</v>
      </c>
      <c r="H653" s="2" t="s">
        <v>3501</v>
      </c>
      <c r="I653" s="2" t="s">
        <v>16</v>
      </c>
      <c r="J653" s="75">
        <v>126</v>
      </c>
      <c r="K653" s="76">
        <v>0.9375</v>
      </c>
      <c r="L653" s="77">
        <v>0.125</v>
      </c>
      <c r="M653" s="78">
        <v>40596</v>
      </c>
      <c r="N653" s="96" t="s">
        <v>5270</v>
      </c>
      <c r="O653" s="2" t="s">
        <v>218</v>
      </c>
      <c r="P653" s="2" t="s">
        <v>3465</v>
      </c>
      <c r="Q653" s="2" t="s">
        <v>3472</v>
      </c>
      <c r="R653" s="23" t="str">
        <f t="shared" si="83"/>
        <v>OK-Canadian-15N-8W-20</v>
      </c>
      <c r="S653" s="23" t="str">
        <f t="shared" si="80"/>
        <v>15N-8W-20</v>
      </c>
      <c r="T653" s="23" t="str">
        <f t="shared" si="81"/>
        <v>15</v>
      </c>
      <c r="U653" s="23" t="str">
        <f t="shared" si="84"/>
        <v>N</v>
      </c>
      <c r="V653" s="23" t="str">
        <f t="shared" si="82"/>
        <v>8</v>
      </c>
      <c r="W653" s="23" t="str">
        <f t="shared" si="85"/>
        <v>W</v>
      </c>
      <c r="X653" s="23" t="str">
        <f t="shared" si="86"/>
        <v>OK</v>
      </c>
      <c r="Y653" s="184" t="str">
        <f t="shared" si="87"/>
        <v>L0007716</v>
      </c>
      <c r="Z653" s="28"/>
      <c r="AA653" s="28"/>
      <c r="AB653" s="23"/>
    </row>
    <row r="654" spans="1:28" ht="15">
      <c r="A654" s="2" t="s">
        <v>7075</v>
      </c>
      <c r="B654" s="2" t="s">
        <v>13</v>
      </c>
      <c r="C654" s="2" t="s">
        <v>14</v>
      </c>
      <c r="D654" s="2" t="s">
        <v>795</v>
      </c>
      <c r="E654" s="2" t="s">
        <v>498</v>
      </c>
      <c r="F654" s="2" t="s">
        <v>15</v>
      </c>
      <c r="G654" s="2" t="s">
        <v>3477</v>
      </c>
      <c r="H654" s="2" t="s">
        <v>3500</v>
      </c>
      <c r="I654" s="2" t="s">
        <v>16</v>
      </c>
      <c r="J654" s="75">
        <v>346.52</v>
      </c>
      <c r="K654" s="76">
        <v>2.8125</v>
      </c>
      <c r="L654" s="77">
        <v>0.125</v>
      </c>
      <c r="M654" s="78">
        <v>43154</v>
      </c>
      <c r="N654" s="96" t="s">
        <v>4526</v>
      </c>
      <c r="O654" s="2" t="s">
        <v>782</v>
      </c>
      <c r="P654" s="2" t="s">
        <v>3465</v>
      </c>
      <c r="Q654" s="2" t="s">
        <v>3472</v>
      </c>
      <c r="R654" s="23" t="str">
        <f t="shared" si="83"/>
        <v>OK-Canadian-15N-8W-29</v>
      </c>
      <c r="S654" s="23" t="str">
        <f t="shared" si="80"/>
        <v>15N-8W-29</v>
      </c>
      <c r="T654" s="23" t="str">
        <f t="shared" si="81"/>
        <v>15</v>
      </c>
      <c r="U654" s="23" t="str">
        <f t="shared" si="84"/>
        <v>N</v>
      </c>
      <c r="V654" s="23" t="str">
        <f t="shared" si="82"/>
        <v>8</v>
      </c>
      <c r="W654" s="23" t="str">
        <f t="shared" si="85"/>
        <v>W</v>
      </c>
      <c r="X654" s="23" t="str">
        <f t="shared" si="86"/>
        <v>OK</v>
      </c>
      <c r="Y654" s="184" t="str">
        <f t="shared" si="87"/>
        <v>L0007717</v>
      </c>
      <c r="Z654" s="28"/>
      <c r="AA654" s="28"/>
      <c r="AB654" s="23"/>
    </row>
    <row r="655" spans="1:28" ht="15">
      <c r="A655" s="2" t="s">
        <v>7076</v>
      </c>
      <c r="B655" s="2" t="s">
        <v>13</v>
      </c>
      <c r="C655" s="2" t="s">
        <v>14</v>
      </c>
      <c r="D655" s="2" t="s">
        <v>796</v>
      </c>
      <c r="E655" s="23" t="s">
        <v>3063</v>
      </c>
      <c r="F655" s="2" t="s">
        <v>15</v>
      </c>
      <c r="G655" s="2" t="s">
        <v>3477</v>
      </c>
      <c r="H655" s="2" t="s">
        <v>3500</v>
      </c>
      <c r="I655" s="2" t="s">
        <v>16</v>
      </c>
      <c r="J655" s="75">
        <v>259.68</v>
      </c>
      <c r="K655" s="76">
        <v>1.4583333000000001</v>
      </c>
      <c r="L655" s="77">
        <v>0.125</v>
      </c>
      <c r="M655" s="78">
        <v>40150</v>
      </c>
      <c r="N655" s="96" t="s">
        <v>4527</v>
      </c>
      <c r="O655" s="2" t="s">
        <v>782</v>
      </c>
      <c r="P655" s="2" t="s">
        <v>3465</v>
      </c>
      <c r="Q655" s="2" t="s">
        <v>3472</v>
      </c>
      <c r="R655" s="23" t="str">
        <f t="shared" si="83"/>
        <v>OK-Canadian-15N-8W-29</v>
      </c>
      <c r="S655" s="23" t="str">
        <f t="shared" si="80"/>
        <v>15N-8W-29</v>
      </c>
      <c r="T655" s="23" t="str">
        <f t="shared" si="81"/>
        <v>15</v>
      </c>
      <c r="U655" s="23" t="str">
        <f t="shared" si="84"/>
        <v>N</v>
      </c>
      <c r="V655" s="23" t="str">
        <f t="shared" si="82"/>
        <v>8</v>
      </c>
      <c r="W655" s="23" t="str">
        <f t="shared" si="85"/>
        <v>W</v>
      </c>
      <c r="X655" s="23" t="str">
        <f t="shared" si="86"/>
        <v>OK</v>
      </c>
      <c r="Y655" s="184" t="str">
        <f t="shared" si="87"/>
        <v>L0007718</v>
      </c>
      <c r="Z655" s="28"/>
      <c r="AA655" s="28"/>
      <c r="AB655" s="23"/>
    </row>
    <row r="656" spans="1:28" ht="15">
      <c r="A656" s="23" t="s">
        <v>7077</v>
      </c>
      <c r="B656" s="2" t="s">
        <v>13</v>
      </c>
      <c r="C656" s="2" t="s">
        <v>14</v>
      </c>
      <c r="D656" s="2" t="s">
        <v>797</v>
      </c>
      <c r="E656" s="23" t="s">
        <v>1777</v>
      </c>
      <c r="F656" s="2" t="s">
        <v>15</v>
      </c>
      <c r="G656" s="2" t="s">
        <v>3477</v>
      </c>
      <c r="H656" s="2" t="s">
        <v>3501</v>
      </c>
      <c r="I656" s="2" t="s">
        <v>16</v>
      </c>
      <c r="J656" s="75">
        <v>36.799999999999997</v>
      </c>
      <c r="K656" s="76">
        <v>0.20833299999999999</v>
      </c>
      <c r="L656" s="77">
        <v>0.125</v>
      </c>
      <c r="M656" s="78">
        <v>40110</v>
      </c>
      <c r="N656" s="96" t="s">
        <v>4528</v>
      </c>
      <c r="O656" s="2" t="s">
        <v>218</v>
      </c>
      <c r="P656" s="2" t="s">
        <v>3465</v>
      </c>
      <c r="Q656" s="2" t="s">
        <v>3472</v>
      </c>
      <c r="R656" s="23" t="str">
        <f t="shared" si="83"/>
        <v>OK-Canadian-15N-8W-20</v>
      </c>
      <c r="S656" s="23" t="str">
        <f t="shared" si="80"/>
        <v>15N-8W-20</v>
      </c>
      <c r="T656" s="23" t="str">
        <f t="shared" si="81"/>
        <v>15</v>
      </c>
      <c r="U656" s="23" t="str">
        <f t="shared" si="84"/>
        <v>N</v>
      </c>
      <c r="V656" s="23" t="str">
        <f t="shared" si="82"/>
        <v>8</v>
      </c>
      <c r="W656" s="23" t="str">
        <f t="shared" si="85"/>
        <v>W</v>
      </c>
      <c r="X656" s="23" t="str">
        <f t="shared" si="86"/>
        <v>OK</v>
      </c>
      <c r="Y656" s="184" t="str">
        <f t="shared" si="87"/>
        <v>L0007719</v>
      </c>
      <c r="Z656" s="28"/>
      <c r="AA656" s="28"/>
      <c r="AB656" s="23"/>
    </row>
    <row r="657" spans="1:28" ht="15">
      <c r="A657" s="2" t="s">
        <v>7078</v>
      </c>
      <c r="B657" s="2" t="s">
        <v>13</v>
      </c>
      <c r="C657" s="2" t="s">
        <v>14</v>
      </c>
      <c r="D657" s="2" t="s">
        <v>798</v>
      </c>
      <c r="E657" s="2" t="s">
        <v>215</v>
      </c>
      <c r="F657" s="2" t="s">
        <v>15</v>
      </c>
      <c r="G657" s="2" t="s">
        <v>3477</v>
      </c>
      <c r="H657" s="2" t="s">
        <v>3500</v>
      </c>
      <c r="I657" s="2" t="s">
        <v>16</v>
      </c>
      <c r="J657" s="75">
        <v>370.06</v>
      </c>
      <c r="K657" s="76">
        <v>2.25</v>
      </c>
      <c r="L657" s="77">
        <v>0.1875</v>
      </c>
      <c r="M657" s="78">
        <v>40648</v>
      </c>
      <c r="N657" s="96" t="s">
        <v>4529</v>
      </c>
      <c r="O657" s="2" t="s">
        <v>782</v>
      </c>
      <c r="P657" s="2" t="s">
        <v>3465</v>
      </c>
      <c r="Q657" s="2" t="s">
        <v>3472</v>
      </c>
      <c r="R657" s="23" t="str">
        <f t="shared" si="83"/>
        <v>OK-Canadian-15N-8W-29</v>
      </c>
      <c r="S657" s="23" t="str">
        <f t="shared" si="80"/>
        <v>15N-8W-29</v>
      </c>
      <c r="T657" s="23" t="str">
        <f t="shared" si="81"/>
        <v>15</v>
      </c>
      <c r="U657" s="23" t="str">
        <f t="shared" si="84"/>
        <v>N</v>
      </c>
      <c r="V657" s="23" t="str">
        <f t="shared" si="82"/>
        <v>8</v>
      </c>
      <c r="W657" s="23" t="str">
        <f t="shared" si="85"/>
        <v>W</v>
      </c>
      <c r="X657" s="23" t="str">
        <f t="shared" si="86"/>
        <v>OK</v>
      </c>
      <c r="Y657" s="184" t="str">
        <f t="shared" si="87"/>
        <v>L0007720</v>
      </c>
      <c r="Z657" s="28"/>
      <c r="AA657" s="28"/>
      <c r="AB657" s="23"/>
    </row>
    <row r="658" spans="1:28" ht="15">
      <c r="A658" s="2" t="s">
        <v>7079</v>
      </c>
      <c r="B658" s="2" t="s">
        <v>13</v>
      </c>
      <c r="C658" s="2" t="s">
        <v>14</v>
      </c>
      <c r="D658" s="2" t="s">
        <v>799</v>
      </c>
      <c r="E658" s="23" t="s">
        <v>1274</v>
      </c>
      <c r="F658" s="2" t="s">
        <v>15</v>
      </c>
      <c r="G658" s="2" t="s">
        <v>3477</v>
      </c>
      <c r="H658" s="2" t="s">
        <v>3500</v>
      </c>
      <c r="I658" s="2" t="s">
        <v>16</v>
      </c>
      <c r="J658" s="75">
        <v>37.35</v>
      </c>
      <c r="K658" s="76">
        <v>2.6</v>
      </c>
      <c r="L658" s="77">
        <v>0.125</v>
      </c>
      <c r="M658" s="78">
        <v>43204</v>
      </c>
      <c r="N658" s="96" t="s">
        <v>4530</v>
      </c>
      <c r="O658" s="2" t="s">
        <v>782</v>
      </c>
      <c r="P658" s="2" t="s">
        <v>3465</v>
      </c>
      <c r="Q658" s="2" t="s">
        <v>3472</v>
      </c>
      <c r="R658" s="23" t="str">
        <f t="shared" si="83"/>
        <v>OK-Canadian-15N-8W-29</v>
      </c>
      <c r="S658" s="23" t="str">
        <f t="shared" si="80"/>
        <v>15N-8W-29</v>
      </c>
      <c r="T658" s="23" t="str">
        <f t="shared" si="81"/>
        <v>15</v>
      </c>
      <c r="U658" s="23" t="str">
        <f t="shared" si="84"/>
        <v>N</v>
      </c>
      <c r="V658" s="23" t="str">
        <f t="shared" si="82"/>
        <v>8</v>
      </c>
      <c r="W658" s="23" t="str">
        <f t="shared" si="85"/>
        <v>W</v>
      </c>
      <c r="X658" s="23" t="str">
        <f t="shared" si="86"/>
        <v>OK</v>
      </c>
      <c r="Y658" s="184" t="str">
        <f t="shared" si="87"/>
        <v>L0007721</v>
      </c>
      <c r="Z658" s="28"/>
      <c r="AA658" s="28"/>
      <c r="AB658" s="23"/>
    </row>
    <row r="659" spans="1:28" ht="15">
      <c r="A659" s="23" t="s">
        <v>7080</v>
      </c>
      <c r="B659" s="2" t="s">
        <v>13</v>
      </c>
      <c r="C659" s="2" t="s">
        <v>14</v>
      </c>
      <c r="D659" s="2" t="s">
        <v>800</v>
      </c>
      <c r="E659" s="23" t="s">
        <v>2207</v>
      </c>
      <c r="F659" s="2" t="s">
        <v>15</v>
      </c>
      <c r="G659" s="2" t="s">
        <v>3477</v>
      </c>
      <c r="H659" s="2" t="s">
        <v>3501</v>
      </c>
      <c r="I659" s="2" t="s">
        <v>16</v>
      </c>
      <c r="J659" s="75">
        <v>86.82</v>
      </c>
      <c r="K659" s="76">
        <v>1.25</v>
      </c>
      <c r="L659" s="77">
        <v>0.2</v>
      </c>
      <c r="M659" s="78">
        <v>40104</v>
      </c>
      <c r="N659" s="96" t="s">
        <v>4531</v>
      </c>
      <c r="O659" s="2" t="s">
        <v>218</v>
      </c>
      <c r="P659" s="2" t="s">
        <v>3465</v>
      </c>
      <c r="Q659" s="2" t="s">
        <v>3472</v>
      </c>
      <c r="R659" s="23" t="str">
        <f t="shared" si="83"/>
        <v>OK-Canadian-15N-8W-20</v>
      </c>
      <c r="S659" s="23" t="str">
        <f t="shared" si="80"/>
        <v>15N-8W-20</v>
      </c>
      <c r="T659" s="23" t="str">
        <f t="shared" si="81"/>
        <v>15</v>
      </c>
      <c r="U659" s="23" t="str">
        <f t="shared" si="84"/>
        <v>N</v>
      </c>
      <c r="V659" s="23" t="str">
        <f t="shared" si="82"/>
        <v>8</v>
      </c>
      <c r="W659" s="23" t="str">
        <f t="shared" si="85"/>
        <v>W</v>
      </c>
      <c r="X659" s="23" t="str">
        <f t="shared" si="86"/>
        <v>OK</v>
      </c>
      <c r="Y659" s="184" t="str">
        <f t="shared" si="87"/>
        <v>L0007722</v>
      </c>
      <c r="Z659" s="28"/>
      <c r="AA659" s="28"/>
      <c r="AB659" s="23"/>
    </row>
    <row r="660" spans="1:28" ht="15">
      <c r="A660" s="2" t="s">
        <v>7081</v>
      </c>
      <c r="B660" s="2" t="s">
        <v>13</v>
      </c>
      <c r="C660" s="2" t="s">
        <v>14</v>
      </c>
      <c r="D660" s="2" t="s">
        <v>801</v>
      </c>
      <c r="E660" s="23" t="s">
        <v>1777</v>
      </c>
      <c r="F660" s="2" t="s">
        <v>15</v>
      </c>
      <c r="G660" s="2" t="s">
        <v>3477</v>
      </c>
      <c r="H660" s="2" t="s">
        <v>3502</v>
      </c>
      <c r="I660" s="2" t="s">
        <v>3463</v>
      </c>
      <c r="J660" s="75">
        <v>80.45</v>
      </c>
      <c r="K660" s="76">
        <v>90</v>
      </c>
      <c r="L660" s="77">
        <v>0.1875</v>
      </c>
      <c r="M660" s="78">
        <v>40200</v>
      </c>
      <c r="N660" s="96" t="s">
        <v>4532</v>
      </c>
      <c r="O660" s="2" t="s">
        <v>140</v>
      </c>
      <c r="P660" s="2" t="s">
        <v>3465</v>
      </c>
      <c r="Q660" s="2" t="s">
        <v>3471</v>
      </c>
      <c r="R660" s="23" t="str">
        <f t="shared" si="83"/>
        <v>OK-Canadian-15N-7W-17</v>
      </c>
      <c r="S660" s="23" t="str">
        <f t="shared" si="80"/>
        <v>15N-7W-17</v>
      </c>
      <c r="T660" s="23" t="str">
        <f t="shared" si="81"/>
        <v>15</v>
      </c>
      <c r="U660" s="23" t="str">
        <f t="shared" si="84"/>
        <v>N</v>
      </c>
      <c r="V660" s="23" t="str">
        <f t="shared" si="82"/>
        <v>7</v>
      </c>
      <c r="W660" s="23" t="str">
        <f t="shared" si="85"/>
        <v>W</v>
      </c>
      <c r="X660" s="23" t="str">
        <f t="shared" si="86"/>
        <v>OK</v>
      </c>
      <c r="Y660" s="184" t="str">
        <f t="shared" si="87"/>
        <v>L0007723</v>
      </c>
      <c r="Z660" s="28"/>
      <c r="AA660" s="28"/>
      <c r="AB660" s="23"/>
    </row>
    <row r="661" spans="1:28" ht="15">
      <c r="A661" s="2" t="s">
        <v>7082</v>
      </c>
      <c r="B661" s="2" t="s">
        <v>13</v>
      </c>
      <c r="C661" s="2" t="s">
        <v>14</v>
      </c>
      <c r="D661" s="2" t="s">
        <v>802</v>
      </c>
      <c r="E661" s="23" t="s">
        <v>2207</v>
      </c>
      <c r="F661" s="2" t="s">
        <v>15</v>
      </c>
      <c r="G661" s="2" t="s">
        <v>3477</v>
      </c>
      <c r="H661" s="2" t="s">
        <v>3497</v>
      </c>
      <c r="I661" s="2" t="s">
        <v>16</v>
      </c>
      <c r="J661" s="75">
        <v>346.56</v>
      </c>
      <c r="K661" s="76">
        <v>1.447068</v>
      </c>
      <c r="L661" s="77">
        <v>0.2</v>
      </c>
      <c r="M661" s="78">
        <v>41125</v>
      </c>
      <c r="N661" s="96" t="s">
        <v>5271</v>
      </c>
      <c r="O661" s="2" t="s">
        <v>683</v>
      </c>
      <c r="P661" s="2" t="s">
        <v>3465</v>
      </c>
      <c r="Q661" s="2" t="s">
        <v>3472</v>
      </c>
      <c r="R661" s="23" t="str">
        <f t="shared" si="83"/>
        <v>OK-Canadian-15N-8W-7</v>
      </c>
      <c r="S661" s="23" t="str">
        <f t="shared" si="80"/>
        <v>15N-8W-7</v>
      </c>
      <c r="T661" s="23" t="str">
        <f t="shared" si="81"/>
        <v>15</v>
      </c>
      <c r="U661" s="23" t="str">
        <f t="shared" si="84"/>
        <v>N</v>
      </c>
      <c r="V661" s="23" t="str">
        <f t="shared" si="82"/>
        <v>8</v>
      </c>
      <c r="W661" s="23" t="str">
        <f t="shared" si="85"/>
        <v>W</v>
      </c>
      <c r="X661" s="23" t="str">
        <f t="shared" si="86"/>
        <v>OK</v>
      </c>
      <c r="Y661" s="184" t="str">
        <f t="shared" si="87"/>
        <v>L0007724</v>
      </c>
      <c r="Z661" s="28"/>
      <c r="AA661" s="28"/>
      <c r="AB661" s="23"/>
    </row>
    <row r="662" spans="1:28" ht="15">
      <c r="A662" s="23" t="s">
        <v>7083</v>
      </c>
      <c r="B662" s="2" t="s">
        <v>13</v>
      </c>
      <c r="C662" s="2" t="s">
        <v>14</v>
      </c>
      <c r="D662" s="2" t="s">
        <v>803</v>
      </c>
      <c r="E662" s="23" t="s">
        <v>3126</v>
      </c>
      <c r="F662" s="2" t="s">
        <v>15</v>
      </c>
      <c r="G662" s="2" t="s">
        <v>3477</v>
      </c>
      <c r="H662" s="2" t="s">
        <v>3494</v>
      </c>
      <c r="I662" s="2" t="s">
        <v>16</v>
      </c>
      <c r="J662" s="75">
        <v>40.33</v>
      </c>
      <c r="K662" s="76">
        <v>1.0416669999999999</v>
      </c>
      <c r="L662" s="77">
        <v>0.2</v>
      </c>
      <c r="M662" s="78">
        <v>43115</v>
      </c>
      <c r="N662" s="96" t="s">
        <v>4533</v>
      </c>
      <c r="O662" s="2" t="s">
        <v>140</v>
      </c>
      <c r="P662" s="2" t="s">
        <v>3465</v>
      </c>
      <c r="Q662" s="2" t="s">
        <v>3472</v>
      </c>
      <c r="R662" s="23" t="str">
        <f t="shared" si="83"/>
        <v>OK-Canadian-15N-8W-17</v>
      </c>
      <c r="S662" s="23" t="str">
        <f t="shared" si="80"/>
        <v>15N-8W-17</v>
      </c>
      <c r="T662" s="23" t="str">
        <f t="shared" si="81"/>
        <v>15</v>
      </c>
      <c r="U662" s="23" t="str">
        <f t="shared" si="84"/>
        <v>N</v>
      </c>
      <c r="V662" s="23" t="str">
        <f t="shared" si="82"/>
        <v>8</v>
      </c>
      <c r="W662" s="23" t="str">
        <f t="shared" si="85"/>
        <v>W</v>
      </c>
      <c r="X662" s="23" t="str">
        <f t="shared" si="86"/>
        <v>OK</v>
      </c>
      <c r="Y662" s="184" t="str">
        <f t="shared" si="87"/>
        <v>L0007725</v>
      </c>
      <c r="Z662" s="28"/>
      <c r="AA662" s="28"/>
      <c r="AB662" s="23"/>
    </row>
    <row r="663" spans="1:28" ht="15">
      <c r="A663" s="2" t="s">
        <v>7084</v>
      </c>
      <c r="B663" s="2" t="s">
        <v>13</v>
      </c>
      <c r="C663" s="2" t="s">
        <v>14</v>
      </c>
      <c r="D663" s="2" t="s">
        <v>804</v>
      </c>
      <c r="E663" s="2" t="s">
        <v>1177</v>
      </c>
      <c r="F663" s="2" t="s">
        <v>15</v>
      </c>
      <c r="G663" s="2" t="s">
        <v>3477</v>
      </c>
      <c r="H663" s="2" t="s">
        <v>3494</v>
      </c>
      <c r="I663" s="2" t="s">
        <v>16</v>
      </c>
      <c r="J663" s="75">
        <v>39.72</v>
      </c>
      <c r="K663" s="76">
        <v>1.0416669999999999</v>
      </c>
      <c r="L663" s="77">
        <v>0.2</v>
      </c>
      <c r="M663" s="78">
        <v>40111</v>
      </c>
      <c r="N663" s="96" t="s">
        <v>4534</v>
      </c>
      <c r="O663" s="2" t="s">
        <v>140</v>
      </c>
      <c r="P663" s="2" t="s">
        <v>3465</v>
      </c>
      <c r="Q663" s="2" t="s">
        <v>3472</v>
      </c>
      <c r="R663" s="23" t="str">
        <f t="shared" si="83"/>
        <v>OK-Canadian-15N-8W-17</v>
      </c>
      <c r="S663" s="23" t="str">
        <f t="shared" si="80"/>
        <v>15N-8W-17</v>
      </c>
      <c r="T663" s="23" t="str">
        <f t="shared" si="81"/>
        <v>15</v>
      </c>
      <c r="U663" s="23" t="str">
        <f t="shared" si="84"/>
        <v>N</v>
      </c>
      <c r="V663" s="23" t="str">
        <f t="shared" si="82"/>
        <v>8</v>
      </c>
      <c r="W663" s="23" t="str">
        <f t="shared" si="85"/>
        <v>W</v>
      </c>
      <c r="X663" s="23" t="str">
        <f t="shared" si="86"/>
        <v>OK</v>
      </c>
      <c r="Y663" s="184" t="str">
        <f t="shared" si="87"/>
        <v>L0007726</v>
      </c>
      <c r="Z663" s="28"/>
      <c r="AA663" s="28"/>
      <c r="AB663" s="23"/>
    </row>
    <row r="664" spans="1:28" ht="15">
      <c r="A664" s="2" t="s">
        <v>7085</v>
      </c>
      <c r="B664" s="2" t="s">
        <v>13</v>
      </c>
      <c r="C664" s="2" t="s">
        <v>14</v>
      </c>
      <c r="D664" s="2" t="s">
        <v>805</v>
      </c>
      <c r="E664" s="23" t="s">
        <v>3063</v>
      </c>
      <c r="F664" s="2" t="s">
        <v>15</v>
      </c>
      <c r="G664" s="2" t="s">
        <v>3477</v>
      </c>
      <c r="H664" s="2" t="s">
        <v>3500</v>
      </c>
      <c r="I664" s="2" t="s">
        <v>16</v>
      </c>
      <c r="J664" s="75">
        <v>155.28</v>
      </c>
      <c r="K664" s="76">
        <v>1.3333299999999999</v>
      </c>
      <c r="L664" s="77">
        <v>0.1875</v>
      </c>
      <c r="M664" s="78">
        <v>40192</v>
      </c>
      <c r="N664" s="96" t="s">
        <v>4500</v>
      </c>
      <c r="O664" s="2" t="s">
        <v>782</v>
      </c>
      <c r="P664" s="2" t="s">
        <v>3465</v>
      </c>
      <c r="Q664" s="2" t="s">
        <v>3472</v>
      </c>
      <c r="R664" s="23" t="str">
        <f t="shared" si="83"/>
        <v>OK-Canadian-15N-8W-29</v>
      </c>
      <c r="S664" s="23" t="str">
        <f t="shared" si="80"/>
        <v>15N-8W-29</v>
      </c>
      <c r="T664" s="23" t="str">
        <f t="shared" si="81"/>
        <v>15</v>
      </c>
      <c r="U664" s="23" t="str">
        <f t="shared" si="84"/>
        <v>N</v>
      </c>
      <c r="V664" s="23" t="str">
        <f t="shared" si="82"/>
        <v>8</v>
      </c>
      <c r="W664" s="23" t="str">
        <f t="shared" si="85"/>
        <v>W</v>
      </c>
      <c r="X664" s="23" t="str">
        <f t="shared" si="86"/>
        <v>OK</v>
      </c>
      <c r="Y664" s="184" t="str">
        <f t="shared" si="87"/>
        <v>L0007727</v>
      </c>
      <c r="Z664" s="28"/>
      <c r="AA664" s="28"/>
      <c r="AB664" s="23"/>
    </row>
    <row r="665" spans="1:28" ht="15">
      <c r="A665" s="23" t="s">
        <v>7086</v>
      </c>
      <c r="B665" s="2" t="s">
        <v>13</v>
      </c>
      <c r="C665" s="2" t="s">
        <v>14</v>
      </c>
      <c r="D665" s="2" t="s">
        <v>806</v>
      </c>
      <c r="E665" s="23" t="s">
        <v>3063</v>
      </c>
      <c r="F665" s="2" t="s">
        <v>15</v>
      </c>
      <c r="G665" s="2" t="s">
        <v>3477</v>
      </c>
      <c r="H665" s="2" t="s">
        <v>3491</v>
      </c>
      <c r="I665" s="2" t="s">
        <v>16</v>
      </c>
      <c r="J665" s="75">
        <v>33.07</v>
      </c>
      <c r="K665" s="76">
        <v>5</v>
      </c>
      <c r="L665" s="77">
        <v>0.2</v>
      </c>
      <c r="M665" s="78">
        <v>40768</v>
      </c>
      <c r="N665" s="96" t="s">
        <v>3835</v>
      </c>
      <c r="O665" s="2" t="s">
        <v>280</v>
      </c>
      <c r="P665" s="2" t="s">
        <v>3465</v>
      </c>
      <c r="Q665" s="2" t="s">
        <v>3471</v>
      </c>
      <c r="R665" s="23" t="str">
        <f t="shared" si="83"/>
        <v>OK-Canadian-15N-7W-14</v>
      </c>
      <c r="S665" s="23" t="str">
        <f t="shared" si="80"/>
        <v>15N-7W-14</v>
      </c>
      <c r="T665" s="23" t="str">
        <f t="shared" si="81"/>
        <v>15</v>
      </c>
      <c r="U665" s="23" t="str">
        <f t="shared" si="84"/>
        <v>N</v>
      </c>
      <c r="V665" s="23" t="str">
        <f t="shared" si="82"/>
        <v>7</v>
      </c>
      <c r="W665" s="23" t="str">
        <f t="shared" si="85"/>
        <v>W</v>
      </c>
      <c r="X665" s="23" t="str">
        <f t="shared" si="86"/>
        <v>OK</v>
      </c>
      <c r="Y665" s="184" t="str">
        <f t="shared" si="87"/>
        <v>L0007728</v>
      </c>
      <c r="Z665" s="28"/>
      <c r="AA665" s="28"/>
      <c r="AB665" s="23"/>
    </row>
    <row r="666" spans="1:28" ht="15">
      <c r="A666" s="2" t="s">
        <v>7087</v>
      </c>
      <c r="B666" s="2" t="s">
        <v>13</v>
      </c>
      <c r="C666" s="2" t="s">
        <v>14</v>
      </c>
      <c r="D666" s="2" t="s">
        <v>807</v>
      </c>
      <c r="E666" s="2" t="s">
        <v>215</v>
      </c>
      <c r="F666" s="2" t="s">
        <v>15</v>
      </c>
      <c r="G666" s="2" t="s">
        <v>3477</v>
      </c>
      <c r="H666" s="2" t="s">
        <v>3491</v>
      </c>
      <c r="I666" s="2" t="s">
        <v>16</v>
      </c>
      <c r="J666" s="75">
        <v>79.67</v>
      </c>
      <c r="K666" s="76">
        <v>2</v>
      </c>
      <c r="L666" s="77">
        <v>0.2</v>
      </c>
      <c r="M666" s="78">
        <v>43248</v>
      </c>
      <c r="N666" s="96" t="s">
        <v>4535</v>
      </c>
      <c r="O666" s="2" t="s">
        <v>280</v>
      </c>
      <c r="P666" s="2" t="s">
        <v>3465</v>
      </c>
      <c r="Q666" s="2" t="s">
        <v>3471</v>
      </c>
      <c r="R666" s="23" t="str">
        <f t="shared" si="83"/>
        <v>OK-Canadian-15N-7W-14</v>
      </c>
      <c r="S666" s="23" t="str">
        <f t="shared" si="80"/>
        <v>15N-7W-14</v>
      </c>
      <c r="T666" s="23" t="str">
        <f t="shared" si="81"/>
        <v>15</v>
      </c>
      <c r="U666" s="23" t="str">
        <f t="shared" si="84"/>
        <v>N</v>
      </c>
      <c r="V666" s="23" t="str">
        <f t="shared" si="82"/>
        <v>7</v>
      </c>
      <c r="W666" s="23" t="str">
        <f t="shared" si="85"/>
        <v>W</v>
      </c>
      <c r="X666" s="23" t="str">
        <f t="shared" si="86"/>
        <v>OK</v>
      </c>
      <c r="Y666" s="184" t="str">
        <f t="shared" si="87"/>
        <v>L0007729</v>
      </c>
      <c r="Z666" s="28"/>
      <c r="AA666" s="28"/>
      <c r="AB666" s="23"/>
    </row>
    <row r="667" spans="1:28" ht="15">
      <c r="A667" s="2" t="s">
        <v>7088</v>
      </c>
      <c r="B667" s="2" t="s">
        <v>13</v>
      </c>
      <c r="C667" s="2" t="s">
        <v>14</v>
      </c>
      <c r="D667" s="2" t="s">
        <v>808</v>
      </c>
      <c r="E667" s="23" t="s">
        <v>3188</v>
      </c>
      <c r="F667" s="2" t="s">
        <v>15</v>
      </c>
      <c r="G667" s="2" t="s">
        <v>3477</v>
      </c>
      <c r="H667" s="2" t="s">
        <v>3491</v>
      </c>
      <c r="I667" s="2" t="s">
        <v>16</v>
      </c>
      <c r="J667" s="75">
        <v>147.38</v>
      </c>
      <c r="K667" s="76">
        <v>0.55555849999999996</v>
      </c>
      <c r="L667" s="77">
        <v>0.1875</v>
      </c>
      <c r="M667" s="78">
        <v>40237</v>
      </c>
      <c r="N667" s="96" t="s">
        <v>5272</v>
      </c>
      <c r="O667" s="2" t="s">
        <v>280</v>
      </c>
      <c r="P667" s="2" t="s">
        <v>3465</v>
      </c>
      <c r="Q667" s="2" t="s">
        <v>3471</v>
      </c>
      <c r="R667" s="23" t="str">
        <f t="shared" si="83"/>
        <v>OK-Canadian-15N-7W-14</v>
      </c>
      <c r="S667" s="23" t="str">
        <f t="shared" si="80"/>
        <v>15N-7W-14</v>
      </c>
      <c r="T667" s="23" t="str">
        <f t="shared" si="81"/>
        <v>15</v>
      </c>
      <c r="U667" s="23" t="str">
        <f t="shared" si="84"/>
        <v>N</v>
      </c>
      <c r="V667" s="23" t="str">
        <f t="shared" si="82"/>
        <v>7</v>
      </c>
      <c r="W667" s="23" t="str">
        <f t="shared" si="85"/>
        <v>W</v>
      </c>
      <c r="X667" s="23" t="str">
        <f t="shared" si="86"/>
        <v>OK</v>
      </c>
      <c r="Y667" s="184" t="str">
        <f t="shared" si="87"/>
        <v>L0007730</v>
      </c>
      <c r="Z667" s="28"/>
      <c r="AA667" s="28"/>
      <c r="AB667" s="23"/>
    </row>
    <row r="668" spans="1:28" ht="15">
      <c r="A668" s="23" t="s">
        <v>7089</v>
      </c>
      <c r="B668" s="2" t="s">
        <v>13</v>
      </c>
      <c r="C668" s="2" t="s">
        <v>14</v>
      </c>
      <c r="D668" s="2" t="s">
        <v>809</v>
      </c>
      <c r="E668" s="2" t="s">
        <v>955</v>
      </c>
      <c r="F668" s="2" t="s">
        <v>15</v>
      </c>
      <c r="G668" s="2" t="s">
        <v>3477</v>
      </c>
      <c r="H668" s="2" t="s">
        <v>3500</v>
      </c>
      <c r="I668" s="2" t="s">
        <v>16</v>
      </c>
      <c r="J668" s="75">
        <v>80.27</v>
      </c>
      <c r="K668" s="76">
        <v>8</v>
      </c>
      <c r="L668" s="77">
        <v>0.1875</v>
      </c>
      <c r="M668" s="78">
        <v>40168</v>
      </c>
      <c r="N668" s="96" t="s">
        <v>4536</v>
      </c>
      <c r="O668" s="2" t="s">
        <v>782</v>
      </c>
      <c r="P668" s="2" t="s">
        <v>3465</v>
      </c>
      <c r="Q668" s="2" t="s">
        <v>3472</v>
      </c>
      <c r="R668" s="23" t="str">
        <f t="shared" si="83"/>
        <v>OK-Canadian-15N-8W-29</v>
      </c>
      <c r="S668" s="23" t="str">
        <f t="shared" si="80"/>
        <v>15N-8W-29</v>
      </c>
      <c r="T668" s="23" t="str">
        <f t="shared" si="81"/>
        <v>15</v>
      </c>
      <c r="U668" s="23" t="str">
        <f t="shared" si="84"/>
        <v>N</v>
      </c>
      <c r="V668" s="23" t="str">
        <f t="shared" si="82"/>
        <v>8</v>
      </c>
      <c r="W668" s="23" t="str">
        <f t="shared" si="85"/>
        <v>W</v>
      </c>
      <c r="X668" s="23" t="str">
        <f t="shared" si="86"/>
        <v>OK</v>
      </c>
      <c r="Y668" s="184" t="str">
        <f t="shared" si="87"/>
        <v>L0007731</v>
      </c>
      <c r="Z668" s="28"/>
      <c r="AA668" s="28"/>
      <c r="AB668" s="23"/>
    </row>
    <row r="669" spans="1:28" ht="15">
      <c r="A669" s="2" t="s">
        <v>7090</v>
      </c>
      <c r="B669" s="2" t="s">
        <v>13</v>
      </c>
      <c r="C669" s="2" t="s">
        <v>14</v>
      </c>
      <c r="D669" s="2" t="s">
        <v>810</v>
      </c>
      <c r="E669" s="23" t="s">
        <v>2276</v>
      </c>
      <c r="F669" s="2" t="s">
        <v>15</v>
      </c>
      <c r="G669" s="2" t="s">
        <v>3477</v>
      </c>
      <c r="H669" s="2" t="s">
        <v>3491</v>
      </c>
      <c r="I669" s="2" t="s">
        <v>16</v>
      </c>
      <c r="J669" s="75">
        <v>65.34</v>
      </c>
      <c r="K669" s="76">
        <v>6.625</v>
      </c>
      <c r="L669" s="77">
        <v>0.2</v>
      </c>
      <c r="M669" s="78">
        <v>40730</v>
      </c>
      <c r="N669" s="96" t="s">
        <v>3836</v>
      </c>
      <c r="O669" s="2" t="s">
        <v>280</v>
      </c>
      <c r="P669" s="2" t="s">
        <v>3465</v>
      </c>
      <c r="Q669" s="2" t="s">
        <v>3471</v>
      </c>
      <c r="R669" s="23" t="str">
        <f t="shared" si="83"/>
        <v>OK-Canadian-15N-7W-14</v>
      </c>
      <c r="S669" s="23" t="str">
        <f t="shared" si="80"/>
        <v>15N-7W-14</v>
      </c>
      <c r="T669" s="23" t="str">
        <f t="shared" si="81"/>
        <v>15</v>
      </c>
      <c r="U669" s="23" t="str">
        <f t="shared" si="84"/>
        <v>N</v>
      </c>
      <c r="V669" s="23" t="str">
        <f t="shared" si="82"/>
        <v>7</v>
      </c>
      <c r="W669" s="23" t="str">
        <f t="shared" si="85"/>
        <v>W</v>
      </c>
      <c r="X669" s="23" t="str">
        <f t="shared" si="86"/>
        <v>OK</v>
      </c>
      <c r="Y669" s="184" t="str">
        <f t="shared" si="87"/>
        <v>L0007732</v>
      </c>
      <c r="Z669" s="28"/>
      <c r="AA669" s="28"/>
      <c r="AB669" s="23"/>
    </row>
    <row r="670" spans="1:28" ht="15">
      <c r="A670" s="2" t="s">
        <v>7091</v>
      </c>
      <c r="B670" s="2" t="s">
        <v>13</v>
      </c>
      <c r="C670" s="2" t="s">
        <v>14</v>
      </c>
      <c r="D670" s="2" t="s">
        <v>811</v>
      </c>
      <c r="E670" s="23" t="s">
        <v>1502</v>
      </c>
      <c r="F670" s="2" t="s">
        <v>15</v>
      </c>
      <c r="G670" s="2" t="s">
        <v>3477</v>
      </c>
      <c r="H670" s="2" t="s">
        <v>3494</v>
      </c>
      <c r="I670" s="2" t="s">
        <v>16</v>
      </c>
      <c r="J670" s="75">
        <v>39.18</v>
      </c>
      <c r="K670" s="76">
        <v>5.5556000000000001E-2</v>
      </c>
      <c r="L670" s="77">
        <v>0.2</v>
      </c>
      <c r="M670" s="78">
        <v>43176</v>
      </c>
      <c r="N670" s="96" t="s">
        <v>4503</v>
      </c>
      <c r="O670" s="2" t="s">
        <v>140</v>
      </c>
      <c r="P670" s="2" t="s">
        <v>3465</v>
      </c>
      <c r="Q670" s="2" t="s">
        <v>3472</v>
      </c>
      <c r="R670" s="23" t="str">
        <f t="shared" si="83"/>
        <v>OK-Canadian-15N-8W-17</v>
      </c>
      <c r="S670" s="23" t="str">
        <f t="shared" si="80"/>
        <v>15N-8W-17</v>
      </c>
      <c r="T670" s="23" t="str">
        <f t="shared" si="81"/>
        <v>15</v>
      </c>
      <c r="U670" s="23" t="str">
        <f t="shared" si="84"/>
        <v>N</v>
      </c>
      <c r="V670" s="23" t="str">
        <f t="shared" si="82"/>
        <v>8</v>
      </c>
      <c r="W670" s="23" t="str">
        <f t="shared" si="85"/>
        <v>W</v>
      </c>
      <c r="X670" s="23" t="str">
        <f t="shared" si="86"/>
        <v>OK</v>
      </c>
      <c r="Y670" s="184" t="str">
        <f t="shared" si="87"/>
        <v>L0007733</v>
      </c>
      <c r="Z670" s="28"/>
      <c r="AA670" s="28"/>
      <c r="AB670" s="23"/>
    </row>
    <row r="671" spans="1:28" ht="15">
      <c r="A671" s="23" t="s">
        <v>7092</v>
      </c>
      <c r="B671" s="2" t="s">
        <v>13</v>
      </c>
      <c r="C671" s="2" t="s">
        <v>14</v>
      </c>
      <c r="D671" s="2" t="s">
        <v>812</v>
      </c>
      <c r="E671" s="2" t="s">
        <v>354</v>
      </c>
      <c r="F671" s="2" t="s">
        <v>15</v>
      </c>
      <c r="G671" s="2" t="s">
        <v>3477</v>
      </c>
      <c r="H671" s="2" t="s">
        <v>3501</v>
      </c>
      <c r="I671" s="2" t="s">
        <v>16</v>
      </c>
      <c r="J671" s="75">
        <v>119.38</v>
      </c>
      <c r="K671" s="76">
        <v>0.9375</v>
      </c>
      <c r="L671" s="77">
        <v>0.125</v>
      </c>
      <c r="M671" s="78">
        <v>40112</v>
      </c>
      <c r="N671" s="96" t="s">
        <v>4537</v>
      </c>
      <c r="O671" s="2" t="s">
        <v>218</v>
      </c>
      <c r="P671" s="2" t="s">
        <v>3465</v>
      </c>
      <c r="Q671" s="2" t="s">
        <v>3472</v>
      </c>
      <c r="R671" s="23" t="str">
        <f t="shared" si="83"/>
        <v>OK-Canadian-15N-8W-20</v>
      </c>
      <c r="S671" s="23" t="str">
        <f t="shared" si="80"/>
        <v>15N-8W-20</v>
      </c>
      <c r="T671" s="23" t="str">
        <f t="shared" si="81"/>
        <v>15</v>
      </c>
      <c r="U671" s="23" t="str">
        <f t="shared" si="84"/>
        <v>N</v>
      </c>
      <c r="V671" s="23" t="str">
        <f t="shared" si="82"/>
        <v>8</v>
      </c>
      <c r="W671" s="23" t="str">
        <f t="shared" si="85"/>
        <v>W</v>
      </c>
      <c r="X671" s="23" t="str">
        <f t="shared" si="86"/>
        <v>OK</v>
      </c>
      <c r="Y671" s="184" t="str">
        <f t="shared" si="87"/>
        <v>L0007734</v>
      </c>
      <c r="Z671" s="28"/>
      <c r="AA671" s="28"/>
      <c r="AB671" s="23"/>
    </row>
    <row r="672" spans="1:28" ht="15">
      <c r="A672" s="2" t="s">
        <v>7093</v>
      </c>
      <c r="B672" s="2" t="s">
        <v>13</v>
      </c>
      <c r="C672" s="2" t="s">
        <v>14</v>
      </c>
      <c r="D672" s="2" t="s">
        <v>813</v>
      </c>
      <c r="E672" s="2" t="s">
        <v>116</v>
      </c>
      <c r="F672" s="2" t="s">
        <v>15</v>
      </c>
      <c r="G672" s="2" t="s">
        <v>3477</v>
      </c>
      <c r="H672" s="2" t="s">
        <v>3500</v>
      </c>
      <c r="I672" s="2" t="s">
        <v>16</v>
      </c>
      <c r="J672" s="75">
        <v>364.7</v>
      </c>
      <c r="K672" s="76">
        <v>2.8125</v>
      </c>
      <c r="L672" s="77">
        <v>0.125</v>
      </c>
      <c r="M672" s="78">
        <v>40164</v>
      </c>
      <c r="N672" s="96" t="s">
        <v>4538</v>
      </c>
      <c r="O672" s="2" t="s">
        <v>782</v>
      </c>
      <c r="P672" s="2" t="s">
        <v>3465</v>
      </c>
      <c r="Q672" s="2" t="s">
        <v>3472</v>
      </c>
      <c r="R672" s="23" t="str">
        <f t="shared" si="83"/>
        <v>OK-Canadian-15N-8W-29</v>
      </c>
      <c r="S672" s="23" t="str">
        <f t="shared" si="80"/>
        <v>15N-8W-29</v>
      </c>
      <c r="T672" s="23" t="str">
        <f t="shared" si="81"/>
        <v>15</v>
      </c>
      <c r="U672" s="23" t="str">
        <f t="shared" si="84"/>
        <v>N</v>
      </c>
      <c r="V672" s="23" t="str">
        <f t="shared" si="82"/>
        <v>8</v>
      </c>
      <c r="W672" s="23" t="str">
        <f t="shared" si="85"/>
        <v>W</v>
      </c>
      <c r="X672" s="23" t="str">
        <f t="shared" si="86"/>
        <v>OK</v>
      </c>
      <c r="Y672" s="184" t="str">
        <f t="shared" si="87"/>
        <v>L0007735</v>
      </c>
      <c r="Z672" s="28"/>
      <c r="AA672" s="28"/>
      <c r="AB672" s="23"/>
    </row>
    <row r="673" spans="1:28" ht="15">
      <c r="A673" s="2" t="s">
        <v>7094</v>
      </c>
      <c r="B673" s="2" t="s">
        <v>13</v>
      </c>
      <c r="C673" s="2" t="s">
        <v>14</v>
      </c>
      <c r="D673" s="2" t="s">
        <v>814</v>
      </c>
      <c r="E673" s="23" t="s">
        <v>1589</v>
      </c>
      <c r="F673" s="2" t="s">
        <v>15</v>
      </c>
      <c r="G673" s="2" t="s">
        <v>3477</v>
      </c>
      <c r="H673" s="2" t="s">
        <v>3494</v>
      </c>
      <c r="I673" s="2" t="s">
        <v>16</v>
      </c>
      <c r="J673" s="75">
        <v>72.989999999999995</v>
      </c>
      <c r="K673" s="76">
        <v>3.75</v>
      </c>
      <c r="L673" s="77">
        <v>0.1875</v>
      </c>
      <c r="M673" s="78">
        <v>40600</v>
      </c>
      <c r="N673" s="96" t="s">
        <v>5273</v>
      </c>
      <c r="O673" s="2" t="s">
        <v>140</v>
      </c>
      <c r="P673" s="2" t="s">
        <v>3465</v>
      </c>
      <c r="Q673" s="2" t="s">
        <v>3472</v>
      </c>
      <c r="R673" s="23" t="str">
        <f t="shared" si="83"/>
        <v>OK-Canadian-15N-8W-17</v>
      </c>
      <c r="S673" s="23" t="str">
        <f t="shared" si="80"/>
        <v>15N-8W-17</v>
      </c>
      <c r="T673" s="23" t="str">
        <f t="shared" si="81"/>
        <v>15</v>
      </c>
      <c r="U673" s="23" t="str">
        <f t="shared" si="84"/>
        <v>N</v>
      </c>
      <c r="V673" s="23" t="str">
        <f t="shared" si="82"/>
        <v>8</v>
      </c>
      <c r="W673" s="23" t="str">
        <f t="shared" si="85"/>
        <v>W</v>
      </c>
      <c r="X673" s="23" t="str">
        <f t="shared" si="86"/>
        <v>OK</v>
      </c>
      <c r="Y673" s="184" t="str">
        <f t="shared" si="87"/>
        <v>L0007736</v>
      </c>
      <c r="Z673" s="28"/>
      <c r="AA673" s="28"/>
      <c r="AB673" s="23"/>
    </row>
    <row r="674" spans="1:28" ht="15">
      <c r="A674" s="23" t="s">
        <v>7095</v>
      </c>
      <c r="B674" s="2" t="s">
        <v>13</v>
      </c>
      <c r="C674" s="2" t="s">
        <v>14</v>
      </c>
      <c r="D674" s="2" t="s">
        <v>815</v>
      </c>
      <c r="E674" s="23" t="s">
        <v>201</v>
      </c>
      <c r="F674" s="2" t="s">
        <v>15</v>
      </c>
      <c r="G674" s="2" t="s">
        <v>3477</v>
      </c>
      <c r="H674" s="2" t="s">
        <v>3494</v>
      </c>
      <c r="I674" s="2" t="s">
        <v>16</v>
      </c>
      <c r="J674" s="75">
        <v>37.22</v>
      </c>
      <c r="K674" s="76">
        <v>0.83333000000000002</v>
      </c>
      <c r="L674" s="77">
        <v>0.1875</v>
      </c>
      <c r="M674" s="78">
        <v>43156</v>
      </c>
      <c r="N674" s="96" t="s">
        <v>4539</v>
      </c>
      <c r="O674" s="2" t="s">
        <v>140</v>
      </c>
      <c r="P674" s="2" t="s">
        <v>3465</v>
      </c>
      <c r="Q674" s="2" t="s">
        <v>3472</v>
      </c>
      <c r="R674" s="23" t="str">
        <f t="shared" si="83"/>
        <v>OK-Canadian-15N-8W-17</v>
      </c>
      <c r="S674" s="23" t="str">
        <f t="shared" si="80"/>
        <v>15N-8W-17</v>
      </c>
      <c r="T674" s="23" t="str">
        <f t="shared" si="81"/>
        <v>15</v>
      </c>
      <c r="U674" s="23" t="str">
        <f t="shared" si="84"/>
        <v>N</v>
      </c>
      <c r="V674" s="23" t="str">
        <f t="shared" si="82"/>
        <v>8</v>
      </c>
      <c r="W674" s="23" t="str">
        <f t="shared" si="85"/>
        <v>W</v>
      </c>
      <c r="X674" s="23" t="str">
        <f t="shared" si="86"/>
        <v>OK</v>
      </c>
      <c r="Y674" s="184" t="str">
        <f t="shared" si="87"/>
        <v>L0007737</v>
      </c>
      <c r="Z674" s="28"/>
      <c r="AA674" s="28"/>
      <c r="AB674" s="23"/>
    </row>
    <row r="675" spans="1:28" ht="15">
      <c r="A675" s="2" t="s">
        <v>7096</v>
      </c>
      <c r="B675" s="2" t="s">
        <v>13</v>
      </c>
      <c r="C675" s="2" t="s">
        <v>14</v>
      </c>
      <c r="D675" s="2" t="s">
        <v>816</v>
      </c>
      <c r="E675" s="23" t="s">
        <v>2692</v>
      </c>
      <c r="F675" s="2" t="s">
        <v>15</v>
      </c>
      <c r="G675" s="2" t="s">
        <v>3477</v>
      </c>
      <c r="H675" s="2" t="s">
        <v>3494</v>
      </c>
      <c r="I675" s="2" t="s">
        <v>16</v>
      </c>
      <c r="J675" s="75">
        <v>82.78</v>
      </c>
      <c r="K675" s="76">
        <v>8</v>
      </c>
      <c r="L675" s="77">
        <v>0.1875</v>
      </c>
      <c r="M675" s="78">
        <v>40251</v>
      </c>
      <c r="N675" s="96" t="s">
        <v>4540</v>
      </c>
      <c r="O675" s="2" t="s">
        <v>140</v>
      </c>
      <c r="P675" s="2" t="s">
        <v>3465</v>
      </c>
      <c r="Q675" s="2" t="s">
        <v>3472</v>
      </c>
      <c r="R675" s="23" t="str">
        <f t="shared" si="83"/>
        <v>OK-Canadian-15N-8W-17</v>
      </c>
      <c r="S675" s="23" t="str">
        <f t="shared" si="80"/>
        <v>15N-8W-17</v>
      </c>
      <c r="T675" s="23" t="str">
        <f t="shared" si="81"/>
        <v>15</v>
      </c>
      <c r="U675" s="23" t="str">
        <f t="shared" si="84"/>
        <v>N</v>
      </c>
      <c r="V675" s="23" t="str">
        <f t="shared" si="82"/>
        <v>8</v>
      </c>
      <c r="W675" s="23" t="str">
        <f t="shared" si="85"/>
        <v>W</v>
      </c>
      <c r="X675" s="23" t="str">
        <f t="shared" si="86"/>
        <v>OK</v>
      </c>
      <c r="Y675" s="184" t="str">
        <f t="shared" si="87"/>
        <v>L0007738</v>
      </c>
      <c r="Z675" s="28"/>
      <c r="AA675" s="28"/>
      <c r="AB675" s="23"/>
    </row>
    <row r="676" spans="1:28" ht="15">
      <c r="A676" s="2" t="s">
        <v>7097</v>
      </c>
      <c r="B676" s="2" t="s">
        <v>13</v>
      </c>
      <c r="C676" s="2" t="s">
        <v>14</v>
      </c>
      <c r="D676" s="2" t="s">
        <v>817</v>
      </c>
      <c r="E676" s="23" t="s">
        <v>1777</v>
      </c>
      <c r="F676" s="2" t="s">
        <v>15</v>
      </c>
      <c r="G676" s="2" t="s">
        <v>3477</v>
      </c>
      <c r="H676" s="2" t="s">
        <v>3497</v>
      </c>
      <c r="I676" s="2" t="s">
        <v>16</v>
      </c>
      <c r="J676" s="75">
        <v>40.25</v>
      </c>
      <c r="K676" s="76">
        <v>0.1</v>
      </c>
      <c r="L676" s="77">
        <v>0.1875</v>
      </c>
      <c r="M676" s="78">
        <v>40759</v>
      </c>
      <c r="N676" s="96" t="s">
        <v>3837</v>
      </c>
      <c r="O676" s="2" t="s">
        <v>683</v>
      </c>
      <c r="P676" s="2" t="s">
        <v>3465</v>
      </c>
      <c r="Q676" s="2" t="s">
        <v>3472</v>
      </c>
      <c r="R676" s="23" t="str">
        <f t="shared" si="83"/>
        <v>OK-Canadian-15N-8W-7</v>
      </c>
      <c r="S676" s="23" t="str">
        <f t="shared" si="80"/>
        <v>15N-8W-7</v>
      </c>
      <c r="T676" s="23" t="str">
        <f t="shared" si="81"/>
        <v>15</v>
      </c>
      <c r="U676" s="23" t="str">
        <f t="shared" si="84"/>
        <v>N</v>
      </c>
      <c r="V676" s="23" t="str">
        <f t="shared" si="82"/>
        <v>8</v>
      </c>
      <c r="W676" s="23" t="str">
        <f t="shared" si="85"/>
        <v>W</v>
      </c>
      <c r="X676" s="23" t="str">
        <f t="shared" si="86"/>
        <v>OK</v>
      </c>
      <c r="Y676" s="184" t="str">
        <f t="shared" si="87"/>
        <v>L0007739</v>
      </c>
      <c r="Z676" s="28"/>
      <c r="AA676" s="28"/>
      <c r="AB676" s="23"/>
    </row>
    <row r="677" spans="1:28" ht="15">
      <c r="A677" s="23" t="s">
        <v>7098</v>
      </c>
      <c r="B677" s="2" t="s">
        <v>13</v>
      </c>
      <c r="C677" s="2" t="s">
        <v>14</v>
      </c>
      <c r="D677" s="2" t="s">
        <v>818</v>
      </c>
      <c r="E677" s="2" t="s">
        <v>774</v>
      </c>
      <c r="F677" s="2" t="s">
        <v>15</v>
      </c>
      <c r="G677" s="2" t="s">
        <v>3477</v>
      </c>
      <c r="H677" s="2" t="s">
        <v>3494</v>
      </c>
      <c r="I677" s="2" t="s">
        <v>16</v>
      </c>
      <c r="J677" s="75">
        <v>39.54</v>
      </c>
      <c r="K677" s="76">
        <v>0.578704</v>
      </c>
      <c r="L677" s="77">
        <v>0.2</v>
      </c>
      <c r="M677" s="78">
        <v>40656</v>
      </c>
      <c r="N677" s="96" t="s">
        <v>4541</v>
      </c>
      <c r="O677" s="2" t="s">
        <v>140</v>
      </c>
      <c r="P677" s="2" t="s">
        <v>3465</v>
      </c>
      <c r="Q677" s="2" t="s">
        <v>3472</v>
      </c>
      <c r="R677" s="23" t="str">
        <f t="shared" si="83"/>
        <v>OK-Canadian-15N-8W-17</v>
      </c>
      <c r="S677" s="23" t="str">
        <f t="shared" si="80"/>
        <v>15N-8W-17</v>
      </c>
      <c r="T677" s="23" t="str">
        <f t="shared" si="81"/>
        <v>15</v>
      </c>
      <c r="U677" s="23" t="str">
        <f t="shared" si="84"/>
        <v>N</v>
      </c>
      <c r="V677" s="23" t="str">
        <f t="shared" si="82"/>
        <v>8</v>
      </c>
      <c r="W677" s="23" t="str">
        <f t="shared" si="85"/>
        <v>W</v>
      </c>
      <c r="X677" s="23" t="str">
        <f t="shared" si="86"/>
        <v>OK</v>
      </c>
      <c r="Y677" s="184" t="str">
        <f t="shared" si="87"/>
        <v>L0007740</v>
      </c>
      <c r="Z677" s="28"/>
      <c r="AA677" s="28"/>
      <c r="AB677" s="23"/>
    </row>
    <row r="678" spans="1:28" ht="15">
      <c r="A678" s="2" t="s">
        <v>7099</v>
      </c>
      <c r="B678" s="2" t="s">
        <v>13</v>
      </c>
      <c r="C678" s="2" t="s">
        <v>14</v>
      </c>
      <c r="D678" s="2" t="s">
        <v>819</v>
      </c>
      <c r="E678" s="2" t="s">
        <v>774</v>
      </c>
      <c r="F678" s="2" t="s">
        <v>15</v>
      </c>
      <c r="G678" s="2" t="s">
        <v>3477</v>
      </c>
      <c r="H678" s="2" t="s">
        <v>3497</v>
      </c>
      <c r="I678" s="2" t="s">
        <v>16</v>
      </c>
      <c r="J678" s="75">
        <v>159.77000000000001</v>
      </c>
      <c r="K678" s="76">
        <v>4.9996879999999999</v>
      </c>
      <c r="L678" s="77">
        <v>0.2</v>
      </c>
      <c r="M678" s="78">
        <v>43764</v>
      </c>
      <c r="N678" s="96" t="s">
        <v>5274</v>
      </c>
      <c r="O678" s="2" t="s">
        <v>683</v>
      </c>
      <c r="P678" s="2" t="s">
        <v>3465</v>
      </c>
      <c r="Q678" s="2" t="s">
        <v>3472</v>
      </c>
      <c r="R678" s="23" t="str">
        <f t="shared" si="83"/>
        <v>OK-Canadian-15N-8W-7</v>
      </c>
      <c r="S678" s="23" t="str">
        <f t="shared" si="80"/>
        <v>15N-8W-7</v>
      </c>
      <c r="T678" s="23" t="str">
        <f t="shared" si="81"/>
        <v>15</v>
      </c>
      <c r="U678" s="23" t="str">
        <f t="shared" si="84"/>
        <v>N</v>
      </c>
      <c r="V678" s="23" t="str">
        <f t="shared" si="82"/>
        <v>8</v>
      </c>
      <c r="W678" s="23" t="str">
        <f t="shared" si="85"/>
        <v>W</v>
      </c>
      <c r="X678" s="23" t="str">
        <f t="shared" si="86"/>
        <v>OK</v>
      </c>
      <c r="Y678" s="184" t="str">
        <f t="shared" si="87"/>
        <v>L0007741</v>
      </c>
      <c r="Z678" s="28"/>
      <c r="AA678" s="28"/>
      <c r="AB678" s="23"/>
    </row>
    <row r="679" spans="1:28" ht="15">
      <c r="A679" s="2" t="s">
        <v>7100</v>
      </c>
      <c r="B679" s="2" t="s">
        <v>13</v>
      </c>
      <c r="C679" s="2" t="s">
        <v>14</v>
      </c>
      <c r="D679" s="2" t="s">
        <v>820</v>
      </c>
      <c r="E679" s="2" t="s">
        <v>766</v>
      </c>
      <c r="F679" s="2" t="s">
        <v>15</v>
      </c>
      <c r="G679" s="2" t="s">
        <v>3477</v>
      </c>
      <c r="H679" s="2" t="s">
        <v>3497</v>
      </c>
      <c r="I679" s="2" t="s">
        <v>16</v>
      </c>
      <c r="J679" s="75">
        <v>162.4</v>
      </c>
      <c r="K679" s="76">
        <v>1.666563</v>
      </c>
      <c r="L679" s="77">
        <v>0.1875</v>
      </c>
      <c r="M679" s="78">
        <v>40650</v>
      </c>
      <c r="N679" s="96" t="s">
        <v>5263</v>
      </c>
      <c r="O679" s="2" t="s">
        <v>683</v>
      </c>
      <c r="P679" s="2" t="s">
        <v>3465</v>
      </c>
      <c r="Q679" s="2" t="s">
        <v>3472</v>
      </c>
      <c r="R679" s="23" t="str">
        <f t="shared" si="83"/>
        <v>OK-Canadian-15N-8W-7</v>
      </c>
      <c r="S679" s="23" t="str">
        <f t="shared" si="80"/>
        <v>15N-8W-7</v>
      </c>
      <c r="T679" s="23" t="str">
        <f t="shared" si="81"/>
        <v>15</v>
      </c>
      <c r="U679" s="23" t="str">
        <f t="shared" si="84"/>
        <v>N</v>
      </c>
      <c r="V679" s="23" t="str">
        <f t="shared" si="82"/>
        <v>8</v>
      </c>
      <c r="W679" s="23" t="str">
        <f t="shared" si="85"/>
        <v>W</v>
      </c>
      <c r="X679" s="23" t="str">
        <f t="shared" si="86"/>
        <v>OK</v>
      </c>
      <c r="Y679" s="184" t="str">
        <f t="shared" si="87"/>
        <v>L0007742</v>
      </c>
      <c r="Z679" s="28"/>
      <c r="AA679" s="28"/>
      <c r="AB679" s="23"/>
    </row>
    <row r="680" spans="1:28" ht="15">
      <c r="A680" s="23" t="s">
        <v>7101</v>
      </c>
      <c r="B680" s="2" t="s">
        <v>13</v>
      </c>
      <c r="C680" s="2" t="s">
        <v>14</v>
      </c>
      <c r="D680" s="2" t="s">
        <v>821</v>
      </c>
      <c r="E680" s="2" t="s">
        <v>995</v>
      </c>
      <c r="F680" s="2" t="s">
        <v>15</v>
      </c>
      <c r="G680" s="2" t="s">
        <v>3477</v>
      </c>
      <c r="H680" s="2" t="s">
        <v>3497</v>
      </c>
      <c r="I680" s="2" t="s">
        <v>16</v>
      </c>
      <c r="J680" s="75">
        <v>155.31</v>
      </c>
      <c r="K680" s="76">
        <v>3.1663000000000001</v>
      </c>
      <c r="L680" s="77">
        <v>0.2</v>
      </c>
      <c r="M680" s="78">
        <v>40759</v>
      </c>
      <c r="N680" s="96" t="s">
        <v>3838</v>
      </c>
      <c r="O680" s="2" t="s">
        <v>683</v>
      </c>
      <c r="P680" s="2" t="s">
        <v>3465</v>
      </c>
      <c r="Q680" s="2" t="s">
        <v>3472</v>
      </c>
      <c r="R680" s="23" t="str">
        <f t="shared" si="83"/>
        <v>OK-Canadian-15N-8W-7</v>
      </c>
      <c r="S680" s="23" t="str">
        <f t="shared" si="80"/>
        <v>15N-8W-7</v>
      </c>
      <c r="T680" s="23" t="str">
        <f t="shared" si="81"/>
        <v>15</v>
      </c>
      <c r="U680" s="23" t="str">
        <f t="shared" si="84"/>
        <v>N</v>
      </c>
      <c r="V680" s="23" t="str">
        <f t="shared" si="82"/>
        <v>8</v>
      </c>
      <c r="W680" s="23" t="str">
        <f t="shared" si="85"/>
        <v>W</v>
      </c>
      <c r="X680" s="23" t="str">
        <f t="shared" si="86"/>
        <v>OK</v>
      </c>
      <c r="Y680" s="184" t="str">
        <f t="shared" si="87"/>
        <v>L0007743</v>
      </c>
      <c r="Z680" s="28"/>
      <c r="AA680" s="28"/>
      <c r="AB680" s="23"/>
    </row>
    <row r="681" spans="1:28" ht="15">
      <c r="A681" s="2" t="s">
        <v>7102</v>
      </c>
      <c r="B681" s="2" t="s">
        <v>13</v>
      </c>
      <c r="C681" s="2" t="s">
        <v>14</v>
      </c>
      <c r="D681" s="2" t="s">
        <v>822</v>
      </c>
      <c r="E681" s="2" t="s">
        <v>1177</v>
      </c>
      <c r="F681" s="2" t="s">
        <v>15</v>
      </c>
      <c r="G681" s="2" t="s">
        <v>3477</v>
      </c>
      <c r="H681" s="2" t="s">
        <v>3495</v>
      </c>
      <c r="I681" s="2" t="s">
        <v>16</v>
      </c>
      <c r="J681" s="75">
        <v>38.36</v>
      </c>
      <c r="K681" s="76">
        <v>0.3125</v>
      </c>
      <c r="L681" s="77">
        <v>0.2</v>
      </c>
      <c r="M681" s="78">
        <v>41229</v>
      </c>
      <c r="N681" s="96" t="s">
        <v>5275</v>
      </c>
      <c r="O681" s="2" t="s">
        <v>538</v>
      </c>
      <c r="P681" s="2" t="s">
        <v>3465</v>
      </c>
      <c r="Q681" s="2" t="s">
        <v>3472</v>
      </c>
      <c r="R681" s="23" t="str">
        <f t="shared" si="83"/>
        <v>OK-Canadian-15N-8W-16</v>
      </c>
      <c r="S681" s="23" t="str">
        <f t="shared" si="80"/>
        <v>15N-8W-16</v>
      </c>
      <c r="T681" s="23" t="str">
        <f t="shared" si="81"/>
        <v>15</v>
      </c>
      <c r="U681" s="23" t="str">
        <f t="shared" si="84"/>
        <v>N</v>
      </c>
      <c r="V681" s="23" t="str">
        <f t="shared" si="82"/>
        <v>8</v>
      </c>
      <c r="W681" s="23" t="str">
        <f t="shared" si="85"/>
        <v>W</v>
      </c>
      <c r="X681" s="23" t="str">
        <f t="shared" si="86"/>
        <v>OK</v>
      </c>
      <c r="Y681" s="184" t="str">
        <f t="shared" si="87"/>
        <v>L0007744</v>
      </c>
      <c r="Z681" s="28"/>
      <c r="AA681" s="28"/>
      <c r="AB681" s="23"/>
    </row>
    <row r="682" spans="1:28" ht="15">
      <c r="A682" s="2" t="s">
        <v>7103</v>
      </c>
      <c r="B682" s="2" t="s">
        <v>13</v>
      </c>
      <c r="C682" s="2" t="s">
        <v>14</v>
      </c>
      <c r="D682" s="2" t="s">
        <v>823</v>
      </c>
      <c r="E682" s="23" t="s">
        <v>2552</v>
      </c>
      <c r="F682" s="2" t="s">
        <v>15</v>
      </c>
      <c r="G682" s="2" t="s">
        <v>3477</v>
      </c>
      <c r="H682" s="2" t="s">
        <v>3501</v>
      </c>
      <c r="I682" s="2" t="s">
        <v>16</v>
      </c>
      <c r="J682" s="75">
        <v>80.599999999999994</v>
      </c>
      <c r="K682" s="76">
        <v>1.111111</v>
      </c>
      <c r="L682" s="77">
        <v>0.1875</v>
      </c>
      <c r="M682" s="78">
        <v>43710</v>
      </c>
      <c r="N682" s="96" t="s">
        <v>5276</v>
      </c>
      <c r="O682" s="2" t="s">
        <v>218</v>
      </c>
      <c r="P682" s="2" t="s">
        <v>3465</v>
      </c>
      <c r="Q682" s="2" t="s">
        <v>3472</v>
      </c>
      <c r="R682" s="23" t="str">
        <f t="shared" si="83"/>
        <v>OK-Canadian-15N-8W-20</v>
      </c>
      <c r="S682" s="23" t="str">
        <f t="shared" si="80"/>
        <v>15N-8W-20</v>
      </c>
      <c r="T682" s="23" t="str">
        <f t="shared" si="81"/>
        <v>15</v>
      </c>
      <c r="U682" s="23" t="str">
        <f t="shared" si="84"/>
        <v>N</v>
      </c>
      <c r="V682" s="23" t="str">
        <f t="shared" si="82"/>
        <v>8</v>
      </c>
      <c r="W682" s="23" t="str">
        <f t="shared" si="85"/>
        <v>W</v>
      </c>
      <c r="X682" s="23" t="str">
        <f t="shared" si="86"/>
        <v>OK</v>
      </c>
      <c r="Y682" s="184" t="str">
        <f t="shared" si="87"/>
        <v>L0007745</v>
      </c>
      <c r="Z682" s="28"/>
      <c r="AA682" s="28"/>
      <c r="AB682" s="23"/>
    </row>
    <row r="683" spans="1:28" ht="15">
      <c r="A683" s="23" t="s">
        <v>7104</v>
      </c>
      <c r="B683" s="2" t="s">
        <v>13</v>
      </c>
      <c r="C683" s="2" t="s">
        <v>14</v>
      </c>
      <c r="D683" s="2" t="s">
        <v>824</v>
      </c>
      <c r="E683" s="2" t="s">
        <v>995</v>
      </c>
      <c r="F683" s="2" t="s">
        <v>15</v>
      </c>
      <c r="G683" s="2" t="s">
        <v>3476</v>
      </c>
      <c r="H683" s="2" t="s">
        <v>3499</v>
      </c>
      <c r="I683" s="2" t="s">
        <v>16</v>
      </c>
      <c r="J683" s="75">
        <v>151.82</v>
      </c>
      <c r="K683" s="76">
        <v>0.17</v>
      </c>
      <c r="L683" s="77">
        <v>0.2</v>
      </c>
      <c r="M683" s="78">
        <v>40710</v>
      </c>
      <c r="N683" s="96" t="s">
        <v>5277</v>
      </c>
      <c r="O683" s="2" t="s">
        <v>538</v>
      </c>
      <c r="P683" s="2" t="s">
        <v>3468</v>
      </c>
      <c r="Q683" s="2" t="s">
        <v>3471</v>
      </c>
      <c r="R683" s="23" t="str">
        <f t="shared" si="83"/>
        <v>OK-Grady-13N-7W-16</v>
      </c>
      <c r="S683" s="23" t="str">
        <f t="shared" si="80"/>
        <v>13N-7W-16</v>
      </c>
      <c r="T683" s="23" t="str">
        <f t="shared" si="81"/>
        <v>13</v>
      </c>
      <c r="U683" s="23" t="str">
        <f t="shared" si="84"/>
        <v>N</v>
      </c>
      <c r="V683" s="23" t="str">
        <f t="shared" si="82"/>
        <v>7</v>
      </c>
      <c r="W683" s="23" t="str">
        <f t="shared" si="85"/>
        <v>W</v>
      </c>
      <c r="X683" s="23" t="str">
        <f t="shared" si="86"/>
        <v>OK</v>
      </c>
      <c r="Y683" s="184" t="str">
        <f t="shared" si="87"/>
        <v>L0007746</v>
      </c>
      <c r="Z683" s="28"/>
      <c r="AA683" s="28"/>
      <c r="AB683" s="23"/>
    </row>
    <row r="684" spans="1:28" ht="15">
      <c r="A684" s="2" t="s">
        <v>7105</v>
      </c>
      <c r="B684" s="2" t="s">
        <v>13</v>
      </c>
      <c r="C684" s="2" t="s">
        <v>14</v>
      </c>
      <c r="D684" s="2" t="s">
        <v>825</v>
      </c>
      <c r="E684" s="23" t="s">
        <v>2692</v>
      </c>
      <c r="F684" s="2" t="s">
        <v>15</v>
      </c>
      <c r="G684" s="2" t="s">
        <v>3477</v>
      </c>
      <c r="H684" s="2" t="s">
        <v>3496</v>
      </c>
      <c r="I684" s="2" t="s">
        <v>16</v>
      </c>
      <c r="J684" s="75">
        <v>5.09</v>
      </c>
      <c r="K684" s="76">
        <v>5</v>
      </c>
      <c r="L684" s="77">
        <v>0.1875</v>
      </c>
      <c r="M684" s="78">
        <v>40725</v>
      </c>
      <c r="N684" s="96" t="s">
        <v>5278</v>
      </c>
      <c r="O684" s="2" t="s">
        <v>115</v>
      </c>
      <c r="P684" s="2" t="s">
        <v>3465</v>
      </c>
      <c r="Q684" s="2" t="s">
        <v>3472</v>
      </c>
      <c r="R684" s="23" t="str">
        <f t="shared" si="83"/>
        <v>OK-Canadian-15N-8W-6</v>
      </c>
      <c r="S684" s="23" t="str">
        <f t="shared" si="80"/>
        <v>15N-8W-6</v>
      </c>
      <c r="T684" s="23" t="str">
        <f t="shared" si="81"/>
        <v>15</v>
      </c>
      <c r="U684" s="23" t="str">
        <f t="shared" si="84"/>
        <v>N</v>
      </c>
      <c r="V684" s="23" t="str">
        <f t="shared" si="82"/>
        <v>8</v>
      </c>
      <c r="W684" s="23" t="str">
        <f t="shared" si="85"/>
        <v>W</v>
      </c>
      <c r="X684" s="23" t="str">
        <f t="shared" si="86"/>
        <v>OK</v>
      </c>
      <c r="Y684" s="184" t="str">
        <f t="shared" si="87"/>
        <v>L0007747</v>
      </c>
      <c r="Z684" s="28"/>
      <c r="AA684" s="28"/>
      <c r="AB684" s="23"/>
    </row>
    <row r="685" spans="1:28" ht="15">
      <c r="A685" s="2" t="s">
        <v>7106</v>
      </c>
      <c r="B685" s="2" t="s">
        <v>13</v>
      </c>
      <c r="C685" s="2" t="s">
        <v>14</v>
      </c>
      <c r="D685" s="2" t="s">
        <v>826</v>
      </c>
      <c r="E685" s="2" t="s">
        <v>1327</v>
      </c>
      <c r="F685" s="2" t="s">
        <v>15</v>
      </c>
      <c r="G685" s="2" t="s">
        <v>3477</v>
      </c>
      <c r="H685" s="2" t="s">
        <v>3501</v>
      </c>
      <c r="I685" s="2" t="s">
        <v>16</v>
      </c>
      <c r="J685" s="75">
        <v>18.260000000000002</v>
      </c>
      <c r="K685" s="76">
        <v>0.83333330000000005</v>
      </c>
      <c r="L685" s="77">
        <v>0.1875</v>
      </c>
      <c r="M685" s="78">
        <v>41194</v>
      </c>
      <c r="N685" s="96" t="s">
        <v>5279</v>
      </c>
      <c r="O685" s="2" t="s">
        <v>218</v>
      </c>
      <c r="P685" s="2" t="s">
        <v>3465</v>
      </c>
      <c r="Q685" s="2" t="s">
        <v>3472</v>
      </c>
      <c r="R685" s="23" t="str">
        <f t="shared" si="83"/>
        <v>OK-Canadian-15N-8W-20</v>
      </c>
      <c r="S685" s="23" t="str">
        <f t="shared" si="80"/>
        <v>15N-8W-20</v>
      </c>
      <c r="T685" s="23" t="str">
        <f t="shared" si="81"/>
        <v>15</v>
      </c>
      <c r="U685" s="23" t="str">
        <f t="shared" si="84"/>
        <v>N</v>
      </c>
      <c r="V685" s="23" t="str">
        <f t="shared" si="82"/>
        <v>8</v>
      </c>
      <c r="W685" s="23" t="str">
        <f t="shared" si="85"/>
        <v>W</v>
      </c>
      <c r="X685" s="23" t="str">
        <f t="shared" si="86"/>
        <v>OK</v>
      </c>
      <c r="Y685" s="184" t="str">
        <f t="shared" si="87"/>
        <v>L0007748</v>
      </c>
      <c r="Z685" s="28"/>
      <c r="AA685" s="28"/>
      <c r="AB685" s="23"/>
    </row>
    <row r="686" spans="1:28" ht="15">
      <c r="A686" s="23" t="s">
        <v>7107</v>
      </c>
      <c r="B686" s="2" t="s">
        <v>13</v>
      </c>
      <c r="C686" s="2" t="s">
        <v>14</v>
      </c>
      <c r="D686" s="2" t="s">
        <v>827</v>
      </c>
      <c r="E686" s="23" t="s">
        <v>1274</v>
      </c>
      <c r="F686" s="2" t="s">
        <v>15</v>
      </c>
      <c r="G686" s="2" t="s">
        <v>3477</v>
      </c>
      <c r="H686" s="2" t="s">
        <v>3496</v>
      </c>
      <c r="I686" s="2" t="s">
        <v>16</v>
      </c>
      <c r="J686" s="75">
        <v>167.85</v>
      </c>
      <c r="K686" s="76">
        <v>0.1875</v>
      </c>
      <c r="L686" s="77">
        <v>0.1875</v>
      </c>
      <c r="M686" s="78">
        <v>43702</v>
      </c>
      <c r="N686" s="96" t="s">
        <v>4542</v>
      </c>
      <c r="O686" s="2" t="s">
        <v>115</v>
      </c>
      <c r="P686" s="2" t="s">
        <v>3465</v>
      </c>
      <c r="Q686" s="2" t="s">
        <v>3472</v>
      </c>
      <c r="R686" s="23" t="str">
        <f t="shared" si="83"/>
        <v>OK-Canadian-15N-8W-6</v>
      </c>
      <c r="S686" s="23" t="str">
        <f t="shared" si="80"/>
        <v>15N-8W-6</v>
      </c>
      <c r="T686" s="23" t="str">
        <f t="shared" si="81"/>
        <v>15</v>
      </c>
      <c r="U686" s="23" t="str">
        <f t="shared" si="84"/>
        <v>N</v>
      </c>
      <c r="V686" s="23" t="str">
        <f t="shared" si="82"/>
        <v>8</v>
      </c>
      <c r="W686" s="23" t="str">
        <f t="shared" si="85"/>
        <v>W</v>
      </c>
      <c r="X686" s="23" t="str">
        <f t="shared" si="86"/>
        <v>OK</v>
      </c>
      <c r="Y686" s="184" t="str">
        <f t="shared" si="87"/>
        <v>L0007749</v>
      </c>
      <c r="Z686" s="28"/>
      <c r="AA686" s="28"/>
      <c r="AB686" s="23"/>
    </row>
    <row r="687" spans="1:28" ht="15">
      <c r="A687" s="2" t="s">
        <v>7108</v>
      </c>
      <c r="B687" s="2" t="s">
        <v>13</v>
      </c>
      <c r="C687" s="2" t="s">
        <v>14</v>
      </c>
      <c r="D687" s="2" t="s">
        <v>828</v>
      </c>
      <c r="E687" s="2" t="s">
        <v>616</v>
      </c>
      <c r="F687" s="2" t="s">
        <v>15</v>
      </c>
      <c r="G687" s="2" t="s">
        <v>3476</v>
      </c>
      <c r="H687" s="2" t="s">
        <v>3499</v>
      </c>
      <c r="I687" s="2" t="s">
        <v>16</v>
      </c>
      <c r="J687" s="75">
        <v>393.19</v>
      </c>
      <c r="K687" s="76">
        <v>19.25</v>
      </c>
      <c r="L687" s="77">
        <v>0.2</v>
      </c>
      <c r="M687" s="78">
        <v>40690</v>
      </c>
      <c r="N687" s="96" t="s">
        <v>3552</v>
      </c>
      <c r="O687" s="2" t="s">
        <v>538</v>
      </c>
      <c r="P687" s="2" t="s">
        <v>3468</v>
      </c>
      <c r="Q687" s="2" t="s">
        <v>3471</v>
      </c>
      <c r="R687" s="23" t="str">
        <f t="shared" si="83"/>
        <v>OK-Grady-13N-7W-16</v>
      </c>
      <c r="S687" s="23" t="str">
        <f t="shared" si="80"/>
        <v>13N-7W-16</v>
      </c>
      <c r="T687" s="23" t="str">
        <f t="shared" si="81"/>
        <v>13</v>
      </c>
      <c r="U687" s="23" t="str">
        <f t="shared" si="84"/>
        <v>N</v>
      </c>
      <c r="V687" s="23" t="str">
        <f t="shared" si="82"/>
        <v>7</v>
      </c>
      <c r="W687" s="23" t="str">
        <f t="shared" si="85"/>
        <v>W</v>
      </c>
      <c r="X687" s="23" t="str">
        <f t="shared" si="86"/>
        <v>OK</v>
      </c>
      <c r="Y687" s="184" t="str">
        <f t="shared" si="87"/>
        <v>L0007750</v>
      </c>
      <c r="Z687" s="28"/>
      <c r="AA687" s="28"/>
      <c r="AB687" s="23"/>
    </row>
    <row r="688" spans="1:28" ht="15">
      <c r="A688" s="2" t="s">
        <v>7109</v>
      </c>
      <c r="B688" s="2" t="s">
        <v>13</v>
      </c>
      <c r="C688" s="2" t="s">
        <v>14</v>
      </c>
      <c r="D688" s="2" t="s">
        <v>829</v>
      </c>
      <c r="E688" s="2" t="s">
        <v>215</v>
      </c>
      <c r="F688" s="2" t="s">
        <v>15</v>
      </c>
      <c r="G688" s="2" t="s">
        <v>3477</v>
      </c>
      <c r="H688" s="2" t="s">
        <v>3496</v>
      </c>
      <c r="I688" s="2" t="s">
        <v>16</v>
      </c>
      <c r="J688" s="75">
        <v>81.69</v>
      </c>
      <c r="K688" s="76">
        <v>2.5262500000000001</v>
      </c>
      <c r="L688" s="77">
        <v>0.1875</v>
      </c>
      <c r="M688" s="78">
        <v>40693</v>
      </c>
      <c r="N688" s="96" t="s">
        <v>5280</v>
      </c>
      <c r="O688" s="2" t="s">
        <v>115</v>
      </c>
      <c r="P688" s="2" t="s">
        <v>3465</v>
      </c>
      <c r="Q688" s="2" t="s">
        <v>3472</v>
      </c>
      <c r="R688" s="23" t="str">
        <f t="shared" si="83"/>
        <v>OK-Canadian-15N-8W-6</v>
      </c>
      <c r="S688" s="23" t="str">
        <f t="shared" si="80"/>
        <v>15N-8W-6</v>
      </c>
      <c r="T688" s="23" t="str">
        <f t="shared" si="81"/>
        <v>15</v>
      </c>
      <c r="U688" s="23" t="str">
        <f t="shared" si="84"/>
        <v>N</v>
      </c>
      <c r="V688" s="23" t="str">
        <f t="shared" si="82"/>
        <v>8</v>
      </c>
      <c r="W688" s="23" t="str">
        <f t="shared" si="85"/>
        <v>W</v>
      </c>
      <c r="X688" s="23" t="str">
        <f t="shared" si="86"/>
        <v>OK</v>
      </c>
      <c r="Y688" s="184" t="str">
        <f t="shared" si="87"/>
        <v>L0007751</v>
      </c>
      <c r="Z688" s="28"/>
      <c r="AA688" s="28"/>
      <c r="AB688" s="23"/>
    </row>
    <row r="689" spans="1:28" ht="15">
      <c r="A689" s="23" t="s">
        <v>7110</v>
      </c>
      <c r="B689" s="2" t="s">
        <v>13</v>
      </c>
      <c r="C689" s="2" t="s">
        <v>14</v>
      </c>
      <c r="D689" s="2" t="s">
        <v>830</v>
      </c>
      <c r="E689" s="23" t="s">
        <v>1777</v>
      </c>
      <c r="F689" s="2" t="s">
        <v>15</v>
      </c>
      <c r="G689" s="2" t="s">
        <v>3477</v>
      </c>
      <c r="H689" s="2" t="s">
        <v>3496</v>
      </c>
      <c r="I689" s="2" t="s">
        <v>16</v>
      </c>
      <c r="J689" s="75">
        <v>41.57</v>
      </c>
      <c r="K689" s="76">
        <v>9.9275000000000002</v>
      </c>
      <c r="L689" s="77">
        <v>0.1875</v>
      </c>
      <c r="M689" s="78">
        <v>41162</v>
      </c>
      <c r="N689" s="96" t="s">
        <v>3839</v>
      </c>
      <c r="O689" s="2" t="s">
        <v>115</v>
      </c>
      <c r="P689" s="2" t="s">
        <v>3465</v>
      </c>
      <c r="Q689" s="2" t="s">
        <v>3472</v>
      </c>
      <c r="R689" s="23" t="str">
        <f t="shared" si="83"/>
        <v>OK-Canadian-15N-8W-6</v>
      </c>
      <c r="S689" s="23" t="str">
        <f t="shared" si="80"/>
        <v>15N-8W-6</v>
      </c>
      <c r="T689" s="23" t="str">
        <f t="shared" si="81"/>
        <v>15</v>
      </c>
      <c r="U689" s="23" t="str">
        <f t="shared" si="84"/>
        <v>N</v>
      </c>
      <c r="V689" s="23" t="str">
        <f t="shared" si="82"/>
        <v>8</v>
      </c>
      <c r="W689" s="23" t="str">
        <f t="shared" si="85"/>
        <v>W</v>
      </c>
      <c r="X689" s="23" t="str">
        <f t="shared" si="86"/>
        <v>OK</v>
      </c>
      <c r="Y689" s="184" t="str">
        <f t="shared" si="87"/>
        <v>L0007752</v>
      </c>
      <c r="Z689" s="28"/>
      <c r="AA689" s="28"/>
      <c r="AB689" s="23"/>
    </row>
    <row r="690" spans="1:28" ht="15">
      <c r="A690" s="2" t="s">
        <v>7111</v>
      </c>
      <c r="B690" s="2" t="s">
        <v>13</v>
      </c>
      <c r="C690" s="2" t="s">
        <v>14</v>
      </c>
      <c r="D690" s="2" t="s">
        <v>831</v>
      </c>
      <c r="E690" s="2" t="s">
        <v>174</v>
      </c>
      <c r="F690" s="2" t="s">
        <v>15</v>
      </c>
      <c r="G690" s="2" t="s">
        <v>3477</v>
      </c>
      <c r="H690" s="2" t="s">
        <v>3497</v>
      </c>
      <c r="I690" s="2" t="s">
        <v>16</v>
      </c>
      <c r="J690" s="75">
        <v>172.93</v>
      </c>
      <c r="K690" s="76">
        <v>1.0689</v>
      </c>
      <c r="L690" s="77">
        <v>0.1875</v>
      </c>
      <c r="M690" s="78">
        <v>43652</v>
      </c>
      <c r="N690" s="96" t="s">
        <v>3840</v>
      </c>
      <c r="O690" s="2" t="s">
        <v>683</v>
      </c>
      <c r="P690" s="2" t="s">
        <v>3465</v>
      </c>
      <c r="Q690" s="2" t="s">
        <v>3472</v>
      </c>
      <c r="R690" s="23" t="str">
        <f t="shared" si="83"/>
        <v>OK-Canadian-15N-8W-7</v>
      </c>
      <c r="S690" s="23" t="str">
        <f t="shared" si="80"/>
        <v>15N-8W-7</v>
      </c>
      <c r="T690" s="23" t="str">
        <f t="shared" si="81"/>
        <v>15</v>
      </c>
      <c r="U690" s="23" t="str">
        <f t="shared" si="84"/>
        <v>N</v>
      </c>
      <c r="V690" s="23" t="str">
        <f t="shared" si="82"/>
        <v>8</v>
      </c>
      <c r="W690" s="23" t="str">
        <f t="shared" si="85"/>
        <v>W</v>
      </c>
      <c r="X690" s="23" t="str">
        <f t="shared" si="86"/>
        <v>OK</v>
      </c>
      <c r="Y690" s="184" t="str">
        <f t="shared" si="87"/>
        <v>L0007753</v>
      </c>
      <c r="Z690" s="28"/>
      <c r="AA690" s="28"/>
      <c r="AB690" s="23"/>
    </row>
    <row r="691" spans="1:28" ht="15">
      <c r="A691" s="2" t="s">
        <v>7112</v>
      </c>
      <c r="B691" s="2" t="s">
        <v>13</v>
      </c>
      <c r="C691" s="2" t="s">
        <v>14</v>
      </c>
      <c r="D691" s="2" t="s">
        <v>832</v>
      </c>
      <c r="E691" s="2" t="s">
        <v>898</v>
      </c>
      <c r="F691" s="2" t="s">
        <v>15</v>
      </c>
      <c r="G691" s="2" t="s">
        <v>3477</v>
      </c>
      <c r="H691" s="2" t="s">
        <v>3495</v>
      </c>
      <c r="I691" s="2" t="s">
        <v>16</v>
      </c>
      <c r="J691" s="75">
        <v>62.9</v>
      </c>
      <c r="K691" s="76">
        <v>5</v>
      </c>
      <c r="L691" s="77">
        <v>0.1875</v>
      </c>
      <c r="M691" s="78">
        <v>40677</v>
      </c>
      <c r="N691" s="96" t="s">
        <v>3841</v>
      </c>
      <c r="O691" s="2" t="s">
        <v>538</v>
      </c>
      <c r="P691" s="2" t="s">
        <v>3465</v>
      </c>
      <c r="Q691" s="2" t="s">
        <v>3472</v>
      </c>
      <c r="R691" s="23" t="str">
        <f t="shared" si="83"/>
        <v>OK-Canadian-15N-8W-16</v>
      </c>
      <c r="S691" s="23" t="str">
        <f t="shared" si="80"/>
        <v>15N-8W-16</v>
      </c>
      <c r="T691" s="23" t="str">
        <f t="shared" si="81"/>
        <v>15</v>
      </c>
      <c r="U691" s="23" t="str">
        <f t="shared" si="84"/>
        <v>N</v>
      </c>
      <c r="V691" s="23" t="str">
        <f t="shared" si="82"/>
        <v>8</v>
      </c>
      <c r="W691" s="23" t="str">
        <f t="shared" si="85"/>
        <v>W</v>
      </c>
      <c r="X691" s="23" t="str">
        <f t="shared" si="86"/>
        <v>OK</v>
      </c>
      <c r="Y691" s="184" t="str">
        <f t="shared" si="87"/>
        <v>L0007754</v>
      </c>
      <c r="Z691" s="28"/>
      <c r="AA691" s="28"/>
      <c r="AB691" s="23"/>
    </row>
    <row r="692" spans="1:28" ht="15">
      <c r="A692" s="23" t="s">
        <v>7113</v>
      </c>
      <c r="B692" s="2" t="s">
        <v>13</v>
      </c>
      <c r="C692" s="2" t="s">
        <v>14</v>
      </c>
      <c r="D692" s="2" t="s">
        <v>833</v>
      </c>
      <c r="E692" s="23" t="s">
        <v>1777</v>
      </c>
      <c r="F692" s="2" t="s">
        <v>15</v>
      </c>
      <c r="G692" s="2" t="s">
        <v>3477</v>
      </c>
      <c r="H692" s="2" t="s">
        <v>3495</v>
      </c>
      <c r="I692" s="2" t="s">
        <v>16</v>
      </c>
      <c r="J692" s="75">
        <v>54.35</v>
      </c>
      <c r="K692" s="76">
        <v>5</v>
      </c>
      <c r="L692" s="77">
        <v>0.1875</v>
      </c>
      <c r="M692" s="78">
        <v>40691</v>
      </c>
      <c r="N692" s="96" t="s">
        <v>3842</v>
      </c>
      <c r="O692" s="2" t="s">
        <v>538</v>
      </c>
      <c r="P692" s="2" t="s">
        <v>3465</v>
      </c>
      <c r="Q692" s="2" t="s">
        <v>3472</v>
      </c>
      <c r="R692" s="23" t="str">
        <f t="shared" si="83"/>
        <v>OK-Canadian-15N-8W-16</v>
      </c>
      <c r="S692" s="23" t="str">
        <f t="shared" si="80"/>
        <v>15N-8W-16</v>
      </c>
      <c r="T692" s="23" t="str">
        <f t="shared" si="81"/>
        <v>15</v>
      </c>
      <c r="U692" s="23" t="str">
        <f t="shared" si="84"/>
        <v>N</v>
      </c>
      <c r="V692" s="23" t="str">
        <f t="shared" si="82"/>
        <v>8</v>
      </c>
      <c r="W692" s="23" t="str">
        <f t="shared" si="85"/>
        <v>W</v>
      </c>
      <c r="X692" s="23" t="str">
        <f t="shared" si="86"/>
        <v>OK</v>
      </c>
      <c r="Y692" s="184" t="str">
        <f t="shared" si="87"/>
        <v>L0007755</v>
      </c>
      <c r="Z692" s="28"/>
      <c r="AA692" s="28"/>
      <c r="AB692" s="23"/>
    </row>
    <row r="693" spans="1:28" ht="15">
      <c r="A693" s="2" t="s">
        <v>7114</v>
      </c>
      <c r="B693" s="2" t="s">
        <v>13</v>
      </c>
      <c r="C693" s="2" t="s">
        <v>14</v>
      </c>
      <c r="D693" s="2" t="s">
        <v>834</v>
      </c>
      <c r="E693" s="2" t="s">
        <v>215</v>
      </c>
      <c r="F693" s="2" t="s">
        <v>15</v>
      </c>
      <c r="G693" s="2" t="s">
        <v>3477</v>
      </c>
      <c r="H693" s="2" t="s">
        <v>3495</v>
      </c>
      <c r="I693" s="2" t="s">
        <v>16</v>
      </c>
      <c r="J693" s="75">
        <v>56.03</v>
      </c>
      <c r="K693" s="76">
        <v>5</v>
      </c>
      <c r="L693" s="77">
        <v>0.1875</v>
      </c>
      <c r="M693" s="78">
        <v>41161</v>
      </c>
      <c r="N693" s="96" t="s">
        <v>3843</v>
      </c>
      <c r="O693" s="2" t="s">
        <v>538</v>
      </c>
      <c r="P693" s="2" t="s">
        <v>3465</v>
      </c>
      <c r="Q693" s="2" t="s">
        <v>3472</v>
      </c>
      <c r="R693" s="23" t="str">
        <f t="shared" si="83"/>
        <v>OK-Canadian-15N-8W-16</v>
      </c>
      <c r="S693" s="23" t="str">
        <f t="shared" si="80"/>
        <v>15N-8W-16</v>
      </c>
      <c r="T693" s="23" t="str">
        <f t="shared" si="81"/>
        <v>15</v>
      </c>
      <c r="U693" s="23" t="str">
        <f t="shared" si="84"/>
        <v>N</v>
      </c>
      <c r="V693" s="23" t="str">
        <f t="shared" si="82"/>
        <v>8</v>
      </c>
      <c r="W693" s="23" t="str">
        <f t="shared" si="85"/>
        <v>W</v>
      </c>
      <c r="X693" s="23" t="str">
        <f t="shared" si="86"/>
        <v>OK</v>
      </c>
      <c r="Y693" s="184" t="str">
        <f t="shared" si="87"/>
        <v>L0007756</v>
      </c>
      <c r="Z693" s="28"/>
      <c r="AA693" s="28"/>
      <c r="AB693" s="23"/>
    </row>
    <row r="694" spans="1:28" ht="15">
      <c r="A694" s="2" t="s">
        <v>7115</v>
      </c>
      <c r="B694" s="2" t="s">
        <v>13</v>
      </c>
      <c r="C694" s="2" t="s">
        <v>14</v>
      </c>
      <c r="D694" s="2" t="s">
        <v>835</v>
      </c>
      <c r="E694" s="23" t="s">
        <v>3063</v>
      </c>
      <c r="F694" s="2" t="s">
        <v>15</v>
      </c>
      <c r="G694" s="2" t="s">
        <v>3477</v>
      </c>
      <c r="H694" s="2" t="s">
        <v>3495</v>
      </c>
      <c r="I694" s="2" t="s">
        <v>16</v>
      </c>
      <c r="J694" s="75">
        <v>19.329999999999998</v>
      </c>
      <c r="K694" s="76">
        <v>5</v>
      </c>
      <c r="L694" s="77">
        <v>0.125</v>
      </c>
      <c r="M694" s="78">
        <v>43660</v>
      </c>
      <c r="N694" s="94" t="s">
        <v>5281</v>
      </c>
      <c r="O694" s="2" t="s">
        <v>538</v>
      </c>
      <c r="P694" s="2" t="s">
        <v>3465</v>
      </c>
      <c r="Q694" s="2" t="s">
        <v>3472</v>
      </c>
      <c r="R694" s="23" t="str">
        <f t="shared" si="83"/>
        <v>OK-Canadian-15N-8W-16</v>
      </c>
      <c r="S694" s="23" t="str">
        <f t="shared" si="80"/>
        <v>15N-8W-16</v>
      </c>
      <c r="T694" s="23" t="str">
        <f t="shared" si="81"/>
        <v>15</v>
      </c>
      <c r="U694" s="23" t="str">
        <f t="shared" si="84"/>
        <v>N</v>
      </c>
      <c r="V694" s="23" t="str">
        <f t="shared" si="82"/>
        <v>8</v>
      </c>
      <c r="W694" s="23" t="str">
        <f t="shared" si="85"/>
        <v>W</v>
      </c>
      <c r="X694" s="23" t="str">
        <f t="shared" si="86"/>
        <v>OK</v>
      </c>
      <c r="Y694" s="184" t="str">
        <f t="shared" si="87"/>
        <v>L0007757</v>
      </c>
      <c r="Z694" s="28"/>
      <c r="AA694" s="28"/>
      <c r="AB694" s="23"/>
    </row>
    <row r="695" spans="1:28" ht="15">
      <c r="A695" s="23" t="s">
        <v>7116</v>
      </c>
      <c r="B695" s="2" t="s">
        <v>13</v>
      </c>
      <c r="C695" s="2" t="s">
        <v>14</v>
      </c>
      <c r="D695" s="2" t="s">
        <v>453</v>
      </c>
      <c r="E695" s="23" t="s">
        <v>2692</v>
      </c>
      <c r="F695" s="2" t="s">
        <v>15</v>
      </c>
      <c r="G695" s="2" t="s">
        <v>3477</v>
      </c>
      <c r="H695" s="23" t="s">
        <v>3497</v>
      </c>
      <c r="I695" s="2" t="s">
        <v>16</v>
      </c>
      <c r="J695" s="75">
        <v>160.05000000000001</v>
      </c>
      <c r="K695" s="76">
        <v>1.4268700000000001</v>
      </c>
      <c r="L695" s="77">
        <v>0.2</v>
      </c>
      <c r="M695" s="78">
        <v>40677</v>
      </c>
      <c r="N695" s="96" t="s">
        <v>3844</v>
      </c>
      <c r="O695" s="2" t="s">
        <v>683</v>
      </c>
      <c r="P695" s="2" t="s">
        <v>3465</v>
      </c>
      <c r="Q695" s="2" t="s">
        <v>3472</v>
      </c>
      <c r="R695" s="23" t="str">
        <f t="shared" si="83"/>
        <v>OK-Canadian-15N-8W-7</v>
      </c>
      <c r="S695" s="23" t="str">
        <f t="shared" si="80"/>
        <v>15N-8W-7</v>
      </c>
      <c r="T695" s="23" t="str">
        <f t="shared" si="81"/>
        <v>15</v>
      </c>
      <c r="U695" s="23" t="str">
        <f t="shared" si="84"/>
        <v>N</v>
      </c>
      <c r="V695" s="23" t="str">
        <f t="shared" si="82"/>
        <v>8</v>
      </c>
      <c r="W695" s="23" t="str">
        <f t="shared" si="85"/>
        <v>W</v>
      </c>
      <c r="X695" s="23" t="str">
        <f t="shared" si="86"/>
        <v>OK</v>
      </c>
      <c r="Y695" s="184" t="str">
        <f t="shared" si="87"/>
        <v>L0007758</v>
      </c>
      <c r="Z695" s="28"/>
      <c r="AA695" s="28"/>
      <c r="AB695" s="23"/>
    </row>
    <row r="696" spans="1:28" ht="15">
      <c r="A696" s="2" t="s">
        <v>7117</v>
      </c>
      <c r="B696" s="2" t="s">
        <v>13</v>
      </c>
      <c r="C696" s="2" t="s">
        <v>14</v>
      </c>
      <c r="D696" s="2" t="s">
        <v>836</v>
      </c>
      <c r="E696" s="2" t="s">
        <v>354</v>
      </c>
      <c r="F696" s="2" t="s">
        <v>15</v>
      </c>
      <c r="G696" s="2" t="s">
        <v>3477</v>
      </c>
      <c r="H696" s="23" t="s">
        <v>3503</v>
      </c>
      <c r="I696" s="2" t="s">
        <v>16</v>
      </c>
      <c r="J696" s="75">
        <v>1.02</v>
      </c>
      <c r="K696" s="76">
        <v>1.7</v>
      </c>
      <c r="L696" s="77">
        <v>0.25</v>
      </c>
      <c r="M696" s="78">
        <v>35622</v>
      </c>
      <c r="N696" s="96" t="s">
        <v>5282</v>
      </c>
      <c r="O696" s="2" t="s">
        <v>112</v>
      </c>
      <c r="P696" s="2" t="s">
        <v>3465</v>
      </c>
      <c r="Q696" s="2" t="s">
        <v>3472</v>
      </c>
      <c r="R696" s="23" t="str">
        <f t="shared" si="83"/>
        <v>OK-Canadian-15N-8W-10</v>
      </c>
      <c r="S696" s="23" t="str">
        <f t="shared" si="80"/>
        <v>15N-8W-10</v>
      </c>
      <c r="T696" s="23" t="str">
        <f t="shared" si="81"/>
        <v>15</v>
      </c>
      <c r="U696" s="23" t="str">
        <f t="shared" si="84"/>
        <v>N</v>
      </c>
      <c r="V696" s="23" t="str">
        <f t="shared" si="82"/>
        <v>8</v>
      </c>
      <c r="W696" s="23" t="str">
        <f t="shared" si="85"/>
        <v>W</v>
      </c>
      <c r="X696" s="23" t="str">
        <f t="shared" si="86"/>
        <v>OK</v>
      </c>
      <c r="Y696" s="184" t="str">
        <f t="shared" si="87"/>
        <v>L0007759</v>
      </c>
      <c r="Z696" s="28"/>
      <c r="AA696" s="28"/>
      <c r="AB696" s="23"/>
    </row>
    <row r="697" spans="1:28" ht="15">
      <c r="A697" s="2" t="s">
        <v>7118</v>
      </c>
      <c r="B697" s="2" t="s">
        <v>13</v>
      </c>
      <c r="C697" s="2" t="s">
        <v>14</v>
      </c>
      <c r="D697" s="2" t="s">
        <v>837</v>
      </c>
      <c r="E697" s="2" t="s">
        <v>354</v>
      </c>
      <c r="F697" s="2" t="s">
        <v>15</v>
      </c>
      <c r="G697" s="2" t="s">
        <v>3477</v>
      </c>
      <c r="H697" s="23" t="s">
        <v>3503</v>
      </c>
      <c r="I697" s="2" t="s">
        <v>16</v>
      </c>
      <c r="J697" s="75">
        <v>0.96</v>
      </c>
      <c r="K697" s="76">
        <v>2.04</v>
      </c>
      <c r="L697" s="77">
        <v>0.22</v>
      </c>
      <c r="M697" s="78">
        <v>36093</v>
      </c>
      <c r="N697" s="96" t="s">
        <v>5283</v>
      </c>
      <c r="O697" s="2" t="s">
        <v>112</v>
      </c>
      <c r="P697" s="2" t="s">
        <v>3465</v>
      </c>
      <c r="Q697" s="2" t="s">
        <v>3472</v>
      </c>
      <c r="R697" s="23" t="str">
        <f t="shared" si="83"/>
        <v>OK-Canadian-15N-8W-10</v>
      </c>
      <c r="S697" s="23" t="str">
        <f t="shared" si="80"/>
        <v>15N-8W-10</v>
      </c>
      <c r="T697" s="23" t="str">
        <f t="shared" si="81"/>
        <v>15</v>
      </c>
      <c r="U697" s="23" t="str">
        <f t="shared" si="84"/>
        <v>N</v>
      </c>
      <c r="V697" s="23" t="str">
        <f t="shared" si="82"/>
        <v>8</v>
      </c>
      <c r="W697" s="23" t="str">
        <f t="shared" si="85"/>
        <v>W</v>
      </c>
      <c r="X697" s="23" t="str">
        <f t="shared" si="86"/>
        <v>OK</v>
      </c>
      <c r="Y697" s="184" t="str">
        <f t="shared" si="87"/>
        <v>L0007760</v>
      </c>
      <c r="Z697" s="28"/>
      <c r="AA697" s="28"/>
      <c r="AB697" s="23"/>
    </row>
    <row r="698" spans="1:28" ht="15">
      <c r="A698" s="23" t="s">
        <v>7119</v>
      </c>
      <c r="B698" s="2" t="s">
        <v>13</v>
      </c>
      <c r="C698" s="2" t="s">
        <v>14</v>
      </c>
      <c r="D698" s="2" t="s">
        <v>838</v>
      </c>
      <c r="E698" s="23" t="s">
        <v>2207</v>
      </c>
      <c r="F698" s="2" t="s">
        <v>15</v>
      </c>
      <c r="G698" s="2" t="s">
        <v>3477</v>
      </c>
      <c r="H698" s="23" t="s">
        <v>3503</v>
      </c>
      <c r="I698" s="2" t="s">
        <v>16</v>
      </c>
      <c r="J698" s="75">
        <v>1.01</v>
      </c>
      <c r="K698" s="76">
        <v>10.199999999999999</v>
      </c>
      <c r="L698" s="77">
        <v>0.22</v>
      </c>
      <c r="M698" s="78">
        <v>38626</v>
      </c>
      <c r="N698" s="96" t="s">
        <v>5284</v>
      </c>
      <c r="O698" s="2" t="s">
        <v>112</v>
      </c>
      <c r="P698" s="2" t="s">
        <v>3465</v>
      </c>
      <c r="Q698" s="2" t="s">
        <v>3472</v>
      </c>
      <c r="R698" s="23" t="str">
        <f t="shared" si="83"/>
        <v>OK-Canadian-15N-8W-10</v>
      </c>
      <c r="S698" s="23" t="str">
        <f t="shared" si="80"/>
        <v>15N-8W-10</v>
      </c>
      <c r="T698" s="23" t="str">
        <f t="shared" si="81"/>
        <v>15</v>
      </c>
      <c r="U698" s="23" t="str">
        <f t="shared" si="84"/>
        <v>N</v>
      </c>
      <c r="V698" s="23" t="str">
        <f t="shared" si="82"/>
        <v>8</v>
      </c>
      <c r="W698" s="23" t="str">
        <f t="shared" si="85"/>
        <v>W</v>
      </c>
      <c r="X698" s="23" t="str">
        <f t="shared" si="86"/>
        <v>OK</v>
      </c>
      <c r="Y698" s="184" t="str">
        <f t="shared" si="87"/>
        <v>L0007761</v>
      </c>
      <c r="Z698" s="28"/>
      <c r="AA698" s="28"/>
      <c r="AB698" s="23"/>
    </row>
    <row r="699" spans="1:28" ht="15">
      <c r="A699" s="2" t="s">
        <v>7120</v>
      </c>
      <c r="B699" s="2" t="s">
        <v>13</v>
      </c>
      <c r="C699" s="2" t="s">
        <v>14</v>
      </c>
      <c r="D699" s="2" t="s">
        <v>839</v>
      </c>
      <c r="E699" s="2" t="s">
        <v>774</v>
      </c>
      <c r="F699" s="2" t="s">
        <v>15</v>
      </c>
      <c r="G699" s="2" t="s">
        <v>3477</v>
      </c>
      <c r="H699" s="23" t="s">
        <v>3503</v>
      </c>
      <c r="I699" s="2" t="s">
        <v>16</v>
      </c>
      <c r="J699" s="75">
        <v>0.96</v>
      </c>
      <c r="K699" s="76">
        <v>3.4</v>
      </c>
      <c r="L699" s="77">
        <v>0.22</v>
      </c>
      <c r="M699" s="78">
        <v>35631</v>
      </c>
      <c r="N699" s="96" t="s">
        <v>5285</v>
      </c>
      <c r="O699" s="2" t="s">
        <v>112</v>
      </c>
      <c r="P699" s="2" t="s">
        <v>3465</v>
      </c>
      <c r="Q699" s="2" t="s">
        <v>3472</v>
      </c>
      <c r="R699" s="23" t="str">
        <f t="shared" si="83"/>
        <v>OK-Canadian-15N-8W-10</v>
      </c>
      <c r="S699" s="23" t="str">
        <f t="shared" si="80"/>
        <v>15N-8W-10</v>
      </c>
      <c r="T699" s="23" t="str">
        <f t="shared" si="81"/>
        <v>15</v>
      </c>
      <c r="U699" s="23" t="str">
        <f t="shared" si="84"/>
        <v>N</v>
      </c>
      <c r="V699" s="23" t="str">
        <f t="shared" si="82"/>
        <v>8</v>
      </c>
      <c r="W699" s="23" t="str">
        <f t="shared" si="85"/>
        <v>W</v>
      </c>
      <c r="X699" s="23" t="str">
        <f t="shared" si="86"/>
        <v>OK</v>
      </c>
      <c r="Y699" s="184" t="str">
        <f t="shared" si="87"/>
        <v>L0007762</v>
      </c>
      <c r="Z699" s="28"/>
      <c r="AA699" s="28"/>
      <c r="AB699" s="23"/>
    </row>
    <row r="700" spans="1:28" ht="15">
      <c r="A700" s="2" t="s">
        <v>7121</v>
      </c>
      <c r="B700" s="2" t="s">
        <v>13</v>
      </c>
      <c r="C700" s="2" t="s">
        <v>14</v>
      </c>
      <c r="D700" s="2" t="s">
        <v>840</v>
      </c>
      <c r="E700" s="23" t="s">
        <v>2552</v>
      </c>
      <c r="F700" s="2" t="s">
        <v>15</v>
      </c>
      <c r="G700" s="2" t="s">
        <v>3477</v>
      </c>
      <c r="H700" s="2" t="s">
        <v>3503</v>
      </c>
      <c r="I700" s="2" t="s">
        <v>16</v>
      </c>
      <c r="J700" s="75">
        <v>0.97</v>
      </c>
      <c r="K700" s="76">
        <v>1.7</v>
      </c>
      <c r="L700" s="77">
        <v>0.22</v>
      </c>
      <c r="M700" s="78">
        <v>35645</v>
      </c>
      <c r="N700" s="94" t="s">
        <v>5286</v>
      </c>
      <c r="O700" s="2" t="s">
        <v>112</v>
      </c>
      <c r="P700" s="2" t="s">
        <v>3465</v>
      </c>
      <c r="Q700" s="2" t="s">
        <v>3472</v>
      </c>
      <c r="R700" s="23" t="str">
        <f t="shared" si="83"/>
        <v>OK-Canadian-15N-8W-10</v>
      </c>
      <c r="S700" s="23" t="str">
        <f t="shared" si="80"/>
        <v>15N-8W-10</v>
      </c>
      <c r="T700" s="23" t="str">
        <f t="shared" si="81"/>
        <v>15</v>
      </c>
      <c r="U700" s="23" t="str">
        <f t="shared" si="84"/>
        <v>N</v>
      </c>
      <c r="V700" s="23" t="str">
        <f t="shared" si="82"/>
        <v>8</v>
      </c>
      <c r="W700" s="23" t="str">
        <f t="shared" si="85"/>
        <v>W</v>
      </c>
      <c r="X700" s="23" t="str">
        <f t="shared" si="86"/>
        <v>OK</v>
      </c>
      <c r="Y700" s="184" t="str">
        <f t="shared" si="87"/>
        <v>L0007763</v>
      </c>
      <c r="Z700" s="28"/>
      <c r="AA700" s="28"/>
      <c r="AB700" s="23"/>
    </row>
    <row r="701" spans="1:28" ht="15">
      <c r="A701" s="23" t="s">
        <v>7122</v>
      </c>
      <c r="B701" s="2" t="s">
        <v>13</v>
      </c>
      <c r="C701" s="2" t="s">
        <v>14</v>
      </c>
      <c r="D701" s="2" t="s">
        <v>841</v>
      </c>
      <c r="E701" s="2" t="s">
        <v>1471</v>
      </c>
      <c r="F701" s="2" t="s">
        <v>15</v>
      </c>
      <c r="G701" s="2" t="s">
        <v>3477</v>
      </c>
      <c r="H701" s="2" t="s">
        <v>3501</v>
      </c>
      <c r="I701" s="2" t="s">
        <v>16</v>
      </c>
      <c r="J701" s="75">
        <v>0.93</v>
      </c>
      <c r="K701" s="76">
        <v>2.6687500000000002</v>
      </c>
      <c r="L701" s="77">
        <v>0.22</v>
      </c>
      <c r="M701" s="78">
        <v>32830</v>
      </c>
      <c r="N701" s="94" t="s">
        <v>5287</v>
      </c>
      <c r="O701" s="2" t="s">
        <v>218</v>
      </c>
      <c r="P701" s="2" t="s">
        <v>3465</v>
      </c>
      <c r="Q701" s="2" t="s">
        <v>3472</v>
      </c>
      <c r="R701" s="23" t="str">
        <f t="shared" si="83"/>
        <v>OK-Canadian-15N-8W-20</v>
      </c>
      <c r="S701" s="23" t="str">
        <f t="shared" si="80"/>
        <v>15N-8W-20</v>
      </c>
      <c r="T701" s="23" t="str">
        <f t="shared" si="81"/>
        <v>15</v>
      </c>
      <c r="U701" s="23" t="str">
        <f t="shared" si="84"/>
        <v>N</v>
      </c>
      <c r="V701" s="23" t="str">
        <f t="shared" si="82"/>
        <v>8</v>
      </c>
      <c r="W701" s="23" t="str">
        <f t="shared" si="85"/>
        <v>W</v>
      </c>
      <c r="X701" s="23" t="str">
        <f t="shared" si="86"/>
        <v>OK</v>
      </c>
      <c r="Y701" s="184" t="str">
        <f t="shared" si="87"/>
        <v>L0007764</v>
      </c>
      <c r="Z701" s="28"/>
      <c r="AA701" s="28"/>
      <c r="AB701" s="23"/>
    </row>
    <row r="702" spans="1:28" ht="15">
      <c r="A702" s="2" t="s">
        <v>7123</v>
      </c>
      <c r="B702" s="2" t="s">
        <v>13</v>
      </c>
      <c r="C702" s="2" t="s">
        <v>14</v>
      </c>
      <c r="D702" s="2" t="s">
        <v>842</v>
      </c>
      <c r="E702" s="2" t="s">
        <v>1471</v>
      </c>
      <c r="F702" s="2" t="s">
        <v>15</v>
      </c>
      <c r="G702" s="2" t="s">
        <v>3477</v>
      </c>
      <c r="H702" s="2" t="s">
        <v>3501</v>
      </c>
      <c r="I702" s="2" t="s">
        <v>16</v>
      </c>
      <c r="J702" s="75">
        <v>0.95</v>
      </c>
      <c r="K702" s="76">
        <v>1.1666666999999999</v>
      </c>
      <c r="L702" s="77">
        <v>0.22</v>
      </c>
      <c r="M702" s="78">
        <v>34939</v>
      </c>
      <c r="N702" s="94" t="s">
        <v>3845</v>
      </c>
      <c r="O702" s="2" t="s">
        <v>218</v>
      </c>
      <c r="P702" s="2" t="s">
        <v>3465</v>
      </c>
      <c r="Q702" s="2" t="s">
        <v>3472</v>
      </c>
      <c r="R702" s="23" t="str">
        <f t="shared" si="83"/>
        <v>OK-Canadian-15N-8W-20</v>
      </c>
      <c r="S702" s="23" t="str">
        <f t="shared" si="80"/>
        <v>15N-8W-20</v>
      </c>
      <c r="T702" s="23" t="str">
        <f t="shared" si="81"/>
        <v>15</v>
      </c>
      <c r="U702" s="23" t="str">
        <f t="shared" si="84"/>
        <v>N</v>
      </c>
      <c r="V702" s="23" t="str">
        <f t="shared" si="82"/>
        <v>8</v>
      </c>
      <c r="W702" s="23" t="str">
        <f t="shared" si="85"/>
        <v>W</v>
      </c>
      <c r="X702" s="23" t="str">
        <f t="shared" si="86"/>
        <v>OK</v>
      </c>
      <c r="Y702" s="184" t="str">
        <f t="shared" si="87"/>
        <v>L0007765</v>
      </c>
      <c r="Z702" s="28"/>
      <c r="AA702" s="28"/>
      <c r="AB702" s="23"/>
    </row>
    <row r="703" spans="1:28" ht="15">
      <c r="A703" s="2" t="s">
        <v>7124</v>
      </c>
      <c r="B703" s="2" t="s">
        <v>13</v>
      </c>
      <c r="C703" s="2" t="s">
        <v>14</v>
      </c>
      <c r="D703" s="2" t="s">
        <v>843</v>
      </c>
      <c r="E703" s="2" t="s">
        <v>1051</v>
      </c>
      <c r="F703" s="2" t="s">
        <v>15</v>
      </c>
      <c r="G703" s="2" t="s">
        <v>3477</v>
      </c>
      <c r="H703" s="2" t="s">
        <v>3501</v>
      </c>
      <c r="I703" s="2" t="s">
        <v>16</v>
      </c>
      <c r="J703" s="75">
        <v>0.93</v>
      </c>
      <c r="K703" s="76">
        <v>0.2916666</v>
      </c>
      <c r="L703" s="77">
        <v>0.22</v>
      </c>
      <c r="M703" s="78">
        <v>32346</v>
      </c>
      <c r="N703" s="94" t="s">
        <v>5288</v>
      </c>
      <c r="O703" s="2" t="s">
        <v>218</v>
      </c>
      <c r="P703" s="2" t="s">
        <v>3465</v>
      </c>
      <c r="Q703" s="2" t="s">
        <v>3472</v>
      </c>
      <c r="R703" s="23" t="str">
        <f t="shared" si="83"/>
        <v>OK-Canadian-15N-8W-20</v>
      </c>
      <c r="S703" s="23" t="str">
        <f t="shared" si="80"/>
        <v>15N-8W-20</v>
      </c>
      <c r="T703" s="23" t="str">
        <f t="shared" si="81"/>
        <v>15</v>
      </c>
      <c r="U703" s="23" t="str">
        <f t="shared" si="84"/>
        <v>N</v>
      </c>
      <c r="V703" s="23" t="str">
        <f t="shared" si="82"/>
        <v>8</v>
      </c>
      <c r="W703" s="23" t="str">
        <f t="shared" si="85"/>
        <v>W</v>
      </c>
      <c r="X703" s="23" t="str">
        <f t="shared" si="86"/>
        <v>OK</v>
      </c>
      <c r="Y703" s="184" t="str">
        <f t="shared" si="87"/>
        <v>L0007766</v>
      </c>
      <c r="Z703" s="28"/>
      <c r="AA703" s="28"/>
      <c r="AB703" s="23"/>
    </row>
    <row r="704" spans="1:28" ht="15">
      <c r="A704" s="23" t="s">
        <v>7125</v>
      </c>
      <c r="B704" s="2" t="s">
        <v>13</v>
      </c>
      <c r="C704" s="2" t="s">
        <v>14</v>
      </c>
      <c r="D704" s="2" t="s">
        <v>844</v>
      </c>
      <c r="E704" s="23" t="s">
        <v>3126</v>
      </c>
      <c r="F704" s="2" t="s">
        <v>15</v>
      </c>
      <c r="G704" s="2" t="s">
        <v>3477</v>
      </c>
      <c r="H704" s="2" t="s">
        <v>3501</v>
      </c>
      <c r="I704" s="2" t="s">
        <v>16</v>
      </c>
      <c r="J704" s="75">
        <v>0.95</v>
      </c>
      <c r="K704" s="76">
        <v>2.1874999999999999E-2</v>
      </c>
      <c r="L704" s="77">
        <v>0.22</v>
      </c>
      <c r="M704" s="78">
        <v>31975</v>
      </c>
      <c r="N704" s="94" t="s">
        <v>3553</v>
      </c>
      <c r="O704" s="2" t="s">
        <v>218</v>
      </c>
      <c r="P704" s="2" t="s">
        <v>3465</v>
      </c>
      <c r="Q704" s="2" t="s">
        <v>3472</v>
      </c>
      <c r="R704" s="23" t="str">
        <f t="shared" si="83"/>
        <v>OK-Canadian-15N-8W-20</v>
      </c>
      <c r="S704" s="23" t="str">
        <f t="shared" si="80"/>
        <v>15N-8W-20</v>
      </c>
      <c r="T704" s="23" t="str">
        <f t="shared" si="81"/>
        <v>15</v>
      </c>
      <c r="U704" s="23" t="str">
        <f t="shared" si="84"/>
        <v>N</v>
      </c>
      <c r="V704" s="23" t="str">
        <f t="shared" si="82"/>
        <v>8</v>
      </c>
      <c r="W704" s="23" t="str">
        <f t="shared" si="85"/>
        <v>W</v>
      </c>
      <c r="X704" s="23" t="str">
        <f t="shared" si="86"/>
        <v>OK</v>
      </c>
      <c r="Y704" s="184" t="str">
        <f t="shared" si="87"/>
        <v>L0007767</v>
      </c>
      <c r="Z704" s="28"/>
      <c r="AA704" s="28"/>
      <c r="AB704" s="23"/>
    </row>
    <row r="705" spans="1:28" ht="15">
      <c r="A705" s="2" t="s">
        <v>7126</v>
      </c>
      <c r="B705" s="2" t="s">
        <v>13</v>
      </c>
      <c r="C705" s="2" t="s">
        <v>14</v>
      </c>
      <c r="D705" s="2" t="s">
        <v>845</v>
      </c>
      <c r="E705" s="2" t="s">
        <v>1177</v>
      </c>
      <c r="F705" s="2" t="s">
        <v>15</v>
      </c>
      <c r="G705" s="2" t="s">
        <v>3477</v>
      </c>
      <c r="H705" s="2" t="s">
        <v>3501</v>
      </c>
      <c r="I705" s="2" t="s">
        <v>16</v>
      </c>
      <c r="J705" s="75">
        <v>1.05</v>
      </c>
      <c r="K705" s="76">
        <v>2.1874999999999999E-2</v>
      </c>
      <c r="L705" s="77">
        <v>0.22</v>
      </c>
      <c r="M705" s="78">
        <v>32445</v>
      </c>
      <c r="N705" s="94" t="s">
        <v>5289</v>
      </c>
      <c r="O705" s="2" t="s">
        <v>218</v>
      </c>
      <c r="P705" s="2" t="s">
        <v>3465</v>
      </c>
      <c r="Q705" s="2" t="s">
        <v>3472</v>
      </c>
      <c r="R705" s="23" t="str">
        <f t="shared" si="83"/>
        <v>OK-Canadian-15N-8W-20</v>
      </c>
      <c r="S705" s="23" t="str">
        <f t="shared" si="80"/>
        <v>15N-8W-20</v>
      </c>
      <c r="T705" s="23" t="str">
        <f t="shared" si="81"/>
        <v>15</v>
      </c>
      <c r="U705" s="23" t="str">
        <f t="shared" si="84"/>
        <v>N</v>
      </c>
      <c r="V705" s="23" t="str">
        <f t="shared" si="82"/>
        <v>8</v>
      </c>
      <c r="W705" s="23" t="str">
        <f t="shared" si="85"/>
        <v>W</v>
      </c>
      <c r="X705" s="23" t="str">
        <f t="shared" si="86"/>
        <v>OK</v>
      </c>
      <c r="Y705" s="184" t="str">
        <f t="shared" si="87"/>
        <v>L0007768</v>
      </c>
      <c r="Z705" s="28"/>
      <c r="AA705" s="28"/>
      <c r="AB705" s="23"/>
    </row>
    <row r="706" spans="1:28" ht="15">
      <c r="A706" s="2" t="s">
        <v>7127</v>
      </c>
      <c r="B706" s="2" t="s">
        <v>13</v>
      </c>
      <c r="C706" s="2" t="s">
        <v>14</v>
      </c>
      <c r="D706" s="2" t="s">
        <v>846</v>
      </c>
      <c r="E706" s="2" t="s">
        <v>122</v>
      </c>
      <c r="F706" s="2" t="s">
        <v>15</v>
      </c>
      <c r="G706" s="2" t="s">
        <v>3477</v>
      </c>
      <c r="H706" s="2" t="s">
        <v>3501</v>
      </c>
      <c r="I706" s="2" t="s">
        <v>16</v>
      </c>
      <c r="J706" s="75">
        <v>0.95</v>
      </c>
      <c r="K706" s="76">
        <v>2.1874999999999999E-2</v>
      </c>
      <c r="L706" s="77">
        <v>0.22</v>
      </c>
      <c r="M706" s="78">
        <v>34965</v>
      </c>
      <c r="N706" s="94" t="s">
        <v>3554</v>
      </c>
      <c r="O706" s="2" t="s">
        <v>218</v>
      </c>
      <c r="P706" s="2" t="s">
        <v>3465</v>
      </c>
      <c r="Q706" s="2" t="s">
        <v>3472</v>
      </c>
      <c r="R706" s="23" t="str">
        <f t="shared" si="83"/>
        <v>OK-Canadian-15N-8W-20</v>
      </c>
      <c r="S706" s="23" t="str">
        <f t="shared" si="80"/>
        <v>15N-8W-20</v>
      </c>
      <c r="T706" s="23" t="str">
        <f t="shared" si="81"/>
        <v>15</v>
      </c>
      <c r="U706" s="23" t="str">
        <f t="shared" si="84"/>
        <v>N</v>
      </c>
      <c r="V706" s="23" t="str">
        <f t="shared" si="82"/>
        <v>8</v>
      </c>
      <c r="W706" s="23" t="str">
        <f t="shared" si="85"/>
        <v>W</v>
      </c>
      <c r="X706" s="23" t="str">
        <f t="shared" si="86"/>
        <v>OK</v>
      </c>
      <c r="Y706" s="184" t="str">
        <f t="shared" si="87"/>
        <v>L0007769</v>
      </c>
      <c r="Z706" s="28"/>
      <c r="AA706" s="28"/>
      <c r="AB706" s="23"/>
    </row>
    <row r="707" spans="1:28" ht="15">
      <c r="A707" s="23" t="s">
        <v>7128</v>
      </c>
      <c r="B707" s="2" t="s">
        <v>13</v>
      </c>
      <c r="C707" s="2" t="s">
        <v>14</v>
      </c>
      <c r="D707" s="2" t="s">
        <v>847</v>
      </c>
      <c r="E707" s="23" t="s">
        <v>2404</v>
      </c>
      <c r="F707" s="2" t="s">
        <v>15</v>
      </c>
      <c r="G707" s="2" t="s">
        <v>3477</v>
      </c>
      <c r="H707" s="2" t="s">
        <v>3501</v>
      </c>
      <c r="I707" s="2" t="s">
        <v>16</v>
      </c>
      <c r="J707" s="75">
        <v>1.1299999999999999</v>
      </c>
      <c r="K707" s="76">
        <v>2.1874999999999999E-2</v>
      </c>
      <c r="L707" s="77">
        <v>0.22</v>
      </c>
      <c r="M707" s="78">
        <v>31961</v>
      </c>
      <c r="N707" s="94" t="s">
        <v>3555</v>
      </c>
      <c r="O707" s="2" t="s">
        <v>218</v>
      </c>
      <c r="P707" s="2" t="s">
        <v>3465</v>
      </c>
      <c r="Q707" s="2" t="s">
        <v>3472</v>
      </c>
      <c r="R707" s="23" t="str">
        <f t="shared" si="83"/>
        <v>OK-Canadian-15N-8W-20</v>
      </c>
      <c r="S707" s="23" t="str">
        <f t="shared" si="80"/>
        <v>15N-8W-20</v>
      </c>
      <c r="T707" s="23" t="str">
        <f t="shared" si="81"/>
        <v>15</v>
      </c>
      <c r="U707" s="23" t="str">
        <f t="shared" si="84"/>
        <v>N</v>
      </c>
      <c r="V707" s="23" t="str">
        <f t="shared" si="82"/>
        <v>8</v>
      </c>
      <c r="W707" s="23" t="str">
        <f t="shared" si="85"/>
        <v>W</v>
      </c>
      <c r="X707" s="23" t="str">
        <f t="shared" si="86"/>
        <v>OK</v>
      </c>
      <c r="Y707" s="184" t="str">
        <f t="shared" si="87"/>
        <v>L0007770</v>
      </c>
      <c r="Z707" s="28"/>
      <c r="AA707" s="28"/>
      <c r="AB707" s="23"/>
    </row>
    <row r="708" spans="1:28" ht="15">
      <c r="A708" s="2" t="s">
        <v>7129</v>
      </c>
      <c r="B708" s="2" t="s">
        <v>13</v>
      </c>
      <c r="C708" s="2" t="s">
        <v>14</v>
      </c>
      <c r="D708" s="2" t="s">
        <v>848</v>
      </c>
      <c r="E708" s="2" t="s">
        <v>774</v>
      </c>
      <c r="F708" s="2" t="s">
        <v>15</v>
      </c>
      <c r="G708" s="2" t="s">
        <v>3477</v>
      </c>
      <c r="H708" s="2" t="s">
        <v>3501</v>
      </c>
      <c r="I708" s="2" t="s">
        <v>16</v>
      </c>
      <c r="J708" s="75">
        <v>1.02</v>
      </c>
      <c r="K708" s="76">
        <v>0.21875020000000001</v>
      </c>
      <c r="L708" s="77">
        <v>0.22</v>
      </c>
      <c r="M708" s="78">
        <v>31949</v>
      </c>
      <c r="N708" s="94" t="s">
        <v>4543</v>
      </c>
      <c r="O708" s="2" t="s">
        <v>218</v>
      </c>
      <c r="P708" s="2" t="s">
        <v>3465</v>
      </c>
      <c r="Q708" s="2" t="s">
        <v>3472</v>
      </c>
      <c r="R708" s="23" t="str">
        <f t="shared" si="83"/>
        <v>OK-Canadian-15N-8W-20</v>
      </c>
      <c r="S708" s="23" t="str">
        <f t="shared" si="80"/>
        <v>15N-8W-20</v>
      </c>
      <c r="T708" s="23" t="str">
        <f t="shared" si="81"/>
        <v>15</v>
      </c>
      <c r="U708" s="23" t="str">
        <f t="shared" si="84"/>
        <v>N</v>
      </c>
      <c r="V708" s="23" t="str">
        <f t="shared" si="82"/>
        <v>8</v>
      </c>
      <c r="W708" s="23" t="str">
        <f t="shared" si="85"/>
        <v>W</v>
      </c>
      <c r="X708" s="23" t="str">
        <f t="shared" si="86"/>
        <v>OK</v>
      </c>
      <c r="Y708" s="184" t="str">
        <f t="shared" si="87"/>
        <v>L0007771</v>
      </c>
      <c r="Z708" s="28"/>
      <c r="AA708" s="28"/>
      <c r="AB708" s="23"/>
    </row>
    <row r="709" spans="1:28" ht="15">
      <c r="A709" s="2" t="s">
        <v>7130</v>
      </c>
      <c r="B709" s="2" t="s">
        <v>13</v>
      </c>
      <c r="C709" s="2" t="s">
        <v>14</v>
      </c>
      <c r="D709" s="2" t="s">
        <v>849</v>
      </c>
      <c r="E709" s="2" t="s">
        <v>1396</v>
      </c>
      <c r="F709" s="2" t="s">
        <v>15</v>
      </c>
      <c r="G709" s="2" t="s">
        <v>3477</v>
      </c>
      <c r="H709" s="2" t="s">
        <v>3501</v>
      </c>
      <c r="I709" s="2" t="s">
        <v>16</v>
      </c>
      <c r="J709" s="75">
        <v>1.01</v>
      </c>
      <c r="K709" s="76">
        <v>4.1429305999999997</v>
      </c>
      <c r="L709" s="77">
        <v>0.22</v>
      </c>
      <c r="M709" s="78">
        <v>33159</v>
      </c>
      <c r="N709" s="94" t="s">
        <v>3846</v>
      </c>
      <c r="O709" s="2" t="s">
        <v>218</v>
      </c>
      <c r="P709" s="2" t="s">
        <v>3465</v>
      </c>
      <c r="Q709" s="2" t="s">
        <v>3472</v>
      </c>
      <c r="R709" s="23" t="str">
        <f t="shared" si="83"/>
        <v>OK-Canadian-15N-8W-20</v>
      </c>
      <c r="S709" s="23" t="str">
        <f t="shared" si="80"/>
        <v>15N-8W-20</v>
      </c>
      <c r="T709" s="23" t="str">
        <f t="shared" si="81"/>
        <v>15</v>
      </c>
      <c r="U709" s="23" t="str">
        <f t="shared" si="84"/>
        <v>N</v>
      </c>
      <c r="V709" s="23" t="str">
        <f t="shared" si="82"/>
        <v>8</v>
      </c>
      <c r="W709" s="23" t="str">
        <f t="shared" si="85"/>
        <v>W</v>
      </c>
      <c r="X709" s="23" t="str">
        <f t="shared" si="86"/>
        <v>OK</v>
      </c>
      <c r="Y709" s="184" t="str">
        <f t="shared" si="87"/>
        <v>L0007772</v>
      </c>
      <c r="Z709" s="28"/>
      <c r="AA709" s="28"/>
      <c r="AB709" s="23"/>
    </row>
    <row r="710" spans="1:28" ht="15">
      <c r="A710" s="23" t="s">
        <v>7131</v>
      </c>
      <c r="B710" s="2" t="s">
        <v>13</v>
      </c>
      <c r="C710" s="2" t="s">
        <v>14</v>
      </c>
      <c r="D710" s="2" t="s">
        <v>850</v>
      </c>
      <c r="E710" s="23" t="s">
        <v>2404</v>
      </c>
      <c r="F710" s="2" t="s">
        <v>15</v>
      </c>
      <c r="G710" s="2" t="s">
        <v>3477</v>
      </c>
      <c r="H710" s="2" t="s">
        <v>3501</v>
      </c>
      <c r="I710" s="2" t="s">
        <v>16</v>
      </c>
      <c r="J710" s="75">
        <v>0.95</v>
      </c>
      <c r="K710" s="76">
        <v>2.4168666999999999</v>
      </c>
      <c r="L710" s="77">
        <v>0.22</v>
      </c>
      <c r="M710" s="78">
        <v>35492</v>
      </c>
      <c r="N710" s="94" t="s">
        <v>5290</v>
      </c>
      <c r="O710" s="2" t="s">
        <v>218</v>
      </c>
      <c r="P710" s="2" t="s">
        <v>3465</v>
      </c>
      <c r="Q710" s="2" t="s">
        <v>3472</v>
      </c>
      <c r="R710" s="23" t="str">
        <f t="shared" si="83"/>
        <v>OK-Canadian-15N-8W-20</v>
      </c>
      <c r="S710" s="23" t="str">
        <f t="shared" si="80"/>
        <v>15N-8W-20</v>
      </c>
      <c r="T710" s="23" t="str">
        <f t="shared" si="81"/>
        <v>15</v>
      </c>
      <c r="U710" s="23" t="str">
        <f t="shared" si="84"/>
        <v>N</v>
      </c>
      <c r="V710" s="23" t="str">
        <f t="shared" si="82"/>
        <v>8</v>
      </c>
      <c r="W710" s="23" t="str">
        <f t="shared" si="85"/>
        <v>W</v>
      </c>
      <c r="X710" s="23" t="str">
        <f t="shared" si="86"/>
        <v>OK</v>
      </c>
      <c r="Y710" s="184" t="str">
        <f t="shared" si="87"/>
        <v>L0007773</v>
      </c>
      <c r="Z710" s="28"/>
      <c r="AA710" s="28"/>
      <c r="AB710" s="23"/>
    </row>
    <row r="711" spans="1:28" ht="15">
      <c r="A711" s="2" t="s">
        <v>7132</v>
      </c>
      <c r="B711" s="2" t="s">
        <v>13</v>
      </c>
      <c r="C711" s="2" t="s">
        <v>14</v>
      </c>
      <c r="D711" s="2" t="s">
        <v>851</v>
      </c>
      <c r="E711" s="2" t="s">
        <v>616</v>
      </c>
      <c r="F711" s="2" t="s">
        <v>15</v>
      </c>
      <c r="G711" s="2" t="s">
        <v>3477</v>
      </c>
      <c r="H711" s="2" t="s">
        <v>3501</v>
      </c>
      <c r="I711" s="2" t="s">
        <v>16</v>
      </c>
      <c r="J711" s="75">
        <v>1.03</v>
      </c>
      <c r="K711" s="76">
        <v>0.72916380000000003</v>
      </c>
      <c r="L711" s="77">
        <v>0.22</v>
      </c>
      <c r="M711" s="78">
        <v>32341</v>
      </c>
      <c r="N711" s="94" t="s">
        <v>4544</v>
      </c>
      <c r="O711" s="2" t="s">
        <v>218</v>
      </c>
      <c r="P711" s="2" t="s">
        <v>3465</v>
      </c>
      <c r="Q711" s="2" t="s">
        <v>3472</v>
      </c>
      <c r="R711" s="23" t="str">
        <f t="shared" si="83"/>
        <v>OK-Canadian-15N-8W-20</v>
      </c>
      <c r="S711" s="23" t="str">
        <f t="shared" si="80"/>
        <v>15N-8W-20</v>
      </c>
      <c r="T711" s="23" t="str">
        <f t="shared" si="81"/>
        <v>15</v>
      </c>
      <c r="U711" s="23" t="str">
        <f t="shared" si="84"/>
        <v>N</v>
      </c>
      <c r="V711" s="23" t="str">
        <f t="shared" si="82"/>
        <v>8</v>
      </c>
      <c r="W711" s="23" t="str">
        <f t="shared" si="85"/>
        <v>W</v>
      </c>
      <c r="X711" s="23" t="str">
        <f t="shared" si="86"/>
        <v>OK</v>
      </c>
      <c r="Y711" s="184" t="str">
        <f t="shared" si="87"/>
        <v>L0007774</v>
      </c>
      <c r="Z711" s="28"/>
      <c r="AA711" s="28"/>
      <c r="AB711" s="23"/>
    </row>
    <row r="712" spans="1:28" ht="15">
      <c r="A712" s="2" t="s">
        <v>7133</v>
      </c>
      <c r="B712" s="2" t="s">
        <v>13</v>
      </c>
      <c r="C712" s="2" t="s">
        <v>14</v>
      </c>
      <c r="D712" s="2" t="s">
        <v>852</v>
      </c>
      <c r="E712" s="2" t="s">
        <v>215</v>
      </c>
      <c r="F712" s="2" t="s">
        <v>15</v>
      </c>
      <c r="G712" s="2" t="s">
        <v>3477</v>
      </c>
      <c r="H712" s="2" t="s">
        <v>3501</v>
      </c>
      <c r="I712" s="2" t="s">
        <v>16</v>
      </c>
      <c r="J712" s="75">
        <v>0.97</v>
      </c>
      <c r="K712" s="76">
        <v>0.65625</v>
      </c>
      <c r="L712" s="77">
        <v>0.22</v>
      </c>
      <c r="M712" s="78">
        <v>32502</v>
      </c>
      <c r="N712" s="94" t="s">
        <v>3556</v>
      </c>
      <c r="O712" s="2" t="s">
        <v>218</v>
      </c>
      <c r="P712" s="2" t="s">
        <v>3465</v>
      </c>
      <c r="Q712" s="2" t="s">
        <v>3472</v>
      </c>
      <c r="R712" s="23" t="str">
        <f t="shared" si="83"/>
        <v>OK-Canadian-15N-8W-20</v>
      </c>
      <c r="S712" s="23" t="str">
        <f t="shared" ref="S712:S775" si="88">_xlfn.TEXTAFTER(R712,"-",2,1,0,"ERROR")</f>
        <v>15N-8W-20</v>
      </c>
      <c r="T712" s="23" t="str">
        <f t="shared" ref="T712:T775" si="89">_xlfn.TEXTBEFORE(P712,U712)</f>
        <v>15</v>
      </c>
      <c r="U712" s="23" t="str">
        <f t="shared" si="84"/>
        <v>N</v>
      </c>
      <c r="V712" s="23" t="str">
        <f t="shared" ref="V712:V775" si="90">_xlfn.TEXTBEFORE(Q712,W712)</f>
        <v>8</v>
      </c>
      <c r="W712" s="23" t="str">
        <f t="shared" si="85"/>
        <v>W</v>
      </c>
      <c r="X712" s="23" t="str">
        <f t="shared" si="86"/>
        <v>OK</v>
      </c>
      <c r="Y712" s="184" t="str">
        <f t="shared" si="87"/>
        <v>L0007775</v>
      </c>
      <c r="Z712" s="28"/>
      <c r="AA712" s="28"/>
      <c r="AB712" s="23"/>
    </row>
    <row r="713" spans="1:28" ht="15">
      <c r="A713" s="23" t="s">
        <v>7134</v>
      </c>
      <c r="B713" s="2" t="s">
        <v>13</v>
      </c>
      <c r="C713" s="2" t="s">
        <v>14</v>
      </c>
      <c r="D713" s="2" t="s">
        <v>853</v>
      </c>
      <c r="E713" s="2" t="s">
        <v>354</v>
      </c>
      <c r="F713" s="2" t="s">
        <v>15</v>
      </c>
      <c r="G713" s="2" t="s">
        <v>3477</v>
      </c>
      <c r="H713" s="2" t="s">
        <v>3501</v>
      </c>
      <c r="I713" s="2" t="s">
        <v>16</v>
      </c>
      <c r="J713" s="75">
        <v>1</v>
      </c>
      <c r="K713" s="76">
        <v>0.875</v>
      </c>
      <c r="L713" s="77">
        <v>0.22</v>
      </c>
      <c r="M713" s="78">
        <v>33047</v>
      </c>
      <c r="N713" s="94" t="s">
        <v>5291</v>
      </c>
      <c r="O713" s="2" t="s">
        <v>218</v>
      </c>
      <c r="P713" s="2" t="s">
        <v>3465</v>
      </c>
      <c r="Q713" s="2" t="s">
        <v>3472</v>
      </c>
      <c r="R713" s="23" t="str">
        <f t="shared" ref="R713:R776" si="91">_xlfn.TEXTJOIN("-",TRUE,F713,G713,P713,Q713,O713)</f>
        <v>OK-Canadian-15N-8W-20</v>
      </c>
      <c r="S713" s="23" t="str">
        <f t="shared" si="88"/>
        <v>15N-8W-20</v>
      </c>
      <c r="T713" s="23" t="str">
        <f t="shared" si="89"/>
        <v>15</v>
      </c>
      <c r="U713" s="23" t="str">
        <f t="shared" ref="U713:U776" si="92">RIGHT(P713,1)</f>
        <v>N</v>
      </c>
      <c r="V713" s="23" t="str">
        <f t="shared" si="90"/>
        <v>8</v>
      </c>
      <c r="W713" s="23" t="str">
        <f t="shared" ref="W713:W776" si="93">RIGHT(Q713,1)</f>
        <v>W</v>
      </c>
      <c r="X713" s="23" t="str">
        <f t="shared" ref="X713:X776" si="94">LEFT(A713,2)</f>
        <v>OK</v>
      </c>
      <c r="Y713" s="184" t="str">
        <f t="shared" ref="Y713:Y776" si="95">MID(A713,4,8)</f>
        <v>L0007776</v>
      </c>
      <c r="Z713" s="28"/>
      <c r="AA713" s="28"/>
      <c r="AB713" s="23"/>
    </row>
    <row r="714" spans="1:28" ht="15">
      <c r="A714" s="2" t="s">
        <v>7135</v>
      </c>
      <c r="B714" s="2" t="s">
        <v>13</v>
      </c>
      <c r="C714" s="2" t="s">
        <v>14</v>
      </c>
      <c r="D714" s="2" t="s">
        <v>854</v>
      </c>
      <c r="E714" s="23" t="s">
        <v>2552</v>
      </c>
      <c r="F714" s="2" t="s">
        <v>15</v>
      </c>
      <c r="G714" s="2" t="s">
        <v>3477</v>
      </c>
      <c r="H714" s="2" t="s">
        <v>3501</v>
      </c>
      <c r="I714" s="2" t="s">
        <v>16</v>
      </c>
      <c r="J714" s="75">
        <v>1.1299999999999999</v>
      </c>
      <c r="K714" s="76">
        <v>0.80562219999999996</v>
      </c>
      <c r="L714" s="77">
        <v>0.22</v>
      </c>
      <c r="M714" s="78">
        <v>35679</v>
      </c>
      <c r="N714" s="94" t="s">
        <v>22</v>
      </c>
      <c r="O714" s="2" t="s">
        <v>218</v>
      </c>
      <c r="P714" s="2" t="s">
        <v>3465</v>
      </c>
      <c r="Q714" s="2" t="s">
        <v>3472</v>
      </c>
      <c r="R714" s="23" t="str">
        <f t="shared" si="91"/>
        <v>OK-Canadian-15N-8W-20</v>
      </c>
      <c r="S714" s="23" t="str">
        <f t="shared" si="88"/>
        <v>15N-8W-20</v>
      </c>
      <c r="T714" s="23" t="str">
        <f t="shared" si="89"/>
        <v>15</v>
      </c>
      <c r="U714" s="23" t="str">
        <f t="shared" si="92"/>
        <v>N</v>
      </c>
      <c r="V714" s="23" t="str">
        <f t="shared" si="90"/>
        <v>8</v>
      </c>
      <c r="W714" s="23" t="str">
        <f t="shared" si="93"/>
        <v>W</v>
      </c>
      <c r="X714" s="23" t="str">
        <f t="shared" si="94"/>
        <v>OK</v>
      </c>
      <c r="Y714" s="184" t="str">
        <f t="shared" si="95"/>
        <v>L0007777</v>
      </c>
      <c r="Z714" s="28"/>
      <c r="AA714" s="28"/>
      <c r="AB714" s="23"/>
    </row>
    <row r="715" spans="1:28" ht="15">
      <c r="A715" s="2" t="s">
        <v>7136</v>
      </c>
      <c r="B715" s="2" t="s">
        <v>13</v>
      </c>
      <c r="C715" s="2" t="s">
        <v>14</v>
      </c>
      <c r="D715" s="2" t="s">
        <v>855</v>
      </c>
      <c r="E715" s="2" t="s">
        <v>1396</v>
      </c>
      <c r="F715" s="2" t="s">
        <v>15</v>
      </c>
      <c r="G715" s="2" t="s">
        <v>3477</v>
      </c>
      <c r="H715" s="2" t="s">
        <v>3501</v>
      </c>
      <c r="I715" s="2" t="s">
        <v>16</v>
      </c>
      <c r="J715" s="75">
        <v>0.99</v>
      </c>
      <c r="K715" s="76">
        <v>0.7291666</v>
      </c>
      <c r="L715" s="77">
        <v>0.22</v>
      </c>
      <c r="M715" s="78">
        <v>32551</v>
      </c>
      <c r="N715" s="94" t="s">
        <v>3823</v>
      </c>
      <c r="O715" s="2" t="s">
        <v>218</v>
      </c>
      <c r="P715" s="2" t="s">
        <v>3465</v>
      </c>
      <c r="Q715" s="2" t="s">
        <v>3472</v>
      </c>
      <c r="R715" s="23" t="str">
        <f t="shared" si="91"/>
        <v>OK-Canadian-15N-8W-20</v>
      </c>
      <c r="S715" s="23" t="str">
        <f t="shared" si="88"/>
        <v>15N-8W-20</v>
      </c>
      <c r="T715" s="23" t="str">
        <f t="shared" si="89"/>
        <v>15</v>
      </c>
      <c r="U715" s="23" t="str">
        <f t="shared" si="92"/>
        <v>N</v>
      </c>
      <c r="V715" s="23" t="str">
        <f t="shared" si="90"/>
        <v>8</v>
      </c>
      <c r="W715" s="23" t="str">
        <f t="shared" si="93"/>
        <v>W</v>
      </c>
      <c r="X715" s="23" t="str">
        <f t="shared" si="94"/>
        <v>OK</v>
      </c>
      <c r="Y715" s="184" t="str">
        <f t="shared" si="95"/>
        <v>L0007778</v>
      </c>
      <c r="Z715" s="28"/>
      <c r="AA715" s="28"/>
      <c r="AB715" s="23"/>
    </row>
    <row r="716" spans="1:28" ht="15">
      <c r="A716" s="23" t="s">
        <v>7137</v>
      </c>
      <c r="B716" s="2" t="s">
        <v>13</v>
      </c>
      <c r="C716" s="2" t="s">
        <v>14</v>
      </c>
      <c r="D716" s="2" t="s">
        <v>856</v>
      </c>
      <c r="E716" s="23" t="s">
        <v>1502</v>
      </c>
      <c r="F716" s="2" t="s">
        <v>15</v>
      </c>
      <c r="G716" s="2" t="s">
        <v>3477</v>
      </c>
      <c r="H716" s="2" t="s">
        <v>3501</v>
      </c>
      <c r="I716" s="2" t="s">
        <v>16</v>
      </c>
      <c r="J716" s="75">
        <v>1.06</v>
      </c>
      <c r="K716" s="76">
        <v>0.65625</v>
      </c>
      <c r="L716" s="77">
        <v>0.22</v>
      </c>
      <c r="M716" s="78">
        <v>32502</v>
      </c>
      <c r="N716" s="94" t="s">
        <v>3557</v>
      </c>
      <c r="O716" s="2" t="s">
        <v>218</v>
      </c>
      <c r="P716" s="2" t="s">
        <v>3465</v>
      </c>
      <c r="Q716" s="2" t="s">
        <v>3472</v>
      </c>
      <c r="R716" s="23" t="str">
        <f t="shared" si="91"/>
        <v>OK-Canadian-15N-8W-20</v>
      </c>
      <c r="S716" s="23" t="str">
        <f t="shared" si="88"/>
        <v>15N-8W-20</v>
      </c>
      <c r="T716" s="23" t="str">
        <f t="shared" si="89"/>
        <v>15</v>
      </c>
      <c r="U716" s="23" t="str">
        <f t="shared" si="92"/>
        <v>N</v>
      </c>
      <c r="V716" s="23" t="str">
        <f t="shared" si="90"/>
        <v>8</v>
      </c>
      <c r="W716" s="23" t="str">
        <f t="shared" si="93"/>
        <v>W</v>
      </c>
      <c r="X716" s="23" t="str">
        <f t="shared" si="94"/>
        <v>OK</v>
      </c>
      <c r="Y716" s="184" t="str">
        <f t="shared" si="95"/>
        <v>L0007779</v>
      </c>
      <c r="Z716" s="28"/>
      <c r="AA716" s="28"/>
      <c r="AB716" s="23"/>
    </row>
    <row r="717" spans="1:28" ht="15">
      <c r="A717" s="2" t="s">
        <v>7138</v>
      </c>
      <c r="B717" s="2" t="s">
        <v>13</v>
      </c>
      <c r="C717" s="2" t="s">
        <v>14</v>
      </c>
      <c r="D717" s="2" t="s">
        <v>857</v>
      </c>
      <c r="E717" s="23" t="s">
        <v>2552</v>
      </c>
      <c r="F717" s="2" t="s">
        <v>15</v>
      </c>
      <c r="G717" s="2" t="s">
        <v>3477</v>
      </c>
      <c r="H717" s="2" t="s">
        <v>3501</v>
      </c>
      <c r="I717" s="2" t="s">
        <v>16</v>
      </c>
      <c r="J717" s="75">
        <v>0.96</v>
      </c>
      <c r="K717" s="76">
        <v>6.5625000000000003E-2</v>
      </c>
      <c r="L717" s="77">
        <v>0.22</v>
      </c>
      <c r="M717" s="78">
        <v>33176</v>
      </c>
      <c r="N717" s="94" t="s">
        <v>23</v>
      </c>
      <c r="O717" s="2" t="s">
        <v>218</v>
      </c>
      <c r="P717" s="2" t="s">
        <v>3465</v>
      </c>
      <c r="Q717" s="2" t="s">
        <v>3472</v>
      </c>
      <c r="R717" s="23" t="str">
        <f t="shared" si="91"/>
        <v>OK-Canadian-15N-8W-20</v>
      </c>
      <c r="S717" s="23" t="str">
        <f t="shared" si="88"/>
        <v>15N-8W-20</v>
      </c>
      <c r="T717" s="23" t="str">
        <f t="shared" si="89"/>
        <v>15</v>
      </c>
      <c r="U717" s="23" t="str">
        <f t="shared" si="92"/>
        <v>N</v>
      </c>
      <c r="V717" s="23" t="str">
        <f t="shared" si="90"/>
        <v>8</v>
      </c>
      <c r="W717" s="23" t="str">
        <f t="shared" si="93"/>
        <v>W</v>
      </c>
      <c r="X717" s="23" t="str">
        <f t="shared" si="94"/>
        <v>OK</v>
      </c>
      <c r="Y717" s="184" t="str">
        <f t="shared" si="95"/>
        <v>L0007780</v>
      </c>
      <c r="Z717" s="28"/>
      <c r="AA717" s="28"/>
      <c r="AB717" s="23"/>
    </row>
    <row r="718" spans="1:28" ht="15">
      <c r="A718" s="2" t="s">
        <v>7139</v>
      </c>
      <c r="B718" s="2" t="s">
        <v>13</v>
      </c>
      <c r="C718" s="2" t="s">
        <v>14</v>
      </c>
      <c r="D718" s="2" t="s">
        <v>858</v>
      </c>
      <c r="E718" s="2" t="s">
        <v>215</v>
      </c>
      <c r="F718" s="2" t="s">
        <v>15</v>
      </c>
      <c r="G718" s="2" t="s">
        <v>3477</v>
      </c>
      <c r="H718" s="2" t="s">
        <v>3501</v>
      </c>
      <c r="I718" s="2" t="s">
        <v>16</v>
      </c>
      <c r="J718" s="75">
        <v>1</v>
      </c>
      <c r="K718" s="76">
        <v>0.21035000000000001</v>
      </c>
      <c r="L718" s="77">
        <v>0.22</v>
      </c>
      <c r="M718" s="78">
        <v>35555</v>
      </c>
      <c r="N718" s="94" t="s">
        <v>4545</v>
      </c>
      <c r="O718" s="2" t="s">
        <v>218</v>
      </c>
      <c r="P718" s="2" t="s">
        <v>3465</v>
      </c>
      <c r="Q718" s="2" t="s">
        <v>3472</v>
      </c>
      <c r="R718" s="23" t="str">
        <f t="shared" si="91"/>
        <v>OK-Canadian-15N-8W-20</v>
      </c>
      <c r="S718" s="23" t="str">
        <f t="shared" si="88"/>
        <v>15N-8W-20</v>
      </c>
      <c r="T718" s="23" t="str">
        <f t="shared" si="89"/>
        <v>15</v>
      </c>
      <c r="U718" s="23" t="str">
        <f t="shared" si="92"/>
        <v>N</v>
      </c>
      <c r="V718" s="23" t="str">
        <f t="shared" si="90"/>
        <v>8</v>
      </c>
      <c r="W718" s="23" t="str">
        <f t="shared" si="93"/>
        <v>W</v>
      </c>
      <c r="X718" s="23" t="str">
        <f t="shared" si="94"/>
        <v>OK</v>
      </c>
      <c r="Y718" s="184" t="str">
        <f t="shared" si="95"/>
        <v>L0007781</v>
      </c>
      <c r="Z718" s="28"/>
      <c r="AA718" s="28"/>
      <c r="AB718" s="23"/>
    </row>
    <row r="719" spans="1:28" ht="15">
      <c r="A719" s="23" t="s">
        <v>7140</v>
      </c>
      <c r="B719" s="2" t="s">
        <v>13</v>
      </c>
      <c r="C719" s="2" t="s">
        <v>14</v>
      </c>
      <c r="D719" s="2" t="s">
        <v>859</v>
      </c>
      <c r="E719" s="2" t="s">
        <v>616</v>
      </c>
      <c r="F719" s="2" t="s">
        <v>15</v>
      </c>
      <c r="G719" s="2" t="s">
        <v>3477</v>
      </c>
      <c r="H719" s="2" t="s">
        <v>3501</v>
      </c>
      <c r="I719" s="2" t="s">
        <v>16</v>
      </c>
      <c r="J719" s="75">
        <v>1.0900000000000001</v>
      </c>
      <c r="K719" s="76">
        <v>0.1605955</v>
      </c>
      <c r="L719" s="77">
        <v>0.22</v>
      </c>
      <c r="M719" s="78">
        <v>32853</v>
      </c>
      <c r="N719" s="94" t="s">
        <v>3558</v>
      </c>
      <c r="O719" s="2" t="s">
        <v>218</v>
      </c>
      <c r="P719" s="2" t="s">
        <v>3465</v>
      </c>
      <c r="Q719" s="2" t="s">
        <v>3472</v>
      </c>
      <c r="R719" s="23" t="str">
        <f t="shared" si="91"/>
        <v>OK-Canadian-15N-8W-20</v>
      </c>
      <c r="S719" s="23" t="str">
        <f t="shared" si="88"/>
        <v>15N-8W-20</v>
      </c>
      <c r="T719" s="23" t="str">
        <f t="shared" si="89"/>
        <v>15</v>
      </c>
      <c r="U719" s="23" t="str">
        <f t="shared" si="92"/>
        <v>N</v>
      </c>
      <c r="V719" s="23" t="str">
        <f t="shared" si="90"/>
        <v>8</v>
      </c>
      <c r="W719" s="23" t="str">
        <f t="shared" si="93"/>
        <v>W</v>
      </c>
      <c r="X719" s="23" t="str">
        <f t="shared" si="94"/>
        <v>OK</v>
      </c>
      <c r="Y719" s="184" t="str">
        <f t="shared" si="95"/>
        <v>L0007782</v>
      </c>
      <c r="Z719" s="28"/>
      <c r="AA719" s="28"/>
      <c r="AB719" s="23"/>
    </row>
    <row r="720" spans="1:28" ht="15">
      <c r="A720" s="2" t="s">
        <v>7141</v>
      </c>
      <c r="B720" s="2" t="s">
        <v>13</v>
      </c>
      <c r="C720" s="2" t="s">
        <v>14</v>
      </c>
      <c r="D720" s="2" t="s">
        <v>860</v>
      </c>
      <c r="E720" s="23" t="s">
        <v>1274</v>
      </c>
      <c r="F720" s="2" t="s">
        <v>15</v>
      </c>
      <c r="G720" s="2" t="s">
        <v>3477</v>
      </c>
      <c r="H720" s="2" t="s">
        <v>3501</v>
      </c>
      <c r="I720" s="2" t="s">
        <v>16</v>
      </c>
      <c r="J720" s="75">
        <v>0.97</v>
      </c>
      <c r="K720" s="76">
        <v>4.3749999999999997E-2</v>
      </c>
      <c r="L720" s="77">
        <v>0.22</v>
      </c>
      <c r="M720" s="78">
        <v>32706</v>
      </c>
      <c r="N720" s="94" t="s">
        <v>3559</v>
      </c>
      <c r="O720" s="2" t="s">
        <v>218</v>
      </c>
      <c r="P720" s="2" t="s">
        <v>3465</v>
      </c>
      <c r="Q720" s="2" t="s">
        <v>3472</v>
      </c>
      <c r="R720" s="23" t="str">
        <f t="shared" si="91"/>
        <v>OK-Canadian-15N-8W-20</v>
      </c>
      <c r="S720" s="23" t="str">
        <f t="shared" si="88"/>
        <v>15N-8W-20</v>
      </c>
      <c r="T720" s="23" t="str">
        <f t="shared" si="89"/>
        <v>15</v>
      </c>
      <c r="U720" s="23" t="str">
        <f t="shared" si="92"/>
        <v>N</v>
      </c>
      <c r="V720" s="23" t="str">
        <f t="shared" si="90"/>
        <v>8</v>
      </c>
      <c r="W720" s="23" t="str">
        <f t="shared" si="93"/>
        <v>W</v>
      </c>
      <c r="X720" s="23" t="str">
        <f t="shared" si="94"/>
        <v>OK</v>
      </c>
      <c r="Y720" s="184" t="str">
        <f t="shared" si="95"/>
        <v>L0007783</v>
      </c>
      <c r="Z720" s="28"/>
      <c r="AA720" s="28"/>
      <c r="AB720" s="23"/>
    </row>
    <row r="721" spans="1:28" ht="15">
      <c r="A721" s="2" t="s">
        <v>7142</v>
      </c>
      <c r="B721" s="2" t="s">
        <v>13</v>
      </c>
      <c r="C721" s="2" t="s">
        <v>14</v>
      </c>
      <c r="D721" s="2" t="s">
        <v>861</v>
      </c>
      <c r="E721" s="2" t="s">
        <v>1177</v>
      </c>
      <c r="F721" s="2" t="s">
        <v>15</v>
      </c>
      <c r="G721" s="2" t="s">
        <v>3477</v>
      </c>
      <c r="H721" s="2" t="s">
        <v>3501</v>
      </c>
      <c r="I721" s="2" t="s">
        <v>16</v>
      </c>
      <c r="J721" s="75">
        <v>1.0900000000000001</v>
      </c>
      <c r="K721" s="76">
        <v>2.9166600000000001E-2</v>
      </c>
      <c r="L721" s="77">
        <v>0.22</v>
      </c>
      <c r="M721" s="78">
        <v>33047</v>
      </c>
      <c r="N721" s="94" t="s">
        <v>5292</v>
      </c>
      <c r="O721" s="2" t="s">
        <v>218</v>
      </c>
      <c r="P721" s="2" t="s">
        <v>3465</v>
      </c>
      <c r="Q721" s="2" t="s">
        <v>3472</v>
      </c>
      <c r="R721" s="23" t="str">
        <f t="shared" si="91"/>
        <v>OK-Canadian-15N-8W-20</v>
      </c>
      <c r="S721" s="23" t="str">
        <f t="shared" si="88"/>
        <v>15N-8W-20</v>
      </c>
      <c r="T721" s="23" t="str">
        <f t="shared" si="89"/>
        <v>15</v>
      </c>
      <c r="U721" s="23" t="str">
        <f t="shared" si="92"/>
        <v>N</v>
      </c>
      <c r="V721" s="23" t="str">
        <f t="shared" si="90"/>
        <v>8</v>
      </c>
      <c r="W721" s="23" t="str">
        <f t="shared" si="93"/>
        <v>W</v>
      </c>
      <c r="X721" s="23" t="str">
        <f t="shared" si="94"/>
        <v>OK</v>
      </c>
      <c r="Y721" s="184" t="str">
        <f t="shared" si="95"/>
        <v>L0007784</v>
      </c>
      <c r="Z721" s="28"/>
      <c r="AA721" s="28"/>
      <c r="AB721" s="23"/>
    </row>
    <row r="722" spans="1:28" ht="15">
      <c r="A722" s="23" t="s">
        <v>7143</v>
      </c>
      <c r="B722" s="2" t="s">
        <v>13</v>
      </c>
      <c r="C722" s="2" t="s">
        <v>14</v>
      </c>
      <c r="D722" s="2" t="s">
        <v>862</v>
      </c>
      <c r="E722" s="23" t="s">
        <v>1274</v>
      </c>
      <c r="F722" s="2" t="s">
        <v>15</v>
      </c>
      <c r="G722" s="2" t="s">
        <v>3477</v>
      </c>
      <c r="H722" s="2" t="s">
        <v>3504</v>
      </c>
      <c r="I722" s="2" t="s">
        <v>16</v>
      </c>
      <c r="J722" s="75">
        <v>1.03</v>
      </c>
      <c r="K722" s="76">
        <v>7.2916400000000006E-2</v>
      </c>
      <c r="L722" s="77">
        <v>0.22</v>
      </c>
      <c r="M722" s="78">
        <v>35279</v>
      </c>
      <c r="N722" s="94" t="s">
        <v>5293</v>
      </c>
      <c r="O722" s="2" t="s">
        <v>863</v>
      </c>
      <c r="P722" s="2" t="s">
        <v>3465</v>
      </c>
      <c r="Q722" s="2" t="s">
        <v>3472</v>
      </c>
      <c r="R722" s="23" t="str">
        <f t="shared" si="91"/>
        <v>OK-Canadian-15N-8W-21</v>
      </c>
      <c r="S722" s="23" t="str">
        <f t="shared" si="88"/>
        <v>15N-8W-21</v>
      </c>
      <c r="T722" s="23" t="str">
        <f t="shared" si="89"/>
        <v>15</v>
      </c>
      <c r="U722" s="23" t="str">
        <f t="shared" si="92"/>
        <v>N</v>
      </c>
      <c r="V722" s="23" t="str">
        <f t="shared" si="90"/>
        <v>8</v>
      </c>
      <c r="W722" s="23" t="str">
        <f t="shared" si="93"/>
        <v>W</v>
      </c>
      <c r="X722" s="23" t="str">
        <f t="shared" si="94"/>
        <v>OK</v>
      </c>
      <c r="Y722" s="184" t="str">
        <f t="shared" si="95"/>
        <v>L0007785</v>
      </c>
      <c r="Z722" s="28"/>
      <c r="AA722" s="28"/>
      <c r="AB722" s="23"/>
    </row>
    <row r="723" spans="1:28" ht="15">
      <c r="A723" s="2" t="s">
        <v>7144</v>
      </c>
      <c r="B723" s="2" t="s">
        <v>13</v>
      </c>
      <c r="C723" s="2" t="s">
        <v>14</v>
      </c>
      <c r="D723" s="2" t="s">
        <v>864</v>
      </c>
      <c r="E723" s="2" t="s">
        <v>553</v>
      </c>
      <c r="F723" s="2" t="s">
        <v>15</v>
      </c>
      <c r="G723" s="2" t="s">
        <v>3477</v>
      </c>
      <c r="H723" s="2" t="s">
        <v>3504</v>
      </c>
      <c r="I723" s="2" t="s">
        <v>16</v>
      </c>
      <c r="J723" s="75">
        <v>0.97</v>
      </c>
      <c r="K723" s="76">
        <v>0.1822916</v>
      </c>
      <c r="L723" s="77">
        <v>0.22</v>
      </c>
      <c r="M723" s="78">
        <v>32277</v>
      </c>
      <c r="N723" s="94" t="s">
        <v>3847</v>
      </c>
      <c r="O723" s="2" t="s">
        <v>863</v>
      </c>
      <c r="P723" s="2" t="s">
        <v>3465</v>
      </c>
      <c r="Q723" s="2" t="s">
        <v>3472</v>
      </c>
      <c r="R723" s="23" t="str">
        <f t="shared" si="91"/>
        <v>OK-Canadian-15N-8W-21</v>
      </c>
      <c r="S723" s="23" t="str">
        <f t="shared" si="88"/>
        <v>15N-8W-21</v>
      </c>
      <c r="T723" s="23" t="str">
        <f t="shared" si="89"/>
        <v>15</v>
      </c>
      <c r="U723" s="23" t="str">
        <f t="shared" si="92"/>
        <v>N</v>
      </c>
      <c r="V723" s="23" t="str">
        <f t="shared" si="90"/>
        <v>8</v>
      </c>
      <c r="W723" s="23" t="str">
        <f t="shared" si="93"/>
        <v>W</v>
      </c>
      <c r="X723" s="23" t="str">
        <f t="shared" si="94"/>
        <v>OK</v>
      </c>
      <c r="Y723" s="184" t="str">
        <f t="shared" si="95"/>
        <v>L0007786</v>
      </c>
      <c r="Z723" s="28"/>
      <c r="AA723" s="28"/>
      <c r="AB723" s="23"/>
    </row>
    <row r="724" spans="1:28" ht="15">
      <c r="A724" s="2" t="s">
        <v>7145</v>
      </c>
      <c r="B724" s="2" t="s">
        <v>13</v>
      </c>
      <c r="C724" s="2" t="s">
        <v>14</v>
      </c>
      <c r="D724" s="2" t="s">
        <v>865</v>
      </c>
      <c r="E724" s="2" t="s">
        <v>174</v>
      </c>
      <c r="F724" s="2" t="s">
        <v>15</v>
      </c>
      <c r="G724" s="2" t="s">
        <v>3477</v>
      </c>
      <c r="H724" s="2" t="s">
        <v>3504</v>
      </c>
      <c r="I724" s="2" t="s">
        <v>16</v>
      </c>
      <c r="J724" s="75">
        <v>1.03</v>
      </c>
      <c r="K724" s="76">
        <v>7.2916400000000006E-2</v>
      </c>
      <c r="L724" s="77">
        <v>0.22</v>
      </c>
      <c r="M724" s="78">
        <v>32289</v>
      </c>
      <c r="N724" s="94" t="s">
        <v>3848</v>
      </c>
      <c r="O724" s="2" t="s">
        <v>863</v>
      </c>
      <c r="P724" s="2" t="s">
        <v>3465</v>
      </c>
      <c r="Q724" s="2" t="s">
        <v>3472</v>
      </c>
      <c r="R724" s="23" t="str">
        <f t="shared" si="91"/>
        <v>OK-Canadian-15N-8W-21</v>
      </c>
      <c r="S724" s="23" t="str">
        <f t="shared" si="88"/>
        <v>15N-8W-21</v>
      </c>
      <c r="T724" s="23" t="str">
        <f t="shared" si="89"/>
        <v>15</v>
      </c>
      <c r="U724" s="23" t="str">
        <f t="shared" si="92"/>
        <v>N</v>
      </c>
      <c r="V724" s="23" t="str">
        <f t="shared" si="90"/>
        <v>8</v>
      </c>
      <c r="W724" s="23" t="str">
        <f t="shared" si="93"/>
        <v>W</v>
      </c>
      <c r="X724" s="23" t="str">
        <f t="shared" si="94"/>
        <v>OK</v>
      </c>
      <c r="Y724" s="184" t="str">
        <f t="shared" si="95"/>
        <v>L0007787</v>
      </c>
      <c r="Z724" s="28"/>
      <c r="AA724" s="28"/>
      <c r="AB724" s="23"/>
    </row>
    <row r="725" spans="1:28" ht="15">
      <c r="A725" s="23" t="s">
        <v>7146</v>
      </c>
      <c r="B725" s="2" t="s">
        <v>13</v>
      </c>
      <c r="C725" s="2" t="s">
        <v>14</v>
      </c>
      <c r="D725" s="2" t="s">
        <v>866</v>
      </c>
      <c r="E725" s="23" t="s">
        <v>1777</v>
      </c>
      <c r="F725" s="2" t="s">
        <v>15</v>
      </c>
      <c r="G725" s="2" t="s">
        <v>3477</v>
      </c>
      <c r="H725" s="2" t="s">
        <v>3504</v>
      </c>
      <c r="I725" s="2" t="s">
        <v>16</v>
      </c>
      <c r="J725" s="75">
        <v>1.05</v>
      </c>
      <c r="K725" s="76">
        <v>7.2916400000000006E-2</v>
      </c>
      <c r="L725" s="77">
        <v>0.22</v>
      </c>
      <c r="M725" s="78">
        <v>32759</v>
      </c>
      <c r="N725" s="94" t="s">
        <v>3849</v>
      </c>
      <c r="O725" s="2" t="s">
        <v>863</v>
      </c>
      <c r="P725" s="2" t="s">
        <v>3465</v>
      </c>
      <c r="Q725" s="2" t="s">
        <v>3472</v>
      </c>
      <c r="R725" s="23" t="str">
        <f t="shared" si="91"/>
        <v>OK-Canadian-15N-8W-21</v>
      </c>
      <c r="S725" s="23" t="str">
        <f t="shared" si="88"/>
        <v>15N-8W-21</v>
      </c>
      <c r="T725" s="23" t="str">
        <f t="shared" si="89"/>
        <v>15</v>
      </c>
      <c r="U725" s="23" t="str">
        <f t="shared" si="92"/>
        <v>N</v>
      </c>
      <c r="V725" s="23" t="str">
        <f t="shared" si="90"/>
        <v>8</v>
      </c>
      <c r="W725" s="23" t="str">
        <f t="shared" si="93"/>
        <v>W</v>
      </c>
      <c r="X725" s="23" t="str">
        <f t="shared" si="94"/>
        <v>OK</v>
      </c>
      <c r="Y725" s="184" t="str">
        <f t="shared" si="95"/>
        <v>L0007788</v>
      </c>
      <c r="Z725" s="28"/>
      <c r="AA725" s="28"/>
      <c r="AB725" s="23"/>
    </row>
    <row r="726" spans="1:28" ht="15">
      <c r="A726" s="2" t="s">
        <v>7147</v>
      </c>
      <c r="B726" s="2" t="s">
        <v>13</v>
      </c>
      <c r="C726" s="2" t="s">
        <v>14</v>
      </c>
      <c r="D726" s="2" t="s">
        <v>867</v>
      </c>
      <c r="E726" s="23" t="s">
        <v>1502</v>
      </c>
      <c r="F726" s="2" t="s">
        <v>15</v>
      </c>
      <c r="G726" s="2" t="s">
        <v>3477</v>
      </c>
      <c r="H726" s="2" t="s">
        <v>3504</v>
      </c>
      <c r="I726" s="2" t="s">
        <v>16</v>
      </c>
      <c r="J726" s="75">
        <v>1.03</v>
      </c>
      <c r="K726" s="76">
        <v>7.2916400000000006E-2</v>
      </c>
      <c r="L726" s="77">
        <v>0.22</v>
      </c>
      <c r="M726" s="78">
        <v>35279</v>
      </c>
      <c r="N726" s="94" t="s">
        <v>3850</v>
      </c>
      <c r="O726" s="2" t="s">
        <v>863</v>
      </c>
      <c r="P726" s="2" t="s">
        <v>3465</v>
      </c>
      <c r="Q726" s="2" t="s">
        <v>3472</v>
      </c>
      <c r="R726" s="23" t="str">
        <f t="shared" si="91"/>
        <v>OK-Canadian-15N-8W-21</v>
      </c>
      <c r="S726" s="23" t="str">
        <f t="shared" si="88"/>
        <v>15N-8W-21</v>
      </c>
      <c r="T726" s="23" t="str">
        <f t="shared" si="89"/>
        <v>15</v>
      </c>
      <c r="U726" s="23" t="str">
        <f t="shared" si="92"/>
        <v>N</v>
      </c>
      <c r="V726" s="23" t="str">
        <f t="shared" si="90"/>
        <v>8</v>
      </c>
      <c r="W726" s="23" t="str">
        <f t="shared" si="93"/>
        <v>W</v>
      </c>
      <c r="X726" s="23" t="str">
        <f t="shared" si="94"/>
        <v>OK</v>
      </c>
      <c r="Y726" s="184" t="str">
        <f t="shared" si="95"/>
        <v>L0007789</v>
      </c>
      <c r="Z726" s="28"/>
      <c r="AA726" s="28"/>
      <c r="AB726" s="23"/>
    </row>
    <row r="727" spans="1:28" ht="15">
      <c r="A727" s="2" t="s">
        <v>7148</v>
      </c>
      <c r="B727" s="2" t="s">
        <v>13</v>
      </c>
      <c r="C727" s="2" t="s">
        <v>14</v>
      </c>
      <c r="D727" s="2" t="s">
        <v>868</v>
      </c>
      <c r="E727" s="2" t="s">
        <v>354</v>
      </c>
      <c r="F727" s="2" t="s">
        <v>15</v>
      </c>
      <c r="G727" s="2" t="s">
        <v>3477</v>
      </c>
      <c r="H727" s="2" t="s">
        <v>3504</v>
      </c>
      <c r="I727" s="2" t="s">
        <v>16</v>
      </c>
      <c r="J727" s="75">
        <v>0.92</v>
      </c>
      <c r="K727" s="76">
        <v>0.1822916</v>
      </c>
      <c r="L727" s="77">
        <v>0.22</v>
      </c>
      <c r="M727" s="78">
        <v>32306</v>
      </c>
      <c r="N727" s="94" t="s">
        <v>4546</v>
      </c>
      <c r="O727" s="2" t="s">
        <v>863</v>
      </c>
      <c r="P727" s="2" t="s">
        <v>3465</v>
      </c>
      <c r="Q727" s="2" t="s">
        <v>3472</v>
      </c>
      <c r="R727" s="23" t="str">
        <f t="shared" si="91"/>
        <v>OK-Canadian-15N-8W-21</v>
      </c>
      <c r="S727" s="23" t="str">
        <f t="shared" si="88"/>
        <v>15N-8W-21</v>
      </c>
      <c r="T727" s="23" t="str">
        <f t="shared" si="89"/>
        <v>15</v>
      </c>
      <c r="U727" s="23" t="str">
        <f t="shared" si="92"/>
        <v>N</v>
      </c>
      <c r="V727" s="23" t="str">
        <f t="shared" si="90"/>
        <v>8</v>
      </c>
      <c r="W727" s="23" t="str">
        <f t="shared" si="93"/>
        <v>W</v>
      </c>
      <c r="X727" s="23" t="str">
        <f t="shared" si="94"/>
        <v>OK</v>
      </c>
      <c r="Y727" s="184" t="str">
        <f t="shared" si="95"/>
        <v>L0007790</v>
      </c>
      <c r="Z727" s="28"/>
      <c r="AA727" s="28"/>
      <c r="AB727" s="23"/>
    </row>
    <row r="728" spans="1:28" ht="15">
      <c r="A728" s="23" t="s">
        <v>7149</v>
      </c>
      <c r="B728" s="2" t="s">
        <v>13</v>
      </c>
      <c r="C728" s="2" t="s">
        <v>14</v>
      </c>
      <c r="D728" s="2" t="s">
        <v>869</v>
      </c>
      <c r="E728" s="23" t="s">
        <v>201</v>
      </c>
      <c r="F728" s="2" t="s">
        <v>15</v>
      </c>
      <c r="G728" s="2" t="s">
        <v>3477</v>
      </c>
      <c r="H728" s="2" t="s">
        <v>3504</v>
      </c>
      <c r="I728" s="2" t="s">
        <v>16</v>
      </c>
      <c r="J728" s="75">
        <v>0.96</v>
      </c>
      <c r="K728" s="76">
        <v>0.60763500000000004</v>
      </c>
      <c r="L728" s="77">
        <v>0.22</v>
      </c>
      <c r="M728" s="78">
        <v>32671</v>
      </c>
      <c r="N728" s="94" t="s">
        <v>24</v>
      </c>
      <c r="O728" s="2" t="s">
        <v>863</v>
      </c>
      <c r="P728" s="2" t="s">
        <v>3465</v>
      </c>
      <c r="Q728" s="2" t="s">
        <v>3472</v>
      </c>
      <c r="R728" s="23" t="str">
        <f t="shared" si="91"/>
        <v>OK-Canadian-15N-8W-21</v>
      </c>
      <c r="S728" s="23" t="str">
        <f t="shared" si="88"/>
        <v>15N-8W-21</v>
      </c>
      <c r="T728" s="23" t="str">
        <f t="shared" si="89"/>
        <v>15</v>
      </c>
      <c r="U728" s="23" t="str">
        <f t="shared" si="92"/>
        <v>N</v>
      </c>
      <c r="V728" s="23" t="str">
        <f t="shared" si="90"/>
        <v>8</v>
      </c>
      <c r="W728" s="23" t="str">
        <f t="shared" si="93"/>
        <v>W</v>
      </c>
      <c r="X728" s="23" t="str">
        <f t="shared" si="94"/>
        <v>OK</v>
      </c>
      <c r="Y728" s="184" t="str">
        <f t="shared" si="95"/>
        <v>L0007791</v>
      </c>
      <c r="Z728" s="28"/>
      <c r="AA728" s="28"/>
      <c r="AB728" s="23"/>
    </row>
    <row r="729" spans="1:28" ht="15">
      <c r="A729" s="2" t="s">
        <v>7150</v>
      </c>
      <c r="B729" s="2" t="s">
        <v>13</v>
      </c>
      <c r="C729" s="2" t="s">
        <v>14</v>
      </c>
      <c r="D729" s="2" t="s">
        <v>870</v>
      </c>
      <c r="E729" s="23" t="s">
        <v>1702</v>
      </c>
      <c r="F729" s="2" t="s">
        <v>15</v>
      </c>
      <c r="G729" s="2" t="s">
        <v>3477</v>
      </c>
      <c r="H729" s="2" t="s">
        <v>3504</v>
      </c>
      <c r="I729" s="2" t="s">
        <v>16</v>
      </c>
      <c r="J729" s="75">
        <v>0.99</v>
      </c>
      <c r="K729" s="76">
        <v>0.65625</v>
      </c>
      <c r="L729" s="77">
        <v>0.22</v>
      </c>
      <c r="M729" s="78">
        <v>33141</v>
      </c>
      <c r="N729" s="94" t="s">
        <v>25</v>
      </c>
      <c r="O729" s="2" t="s">
        <v>863</v>
      </c>
      <c r="P729" s="2" t="s">
        <v>3465</v>
      </c>
      <c r="Q729" s="2" t="s">
        <v>3472</v>
      </c>
      <c r="R729" s="23" t="str">
        <f t="shared" si="91"/>
        <v>OK-Canadian-15N-8W-21</v>
      </c>
      <c r="S729" s="23" t="str">
        <f t="shared" si="88"/>
        <v>15N-8W-21</v>
      </c>
      <c r="T729" s="23" t="str">
        <f t="shared" si="89"/>
        <v>15</v>
      </c>
      <c r="U729" s="23" t="str">
        <f t="shared" si="92"/>
        <v>N</v>
      </c>
      <c r="V729" s="23" t="str">
        <f t="shared" si="90"/>
        <v>8</v>
      </c>
      <c r="W729" s="23" t="str">
        <f t="shared" si="93"/>
        <v>W</v>
      </c>
      <c r="X729" s="23" t="str">
        <f t="shared" si="94"/>
        <v>OK</v>
      </c>
      <c r="Y729" s="184" t="str">
        <f t="shared" si="95"/>
        <v>L0007792</v>
      </c>
      <c r="Z729" s="28"/>
      <c r="AA729" s="28"/>
      <c r="AB729" s="23"/>
    </row>
    <row r="730" spans="1:28" ht="15">
      <c r="A730" s="2" t="s">
        <v>7151</v>
      </c>
      <c r="B730" s="2" t="s">
        <v>13</v>
      </c>
      <c r="C730" s="2" t="s">
        <v>14</v>
      </c>
      <c r="D730" s="2" t="s">
        <v>871</v>
      </c>
      <c r="E730" s="2" t="s">
        <v>553</v>
      </c>
      <c r="F730" s="2" t="s">
        <v>15</v>
      </c>
      <c r="G730" s="2" t="s">
        <v>3477</v>
      </c>
      <c r="H730" s="2" t="s">
        <v>3504</v>
      </c>
      <c r="I730" s="2" t="s">
        <v>16</v>
      </c>
      <c r="J730" s="75">
        <v>0.99</v>
      </c>
      <c r="K730" s="76">
        <v>0.60763849999999997</v>
      </c>
      <c r="L730" s="77">
        <v>0.22</v>
      </c>
      <c r="M730" s="78">
        <v>35661</v>
      </c>
      <c r="N730" s="94" t="s">
        <v>5294</v>
      </c>
      <c r="O730" s="2" t="s">
        <v>863</v>
      </c>
      <c r="P730" s="2" t="s">
        <v>3465</v>
      </c>
      <c r="Q730" s="2" t="s">
        <v>3472</v>
      </c>
      <c r="R730" s="23" t="str">
        <f t="shared" si="91"/>
        <v>OK-Canadian-15N-8W-21</v>
      </c>
      <c r="S730" s="23" t="str">
        <f t="shared" si="88"/>
        <v>15N-8W-21</v>
      </c>
      <c r="T730" s="23" t="str">
        <f t="shared" si="89"/>
        <v>15</v>
      </c>
      <c r="U730" s="23" t="str">
        <f t="shared" si="92"/>
        <v>N</v>
      </c>
      <c r="V730" s="23" t="str">
        <f t="shared" si="90"/>
        <v>8</v>
      </c>
      <c r="W730" s="23" t="str">
        <f t="shared" si="93"/>
        <v>W</v>
      </c>
      <c r="X730" s="23" t="str">
        <f t="shared" si="94"/>
        <v>OK</v>
      </c>
      <c r="Y730" s="184" t="str">
        <f t="shared" si="95"/>
        <v>L0007793</v>
      </c>
      <c r="Z730" s="28"/>
      <c r="AA730" s="28"/>
      <c r="AB730" s="23"/>
    </row>
    <row r="731" spans="1:28" ht="15">
      <c r="A731" s="23" t="s">
        <v>7152</v>
      </c>
      <c r="B731" s="2" t="s">
        <v>13</v>
      </c>
      <c r="C731" s="2" t="s">
        <v>14</v>
      </c>
      <c r="D731" s="2" t="s">
        <v>872</v>
      </c>
      <c r="E731" s="23" t="s">
        <v>2692</v>
      </c>
      <c r="F731" s="2" t="s">
        <v>15</v>
      </c>
      <c r="G731" s="2" t="s">
        <v>3477</v>
      </c>
      <c r="H731" s="2" t="s">
        <v>3504</v>
      </c>
      <c r="I731" s="2" t="s">
        <v>16</v>
      </c>
      <c r="J731" s="75">
        <v>1.03</v>
      </c>
      <c r="K731" s="76">
        <v>0.60763849999999997</v>
      </c>
      <c r="L731" s="77">
        <v>0.22</v>
      </c>
      <c r="M731" s="78">
        <v>32657</v>
      </c>
      <c r="N731" s="94" t="s">
        <v>3851</v>
      </c>
      <c r="O731" s="2" t="s">
        <v>863</v>
      </c>
      <c r="P731" s="2" t="s">
        <v>3465</v>
      </c>
      <c r="Q731" s="2" t="s">
        <v>3472</v>
      </c>
      <c r="R731" s="23" t="str">
        <f t="shared" si="91"/>
        <v>OK-Canadian-15N-8W-21</v>
      </c>
      <c r="S731" s="23" t="str">
        <f t="shared" si="88"/>
        <v>15N-8W-21</v>
      </c>
      <c r="T731" s="23" t="str">
        <f t="shared" si="89"/>
        <v>15</v>
      </c>
      <c r="U731" s="23" t="str">
        <f t="shared" si="92"/>
        <v>N</v>
      </c>
      <c r="V731" s="23" t="str">
        <f t="shared" si="90"/>
        <v>8</v>
      </c>
      <c r="W731" s="23" t="str">
        <f t="shared" si="93"/>
        <v>W</v>
      </c>
      <c r="X731" s="23" t="str">
        <f t="shared" si="94"/>
        <v>OK</v>
      </c>
      <c r="Y731" s="184" t="str">
        <f t="shared" si="95"/>
        <v>L0007794</v>
      </c>
      <c r="Z731" s="28"/>
      <c r="AA731" s="28"/>
      <c r="AB731" s="23"/>
    </row>
    <row r="732" spans="1:28" ht="15">
      <c r="A732" s="2" t="s">
        <v>7153</v>
      </c>
      <c r="B732" s="2" t="s">
        <v>13</v>
      </c>
      <c r="C732" s="2" t="s">
        <v>14</v>
      </c>
      <c r="D732" s="2" t="s">
        <v>873</v>
      </c>
      <c r="E732" s="23" t="s">
        <v>3126</v>
      </c>
      <c r="F732" s="2" t="s">
        <v>15</v>
      </c>
      <c r="G732" s="2" t="s">
        <v>3477</v>
      </c>
      <c r="H732" s="2" t="s">
        <v>3504</v>
      </c>
      <c r="I732" s="2" t="s">
        <v>16</v>
      </c>
      <c r="J732" s="75">
        <v>1.01</v>
      </c>
      <c r="K732" s="76">
        <v>0.1458275</v>
      </c>
      <c r="L732" s="77">
        <v>0.22</v>
      </c>
      <c r="M732" s="78">
        <v>32669</v>
      </c>
      <c r="N732" s="94" t="s">
        <v>4547</v>
      </c>
      <c r="O732" s="2" t="s">
        <v>863</v>
      </c>
      <c r="P732" s="2" t="s">
        <v>3465</v>
      </c>
      <c r="Q732" s="2" t="s">
        <v>3472</v>
      </c>
      <c r="R732" s="23" t="str">
        <f t="shared" si="91"/>
        <v>OK-Canadian-15N-8W-21</v>
      </c>
      <c r="S732" s="23" t="str">
        <f t="shared" si="88"/>
        <v>15N-8W-21</v>
      </c>
      <c r="T732" s="23" t="str">
        <f t="shared" si="89"/>
        <v>15</v>
      </c>
      <c r="U732" s="23" t="str">
        <f t="shared" si="92"/>
        <v>N</v>
      </c>
      <c r="V732" s="23" t="str">
        <f t="shared" si="90"/>
        <v>8</v>
      </c>
      <c r="W732" s="23" t="str">
        <f t="shared" si="93"/>
        <v>W</v>
      </c>
      <c r="X732" s="23" t="str">
        <f t="shared" si="94"/>
        <v>OK</v>
      </c>
      <c r="Y732" s="184" t="str">
        <f t="shared" si="95"/>
        <v>L0007795</v>
      </c>
      <c r="Z732" s="28"/>
      <c r="AA732" s="28"/>
      <c r="AB732" s="23"/>
    </row>
    <row r="733" spans="1:28" ht="15">
      <c r="A733" s="2" t="s">
        <v>7154</v>
      </c>
      <c r="B733" s="2" t="s">
        <v>13</v>
      </c>
      <c r="C733" s="2" t="s">
        <v>14</v>
      </c>
      <c r="D733" s="2" t="s">
        <v>874</v>
      </c>
      <c r="E733" s="23" t="s">
        <v>2552</v>
      </c>
      <c r="F733" s="2" t="s">
        <v>15</v>
      </c>
      <c r="G733" s="2" t="s">
        <v>3477</v>
      </c>
      <c r="H733" s="2" t="s">
        <v>3504</v>
      </c>
      <c r="I733" s="2" t="s">
        <v>16</v>
      </c>
      <c r="J733" s="75">
        <v>0.93</v>
      </c>
      <c r="K733" s="76">
        <v>0.4375</v>
      </c>
      <c r="L733" s="77">
        <v>0.22</v>
      </c>
      <c r="M733" s="78">
        <v>33148</v>
      </c>
      <c r="N733" s="94" t="s">
        <v>26</v>
      </c>
      <c r="O733" s="2" t="s">
        <v>863</v>
      </c>
      <c r="P733" s="2" t="s">
        <v>3465</v>
      </c>
      <c r="Q733" s="2" t="s">
        <v>3472</v>
      </c>
      <c r="R733" s="23" t="str">
        <f t="shared" si="91"/>
        <v>OK-Canadian-15N-8W-21</v>
      </c>
      <c r="S733" s="23" t="str">
        <f t="shared" si="88"/>
        <v>15N-8W-21</v>
      </c>
      <c r="T733" s="23" t="str">
        <f t="shared" si="89"/>
        <v>15</v>
      </c>
      <c r="U733" s="23" t="str">
        <f t="shared" si="92"/>
        <v>N</v>
      </c>
      <c r="V733" s="23" t="str">
        <f t="shared" si="90"/>
        <v>8</v>
      </c>
      <c r="W733" s="23" t="str">
        <f t="shared" si="93"/>
        <v>W</v>
      </c>
      <c r="X733" s="23" t="str">
        <f t="shared" si="94"/>
        <v>OK</v>
      </c>
      <c r="Y733" s="184" t="str">
        <f t="shared" si="95"/>
        <v>L0007796</v>
      </c>
      <c r="Z733" s="28"/>
      <c r="AA733" s="28"/>
      <c r="AB733" s="23"/>
    </row>
    <row r="734" spans="1:28" ht="15">
      <c r="A734" s="23" t="s">
        <v>7155</v>
      </c>
      <c r="B734" s="2" t="s">
        <v>13</v>
      </c>
      <c r="C734" s="2" t="s">
        <v>14</v>
      </c>
      <c r="D734" s="2" t="s">
        <v>875</v>
      </c>
      <c r="E734" s="23" t="s">
        <v>2404</v>
      </c>
      <c r="F734" s="2" t="s">
        <v>15</v>
      </c>
      <c r="G734" s="2" t="s">
        <v>3477</v>
      </c>
      <c r="H734" s="2" t="s">
        <v>3504</v>
      </c>
      <c r="I734" s="2" t="s">
        <v>16</v>
      </c>
      <c r="J734" s="75">
        <v>1.02</v>
      </c>
      <c r="K734" s="76">
        <v>2.1875</v>
      </c>
      <c r="L734" s="77">
        <v>0.22</v>
      </c>
      <c r="M734" s="78">
        <v>35731</v>
      </c>
      <c r="N734" s="94" t="s">
        <v>5295</v>
      </c>
      <c r="O734" s="2" t="s">
        <v>863</v>
      </c>
      <c r="P734" s="2" t="s">
        <v>3465</v>
      </c>
      <c r="Q734" s="2" t="s">
        <v>3472</v>
      </c>
      <c r="R734" s="23" t="str">
        <f t="shared" si="91"/>
        <v>OK-Canadian-15N-8W-21</v>
      </c>
      <c r="S734" s="23" t="str">
        <f t="shared" si="88"/>
        <v>15N-8W-21</v>
      </c>
      <c r="T734" s="23" t="str">
        <f t="shared" si="89"/>
        <v>15</v>
      </c>
      <c r="U734" s="23" t="str">
        <f t="shared" si="92"/>
        <v>N</v>
      </c>
      <c r="V734" s="23" t="str">
        <f t="shared" si="90"/>
        <v>8</v>
      </c>
      <c r="W734" s="23" t="str">
        <f t="shared" si="93"/>
        <v>W</v>
      </c>
      <c r="X734" s="23" t="str">
        <f t="shared" si="94"/>
        <v>OK</v>
      </c>
      <c r="Y734" s="184" t="str">
        <f t="shared" si="95"/>
        <v>L0007797</v>
      </c>
      <c r="Z734" s="28"/>
      <c r="AA734" s="28"/>
      <c r="AB734" s="23"/>
    </row>
    <row r="735" spans="1:28" ht="15">
      <c r="A735" s="2" t="s">
        <v>7156</v>
      </c>
      <c r="B735" s="2" t="s">
        <v>13</v>
      </c>
      <c r="C735" s="2" t="s">
        <v>14</v>
      </c>
      <c r="D735" s="2" t="s">
        <v>876</v>
      </c>
      <c r="E735" s="2" t="s">
        <v>215</v>
      </c>
      <c r="F735" s="2" t="s">
        <v>15</v>
      </c>
      <c r="G735" s="2" t="s">
        <v>3477</v>
      </c>
      <c r="H735" s="2" t="s">
        <v>3504</v>
      </c>
      <c r="I735" s="2" t="s">
        <v>16</v>
      </c>
      <c r="J735" s="75">
        <v>1.03</v>
      </c>
      <c r="K735" s="76">
        <v>4.375</v>
      </c>
      <c r="L735" s="77">
        <v>0.22</v>
      </c>
      <c r="M735" s="78">
        <v>32734</v>
      </c>
      <c r="N735" s="94" t="s">
        <v>3852</v>
      </c>
      <c r="O735" s="2" t="s">
        <v>863</v>
      </c>
      <c r="P735" s="2" t="s">
        <v>3465</v>
      </c>
      <c r="Q735" s="2" t="s">
        <v>3472</v>
      </c>
      <c r="R735" s="23" t="str">
        <f t="shared" si="91"/>
        <v>OK-Canadian-15N-8W-21</v>
      </c>
      <c r="S735" s="23" t="str">
        <f t="shared" si="88"/>
        <v>15N-8W-21</v>
      </c>
      <c r="T735" s="23" t="str">
        <f t="shared" si="89"/>
        <v>15</v>
      </c>
      <c r="U735" s="23" t="str">
        <f t="shared" si="92"/>
        <v>N</v>
      </c>
      <c r="V735" s="23" t="str">
        <f t="shared" si="90"/>
        <v>8</v>
      </c>
      <c r="W735" s="23" t="str">
        <f t="shared" si="93"/>
        <v>W</v>
      </c>
      <c r="X735" s="23" t="str">
        <f t="shared" si="94"/>
        <v>OK</v>
      </c>
      <c r="Y735" s="184" t="str">
        <f t="shared" si="95"/>
        <v>L0007798</v>
      </c>
      <c r="Z735" s="28"/>
      <c r="AA735" s="28"/>
      <c r="AB735" s="23"/>
    </row>
    <row r="736" spans="1:28" ht="15">
      <c r="A736" s="2" t="s">
        <v>7157</v>
      </c>
      <c r="B736" s="2" t="s">
        <v>13</v>
      </c>
      <c r="C736" s="2" t="s">
        <v>14</v>
      </c>
      <c r="D736" s="2" t="s">
        <v>877</v>
      </c>
      <c r="E736" s="23" t="s">
        <v>2404</v>
      </c>
      <c r="F736" s="2" t="s">
        <v>15</v>
      </c>
      <c r="G736" s="2" t="s">
        <v>3477</v>
      </c>
      <c r="H736" s="2" t="s">
        <v>3504</v>
      </c>
      <c r="I736" s="2" t="s">
        <v>16</v>
      </c>
      <c r="J736" s="75">
        <v>1.03</v>
      </c>
      <c r="K736" s="76">
        <v>0</v>
      </c>
      <c r="L736" s="77">
        <v>0.22</v>
      </c>
      <c r="M736" s="78">
        <v>32824</v>
      </c>
      <c r="N736" s="94" t="s">
        <v>27</v>
      </c>
      <c r="O736" s="2" t="s">
        <v>863</v>
      </c>
      <c r="P736" s="2" t="s">
        <v>3465</v>
      </c>
      <c r="Q736" s="2" t="s">
        <v>3472</v>
      </c>
      <c r="R736" s="23" t="str">
        <f t="shared" si="91"/>
        <v>OK-Canadian-15N-8W-21</v>
      </c>
      <c r="S736" s="23" t="str">
        <f t="shared" si="88"/>
        <v>15N-8W-21</v>
      </c>
      <c r="T736" s="23" t="str">
        <f t="shared" si="89"/>
        <v>15</v>
      </c>
      <c r="U736" s="23" t="str">
        <f t="shared" si="92"/>
        <v>N</v>
      </c>
      <c r="V736" s="23" t="str">
        <f t="shared" si="90"/>
        <v>8</v>
      </c>
      <c r="W736" s="23" t="str">
        <f t="shared" si="93"/>
        <v>W</v>
      </c>
      <c r="X736" s="23" t="str">
        <f t="shared" si="94"/>
        <v>OK</v>
      </c>
      <c r="Y736" s="184" t="str">
        <f t="shared" si="95"/>
        <v>L0007799</v>
      </c>
      <c r="Z736" s="28"/>
      <c r="AA736" s="28"/>
      <c r="AB736" s="23"/>
    </row>
    <row r="737" spans="1:28" ht="15">
      <c r="A737" s="23" t="s">
        <v>7158</v>
      </c>
      <c r="B737" s="2" t="s">
        <v>13</v>
      </c>
      <c r="C737" s="2" t="s">
        <v>14</v>
      </c>
      <c r="D737" s="2" t="s">
        <v>878</v>
      </c>
      <c r="E737" s="2" t="s">
        <v>616</v>
      </c>
      <c r="F737" s="2" t="s">
        <v>15</v>
      </c>
      <c r="G737" s="2" t="s">
        <v>3477</v>
      </c>
      <c r="H737" s="2" t="s">
        <v>3504</v>
      </c>
      <c r="I737" s="2" t="s">
        <v>16</v>
      </c>
      <c r="J737" s="75">
        <v>1.05</v>
      </c>
      <c r="K737" s="76">
        <v>0</v>
      </c>
      <c r="L737" s="77">
        <v>0.22</v>
      </c>
      <c r="M737" s="78">
        <v>33218</v>
      </c>
      <c r="N737" s="94" t="s">
        <v>4548</v>
      </c>
      <c r="O737" s="2" t="s">
        <v>863</v>
      </c>
      <c r="P737" s="2" t="s">
        <v>3465</v>
      </c>
      <c r="Q737" s="2" t="s">
        <v>3472</v>
      </c>
      <c r="R737" s="23" t="str">
        <f t="shared" si="91"/>
        <v>OK-Canadian-15N-8W-21</v>
      </c>
      <c r="S737" s="23" t="str">
        <f t="shared" si="88"/>
        <v>15N-8W-21</v>
      </c>
      <c r="T737" s="23" t="str">
        <f t="shared" si="89"/>
        <v>15</v>
      </c>
      <c r="U737" s="23" t="str">
        <f t="shared" si="92"/>
        <v>N</v>
      </c>
      <c r="V737" s="23" t="str">
        <f t="shared" si="90"/>
        <v>8</v>
      </c>
      <c r="W737" s="23" t="str">
        <f t="shared" si="93"/>
        <v>W</v>
      </c>
      <c r="X737" s="23" t="str">
        <f t="shared" si="94"/>
        <v>OK</v>
      </c>
      <c r="Y737" s="184" t="str">
        <f t="shared" si="95"/>
        <v>L0007800</v>
      </c>
      <c r="Z737" s="28"/>
      <c r="AA737" s="28"/>
      <c r="AB737" s="23"/>
    </row>
    <row r="738" spans="1:28" ht="15">
      <c r="A738" s="2" t="s">
        <v>7159</v>
      </c>
      <c r="B738" s="2" t="s">
        <v>13</v>
      </c>
      <c r="C738" s="2" t="s">
        <v>14</v>
      </c>
      <c r="D738" s="2" t="s">
        <v>879</v>
      </c>
      <c r="E738" s="23" t="s">
        <v>201</v>
      </c>
      <c r="F738" s="2" t="s">
        <v>15</v>
      </c>
      <c r="G738" s="2" t="s">
        <v>3477</v>
      </c>
      <c r="H738" s="2" t="s">
        <v>3504</v>
      </c>
      <c r="I738" s="2" t="s">
        <v>16</v>
      </c>
      <c r="J738" s="75">
        <v>1.04</v>
      </c>
      <c r="K738" s="76">
        <v>0.65625</v>
      </c>
      <c r="L738" s="77">
        <v>0.22</v>
      </c>
      <c r="M738" s="78">
        <v>35825</v>
      </c>
      <c r="N738" s="94" t="s">
        <v>3560</v>
      </c>
      <c r="O738" s="2" t="s">
        <v>863</v>
      </c>
      <c r="P738" s="2" t="s">
        <v>3465</v>
      </c>
      <c r="Q738" s="2" t="s">
        <v>3472</v>
      </c>
      <c r="R738" s="23" t="str">
        <f t="shared" si="91"/>
        <v>OK-Canadian-15N-8W-21</v>
      </c>
      <c r="S738" s="23" t="str">
        <f t="shared" si="88"/>
        <v>15N-8W-21</v>
      </c>
      <c r="T738" s="23" t="str">
        <f t="shared" si="89"/>
        <v>15</v>
      </c>
      <c r="U738" s="23" t="str">
        <f t="shared" si="92"/>
        <v>N</v>
      </c>
      <c r="V738" s="23" t="str">
        <f t="shared" si="90"/>
        <v>8</v>
      </c>
      <c r="W738" s="23" t="str">
        <f t="shared" si="93"/>
        <v>W</v>
      </c>
      <c r="X738" s="23" t="str">
        <f t="shared" si="94"/>
        <v>OK</v>
      </c>
      <c r="Y738" s="184" t="str">
        <f t="shared" si="95"/>
        <v>L0007801</v>
      </c>
      <c r="Z738" s="28"/>
      <c r="AA738" s="28"/>
      <c r="AB738" s="23"/>
    </row>
    <row r="739" spans="1:28" ht="15">
      <c r="A739" s="2" t="s">
        <v>7160</v>
      </c>
      <c r="B739" s="2" t="s">
        <v>13</v>
      </c>
      <c r="C739" s="2" t="s">
        <v>14</v>
      </c>
      <c r="D739" s="2" t="s">
        <v>880</v>
      </c>
      <c r="E739" s="2" t="s">
        <v>955</v>
      </c>
      <c r="F739" s="2" t="s">
        <v>15</v>
      </c>
      <c r="G739" s="2" t="s">
        <v>3477</v>
      </c>
      <c r="H739" s="2" t="s">
        <v>3504</v>
      </c>
      <c r="I739" s="2" t="s">
        <v>16</v>
      </c>
      <c r="J739" s="75">
        <v>1.02</v>
      </c>
      <c r="K739" s="76">
        <v>0.65625</v>
      </c>
      <c r="L739" s="77">
        <v>0.22</v>
      </c>
      <c r="M739" s="78">
        <v>32821</v>
      </c>
      <c r="N739" s="94" t="s">
        <v>3561</v>
      </c>
      <c r="O739" s="2" t="s">
        <v>863</v>
      </c>
      <c r="P739" s="2" t="s">
        <v>3465</v>
      </c>
      <c r="Q739" s="2" t="s">
        <v>3472</v>
      </c>
      <c r="R739" s="23" t="str">
        <f t="shared" si="91"/>
        <v>OK-Canadian-15N-8W-21</v>
      </c>
      <c r="S739" s="23" t="str">
        <f t="shared" si="88"/>
        <v>15N-8W-21</v>
      </c>
      <c r="T739" s="23" t="str">
        <f t="shared" si="89"/>
        <v>15</v>
      </c>
      <c r="U739" s="23" t="str">
        <f t="shared" si="92"/>
        <v>N</v>
      </c>
      <c r="V739" s="23" t="str">
        <f t="shared" si="90"/>
        <v>8</v>
      </c>
      <c r="W739" s="23" t="str">
        <f t="shared" si="93"/>
        <v>W</v>
      </c>
      <c r="X739" s="23" t="str">
        <f t="shared" si="94"/>
        <v>OK</v>
      </c>
      <c r="Y739" s="184" t="str">
        <f t="shared" si="95"/>
        <v>L0007802</v>
      </c>
      <c r="Z739" s="28"/>
      <c r="AA739" s="28"/>
      <c r="AB739" s="23"/>
    </row>
    <row r="740" spans="1:28" ht="15">
      <c r="A740" s="23" t="s">
        <v>7161</v>
      </c>
      <c r="B740" s="2" t="s">
        <v>13</v>
      </c>
      <c r="C740" s="2" t="s">
        <v>14</v>
      </c>
      <c r="D740" s="2" t="s">
        <v>881</v>
      </c>
      <c r="E740" s="23" t="s">
        <v>1777</v>
      </c>
      <c r="F740" s="2" t="s">
        <v>15</v>
      </c>
      <c r="G740" s="2" t="s">
        <v>3477</v>
      </c>
      <c r="H740" s="2" t="s">
        <v>3504</v>
      </c>
      <c r="I740" s="2" t="s">
        <v>16</v>
      </c>
      <c r="J740" s="75">
        <v>0.99</v>
      </c>
      <c r="K740" s="76">
        <v>0.4375</v>
      </c>
      <c r="L740" s="77">
        <v>0.22</v>
      </c>
      <c r="M740" s="78">
        <v>32843</v>
      </c>
      <c r="N740" s="94" t="s">
        <v>4549</v>
      </c>
      <c r="O740" s="2" t="s">
        <v>863</v>
      </c>
      <c r="P740" s="2" t="s">
        <v>3465</v>
      </c>
      <c r="Q740" s="2" t="s">
        <v>3472</v>
      </c>
      <c r="R740" s="23" t="str">
        <f t="shared" si="91"/>
        <v>OK-Canadian-15N-8W-21</v>
      </c>
      <c r="S740" s="23" t="str">
        <f t="shared" si="88"/>
        <v>15N-8W-21</v>
      </c>
      <c r="T740" s="23" t="str">
        <f t="shared" si="89"/>
        <v>15</v>
      </c>
      <c r="U740" s="23" t="str">
        <f t="shared" si="92"/>
        <v>N</v>
      </c>
      <c r="V740" s="23" t="str">
        <f t="shared" si="90"/>
        <v>8</v>
      </c>
      <c r="W740" s="23" t="str">
        <f t="shared" si="93"/>
        <v>W</v>
      </c>
      <c r="X740" s="23" t="str">
        <f t="shared" si="94"/>
        <v>OK</v>
      </c>
      <c r="Y740" s="184" t="str">
        <f t="shared" si="95"/>
        <v>L0007803</v>
      </c>
      <c r="Z740" s="28"/>
      <c r="AA740" s="28"/>
      <c r="AB740" s="23"/>
    </row>
    <row r="741" spans="1:28" ht="15">
      <c r="A741" s="2" t="s">
        <v>7162</v>
      </c>
      <c r="B741" s="2" t="s">
        <v>13</v>
      </c>
      <c r="C741" s="2" t="s">
        <v>14</v>
      </c>
      <c r="D741" s="2" t="s">
        <v>882</v>
      </c>
      <c r="E741" s="2" t="s">
        <v>616</v>
      </c>
      <c r="F741" s="2" t="s">
        <v>15</v>
      </c>
      <c r="G741" s="2" t="s">
        <v>3477</v>
      </c>
      <c r="H741" s="2" t="s">
        <v>3504</v>
      </c>
      <c r="I741" s="2" t="s">
        <v>16</v>
      </c>
      <c r="J741" s="75">
        <v>0.91</v>
      </c>
      <c r="K741" s="76">
        <v>0.4375</v>
      </c>
      <c r="L741" s="77">
        <v>0.22</v>
      </c>
      <c r="M741" s="78">
        <v>33333</v>
      </c>
      <c r="N741" s="94" t="s">
        <v>4550</v>
      </c>
      <c r="O741" s="2" t="s">
        <v>863</v>
      </c>
      <c r="P741" s="2" t="s">
        <v>3465</v>
      </c>
      <c r="Q741" s="2" t="s">
        <v>3472</v>
      </c>
      <c r="R741" s="23" t="str">
        <f t="shared" si="91"/>
        <v>OK-Canadian-15N-8W-21</v>
      </c>
      <c r="S741" s="23" t="str">
        <f t="shared" si="88"/>
        <v>15N-8W-21</v>
      </c>
      <c r="T741" s="23" t="str">
        <f t="shared" si="89"/>
        <v>15</v>
      </c>
      <c r="U741" s="23" t="str">
        <f t="shared" si="92"/>
        <v>N</v>
      </c>
      <c r="V741" s="23" t="str">
        <f t="shared" si="90"/>
        <v>8</v>
      </c>
      <c r="W741" s="23" t="str">
        <f t="shared" si="93"/>
        <v>W</v>
      </c>
      <c r="X741" s="23" t="str">
        <f t="shared" si="94"/>
        <v>OK</v>
      </c>
      <c r="Y741" s="184" t="str">
        <f t="shared" si="95"/>
        <v>L0007804</v>
      </c>
      <c r="Z741" s="28"/>
      <c r="AA741" s="28"/>
      <c r="AB741" s="23"/>
    </row>
    <row r="742" spans="1:28" ht="15">
      <c r="A742" s="2" t="s">
        <v>7163</v>
      </c>
      <c r="B742" s="2" t="s">
        <v>13</v>
      </c>
      <c r="C742" s="2" t="s">
        <v>14</v>
      </c>
      <c r="D742" s="2" t="s">
        <v>884</v>
      </c>
      <c r="E742" s="2" t="s">
        <v>1100</v>
      </c>
      <c r="F742" s="2" t="s">
        <v>15</v>
      </c>
      <c r="G742" s="2" t="s">
        <v>3477</v>
      </c>
      <c r="H742" s="2" t="s">
        <v>3504</v>
      </c>
      <c r="I742" s="2" t="s">
        <v>16</v>
      </c>
      <c r="J742" s="75">
        <v>1.02</v>
      </c>
      <c r="K742" s="76">
        <v>1.3125</v>
      </c>
      <c r="L742" s="77">
        <v>0.22</v>
      </c>
      <c r="M742" s="78">
        <v>35825</v>
      </c>
      <c r="N742" s="94" t="s">
        <v>5296</v>
      </c>
      <c r="O742" s="2" t="s">
        <v>863</v>
      </c>
      <c r="P742" s="2" t="s">
        <v>3465</v>
      </c>
      <c r="Q742" s="2" t="s">
        <v>3472</v>
      </c>
      <c r="R742" s="23" t="str">
        <f t="shared" si="91"/>
        <v>OK-Canadian-15N-8W-21</v>
      </c>
      <c r="S742" s="23" t="str">
        <f t="shared" si="88"/>
        <v>15N-8W-21</v>
      </c>
      <c r="T742" s="23" t="str">
        <f t="shared" si="89"/>
        <v>15</v>
      </c>
      <c r="U742" s="23" t="str">
        <f t="shared" si="92"/>
        <v>N</v>
      </c>
      <c r="V742" s="23" t="str">
        <f t="shared" si="90"/>
        <v>8</v>
      </c>
      <c r="W742" s="23" t="str">
        <f t="shared" si="93"/>
        <v>W</v>
      </c>
      <c r="X742" s="23" t="str">
        <f t="shared" si="94"/>
        <v>OK</v>
      </c>
      <c r="Y742" s="184" t="str">
        <f t="shared" si="95"/>
        <v>L0007805</v>
      </c>
      <c r="Z742" s="28"/>
      <c r="AA742" s="28"/>
      <c r="AB742" s="23"/>
    </row>
    <row r="743" spans="1:28" ht="15">
      <c r="A743" s="23" t="s">
        <v>7164</v>
      </c>
      <c r="B743" s="2" t="s">
        <v>13</v>
      </c>
      <c r="C743" s="2" t="s">
        <v>14</v>
      </c>
      <c r="D743" s="2" t="s">
        <v>885</v>
      </c>
      <c r="E743" s="23" t="s">
        <v>1274</v>
      </c>
      <c r="F743" s="2" t="s">
        <v>15</v>
      </c>
      <c r="G743" s="2" t="s">
        <v>3477</v>
      </c>
      <c r="H743" s="2" t="s">
        <v>3504</v>
      </c>
      <c r="I743" s="2" t="s">
        <v>16</v>
      </c>
      <c r="J743" s="75">
        <v>1.01</v>
      </c>
      <c r="K743" s="76">
        <v>3.0625</v>
      </c>
      <c r="L743" s="77">
        <v>0.22</v>
      </c>
      <c r="M743" s="78">
        <v>32858</v>
      </c>
      <c r="N743" s="94" t="s">
        <v>4551</v>
      </c>
      <c r="O743" s="2" t="s">
        <v>863</v>
      </c>
      <c r="P743" s="2" t="s">
        <v>3465</v>
      </c>
      <c r="Q743" s="2" t="s">
        <v>3472</v>
      </c>
      <c r="R743" s="23" t="str">
        <f t="shared" si="91"/>
        <v>OK-Canadian-15N-8W-21</v>
      </c>
      <c r="S743" s="23" t="str">
        <f t="shared" si="88"/>
        <v>15N-8W-21</v>
      </c>
      <c r="T743" s="23" t="str">
        <f t="shared" si="89"/>
        <v>15</v>
      </c>
      <c r="U743" s="23" t="str">
        <f t="shared" si="92"/>
        <v>N</v>
      </c>
      <c r="V743" s="23" t="str">
        <f t="shared" si="90"/>
        <v>8</v>
      </c>
      <c r="W743" s="23" t="str">
        <f t="shared" si="93"/>
        <v>W</v>
      </c>
      <c r="X743" s="23" t="str">
        <f t="shared" si="94"/>
        <v>OK</v>
      </c>
      <c r="Y743" s="184" t="str">
        <f t="shared" si="95"/>
        <v>L0007806</v>
      </c>
      <c r="Z743" s="28"/>
      <c r="AA743" s="28"/>
      <c r="AB743" s="23"/>
    </row>
    <row r="744" spans="1:28" ht="15">
      <c r="A744" s="2" t="s">
        <v>7165</v>
      </c>
      <c r="B744" s="2" t="s">
        <v>13</v>
      </c>
      <c r="C744" s="2" t="s">
        <v>14</v>
      </c>
      <c r="D744" s="2" t="s">
        <v>886</v>
      </c>
      <c r="E744" s="2" t="s">
        <v>1471</v>
      </c>
      <c r="F744" s="2" t="s">
        <v>15</v>
      </c>
      <c r="G744" s="2" t="s">
        <v>3477</v>
      </c>
      <c r="H744" s="2" t="s">
        <v>3504</v>
      </c>
      <c r="I744" s="2" t="s">
        <v>16</v>
      </c>
      <c r="J744" s="75">
        <v>1.01</v>
      </c>
      <c r="K744" s="76">
        <v>3.0625</v>
      </c>
      <c r="L744" s="77">
        <v>0.22</v>
      </c>
      <c r="M744" s="78">
        <v>32872</v>
      </c>
      <c r="N744" s="96" t="s">
        <v>3853</v>
      </c>
      <c r="O744" s="2" t="s">
        <v>863</v>
      </c>
      <c r="P744" s="2" t="s">
        <v>3465</v>
      </c>
      <c r="Q744" s="2" t="s">
        <v>3472</v>
      </c>
      <c r="R744" s="23" t="str">
        <f t="shared" si="91"/>
        <v>OK-Canadian-15N-8W-21</v>
      </c>
      <c r="S744" s="23" t="str">
        <f t="shared" si="88"/>
        <v>15N-8W-21</v>
      </c>
      <c r="T744" s="23" t="str">
        <f t="shared" si="89"/>
        <v>15</v>
      </c>
      <c r="U744" s="23" t="str">
        <f t="shared" si="92"/>
        <v>N</v>
      </c>
      <c r="V744" s="23" t="str">
        <f t="shared" si="90"/>
        <v>8</v>
      </c>
      <c r="W744" s="23" t="str">
        <f t="shared" si="93"/>
        <v>W</v>
      </c>
      <c r="X744" s="23" t="str">
        <f t="shared" si="94"/>
        <v>OK</v>
      </c>
      <c r="Y744" s="184" t="str">
        <f t="shared" si="95"/>
        <v>L0007807</v>
      </c>
      <c r="Z744" s="28"/>
      <c r="AA744" s="28"/>
      <c r="AB744" s="23"/>
    </row>
    <row r="745" spans="1:28" ht="15">
      <c r="A745" s="2" t="s">
        <v>7166</v>
      </c>
      <c r="B745" s="2" t="s">
        <v>13</v>
      </c>
      <c r="C745" s="2" t="s">
        <v>14</v>
      </c>
      <c r="D745" s="2" t="s">
        <v>887</v>
      </c>
      <c r="E745" s="23" t="s">
        <v>1702</v>
      </c>
      <c r="F745" s="2" t="s">
        <v>15</v>
      </c>
      <c r="G745" s="2" t="s">
        <v>3477</v>
      </c>
      <c r="H745" s="2" t="s">
        <v>3497</v>
      </c>
      <c r="I745" s="2" t="s">
        <v>16</v>
      </c>
      <c r="J745" s="75">
        <v>299.07</v>
      </c>
      <c r="K745" s="76">
        <v>0.52094499999999999</v>
      </c>
      <c r="L745" s="77">
        <v>0.1875</v>
      </c>
      <c r="M745" s="78">
        <v>41239</v>
      </c>
      <c r="N745" s="96" t="s">
        <v>5297</v>
      </c>
      <c r="O745" s="2" t="s">
        <v>683</v>
      </c>
      <c r="P745" s="2" t="s">
        <v>3465</v>
      </c>
      <c r="Q745" s="2" t="s">
        <v>3472</v>
      </c>
      <c r="R745" s="23" t="str">
        <f t="shared" si="91"/>
        <v>OK-Canadian-15N-8W-7</v>
      </c>
      <c r="S745" s="23" t="str">
        <f t="shared" si="88"/>
        <v>15N-8W-7</v>
      </c>
      <c r="T745" s="23" t="str">
        <f t="shared" si="89"/>
        <v>15</v>
      </c>
      <c r="U745" s="23" t="str">
        <f t="shared" si="92"/>
        <v>N</v>
      </c>
      <c r="V745" s="23" t="str">
        <f t="shared" si="90"/>
        <v>8</v>
      </c>
      <c r="W745" s="23" t="str">
        <f t="shared" si="93"/>
        <v>W</v>
      </c>
      <c r="X745" s="23" t="str">
        <f t="shared" si="94"/>
        <v>OK</v>
      </c>
      <c r="Y745" s="184" t="str">
        <f t="shared" si="95"/>
        <v>L0007808</v>
      </c>
      <c r="Z745" s="28"/>
      <c r="AA745" s="28"/>
      <c r="AB745" s="23"/>
    </row>
    <row r="746" spans="1:28" ht="15">
      <c r="A746" s="23" t="s">
        <v>7167</v>
      </c>
      <c r="B746" s="2" t="s">
        <v>13</v>
      </c>
      <c r="C746" s="2" t="s">
        <v>14</v>
      </c>
      <c r="D746" s="2" t="s">
        <v>888</v>
      </c>
      <c r="E746" s="23" t="s">
        <v>2692</v>
      </c>
      <c r="F746" s="2" t="s">
        <v>15</v>
      </c>
      <c r="G746" s="2" t="s">
        <v>3477</v>
      </c>
      <c r="H746" s="2" t="s">
        <v>3497</v>
      </c>
      <c r="I746" s="2" t="s">
        <v>16</v>
      </c>
      <c r="J746" s="75">
        <v>151.19999999999999</v>
      </c>
      <c r="K746" s="76">
        <v>0.20860999999999999</v>
      </c>
      <c r="L746" s="77">
        <v>0.125</v>
      </c>
      <c r="M746" s="78">
        <v>43746</v>
      </c>
      <c r="N746" s="96" t="s">
        <v>4552</v>
      </c>
      <c r="O746" s="2" t="s">
        <v>683</v>
      </c>
      <c r="P746" s="2" t="s">
        <v>3465</v>
      </c>
      <c r="Q746" s="2" t="s">
        <v>3472</v>
      </c>
      <c r="R746" s="23" t="str">
        <f t="shared" si="91"/>
        <v>OK-Canadian-15N-8W-7</v>
      </c>
      <c r="S746" s="23" t="str">
        <f t="shared" si="88"/>
        <v>15N-8W-7</v>
      </c>
      <c r="T746" s="23" t="str">
        <f t="shared" si="89"/>
        <v>15</v>
      </c>
      <c r="U746" s="23" t="str">
        <f t="shared" si="92"/>
        <v>N</v>
      </c>
      <c r="V746" s="23" t="str">
        <f t="shared" si="90"/>
        <v>8</v>
      </c>
      <c r="W746" s="23" t="str">
        <f t="shared" si="93"/>
        <v>W</v>
      </c>
      <c r="X746" s="23" t="str">
        <f t="shared" si="94"/>
        <v>OK</v>
      </c>
      <c r="Y746" s="184" t="str">
        <f t="shared" si="95"/>
        <v>L0007809</v>
      </c>
      <c r="Z746" s="28"/>
      <c r="AA746" s="28"/>
      <c r="AB746" s="23"/>
    </row>
    <row r="747" spans="1:28" ht="15">
      <c r="A747" s="2" t="s">
        <v>7168</v>
      </c>
      <c r="B747" s="2" t="s">
        <v>13</v>
      </c>
      <c r="C747" s="2" t="s">
        <v>14</v>
      </c>
      <c r="D747" s="2" t="s">
        <v>889</v>
      </c>
      <c r="E747" s="23" t="s">
        <v>2147</v>
      </c>
      <c r="F747" s="2" t="s">
        <v>15</v>
      </c>
      <c r="G747" s="2" t="s">
        <v>3477</v>
      </c>
      <c r="H747" s="2" t="s">
        <v>3497</v>
      </c>
      <c r="I747" s="2" t="s">
        <v>16</v>
      </c>
      <c r="J747" s="75">
        <v>168.26</v>
      </c>
      <c r="K747" s="76">
        <v>1.6688540000000001</v>
      </c>
      <c r="L747" s="77">
        <v>0.125</v>
      </c>
      <c r="M747" s="78">
        <v>40755</v>
      </c>
      <c r="N747" s="96" t="s">
        <v>3854</v>
      </c>
      <c r="O747" s="2" t="s">
        <v>683</v>
      </c>
      <c r="P747" s="2" t="s">
        <v>3465</v>
      </c>
      <c r="Q747" s="2" t="s">
        <v>3472</v>
      </c>
      <c r="R747" s="23" t="str">
        <f t="shared" si="91"/>
        <v>OK-Canadian-15N-8W-7</v>
      </c>
      <c r="S747" s="23" t="str">
        <f t="shared" si="88"/>
        <v>15N-8W-7</v>
      </c>
      <c r="T747" s="23" t="str">
        <f t="shared" si="89"/>
        <v>15</v>
      </c>
      <c r="U747" s="23" t="str">
        <f t="shared" si="92"/>
        <v>N</v>
      </c>
      <c r="V747" s="23" t="str">
        <f t="shared" si="90"/>
        <v>8</v>
      </c>
      <c r="W747" s="23" t="str">
        <f t="shared" si="93"/>
        <v>W</v>
      </c>
      <c r="X747" s="23" t="str">
        <f t="shared" si="94"/>
        <v>OK</v>
      </c>
      <c r="Y747" s="184" t="str">
        <f t="shared" si="95"/>
        <v>L0007810</v>
      </c>
      <c r="Z747" s="28"/>
      <c r="AA747" s="28"/>
      <c r="AB747" s="23"/>
    </row>
    <row r="748" spans="1:28" ht="15">
      <c r="A748" s="2" t="s">
        <v>7169</v>
      </c>
      <c r="B748" s="2" t="s">
        <v>13</v>
      </c>
      <c r="C748" s="2" t="s">
        <v>14</v>
      </c>
      <c r="D748" s="2" t="s">
        <v>890</v>
      </c>
      <c r="E748" s="2" t="s">
        <v>111</v>
      </c>
      <c r="F748" s="2" t="s">
        <v>15</v>
      </c>
      <c r="G748" s="2" t="s">
        <v>3477</v>
      </c>
      <c r="H748" s="2" t="s">
        <v>3497</v>
      </c>
      <c r="I748" s="2" t="s">
        <v>16</v>
      </c>
      <c r="J748" s="75">
        <v>159.32</v>
      </c>
      <c r="K748" s="76">
        <v>0.5</v>
      </c>
      <c r="L748" s="77">
        <v>0.1875</v>
      </c>
      <c r="M748" s="78">
        <v>40780</v>
      </c>
      <c r="N748" s="96" t="s">
        <v>3855</v>
      </c>
      <c r="O748" s="2" t="s">
        <v>683</v>
      </c>
      <c r="P748" s="2" t="s">
        <v>3465</v>
      </c>
      <c r="Q748" s="2" t="s">
        <v>3472</v>
      </c>
      <c r="R748" s="23" t="str">
        <f t="shared" si="91"/>
        <v>OK-Canadian-15N-8W-7</v>
      </c>
      <c r="S748" s="23" t="str">
        <f t="shared" si="88"/>
        <v>15N-8W-7</v>
      </c>
      <c r="T748" s="23" t="str">
        <f t="shared" si="89"/>
        <v>15</v>
      </c>
      <c r="U748" s="23" t="str">
        <f t="shared" si="92"/>
        <v>N</v>
      </c>
      <c r="V748" s="23" t="str">
        <f t="shared" si="90"/>
        <v>8</v>
      </c>
      <c r="W748" s="23" t="str">
        <f t="shared" si="93"/>
        <v>W</v>
      </c>
      <c r="X748" s="23" t="str">
        <f t="shared" si="94"/>
        <v>OK</v>
      </c>
      <c r="Y748" s="184" t="str">
        <f t="shared" si="95"/>
        <v>L0007811</v>
      </c>
      <c r="Z748" s="28"/>
      <c r="AA748" s="28"/>
      <c r="AB748" s="23"/>
    </row>
    <row r="749" spans="1:28" ht="15">
      <c r="A749" s="23" t="s">
        <v>7170</v>
      </c>
      <c r="B749" s="2" t="s">
        <v>13</v>
      </c>
      <c r="C749" s="2" t="s">
        <v>14</v>
      </c>
      <c r="D749" s="2" t="s">
        <v>891</v>
      </c>
      <c r="E749" s="23" t="s">
        <v>2404</v>
      </c>
      <c r="F749" s="2" t="s">
        <v>15</v>
      </c>
      <c r="G749" s="2" t="s">
        <v>3477</v>
      </c>
      <c r="H749" s="2" t="s">
        <v>3497</v>
      </c>
      <c r="I749" s="2" t="s">
        <v>16</v>
      </c>
      <c r="J749" s="75">
        <v>165.07</v>
      </c>
      <c r="K749" s="76">
        <v>2</v>
      </c>
      <c r="L749" s="77">
        <v>0.125</v>
      </c>
      <c r="M749" s="78">
        <v>41159</v>
      </c>
      <c r="N749" s="96" t="s">
        <v>3856</v>
      </c>
      <c r="O749" s="2" t="s">
        <v>683</v>
      </c>
      <c r="P749" s="2" t="s">
        <v>3465</v>
      </c>
      <c r="Q749" s="2" t="s">
        <v>3472</v>
      </c>
      <c r="R749" s="23" t="str">
        <f t="shared" si="91"/>
        <v>OK-Canadian-15N-8W-7</v>
      </c>
      <c r="S749" s="23" t="str">
        <f t="shared" si="88"/>
        <v>15N-8W-7</v>
      </c>
      <c r="T749" s="23" t="str">
        <f t="shared" si="89"/>
        <v>15</v>
      </c>
      <c r="U749" s="23" t="str">
        <f t="shared" si="92"/>
        <v>N</v>
      </c>
      <c r="V749" s="23" t="str">
        <f t="shared" si="90"/>
        <v>8</v>
      </c>
      <c r="W749" s="23" t="str">
        <f t="shared" si="93"/>
        <v>W</v>
      </c>
      <c r="X749" s="23" t="str">
        <f t="shared" si="94"/>
        <v>OK</v>
      </c>
      <c r="Y749" s="184" t="str">
        <f t="shared" si="95"/>
        <v>L0007812</v>
      </c>
      <c r="Z749" s="28"/>
      <c r="AA749" s="28"/>
      <c r="AB749" s="23"/>
    </row>
    <row r="750" spans="1:28" ht="15">
      <c r="A750" s="2" t="s">
        <v>7171</v>
      </c>
      <c r="B750" s="2" t="s">
        <v>13</v>
      </c>
      <c r="C750" s="2" t="s">
        <v>14</v>
      </c>
      <c r="D750" s="2" t="s">
        <v>892</v>
      </c>
      <c r="E750" s="23" t="s">
        <v>1589</v>
      </c>
      <c r="F750" s="2" t="s">
        <v>15</v>
      </c>
      <c r="G750" s="2" t="s">
        <v>3477</v>
      </c>
      <c r="H750" s="2" t="s">
        <v>3504</v>
      </c>
      <c r="I750" s="2" t="s">
        <v>16</v>
      </c>
      <c r="J750" s="75">
        <v>17.98</v>
      </c>
      <c r="K750" s="76">
        <v>9</v>
      </c>
      <c r="L750" s="77">
        <v>0.2</v>
      </c>
      <c r="M750" s="78">
        <v>43791</v>
      </c>
      <c r="N750" s="96" t="s">
        <v>3857</v>
      </c>
      <c r="O750" s="2" t="s">
        <v>863</v>
      </c>
      <c r="P750" s="2" t="s">
        <v>3465</v>
      </c>
      <c r="Q750" s="2" t="s">
        <v>3472</v>
      </c>
      <c r="R750" s="23" t="str">
        <f t="shared" si="91"/>
        <v>OK-Canadian-15N-8W-21</v>
      </c>
      <c r="S750" s="23" t="str">
        <f t="shared" si="88"/>
        <v>15N-8W-21</v>
      </c>
      <c r="T750" s="23" t="str">
        <f t="shared" si="89"/>
        <v>15</v>
      </c>
      <c r="U750" s="23" t="str">
        <f t="shared" si="92"/>
        <v>N</v>
      </c>
      <c r="V750" s="23" t="str">
        <f t="shared" si="90"/>
        <v>8</v>
      </c>
      <c r="W750" s="23" t="str">
        <f t="shared" si="93"/>
        <v>W</v>
      </c>
      <c r="X750" s="23" t="str">
        <f t="shared" si="94"/>
        <v>OK</v>
      </c>
      <c r="Y750" s="184" t="str">
        <f t="shared" si="95"/>
        <v>L0007813</v>
      </c>
      <c r="Z750" s="28"/>
      <c r="AA750" s="28"/>
      <c r="AB750" s="23"/>
    </row>
    <row r="751" spans="1:28" ht="15">
      <c r="A751" s="2" t="s">
        <v>7172</v>
      </c>
      <c r="B751" s="2" t="s">
        <v>13</v>
      </c>
      <c r="C751" s="2" t="s">
        <v>14</v>
      </c>
      <c r="D751" s="2" t="s">
        <v>893</v>
      </c>
      <c r="E751" s="23" t="s">
        <v>1702</v>
      </c>
      <c r="F751" s="2" t="s">
        <v>15</v>
      </c>
      <c r="G751" s="2" t="s">
        <v>3477</v>
      </c>
      <c r="H751" s="2" t="s">
        <v>3495</v>
      </c>
      <c r="I751" s="2" t="s">
        <v>16</v>
      </c>
      <c r="J751" s="75">
        <v>39.97</v>
      </c>
      <c r="K751" s="76">
        <v>1.25</v>
      </c>
      <c r="L751" s="77">
        <v>0.2</v>
      </c>
      <c r="M751" s="78">
        <v>40802</v>
      </c>
      <c r="N751" s="96" t="s">
        <v>5298</v>
      </c>
      <c r="O751" s="2" t="s">
        <v>538</v>
      </c>
      <c r="P751" s="2" t="s">
        <v>3465</v>
      </c>
      <c r="Q751" s="2" t="s">
        <v>3472</v>
      </c>
      <c r="R751" s="23" t="str">
        <f t="shared" si="91"/>
        <v>OK-Canadian-15N-8W-16</v>
      </c>
      <c r="S751" s="23" t="str">
        <f t="shared" si="88"/>
        <v>15N-8W-16</v>
      </c>
      <c r="T751" s="23" t="str">
        <f t="shared" si="89"/>
        <v>15</v>
      </c>
      <c r="U751" s="23" t="str">
        <f t="shared" si="92"/>
        <v>N</v>
      </c>
      <c r="V751" s="23" t="str">
        <f t="shared" si="90"/>
        <v>8</v>
      </c>
      <c r="W751" s="23" t="str">
        <f t="shared" si="93"/>
        <v>W</v>
      </c>
      <c r="X751" s="23" t="str">
        <f t="shared" si="94"/>
        <v>OK</v>
      </c>
      <c r="Y751" s="184" t="str">
        <f t="shared" si="95"/>
        <v>L0007814</v>
      </c>
      <c r="Z751" s="28"/>
      <c r="AA751" s="28"/>
      <c r="AB751" s="23"/>
    </row>
    <row r="752" spans="1:28" ht="15">
      <c r="A752" s="23" t="s">
        <v>7173</v>
      </c>
      <c r="B752" s="2" t="s">
        <v>13</v>
      </c>
      <c r="C752" s="2" t="s">
        <v>14</v>
      </c>
      <c r="D752" s="2" t="s">
        <v>894</v>
      </c>
      <c r="E752" s="2" t="s">
        <v>1051</v>
      </c>
      <c r="F752" s="2" t="s">
        <v>15</v>
      </c>
      <c r="G752" s="2" t="s">
        <v>3477</v>
      </c>
      <c r="H752" s="2" t="s">
        <v>3495</v>
      </c>
      <c r="I752" s="2" t="s">
        <v>16</v>
      </c>
      <c r="J752" s="75">
        <v>41.78</v>
      </c>
      <c r="K752" s="76">
        <v>0.41670000000000001</v>
      </c>
      <c r="L752" s="77">
        <v>0.1875</v>
      </c>
      <c r="M752" s="78">
        <v>40847</v>
      </c>
      <c r="N752" s="96" t="s">
        <v>3858</v>
      </c>
      <c r="O752" s="2" t="s">
        <v>538</v>
      </c>
      <c r="P752" s="2" t="s">
        <v>3465</v>
      </c>
      <c r="Q752" s="2" t="s">
        <v>3472</v>
      </c>
      <c r="R752" s="23" t="str">
        <f t="shared" si="91"/>
        <v>OK-Canadian-15N-8W-16</v>
      </c>
      <c r="S752" s="23" t="str">
        <f t="shared" si="88"/>
        <v>15N-8W-16</v>
      </c>
      <c r="T752" s="23" t="str">
        <f t="shared" si="89"/>
        <v>15</v>
      </c>
      <c r="U752" s="23" t="str">
        <f t="shared" si="92"/>
        <v>N</v>
      </c>
      <c r="V752" s="23" t="str">
        <f t="shared" si="90"/>
        <v>8</v>
      </c>
      <c r="W752" s="23" t="str">
        <f t="shared" si="93"/>
        <v>W</v>
      </c>
      <c r="X752" s="23" t="str">
        <f t="shared" si="94"/>
        <v>OK</v>
      </c>
      <c r="Y752" s="184" t="str">
        <f t="shared" si="95"/>
        <v>L0007815</v>
      </c>
      <c r="Z752" s="28"/>
      <c r="AA752" s="28"/>
      <c r="AB752" s="23"/>
    </row>
    <row r="753" spans="1:28" ht="15">
      <c r="A753" s="2" t="s">
        <v>7174</v>
      </c>
      <c r="B753" s="2" t="s">
        <v>13</v>
      </c>
      <c r="C753" s="2" t="s">
        <v>14</v>
      </c>
      <c r="D753" s="2" t="s">
        <v>895</v>
      </c>
      <c r="E753" s="2" t="s">
        <v>1100</v>
      </c>
      <c r="F753" s="2" t="s">
        <v>15</v>
      </c>
      <c r="G753" s="2" t="s">
        <v>3477</v>
      </c>
      <c r="H753" s="2" t="s">
        <v>3500</v>
      </c>
      <c r="I753" s="2" t="s">
        <v>16</v>
      </c>
      <c r="J753" s="75">
        <v>77.760000000000005</v>
      </c>
      <c r="K753" s="76">
        <v>0.5</v>
      </c>
      <c r="L753" s="77">
        <v>0.1875</v>
      </c>
      <c r="M753" s="78">
        <v>41267</v>
      </c>
      <c r="N753" s="96" t="s">
        <v>3857</v>
      </c>
      <c r="O753" s="2" t="s">
        <v>782</v>
      </c>
      <c r="P753" s="2" t="s">
        <v>3465</v>
      </c>
      <c r="Q753" s="2" t="s">
        <v>3472</v>
      </c>
      <c r="R753" s="23" t="str">
        <f t="shared" si="91"/>
        <v>OK-Canadian-15N-8W-29</v>
      </c>
      <c r="S753" s="23" t="str">
        <f t="shared" si="88"/>
        <v>15N-8W-29</v>
      </c>
      <c r="T753" s="23" t="str">
        <f t="shared" si="89"/>
        <v>15</v>
      </c>
      <c r="U753" s="23" t="str">
        <f t="shared" si="92"/>
        <v>N</v>
      </c>
      <c r="V753" s="23" t="str">
        <f t="shared" si="90"/>
        <v>8</v>
      </c>
      <c r="W753" s="23" t="str">
        <f t="shared" si="93"/>
        <v>W</v>
      </c>
      <c r="X753" s="23" t="str">
        <f t="shared" si="94"/>
        <v>OK</v>
      </c>
      <c r="Y753" s="184" t="str">
        <f t="shared" si="95"/>
        <v>L0007816</v>
      </c>
      <c r="Z753" s="28"/>
      <c r="AA753" s="28"/>
      <c r="AB753" s="23"/>
    </row>
    <row r="754" spans="1:28" ht="15">
      <c r="A754" s="2" t="s">
        <v>7175</v>
      </c>
      <c r="B754" s="2" t="s">
        <v>13</v>
      </c>
      <c r="C754" s="2" t="s">
        <v>14</v>
      </c>
      <c r="D754" s="2" t="s">
        <v>896</v>
      </c>
      <c r="E754" s="2" t="s">
        <v>354</v>
      </c>
      <c r="F754" s="2" t="s">
        <v>15</v>
      </c>
      <c r="G754" s="2" t="s">
        <v>3476</v>
      </c>
      <c r="H754" s="2" t="s">
        <v>3499</v>
      </c>
      <c r="I754" s="2" t="s">
        <v>16</v>
      </c>
      <c r="J754" s="75">
        <v>385.96</v>
      </c>
      <c r="K754" s="76">
        <v>19.25</v>
      </c>
      <c r="L754" s="77">
        <v>0.2</v>
      </c>
      <c r="M754" s="78">
        <v>43669</v>
      </c>
      <c r="N754" s="96" t="s">
        <v>5299</v>
      </c>
      <c r="O754" s="2" t="s">
        <v>538</v>
      </c>
      <c r="P754" s="2" t="s">
        <v>3468</v>
      </c>
      <c r="Q754" s="2" t="s">
        <v>3471</v>
      </c>
      <c r="R754" s="23" t="str">
        <f t="shared" si="91"/>
        <v>OK-Grady-13N-7W-16</v>
      </c>
      <c r="S754" s="23" t="str">
        <f t="shared" si="88"/>
        <v>13N-7W-16</v>
      </c>
      <c r="T754" s="23" t="str">
        <f t="shared" si="89"/>
        <v>13</v>
      </c>
      <c r="U754" s="23" t="str">
        <f t="shared" si="92"/>
        <v>N</v>
      </c>
      <c r="V754" s="23" t="str">
        <f t="shared" si="90"/>
        <v>7</v>
      </c>
      <c r="W754" s="23" t="str">
        <f t="shared" si="93"/>
        <v>W</v>
      </c>
      <c r="X754" s="23" t="str">
        <f t="shared" si="94"/>
        <v>OK</v>
      </c>
      <c r="Y754" s="184" t="str">
        <f t="shared" si="95"/>
        <v>L0007817</v>
      </c>
      <c r="Z754" s="28"/>
      <c r="AA754" s="28"/>
      <c r="AB754" s="23"/>
    </row>
    <row r="755" spans="1:28" ht="15">
      <c r="A755" s="23" t="s">
        <v>7176</v>
      </c>
      <c r="B755" s="2" t="s">
        <v>13</v>
      </c>
      <c r="C755" s="2" t="s">
        <v>14</v>
      </c>
      <c r="D755" s="2" t="s">
        <v>897</v>
      </c>
      <c r="E755" s="2" t="s">
        <v>1100</v>
      </c>
      <c r="F755" s="2" t="s">
        <v>15</v>
      </c>
      <c r="G755" s="2" t="s">
        <v>3476</v>
      </c>
      <c r="H755" s="2" t="s">
        <v>3499</v>
      </c>
      <c r="I755" s="2" t="s">
        <v>16</v>
      </c>
      <c r="J755" s="75">
        <v>375.24</v>
      </c>
      <c r="K755" s="76">
        <v>0</v>
      </c>
      <c r="L755" s="77">
        <v>0.2</v>
      </c>
      <c r="M755" s="78">
        <v>40726</v>
      </c>
      <c r="N755" s="96" t="s">
        <v>5300</v>
      </c>
      <c r="O755" s="2" t="s">
        <v>538</v>
      </c>
      <c r="P755" s="2" t="s">
        <v>3468</v>
      </c>
      <c r="Q755" s="2" t="s">
        <v>3471</v>
      </c>
      <c r="R755" s="23" t="str">
        <f t="shared" si="91"/>
        <v>OK-Grady-13N-7W-16</v>
      </c>
      <c r="S755" s="23" t="str">
        <f t="shared" si="88"/>
        <v>13N-7W-16</v>
      </c>
      <c r="T755" s="23" t="str">
        <f t="shared" si="89"/>
        <v>13</v>
      </c>
      <c r="U755" s="23" t="str">
        <f t="shared" si="92"/>
        <v>N</v>
      </c>
      <c r="V755" s="23" t="str">
        <f t="shared" si="90"/>
        <v>7</v>
      </c>
      <c r="W755" s="23" t="str">
        <f t="shared" si="93"/>
        <v>W</v>
      </c>
      <c r="X755" s="23" t="str">
        <f t="shared" si="94"/>
        <v>OK</v>
      </c>
      <c r="Y755" s="184" t="str">
        <f t="shared" si="95"/>
        <v>L0007818</v>
      </c>
      <c r="Z755" s="28"/>
      <c r="AA755" s="28"/>
      <c r="AB755" s="23"/>
    </row>
    <row r="756" spans="1:28" ht="15">
      <c r="A756" s="2" t="s">
        <v>7177</v>
      </c>
      <c r="B756" s="2" t="s">
        <v>13</v>
      </c>
      <c r="C756" s="2" t="s">
        <v>14</v>
      </c>
      <c r="D756" s="2" t="s">
        <v>899</v>
      </c>
      <c r="E756" s="23" t="s">
        <v>1589</v>
      </c>
      <c r="F756" s="2" t="s">
        <v>15</v>
      </c>
      <c r="G756" s="2" t="s">
        <v>3477</v>
      </c>
      <c r="H756" s="2" t="s">
        <v>3497</v>
      </c>
      <c r="I756" s="2" t="s">
        <v>16</v>
      </c>
      <c r="J756" s="75">
        <v>156.37</v>
      </c>
      <c r="K756" s="76">
        <v>0.200263</v>
      </c>
      <c r="L756" s="77">
        <v>0.125</v>
      </c>
      <c r="M756" s="78">
        <v>40756</v>
      </c>
      <c r="N756" s="96" t="s">
        <v>3856</v>
      </c>
      <c r="O756" s="2" t="s">
        <v>683</v>
      </c>
      <c r="P756" s="2" t="s">
        <v>3465</v>
      </c>
      <c r="Q756" s="2" t="s">
        <v>3472</v>
      </c>
      <c r="R756" s="23" t="str">
        <f t="shared" si="91"/>
        <v>OK-Canadian-15N-8W-7</v>
      </c>
      <c r="S756" s="23" t="str">
        <f t="shared" si="88"/>
        <v>15N-8W-7</v>
      </c>
      <c r="T756" s="23" t="str">
        <f t="shared" si="89"/>
        <v>15</v>
      </c>
      <c r="U756" s="23" t="str">
        <f t="shared" si="92"/>
        <v>N</v>
      </c>
      <c r="V756" s="23" t="str">
        <f t="shared" si="90"/>
        <v>8</v>
      </c>
      <c r="W756" s="23" t="str">
        <f t="shared" si="93"/>
        <v>W</v>
      </c>
      <c r="X756" s="23" t="str">
        <f t="shared" si="94"/>
        <v>OK</v>
      </c>
      <c r="Y756" s="184" t="str">
        <f t="shared" si="95"/>
        <v>L0007819</v>
      </c>
      <c r="Z756" s="28"/>
      <c r="AA756" s="28"/>
      <c r="AB756" s="23"/>
    </row>
    <row r="757" spans="1:28" ht="15">
      <c r="A757" s="2" t="s">
        <v>7178</v>
      </c>
      <c r="B757" s="2" t="s">
        <v>13</v>
      </c>
      <c r="C757" s="2" t="s">
        <v>14</v>
      </c>
      <c r="D757" s="2" t="s">
        <v>900</v>
      </c>
      <c r="E757" s="2" t="s">
        <v>354</v>
      </c>
      <c r="F757" s="2" t="s">
        <v>15</v>
      </c>
      <c r="G757" s="2" t="s">
        <v>3477</v>
      </c>
      <c r="H757" s="2" t="s">
        <v>3500</v>
      </c>
      <c r="I757" s="2" t="s">
        <v>16</v>
      </c>
      <c r="J757" s="75">
        <v>157.16</v>
      </c>
      <c r="K757" s="76">
        <v>1.4750000000000001</v>
      </c>
      <c r="L757" s="77">
        <v>0.1875</v>
      </c>
      <c r="M757" s="78">
        <v>41275</v>
      </c>
      <c r="N757" s="96" t="s">
        <v>5301</v>
      </c>
      <c r="O757" s="2" t="s">
        <v>782</v>
      </c>
      <c r="P757" s="2" t="s">
        <v>3465</v>
      </c>
      <c r="Q757" s="2" t="s">
        <v>3472</v>
      </c>
      <c r="R757" s="23" t="str">
        <f t="shared" si="91"/>
        <v>OK-Canadian-15N-8W-29</v>
      </c>
      <c r="S757" s="23" t="str">
        <f t="shared" si="88"/>
        <v>15N-8W-29</v>
      </c>
      <c r="T757" s="23" t="str">
        <f t="shared" si="89"/>
        <v>15</v>
      </c>
      <c r="U757" s="23" t="str">
        <f t="shared" si="92"/>
        <v>N</v>
      </c>
      <c r="V757" s="23" t="str">
        <f t="shared" si="90"/>
        <v>8</v>
      </c>
      <c r="W757" s="23" t="str">
        <f t="shared" si="93"/>
        <v>W</v>
      </c>
      <c r="X757" s="23" t="str">
        <f t="shared" si="94"/>
        <v>OK</v>
      </c>
      <c r="Y757" s="184" t="str">
        <f t="shared" si="95"/>
        <v>L0007820</v>
      </c>
      <c r="Z757" s="28"/>
      <c r="AA757" s="28"/>
      <c r="AB757" s="23"/>
    </row>
    <row r="758" spans="1:28" ht="15">
      <c r="A758" s="23" t="s">
        <v>7179</v>
      </c>
      <c r="B758" s="2" t="s">
        <v>13</v>
      </c>
      <c r="C758" s="2" t="s">
        <v>14</v>
      </c>
      <c r="D758" s="2" t="s">
        <v>901</v>
      </c>
      <c r="E758" s="23" t="s">
        <v>2404</v>
      </c>
      <c r="F758" s="2" t="s">
        <v>15</v>
      </c>
      <c r="G758" s="2" t="s">
        <v>3477</v>
      </c>
      <c r="H758" s="2" t="s">
        <v>3497</v>
      </c>
      <c r="I758" s="2" t="s">
        <v>16</v>
      </c>
      <c r="J758" s="75">
        <v>161.62</v>
      </c>
      <c r="K758" s="76">
        <v>0.16688600000000001</v>
      </c>
      <c r="L758" s="77">
        <v>0.125</v>
      </c>
      <c r="M758" s="78">
        <v>43760</v>
      </c>
      <c r="N758" s="96" t="s">
        <v>5302</v>
      </c>
      <c r="O758" s="2" t="s">
        <v>683</v>
      </c>
      <c r="P758" s="2" t="s">
        <v>3465</v>
      </c>
      <c r="Q758" s="2" t="s">
        <v>3472</v>
      </c>
      <c r="R758" s="23" t="str">
        <f t="shared" si="91"/>
        <v>OK-Canadian-15N-8W-7</v>
      </c>
      <c r="S758" s="23" t="str">
        <f t="shared" si="88"/>
        <v>15N-8W-7</v>
      </c>
      <c r="T758" s="23" t="str">
        <f t="shared" si="89"/>
        <v>15</v>
      </c>
      <c r="U758" s="23" t="str">
        <f t="shared" si="92"/>
        <v>N</v>
      </c>
      <c r="V758" s="23" t="str">
        <f t="shared" si="90"/>
        <v>8</v>
      </c>
      <c r="W758" s="23" t="str">
        <f t="shared" si="93"/>
        <v>W</v>
      </c>
      <c r="X758" s="23" t="str">
        <f t="shared" si="94"/>
        <v>OK</v>
      </c>
      <c r="Y758" s="184" t="str">
        <f t="shared" si="95"/>
        <v>L0007821</v>
      </c>
      <c r="Z758" s="28"/>
      <c r="AA758" s="28"/>
      <c r="AB758" s="23"/>
    </row>
    <row r="759" spans="1:28" ht="15">
      <c r="A759" s="2" t="s">
        <v>7180</v>
      </c>
      <c r="B759" s="2" t="s">
        <v>13</v>
      </c>
      <c r="C759" s="2" t="s">
        <v>14</v>
      </c>
      <c r="D759" s="2" t="s">
        <v>902</v>
      </c>
      <c r="E759" s="2" t="s">
        <v>215</v>
      </c>
      <c r="F759" s="2" t="s">
        <v>15</v>
      </c>
      <c r="G759" s="2" t="s">
        <v>3477</v>
      </c>
      <c r="H759" s="2" t="s">
        <v>3495</v>
      </c>
      <c r="I759" s="2" t="s">
        <v>16</v>
      </c>
      <c r="J759" s="75">
        <v>38.950000000000003</v>
      </c>
      <c r="K759" s="76">
        <v>0.41666599999999998</v>
      </c>
      <c r="L759" s="77">
        <v>0.2</v>
      </c>
      <c r="M759" s="78">
        <v>40774</v>
      </c>
      <c r="N759" s="96" t="s">
        <v>3859</v>
      </c>
      <c r="O759" s="2" t="s">
        <v>538</v>
      </c>
      <c r="P759" s="2" t="s">
        <v>3465</v>
      </c>
      <c r="Q759" s="2" t="s">
        <v>3472</v>
      </c>
      <c r="R759" s="23" t="str">
        <f t="shared" si="91"/>
        <v>OK-Canadian-15N-8W-16</v>
      </c>
      <c r="S759" s="23" t="str">
        <f t="shared" si="88"/>
        <v>15N-8W-16</v>
      </c>
      <c r="T759" s="23" t="str">
        <f t="shared" si="89"/>
        <v>15</v>
      </c>
      <c r="U759" s="23" t="str">
        <f t="shared" si="92"/>
        <v>N</v>
      </c>
      <c r="V759" s="23" t="str">
        <f t="shared" si="90"/>
        <v>8</v>
      </c>
      <c r="W759" s="23" t="str">
        <f t="shared" si="93"/>
        <v>W</v>
      </c>
      <c r="X759" s="23" t="str">
        <f t="shared" si="94"/>
        <v>OK</v>
      </c>
      <c r="Y759" s="184" t="str">
        <f t="shared" si="95"/>
        <v>L0007822</v>
      </c>
      <c r="Z759" s="28"/>
      <c r="AA759" s="28"/>
      <c r="AB759" s="23"/>
    </row>
    <row r="760" spans="1:28" ht="15">
      <c r="A760" s="2" t="s">
        <v>7181</v>
      </c>
      <c r="B760" s="2" t="s">
        <v>13</v>
      </c>
      <c r="C760" s="2" t="s">
        <v>14</v>
      </c>
      <c r="D760" s="2" t="s">
        <v>903</v>
      </c>
      <c r="E760" s="23" t="s">
        <v>2552</v>
      </c>
      <c r="F760" s="2" t="s">
        <v>15</v>
      </c>
      <c r="G760" s="2" t="s">
        <v>3477</v>
      </c>
      <c r="H760" s="2" t="s">
        <v>3495</v>
      </c>
      <c r="I760" s="2" t="s">
        <v>16</v>
      </c>
      <c r="J760" s="75">
        <v>42.41</v>
      </c>
      <c r="K760" s="76">
        <v>0.41666599999999998</v>
      </c>
      <c r="L760" s="77">
        <v>0.2</v>
      </c>
      <c r="M760" s="78">
        <v>40788</v>
      </c>
      <c r="N760" s="94" t="s">
        <v>5303</v>
      </c>
      <c r="O760" s="2" t="s">
        <v>538</v>
      </c>
      <c r="P760" s="2" t="s">
        <v>3465</v>
      </c>
      <c r="Q760" s="2" t="s">
        <v>3472</v>
      </c>
      <c r="R760" s="23" t="str">
        <f t="shared" si="91"/>
        <v>OK-Canadian-15N-8W-16</v>
      </c>
      <c r="S760" s="23" t="str">
        <f t="shared" si="88"/>
        <v>15N-8W-16</v>
      </c>
      <c r="T760" s="23" t="str">
        <f t="shared" si="89"/>
        <v>15</v>
      </c>
      <c r="U760" s="23" t="str">
        <f t="shared" si="92"/>
        <v>N</v>
      </c>
      <c r="V760" s="23" t="str">
        <f t="shared" si="90"/>
        <v>8</v>
      </c>
      <c r="W760" s="23" t="str">
        <f t="shared" si="93"/>
        <v>W</v>
      </c>
      <c r="X760" s="23" t="str">
        <f t="shared" si="94"/>
        <v>OK</v>
      </c>
      <c r="Y760" s="184" t="str">
        <f t="shared" si="95"/>
        <v>L0007823</v>
      </c>
      <c r="Z760" s="28"/>
      <c r="AA760" s="28"/>
      <c r="AB760" s="23"/>
    </row>
    <row r="761" spans="1:28" ht="15">
      <c r="A761" s="23" t="s">
        <v>7182</v>
      </c>
      <c r="B761" s="2" t="s">
        <v>13</v>
      </c>
      <c r="C761" s="2" t="s">
        <v>14</v>
      </c>
      <c r="D761" s="2" t="s">
        <v>904</v>
      </c>
      <c r="E761" s="23" t="s">
        <v>3126</v>
      </c>
      <c r="F761" s="2" t="s">
        <v>15</v>
      </c>
      <c r="G761" s="2" t="s">
        <v>3477</v>
      </c>
      <c r="H761" s="2" t="s">
        <v>3496</v>
      </c>
      <c r="I761" s="2" t="s">
        <v>16</v>
      </c>
      <c r="J761" s="75">
        <v>114.24</v>
      </c>
      <c r="K761" s="76">
        <v>10.23804</v>
      </c>
      <c r="L761" s="77">
        <v>0.2</v>
      </c>
      <c r="M761" s="78">
        <v>41161</v>
      </c>
      <c r="N761" s="96" t="s">
        <v>3860</v>
      </c>
      <c r="O761" s="2" t="s">
        <v>115</v>
      </c>
      <c r="P761" s="2" t="s">
        <v>3465</v>
      </c>
      <c r="Q761" s="2" t="s">
        <v>3472</v>
      </c>
      <c r="R761" s="23" t="str">
        <f t="shared" si="91"/>
        <v>OK-Canadian-15N-8W-6</v>
      </c>
      <c r="S761" s="23" t="str">
        <f t="shared" si="88"/>
        <v>15N-8W-6</v>
      </c>
      <c r="T761" s="23" t="str">
        <f t="shared" si="89"/>
        <v>15</v>
      </c>
      <c r="U761" s="23" t="str">
        <f t="shared" si="92"/>
        <v>N</v>
      </c>
      <c r="V761" s="23" t="str">
        <f t="shared" si="90"/>
        <v>8</v>
      </c>
      <c r="W761" s="23" t="str">
        <f t="shared" si="93"/>
        <v>W</v>
      </c>
      <c r="X761" s="23" t="str">
        <f t="shared" si="94"/>
        <v>OK</v>
      </c>
      <c r="Y761" s="184" t="str">
        <f t="shared" si="95"/>
        <v>L0007824</v>
      </c>
      <c r="Z761" s="28"/>
      <c r="AA761" s="28"/>
      <c r="AB761" s="23"/>
    </row>
    <row r="762" spans="1:28" ht="15">
      <c r="A762" s="2" t="s">
        <v>7183</v>
      </c>
      <c r="B762" s="2" t="s">
        <v>13</v>
      </c>
      <c r="C762" s="2" t="s">
        <v>14</v>
      </c>
      <c r="D762" s="2" t="s">
        <v>905</v>
      </c>
      <c r="E762" s="2" t="s">
        <v>1177</v>
      </c>
      <c r="F762" s="2" t="s">
        <v>15</v>
      </c>
      <c r="G762" s="2" t="s">
        <v>3476</v>
      </c>
      <c r="H762" s="2" t="s">
        <v>3499</v>
      </c>
      <c r="I762" s="2" t="s">
        <v>16</v>
      </c>
      <c r="J762" s="75">
        <v>158.13999999999999</v>
      </c>
      <c r="K762" s="76">
        <v>0.5</v>
      </c>
      <c r="L762" s="77">
        <v>0.1875</v>
      </c>
      <c r="M762" s="78">
        <v>43696</v>
      </c>
      <c r="N762" s="96" t="s">
        <v>28</v>
      </c>
      <c r="O762" s="2" t="s">
        <v>538</v>
      </c>
      <c r="P762" s="2" t="s">
        <v>3468</v>
      </c>
      <c r="Q762" s="2" t="s">
        <v>3471</v>
      </c>
      <c r="R762" s="23" t="str">
        <f t="shared" si="91"/>
        <v>OK-Grady-13N-7W-16</v>
      </c>
      <c r="S762" s="23" t="str">
        <f t="shared" si="88"/>
        <v>13N-7W-16</v>
      </c>
      <c r="T762" s="23" t="str">
        <f t="shared" si="89"/>
        <v>13</v>
      </c>
      <c r="U762" s="23" t="str">
        <f t="shared" si="92"/>
        <v>N</v>
      </c>
      <c r="V762" s="23" t="str">
        <f t="shared" si="90"/>
        <v>7</v>
      </c>
      <c r="W762" s="23" t="str">
        <f t="shared" si="93"/>
        <v>W</v>
      </c>
      <c r="X762" s="23" t="str">
        <f t="shared" si="94"/>
        <v>OK</v>
      </c>
      <c r="Y762" s="184" t="str">
        <f t="shared" si="95"/>
        <v>L0007825</v>
      </c>
      <c r="Z762" s="28"/>
      <c r="AA762" s="28"/>
      <c r="AB762" s="23"/>
    </row>
    <row r="763" spans="1:28" ht="15">
      <c r="A763" s="2" t="s">
        <v>7184</v>
      </c>
      <c r="B763" s="2" t="s">
        <v>13</v>
      </c>
      <c r="C763" s="2" t="s">
        <v>14</v>
      </c>
      <c r="D763" s="2" t="s">
        <v>906</v>
      </c>
      <c r="E763" s="2" t="s">
        <v>215</v>
      </c>
      <c r="F763" s="2" t="s">
        <v>15</v>
      </c>
      <c r="G763" s="2" t="s">
        <v>3477</v>
      </c>
      <c r="H763" s="2" t="s">
        <v>3496</v>
      </c>
      <c r="I763" s="2" t="s">
        <v>16</v>
      </c>
      <c r="J763" s="75">
        <v>38.75</v>
      </c>
      <c r="K763" s="76">
        <v>14.891249999999999</v>
      </c>
      <c r="L763" s="77">
        <v>0.1875</v>
      </c>
      <c r="M763" s="78">
        <v>40678</v>
      </c>
      <c r="N763" s="96" t="s">
        <v>3862</v>
      </c>
      <c r="O763" s="2" t="s">
        <v>115</v>
      </c>
      <c r="P763" s="2" t="s">
        <v>3465</v>
      </c>
      <c r="Q763" s="2" t="s">
        <v>3472</v>
      </c>
      <c r="R763" s="23" t="str">
        <f t="shared" si="91"/>
        <v>OK-Canadian-15N-8W-6</v>
      </c>
      <c r="S763" s="23" t="str">
        <f t="shared" si="88"/>
        <v>15N-8W-6</v>
      </c>
      <c r="T763" s="23" t="str">
        <f t="shared" si="89"/>
        <v>15</v>
      </c>
      <c r="U763" s="23" t="str">
        <f t="shared" si="92"/>
        <v>N</v>
      </c>
      <c r="V763" s="23" t="str">
        <f t="shared" si="90"/>
        <v>8</v>
      </c>
      <c r="W763" s="23" t="str">
        <f t="shared" si="93"/>
        <v>W</v>
      </c>
      <c r="X763" s="23" t="str">
        <f t="shared" si="94"/>
        <v>OK</v>
      </c>
      <c r="Y763" s="184" t="str">
        <f t="shared" si="95"/>
        <v>L0007826</v>
      </c>
      <c r="Z763" s="28"/>
      <c r="AA763" s="28"/>
      <c r="AB763" s="23"/>
    </row>
    <row r="764" spans="1:28" ht="15">
      <c r="A764" s="23" t="s">
        <v>7185</v>
      </c>
      <c r="B764" s="2" t="s">
        <v>13</v>
      </c>
      <c r="C764" s="2" t="s">
        <v>14</v>
      </c>
      <c r="D764" s="2" t="s">
        <v>907</v>
      </c>
      <c r="E764" s="23" t="s">
        <v>1777</v>
      </c>
      <c r="F764" s="2" t="s">
        <v>15</v>
      </c>
      <c r="G764" s="2" t="s">
        <v>3477</v>
      </c>
      <c r="H764" s="2" t="s">
        <v>3497</v>
      </c>
      <c r="I764" s="2" t="s">
        <v>16</v>
      </c>
      <c r="J764" s="75">
        <v>171.17</v>
      </c>
      <c r="K764" s="76">
        <v>1.666563</v>
      </c>
      <c r="L764" s="77">
        <v>0.1875</v>
      </c>
      <c r="M764" s="78">
        <v>40685</v>
      </c>
      <c r="N764" s="96" t="s">
        <v>3861</v>
      </c>
      <c r="O764" s="2" t="s">
        <v>683</v>
      </c>
      <c r="P764" s="2" t="s">
        <v>3465</v>
      </c>
      <c r="Q764" s="2" t="s">
        <v>3472</v>
      </c>
      <c r="R764" s="23" t="str">
        <f t="shared" si="91"/>
        <v>OK-Canadian-15N-8W-7</v>
      </c>
      <c r="S764" s="23" t="str">
        <f t="shared" si="88"/>
        <v>15N-8W-7</v>
      </c>
      <c r="T764" s="23" t="str">
        <f t="shared" si="89"/>
        <v>15</v>
      </c>
      <c r="U764" s="23" t="str">
        <f t="shared" si="92"/>
        <v>N</v>
      </c>
      <c r="V764" s="23" t="str">
        <f t="shared" si="90"/>
        <v>8</v>
      </c>
      <c r="W764" s="23" t="str">
        <f t="shared" si="93"/>
        <v>W</v>
      </c>
      <c r="X764" s="23" t="str">
        <f t="shared" si="94"/>
        <v>OK</v>
      </c>
      <c r="Y764" s="184" t="str">
        <f t="shared" si="95"/>
        <v>L0007827</v>
      </c>
      <c r="Z764" s="28"/>
      <c r="AA764" s="28"/>
      <c r="AB764" s="23"/>
    </row>
    <row r="765" spans="1:28" ht="15">
      <c r="A765" s="2" t="s">
        <v>7186</v>
      </c>
      <c r="B765" s="2" t="s">
        <v>13</v>
      </c>
      <c r="C765" s="2" t="s">
        <v>14</v>
      </c>
      <c r="D765" s="2" t="s">
        <v>908</v>
      </c>
      <c r="E765" s="23" t="s">
        <v>2799</v>
      </c>
      <c r="F765" s="2" t="s">
        <v>15</v>
      </c>
      <c r="G765" s="2" t="s">
        <v>3477</v>
      </c>
      <c r="H765" s="2" t="s">
        <v>3496</v>
      </c>
      <c r="I765" s="2" t="s">
        <v>16</v>
      </c>
      <c r="J765" s="75">
        <v>40.01</v>
      </c>
      <c r="K765" s="76">
        <v>14.891249999999999</v>
      </c>
      <c r="L765" s="77">
        <v>0.1875</v>
      </c>
      <c r="M765" s="78">
        <v>41162</v>
      </c>
      <c r="N765" s="96" t="s">
        <v>3862</v>
      </c>
      <c r="O765" s="2" t="s">
        <v>115</v>
      </c>
      <c r="P765" s="2" t="s">
        <v>3465</v>
      </c>
      <c r="Q765" s="2" t="s">
        <v>3472</v>
      </c>
      <c r="R765" s="23" t="str">
        <f t="shared" si="91"/>
        <v>OK-Canadian-15N-8W-6</v>
      </c>
      <c r="S765" s="23" t="str">
        <f t="shared" si="88"/>
        <v>15N-8W-6</v>
      </c>
      <c r="T765" s="23" t="str">
        <f t="shared" si="89"/>
        <v>15</v>
      </c>
      <c r="U765" s="23" t="str">
        <f t="shared" si="92"/>
        <v>N</v>
      </c>
      <c r="V765" s="23" t="str">
        <f t="shared" si="90"/>
        <v>8</v>
      </c>
      <c r="W765" s="23" t="str">
        <f t="shared" si="93"/>
        <v>W</v>
      </c>
      <c r="X765" s="23" t="str">
        <f t="shared" si="94"/>
        <v>OK</v>
      </c>
      <c r="Y765" s="184" t="str">
        <f t="shared" si="95"/>
        <v>L0007828</v>
      </c>
      <c r="Z765" s="28"/>
      <c r="AA765" s="28"/>
      <c r="AB765" s="23"/>
    </row>
    <row r="766" spans="1:28" ht="15">
      <c r="A766" s="2" t="s">
        <v>7187</v>
      </c>
      <c r="B766" s="2" t="s">
        <v>13</v>
      </c>
      <c r="C766" s="2" t="s">
        <v>14</v>
      </c>
      <c r="D766" s="2" t="s">
        <v>909</v>
      </c>
      <c r="E766" s="23" t="s">
        <v>1589</v>
      </c>
      <c r="F766" s="2" t="s">
        <v>15</v>
      </c>
      <c r="G766" s="2" t="s">
        <v>3477</v>
      </c>
      <c r="H766" s="2" t="s">
        <v>3497</v>
      </c>
      <c r="I766" s="2" t="s">
        <v>16</v>
      </c>
      <c r="J766" s="75">
        <v>83.93</v>
      </c>
      <c r="K766" s="76">
        <v>1.875</v>
      </c>
      <c r="L766" s="77">
        <v>0.2</v>
      </c>
      <c r="M766" s="78">
        <v>43749</v>
      </c>
      <c r="N766" s="96" t="s">
        <v>3863</v>
      </c>
      <c r="O766" s="2" t="s">
        <v>683</v>
      </c>
      <c r="P766" s="2" t="s">
        <v>3465</v>
      </c>
      <c r="Q766" s="2" t="s">
        <v>3472</v>
      </c>
      <c r="R766" s="23" t="str">
        <f t="shared" si="91"/>
        <v>OK-Canadian-15N-8W-7</v>
      </c>
      <c r="S766" s="23" t="str">
        <f t="shared" si="88"/>
        <v>15N-8W-7</v>
      </c>
      <c r="T766" s="23" t="str">
        <f t="shared" si="89"/>
        <v>15</v>
      </c>
      <c r="U766" s="23" t="str">
        <f t="shared" si="92"/>
        <v>N</v>
      </c>
      <c r="V766" s="23" t="str">
        <f t="shared" si="90"/>
        <v>8</v>
      </c>
      <c r="W766" s="23" t="str">
        <f t="shared" si="93"/>
        <v>W</v>
      </c>
      <c r="X766" s="23" t="str">
        <f t="shared" si="94"/>
        <v>OK</v>
      </c>
      <c r="Y766" s="184" t="str">
        <f t="shared" si="95"/>
        <v>L0007829</v>
      </c>
      <c r="Z766" s="28"/>
      <c r="AA766" s="28"/>
      <c r="AB766" s="23"/>
    </row>
    <row r="767" spans="1:28" ht="15">
      <c r="A767" s="23" t="s">
        <v>7188</v>
      </c>
      <c r="B767" s="2" t="s">
        <v>13</v>
      </c>
      <c r="C767" s="2" t="s">
        <v>14</v>
      </c>
      <c r="D767" s="2" t="s">
        <v>910</v>
      </c>
      <c r="E767" s="23" t="s">
        <v>3126</v>
      </c>
      <c r="F767" s="2" t="s">
        <v>15</v>
      </c>
      <c r="G767" s="2" t="s">
        <v>3477</v>
      </c>
      <c r="H767" s="2" t="s">
        <v>3496</v>
      </c>
      <c r="I767" s="2" t="s">
        <v>16</v>
      </c>
      <c r="J767" s="75">
        <v>74.66</v>
      </c>
      <c r="K767" s="76">
        <v>2.5262500000000001</v>
      </c>
      <c r="L767" s="77">
        <v>0.2</v>
      </c>
      <c r="M767" s="78">
        <v>40699</v>
      </c>
      <c r="N767" s="96" t="s">
        <v>5304</v>
      </c>
      <c r="O767" s="2" t="s">
        <v>115</v>
      </c>
      <c r="P767" s="2" t="s">
        <v>3465</v>
      </c>
      <c r="Q767" s="2" t="s">
        <v>3472</v>
      </c>
      <c r="R767" s="23" t="str">
        <f t="shared" si="91"/>
        <v>OK-Canadian-15N-8W-6</v>
      </c>
      <c r="S767" s="23" t="str">
        <f t="shared" si="88"/>
        <v>15N-8W-6</v>
      </c>
      <c r="T767" s="23" t="str">
        <f t="shared" si="89"/>
        <v>15</v>
      </c>
      <c r="U767" s="23" t="str">
        <f t="shared" si="92"/>
        <v>N</v>
      </c>
      <c r="V767" s="23" t="str">
        <f t="shared" si="90"/>
        <v>8</v>
      </c>
      <c r="W767" s="23" t="str">
        <f t="shared" si="93"/>
        <v>W</v>
      </c>
      <c r="X767" s="23" t="str">
        <f t="shared" si="94"/>
        <v>OK</v>
      </c>
      <c r="Y767" s="184" t="str">
        <f t="shared" si="95"/>
        <v>L0007830</v>
      </c>
      <c r="Z767" s="28"/>
      <c r="AA767" s="28"/>
      <c r="AB767" s="23"/>
    </row>
    <row r="768" spans="1:28" ht="15">
      <c r="A768" s="2" t="s">
        <v>7189</v>
      </c>
      <c r="B768" s="2" t="s">
        <v>13</v>
      </c>
      <c r="C768" s="2" t="s">
        <v>14</v>
      </c>
      <c r="D768" s="2" t="s">
        <v>911</v>
      </c>
      <c r="E768" s="2" t="s">
        <v>174</v>
      </c>
      <c r="F768" s="2" t="s">
        <v>15</v>
      </c>
      <c r="G768" s="2" t="s">
        <v>3477</v>
      </c>
      <c r="H768" s="2" t="s">
        <v>3500</v>
      </c>
      <c r="I768" s="2" t="s">
        <v>16</v>
      </c>
      <c r="J768" s="75">
        <v>363.97</v>
      </c>
      <c r="K768" s="76">
        <v>1.5</v>
      </c>
      <c r="L768" s="77">
        <v>0.2</v>
      </c>
      <c r="M768" s="78">
        <v>40790</v>
      </c>
      <c r="N768" s="96" t="s">
        <v>3864</v>
      </c>
      <c r="O768" s="2" t="s">
        <v>782</v>
      </c>
      <c r="P768" s="2" t="s">
        <v>3465</v>
      </c>
      <c r="Q768" s="2" t="s">
        <v>3472</v>
      </c>
      <c r="R768" s="23" t="str">
        <f t="shared" si="91"/>
        <v>OK-Canadian-15N-8W-29</v>
      </c>
      <c r="S768" s="23" t="str">
        <f t="shared" si="88"/>
        <v>15N-8W-29</v>
      </c>
      <c r="T768" s="23" t="str">
        <f t="shared" si="89"/>
        <v>15</v>
      </c>
      <c r="U768" s="23" t="str">
        <f t="shared" si="92"/>
        <v>N</v>
      </c>
      <c r="V768" s="23" t="str">
        <f t="shared" si="90"/>
        <v>8</v>
      </c>
      <c r="W768" s="23" t="str">
        <f t="shared" si="93"/>
        <v>W</v>
      </c>
      <c r="X768" s="23" t="str">
        <f t="shared" si="94"/>
        <v>OK</v>
      </c>
      <c r="Y768" s="184" t="str">
        <f t="shared" si="95"/>
        <v>L0007831</v>
      </c>
      <c r="Z768" s="28"/>
      <c r="AA768" s="28"/>
      <c r="AB768" s="23"/>
    </row>
    <row r="769" spans="1:28" ht="15">
      <c r="A769" s="2" t="s">
        <v>7190</v>
      </c>
      <c r="B769" s="2" t="s">
        <v>13</v>
      </c>
      <c r="C769" s="2" t="s">
        <v>14</v>
      </c>
      <c r="D769" s="2" t="s">
        <v>912</v>
      </c>
      <c r="E769" s="2" t="s">
        <v>616</v>
      </c>
      <c r="F769" s="2" t="s">
        <v>15</v>
      </c>
      <c r="G769" s="2" t="s">
        <v>3477</v>
      </c>
      <c r="H769" s="79" t="s">
        <v>3497</v>
      </c>
      <c r="I769" s="2" t="s">
        <v>16</v>
      </c>
      <c r="J769" s="75">
        <v>83.37</v>
      </c>
      <c r="K769" s="76">
        <v>0.05</v>
      </c>
      <c r="L769" s="77">
        <v>0.2</v>
      </c>
      <c r="M769" s="78">
        <v>41265</v>
      </c>
      <c r="N769" s="96" t="s">
        <v>3865</v>
      </c>
      <c r="O769" s="2" t="s">
        <v>683</v>
      </c>
      <c r="P769" s="2" t="s">
        <v>3465</v>
      </c>
      <c r="Q769" s="2" t="s">
        <v>3472</v>
      </c>
      <c r="R769" s="23" t="str">
        <f t="shared" si="91"/>
        <v>OK-Canadian-15N-8W-7</v>
      </c>
      <c r="S769" s="23" t="str">
        <f t="shared" si="88"/>
        <v>15N-8W-7</v>
      </c>
      <c r="T769" s="23" t="str">
        <f t="shared" si="89"/>
        <v>15</v>
      </c>
      <c r="U769" s="23" t="str">
        <f t="shared" si="92"/>
        <v>N</v>
      </c>
      <c r="V769" s="23" t="str">
        <f t="shared" si="90"/>
        <v>8</v>
      </c>
      <c r="W769" s="23" t="str">
        <f t="shared" si="93"/>
        <v>W</v>
      </c>
      <c r="X769" s="23" t="str">
        <f t="shared" si="94"/>
        <v>OK</v>
      </c>
      <c r="Y769" s="184" t="str">
        <f t="shared" si="95"/>
        <v>L0007832</v>
      </c>
      <c r="Z769" s="28"/>
      <c r="AA769" s="28"/>
      <c r="AB769" s="23"/>
    </row>
    <row r="770" spans="1:28" ht="15">
      <c r="A770" s="23" t="s">
        <v>7191</v>
      </c>
      <c r="B770" s="2" t="s">
        <v>13</v>
      </c>
      <c r="C770" s="2" t="s">
        <v>14</v>
      </c>
      <c r="D770" s="2" t="s">
        <v>913</v>
      </c>
      <c r="E770" s="2" t="s">
        <v>215</v>
      </c>
      <c r="F770" s="2" t="s">
        <v>15</v>
      </c>
      <c r="G770" s="2" t="s">
        <v>3477</v>
      </c>
      <c r="H770" s="79" t="s">
        <v>3505</v>
      </c>
      <c r="I770" s="2" t="s">
        <v>16</v>
      </c>
      <c r="J770" s="75">
        <v>60.11</v>
      </c>
      <c r="K770" s="76">
        <v>1.8214286</v>
      </c>
      <c r="L770" s="77">
        <v>0.1875</v>
      </c>
      <c r="M770" s="78">
        <v>34434</v>
      </c>
      <c r="N770" s="96" t="s">
        <v>3866</v>
      </c>
      <c r="O770" s="2" t="s">
        <v>242</v>
      </c>
      <c r="P770" s="2" t="s">
        <v>3465</v>
      </c>
      <c r="Q770" s="2" t="s">
        <v>3472</v>
      </c>
      <c r="R770" s="23" t="str">
        <f t="shared" si="91"/>
        <v>OK-Canadian-15N-8W-15</v>
      </c>
      <c r="S770" s="23" t="str">
        <f t="shared" si="88"/>
        <v>15N-8W-15</v>
      </c>
      <c r="T770" s="23" t="str">
        <f t="shared" si="89"/>
        <v>15</v>
      </c>
      <c r="U770" s="23" t="str">
        <f t="shared" si="92"/>
        <v>N</v>
      </c>
      <c r="V770" s="23" t="str">
        <f t="shared" si="90"/>
        <v>8</v>
      </c>
      <c r="W770" s="23" t="str">
        <f t="shared" si="93"/>
        <v>W</v>
      </c>
      <c r="X770" s="23" t="str">
        <f t="shared" si="94"/>
        <v>OK</v>
      </c>
      <c r="Y770" s="184" t="str">
        <f t="shared" si="95"/>
        <v>L0007833</v>
      </c>
      <c r="Z770" s="28"/>
      <c r="AA770" s="28"/>
      <c r="AB770" s="23"/>
    </row>
    <row r="771" spans="1:28" ht="15">
      <c r="A771" s="2" t="s">
        <v>7192</v>
      </c>
      <c r="B771" s="2" t="s">
        <v>13</v>
      </c>
      <c r="C771" s="2" t="s">
        <v>14</v>
      </c>
      <c r="D771" s="2" t="s">
        <v>914</v>
      </c>
      <c r="E771" s="23" t="s">
        <v>1777</v>
      </c>
      <c r="F771" s="2" t="s">
        <v>15</v>
      </c>
      <c r="G771" s="2" t="s">
        <v>3477</v>
      </c>
      <c r="H771" s="79" t="s">
        <v>3505</v>
      </c>
      <c r="I771" s="2" t="s">
        <v>16</v>
      </c>
      <c r="J771" s="75">
        <v>63.05</v>
      </c>
      <c r="K771" s="76">
        <v>1.8214286</v>
      </c>
      <c r="L771" s="77">
        <v>0.1875</v>
      </c>
      <c r="M771" s="78">
        <v>31436</v>
      </c>
      <c r="N771" s="96" t="s">
        <v>5305</v>
      </c>
      <c r="O771" s="2" t="s">
        <v>242</v>
      </c>
      <c r="P771" s="2" t="s">
        <v>3465</v>
      </c>
      <c r="Q771" s="2" t="s">
        <v>3472</v>
      </c>
      <c r="R771" s="23" t="str">
        <f t="shared" si="91"/>
        <v>OK-Canadian-15N-8W-15</v>
      </c>
      <c r="S771" s="23" t="str">
        <f t="shared" si="88"/>
        <v>15N-8W-15</v>
      </c>
      <c r="T771" s="23" t="str">
        <f t="shared" si="89"/>
        <v>15</v>
      </c>
      <c r="U771" s="23" t="str">
        <f t="shared" si="92"/>
        <v>N</v>
      </c>
      <c r="V771" s="23" t="str">
        <f t="shared" si="90"/>
        <v>8</v>
      </c>
      <c r="W771" s="23" t="str">
        <f t="shared" si="93"/>
        <v>W</v>
      </c>
      <c r="X771" s="23" t="str">
        <f t="shared" si="94"/>
        <v>OK</v>
      </c>
      <c r="Y771" s="184" t="str">
        <f t="shared" si="95"/>
        <v>L0007834</v>
      </c>
      <c r="Z771" s="28"/>
      <c r="AA771" s="28"/>
      <c r="AB771" s="23"/>
    </row>
    <row r="772" spans="1:28" ht="15">
      <c r="A772" s="2" t="s">
        <v>7193</v>
      </c>
      <c r="B772" s="2" t="s">
        <v>13</v>
      </c>
      <c r="C772" s="2" t="s">
        <v>14</v>
      </c>
      <c r="D772" s="2" t="s">
        <v>915</v>
      </c>
      <c r="E772" s="23" t="s">
        <v>1589</v>
      </c>
      <c r="F772" s="2" t="s">
        <v>15</v>
      </c>
      <c r="G772" s="2" t="s">
        <v>3477</v>
      </c>
      <c r="H772" s="79" t="s">
        <v>3505</v>
      </c>
      <c r="I772" s="2" t="s">
        <v>16</v>
      </c>
      <c r="J772" s="75">
        <v>58.31</v>
      </c>
      <c r="K772" s="76">
        <v>1.8214286</v>
      </c>
      <c r="L772" s="77">
        <v>0.1875</v>
      </c>
      <c r="M772" s="78">
        <v>31444</v>
      </c>
      <c r="N772" s="96" t="s">
        <v>3867</v>
      </c>
      <c r="O772" s="2" t="s">
        <v>242</v>
      </c>
      <c r="P772" s="2" t="s">
        <v>3465</v>
      </c>
      <c r="Q772" s="2" t="s">
        <v>3472</v>
      </c>
      <c r="R772" s="23" t="str">
        <f t="shared" si="91"/>
        <v>OK-Canadian-15N-8W-15</v>
      </c>
      <c r="S772" s="23" t="str">
        <f t="shared" si="88"/>
        <v>15N-8W-15</v>
      </c>
      <c r="T772" s="23" t="str">
        <f t="shared" si="89"/>
        <v>15</v>
      </c>
      <c r="U772" s="23" t="str">
        <f t="shared" si="92"/>
        <v>N</v>
      </c>
      <c r="V772" s="23" t="str">
        <f t="shared" si="90"/>
        <v>8</v>
      </c>
      <c r="W772" s="23" t="str">
        <f t="shared" si="93"/>
        <v>W</v>
      </c>
      <c r="X772" s="23" t="str">
        <f t="shared" si="94"/>
        <v>OK</v>
      </c>
      <c r="Y772" s="184" t="str">
        <f t="shared" si="95"/>
        <v>L0007835</v>
      </c>
      <c r="Z772" s="28"/>
      <c r="AA772" s="28"/>
      <c r="AB772" s="23"/>
    </row>
    <row r="773" spans="1:28" ht="15">
      <c r="A773" s="23" t="s">
        <v>7194</v>
      </c>
      <c r="B773" s="2" t="s">
        <v>13</v>
      </c>
      <c r="C773" s="2" t="s">
        <v>14</v>
      </c>
      <c r="D773" s="2" t="s">
        <v>916</v>
      </c>
      <c r="E773" s="2" t="s">
        <v>723</v>
      </c>
      <c r="F773" s="2" t="s">
        <v>15</v>
      </c>
      <c r="G773" s="2" t="s">
        <v>3477</v>
      </c>
      <c r="H773" s="79" t="s">
        <v>3505</v>
      </c>
      <c r="I773" s="2" t="s">
        <v>16</v>
      </c>
      <c r="J773" s="75">
        <v>42.72</v>
      </c>
      <c r="K773" s="76">
        <v>3.7541947000000002</v>
      </c>
      <c r="L773" s="77">
        <v>0.1875</v>
      </c>
      <c r="M773" s="78">
        <v>31849</v>
      </c>
      <c r="N773" s="96" t="s">
        <v>5306</v>
      </c>
      <c r="O773" s="2" t="s">
        <v>242</v>
      </c>
      <c r="P773" s="2" t="s">
        <v>3465</v>
      </c>
      <c r="Q773" s="2" t="s">
        <v>3472</v>
      </c>
      <c r="R773" s="23" t="str">
        <f t="shared" si="91"/>
        <v>OK-Canadian-15N-8W-15</v>
      </c>
      <c r="S773" s="23" t="str">
        <f t="shared" si="88"/>
        <v>15N-8W-15</v>
      </c>
      <c r="T773" s="23" t="str">
        <f t="shared" si="89"/>
        <v>15</v>
      </c>
      <c r="U773" s="23" t="str">
        <f t="shared" si="92"/>
        <v>N</v>
      </c>
      <c r="V773" s="23" t="str">
        <f t="shared" si="90"/>
        <v>8</v>
      </c>
      <c r="W773" s="23" t="str">
        <f t="shared" si="93"/>
        <v>W</v>
      </c>
      <c r="X773" s="23" t="str">
        <f t="shared" si="94"/>
        <v>OK</v>
      </c>
      <c r="Y773" s="184" t="str">
        <f t="shared" si="95"/>
        <v>L0007836</v>
      </c>
      <c r="Z773" s="28"/>
      <c r="AA773" s="28"/>
      <c r="AB773" s="23"/>
    </row>
    <row r="774" spans="1:28" ht="15">
      <c r="A774" s="2" t="s">
        <v>7195</v>
      </c>
      <c r="B774" s="2" t="s">
        <v>13</v>
      </c>
      <c r="C774" s="2" t="s">
        <v>14</v>
      </c>
      <c r="D774" s="2" t="s">
        <v>917</v>
      </c>
      <c r="E774" s="23" t="s">
        <v>2276</v>
      </c>
      <c r="F774" s="2" t="s">
        <v>15</v>
      </c>
      <c r="G774" s="2" t="s">
        <v>3477</v>
      </c>
      <c r="H774" s="79" t="s">
        <v>3505</v>
      </c>
      <c r="I774" s="2" t="s">
        <v>16</v>
      </c>
      <c r="J774" s="75">
        <v>44.5</v>
      </c>
      <c r="K774" s="76">
        <v>2.4968750000000002</v>
      </c>
      <c r="L774" s="77">
        <v>0.1875</v>
      </c>
      <c r="M774" s="78">
        <v>34331</v>
      </c>
      <c r="N774" s="96" t="s">
        <v>5307</v>
      </c>
      <c r="O774" s="2" t="s">
        <v>242</v>
      </c>
      <c r="P774" s="2" t="s">
        <v>3465</v>
      </c>
      <c r="Q774" s="2" t="s">
        <v>3472</v>
      </c>
      <c r="R774" s="23" t="str">
        <f t="shared" si="91"/>
        <v>OK-Canadian-15N-8W-15</v>
      </c>
      <c r="S774" s="23" t="str">
        <f t="shared" si="88"/>
        <v>15N-8W-15</v>
      </c>
      <c r="T774" s="23" t="str">
        <f t="shared" si="89"/>
        <v>15</v>
      </c>
      <c r="U774" s="23" t="str">
        <f t="shared" si="92"/>
        <v>N</v>
      </c>
      <c r="V774" s="23" t="str">
        <f t="shared" si="90"/>
        <v>8</v>
      </c>
      <c r="W774" s="23" t="str">
        <f t="shared" si="93"/>
        <v>W</v>
      </c>
      <c r="X774" s="23" t="str">
        <f t="shared" si="94"/>
        <v>OK</v>
      </c>
      <c r="Y774" s="184" t="str">
        <f t="shared" si="95"/>
        <v>L0007837</v>
      </c>
      <c r="Z774" s="28"/>
      <c r="AA774" s="28"/>
      <c r="AB774" s="23"/>
    </row>
    <row r="775" spans="1:28" ht="15">
      <c r="A775" s="2" t="s">
        <v>7196</v>
      </c>
      <c r="B775" s="2" t="s">
        <v>13</v>
      </c>
      <c r="C775" s="2" t="s">
        <v>14</v>
      </c>
      <c r="D775" s="2" t="s">
        <v>918</v>
      </c>
      <c r="E775" s="23" t="s">
        <v>201</v>
      </c>
      <c r="F775" s="2" t="s">
        <v>15</v>
      </c>
      <c r="G775" s="2" t="s">
        <v>3477</v>
      </c>
      <c r="H775" s="79" t="s">
        <v>3505</v>
      </c>
      <c r="I775" s="2" t="s">
        <v>16</v>
      </c>
      <c r="J775" s="75">
        <v>19.59</v>
      </c>
      <c r="K775" s="76">
        <v>4.25</v>
      </c>
      <c r="L775" s="77">
        <v>0.1875</v>
      </c>
      <c r="M775" s="78">
        <v>31355</v>
      </c>
      <c r="N775" s="96" t="s">
        <v>5308</v>
      </c>
      <c r="O775" s="2" t="s">
        <v>242</v>
      </c>
      <c r="P775" s="2" t="s">
        <v>3465</v>
      </c>
      <c r="Q775" s="2" t="s">
        <v>3472</v>
      </c>
      <c r="R775" s="23" t="str">
        <f t="shared" si="91"/>
        <v>OK-Canadian-15N-8W-15</v>
      </c>
      <c r="S775" s="23" t="str">
        <f t="shared" si="88"/>
        <v>15N-8W-15</v>
      </c>
      <c r="T775" s="23" t="str">
        <f t="shared" si="89"/>
        <v>15</v>
      </c>
      <c r="U775" s="23" t="str">
        <f t="shared" si="92"/>
        <v>N</v>
      </c>
      <c r="V775" s="23" t="str">
        <f t="shared" si="90"/>
        <v>8</v>
      </c>
      <c r="W775" s="23" t="str">
        <f t="shared" si="93"/>
        <v>W</v>
      </c>
      <c r="X775" s="23" t="str">
        <f t="shared" si="94"/>
        <v>OK</v>
      </c>
      <c r="Y775" s="184" t="str">
        <f t="shared" si="95"/>
        <v>L0007838</v>
      </c>
      <c r="Z775" s="28"/>
      <c r="AA775" s="28"/>
      <c r="AB775" s="23"/>
    </row>
    <row r="776" spans="1:28" ht="15">
      <c r="A776" s="23" t="s">
        <v>7197</v>
      </c>
      <c r="B776" s="2" t="s">
        <v>13</v>
      </c>
      <c r="C776" s="2" t="s">
        <v>14</v>
      </c>
      <c r="D776" s="2" t="s">
        <v>919</v>
      </c>
      <c r="E776" s="2" t="s">
        <v>1396</v>
      </c>
      <c r="F776" s="2" t="s">
        <v>15</v>
      </c>
      <c r="G776" s="2" t="s">
        <v>3477</v>
      </c>
      <c r="H776" s="79" t="s">
        <v>3505</v>
      </c>
      <c r="I776" s="2" t="s">
        <v>16</v>
      </c>
      <c r="J776" s="75">
        <v>19.510000000000002</v>
      </c>
      <c r="K776" s="76">
        <v>4.25</v>
      </c>
      <c r="L776" s="77">
        <v>0.1875</v>
      </c>
      <c r="M776" s="78">
        <v>31369</v>
      </c>
      <c r="N776" s="96" t="s">
        <v>3562</v>
      </c>
      <c r="O776" s="2" t="s">
        <v>242</v>
      </c>
      <c r="P776" s="2" t="s">
        <v>3465</v>
      </c>
      <c r="Q776" s="2" t="s">
        <v>3472</v>
      </c>
      <c r="R776" s="23" t="str">
        <f t="shared" si="91"/>
        <v>OK-Canadian-15N-8W-15</v>
      </c>
      <c r="S776" s="23" t="str">
        <f t="shared" ref="S776:S839" si="96">_xlfn.TEXTAFTER(R776,"-",2,1,0,"ERROR")</f>
        <v>15N-8W-15</v>
      </c>
      <c r="T776" s="23" t="str">
        <f t="shared" ref="T776:T839" si="97">_xlfn.TEXTBEFORE(P776,U776)</f>
        <v>15</v>
      </c>
      <c r="U776" s="23" t="str">
        <f t="shared" si="92"/>
        <v>N</v>
      </c>
      <c r="V776" s="23" t="str">
        <f t="shared" ref="V776:V839" si="98">_xlfn.TEXTBEFORE(Q776,W776)</f>
        <v>8</v>
      </c>
      <c r="W776" s="23" t="str">
        <f t="shared" si="93"/>
        <v>W</v>
      </c>
      <c r="X776" s="23" t="str">
        <f t="shared" si="94"/>
        <v>OK</v>
      </c>
      <c r="Y776" s="184" t="str">
        <f t="shared" si="95"/>
        <v>L0007839</v>
      </c>
      <c r="Z776" s="28"/>
      <c r="AA776" s="28"/>
      <c r="AB776" s="23"/>
    </row>
    <row r="777" spans="1:28" ht="15">
      <c r="A777" s="2" t="s">
        <v>7198</v>
      </c>
      <c r="B777" s="2" t="s">
        <v>13</v>
      </c>
      <c r="C777" s="2" t="s">
        <v>14</v>
      </c>
      <c r="D777" s="2" t="s">
        <v>920</v>
      </c>
      <c r="E777" s="2" t="s">
        <v>1396</v>
      </c>
      <c r="F777" s="2" t="s">
        <v>15</v>
      </c>
      <c r="G777" s="2" t="s">
        <v>3477</v>
      </c>
      <c r="H777" s="79" t="s">
        <v>3505</v>
      </c>
      <c r="I777" s="2" t="s">
        <v>16</v>
      </c>
      <c r="J777" s="75">
        <v>42.81</v>
      </c>
      <c r="K777" s="76">
        <v>4.25</v>
      </c>
      <c r="L777" s="77">
        <v>0.1875</v>
      </c>
      <c r="M777" s="78">
        <v>31824</v>
      </c>
      <c r="N777" s="96" t="s">
        <v>5309</v>
      </c>
      <c r="O777" s="2" t="s">
        <v>242</v>
      </c>
      <c r="P777" s="2" t="s">
        <v>3465</v>
      </c>
      <c r="Q777" s="2" t="s">
        <v>3472</v>
      </c>
      <c r="R777" s="23" t="str">
        <f t="shared" ref="R777:R840" si="99">_xlfn.TEXTJOIN("-",TRUE,F777,G777,P777,Q777,O777)</f>
        <v>OK-Canadian-15N-8W-15</v>
      </c>
      <c r="S777" s="23" t="str">
        <f t="shared" si="96"/>
        <v>15N-8W-15</v>
      </c>
      <c r="T777" s="23" t="str">
        <f t="shared" si="97"/>
        <v>15</v>
      </c>
      <c r="U777" s="23" t="str">
        <f t="shared" ref="U777:U840" si="100">RIGHT(P777,1)</f>
        <v>N</v>
      </c>
      <c r="V777" s="23" t="str">
        <f t="shared" si="98"/>
        <v>8</v>
      </c>
      <c r="W777" s="23" t="str">
        <f t="shared" ref="W777:W840" si="101">RIGHT(Q777,1)</f>
        <v>W</v>
      </c>
      <c r="X777" s="23" t="str">
        <f t="shared" ref="X777:X840" si="102">LEFT(A777,2)</f>
        <v>OK</v>
      </c>
      <c r="Y777" s="184" t="str">
        <f t="shared" ref="Y777:Y840" si="103">MID(A777,4,8)</f>
        <v>L0007840</v>
      </c>
      <c r="Z777" s="28"/>
      <c r="AA777" s="28"/>
      <c r="AB777" s="23"/>
    </row>
    <row r="778" spans="1:28" ht="15">
      <c r="A778" s="2" t="s">
        <v>7199</v>
      </c>
      <c r="B778" s="2" t="s">
        <v>13</v>
      </c>
      <c r="C778" s="2" t="s">
        <v>14</v>
      </c>
      <c r="D778" s="2" t="s">
        <v>921</v>
      </c>
      <c r="E778" s="23" t="s">
        <v>2276</v>
      </c>
      <c r="F778" s="2" t="s">
        <v>15</v>
      </c>
      <c r="G778" s="2" t="s">
        <v>3477</v>
      </c>
      <c r="H778" s="79" t="s">
        <v>3505</v>
      </c>
      <c r="I778" s="2" t="s">
        <v>16</v>
      </c>
      <c r="J778" s="75">
        <v>53.82</v>
      </c>
      <c r="K778" s="76">
        <v>0.520625</v>
      </c>
      <c r="L778" s="77">
        <v>0.1875</v>
      </c>
      <c r="M778" s="78">
        <v>34344</v>
      </c>
      <c r="N778" s="96" t="s">
        <v>5310</v>
      </c>
      <c r="O778" s="2" t="s">
        <v>242</v>
      </c>
      <c r="P778" s="2" t="s">
        <v>3465</v>
      </c>
      <c r="Q778" s="2" t="s">
        <v>3472</v>
      </c>
      <c r="R778" s="23" t="str">
        <f t="shared" si="99"/>
        <v>OK-Canadian-15N-8W-15</v>
      </c>
      <c r="S778" s="23" t="str">
        <f t="shared" si="96"/>
        <v>15N-8W-15</v>
      </c>
      <c r="T778" s="23" t="str">
        <f t="shared" si="97"/>
        <v>15</v>
      </c>
      <c r="U778" s="23" t="str">
        <f t="shared" si="100"/>
        <v>N</v>
      </c>
      <c r="V778" s="23" t="str">
        <f t="shared" si="98"/>
        <v>8</v>
      </c>
      <c r="W778" s="23" t="str">
        <f t="shared" si="101"/>
        <v>W</v>
      </c>
      <c r="X778" s="23" t="str">
        <f t="shared" si="102"/>
        <v>OK</v>
      </c>
      <c r="Y778" s="184" t="str">
        <f t="shared" si="103"/>
        <v>L0007841</v>
      </c>
      <c r="Z778" s="28"/>
      <c r="AA778" s="28"/>
      <c r="AB778" s="23"/>
    </row>
    <row r="779" spans="1:28" ht="15">
      <c r="A779" s="23" t="s">
        <v>7200</v>
      </c>
      <c r="B779" s="2" t="s">
        <v>13</v>
      </c>
      <c r="C779" s="2" t="s">
        <v>14</v>
      </c>
      <c r="D779" s="2" t="s">
        <v>922</v>
      </c>
      <c r="E779" s="2" t="s">
        <v>1051</v>
      </c>
      <c r="F779" s="2" t="s">
        <v>15</v>
      </c>
      <c r="G779" s="2" t="s">
        <v>3477</v>
      </c>
      <c r="H779" s="79" t="s">
        <v>3505</v>
      </c>
      <c r="I779" s="2" t="s">
        <v>16</v>
      </c>
      <c r="J779" s="75">
        <v>77.73</v>
      </c>
      <c r="K779" s="76">
        <v>4.25</v>
      </c>
      <c r="L779" s="77">
        <v>0.1875</v>
      </c>
      <c r="M779" s="78">
        <v>31340</v>
      </c>
      <c r="N779" s="96" t="s">
        <v>5311</v>
      </c>
      <c r="O779" s="2" t="s">
        <v>242</v>
      </c>
      <c r="P779" s="2" t="s">
        <v>3465</v>
      </c>
      <c r="Q779" s="2" t="s">
        <v>3472</v>
      </c>
      <c r="R779" s="23" t="str">
        <f t="shared" si="99"/>
        <v>OK-Canadian-15N-8W-15</v>
      </c>
      <c r="S779" s="23" t="str">
        <f t="shared" si="96"/>
        <v>15N-8W-15</v>
      </c>
      <c r="T779" s="23" t="str">
        <f t="shared" si="97"/>
        <v>15</v>
      </c>
      <c r="U779" s="23" t="str">
        <f t="shared" si="100"/>
        <v>N</v>
      </c>
      <c r="V779" s="23" t="str">
        <f t="shared" si="98"/>
        <v>8</v>
      </c>
      <c r="W779" s="23" t="str">
        <f t="shared" si="101"/>
        <v>W</v>
      </c>
      <c r="X779" s="23" t="str">
        <f t="shared" si="102"/>
        <v>OK</v>
      </c>
      <c r="Y779" s="184" t="str">
        <f t="shared" si="103"/>
        <v>L0007842</v>
      </c>
      <c r="Z779" s="28"/>
      <c r="AA779" s="28"/>
      <c r="AB779" s="23"/>
    </row>
    <row r="780" spans="1:28" ht="15">
      <c r="A780" s="2" t="s">
        <v>7201</v>
      </c>
      <c r="B780" s="2" t="s">
        <v>13</v>
      </c>
      <c r="C780" s="2" t="s">
        <v>14</v>
      </c>
      <c r="D780" s="2" t="s">
        <v>923</v>
      </c>
      <c r="E780" s="23" t="s">
        <v>2404</v>
      </c>
      <c r="F780" s="2" t="s">
        <v>15</v>
      </c>
      <c r="G780" s="2" t="s">
        <v>3477</v>
      </c>
      <c r="H780" s="79" t="s">
        <v>3505</v>
      </c>
      <c r="I780" s="2" t="s">
        <v>16</v>
      </c>
      <c r="J780" s="75">
        <v>166.05</v>
      </c>
      <c r="K780" s="76">
        <v>2.2578125</v>
      </c>
      <c r="L780" s="77">
        <v>0.1875</v>
      </c>
      <c r="M780" s="78">
        <v>31372</v>
      </c>
      <c r="N780" s="96" t="s">
        <v>5312</v>
      </c>
      <c r="O780" s="2" t="s">
        <v>242</v>
      </c>
      <c r="P780" s="2" t="s">
        <v>3465</v>
      </c>
      <c r="Q780" s="2" t="s">
        <v>3472</v>
      </c>
      <c r="R780" s="23" t="str">
        <f t="shared" si="99"/>
        <v>OK-Canadian-15N-8W-15</v>
      </c>
      <c r="S780" s="23" t="str">
        <f t="shared" si="96"/>
        <v>15N-8W-15</v>
      </c>
      <c r="T780" s="23" t="str">
        <f t="shared" si="97"/>
        <v>15</v>
      </c>
      <c r="U780" s="23" t="str">
        <f t="shared" si="100"/>
        <v>N</v>
      </c>
      <c r="V780" s="23" t="str">
        <f t="shared" si="98"/>
        <v>8</v>
      </c>
      <c r="W780" s="23" t="str">
        <f t="shared" si="101"/>
        <v>W</v>
      </c>
      <c r="X780" s="23" t="str">
        <f t="shared" si="102"/>
        <v>OK</v>
      </c>
      <c r="Y780" s="184" t="str">
        <f t="shared" si="103"/>
        <v>L0007843</v>
      </c>
      <c r="Z780" s="28"/>
      <c r="AA780" s="28"/>
      <c r="AB780" s="23"/>
    </row>
    <row r="781" spans="1:28" ht="15">
      <c r="A781" s="2" t="s">
        <v>7202</v>
      </c>
      <c r="B781" s="2" t="s">
        <v>13</v>
      </c>
      <c r="C781" s="2" t="s">
        <v>14</v>
      </c>
      <c r="D781" s="2" t="s">
        <v>924</v>
      </c>
      <c r="E781" s="23" t="s">
        <v>3126</v>
      </c>
      <c r="F781" s="2" t="s">
        <v>15</v>
      </c>
      <c r="G781" s="2" t="s">
        <v>3477</v>
      </c>
      <c r="H781" s="79" t="s">
        <v>3505</v>
      </c>
      <c r="I781" s="2" t="s">
        <v>16</v>
      </c>
      <c r="J781" s="75">
        <v>59.02</v>
      </c>
      <c r="K781" s="76">
        <v>1.8214286</v>
      </c>
      <c r="L781" s="77">
        <v>0.1875</v>
      </c>
      <c r="M781" s="78">
        <v>31920</v>
      </c>
      <c r="N781" s="96" t="s">
        <v>3868</v>
      </c>
      <c r="O781" s="2" t="s">
        <v>242</v>
      </c>
      <c r="P781" s="2" t="s">
        <v>3465</v>
      </c>
      <c r="Q781" s="2" t="s">
        <v>3472</v>
      </c>
      <c r="R781" s="23" t="str">
        <f t="shared" si="99"/>
        <v>OK-Canadian-15N-8W-15</v>
      </c>
      <c r="S781" s="23" t="str">
        <f t="shared" si="96"/>
        <v>15N-8W-15</v>
      </c>
      <c r="T781" s="23" t="str">
        <f t="shared" si="97"/>
        <v>15</v>
      </c>
      <c r="U781" s="23" t="str">
        <f t="shared" si="100"/>
        <v>N</v>
      </c>
      <c r="V781" s="23" t="str">
        <f t="shared" si="98"/>
        <v>8</v>
      </c>
      <c r="W781" s="23" t="str">
        <f t="shared" si="101"/>
        <v>W</v>
      </c>
      <c r="X781" s="23" t="str">
        <f t="shared" si="102"/>
        <v>OK</v>
      </c>
      <c r="Y781" s="184" t="str">
        <f t="shared" si="103"/>
        <v>L0007844</v>
      </c>
      <c r="Z781" s="28"/>
      <c r="AA781" s="28"/>
      <c r="AB781" s="23"/>
    </row>
    <row r="782" spans="1:28" ht="15">
      <c r="A782" s="23" t="s">
        <v>7203</v>
      </c>
      <c r="B782" s="2" t="s">
        <v>13</v>
      </c>
      <c r="C782" s="2" t="s">
        <v>14</v>
      </c>
      <c r="D782" s="2" t="s">
        <v>925</v>
      </c>
      <c r="E782" s="2" t="s">
        <v>354</v>
      </c>
      <c r="F782" s="2" t="s">
        <v>15</v>
      </c>
      <c r="G782" s="2" t="s">
        <v>3477</v>
      </c>
      <c r="H782" s="79" t="s">
        <v>3505</v>
      </c>
      <c r="I782" s="2" t="s">
        <v>16</v>
      </c>
      <c r="J782" s="75">
        <v>55.84</v>
      </c>
      <c r="K782" s="76">
        <v>1.8214286</v>
      </c>
      <c r="L782" s="77">
        <v>0.1875</v>
      </c>
      <c r="M782" s="78">
        <v>34434</v>
      </c>
      <c r="N782" s="96" t="s">
        <v>5313</v>
      </c>
      <c r="O782" s="2" t="s">
        <v>242</v>
      </c>
      <c r="P782" s="2" t="s">
        <v>3465</v>
      </c>
      <c r="Q782" s="2" t="s">
        <v>3472</v>
      </c>
      <c r="R782" s="23" t="str">
        <f t="shared" si="99"/>
        <v>OK-Canadian-15N-8W-15</v>
      </c>
      <c r="S782" s="23" t="str">
        <f t="shared" si="96"/>
        <v>15N-8W-15</v>
      </c>
      <c r="T782" s="23" t="str">
        <f t="shared" si="97"/>
        <v>15</v>
      </c>
      <c r="U782" s="23" t="str">
        <f t="shared" si="100"/>
        <v>N</v>
      </c>
      <c r="V782" s="23" t="str">
        <f t="shared" si="98"/>
        <v>8</v>
      </c>
      <c r="W782" s="23" t="str">
        <f t="shared" si="101"/>
        <v>W</v>
      </c>
      <c r="X782" s="23" t="str">
        <f t="shared" si="102"/>
        <v>OK</v>
      </c>
      <c r="Y782" s="184" t="str">
        <f t="shared" si="103"/>
        <v>L0007845</v>
      </c>
      <c r="Z782" s="28"/>
      <c r="AA782" s="28"/>
      <c r="AB782" s="23"/>
    </row>
    <row r="783" spans="1:28" ht="15">
      <c r="A783" s="2" t="s">
        <v>7204</v>
      </c>
      <c r="B783" s="2" t="s">
        <v>13</v>
      </c>
      <c r="C783" s="2" t="s">
        <v>14</v>
      </c>
      <c r="D783" s="2" t="s">
        <v>926</v>
      </c>
      <c r="E783" s="2" t="s">
        <v>174</v>
      </c>
      <c r="F783" s="2" t="s">
        <v>15</v>
      </c>
      <c r="G783" s="2" t="s">
        <v>3477</v>
      </c>
      <c r="H783" s="79" t="s">
        <v>3505</v>
      </c>
      <c r="I783" s="2" t="s">
        <v>16</v>
      </c>
      <c r="J783" s="75">
        <v>57.11</v>
      </c>
      <c r="K783" s="76">
        <v>0.60714290000000004</v>
      </c>
      <c r="L783" s="77">
        <v>0.1875</v>
      </c>
      <c r="M783" s="78">
        <v>31436</v>
      </c>
      <c r="N783" s="96" t="s">
        <v>3869</v>
      </c>
      <c r="O783" s="2" t="s">
        <v>242</v>
      </c>
      <c r="P783" s="2" t="s">
        <v>3465</v>
      </c>
      <c r="Q783" s="2" t="s">
        <v>3472</v>
      </c>
      <c r="R783" s="23" t="str">
        <f t="shared" si="99"/>
        <v>OK-Canadian-15N-8W-15</v>
      </c>
      <c r="S783" s="23" t="str">
        <f t="shared" si="96"/>
        <v>15N-8W-15</v>
      </c>
      <c r="T783" s="23" t="str">
        <f t="shared" si="97"/>
        <v>15</v>
      </c>
      <c r="U783" s="23" t="str">
        <f t="shared" si="100"/>
        <v>N</v>
      </c>
      <c r="V783" s="23" t="str">
        <f t="shared" si="98"/>
        <v>8</v>
      </c>
      <c r="W783" s="23" t="str">
        <f t="shared" si="101"/>
        <v>W</v>
      </c>
      <c r="X783" s="23" t="str">
        <f t="shared" si="102"/>
        <v>OK</v>
      </c>
      <c r="Y783" s="184" t="str">
        <f t="shared" si="103"/>
        <v>L0007846</v>
      </c>
      <c r="Z783" s="28"/>
      <c r="AA783" s="28"/>
      <c r="AB783" s="23"/>
    </row>
    <row r="784" spans="1:28" ht="15">
      <c r="A784" s="2" t="s">
        <v>7205</v>
      </c>
      <c r="B784" s="2" t="s">
        <v>13</v>
      </c>
      <c r="C784" s="2" t="s">
        <v>14</v>
      </c>
      <c r="D784" s="2" t="s">
        <v>927</v>
      </c>
      <c r="E784" s="2" t="s">
        <v>1100</v>
      </c>
      <c r="F784" s="2" t="s">
        <v>15</v>
      </c>
      <c r="G784" s="2" t="s">
        <v>3477</v>
      </c>
      <c r="H784" s="79" t="s">
        <v>3505</v>
      </c>
      <c r="I784" s="2" t="s">
        <v>16</v>
      </c>
      <c r="J784" s="75">
        <v>37.9</v>
      </c>
      <c r="K784" s="76">
        <v>0.60714290000000004</v>
      </c>
      <c r="L784" s="77">
        <v>0.1875</v>
      </c>
      <c r="M784" s="78">
        <v>31450</v>
      </c>
      <c r="N784" s="96" t="s">
        <v>5314</v>
      </c>
      <c r="O784" s="2" t="s">
        <v>242</v>
      </c>
      <c r="P784" s="2" t="s">
        <v>3465</v>
      </c>
      <c r="Q784" s="2" t="s">
        <v>3472</v>
      </c>
      <c r="R784" s="23" t="str">
        <f t="shared" si="99"/>
        <v>OK-Canadian-15N-8W-15</v>
      </c>
      <c r="S784" s="23" t="str">
        <f t="shared" si="96"/>
        <v>15N-8W-15</v>
      </c>
      <c r="T784" s="23" t="str">
        <f t="shared" si="97"/>
        <v>15</v>
      </c>
      <c r="U784" s="23" t="str">
        <f t="shared" si="100"/>
        <v>N</v>
      </c>
      <c r="V784" s="23" t="str">
        <f t="shared" si="98"/>
        <v>8</v>
      </c>
      <c r="W784" s="23" t="str">
        <f t="shared" si="101"/>
        <v>W</v>
      </c>
      <c r="X784" s="23" t="str">
        <f t="shared" si="102"/>
        <v>OK</v>
      </c>
      <c r="Y784" s="184" t="str">
        <f t="shared" si="103"/>
        <v>L0007847</v>
      </c>
      <c r="Z784" s="28"/>
      <c r="AA784" s="28"/>
      <c r="AB784" s="23"/>
    </row>
    <row r="785" spans="1:28" ht="15">
      <c r="A785" s="23" t="s">
        <v>7206</v>
      </c>
      <c r="B785" s="2" t="s">
        <v>13</v>
      </c>
      <c r="C785" s="2" t="s">
        <v>14</v>
      </c>
      <c r="D785" s="2" t="s">
        <v>928</v>
      </c>
      <c r="E785" s="2" t="s">
        <v>1100</v>
      </c>
      <c r="F785" s="2" t="s">
        <v>15</v>
      </c>
      <c r="G785" s="2" t="s">
        <v>3477</v>
      </c>
      <c r="H785" s="79" t="s">
        <v>3505</v>
      </c>
      <c r="I785" s="2" t="s">
        <v>16</v>
      </c>
      <c r="J785" s="75">
        <v>57.56</v>
      </c>
      <c r="K785" s="76">
        <v>0.60714290000000004</v>
      </c>
      <c r="L785" s="77">
        <v>0.1875</v>
      </c>
      <c r="M785" s="78">
        <v>31920</v>
      </c>
      <c r="N785" s="96" t="s">
        <v>3870</v>
      </c>
      <c r="O785" s="2" t="s">
        <v>242</v>
      </c>
      <c r="P785" s="2" t="s">
        <v>3465</v>
      </c>
      <c r="Q785" s="2" t="s">
        <v>3472</v>
      </c>
      <c r="R785" s="23" t="str">
        <f t="shared" si="99"/>
        <v>OK-Canadian-15N-8W-15</v>
      </c>
      <c r="S785" s="23" t="str">
        <f t="shared" si="96"/>
        <v>15N-8W-15</v>
      </c>
      <c r="T785" s="23" t="str">
        <f t="shared" si="97"/>
        <v>15</v>
      </c>
      <c r="U785" s="23" t="str">
        <f t="shared" si="100"/>
        <v>N</v>
      </c>
      <c r="V785" s="23" t="str">
        <f t="shared" si="98"/>
        <v>8</v>
      </c>
      <c r="W785" s="23" t="str">
        <f t="shared" si="101"/>
        <v>W</v>
      </c>
      <c r="X785" s="23" t="str">
        <f t="shared" si="102"/>
        <v>OK</v>
      </c>
      <c r="Y785" s="184" t="str">
        <f t="shared" si="103"/>
        <v>L0007848</v>
      </c>
      <c r="Z785" s="28"/>
      <c r="AA785" s="28"/>
      <c r="AB785" s="23"/>
    </row>
    <row r="786" spans="1:28" ht="15">
      <c r="A786" s="2" t="s">
        <v>7207</v>
      </c>
      <c r="B786" s="2" t="s">
        <v>13</v>
      </c>
      <c r="C786" s="2" t="s">
        <v>14</v>
      </c>
      <c r="D786" s="2" t="s">
        <v>929</v>
      </c>
      <c r="E786" s="2" t="s">
        <v>354</v>
      </c>
      <c r="F786" s="2" t="s">
        <v>15</v>
      </c>
      <c r="G786" s="2" t="s">
        <v>3477</v>
      </c>
      <c r="H786" s="79" t="s">
        <v>3505</v>
      </c>
      <c r="I786" s="2" t="s">
        <v>16</v>
      </c>
      <c r="J786" s="75">
        <v>59.76</v>
      </c>
      <c r="K786" s="76">
        <v>1.8214286</v>
      </c>
      <c r="L786" s="77">
        <v>0.1875</v>
      </c>
      <c r="M786" s="78">
        <v>34447</v>
      </c>
      <c r="N786" s="96" t="s">
        <v>5315</v>
      </c>
      <c r="O786" s="2" t="s">
        <v>242</v>
      </c>
      <c r="P786" s="2" t="s">
        <v>3465</v>
      </c>
      <c r="Q786" s="2" t="s">
        <v>3472</v>
      </c>
      <c r="R786" s="23" t="str">
        <f t="shared" si="99"/>
        <v>OK-Canadian-15N-8W-15</v>
      </c>
      <c r="S786" s="23" t="str">
        <f t="shared" si="96"/>
        <v>15N-8W-15</v>
      </c>
      <c r="T786" s="23" t="str">
        <f t="shared" si="97"/>
        <v>15</v>
      </c>
      <c r="U786" s="23" t="str">
        <f t="shared" si="100"/>
        <v>N</v>
      </c>
      <c r="V786" s="23" t="str">
        <f t="shared" si="98"/>
        <v>8</v>
      </c>
      <c r="W786" s="23" t="str">
        <f t="shared" si="101"/>
        <v>W</v>
      </c>
      <c r="X786" s="23" t="str">
        <f t="shared" si="102"/>
        <v>OK</v>
      </c>
      <c r="Y786" s="184" t="str">
        <f t="shared" si="103"/>
        <v>L0007849</v>
      </c>
      <c r="Z786" s="28"/>
      <c r="AA786" s="28"/>
      <c r="AB786" s="23"/>
    </row>
    <row r="787" spans="1:28" ht="15">
      <c r="A787" s="2" t="s">
        <v>7208</v>
      </c>
      <c r="B787" s="2" t="s">
        <v>13</v>
      </c>
      <c r="C787" s="2" t="s">
        <v>14</v>
      </c>
      <c r="D787" s="2" t="s">
        <v>930</v>
      </c>
      <c r="E787" s="23" t="s">
        <v>2276</v>
      </c>
      <c r="F787" s="2" t="s">
        <v>15</v>
      </c>
      <c r="G787" s="2" t="s">
        <v>3477</v>
      </c>
      <c r="H787" s="79" t="s">
        <v>3505</v>
      </c>
      <c r="I787" s="2" t="s">
        <v>16</v>
      </c>
      <c r="J787" s="75">
        <v>171.6</v>
      </c>
      <c r="K787" s="76">
        <v>2.2578125</v>
      </c>
      <c r="L787" s="77">
        <v>0.1875</v>
      </c>
      <c r="M787" s="78">
        <v>31354</v>
      </c>
      <c r="N787" s="96" t="s">
        <v>5316</v>
      </c>
      <c r="O787" s="2" t="s">
        <v>242</v>
      </c>
      <c r="P787" s="2" t="s">
        <v>3465</v>
      </c>
      <c r="Q787" s="2" t="s">
        <v>3472</v>
      </c>
      <c r="R787" s="23" t="str">
        <f t="shared" si="99"/>
        <v>OK-Canadian-15N-8W-15</v>
      </c>
      <c r="S787" s="23" t="str">
        <f t="shared" si="96"/>
        <v>15N-8W-15</v>
      </c>
      <c r="T787" s="23" t="str">
        <f t="shared" si="97"/>
        <v>15</v>
      </c>
      <c r="U787" s="23" t="str">
        <f t="shared" si="100"/>
        <v>N</v>
      </c>
      <c r="V787" s="23" t="str">
        <f t="shared" si="98"/>
        <v>8</v>
      </c>
      <c r="W787" s="23" t="str">
        <f t="shared" si="101"/>
        <v>W</v>
      </c>
      <c r="X787" s="23" t="str">
        <f t="shared" si="102"/>
        <v>OK</v>
      </c>
      <c r="Y787" s="184" t="str">
        <f t="shared" si="103"/>
        <v>L0007850</v>
      </c>
      <c r="Z787" s="28"/>
      <c r="AA787" s="28"/>
      <c r="AB787" s="23"/>
    </row>
    <row r="788" spans="1:28" ht="15">
      <c r="A788" s="23" t="s">
        <v>7209</v>
      </c>
      <c r="B788" s="2" t="s">
        <v>13</v>
      </c>
      <c r="C788" s="2" t="s">
        <v>14</v>
      </c>
      <c r="D788" s="2" t="s">
        <v>931</v>
      </c>
      <c r="E788" s="23" t="s">
        <v>2552</v>
      </c>
      <c r="F788" s="2" t="s">
        <v>15</v>
      </c>
      <c r="G788" s="2" t="s">
        <v>3477</v>
      </c>
      <c r="H788" s="2" t="s">
        <v>3505</v>
      </c>
      <c r="I788" s="2" t="s">
        <v>16</v>
      </c>
      <c r="J788" s="75">
        <v>419.27</v>
      </c>
      <c r="K788" s="76">
        <v>34.236130000000003</v>
      </c>
      <c r="L788" s="77">
        <v>0.125</v>
      </c>
      <c r="M788" s="78">
        <v>22245</v>
      </c>
      <c r="N788" s="96" t="s">
        <v>4553</v>
      </c>
      <c r="O788" s="2" t="s">
        <v>242</v>
      </c>
      <c r="P788" s="2" t="s">
        <v>3465</v>
      </c>
      <c r="Q788" s="2" t="s">
        <v>3472</v>
      </c>
      <c r="R788" s="23" t="str">
        <f t="shared" si="99"/>
        <v>OK-Canadian-15N-8W-15</v>
      </c>
      <c r="S788" s="23" t="str">
        <f t="shared" si="96"/>
        <v>15N-8W-15</v>
      </c>
      <c r="T788" s="23" t="str">
        <f t="shared" si="97"/>
        <v>15</v>
      </c>
      <c r="U788" s="23" t="str">
        <f t="shared" si="100"/>
        <v>N</v>
      </c>
      <c r="V788" s="23" t="str">
        <f t="shared" si="98"/>
        <v>8</v>
      </c>
      <c r="W788" s="23" t="str">
        <f t="shared" si="101"/>
        <v>W</v>
      </c>
      <c r="X788" s="23" t="str">
        <f t="shared" si="102"/>
        <v>OK</v>
      </c>
      <c r="Y788" s="184" t="str">
        <f t="shared" si="103"/>
        <v>L0007851</v>
      </c>
      <c r="Z788" s="28"/>
      <c r="AA788" s="28"/>
      <c r="AB788" s="23"/>
    </row>
    <row r="789" spans="1:28" ht="15">
      <c r="A789" s="2" t="s">
        <v>7210</v>
      </c>
      <c r="B789" s="2" t="s">
        <v>13</v>
      </c>
      <c r="C789" s="2" t="s">
        <v>14</v>
      </c>
      <c r="D789" s="2" t="s">
        <v>932</v>
      </c>
      <c r="E789" s="23" t="s">
        <v>1777</v>
      </c>
      <c r="F789" s="2" t="s">
        <v>15</v>
      </c>
      <c r="G789" s="2" t="s">
        <v>3477</v>
      </c>
      <c r="H789" s="2" t="s">
        <v>3500</v>
      </c>
      <c r="I789" s="2" t="s">
        <v>16</v>
      </c>
      <c r="J789" s="75">
        <v>75.83</v>
      </c>
      <c r="K789" s="76">
        <v>8</v>
      </c>
      <c r="L789" s="77">
        <v>0.1875</v>
      </c>
      <c r="M789" s="78">
        <v>40488</v>
      </c>
      <c r="N789" s="96" t="s">
        <v>3871</v>
      </c>
      <c r="O789" s="2" t="s">
        <v>782</v>
      </c>
      <c r="P789" s="2" t="s">
        <v>3465</v>
      </c>
      <c r="Q789" s="2" t="s">
        <v>3472</v>
      </c>
      <c r="R789" s="23" t="str">
        <f t="shared" si="99"/>
        <v>OK-Canadian-15N-8W-29</v>
      </c>
      <c r="S789" s="23" t="str">
        <f t="shared" si="96"/>
        <v>15N-8W-29</v>
      </c>
      <c r="T789" s="23" t="str">
        <f t="shared" si="97"/>
        <v>15</v>
      </c>
      <c r="U789" s="23" t="str">
        <f t="shared" si="100"/>
        <v>N</v>
      </c>
      <c r="V789" s="23" t="str">
        <f t="shared" si="98"/>
        <v>8</v>
      </c>
      <c r="W789" s="23" t="str">
        <f t="shared" si="101"/>
        <v>W</v>
      </c>
      <c r="X789" s="23" t="str">
        <f t="shared" si="102"/>
        <v>OK</v>
      </c>
      <c r="Y789" s="184" t="str">
        <f t="shared" si="103"/>
        <v>L0007852</v>
      </c>
      <c r="Z789" s="28"/>
      <c r="AA789" s="28"/>
      <c r="AB789" s="23"/>
    </row>
    <row r="790" spans="1:28" ht="15">
      <c r="A790" s="2" t="s">
        <v>7211</v>
      </c>
      <c r="B790" s="2" t="s">
        <v>13</v>
      </c>
      <c r="C790" s="2" t="s">
        <v>14</v>
      </c>
      <c r="D790" s="2" t="s">
        <v>933</v>
      </c>
      <c r="E790" s="23" t="s">
        <v>2207</v>
      </c>
      <c r="F790" s="2" t="s">
        <v>15</v>
      </c>
      <c r="G790" s="2" t="s">
        <v>3477</v>
      </c>
      <c r="H790" s="2" t="s">
        <v>3501</v>
      </c>
      <c r="I790" s="2" t="s">
        <v>16</v>
      </c>
      <c r="J790" s="75">
        <v>1.05</v>
      </c>
      <c r="K790" s="76">
        <v>0.83333299999999999</v>
      </c>
      <c r="L790" s="77">
        <v>0.1875</v>
      </c>
      <c r="M790" s="78">
        <v>42980</v>
      </c>
      <c r="N790" s="96" t="s">
        <v>3872</v>
      </c>
      <c r="O790" s="2" t="s">
        <v>218</v>
      </c>
      <c r="P790" s="2" t="s">
        <v>3465</v>
      </c>
      <c r="Q790" s="2" t="s">
        <v>3472</v>
      </c>
      <c r="R790" s="23" t="str">
        <f t="shared" si="99"/>
        <v>OK-Canadian-15N-8W-20</v>
      </c>
      <c r="S790" s="23" t="str">
        <f t="shared" si="96"/>
        <v>15N-8W-20</v>
      </c>
      <c r="T790" s="23" t="str">
        <f t="shared" si="97"/>
        <v>15</v>
      </c>
      <c r="U790" s="23" t="str">
        <f t="shared" si="100"/>
        <v>N</v>
      </c>
      <c r="V790" s="23" t="str">
        <f t="shared" si="98"/>
        <v>8</v>
      </c>
      <c r="W790" s="23" t="str">
        <f t="shared" si="101"/>
        <v>W</v>
      </c>
      <c r="X790" s="23" t="str">
        <f t="shared" si="102"/>
        <v>OK</v>
      </c>
      <c r="Y790" s="184" t="str">
        <f t="shared" si="103"/>
        <v>L0007853</v>
      </c>
      <c r="Z790" s="28"/>
      <c r="AA790" s="28"/>
      <c r="AB790" s="23"/>
    </row>
    <row r="791" spans="1:28" ht="15">
      <c r="A791" s="23" t="s">
        <v>7212</v>
      </c>
      <c r="B791" s="2" t="s">
        <v>13</v>
      </c>
      <c r="C791" s="2" t="s">
        <v>14</v>
      </c>
      <c r="D791" s="2" t="s">
        <v>315</v>
      </c>
      <c r="E791" s="2" t="s">
        <v>1100</v>
      </c>
      <c r="F791" s="2" t="s">
        <v>15</v>
      </c>
      <c r="G791" s="2" t="s">
        <v>3477</v>
      </c>
      <c r="H791" s="2" t="s">
        <v>3500</v>
      </c>
      <c r="I791" s="2" t="s">
        <v>16</v>
      </c>
      <c r="J791" s="75">
        <v>78.959999999999994</v>
      </c>
      <c r="K791" s="76">
        <v>13</v>
      </c>
      <c r="L791" s="77">
        <v>0.1875</v>
      </c>
      <c r="M791" s="78">
        <v>39997</v>
      </c>
      <c r="N791" s="94" t="s">
        <v>3873</v>
      </c>
      <c r="O791" s="2" t="s">
        <v>782</v>
      </c>
      <c r="P791" s="2" t="s">
        <v>3465</v>
      </c>
      <c r="Q791" s="2" t="s">
        <v>3472</v>
      </c>
      <c r="R791" s="23" t="str">
        <f t="shared" si="99"/>
        <v>OK-Canadian-15N-8W-29</v>
      </c>
      <c r="S791" s="23" t="str">
        <f t="shared" si="96"/>
        <v>15N-8W-29</v>
      </c>
      <c r="T791" s="23" t="str">
        <f t="shared" si="97"/>
        <v>15</v>
      </c>
      <c r="U791" s="23" t="str">
        <f t="shared" si="100"/>
        <v>N</v>
      </c>
      <c r="V791" s="23" t="str">
        <f t="shared" si="98"/>
        <v>8</v>
      </c>
      <c r="W791" s="23" t="str">
        <f t="shared" si="101"/>
        <v>W</v>
      </c>
      <c r="X791" s="23" t="str">
        <f t="shared" si="102"/>
        <v>OK</v>
      </c>
      <c r="Y791" s="184" t="str">
        <f t="shared" si="103"/>
        <v>L0007854</v>
      </c>
      <c r="Z791" s="28"/>
      <c r="AA791" s="28"/>
      <c r="AB791" s="23"/>
    </row>
    <row r="792" spans="1:28" ht="15">
      <c r="A792" s="2" t="s">
        <v>7213</v>
      </c>
      <c r="B792" s="2" t="s">
        <v>13</v>
      </c>
      <c r="C792" s="2" t="s">
        <v>14</v>
      </c>
      <c r="D792" s="2" t="s">
        <v>934</v>
      </c>
      <c r="E792" s="2" t="s">
        <v>1396</v>
      </c>
      <c r="F792" s="2" t="s">
        <v>15</v>
      </c>
      <c r="G792" s="2" t="s">
        <v>3477</v>
      </c>
      <c r="H792" s="2" t="s">
        <v>3500</v>
      </c>
      <c r="I792" s="2" t="s">
        <v>16</v>
      </c>
      <c r="J792" s="75">
        <v>79.62</v>
      </c>
      <c r="K792" s="76">
        <v>10</v>
      </c>
      <c r="L792" s="77">
        <v>0.1875</v>
      </c>
      <c r="M792" s="78">
        <v>40040</v>
      </c>
      <c r="N792" s="96" t="s">
        <v>3874</v>
      </c>
      <c r="O792" s="2" t="s">
        <v>782</v>
      </c>
      <c r="P792" s="2" t="s">
        <v>3465</v>
      </c>
      <c r="Q792" s="2" t="s">
        <v>3472</v>
      </c>
      <c r="R792" s="23" t="str">
        <f t="shared" si="99"/>
        <v>OK-Canadian-15N-8W-29</v>
      </c>
      <c r="S792" s="23" t="str">
        <f t="shared" si="96"/>
        <v>15N-8W-29</v>
      </c>
      <c r="T792" s="23" t="str">
        <f t="shared" si="97"/>
        <v>15</v>
      </c>
      <c r="U792" s="23" t="str">
        <f t="shared" si="100"/>
        <v>N</v>
      </c>
      <c r="V792" s="23" t="str">
        <f t="shared" si="98"/>
        <v>8</v>
      </c>
      <c r="W792" s="23" t="str">
        <f t="shared" si="101"/>
        <v>W</v>
      </c>
      <c r="X792" s="23" t="str">
        <f t="shared" si="102"/>
        <v>OK</v>
      </c>
      <c r="Y792" s="184" t="str">
        <f t="shared" si="103"/>
        <v>L0007855</v>
      </c>
      <c r="Z792" s="28"/>
      <c r="AA792" s="28"/>
      <c r="AB792" s="23"/>
    </row>
    <row r="793" spans="1:28" ht="15">
      <c r="A793" s="2" t="s">
        <v>7214</v>
      </c>
      <c r="B793" s="2" t="s">
        <v>13</v>
      </c>
      <c r="C793" s="2" t="s">
        <v>14</v>
      </c>
      <c r="D793" s="2" t="s">
        <v>935</v>
      </c>
      <c r="E793" s="23" t="s">
        <v>2276</v>
      </c>
      <c r="F793" s="2" t="s">
        <v>15</v>
      </c>
      <c r="G793" s="2" t="s">
        <v>3477</v>
      </c>
      <c r="H793" s="2" t="s">
        <v>3500</v>
      </c>
      <c r="I793" s="2" t="s">
        <v>16</v>
      </c>
      <c r="J793" s="75">
        <v>288.77999999999997</v>
      </c>
      <c r="K793" s="76">
        <v>4.5</v>
      </c>
      <c r="L793" s="77">
        <v>0.1875</v>
      </c>
      <c r="M793" s="78">
        <v>40518</v>
      </c>
      <c r="N793" s="96" t="s">
        <v>4554</v>
      </c>
      <c r="O793" s="2" t="s">
        <v>782</v>
      </c>
      <c r="P793" s="2" t="s">
        <v>3465</v>
      </c>
      <c r="Q793" s="2" t="s">
        <v>3472</v>
      </c>
      <c r="R793" s="23" t="str">
        <f t="shared" si="99"/>
        <v>OK-Canadian-15N-8W-29</v>
      </c>
      <c r="S793" s="23" t="str">
        <f t="shared" si="96"/>
        <v>15N-8W-29</v>
      </c>
      <c r="T793" s="23" t="str">
        <f t="shared" si="97"/>
        <v>15</v>
      </c>
      <c r="U793" s="23" t="str">
        <f t="shared" si="100"/>
        <v>N</v>
      </c>
      <c r="V793" s="23" t="str">
        <f t="shared" si="98"/>
        <v>8</v>
      </c>
      <c r="W793" s="23" t="str">
        <f t="shared" si="101"/>
        <v>W</v>
      </c>
      <c r="X793" s="23" t="str">
        <f t="shared" si="102"/>
        <v>OK</v>
      </c>
      <c r="Y793" s="184" t="str">
        <f t="shared" si="103"/>
        <v>L0007856</v>
      </c>
      <c r="Z793" s="28"/>
      <c r="AA793" s="28"/>
      <c r="AB793" s="23"/>
    </row>
    <row r="794" spans="1:28" ht="15">
      <c r="A794" s="23" t="s">
        <v>7215</v>
      </c>
      <c r="B794" s="2" t="s">
        <v>13</v>
      </c>
      <c r="C794" s="2" t="s">
        <v>14</v>
      </c>
      <c r="D794" s="2" t="s">
        <v>936</v>
      </c>
      <c r="E794" s="23" t="s">
        <v>2692</v>
      </c>
      <c r="F794" s="2" t="s">
        <v>15</v>
      </c>
      <c r="G794" s="2" t="s">
        <v>3477</v>
      </c>
      <c r="H794" s="2" t="s">
        <v>3500</v>
      </c>
      <c r="I794" s="2" t="s">
        <v>16</v>
      </c>
      <c r="J794" s="75">
        <v>75.34</v>
      </c>
      <c r="K794" s="76">
        <v>2.6669999999999998</v>
      </c>
      <c r="L794" s="77">
        <v>0.1875</v>
      </c>
      <c r="M794" s="78">
        <v>43080</v>
      </c>
      <c r="N794" s="96" t="s">
        <v>4555</v>
      </c>
      <c r="O794" s="2" t="s">
        <v>782</v>
      </c>
      <c r="P794" s="2" t="s">
        <v>3465</v>
      </c>
      <c r="Q794" s="2" t="s">
        <v>3472</v>
      </c>
      <c r="R794" s="23" t="str">
        <f t="shared" si="99"/>
        <v>OK-Canadian-15N-8W-29</v>
      </c>
      <c r="S794" s="23" t="str">
        <f t="shared" si="96"/>
        <v>15N-8W-29</v>
      </c>
      <c r="T794" s="23" t="str">
        <f t="shared" si="97"/>
        <v>15</v>
      </c>
      <c r="U794" s="23" t="str">
        <f t="shared" si="100"/>
        <v>N</v>
      </c>
      <c r="V794" s="23" t="str">
        <f t="shared" si="98"/>
        <v>8</v>
      </c>
      <c r="W794" s="23" t="str">
        <f t="shared" si="101"/>
        <v>W</v>
      </c>
      <c r="X794" s="23" t="str">
        <f t="shared" si="102"/>
        <v>OK</v>
      </c>
      <c r="Y794" s="184" t="str">
        <f t="shared" si="103"/>
        <v>L0007857</v>
      </c>
      <c r="Z794" s="28"/>
      <c r="AA794" s="28"/>
      <c r="AB794" s="23"/>
    </row>
    <row r="795" spans="1:28" ht="15">
      <c r="A795" s="2" t="s">
        <v>7216</v>
      </c>
      <c r="B795" s="2" t="s">
        <v>13</v>
      </c>
      <c r="C795" s="2" t="s">
        <v>14</v>
      </c>
      <c r="D795" s="2" t="s">
        <v>937</v>
      </c>
      <c r="E795" s="23" t="s">
        <v>1589</v>
      </c>
      <c r="F795" s="2" t="s">
        <v>15</v>
      </c>
      <c r="G795" s="2" t="s">
        <v>3477</v>
      </c>
      <c r="H795" s="2" t="s">
        <v>3500</v>
      </c>
      <c r="I795" s="2" t="s">
        <v>16</v>
      </c>
      <c r="J795" s="75">
        <v>81.34</v>
      </c>
      <c r="K795" s="76">
        <v>2.6669999999999998</v>
      </c>
      <c r="L795" s="77">
        <v>0.1875</v>
      </c>
      <c r="M795" s="78">
        <v>40076</v>
      </c>
      <c r="N795" s="96" t="s">
        <v>4497</v>
      </c>
      <c r="O795" s="2" t="s">
        <v>782</v>
      </c>
      <c r="P795" s="2" t="s">
        <v>3465</v>
      </c>
      <c r="Q795" s="2" t="s">
        <v>3472</v>
      </c>
      <c r="R795" s="23" t="str">
        <f t="shared" si="99"/>
        <v>OK-Canadian-15N-8W-29</v>
      </c>
      <c r="S795" s="23" t="str">
        <f t="shared" si="96"/>
        <v>15N-8W-29</v>
      </c>
      <c r="T795" s="23" t="str">
        <f t="shared" si="97"/>
        <v>15</v>
      </c>
      <c r="U795" s="23" t="str">
        <f t="shared" si="100"/>
        <v>N</v>
      </c>
      <c r="V795" s="23" t="str">
        <f t="shared" si="98"/>
        <v>8</v>
      </c>
      <c r="W795" s="23" t="str">
        <f t="shared" si="101"/>
        <v>W</v>
      </c>
      <c r="X795" s="23" t="str">
        <f t="shared" si="102"/>
        <v>OK</v>
      </c>
      <c r="Y795" s="184" t="str">
        <f t="shared" si="103"/>
        <v>L0007858</v>
      </c>
      <c r="Z795" s="28"/>
      <c r="AA795" s="28"/>
      <c r="AB795" s="23"/>
    </row>
    <row r="796" spans="1:28" ht="15">
      <c r="A796" s="2" t="s">
        <v>7217</v>
      </c>
      <c r="B796" s="2" t="s">
        <v>13</v>
      </c>
      <c r="C796" s="2" t="s">
        <v>14</v>
      </c>
      <c r="D796" s="2" t="s">
        <v>938</v>
      </c>
      <c r="E796" s="23" t="s">
        <v>3188</v>
      </c>
      <c r="F796" s="2" t="s">
        <v>15</v>
      </c>
      <c r="G796" s="2" t="s">
        <v>3477</v>
      </c>
      <c r="H796" s="2" t="s">
        <v>3500</v>
      </c>
      <c r="I796" s="2" t="s">
        <v>16</v>
      </c>
      <c r="J796" s="75">
        <v>80.48</v>
      </c>
      <c r="K796" s="76">
        <v>2.6669999999999998</v>
      </c>
      <c r="L796" s="77">
        <v>0.1875</v>
      </c>
      <c r="M796" s="78">
        <v>40090</v>
      </c>
      <c r="N796" s="96" t="s">
        <v>4556</v>
      </c>
      <c r="O796" s="2" t="s">
        <v>782</v>
      </c>
      <c r="P796" s="2" t="s">
        <v>3465</v>
      </c>
      <c r="Q796" s="2" t="s">
        <v>3472</v>
      </c>
      <c r="R796" s="23" t="str">
        <f t="shared" si="99"/>
        <v>OK-Canadian-15N-8W-29</v>
      </c>
      <c r="S796" s="23" t="str">
        <f t="shared" si="96"/>
        <v>15N-8W-29</v>
      </c>
      <c r="T796" s="23" t="str">
        <f t="shared" si="97"/>
        <v>15</v>
      </c>
      <c r="U796" s="23" t="str">
        <f t="shared" si="100"/>
        <v>N</v>
      </c>
      <c r="V796" s="23" t="str">
        <f t="shared" si="98"/>
        <v>8</v>
      </c>
      <c r="W796" s="23" t="str">
        <f t="shared" si="101"/>
        <v>W</v>
      </c>
      <c r="X796" s="23" t="str">
        <f t="shared" si="102"/>
        <v>OK</v>
      </c>
      <c r="Y796" s="184" t="str">
        <f t="shared" si="103"/>
        <v>L0007859</v>
      </c>
      <c r="Z796" s="28"/>
      <c r="AA796" s="28"/>
      <c r="AB796" s="23"/>
    </row>
    <row r="797" spans="1:28" ht="15">
      <c r="A797" s="23" t="s">
        <v>7218</v>
      </c>
      <c r="B797" s="2" t="s">
        <v>13</v>
      </c>
      <c r="C797" s="2" t="s">
        <v>14</v>
      </c>
      <c r="D797" s="2" t="s">
        <v>939</v>
      </c>
      <c r="E797" s="23" t="s">
        <v>1777</v>
      </c>
      <c r="F797" s="2" t="s">
        <v>15</v>
      </c>
      <c r="G797" s="2" t="s">
        <v>3477</v>
      </c>
      <c r="H797" s="2" t="s">
        <v>3501</v>
      </c>
      <c r="I797" s="2" t="s">
        <v>16</v>
      </c>
      <c r="J797" s="75">
        <v>1.02</v>
      </c>
      <c r="K797" s="76">
        <v>19.5</v>
      </c>
      <c r="L797" s="77">
        <v>0.1875</v>
      </c>
      <c r="M797" s="78">
        <v>40545</v>
      </c>
      <c r="N797" s="96" t="s">
        <v>4557</v>
      </c>
      <c r="O797" s="2" t="s">
        <v>218</v>
      </c>
      <c r="P797" s="2" t="s">
        <v>3465</v>
      </c>
      <c r="Q797" s="2" t="s">
        <v>3472</v>
      </c>
      <c r="R797" s="23" t="str">
        <f t="shared" si="99"/>
        <v>OK-Canadian-15N-8W-20</v>
      </c>
      <c r="S797" s="23" t="str">
        <f t="shared" si="96"/>
        <v>15N-8W-20</v>
      </c>
      <c r="T797" s="23" t="str">
        <f t="shared" si="97"/>
        <v>15</v>
      </c>
      <c r="U797" s="23" t="str">
        <f t="shared" si="100"/>
        <v>N</v>
      </c>
      <c r="V797" s="23" t="str">
        <f t="shared" si="98"/>
        <v>8</v>
      </c>
      <c r="W797" s="23" t="str">
        <f t="shared" si="101"/>
        <v>W</v>
      </c>
      <c r="X797" s="23" t="str">
        <f t="shared" si="102"/>
        <v>OK</v>
      </c>
      <c r="Y797" s="184" t="str">
        <f t="shared" si="103"/>
        <v>L0007860</v>
      </c>
      <c r="Z797" s="28"/>
      <c r="AA797" s="28"/>
      <c r="AB797" s="23"/>
    </row>
    <row r="798" spans="1:28" ht="15">
      <c r="A798" s="2" t="s">
        <v>7219</v>
      </c>
      <c r="B798" s="2" t="s">
        <v>13</v>
      </c>
      <c r="C798" s="2" t="s">
        <v>14</v>
      </c>
      <c r="D798" s="25" t="s">
        <v>940</v>
      </c>
      <c r="E798" s="2" t="s">
        <v>1327</v>
      </c>
      <c r="F798" s="2" t="s">
        <v>15</v>
      </c>
      <c r="G798" s="2" t="s">
        <v>3477</v>
      </c>
      <c r="H798" s="2" t="s">
        <v>3501</v>
      </c>
      <c r="I798" s="2" t="s">
        <v>16</v>
      </c>
      <c r="J798" s="75">
        <v>1.01</v>
      </c>
      <c r="K798" s="76">
        <v>5.25</v>
      </c>
      <c r="L798" s="77">
        <v>0.1875</v>
      </c>
      <c r="M798" s="78">
        <v>43065</v>
      </c>
      <c r="N798" s="96" t="s">
        <v>5317</v>
      </c>
      <c r="O798" s="2" t="s">
        <v>218</v>
      </c>
      <c r="P798" s="2" t="s">
        <v>3465</v>
      </c>
      <c r="Q798" s="2" t="s">
        <v>3472</v>
      </c>
      <c r="R798" s="23" t="str">
        <f t="shared" si="99"/>
        <v>OK-Canadian-15N-8W-20</v>
      </c>
      <c r="S798" s="23" t="str">
        <f t="shared" si="96"/>
        <v>15N-8W-20</v>
      </c>
      <c r="T798" s="23" t="str">
        <f t="shared" si="97"/>
        <v>15</v>
      </c>
      <c r="U798" s="23" t="str">
        <f t="shared" si="100"/>
        <v>N</v>
      </c>
      <c r="V798" s="23" t="str">
        <f t="shared" si="98"/>
        <v>8</v>
      </c>
      <c r="W798" s="23" t="str">
        <f t="shared" si="101"/>
        <v>W</v>
      </c>
      <c r="X798" s="23" t="str">
        <f t="shared" si="102"/>
        <v>OK</v>
      </c>
      <c r="Y798" s="184" t="str">
        <f t="shared" si="103"/>
        <v>L0007861</v>
      </c>
      <c r="Z798" s="28"/>
      <c r="AA798" s="28"/>
      <c r="AB798" s="23"/>
    </row>
    <row r="799" spans="1:28" ht="15">
      <c r="A799" s="2" t="s">
        <v>7220</v>
      </c>
      <c r="B799" s="2" t="s">
        <v>13</v>
      </c>
      <c r="C799" s="2" t="s">
        <v>14</v>
      </c>
      <c r="D799" s="2" t="s">
        <v>941</v>
      </c>
      <c r="E799" s="23" t="s">
        <v>2552</v>
      </c>
      <c r="F799" s="2" t="s">
        <v>15</v>
      </c>
      <c r="G799" s="2" t="s">
        <v>3477</v>
      </c>
      <c r="H799" s="2" t="s">
        <v>3501</v>
      </c>
      <c r="I799" s="2" t="s">
        <v>16</v>
      </c>
      <c r="J799" s="75">
        <v>1.1200000000000001</v>
      </c>
      <c r="K799" s="76">
        <v>5.25</v>
      </c>
      <c r="L799" s="77">
        <v>0.1875</v>
      </c>
      <c r="M799" s="78">
        <v>40061</v>
      </c>
      <c r="N799" s="96" t="s">
        <v>4558</v>
      </c>
      <c r="O799" s="2" t="s">
        <v>218</v>
      </c>
      <c r="P799" s="2" t="s">
        <v>3465</v>
      </c>
      <c r="Q799" s="2" t="s">
        <v>3472</v>
      </c>
      <c r="R799" s="23" t="str">
        <f t="shared" si="99"/>
        <v>OK-Canadian-15N-8W-20</v>
      </c>
      <c r="S799" s="23" t="str">
        <f t="shared" si="96"/>
        <v>15N-8W-20</v>
      </c>
      <c r="T799" s="23" t="str">
        <f t="shared" si="97"/>
        <v>15</v>
      </c>
      <c r="U799" s="23" t="str">
        <f t="shared" si="100"/>
        <v>N</v>
      </c>
      <c r="V799" s="23" t="str">
        <f t="shared" si="98"/>
        <v>8</v>
      </c>
      <c r="W799" s="23" t="str">
        <f t="shared" si="101"/>
        <v>W</v>
      </c>
      <c r="X799" s="23" t="str">
        <f t="shared" si="102"/>
        <v>OK</v>
      </c>
      <c r="Y799" s="184" t="str">
        <f t="shared" si="103"/>
        <v>L0007862</v>
      </c>
      <c r="Z799" s="28"/>
      <c r="AA799" s="28"/>
      <c r="AB799" s="23"/>
    </row>
    <row r="800" spans="1:28" ht="15">
      <c r="A800" s="23" t="s">
        <v>7221</v>
      </c>
      <c r="B800" s="2" t="s">
        <v>13</v>
      </c>
      <c r="C800" s="2" t="s">
        <v>14</v>
      </c>
      <c r="D800" s="25" t="s">
        <v>942</v>
      </c>
      <c r="E800" s="2" t="s">
        <v>354</v>
      </c>
      <c r="F800" s="2" t="s">
        <v>15</v>
      </c>
      <c r="G800" s="2" t="s">
        <v>3477</v>
      </c>
      <c r="H800" s="2" t="s">
        <v>3500</v>
      </c>
      <c r="I800" s="2" t="s">
        <v>16</v>
      </c>
      <c r="J800" s="75">
        <v>154.54</v>
      </c>
      <c r="K800" s="76">
        <v>7</v>
      </c>
      <c r="L800" s="77">
        <v>0.1875</v>
      </c>
      <c r="M800" s="78">
        <v>40067</v>
      </c>
      <c r="N800" s="96" t="s">
        <v>4559</v>
      </c>
      <c r="O800" s="2" t="s">
        <v>782</v>
      </c>
      <c r="P800" s="2" t="s">
        <v>3465</v>
      </c>
      <c r="Q800" s="2" t="s">
        <v>3472</v>
      </c>
      <c r="R800" s="23" t="str">
        <f t="shared" si="99"/>
        <v>OK-Canadian-15N-8W-29</v>
      </c>
      <c r="S800" s="23" t="str">
        <f t="shared" si="96"/>
        <v>15N-8W-29</v>
      </c>
      <c r="T800" s="23" t="str">
        <f t="shared" si="97"/>
        <v>15</v>
      </c>
      <c r="U800" s="23" t="str">
        <f t="shared" si="100"/>
        <v>N</v>
      </c>
      <c r="V800" s="23" t="str">
        <f t="shared" si="98"/>
        <v>8</v>
      </c>
      <c r="W800" s="23" t="str">
        <f t="shared" si="101"/>
        <v>W</v>
      </c>
      <c r="X800" s="23" t="str">
        <f t="shared" si="102"/>
        <v>OK</v>
      </c>
      <c r="Y800" s="184" t="str">
        <f t="shared" si="103"/>
        <v>L0007863</v>
      </c>
      <c r="Z800" s="28"/>
      <c r="AA800" s="28"/>
      <c r="AB800" s="23"/>
    </row>
    <row r="801" spans="1:28" ht="15">
      <c r="A801" s="2" t="s">
        <v>7222</v>
      </c>
      <c r="B801" s="2" t="s">
        <v>13</v>
      </c>
      <c r="C801" s="2" t="s">
        <v>14</v>
      </c>
      <c r="D801" s="2" t="s">
        <v>943</v>
      </c>
      <c r="E801" s="2" t="s">
        <v>506</v>
      </c>
      <c r="F801" s="2" t="s">
        <v>15</v>
      </c>
      <c r="G801" s="2" t="s">
        <v>3477</v>
      </c>
      <c r="H801" s="2" t="s">
        <v>3500</v>
      </c>
      <c r="I801" s="2" t="s">
        <v>16</v>
      </c>
      <c r="J801" s="75">
        <v>155.38999999999999</v>
      </c>
      <c r="K801" s="76">
        <v>7</v>
      </c>
      <c r="L801" s="77">
        <v>0.1875</v>
      </c>
      <c r="M801" s="78">
        <v>40537</v>
      </c>
      <c r="N801" s="96" t="s">
        <v>4558</v>
      </c>
      <c r="O801" s="2" t="s">
        <v>782</v>
      </c>
      <c r="P801" s="2" t="s">
        <v>3465</v>
      </c>
      <c r="Q801" s="2" t="s">
        <v>3472</v>
      </c>
      <c r="R801" s="23" t="str">
        <f t="shared" si="99"/>
        <v>OK-Canadian-15N-8W-29</v>
      </c>
      <c r="S801" s="23" t="str">
        <f t="shared" si="96"/>
        <v>15N-8W-29</v>
      </c>
      <c r="T801" s="23" t="str">
        <f t="shared" si="97"/>
        <v>15</v>
      </c>
      <c r="U801" s="23" t="str">
        <f t="shared" si="100"/>
        <v>N</v>
      </c>
      <c r="V801" s="23" t="str">
        <f t="shared" si="98"/>
        <v>8</v>
      </c>
      <c r="W801" s="23" t="str">
        <f t="shared" si="101"/>
        <v>W</v>
      </c>
      <c r="X801" s="23" t="str">
        <f t="shared" si="102"/>
        <v>OK</v>
      </c>
      <c r="Y801" s="184" t="str">
        <f t="shared" si="103"/>
        <v>L0007864</v>
      </c>
      <c r="Z801" s="28"/>
      <c r="AA801" s="28"/>
      <c r="AB801" s="23"/>
    </row>
    <row r="802" spans="1:28" ht="15">
      <c r="A802" s="2" t="s">
        <v>7223</v>
      </c>
      <c r="B802" s="2" t="s">
        <v>13</v>
      </c>
      <c r="C802" s="2" t="s">
        <v>14</v>
      </c>
      <c r="D802" s="25" t="s">
        <v>944</v>
      </c>
      <c r="E802" s="23" t="s">
        <v>2692</v>
      </c>
      <c r="F802" s="2" t="s">
        <v>15</v>
      </c>
      <c r="G802" s="2" t="s">
        <v>3477</v>
      </c>
      <c r="H802" s="2" t="s">
        <v>3500</v>
      </c>
      <c r="I802" s="2" t="s">
        <v>16</v>
      </c>
      <c r="J802" s="75">
        <v>115.99</v>
      </c>
      <c r="K802" s="76">
        <v>19.5</v>
      </c>
      <c r="L802" s="77">
        <v>0.1875</v>
      </c>
      <c r="M802" s="78">
        <v>43098</v>
      </c>
      <c r="N802" s="96" t="s">
        <v>5318</v>
      </c>
      <c r="O802" s="2" t="s">
        <v>782</v>
      </c>
      <c r="P802" s="2" t="s">
        <v>3465</v>
      </c>
      <c r="Q802" s="2" t="s">
        <v>3472</v>
      </c>
      <c r="R802" s="23" t="str">
        <f t="shared" si="99"/>
        <v>OK-Canadian-15N-8W-29</v>
      </c>
      <c r="S802" s="23" t="str">
        <f t="shared" si="96"/>
        <v>15N-8W-29</v>
      </c>
      <c r="T802" s="23" t="str">
        <f t="shared" si="97"/>
        <v>15</v>
      </c>
      <c r="U802" s="23" t="str">
        <f t="shared" si="100"/>
        <v>N</v>
      </c>
      <c r="V802" s="23" t="str">
        <f t="shared" si="98"/>
        <v>8</v>
      </c>
      <c r="W802" s="23" t="str">
        <f t="shared" si="101"/>
        <v>W</v>
      </c>
      <c r="X802" s="23" t="str">
        <f t="shared" si="102"/>
        <v>OK</v>
      </c>
      <c r="Y802" s="184" t="str">
        <f t="shared" si="103"/>
        <v>L0007865</v>
      </c>
      <c r="Z802" s="28"/>
      <c r="AA802" s="28"/>
      <c r="AB802" s="23"/>
    </row>
    <row r="803" spans="1:28" ht="15">
      <c r="A803" s="23" t="s">
        <v>7224</v>
      </c>
      <c r="B803" s="2" t="s">
        <v>13</v>
      </c>
      <c r="C803" s="2" t="s">
        <v>14</v>
      </c>
      <c r="D803" s="2" t="s">
        <v>945</v>
      </c>
      <c r="E803" s="2" t="s">
        <v>215</v>
      </c>
      <c r="F803" s="2" t="s">
        <v>15</v>
      </c>
      <c r="G803" s="2" t="s">
        <v>3477</v>
      </c>
      <c r="H803" s="2" t="s">
        <v>3500</v>
      </c>
      <c r="I803" s="2" t="s">
        <v>16</v>
      </c>
      <c r="J803" s="75">
        <v>116.4</v>
      </c>
      <c r="K803" s="76">
        <v>5.25</v>
      </c>
      <c r="L803" s="77">
        <v>0.1875</v>
      </c>
      <c r="M803" s="78">
        <v>40094</v>
      </c>
      <c r="N803" s="96" t="s">
        <v>4560</v>
      </c>
      <c r="O803" s="2" t="s">
        <v>782</v>
      </c>
      <c r="P803" s="2" t="s">
        <v>3465</v>
      </c>
      <c r="Q803" s="2" t="s">
        <v>3472</v>
      </c>
      <c r="R803" s="23" t="str">
        <f t="shared" si="99"/>
        <v>OK-Canadian-15N-8W-29</v>
      </c>
      <c r="S803" s="23" t="str">
        <f t="shared" si="96"/>
        <v>15N-8W-29</v>
      </c>
      <c r="T803" s="23" t="str">
        <f t="shared" si="97"/>
        <v>15</v>
      </c>
      <c r="U803" s="23" t="str">
        <f t="shared" si="100"/>
        <v>N</v>
      </c>
      <c r="V803" s="23" t="str">
        <f t="shared" si="98"/>
        <v>8</v>
      </c>
      <c r="W803" s="23" t="str">
        <f t="shared" si="101"/>
        <v>W</v>
      </c>
      <c r="X803" s="23" t="str">
        <f t="shared" si="102"/>
        <v>OK</v>
      </c>
      <c r="Y803" s="184" t="str">
        <f t="shared" si="103"/>
        <v>L0007866</v>
      </c>
      <c r="Z803" s="28"/>
      <c r="AA803" s="28"/>
      <c r="AB803" s="23"/>
    </row>
    <row r="804" spans="1:28" ht="15">
      <c r="A804" s="2" t="s">
        <v>7225</v>
      </c>
      <c r="B804" s="2" t="s">
        <v>13</v>
      </c>
      <c r="C804" s="2" t="s">
        <v>14</v>
      </c>
      <c r="D804" s="2" t="s">
        <v>946</v>
      </c>
      <c r="E804" s="2" t="s">
        <v>506</v>
      </c>
      <c r="F804" s="2" t="s">
        <v>15</v>
      </c>
      <c r="G804" s="2" t="s">
        <v>3477</v>
      </c>
      <c r="H804" s="2" t="s">
        <v>3500</v>
      </c>
      <c r="I804" s="2" t="s">
        <v>16</v>
      </c>
      <c r="J804" s="75">
        <v>115.91</v>
      </c>
      <c r="K804" s="76">
        <v>5.25</v>
      </c>
      <c r="L804" s="77">
        <v>0.1875</v>
      </c>
      <c r="M804" s="78">
        <v>40108</v>
      </c>
      <c r="N804" s="94" t="s">
        <v>5319</v>
      </c>
      <c r="O804" s="2" t="s">
        <v>782</v>
      </c>
      <c r="P804" s="2" t="s">
        <v>3465</v>
      </c>
      <c r="Q804" s="2" t="s">
        <v>3472</v>
      </c>
      <c r="R804" s="23" t="str">
        <f t="shared" si="99"/>
        <v>OK-Canadian-15N-8W-29</v>
      </c>
      <c r="S804" s="23" t="str">
        <f t="shared" si="96"/>
        <v>15N-8W-29</v>
      </c>
      <c r="T804" s="23" t="str">
        <f t="shared" si="97"/>
        <v>15</v>
      </c>
      <c r="U804" s="23" t="str">
        <f t="shared" si="100"/>
        <v>N</v>
      </c>
      <c r="V804" s="23" t="str">
        <f t="shared" si="98"/>
        <v>8</v>
      </c>
      <c r="W804" s="23" t="str">
        <f t="shared" si="101"/>
        <v>W</v>
      </c>
      <c r="X804" s="23" t="str">
        <f t="shared" si="102"/>
        <v>OK</v>
      </c>
      <c r="Y804" s="184" t="str">
        <f t="shared" si="103"/>
        <v>L0007867</v>
      </c>
      <c r="Z804" s="28"/>
      <c r="AA804" s="28"/>
      <c r="AB804" s="23"/>
    </row>
    <row r="805" spans="1:28" ht="15">
      <c r="A805" s="2" t="s">
        <v>7226</v>
      </c>
      <c r="B805" s="2" t="s">
        <v>13</v>
      </c>
      <c r="C805" s="2" t="s">
        <v>14</v>
      </c>
      <c r="D805" s="2" t="s">
        <v>947</v>
      </c>
      <c r="E805" s="23" t="s">
        <v>3188</v>
      </c>
      <c r="F805" s="2" t="s">
        <v>15</v>
      </c>
      <c r="G805" s="2" t="s">
        <v>3477</v>
      </c>
      <c r="H805" s="2" t="s">
        <v>3500</v>
      </c>
      <c r="I805" s="2" t="s">
        <v>16</v>
      </c>
      <c r="J805" s="75">
        <v>1.06</v>
      </c>
      <c r="K805" s="76">
        <v>13</v>
      </c>
      <c r="L805" s="77">
        <v>0.1875</v>
      </c>
      <c r="M805" s="78">
        <v>40537</v>
      </c>
      <c r="N805" s="96" t="s">
        <v>4561</v>
      </c>
      <c r="O805" s="2" t="s">
        <v>782</v>
      </c>
      <c r="P805" s="2" t="s">
        <v>3465</v>
      </c>
      <c r="Q805" s="2" t="s">
        <v>3472</v>
      </c>
      <c r="R805" s="23" t="str">
        <f t="shared" si="99"/>
        <v>OK-Canadian-15N-8W-29</v>
      </c>
      <c r="S805" s="23" t="str">
        <f t="shared" si="96"/>
        <v>15N-8W-29</v>
      </c>
      <c r="T805" s="23" t="str">
        <f t="shared" si="97"/>
        <v>15</v>
      </c>
      <c r="U805" s="23" t="str">
        <f t="shared" si="100"/>
        <v>N</v>
      </c>
      <c r="V805" s="23" t="str">
        <f t="shared" si="98"/>
        <v>8</v>
      </c>
      <c r="W805" s="23" t="str">
        <f t="shared" si="101"/>
        <v>W</v>
      </c>
      <c r="X805" s="23" t="str">
        <f t="shared" si="102"/>
        <v>OK</v>
      </c>
      <c r="Y805" s="184" t="str">
        <f t="shared" si="103"/>
        <v>L0007868</v>
      </c>
      <c r="Z805" s="28"/>
      <c r="AA805" s="28"/>
      <c r="AB805" s="23"/>
    </row>
    <row r="806" spans="1:28" ht="15">
      <c r="A806" s="23" t="s">
        <v>7227</v>
      </c>
      <c r="B806" s="2" t="s">
        <v>13</v>
      </c>
      <c r="C806" s="2" t="s">
        <v>14</v>
      </c>
      <c r="D806" s="2" t="s">
        <v>948</v>
      </c>
      <c r="E806" s="2" t="s">
        <v>1177</v>
      </c>
      <c r="F806" s="2" t="s">
        <v>15</v>
      </c>
      <c r="G806" s="2" t="s">
        <v>3477</v>
      </c>
      <c r="H806" s="2" t="s">
        <v>3504</v>
      </c>
      <c r="I806" s="2" t="s">
        <v>16</v>
      </c>
      <c r="J806" s="75">
        <v>106.86</v>
      </c>
      <c r="K806" s="76">
        <v>2</v>
      </c>
      <c r="L806" s="77">
        <v>0.2</v>
      </c>
      <c r="M806" s="78">
        <v>40889</v>
      </c>
      <c r="N806" s="96" t="s">
        <v>3875</v>
      </c>
      <c r="O806" s="2" t="s">
        <v>863</v>
      </c>
      <c r="P806" s="2" t="s">
        <v>3465</v>
      </c>
      <c r="Q806" s="2" t="s">
        <v>3472</v>
      </c>
      <c r="R806" s="23" t="str">
        <f t="shared" si="99"/>
        <v>OK-Canadian-15N-8W-21</v>
      </c>
      <c r="S806" s="23" t="str">
        <f t="shared" si="96"/>
        <v>15N-8W-21</v>
      </c>
      <c r="T806" s="23" t="str">
        <f t="shared" si="97"/>
        <v>15</v>
      </c>
      <c r="U806" s="23" t="str">
        <f t="shared" si="100"/>
        <v>N</v>
      </c>
      <c r="V806" s="23" t="str">
        <f t="shared" si="98"/>
        <v>8</v>
      </c>
      <c r="W806" s="23" t="str">
        <f t="shared" si="101"/>
        <v>W</v>
      </c>
      <c r="X806" s="23" t="str">
        <f t="shared" si="102"/>
        <v>OK</v>
      </c>
      <c r="Y806" s="184" t="str">
        <f t="shared" si="103"/>
        <v>L0007869</v>
      </c>
      <c r="Z806" s="28"/>
      <c r="AA806" s="28"/>
      <c r="AB806" s="23"/>
    </row>
    <row r="807" spans="1:28" ht="15">
      <c r="A807" s="2" t="s">
        <v>7228</v>
      </c>
      <c r="B807" s="2" t="s">
        <v>13</v>
      </c>
      <c r="C807" s="2" t="s">
        <v>14</v>
      </c>
      <c r="D807" s="2" t="s">
        <v>949</v>
      </c>
      <c r="E807" s="23" t="s">
        <v>1777</v>
      </c>
      <c r="F807" s="2" t="s">
        <v>15</v>
      </c>
      <c r="G807" s="2" t="s">
        <v>3477</v>
      </c>
      <c r="H807" s="2" t="s">
        <v>3497</v>
      </c>
      <c r="I807" s="2" t="s">
        <v>16</v>
      </c>
      <c r="J807" s="75">
        <v>271.37</v>
      </c>
      <c r="K807" s="76">
        <v>18.499700000000001</v>
      </c>
      <c r="L807" s="77">
        <v>0.1875</v>
      </c>
      <c r="M807" s="78">
        <v>40822</v>
      </c>
      <c r="N807" s="96" t="s">
        <v>3876</v>
      </c>
      <c r="O807" s="2" t="s">
        <v>683</v>
      </c>
      <c r="P807" s="2" t="s">
        <v>3465</v>
      </c>
      <c r="Q807" s="2" t="s">
        <v>3472</v>
      </c>
      <c r="R807" s="23" t="str">
        <f t="shared" si="99"/>
        <v>OK-Canadian-15N-8W-7</v>
      </c>
      <c r="S807" s="23" t="str">
        <f t="shared" si="96"/>
        <v>15N-8W-7</v>
      </c>
      <c r="T807" s="23" t="str">
        <f t="shared" si="97"/>
        <v>15</v>
      </c>
      <c r="U807" s="23" t="str">
        <f t="shared" si="100"/>
        <v>N</v>
      </c>
      <c r="V807" s="23" t="str">
        <f t="shared" si="98"/>
        <v>8</v>
      </c>
      <c r="W807" s="23" t="str">
        <f t="shared" si="101"/>
        <v>W</v>
      </c>
      <c r="X807" s="23" t="str">
        <f t="shared" si="102"/>
        <v>OK</v>
      </c>
      <c r="Y807" s="184" t="str">
        <f t="shared" si="103"/>
        <v>L0007870</v>
      </c>
      <c r="Z807" s="28"/>
      <c r="AA807" s="28"/>
      <c r="AB807" s="23"/>
    </row>
    <row r="808" spans="1:28" ht="15">
      <c r="A808" s="2" t="s">
        <v>7229</v>
      </c>
      <c r="B808" s="2" t="s">
        <v>13</v>
      </c>
      <c r="C808" s="2" t="s">
        <v>14</v>
      </c>
      <c r="D808" s="2" t="s">
        <v>950</v>
      </c>
      <c r="E808" s="23" t="s">
        <v>3063</v>
      </c>
      <c r="F808" s="2" t="s">
        <v>15</v>
      </c>
      <c r="G808" s="2" t="s">
        <v>3477</v>
      </c>
      <c r="H808" s="2" t="s">
        <v>3504</v>
      </c>
      <c r="I808" s="2" t="s">
        <v>16</v>
      </c>
      <c r="J808" s="75">
        <v>95.62</v>
      </c>
      <c r="K808" s="76">
        <v>2</v>
      </c>
      <c r="L808" s="80">
        <v>0.1875</v>
      </c>
      <c r="M808" s="78">
        <v>40906</v>
      </c>
      <c r="N808" s="96" t="s">
        <v>4562</v>
      </c>
      <c r="O808" s="2" t="s">
        <v>863</v>
      </c>
      <c r="P808" s="2" t="s">
        <v>3465</v>
      </c>
      <c r="Q808" s="2" t="s">
        <v>3472</v>
      </c>
      <c r="R808" s="23" t="str">
        <f t="shared" si="99"/>
        <v>OK-Canadian-15N-8W-21</v>
      </c>
      <c r="S808" s="23" t="str">
        <f t="shared" si="96"/>
        <v>15N-8W-21</v>
      </c>
      <c r="T808" s="23" t="str">
        <f t="shared" si="97"/>
        <v>15</v>
      </c>
      <c r="U808" s="23" t="str">
        <f t="shared" si="100"/>
        <v>N</v>
      </c>
      <c r="V808" s="23" t="str">
        <f t="shared" si="98"/>
        <v>8</v>
      </c>
      <c r="W808" s="23" t="str">
        <f t="shared" si="101"/>
        <v>W</v>
      </c>
      <c r="X808" s="23" t="str">
        <f t="shared" si="102"/>
        <v>OK</v>
      </c>
      <c r="Y808" s="184" t="str">
        <f t="shared" si="103"/>
        <v>L0007871</v>
      </c>
      <c r="Z808" s="28"/>
      <c r="AA808" s="28"/>
      <c r="AB808" s="23"/>
    </row>
    <row r="809" spans="1:28" ht="15">
      <c r="A809" s="23" t="s">
        <v>7230</v>
      </c>
      <c r="B809" s="2" t="s">
        <v>13</v>
      </c>
      <c r="C809" s="2" t="s">
        <v>14</v>
      </c>
      <c r="D809" s="2" t="s">
        <v>951</v>
      </c>
      <c r="E809" s="2" t="s">
        <v>1471</v>
      </c>
      <c r="F809" s="2" t="s">
        <v>15</v>
      </c>
      <c r="G809" s="2" t="s">
        <v>3477</v>
      </c>
      <c r="H809" s="2" t="s">
        <v>3506</v>
      </c>
      <c r="I809" s="2" t="s">
        <v>16</v>
      </c>
      <c r="J809" s="75">
        <v>40.85</v>
      </c>
      <c r="K809" s="76">
        <v>3.3333300000000001</v>
      </c>
      <c r="L809" s="77">
        <v>0.1875</v>
      </c>
      <c r="M809" s="78">
        <v>41400</v>
      </c>
      <c r="N809" s="96" t="s">
        <v>4563</v>
      </c>
      <c r="O809" s="2" t="s">
        <v>140</v>
      </c>
      <c r="P809" s="2" t="s">
        <v>3465</v>
      </c>
      <c r="Q809" s="2" t="s">
        <v>3471</v>
      </c>
      <c r="R809" s="23" t="str">
        <f t="shared" si="99"/>
        <v>OK-Canadian-15N-7W-17</v>
      </c>
      <c r="S809" s="23" t="str">
        <f t="shared" si="96"/>
        <v>15N-7W-17</v>
      </c>
      <c r="T809" s="23" t="str">
        <f t="shared" si="97"/>
        <v>15</v>
      </c>
      <c r="U809" s="23" t="str">
        <f t="shared" si="100"/>
        <v>N</v>
      </c>
      <c r="V809" s="23" t="str">
        <f t="shared" si="98"/>
        <v>7</v>
      </c>
      <c r="W809" s="23" t="str">
        <f t="shared" si="101"/>
        <v>W</v>
      </c>
      <c r="X809" s="23" t="str">
        <f t="shared" si="102"/>
        <v>OK</v>
      </c>
      <c r="Y809" s="184" t="str">
        <f t="shared" si="103"/>
        <v>L0007872</v>
      </c>
      <c r="Z809" s="28"/>
      <c r="AA809" s="28"/>
      <c r="AB809" s="23"/>
    </row>
    <row r="810" spans="1:28" ht="15">
      <c r="A810" s="2" t="s">
        <v>7231</v>
      </c>
      <c r="B810" s="2" t="s">
        <v>13</v>
      </c>
      <c r="C810" s="2" t="s">
        <v>14</v>
      </c>
      <c r="D810" s="2" t="s">
        <v>952</v>
      </c>
      <c r="E810" s="23" t="s">
        <v>1777</v>
      </c>
      <c r="F810" s="2" t="s">
        <v>15</v>
      </c>
      <c r="G810" s="2" t="s">
        <v>3476</v>
      </c>
      <c r="H810" s="2" t="s">
        <v>3499</v>
      </c>
      <c r="I810" s="2" t="s">
        <v>16</v>
      </c>
      <c r="J810" s="75">
        <v>29.1</v>
      </c>
      <c r="K810" s="76">
        <v>9</v>
      </c>
      <c r="L810" s="77">
        <v>0.1875</v>
      </c>
      <c r="M810" s="78">
        <v>40935</v>
      </c>
      <c r="N810" s="96" t="s">
        <v>3563</v>
      </c>
      <c r="O810" s="2" t="s">
        <v>538</v>
      </c>
      <c r="P810" s="2" t="s">
        <v>3468</v>
      </c>
      <c r="Q810" s="2" t="s">
        <v>3471</v>
      </c>
      <c r="R810" s="23" t="str">
        <f t="shared" si="99"/>
        <v>OK-Grady-13N-7W-16</v>
      </c>
      <c r="S810" s="23" t="str">
        <f t="shared" si="96"/>
        <v>13N-7W-16</v>
      </c>
      <c r="T810" s="23" t="str">
        <f t="shared" si="97"/>
        <v>13</v>
      </c>
      <c r="U810" s="23" t="str">
        <f t="shared" si="100"/>
        <v>N</v>
      </c>
      <c r="V810" s="23" t="str">
        <f t="shared" si="98"/>
        <v>7</v>
      </c>
      <c r="W810" s="23" t="str">
        <f t="shared" si="101"/>
        <v>W</v>
      </c>
      <c r="X810" s="23" t="str">
        <f t="shared" si="102"/>
        <v>OK</v>
      </c>
      <c r="Y810" s="184" t="str">
        <f t="shared" si="103"/>
        <v>L0007873</v>
      </c>
      <c r="Z810" s="28"/>
      <c r="AA810" s="28"/>
      <c r="AB810" s="23"/>
    </row>
    <row r="811" spans="1:28" ht="15">
      <c r="A811" s="2" t="s">
        <v>7232</v>
      </c>
      <c r="B811" s="2" t="s">
        <v>13</v>
      </c>
      <c r="C811" s="2" t="s">
        <v>14</v>
      </c>
      <c r="D811" s="2" t="s">
        <v>953</v>
      </c>
      <c r="E811" s="23" t="s">
        <v>1502</v>
      </c>
      <c r="F811" s="2" t="s">
        <v>15</v>
      </c>
      <c r="G811" s="2" t="s">
        <v>3477</v>
      </c>
      <c r="H811" s="2" t="s">
        <v>3506</v>
      </c>
      <c r="I811" s="2" t="s">
        <v>16</v>
      </c>
      <c r="J811" s="75">
        <v>41.17</v>
      </c>
      <c r="K811" s="76">
        <v>15</v>
      </c>
      <c r="L811" s="77">
        <v>0.1875</v>
      </c>
      <c r="M811" s="78">
        <v>40930</v>
      </c>
      <c r="N811" s="96" t="s">
        <v>5320</v>
      </c>
      <c r="O811" s="2" t="s">
        <v>140</v>
      </c>
      <c r="P811" s="2" t="s">
        <v>3465</v>
      </c>
      <c r="Q811" s="2" t="s">
        <v>3471</v>
      </c>
      <c r="R811" s="23" t="str">
        <f t="shared" si="99"/>
        <v>OK-Canadian-15N-7W-17</v>
      </c>
      <c r="S811" s="23" t="str">
        <f t="shared" si="96"/>
        <v>15N-7W-17</v>
      </c>
      <c r="T811" s="23" t="str">
        <f t="shared" si="97"/>
        <v>15</v>
      </c>
      <c r="U811" s="23" t="str">
        <f t="shared" si="100"/>
        <v>N</v>
      </c>
      <c r="V811" s="23" t="str">
        <f t="shared" si="98"/>
        <v>7</v>
      </c>
      <c r="W811" s="23" t="str">
        <f t="shared" si="101"/>
        <v>W</v>
      </c>
      <c r="X811" s="23" t="str">
        <f t="shared" si="102"/>
        <v>OK</v>
      </c>
      <c r="Y811" s="184" t="str">
        <f t="shared" si="103"/>
        <v>L0007874</v>
      </c>
      <c r="Z811" s="28"/>
      <c r="AA811" s="28"/>
      <c r="AB811" s="23"/>
    </row>
    <row r="812" spans="1:28" ht="15">
      <c r="A812" s="23" t="s">
        <v>7233</v>
      </c>
      <c r="B812" s="2" t="s">
        <v>13</v>
      </c>
      <c r="C812" s="2" t="s">
        <v>14</v>
      </c>
      <c r="D812" s="2" t="s">
        <v>954</v>
      </c>
      <c r="E812" s="23" t="s">
        <v>2692</v>
      </c>
      <c r="F812" s="2" t="s">
        <v>15</v>
      </c>
      <c r="G812" s="2" t="s">
        <v>3477</v>
      </c>
      <c r="H812" s="2" t="s">
        <v>3507</v>
      </c>
      <c r="I812" s="2" t="s">
        <v>16</v>
      </c>
      <c r="J812" s="75">
        <v>161.25</v>
      </c>
      <c r="K812" s="76">
        <v>0.66669999999999996</v>
      </c>
      <c r="L812" s="77">
        <v>0.1875</v>
      </c>
      <c r="M812" s="78">
        <v>40948</v>
      </c>
      <c r="N812" s="96" t="s">
        <v>5321</v>
      </c>
      <c r="O812" s="2" t="s">
        <v>956</v>
      </c>
      <c r="P812" s="2" t="s">
        <v>3465</v>
      </c>
      <c r="Q812" s="2" t="s">
        <v>3472</v>
      </c>
      <c r="R812" s="23" t="str">
        <f t="shared" si="99"/>
        <v>OK-Canadian-15N-8W-28</v>
      </c>
      <c r="S812" s="23" t="str">
        <f t="shared" si="96"/>
        <v>15N-8W-28</v>
      </c>
      <c r="T812" s="23" t="str">
        <f t="shared" si="97"/>
        <v>15</v>
      </c>
      <c r="U812" s="23" t="str">
        <f t="shared" si="100"/>
        <v>N</v>
      </c>
      <c r="V812" s="23" t="str">
        <f t="shared" si="98"/>
        <v>8</v>
      </c>
      <c r="W812" s="23" t="str">
        <f t="shared" si="101"/>
        <v>W</v>
      </c>
      <c r="X812" s="23" t="str">
        <f t="shared" si="102"/>
        <v>OK</v>
      </c>
      <c r="Y812" s="184" t="str">
        <f t="shared" si="103"/>
        <v>L0007875</v>
      </c>
      <c r="Z812" s="28"/>
      <c r="AA812" s="28"/>
      <c r="AB812" s="23"/>
    </row>
    <row r="813" spans="1:28" ht="15">
      <c r="A813" s="2" t="s">
        <v>7234</v>
      </c>
      <c r="B813" s="2" t="s">
        <v>13</v>
      </c>
      <c r="C813" s="2" t="s">
        <v>14</v>
      </c>
      <c r="D813" s="2" t="s">
        <v>957</v>
      </c>
      <c r="E813" s="2" t="s">
        <v>1100</v>
      </c>
      <c r="F813" s="2" t="s">
        <v>15</v>
      </c>
      <c r="G813" s="2" t="s">
        <v>3477</v>
      </c>
      <c r="H813" s="2" t="s">
        <v>3507</v>
      </c>
      <c r="I813" s="2" t="s">
        <v>16</v>
      </c>
      <c r="J813" s="75">
        <v>147.53</v>
      </c>
      <c r="K813" s="76">
        <v>1.2</v>
      </c>
      <c r="L813" s="77">
        <v>0.1875</v>
      </c>
      <c r="M813" s="78">
        <v>41419</v>
      </c>
      <c r="N813" s="96" t="s">
        <v>5322</v>
      </c>
      <c r="O813" s="2" t="s">
        <v>956</v>
      </c>
      <c r="P813" s="2" t="s">
        <v>3465</v>
      </c>
      <c r="Q813" s="2" t="s">
        <v>3472</v>
      </c>
      <c r="R813" s="23" t="str">
        <f t="shared" si="99"/>
        <v>OK-Canadian-15N-8W-28</v>
      </c>
      <c r="S813" s="23" t="str">
        <f t="shared" si="96"/>
        <v>15N-8W-28</v>
      </c>
      <c r="T813" s="23" t="str">
        <f t="shared" si="97"/>
        <v>15</v>
      </c>
      <c r="U813" s="23" t="str">
        <f t="shared" si="100"/>
        <v>N</v>
      </c>
      <c r="V813" s="23" t="str">
        <f t="shared" si="98"/>
        <v>8</v>
      </c>
      <c r="W813" s="23" t="str">
        <f t="shared" si="101"/>
        <v>W</v>
      </c>
      <c r="X813" s="23" t="str">
        <f t="shared" si="102"/>
        <v>OK</v>
      </c>
      <c r="Y813" s="184" t="str">
        <f t="shared" si="103"/>
        <v>L0007876</v>
      </c>
      <c r="Z813" s="28"/>
      <c r="AA813" s="28"/>
      <c r="AB813" s="23"/>
    </row>
    <row r="814" spans="1:28" ht="15">
      <c r="A814" s="2" t="s">
        <v>7235</v>
      </c>
      <c r="B814" s="2" t="s">
        <v>13</v>
      </c>
      <c r="C814" s="2" t="s">
        <v>14</v>
      </c>
      <c r="D814" s="2" t="s">
        <v>958</v>
      </c>
      <c r="E814" s="23" t="s">
        <v>3126</v>
      </c>
      <c r="F814" s="2" t="s">
        <v>15</v>
      </c>
      <c r="G814" s="2" t="s">
        <v>3477</v>
      </c>
      <c r="H814" s="2" t="s">
        <v>3501</v>
      </c>
      <c r="I814" s="2" t="s">
        <v>16</v>
      </c>
      <c r="J814" s="75">
        <v>0</v>
      </c>
      <c r="K814" s="76">
        <v>0.27777800000000002</v>
      </c>
      <c r="L814" s="77">
        <v>0.1875</v>
      </c>
      <c r="M814" s="78">
        <v>35409</v>
      </c>
      <c r="N814" s="96" t="s">
        <v>3877</v>
      </c>
      <c r="O814" s="2" t="s">
        <v>218</v>
      </c>
      <c r="P814" s="2" t="s">
        <v>3465</v>
      </c>
      <c r="Q814" s="2" t="s">
        <v>3472</v>
      </c>
      <c r="R814" s="23" t="str">
        <f t="shared" si="99"/>
        <v>OK-Canadian-15N-8W-20</v>
      </c>
      <c r="S814" s="23" t="str">
        <f t="shared" si="96"/>
        <v>15N-8W-20</v>
      </c>
      <c r="T814" s="23" t="str">
        <f t="shared" si="97"/>
        <v>15</v>
      </c>
      <c r="U814" s="23" t="str">
        <f t="shared" si="100"/>
        <v>N</v>
      </c>
      <c r="V814" s="23" t="str">
        <f t="shared" si="98"/>
        <v>8</v>
      </c>
      <c r="W814" s="23" t="str">
        <f t="shared" si="101"/>
        <v>W</v>
      </c>
      <c r="X814" s="23" t="str">
        <f t="shared" si="102"/>
        <v>OK</v>
      </c>
      <c r="Y814" s="184" t="str">
        <f t="shared" si="103"/>
        <v>L0007877</v>
      </c>
      <c r="Z814" s="28"/>
      <c r="AA814" s="28"/>
      <c r="AB814" s="23"/>
    </row>
    <row r="815" spans="1:28" ht="15">
      <c r="A815" s="23" t="s">
        <v>7236</v>
      </c>
      <c r="B815" s="2" t="s">
        <v>13</v>
      </c>
      <c r="C815" s="2" t="s">
        <v>14</v>
      </c>
      <c r="D815" s="2" t="s">
        <v>959</v>
      </c>
      <c r="E815" s="23" t="s">
        <v>2799</v>
      </c>
      <c r="F815" s="2" t="s">
        <v>15</v>
      </c>
      <c r="G815" s="2" t="s">
        <v>3477</v>
      </c>
      <c r="H815" s="2" t="s">
        <v>3501</v>
      </c>
      <c r="I815" s="2" t="s">
        <v>16</v>
      </c>
      <c r="J815" s="75">
        <v>260.95</v>
      </c>
      <c r="K815" s="76">
        <v>12.395934</v>
      </c>
      <c r="L815" s="77">
        <v>0.1875</v>
      </c>
      <c r="M815" s="78">
        <v>32725</v>
      </c>
      <c r="N815" s="96" t="s">
        <v>29</v>
      </c>
      <c r="O815" s="2" t="s">
        <v>218</v>
      </c>
      <c r="P815" s="2" t="s">
        <v>3465</v>
      </c>
      <c r="Q815" s="2" t="s">
        <v>3472</v>
      </c>
      <c r="R815" s="23" t="str">
        <f t="shared" si="99"/>
        <v>OK-Canadian-15N-8W-20</v>
      </c>
      <c r="S815" s="23" t="str">
        <f t="shared" si="96"/>
        <v>15N-8W-20</v>
      </c>
      <c r="T815" s="23" t="str">
        <f t="shared" si="97"/>
        <v>15</v>
      </c>
      <c r="U815" s="23" t="str">
        <f t="shared" si="100"/>
        <v>N</v>
      </c>
      <c r="V815" s="23" t="str">
        <f t="shared" si="98"/>
        <v>8</v>
      </c>
      <c r="W815" s="23" t="str">
        <f t="shared" si="101"/>
        <v>W</v>
      </c>
      <c r="X815" s="23" t="str">
        <f t="shared" si="102"/>
        <v>OK</v>
      </c>
      <c r="Y815" s="184" t="str">
        <f t="shared" si="103"/>
        <v>L0007878</v>
      </c>
      <c r="Z815" s="28"/>
      <c r="AA815" s="28"/>
      <c r="AB815" s="23"/>
    </row>
    <row r="816" spans="1:28" ht="15">
      <c r="A816" s="2" t="s">
        <v>7237</v>
      </c>
      <c r="B816" s="2" t="s">
        <v>13</v>
      </c>
      <c r="C816" s="2" t="s">
        <v>14</v>
      </c>
      <c r="D816" s="2" t="s">
        <v>960</v>
      </c>
      <c r="E816" s="2" t="s">
        <v>1177</v>
      </c>
      <c r="F816" s="2" t="s">
        <v>15</v>
      </c>
      <c r="G816" s="2" t="s">
        <v>3477</v>
      </c>
      <c r="H816" s="2" t="s">
        <v>3501</v>
      </c>
      <c r="I816" s="2" t="s">
        <v>16</v>
      </c>
      <c r="J816" s="75">
        <v>232.11</v>
      </c>
      <c r="K816" s="76">
        <v>2.5</v>
      </c>
      <c r="L816" s="77">
        <v>0.1875</v>
      </c>
      <c r="M816" s="78">
        <v>32737</v>
      </c>
      <c r="N816" s="96" t="s">
        <v>30</v>
      </c>
      <c r="O816" s="2" t="s">
        <v>218</v>
      </c>
      <c r="P816" s="2" t="s">
        <v>3465</v>
      </c>
      <c r="Q816" s="2" t="s">
        <v>3472</v>
      </c>
      <c r="R816" s="23" t="str">
        <f t="shared" si="99"/>
        <v>OK-Canadian-15N-8W-20</v>
      </c>
      <c r="S816" s="23" t="str">
        <f t="shared" si="96"/>
        <v>15N-8W-20</v>
      </c>
      <c r="T816" s="23" t="str">
        <f t="shared" si="97"/>
        <v>15</v>
      </c>
      <c r="U816" s="23" t="str">
        <f t="shared" si="100"/>
        <v>N</v>
      </c>
      <c r="V816" s="23" t="str">
        <f t="shared" si="98"/>
        <v>8</v>
      </c>
      <c r="W816" s="23" t="str">
        <f t="shared" si="101"/>
        <v>W</v>
      </c>
      <c r="X816" s="23" t="str">
        <f t="shared" si="102"/>
        <v>OK</v>
      </c>
      <c r="Y816" s="184" t="str">
        <f t="shared" si="103"/>
        <v>L0007879</v>
      </c>
      <c r="Z816" s="28"/>
      <c r="AA816" s="28"/>
      <c r="AB816" s="23"/>
    </row>
    <row r="817" spans="1:28" ht="15">
      <c r="A817" s="2" t="s">
        <v>7238</v>
      </c>
      <c r="B817" s="2" t="s">
        <v>13</v>
      </c>
      <c r="C817" s="2" t="s">
        <v>14</v>
      </c>
      <c r="D817" s="2" t="s">
        <v>961</v>
      </c>
      <c r="E817" s="23" t="s">
        <v>1589</v>
      </c>
      <c r="F817" s="2" t="s">
        <v>15</v>
      </c>
      <c r="G817" s="2" t="s">
        <v>3477</v>
      </c>
      <c r="H817" s="2" t="s">
        <v>3501</v>
      </c>
      <c r="I817" s="2" t="s">
        <v>16</v>
      </c>
      <c r="J817" s="75">
        <v>117.4</v>
      </c>
      <c r="K817" s="76">
        <v>2.5</v>
      </c>
      <c r="L817" s="77">
        <v>0.25</v>
      </c>
      <c r="M817" s="78">
        <v>33197</v>
      </c>
      <c r="N817" s="96" t="s">
        <v>3878</v>
      </c>
      <c r="O817" s="2" t="s">
        <v>218</v>
      </c>
      <c r="P817" s="2" t="s">
        <v>3465</v>
      </c>
      <c r="Q817" s="2" t="s">
        <v>3472</v>
      </c>
      <c r="R817" s="23" t="str">
        <f t="shared" si="99"/>
        <v>OK-Canadian-15N-8W-20</v>
      </c>
      <c r="S817" s="23" t="str">
        <f t="shared" si="96"/>
        <v>15N-8W-20</v>
      </c>
      <c r="T817" s="23" t="str">
        <f t="shared" si="97"/>
        <v>15</v>
      </c>
      <c r="U817" s="23" t="str">
        <f t="shared" si="100"/>
        <v>N</v>
      </c>
      <c r="V817" s="23" t="str">
        <f t="shared" si="98"/>
        <v>8</v>
      </c>
      <c r="W817" s="23" t="str">
        <f t="shared" si="101"/>
        <v>W</v>
      </c>
      <c r="X817" s="23" t="str">
        <f t="shared" si="102"/>
        <v>OK</v>
      </c>
      <c r="Y817" s="184" t="str">
        <f t="shared" si="103"/>
        <v>L0007880</v>
      </c>
      <c r="Z817" s="28"/>
      <c r="AA817" s="28"/>
      <c r="AB817" s="23"/>
    </row>
    <row r="818" spans="1:28" ht="15">
      <c r="A818" s="23" t="s">
        <v>7239</v>
      </c>
      <c r="B818" s="2" t="s">
        <v>13</v>
      </c>
      <c r="C818" s="2" t="s">
        <v>14</v>
      </c>
      <c r="D818" s="2" t="s">
        <v>962</v>
      </c>
      <c r="E818" s="23" t="s">
        <v>3188</v>
      </c>
      <c r="F818" s="2" t="s">
        <v>15</v>
      </c>
      <c r="G818" s="2" t="s">
        <v>3477</v>
      </c>
      <c r="H818" s="2" t="s">
        <v>3507</v>
      </c>
      <c r="I818" s="2" t="s">
        <v>16</v>
      </c>
      <c r="J818" s="75">
        <v>161.91</v>
      </c>
      <c r="K818" s="76">
        <v>0.66669999999999996</v>
      </c>
      <c r="L818" s="77">
        <v>0.1875</v>
      </c>
      <c r="M818" s="78">
        <v>40938</v>
      </c>
      <c r="N818" s="96" t="s">
        <v>4564</v>
      </c>
      <c r="O818" s="2" t="s">
        <v>956</v>
      </c>
      <c r="P818" s="2" t="s">
        <v>3465</v>
      </c>
      <c r="Q818" s="2" t="s">
        <v>3472</v>
      </c>
      <c r="R818" s="23" t="str">
        <f t="shared" si="99"/>
        <v>OK-Canadian-15N-8W-28</v>
      </c>
      <c r="S818" s="23" t="str">
        <f t="shared" si="96"/>
        <v>15N-8W-28</v>
      </c>
      <c r="T818" s="23" t="str">
        <f t="shared" si="97"/>
        <v>15</v>
      </c>
      <c r="U818" s="23" t="str">
        <f t="shared" si="100"/>
        <v>N</v>
      </c>
      <c r="V818" s="23" t="str">
        <f t="shared" si="98"/>
        <v>8</v>
      </c>
      <c r="W818" s="23" t="str">
        <f t="shared" si="101"/>
        <v>W</v>
      </c>
      <c r="X818" s="23" t="str">
        <f t="shared" si="102"/>
        <v>OK</v>
      </c>
      <c r="Y818" s="184" t="str">
        <f t="shared" si="103"/>
        <v>L0007881</v>
      </c>
      <c r="Z818" s="28"/>
      <c r="AA818" s="28"/>
      <c r="AB818" s="23"/>
    </row>
    <row r="819" spans="1:28" ht="15">
      <c r="A819" s="2" t="s">
        <v>7240</v>
      </c>
      <c r="B819" s="2" t="s">
        <v>13</v>
      </c>
      <c r="C819" s="2" t="s">
        <v>14</v>
      </c>
      <c r="D819" s="2" t="s">
        <v>963</v>
      </c>
      <c r="E819" s="2" t="s">
        <v>1177</v>
      </c>
      <c r="F819" s="2" t="s">
        <v>15</v>
      </c>
      <c r="G819" s="2" t="s">
        <v>3477</v>
      </c>
      <c r="H819" s="2" t="s">
        <v>3507</v>
      </c>
      <c r="I819" s="2" t="s">
        <v>16</v>
      </c>
      <c r="J819" s="75">
        <v>162.30000000000001</v>
      </c>
      <c r="K819" s="76">
        <v>0.33300000000000002</v>
      </c>
      <c r="L819" s="77">
        <v>0.1875</v>
      </c>
      <c r="M819" s="78">
        <v>40934</v>
      </c>
      <c r="N819" s="96" t="s">
        <v>4565</v>
      </c>
      <c r="O819" s="2" t="s">
        <v>956</v>
      </c>
      <c r="P819" s="2" t="s">
        <v>3465</v>
      </c>
      <c r="Q819" s="2" t="s">
        <v>3472</v>
      </c>
      <c r="R819" s="23" t="str">
        <f t="shared" si="99"/>
        <v>OK-Canadian-15N-8W-28</v>
      </c>
      <c r="S819" s="23" t="str">
        <f t="shared" si="96"/>
        <v>15N-8W-28</v>
      </c>
      <c r="T819" s="23" t="str">
        <f t="shared" si="97"/>
        <v>15</v>
      </c>
      <c r="U819" s="23" t="str">
        <f t="shared" si="100"/>
        <v>N</v>
      </c>
      <c r="V819" s="23" t="str">
        <f t="shared" si="98"/>
        <v>8</v>
      </c>
      <c r="W819" s="23" t="str">
        <f t="shared" si="101"/>
        <v>W</v>
      </c>
      <c r="X819" s="23" t="str">
        <f t="shared" si="102"/>
        <v>OK</v>
      </c>
      <c r="Y819" s="184" t="str">
        <f t="shared" si="103"/>
        <v>L0007882</v>
      </c>
      <c r="Z819" s="28"/>
      <c r="AA819" s="28"/>
      <c r="AB819" s="23"/>
    </row>
    <row r="820" spans="1:28" ht="15">
      <c r="A820" s="2" t="s">
        <v>7241</v>
      </c>
      <c r="B820" s="2" t="s">
        <v>13</v>
      </c>
      <c r="C820" s="2" t="s">
        <v>14</v>
      </c>
      <c r="D820" s="2" t="s">
        <v>964</v>
      </c>
      <c r="E820" s="2" t="s">
        <v>1177</v>
      </c>
      <c r="F820" s="2" t="s">
        <v>15</v>
      </c>
      <c r="G820" s="2" t="s">
        <v>3476</v>
      </c>
      <c r="H820" s="2" t="s">
        <v>3499</v>
      </c>
      <c r="I820" s="2" t="s">
        <v>16</v>
      </c>
      <c r="J820" s="75">
        <v>30.92</v>
      </c>
      <c r="K820" s="76">
        <v>1.5</v>
      </c>
      <c r="L820" s="77">
        <v>0.1875</v>
      </c>
      <c r="M820" s="78">
        <v>40970</v>
      </c>
      <c r="N820" s="96" t="s">
        <v>5323</v>
      </c>
      <c r="O820" s="2" t="s">
        <v>538</v>
      </c>
      <c r="P820" s="2" t="s">
        <v>3468</v>
      </c>
      <c r="Q820" s="2" t="s">
        <v>3471</v>
      </c>
      <c r="R820" s="23" t="str">
        <f t="shared" si="99"/>
        <v>OK-Grady-13N-7W-16</v>
      </c>
      <c r="S820" s="23" t="str">
        <f t="shared" si="96"/>
        <v>13N-7W-16</v>
      </c>
      <c r="T820" s="23" t="str">
        <f t="shared" si="97"/>
        <v>13</v>
      </c>
      <c r="U820" s="23" t="str">
        <f t="shared" si="100"/>
        <v>N</v>
      </c>
      <c r="V820" s="23" t="str">
        <f t="shared" si="98"/>
        <v>7</v>
      </c>
      <c r="W820" s="23" t="str">
        <f t="shared" si="101"/>
        <v>W</v>
      </c>
      <c r="X820" s="23" t="str">
        <f t="shared" si="102"/>
        <v>OK</v>
      </c>
      <c r="Y820" s="184" t="str">
        <f t="shared" si="103"/>
        <v>L0007883</v>
      </c>
      <c r="Z820" s="28"/>
      <c r="AA820" s="28"/>
      <c r="AB820" s="23"/>
    </row>
    <row r="821" spans="1:28" ht="15">
      <c r="A821" s="23" t="s">
        <v>7242</v>
      </c>
      <c r="B821" s="2" t="s">
        <v>13</v>
      </c>
      <c r="C821" s="2" t="s">
        <v>14</v>
      </c>
      <c r="D821" s="2" t="s">
        <v>965</v>
      </c>
      <c r="E821" s="2" t="s">
        <v>1177</v>
      </c>
      <c r="F821" s="2" t="s">
        <v>15</v>
      </c>
      <c r="G821" s="2" t="s">
        <v>3476</v>
      </c>
      <c r="H821" s="2" t="s">
        <v>3499</v>
      </c>
      <c r="I821" s="2" t="s">
        <v>16</v>
      </c>
      <c r="J821" s="75">
        <v>32.94</v>
      </c>
      <c r="K821" s="76">
        <v>1.5</v>
      </c>
      <c r="L821" s="77">
        <v>0.1875</v>
      </c>
      <c r="M821" s="78">
        <v>41440</v>
      </c>
      <c r="N821" s="96" t="s">
        <v>5324</v>
      </c>
      <c r="O821" s="2" t="s">
        <v>538</v>
      </c>
      <c r="P821" s="2" t="s">
        <v>3468</v>
      </c>
      <c r="Q821" s="2" t="s">
        <v>3471</v>
      </c>
      <c r="R821" s="23" t="str">
        <f t="shared" si="99"/>
        <v>OK-Grady-13N-7W-16</v>
      </c>
      <c r="S821" s="23" t="str">
        <f t="shared" si="96"/>
        <v>13N-7W-16</v>
      </c>
      <c r="T821" s="23" t="str">
        <f t="shared" si="97"/>
        <v>13</v>
      </c>
      <c r="U821" s="23" t="str">
        <f t="shared" si="100"/>
        <v>N</v>
      </c>
      <c r="V821" s="23" t="str">
        <f t="shared" si="98"/>
        <v>7</v>
      </c>
      <c r="W821" s="23" t="str">
        <f t="shared" si="101"/>
        <v>W</v>
      </c>
      <c r="X821" s="23" t="str">
        <f t="shared" si="102"/>
        <v>OK</v>
      </c>
      <c r="Y821" s="184" t="str">
        <f t="shared" si="103"/>
        <v>L0007884</v>
      </c>
      <c r="Z821" s="28"/>
      <c r="AA821" s="28"/>
      <c r="AB821" s="23"/>
    </row>
    <row r="822" spans="1:28" ht="15">
      <c r="A822" s="2" t="s">
        <v>7243</v>
      </c>
      <c r="B822" s="2" t="s">
        <v>13</v>
      </c>
      <c r="C822" s="2" t="s">
        <v>14</v>
      </c>
      <c r="D822" s="2" t="s">
        <v>966</v>
      </c>
      <c r="E822" s="23" t="s">
        <v>2552</v>
      </c>
      <c r="F822" s="2" t="s">
        <v>15</v>
      </c>
      <c r="G822" s="2" t="s">
        <v>3477</v>
      </c>
      <c r="H822" s="23" t="s">
        <v>3507</v>
      </c>
      <c r="I822" s="2" t="s">
        <v>16</v>
      </c>
      <c r="J822" s="75">
        <v>158.22</v>
      </c>
      <c r="K822" s="76">
        <v>2.25</v>
      </c>
      <c r="L822" s="77">
        <v>0.1875</v>
      </c>
      <c r="M822" s="78">
        <v>40966</v>
      </c>
      <c r="N822" s="94" t="s">
        <v>3879</v>
      </c>
      <c r="O822" s="2" t="s">
        <v>956</v>
      </c>
      <c r="P822" s="2" t="s">
        <v>3465</v>
      </c>
      <c r="Q822" s="2" t="s">
        <v>3472</v>
      </c>
      <c r="R822" s="23" t="str">
        <f t="shared" si="99"/>
        <v>OK-Canadian-15N-8W-28</v>
      </c>
      <c r="S822" s="23" t="str">
        <f t="shared" si="96"/>
        <v>15N-8W-28</v>
      </c>
      <c r="T822" s="23" t="str">
        <f t="shared" si="97"/>
        <v>15</v>
      </c>
      <c r="U822" s="23" t="str">
        <f t="shared" si="100"/>
        <v>N</v>
      </c>
      <c r="V822" s="23" t="str">
        <f t="shared" si="98"/>
        <v>8</v>
      </c>
      <c r="W822" s="23" t="str">
        <f t="shared" si="101"/>
        <v>W</v>
      </c>
      <c r="X822" s="23" t="str">
        <f t="shared" si="102"/>
        <v>OK</v>
      </c>
      <c r="Y822" s="184" t="str">
        <f t="shared" si="103"/>
        <v>L0007885</v>
      </c>
      <c r="Z822" s="28"/>
      <c r="AA822" s="28"/>
      <c r="AB822" s="23"/>
    </row>
    <row r="823" spans="1:28" ht="15">
      <c r="A823" s="2" t="s">
        <v>7244</v>
      </c>
      <c r="B823" s="2" t="s">
        <v>13</v>
      </c>
      <c r="C823" s="2" t="s">
        <v>14</v>
      </c>
      <c r="D823" s="2" t="s">
        <v>967</v>
      </c>
      <c r="E823" s="23" t="s">
        <v>1589</v>
      </c>
      <c r="F823" s="2" t="s">
        <v>15</v>
      </c>
      <c r="G823" s="2" t="s">
        <v>3477</v>
      </c>
      <c r="H823" s="23" t="s">
        <v>3508</v>
      </c>
      <c r="I823" s="2" t="s">
        <v>16</v>
      </c>
      <c r="J823" s="75">
        <v>38.32</v>
      </c>
      <c r="K823" s="76">
        <v>0.625</v>
      </c>
      <c r="L823" s="77">
        <v>0.1875</v>
      </c>
      <c r="M823" s="78">
        <v>40966</v>
      </c>
      <c r="N823" s="94" t="s">
        <v>5325</v>
      </c>
      <c r="O823" s="2" t="s">
        <v>280</v>
      </c>
      <c r="P823" s="2" t="s">
        <v>3466</v>
      </c>
      <c r="Q823" s="2" t="s">
        <v>3473</v>
      </c>
      <c r="R823" s="23" t="str">
        <f t="shared" si="99"/>
        <v>OK-Canadian-16N-9W-14</v>
      </c>
      <c r="S823" s="23" t="str">
        <f t="shared" si="96"/>
        <v>16N-9W-14</v>
      </c>
      <c r="T823" s="23" t="str">
        <f t="shared" si="97"/>
        <v>16</v>
      </c>
      <c r="U823" s="23" t="str">
        <f t="shared" si="100"/>
        <v>N</v>
      </c>
      <c r="V823" s="23" t="str">
        <f t="shared" si="98"/>
        <v>9</v>
      </c>
      <c r="W823" s="23" t="str">
        <f t="shared" si="101"/>
        <v>W</v>
      </c>
      <c r="X823" s="23" t="str">
        <f t="shared" si="102"/>
        <v>OK</v>
      </c>
      <c r="Y823" s="184" t="str">
        <f t="shared" si="103"/>
        <v>L0007886</v>
      </c>
      <c r="Z823" s="28"/>
      <c r="AA823" s="28"/>
      <c r="AB823" s="23"/>
    </row>
    <row r="824" spans="1:28" ht="15">
      <c r="A824" s="23" t="s">
        <v>7245</v>
      </c>
      <c r="B824" s="2" t="s">
        <v>13</v>
      </c>
      <c r="C824" s="2" t="s">
        <v>14</v>
      </c>
      <c r="D824" s="2" t="s">
        <v>968</v>
      </c>
      <c r="E824" s="23" t="s">
        <v>1777</v>
      </c>
      <c r="F824" s="2" t="s">
        <v>15</v>
      </c>
      <c r="G824" s="2" t="s">
        <v>3477</v>
      </c>
      <c r="H824" s="23" t="s">
        <v>3508</v>
      </c>
      <c r="I824" s="2" t="s">
        <v>16</v>
      </c>
      <c r="J824" s="75">
        <v>37.159999999999997</v>
      </c>
      <c r="K824" s="76">
        <v>0.625</v>
      </c>
      <c r="L824" s="77">
        <v>0.1875</v>
      </c>
      <c r="M824" s="78">
        <v>40980</v>
      </c>
      <c r="N824" s="94" t="s">
        <v>3880</v>
      </c>
      <c r="O824" s="2" t="s">
        <v>280</v>
      </c>
      <c r="P824" s="2" t="s">
        <v>3466</v>
      </c>
      <c r="Q824" s="2" t="s">
        <v>3473</v>
      </c>
      <c r="R824" s="23" t="str">
        <f t="shared" si="99"/>
        <v>OK-Canadian-16N-9W-14</v>
      </c>
      <c r="S824" s="23" t="str">
        <f t="shared" si="96"/>
        <v>16N-9W-14</v>
      </c>
      <c r="T824" s="23" t="str">
        <f t="shared" si="97"/>
        <v>16</v>
      </c>
      <c r="U824" s="23" t="str">
        <f t="shared" si="100"/>
        <v>N</v>
      </c>
      <c r="V824" s="23" t="str">
        <f t="shared" si="98"/>
        <v>9</v>
      </c>
      <c r="W824" s="23" t="str">
        <f t="shared" si="101"/>
        <v>W</v>
      </c>
      <c r="X824" s="23" t="str">
        <f t="shared" si="102"/>
        <v>OK</v>
      </c>
      <c r="Y824" s="184" t="str">
        <f t="shared" si="103"/>
        <v>L0007887</v>
      </c>
      <c r="Z824" s="28"/>
      <c r="AA824" s="28"/>
      <c r="AB824" s="23"/>
    </row>
    <row r="825" spans="1:28" ht="15">
      <c r="A825" s="2" t="s">
        <v>7246</v>
      </c>
      <c r="B825" s="2" t="s">
        <v>13</v>
      </c>
      <c r="C825" s="2" t="s">
        <v>14</v>
      </c>
      <c r="D825" s="2" t="s">
        <v>969</v>
      </c>
      <c r="E825" s="2" t="s">
        <v>955</v>
      </c>
      <c r="F825" s="2" t="s">
        <v>15</v>
      </c>
      <c r="G825" s="2" t="s">
        <v>3477</v>
      </c>
      <c r="H825" s="2" t="s">
        <v>3508</v>
      </c>
      <c r="I825" s="2" t="s">
        <v>16</v>
      </c>
      <c r="J825" s="75">
        <v>38.450000000000003</v>
      </c>
      <c r="K825" s="76">
        <v>0.625</v>
      </c>
      <c r="L825" s="77">
        <v>0.1875</v>
      </c>
      <c r="M825" s="78">
        <v>41454</v>
      </c>
      <c r="N825" s="96" t="s">
        <v>4566</v>
      </c>
      <c r="O825" s="2" t="s">
        <v>280</v>
      </c>
      <c r="P825" s="2" t="s">
        <v>3466</v>
      </c>
      <c r="Q825" s="2" t="s">
        <v>3473</v>
      </c>
      <c r="R825" s="23" t="str">
        <f t="shared" si="99"/>
        <v>OK-Canadian-16N-9W-14</v>
      </c>
      <c r="S825" s="23" t="str">
        <f t="shared" si="96"/>
        <v>16N-9W-14</v>
      </c>
      <c r="T825" s="23" t="str">
        <f t="shared" si="97"/>
        <v>16</v>
      </c>
      <c r="U825" s="23" t="str">
        <f t="shared" si="100"/>
        <v>N</v>
      </c>
      <c r="V825" s="23" t="str">
        <f t="shared" si="98"/>
        <v>9</v>
      </c>
      <c r="W825" s="23" t="str">
        <f t="shared" si="101"/>
        <v>W</v>
      </c>
      <c r="X825" s="23" t="str">
        <f t="shared" si="102"/>
        <v>OK</v>
      </c>
      <c r="Y825" s="184" t="str">
        <f t="shared" si="103"/>
        <v>L0007888</v>
      </c>
      <c r="Z825" s="28"/>
      <c r="AA825" s="28"/>
      <c r="AB825" s="23"/>
    </row>
    <row r="826" spans="1:28" ht="15">
      <c r="A826" s="2" t="s">
        <v>7247</v>
      </c>
      <c r="B826" s="2" t="s">
        <v>13</v>
      </c>
      <c r="C826" s="2" t="s">
        <v>14</v>
      </c>
      <c r="D826" s="2" t="s">
        <v>970</v>
      </c>
      <c r="E826" s="23" t="s">
        <v>3063</v>
      </c>
      <c r="F826" s="2" t="s">
        <v>15</v>
      </c>
      <c r="G826" s="2" t="s">
        <v>3476</v>
      </c>
      <c r="H826" s="2" t="s">
        <v>3499</v>
      </c>
      <c r="I826" s="2" t="s">
        <v>16</v>
      </c>
      <c r="J826" s="75">
        <v>29.88</v>
      </c>
      <c r="K826" s="76">
        <v>1.5</v>
      </c>
      <c r="L826" s="77">
        <v>0.1875</v>
      </c>
      <c r="M826" s="78">
        <v>40960</v>
      </c>
      <c r="N826" s="96" t="s">
        <v>3564</v>
      </c>
      <c r="O826" s="2" t="s">
        <v>538</v>
      </c>
      <c r="P826" s="2" t="s">
        <v>3468</v>
      </c>
      <c r="Q826" s="2" t="s">
        <v>3471</v>
      </c>
      <c r="R826" s="23" t="str">
        <f t="shared" si="99"/>
        <v>OK-Grady-13N-7W-16</v>
      </c>
      <c r="S826" s="23" t="str">
        <f t="shared" si="96"/>
        <v>13N-7W-16</v>
      </c>
      <c r="T826" s="23" t="str">
        <f t="shared" si="97"/>
        <v>13</v>
      </c>
      <c r="U826" s="23" t="str">
        <f t="shared" si="100"/>
        <v>N</v>
      </c>
      <c r="V826" s="23" t="str">
        <f t="shared" si="98"/>
        <v>7</v>
      </c>
      <c r="W826" s="23" t="str">
        <f t="shared" si="101"/>
        <v>W</v>
      </c>
      <c r="X826" s="23" t="str">
        <f t="shared" si="102"/>
        <v>OK</v>
      </c>
      <c r="Y826" s="184" t="str">
        <f t="shared" si="103"/>
        <v>L0007889</v>
      </c>
      <c r="Z826" s="28"/>
      <c r="AA826" s="28"/>
      <c r="AB826" s="23"/>
    </row>
    <row r="827" spans="1:28" ht="15">
      <c r="A827" s="23" t="s">
        <v>7248</v>
      </c>
      <c r="B827" s="2" t="s">
        <v>13</v>
      </c>
      <c r="C827" s="2" t="s">
        <v>14</v>
      </c>
      <c r="D827" s="2" t="s">
        <v>971</v>
      </c>
      <c r="E827" s="2" t="s">
        <v>1100</v>
      </c>
      <c r="F827" s="2" t="s">
        <v>15</v>
      </c>
      <c r="G827" s="2" t="s">
        <v>3476</v>
      </c>
      <c r="H827" s="2" t="s">
        <v>3499</v>
      </c>
      <c r="I827" s="2" t="s">
        <v>16</v>
      </c>
      <c r="J827" s="75">
        <v>32.619999999999997</v>
      </c>
      <c r="K827" s="76">
        <v>7.5</v>
      </c>
      <c r="L827" s="77">
        <v>0.1875</v>
      </c>
      <c r="M827" s="78">
        <v>40956</v>
      </c>
      <c r="N827" s="96" t="s">
        <v>3565</v>
      </c>
      <c r="O827" s="2" t="s">
        <v>538</v>
      </c>
      <c r="P827" s="2" t="s">
        <v>3468</v>
      </c>
      <c r="Q827" s="2" t="s">
        <v>3471</v>
      </c>
      <c r="R827" s="23" t="str">
        <f t="shared" si="99"/>
        <v>OK-Grady-13N-7W-16</v>
      </c>
      <c r="S827" s="23" t="str">
        <f t="shared" si="96"/>
        <v>13N-7W-16</v>
      </c>
      <c r="T827" s="23" t="str">
        <f t="shared" si="97"/>
        <v>13</v>
      </c>
      <c r="U827" s="23" t="str">
        <f t="shared" si="100"/>
        <v>N</v>
      </c>
      <c r="V827" s="23" t="str">
        <f t="shared" si="98"/>
        <v>7</v>
      </c>
      <c r="W827" s="23" t="str">
        <f t="shared" si="101"/>
        <v>W</v>
      </c>
      <c r="X827" s="23" t="str">
        <f t="shared" si="102"/>
        <v>OK</v>
      </c>
      <c r="Y827" s="184" t="str">
        <f t="shared" si="103"/>
        <v>L0007890</v>
      </c>
      <c r="Z827" s="28"/>
      <c r="AA827" s="28"/>
      <c r="AB827" s="23"/>
    </row>
    <row r="828" spans="1:28" ht="15">
      <c r="A828" s="2" t="s">
        <v>7249</v>
      </c>
      <c r="B828" s="2" t="s">
        <v>13</v>
      </c>
      <c r="C828" s="2" t="s">
        <v>14</v>
      </c>
      <c r="D828" s="2" t="s">
        <v>972</v>
      </c>
      <c r="E828" s="2" t="s">
        <v>174</v>
      </c>
      <c r="F828" s="2" t="s">
        <v>15</v>
      </c>
      <c r="G828" s="2" t="s">
        <v>3477</v>
      </c>
      <c r="H828" s="2" t="s">
        <v>3506</v>
      </c>
      <c r="I828" s="2" t="s">
        <v>16</v>
      </c>
      <c r="J828" s="75">
        <v>29.16</v>
      </c>
      <c r="K828" s="76">
        <v>5</v>
      </c>
      <c r="L828" s="77">
        <v>0.125</v>
      </c>
      <c r="M828" s="78">
        <v>40934</v>
      </c>
      <c r="N828" s="96" t="s">
        <v>5326</v>
      </c>
      <c r="O828" s="2" t="s">
        <v>140</v>
      </c>
      <c r="P828" s="2" t="s">
        <v>3465</v>
      </c>
      <c r="Q828" s="2" t="s">
        <v>3471</v>
      </c>
      <c r="R828" s="23" t="str">
        <f t="shared" si="99"/>
        <v>OK-Canadian-15N-7W-17</v>
      </c>
      <c r="S828" s="23" t="str">
        <f t="shared" si="96"/>
        <v>15N-7W-17</v>
      </c>
      <c r="T828" s="23" t="str">
        <f t="shared" si="97"/>
        <v>15</v>
      </c>
      <c r="U828" s="23" t="str">
        <f t="shared" si="100"/>
        <v>N</v>
      </c>
      <c r="V828" s="23" t="str">
        <f t="shared" si="98"/>
        <v>7</v>
      </c>
      <c r="W828" s="23" t="str">
        <f t="shared" si="101"/>
        <v>W</v>
      </c>
      <c r="X828" s="23" t="str">
        <f t="shared" si="102"/>
        <v>OK</v>
      </c>
      <c r="Y828" s="184" t="str">
        <f t="shared" si="103"/>
        <v>L0007891</v>
      </c>
      <c r="Z828" s="28"/>
      <c r="AA828" s="28"/>
      <c r="AB828" s="23"/>
    </row>
    <row r="829" spans="1:28" ht="15">
      <c r="A829" s="2" t="s">
        <v>7250</v>
      </c>
      <c r="B829" s="2" t="s">
        <v>13</v>
      </c>
      <c r="C829" s="2" t="s">
        <v>14</v>
      </c>
      <c r="D829" s="2" t="s">
        <v>973</v>
      </c>
      <c r="E829" s="2" t="s">
        <v>174</v>
      </c>
      <c r="F829" s="2" t="s">
        <v>15</v>
      </c>
      <c r="G829" s="2" t="s">
        <v>3477</v>
      </c>
      <c r="H829" s="2" t="s">
        <v>3507</v>
      </c>
      <c r="I829" s="2" t="s">
        <v>16</v>
      </c>
      <c r="J829" s="75">
        <v>161.41999999999999</v>
      </c>
      <c r="K829" s="76">
        <v>0.33333000000000002</v>
      </c>
      <c r="L829" s="77">
        <v>0.1875</v>
      </c>
      <c r="M829" s="78">
        <v>41418</v>
      </c>
      <c r="N829" s="96" t="s">
        <v>3881</v>
      </c>
      <c r="O829" s="2" t="s">
        <v>956</v>
      </c>
      <c r="P829" s="2" t="s">
        <v>3465</v>
      </c>
      <c r="Q829" s="2" t="s">
        <v>3472</v>
      </c>
      <c r="R829" s="23" t="str">
        <f t="shared" si="99"/>
        <v>OK-Canadian-15N-8W-28</v>
      </c>
      <c r="S829" s="23" t="str">
        <f t="shared" si="96"/>
        <v>15N-8W-28</v>
      </c>
      <c r="T829" s="23" t="str">
        <f t="shared" si="97"/>
        <v>15</v>
      </c>
      <c r="U829" s="23" t="str">
        <f t="shared" si="100"/>
        <v>N</v>
      </c>
      <c r="V829" s="23" t="str">
        <f t="shared" si="98"/>
        <v>8</v>
      </c>
      <c r="W829" s="23" t="str">
        <f t="shared" si="101"/>
        <v>W</v>
      </c>
      <c r="X829" s="23" t="str">
        <f t="shared" si="102"/>
        <v>OK</v>
      </c>
      <c r="Y829" s="184" t="str">
        <f t="shared" si="103"/>
        <v>L0007892</v>
      </c>
      <c r="Z829" s="28"/>
      <c r="AA829" s="28"/>
      <c r="AB829" s="23"/>
    </row>
    <row r="830" spans="1:28" ht="15">
      <c r="A830" s="23" t="s">
        <v>7251</v>
      </c>
      <c r="B830" s="2" t="s">
        <v>13</v>
      </c>
      <c r="C830" s="2" t="s">
        <v>14</v>
      </c>
      <c r="D830" s="2" t="s">
        <v>974</v>
      </c>
      <c r="E830" s="23" t="s">
        <v>1777</v>
      </c>
      <c r="F830" s="2" t="s">
        <v>15</v>
      </c>
      <c r="G830" s="2" t="s">
        <v>3477</v>
      </c>
      <c r="H830" s="2" t="s">
        <v>3507</v>
      </c>
      <c r="I830" s="2" t="s">
        <v>16</v>
      </c>
      <c r="J830" s="75">
        <v>159.5</v>
      </c>
      <c r="K830" s="76">
        <v>0</v>
      </c>
      <c r="L830" s="77">
        <v>0.1875</v>
      </c>
      <c r="M830" s="78">
        <v>36877</v>
      </c>
      <c r="N830" s="96" t="s">
        <v>5327</v>
      </c>
      <c r="O830" s="2" t="s">
        <v>956</v>
      </c>
      <c r="P830" s="2" t="s">
        <v>3465</v>
      </c>
      <c r="Q830" s="2" t="s">
        <v>3472</v>
      </c>
      <c r="R830" s="23" t="str">
        <f t="shared" si="99"/>
        <v>OK-Canadian-15N-8W-28</v>
      </c>
      <c r="S830" s="23" t="str">
        <f t="shared" si="96"/>
        <v>15N-8W-28</v>
      </c>
      <c r="T830" s="23" t="str">
        <f t="shared" si="97"/>
        <v>15</v>
      </c>
      <c r="U830" s="23" t="str">
        <f t="shared" si="100"/>
        <v>N</v>
      </c>
      <c r="V830" s="23" t="str">
        <f t="shared" si="98"/>
        <v>8</v>
      </c>
      <c r="W830" s="23" t="str">
        <f t="shared" si="101"/>
        <v>W</v>
      </c>
      <c r="X830" s="23" t="str">
        <f t="shared" si="102"/>
        <v>OK</v>
      </c>
      <c r="Y830" s="184" t="str">
        <f t="shared" si="103"/>
        <v>L0007893</v>
      </c>
      <c r="Z830" s="28"/>
      <c r="AA830" s="28"/>
      <c r="AB830" s="23"/>
    </row>
    <row r="831" spans="1:28" ht="15">
      <c r="A831" s="2" t="s">
        <v>7252</v>
      </c>
      <c r="B831" s="2" t="s">
        <v>13</v>
      </c>
      <c r="C831" s="2" t="s">
        <v>14</v>
      </c>
      <c r="D831" s="2" t="s">
        <v>975</v>
      </c>
      <c r="E831" s="23" t="s">
        <v>201</v>
      </c>
      <c r="F831" s="2" t="s">
        <v>15</v>
      </c>
      <c r="G831" s="2" t="s">
        <v>3477</v>
      </c>
      <c r="H831" s="2" t="s">
        <v>3507</v>
      </c>
      <c r="I831" s="2" t="s">
        <v>16</v>
      </c>
      <c r="J831" s="75">
        <v>169.12</v>
      </c>
      <c r="K831" s="76">
        <v>0</v>
      </c>
      <c r="L831" s="77">
        <v>0.1875</v>
      </c>
      <c r="M831" s="78">
        <v>34018</v>
      </c>
      <c r="N831" s="96" t="s">
        <v>3566</v>
      </c>
      <c r="O831" s="2" t="s">
        <v>956</v>
      </c>
      <c r="P831" s="2" t="s">
        <v>3465</v>
      </c>
      <c r="Q831" s="2" t="s">
        <v>3472</v>
      </c>
      <c r="R831" s="23" t="str">
        <f t="shared" si="99"/>
        <v>OK-Canadian-15N-8W-28</v>
      </c>
      <c r="S831" s="23" t="str">
        <f t="shared" si="96"/>
        <v>15N-8W-28</v>
      </c>
      <c r="T831" s="23" t="str">
        <f t="shared" si="97"/>
        <v>15</v>
      </c>
      <c r="U831" s="23" t="str">
        <f t="shared" si="100"/>
        <v>N</v>
      </c>
      <c r="V831" s="23" t="str">
        <f t="shared" si="98"/>
        <v>8</v>
      </c>
      <c r="W831" s="23" t="str">
        <f t="shared" si="101"/>
        <v>W</v>
      </c>
      <c r="X831" s="23" t="str">
        <f t="shared" si="102"/>
        <v>OK</v>
      </c>
      <c r="Y831" s="184" t="str">
        <f t="shared" si="103"/>
        <v>L0007894</v>
      </c>
      <c r="Z831" s="28"/>
      <c r="AA831" s="28"/>
      <c r="AB831" s="23"/>
    </row>
    <row r="832" spans="1:28" ht="15">
      <c r="A832" s="2" t="s">
        <v>7253</v>
      </c>
      <c r="B832" s="2" t="s">
        <v>13</v>
      </c>
      <c r="C832" s="2" t="s">
        <v>14</v>
      </c>
      <c r="D832" s="2" t="s">
        <v>976</v>
      </c>
      <c r="E832" s="23" t="s">
        <v>2404</v>
      </c>
      <c r="F832" s="2" t="s">
        <v>15</v>
      </c>
      <c r="G832" s="2" t="s">
        <v>3477</v>
      </c>
      <c r="H832" s="2" t="s">
        <v>3507</v>
      </c>
      <c r="I832" s="2" t="s">
        <v>16</v>
      </c>
      <c r="J832" s="75">
        <v>179.8</v>
      </c>
      <c r="K832" s="76">
        <v>0</v>
      </c>
      <c r="L832" s="77">
        <v>0.1875</v>
      </c>
      <c r="M832" s="78">
        <v>33906</v>
      </c>
      <c r="N832" s="96" t="s">
        <v>3882</v>
      </c>
      <c r="O832" s="2" t="s">
        <v>956</v>
      </c>
      <c r="P832" s="2" t="s">
        <v>3465</v>
      </c>
      <c r="Q832" s="2" t="s">
        <v>3472</v>
      </c>
      <c r="R832" s="23" t="str">
        <f t="shared" si="99"/>
        <v>OK-Canadian-15N-8W-28</v>
      </c>
      <c r="S832" s="23" t="str">
        <f t="shared" si="96"/>
        <v>15N-8W-28</v>
      </c>
      <c r="T832" s="23" t="str">
        <f t="shared" si="97"/>
        <v>15</v>
      </c>
      <c r="U832" s="23" t="str">
        <f t="shared" si="100"/>
        <v>N</v>
      </c>
      <c r="V832" s="23" t="str">
        <f t="shared" si="98"/>
        <v>8</v>
      </c>
      <c r="W832" s="23" t="str">
        <f t="shared" si="101"/>
        <v>W</v>
      </c>
      <c r="X832" s="23" t="str">
        <f t="shared" si="102"/>
        <v>OK</v>
      </c>
      <c r="Y832" s="184" t="str">
        <f t="shared" si="103"/>
        <v>L0007895</v>
      </c>
      <c r="Z832" s="28"/>
      <c r="AA832" s="28"/>
      <c r="AB832" s="23"/>
    </row>
    <row r="833" spans="1:28" ht="15">
      <c r="A833" s="23" t="s">
        <v>7254</v>
      </c>
      <c r="B833" s="2" t="s">
        <v>13</v>
      </c>
      <c r="C833" s="2" t="s">
        <v>14</v>
      </c>
      <c r="D833" s="2" t="s">
        <v>65</v>
      </c>
      <c r="E833" s="23" t="s">
        <v>1777</v>
      </c>
      <c r="F833" s="2" t="s">
        <v>15</v>
      </c>
      <c r="G833" s="2" t="s">
        <v>3477</v>
      </c>
      <c r="H833" s="2" t="s">
        <v>3507</v>
      </c>
      <c r="I833" s="2" t="s">
        <v>16</v>
      </c>
      <c r="J833" s="75">
        <v>155.38999999999999</v>
      </c>
      <c r="K833" s="76">
        <v>0</v>
      </c>
      <c r="L833" s="77">
        <v>0.1875</v>
      </c>
      <c r="M833" s="78">
        <v>34510</v>
      </c>
      <c r="N833" s="96" t="s">
        <v>4567</v>
      </c>
      <c r="O833" s="2" t="s">
        <v>956</v>
      </c>
      <c r="P833" s="2" t="s">
        <v>3465</v>
      </c>
      <c r="Q833" s="2" t="s">
        <v>3472</v>
      </c>
      <c r="R833" s="23" t="str">
        <f t="shared" si="99"/>
        <v>OK-Canadian-15N-8W-28</v>
      </c>
      <c r="S833" s="23" t="str">
        <f t="shared" si="96"/>
        <v>15N-8W-28</v>
      </c>
      <c r="T833" s="23" t="str">
        <f t="shared" si="97"/>
        <v>15</v>
      </c>
      <c r="U833" s="23" t="str">
        <f t="shared" si="100"/>
        <v>N</v>
      </c>
      <c r="V833" s="23" t="str">
        <f t="shared" si="98"/>
        <v>8</v>
      </c>
      <c r="W833" s="23" t="str">
        <f t="shared" si="101"/>
        <v>W</v>
      </c>
      <c r="X833" s="23" t="str">
        <f t="shared" si="102"/>
        <v>OK</v>
      </c>
      <c r="Y833" s="184" t="str">
        <f t="shared" si="103"/>
        <v>L0007896</v>
      </c>
      <c r="Z833" s="28"/>
      <c r="AA833" s="28"/>
      <c r="AB833" s="23"/>
    </row>
    <row r="834" spans="1:28" ht="15">
      <c r="A834" s="2" t="s">
        <v>7255</v>
      </c>
      <c r="B834" s="2" t="s">
        <v>13</v>
      </c>
      <c r="C834" s="2" t="s">
        <v>14</v>
      </c>
      <c r="D834" s="2" t="s">
        <v>977</v>
      </c>
      <c r="E834" s="2" t="s">
        <v>174</v>
      </c>
      <c r="F834" s="2" t="s">
        <v>15</v>
      </c>
      <c r="G834" s="2" t="s">
        <v>3477</v>
      </c>
      <c r="H834" s="2" t="s">
        <v>3507</v>
      </c>
      <c r="I834" s="2" t="s">
        <v>16</v>
      </c>
      <c r="J834" s="75">
        <v>155.72999999999999</v>
      </c>
      <c r="K834" s="76">
        <v>0</v>
      </c>
      <c r="L834" s="77">
        <v>0.1875</v>
      </c>
      <c r="M834" s="78">
        <v>37022</v>
      </c>
      <c r="N834" s="96" t="s">
        <v>3567</v>
      </c>
      <c r="O834" s="2" t="s">
        <v>956</v>
      </c>
      <c r="P834" s="2" t="s">
        <v>3465</v>
      </c>
      <c r="Q834" s="2" t="s">
        <v>3472</v>
      </c>
      <c r="R834" s="23" t="str">
        <f t="shared" si="99"/>
        <v>OK-Canadian-15N-8W-28</v>
      </c>
      <c r="S834" s="23" t="str">
        <f t="shared" si="96"/>
        <v>15N-8W-28</v>
      </c>
      <c r="T834" s="23" t="str">
        <f t="shared" si="97"/>
        <v>15</v>
      </c>
      <c r="U834" s="23" t="str">
        <f t="shared" si="100"/>
        <v>N</v>
      </c>
      <c r="V834" s="23" t="str">
        <f t="shared" si="98"/>
        <v>8</v>
      </c>
      <c r="W834" s="23" t="str">
        <f t="shared" si="101"/>
        <v>W</v>
      </c>
      <c r="X834" s="23" t="str">
        <f t="shared" si="102"/>
        <v>OK</v>
      </c>
      <c r="Y834" s="184" t="str">
        <f t="shared" si="103"/>
        <v>L0007897</v>
      </c>
      <c r="Z834" s="28"/>
      <c r="AA834" s="28"/>
      <c r="AB834" s="23"/>
    </row>
    <row r="835" spans="1:28" ht="15">
      <c r="A835" s="2" t="s">
        <v>7256</v>
      </c>
      <c r="B835" s="2" t="s">
        <v>13</v>
      </c>
      <c r="C835" s="2" t="s">
        <v>14</v>
      </c>
      <c r="D835" s="2" t="s">
        <v>978</v>
      </c>
      <c r="E835" s="2" t="s">
        <v>723</v>
      </c>
      <c r="F835" s="2" t="s">
        <v>15</v>
      </c>
      <c r="G835" s="2" t="s">
        <v>3477</v>
      </c>
      <c r="H835" s="2" t="s">
        <v>3507</v>
      </c>
      <c r="I835" s="2" t="s">
        <v>16</v>
      </c>
      <c r="J835" s="75">
        <v>167.97</v>
      </c>
      <c r="K835" s="76">
        <v>0</v>
      </c>
      <c r="L835" s="77">
        <v>0.1875</v>
      </c>
      <c r="M835" s="78">
        <v>33873</v>
      </c>
      <c r="N835" s="96" t="s">
        <v>4568</v>
      </c>
      <c r="O835" s="2" t="s">
        <v>956</v>
      </c>
      <c r="P835" s="2" t="s">
        <v>3465</v>
      </c>
      <c r="Q835" s="2" t="s">
        <v>3472</v>
      </c>
      <c r="R835" s="23" t="str">
        <f t="shared" si="99"/>
        <v>OK-Canadian-15N-8W-28</v>
      </c>
      <c r="S835" s="23" t="str">
        <f t="shared" si="96"/>
        <v>15N-8W-28</v>
      </c>
      <c r="T835" s="23" t="str">
        <f t="shared" si="97"/>
        <v>15</v>
      </c>
      <c r="U835" s="23" t="str">
        <f t="shared" si="100"/>
        <v>N</v>
      </c>
      <c r="V835" s="23" t="str">
        <f t="shared" si="98"/>
        <v>8</v>
      </c>
      <c r="W835" s="23" t="str">
        <f t="shared" si="101"/>
        <v>W</v>
      </c>
      <c r="X835" s="23" t="str">
        <f t="shared" si="102"/>
        <v>OK</v>
      </c>
      <c r="Y835" s="184" t="str">
        <f t="shared" si="103"/>
        <v>L0007898</v>
      </c>
      <c r="Z835" s="28"/>
      <c r="AA835" s="28"/>
      <c r="AB835" s="23"/>
    </row>
    <row r="836" spans="1:28" ht="15">
      <c r="A836" s="23" t="s">
        <v>7257</v>
      </c>
      <c r="B836" s="2" t="s">
        <v>13</v>
      </c>
      <c r="C836" s="2" t="s">
        <v>14</v>
      </c>
      <c r="D836" s="2" t="s">
        <v>979</v>
      </c>
      <c r="E836" s="23" t="s">
        <v>2799</v>
      </c>
      <c r="F836" s="2" t="s">
        <v>15</v>
      </c>
      <c r="G836" s="2" t="s">
        <v>3477</v>
      </c>
      <c r="H836" s="2" t="s">
        <v>3507</v>
      </c>
      <c r="I836" s="2" t="s">
        <v>16</v>
      </c>
      <c r="J836" s="75">
        <v>165.07</v>
      </c>
      <c r="K836" s="76">
        <v>0</v>
      </c>
      <c r="L836" s="77">
        <v>0.1875</v>
      </c>
      <c r="M836" s="78">
        <v>33887</v>
      </c>
      <c r="N836" s="96" t="s">
        <v>3883</v>
      </c>
      <c r="O836" s="2" t="s">
        <v>956</v>
      </c>
      <c r="P836" s="2" t="s">
        <v>3465</v>
      </c>
      <c r="Q836" s="2" t="s">
        <v>3472</v>
      </c>
      <c r="R836" s="23" t="str">
        <f t="shared" si="99"/>
        <v>OK-Canadian-15N-8W-28</v>
      </c>
      <c r="S836" s="23" t="str">
        <f t="shared" si="96"/>
        <v>15N-8W-28</v>
      </c>
      <c r="T836" s="23" t="str">
        <f t="shared" si="97"/>
        <v>15</v>
      </c>
      <c r="U836" s="23" t="str">
        <f t="shared" si="100"/>
        <v>N</v>
      </c>
      <c r="V836" s="23" t="str">
        <f t="shared" si="98"/>
        <v>8</v>
      </c>
      <c r="W836" s="23" t="str">
        <f t="shared" si="101"/>
        <v>W</v>
      </c>
      <c r="X836" s="23" t="str">
        <f t="shared" si="102"/>
        <v>OK</v>
      </c>
      <c r="Y836" s="184" t="str">
        <f t="shared" si="103"/>
        <v>L0007899</v>
      </c>
      <c r="Z836" s="28"/>
      <c r="AA836" s="28"/>
      <c r="AB836" s="23"/>
    </row>
    <row r="837" spans="1:28" ht="15">
      <c r="A837" s="2" t="s">
        <v>7258</v>
      </c>
      <c r="B837" s="2" t="s">
        <v>13</v>
      </c>
      <c r="C837" s="2" t="s">
        <v>14</v>
      </c>
      <c r="D837" s="2" t="s">
        <v>980</v>
      </c>
      <c r="E837" s="23" t="s">
        <v>3188</v>
      </c>
      <c r="F837" s="2" t="s">
        <v>15</v>
      </c>
      <c r="G837" s="2" t="s">
        <v>3477</v>
      </c>
      <c r="H837" s="2" t="s">
        <v>3507</v>
      </c>
      <c r="I837" s="2" t="s">
        <v>16</v>
      </c>
      <c r="J837" s="75">
        <v>174.37</v>
      </c>
      <c r="K837" s="76">
        <v>0</v>
      </c>
      <c r="L837" s="77">
        <v>0.25</v>
      </c>
      <c r="M837" s="78">
        <v>34499</v>
      </c>
      <c r="N837" s="96" t="s">
        <v>3568</v>
      </c>
      <c r="O837" s="2" t="s">
        <v>956</v>
      </c>
      <c r="P837" s="2" t="s">
        <v>3465</v>
      </c>
      <c r="Q837" s="2" t="s">
        <v>3472</v>
      </c>
      <c r="R837" s="23" t="str">
        <f t="shared" si="99"/>
        <v>OK-Canadian-15N-8W-28</v>
      </c>
      <c r="S837" s="23" t="str">
        <f t="shared" si="96"/>
        <v>15N-8W-28</v>
      </c>
      <c r="T837" s="23" t="str">
        <f t="shared" si="97"/>
        <v>15</v>
      </c>
      <c r="U837" s="23" t="str">
        <f t="shared" si="100"/>
        <v>N</v>
      </c>
      <c r="V837" s="23" t="str">
        <f t="shared" si="98"/>
        <v>8</v>
      </c>
      <c r="W837" s="23" t="str">
        <f t="shared" si="101"/>
        <v>W</v>
      </c>
      <c r="X837" s="23" t="str">
        <f t="shared" si="102"/>
        <v>OK</v>
      </c>
      <c r="Y837" s="184" t="str">
        <f t="shared" si="103"/>
        <v>L0007900</v>
      </c>
      <c r="Z837" s="28"/>
      <c r="AA837" s="28"/>
      <c r="AB837" s="23"/>
    </row>
    <row r="838" spans="1:28" ht="15">
      <c r="A838" s="2" t="s">
        <v>7259</v>
      </c>
      <c r="B838" s="2" t="s">
        <v>13</v>
      </c>
      <c r="C838" s="2" t="s">
        <v>14</v>
      </c>
      <c r="D838" s="2" t="s">
        <v>981</v>
      </c>
      <c r="E838" s="2" t="s">
        <v>153</v>
      </c>
      <c r="F838" s="2" t="s">
        <v>15</v>
      </c>
      <c r="G838" s="2" t="s">
        <v>3477</v>
      </c>
      <c r="H838" s="2" t="s">
        <v>3507</v>
      </c>
      <c r="I838" s="2" t="s">
        <v>16</v>
      </c>
      <c r="J838" s="75">
        <v>164.29</v>
      </c>
      <c r="K838" s="76">
        <v>0</v>
      </c>
      <c r="L838" s="77">
        <v>0.1875</v>
      </c>
      <c r="M838" s="78">
        <v>36877</v>
      </c>
      <c r="N838" s="96" t="s">
        <v>5328</v>
      </c>
      <c r="O838" s="2" t="s">
        <v>956</v>
      </c>
      <c r="P838" s="2" t="s">
        <v>3465</v>
      </c>
      <c r="Q838" s="2" t="s">
        <v>3472</v>
      </c>
      <c r="R838" s="23" t="str">
        <f t="shared" si="99"/>
        <v>OK-Canadian-15N-8W-28</v>
      </c>
      <c r="S838" s="23" t="str">
        <f t="shared" si="96"/>
        <v>15N-8W-28</v>
      </c>
      <c r="T838" s="23" t="str">
        <f t="shared" si="97"/>
        <v>15</v>
      </c>
      <c r="U838" s="23" t="str">
        <f t="shared" si="100"/>
        <v>N</v>
      </c>
      <c r="V838" s="23" t="str">
        <f t="shared" si="98"/>
        <v>8</v>
      </c>
      <c r="W838" s="23" t="str">
        <f t="shared" si="101"/>
        <v>W</v>
      </c>
      <c r="X838" s="23" t="str">
        <f t="shared" si="102"/>
        <v>OK</v>
      </c>
      <c r="Y838" s="184" t="str">
        <f t="shared" si="103"/>
        <v>L0007901</v>
      </c>
      <c r="Z838" s="28"/>
      <c r="AA838" s="28"/>
      <c r="AB838" s="23"/>
    </row>
    <row r="839" spans="1:28" ht="15">
      <c r="A839" s="23" t="s">
        <v>7260</v>
      </c>
      <c r="B839" s="2" t="s">
        <v>13</v>
      </c>
      <c r="C839" s="2" t="s">
        <v>14</v>
      </c>
      <c r="D839" s="2" t="s">
        <v>982</v>
      </c>
      <c r="E839" s="23" t="s">
        <v>2404</v>
      </c>
      <c r="F839" s="2" t="s">
        <v>15</v>
      </c>
      <c r="G839" s="2" t="s">
        <v>3477</v>
      </c>
      <c r="H839" s="2" t="s">
        <v>3507</v>
      </c>
      <c r="I839" s="2" t="s">
        <v>16</v>
      </c>
      <c r="J839" s="75">
        <v>156.76</v>
      </c>
      <c r="K839" s="76">
        <v>0</v>
      </c>
      <c r="L839" s="77">
        <v>0.1875</v>
      </c>
      <c r="M839" s="78">
        <v>33838</v>
      </c>
      <c r="N839" s="96" t="s">
        <v>3569</v>
      </c>
      <c r="O839" s="2" t="s">
        <v>956</v>
      </c>
      <c r="P839" s="2" t="s">
        <v>3465</v>
      </c>
      <c r="Q839" s="2" t="s">
        <v>3472</v>
      </c>
      <c r="R839" s="23" t="str">
        <f t="shared" si="99"/>
        <v>OK-Canadian-15N-8W-28</v>
      </c>
      <c r="S839" s="23" t="str">
        <f t="shared" si="96"/>
        <v>15N-8W-28</v>
      </c>
      <c r="T839" s="23" t="str">
        <f t="shared" si="97"/>
        <v>15</v>
      </c>
      <c r="U839" s="23" t="str">
        <f t="shared" si="100"/>
        <v>N</v>
      </c>
      <c r="V839" s="23" t="str">
        <f t="shared" si="98"/>
        <v>8</v>
      </c>
      <c r="W839" s="23" t="str">
        <f t="shared" si="101"/>
        <v>W</v>
      </c>
      <c r="X839" s="23" t="str">
        <f t="shared" si="102"/>
        <v>OK</v>
      </c>
      <c r="Y839" s="184" t="str">
        <f t="shared" si="103"/>
        <v>L0007902</v>
      </c>
      <c r="Z839" s="28"/>
      <c r="AA839" s="28"/>
      <c r="AB839" s="23"/>
    </row>
    <row r="840" spans="1:28" ht="15">
      <c r="A840" s="2" t="s">
        <v>7261</v>
      </c>
      <c r="B840" s="2" t="s">
        <v>13</v>
      </c>
      <c r="C840" s="2" t="s">
        <v>14</v>
      </c>
      <c r="D840" s="2" t="s">
        <v>983</v>
      </c>
      <c r="E840" s="2" t="s">
        <v>506</v>
      </c>
      <c r="F840" s="2" t="s">
        <v>15</v>
      </c>
      <c r="G840" s="2" t="s">
        <v>3477</v>
      </c>
      <c r="H840" s="2" t="s">
        <v>3507</v>
      </c>
      <c r="I840" s="2" t="s">
        <v>16</v>
      </c>
      <c r="J840" s="75">
        <v>164.35</v>
      </c>
      <c r="K840" s="76">
        <v>0</v>
      </c>
      <c r="L840" s="77">
        <v>0.1875</v>
      </c>
      <c r="M840" s="78">
        <v>33873</v>
      </c>
      <c r="N840" s="96" t="s">
        <v>5329</v>
      </c>
      <c r="O840" s="2" t="s">
        <v>956</v>
      </c>
      <c r="P840" s="2" t="s">
        <v>3465</v>
      </c>
      <c r="Q840" s="2" t="s">
        <v>3472</v>
      </c>
      <c r="R840" s="23" t="str">
        <f t="shared" si="99"/>
        <v>OK-Canadian-15N-8W-28</v>
      </c>
      <c r="S840" s="23" t="str">
        <f t="shared" ref="S840:S903" si="104">_xlfn.TEXTAFTER(R840,"-",2,1,0,"ERROR")</f>
        <v>15N-8W-28</v>
      </c>
      <c r="T840" s="23" t="str">
        <f t="shared" ref="T840:T903" si="105">_xlfn.TEXTBEFORE(P840,U840)</f>
        <v>15</v>
      </c>
      <c r="U840" s="23" t="str">
        <f t="shared" si="100"/>
        <v>N</v>
      </c>
      <c r="V840" s="23" t="str">
        <f t="shared" ref="V840:V903" si="106">_xlfn.TEXTBEFORE(Q840,W840)</f>
        <v>8</v>
      </c>
      <c r="W840" s="23" t="str">
        <f t="shared" si="101"/>
        <v>W</v>
      </c>
      <c r="X840" s="23" t="str">
        <f t="shared" si="102"/>
        <v>OK</v>
      </c>
      <c r="Y840" s="184" t="str">
        <f t="shared" si="103"/>
        <v>L0007903</v>
      </c>
      <c r="Z840" s="28"/>
      <c r="AA840" s="28"/>
      <c r="AB840" s="23"/>
    </row>
    <row r="841" spans="1:28" ht="15">
      <c r="A841" s="2" t="s">
        <v>7262</v>
      </c>
      <c r="B841" s="2" t="s">
        <v>13</v>
      </c>
      <c r="C841" s="2" t="s">
        <v>14</v>
      </c>
      <c r="D841" s="2" t="s">
        <v>984</v>
      </c>
      <c r="E841" s="2" t="s">
        <v>215</v>
      </c>
      <c r="F841" s="2" t="s">
        <v>15</v>
      </c>
      <c r="G841" s="2" t="s">
        <v>3477</v>
      </c>
      <c r="H841" s="2" t="s">
        <v>3507</v>
      </c>
      <c r="I841" s="2" t="s">
        <v>16</v>
      </c>
      <c r="J841" s="75">
        <v>168.48</v>
      </c>
      <c r="K841" s="76">
        <v>0</v>
      </c>
      <c r="L841" s="77">
        <v>0.1875</v>
      </c>
      <c r="M841" s="78">
        <v>34503</v>
      </c>
      <c r="N841" s="96" t="s">
        <v>3570</v>
      </c>
      <c r="O841" s="2" t="s">
        <v>956</v>
      </c>
      <c r="P841" s="2" t="s">
        <v>3465</v>
      </c>
      <c r="Q841" s="2" t="s">
        <v>3472</v>
      </c>
      <c r="R841" s="23" t="str">
        <f t="shared" ref="R841:R904" si="107">_xlfn.TEXTJOIN("-",TRUE,F841,G841,P841,Q841,O841)</f>
        <v>OK-Canadian-15N-8W-28</v>
      </c>
      <c r="S841" s="23" t="str">
        <f t="shared" si="104"/>
        <v>15N-8W-28</v>
      </c>
      <c r="T841" s="23" t="str">
        <f t="shared" si="105"/>
        <v>15</v>
      </c>
      <c r="U841" s="23" t="str">
        <f t="shared" ref="U841:U904" si="108">RIGHT(P841,1)</f>
        <v>N</v>
      </c>
      <c r="V841" s="23" t="str">
        <f t="shared" si="106"/>
        <v>8</v>
      </c>
      <c r="W841" s="23" t="str">
        <f t="shared" ref="W841:W904" si="109">RIGHT(Q841,1)</f>
        <v>W</v>
      </c>
      <c r="X841" s="23" t="str">
        <f t="shared" ref="X841:X904" si="110">LEFT(A841,2)</f>
        <v>OK</v>
      </c>
      <c r="Y841" s="184" t="str">
        <f t="shared" ref="Y841:Y904" si="111">MID(A841,4,8)</f>
        <v>L0007904</v>
      </c>
      <c r="Z841" s="28"/>
      <c r="AA841" s="28"/>
      <c r="AB841" s="23"/>
    </row>
    <row r="842" spans="1:28" ht="15">
      <c r="A842" s="23" t="s">
        <v>7263</v>
      </c>
      <c r="B842" s="2" t="s">
        <v>13</v>
      </c>
      <c r="C842" s="2" t="s">
        <v>14</v>
      </c>
      <c r="D842" s="2" t="s">
        <v>985</v>
      </c>
      <c r="E842" s="2" t="s">
        <v>215</v>
      </c>
      <c r="F842" s="2" t="s">
        <v>15</v>
      </c>
      <c r="G842" s="2" t="s">
        <v>3477</v>
      </c>
      <c r="H842" s="2" t="s">
        <v>3507</v>
      </c>
      <c r="I842" s="2" t="s">
        <v>16</v>
      </c>
      <c r="J842" s="75">
        <v>166.18</v>
      </c>
      <c r="K842" s="76">
        <v>0</v>
      </c>
      <c r="L842" s="77">
        <v>0.1875</v>
      </c>
      <c r="M842" s="78">
        <v>37019</v>
      </c>
      <c r="N842" s="96" t="s">
        <v>3571</v>
      </c>
      <c r="O842" s="2" t="s">
        <v>956</v>
      </c>
      <c r="P842" s="2" t="s">
        <v>3465</v>
      </c>
      <c r="Q842" s="2" t="s">
        <v>3472</v>
      </c>
      <c r="R842" s="23" t="str">
        <f t="shared" si="107"/>
        <v>OK-Canadian-15N-8W-28</v>
      </c>
      <c r="S842" s="23" t="str">
        <f t="shared" si="104"/>
        <v>15N-8W-28</v>
      </c>
      <c r="T842" s="23" t="str">
        <f t="shared" si="105"/>
        <v>15</v>
      </c>
      <c r="U842" s="23" t="str">
        <f t="shared" si="108"/>
        <v>N</v>
      </c>
      <c r="V842" s="23" t="str">
        <f t="shared" si="106"/>
        <v>8</v>
      </c>
      <c r="W842" s="23" t="str">
        <f t="shared" si="109"/>
        <v>W</v>
      </c>
      <c r="X842" s="23" t="str">
        <f t="shared" si="110"/>
        <v>OK</v>
      </c>
      <c r="Y842" s="184" t="str">
        <f t="shared" si="111"/>
        <v>L0007905</v>
      </c>
      <c r="Z842" s="28"/>
      <c r="AA842" s="28"/>
      <c r="AB842" s="23"/>
    </row>
    <row r="843" spans="1:28" ht="15">
      <c r="A843" s="2" t="s">
        <v>7264</v>
      </c>
      <c r="B843" s="2" t="s">
        <v>13</v>
      </c>
      <c r="C843" s="2" t="s">
        <v>14</v>
      </c>
      <c r="D843" s="2" t="s">
        <v>986</v>
      </c>
      <c r="E843" s="23" t="s">
        <v>201</v>
      </c>
      <c r="F843" s="2" t="s">
        <v>15</v>
      </c>
      <c r="G843" s="2" t="s">
        <v>3477</v>
      </c>
      <c r="H843" s="2" t="s">
        <v>3507</v>
      </c>
      <c r="I843" s="2" t="s">
        <v>16</v>
      </c>
      <c r="J843" s="75">
        <v>163.68</v>
      </c>
      <c r="K843" s="76">
        <v>0</v>
      </c>
      <c r="L843" s="77">
        <v>0.1875</v>
      </c>
      <c r="M843" s="78">
        <v>33844</v>
      </c>
      <c r="N843" s="96" t="s">
        <v>5330</v>
      </c>
      <c r="O843" s="2" t="s">
        <v>956</v>
      </c>
      <c r="P843" s="2" t="s">
        <v>3465</v>
      </c>
      <c r="Q843" s="2" t="s">
        <v>3472</v>
      </c>
      <c r="R843" s="23" t="str">
        <f t="shared" si="107"/>
        <v>OK-Canadian-15N-8W-28</v>
      </c>
      <c r="S843" s="23" t="str">
        <f t="shared" si="104"/>
        <v>15N-8W-28</v>
      </c>
      <c r="T843" s="23" t="str">
        <f t="shared" si="105"/>
        <v>15</v>
      </c>
      <c r="U843" s="23" t="str">
        <f t="shared" si="108"/>
        <v>N</v>
      </c>
      <c r="V843" s="23" t="str">
        <f t="shared" si="106"/>
        <v>8</v>
      </c>
      <c r="W843" s="23" t="str">
        <f t="shared" si="109"/>
        <v>W</v>
      </c>
      <c r="X843" s="23" t="str">
        <f t="shared" si="110"/>
        <v>OK</v>
      </c>
      <c r="Y843" s="184" t="str">
        <f t="shared" si="111"/>
        <v>L0007906</v>
      </c>
      <c r="Z843" s="28"/>
      <c r="AA843" s="28"/>
      <c r="AB843" s="23"/>
    </row>
    <row r="844" spans="1:28" ht="15">
      <c r="A844" s="2" t="s">
        <v>7265</v>
      </c>
      <c r="B844" s="2" t="s">
        <v>13</v>
      </c>
      <c r="C844" s="2" t="s">
        <v>14</v>
      </c>
      <c r="D844" s="2" t="s">
        <v>987</v>
      </c>
      <c r="E844" s="23" t="s">
        <v>201</v>
      </c>
      <c r="F844" s="2" t="s">
        <v>15</v>
      </c>
      <c r="G844" s="2" t="s">
        <v>3477</v>
      </c>
      <c r="H844" s="2" t="s">
        <v>3507</v>
      </c>
      <c r="I844" s="2" t="s">
        <v>16</v>
      </c>
      <c r="J844" s="75">
        <v>168.15</v>
      </c>
      <c r="K844" s="76">
        <v>0</v>
      </c>
      <c r="L844" s="77">
        <v>0.2</v>
      </c>
      <c r="M844" s="78">
        <v>33867</v>
      </c>
      <c r="N844" s="96" t="s">
        <v>4569</v>
      </c>
      <c r="O844" s="2" t="s">
        <v>956</v>
      </c>
      <c r="P844" s="2" t="s">
        <v>3465</v>
      </c>
      <c r="Q844" s="2" t="s">
        <v>3472</v>
      </c>
      <c r="R844" s="23" t="str">
        <f t="shared" si="107"/>
        <v>OK-Canadian-15N-8W-28</v>
      </c>
      <c r="S844" s="23" t="str">
        <f t="shared" si="104"/>
        <v>15N-8W-28</v>
      </c>
      <c r="T844" s="23" t="str">
        <f t="shared" si="105"/>
        <v>15</v>
      </c>
      <c r="U844" s="23" t="str">
        <f t="shared" si="108"/>
        <v>N</v>
      </c>
      <c r="V844" s="23" t="str">
        <f t="shared" si="106"/>
        <v>8</v>
      </c>
      <c r="W844" s="23" t="str">
        <f t="shared" si="109"/>
        <v>W</v>
      </c>
      <c r="X844" s="23" t="str">
        <f t="shared" si="110"/>
        <v>OK</v>
      </c>
      <c r="Y844" s="184" t="str">
        <f t="shared" si="111"/>
        <v>L0007907</v>
      </c>
      <c r="Z844" s="28"/>
      <c r="AA844" s="28"/>
      <c r="AB844" s="23"/>
    </row>
    <row r="845" spans="1:28" ht="15">
      <c r="A845" s="23" t="s">
        <v>7266</v>
      </c>
      <c r="B845" s="2" t="s">
        <v>13</v>
      </c>
      <c r="C845" s="2" t="s">
        <v>14</v>
      </c>
      <c r="D845" s="2" t="s">
        <v>988</v>
      </c>
      <c r="E845" s="2" t="s">
        <v>354</v>
      </c>
      <c r="F845" s="2" t="s">
        <v>15</v>
      </c>
      <c r="G845" s="2" t="s">
        <v>3477</v>
      </c>
      <c r="H845" s="2" t="s">
        <v>3507</v>
      </c>
      <c r="I845" s="2" t="s">
        <v>16</v>
      </c>
      <c r="J845" s="75">
        <v>168.96</v>
      </c>
      <c r="K845" s="76">
        <v>0</v>
      </c>
      <c r="L845" s="77">
        <v>0.25</v>
      </c>
      <c r="M845" s="78">
        <v>34337</v>
      </c>
      <c r="N845" s="96" t="s">
        <v>5331</v>
      </c>
      <c r="O845" s="2" t="s">
        <v>956</v>
      </c>
      <c r="P845" s="2" t="s">
        <v>3465</v>
      </c>
      <c r="Q845" s="2" t="s">
        <v>3472</v>
      </c>
      <c r="R845" s="23" t="str">
        <f t="shared" si="107"/>
        <v>OK-Canadian-15N-8W-28</v>
      </c>
      <c r="S845" s="23" t="str">
        <f t="shared" si="104"/>
        <v>15N-8W-28</v>
      </c>
      <c r="T845" s="23" t="str">
        <f t="shared" si="105"/>
        <v>15</v>
      </c>
      <c r="U845" s="23" t="str">
        <f t="shared" si="108"/>
        <v>N</v>
      </c>
      <c r="V845" s="23" t="str">
        <f t="shared" si="106"/>
        <v>8</v>
      </c>
      <c r="W845" s="23" t="str">
        <f t="shared" si="109"/>
        <v>W</v>
      </c>
      <c r="X845" s="23" t="str">
        <f t="shared" si="110"/>
        <v>OK</v>
      </c>
      <c r="Y845" s="184" t="str">
        <f t="shared" si="111"/>
        <v>L0007908</v>
      </c>
      <c r="Z845" s="28"/>
      <c r="AA845" s="28"/>
      <c r="AB845" s="23"/>
    </row>
    <row r="846" spans="1:28" ht="15">
      <c r="A846" s="2" t="s">
        <v>7267</v>
      </c>
      <c r="B846" s="2" t="s">
        <v>13</v>
      </c>
      <c r="C846" s="2" t="s">
        <v>14</v>
      </c>
      <c r="D846" s="2" t="s">
        <v>989</v>
      </c>
      <c r="E846" s="23" t="s">
        <v>1777</v>
      </c>
      <c r="F846" s="2" t="s">
        <v>15</v>
      </c>
      <c r="G846" s="2" t="s">
        <v>3477</v>
      </c>
      <c r="H846" s="2" t="s">
        <v>3507</v>
      </c>
      <c r="I846" s="2" t="s">
        <v>16</v>
      </c>
      <c r="J846" s="75">
        <v>170.66</v>
      </c>
      <c r="K846" s="76">
        <v>0</v>
      </c>
      <c r="L846" s="77">
        <v>0.1875</v>
      </c>
      <c r="M846" s="78">
        <v>36877</v>
      </c>
      <c r="N846" s="96" t="s">
        <v>5332</v>
      </c>
      <c r="O846" s="2" t="s">
        <v>956</v>
      </c>
      <c r="P846" s="2" t="s">
        <v>3465</v>
      </c>
      <c r="Q846" s="2" t="s">
        <v>3472</v>
      </c>
      <c r="R846" s="23" t="str">
        <f t="shared" si="107"/>
        <v>OK-Canadian-15N-8W-28</v>
      </c>
      <c r="S846" s="23" t="str">
        <f t="shared" si="104"/>
        <v>15N-8W-28</v>
      </c>
      <c r="T846" s="23" t="str">
        <f t="shared" si="105"/>
        <v>15</v>
      </c>
      <c r="U846" s="23" t="str">
        <f t="shared" si="108"/>
        <v>N</v>
      </c>
      <c r="V846" s="23" t="str">
        <f t="shared" si="106"/>
        <v>8</v>
      </c>
      <c r="W846" s="23" t="str">
        <f t="shared" si="109"/>
        <v>W</v>
      </c>
      <c r="X846" s="23" t="str">
        <f t="shared" si="110"/>
        <v>OK</v>
      </c>
      <c r="Y846" s="184" t="str">
        <f t="shared" si="111"/>
        <v>L0007909</v>
      </c>
      <c r="Z846" s="28"/>
      <c r="AA846" s="28"/>
      <c r="AB846" s="23"/>
    </row>
    <row r="847" spans="1:28" ht="15">
      <c r="A847" s="2" t="s">
        <v>7268</v>
      </c>
      <c r="B847" s="2" t="s">
        <v>13</v>
      </c>
      <c r="C847" s="2" t="s">
        <v>14</v>
      </c>
      <c r="D847" s="2" t="s">
        <v>990</v>
      </c>
      <c r="E847" s="23" t="s">
        <v>2552</v>
      </c>
      <c r="F847" s="2" t="s">
        <v>15</v>
      </c>
      <c r="G847" s="2" t="s">
        <v>3477</v>
      </c>
      <c r="H847" s="2" t="s">
        <v>3507</v>
      </c>
      <c r="I847" s="2" t="s">
        <v>16</v>
      </c>
      <c r="J847" s="75">
        <v>164.81</v>
      </c>
      <c r="K847" s="76">
        <v>0</v>
      </c>
      <c r="L847" s="77">
        <v>0.1875</v>
      </c>
      <c r="M847" s="78">
        <v>33873</v>
      </c>
      <c r="N847" s="96" t="s">
        <v>5333</v>
      </c>
      <c r="O847" s="2" t="s">
        <v>956</v>
      </c>
      <c r="P847" s="2" t="s">
        <v>3465</v>
      </c>
      <c r="Q847" s="2" t="s">
        <v>3472</v>
      </c>
      <c r="R847" s="23" t="str">
        <f t="shared" si="107"/>
        <v>OK-Canadian-15N-8W-28</v>
      </c>
      <c r="S847" s="23" t="str">
        <f t="shared" si="104"/>
        <v>15N-8W-28</v>
      </c>
      <c r="T847" s="23" t="str">
        <f t="shared" si="105"/>
        <v>15</v>
      </c>
      <c r="U847" s="23" t="str">
        <f t="shared" si="108"/>
        <v>N</v>
      </c>
      <c r="V847" s="23" t="str">
        <f t="shared" si="106"/>
        <v>8</v>
      </c>
      <c r="W847" s="23" t="str">
        <f t="shared" si="109"/>
        <v>W</v>
      </c>
      <c r="X847" s="23" t="str">
        <f t="shared" si="110"/>
        <v>OK</v>
      </c>
      <c r="Y847" s="184" t="str">
        <f t="shared" si="111"/>
        <v>L0007910</v>
      </c>
      <c r="Z847" s="28"/>
      <c r="AA847" s="28"/>
      <c r="AB847" s="23"/>
    </row>
    <row r="848" spans="1:28" ht="15">
      <c r="A848" s="23" t="s">
        <v>7269</v>
      </c>
      <c r="B848" s="2" t="s">
        <v>13</v>
      </c>
      <c r="C848" s="2" t="s">
        <v>14</v>
      </c>
      <c r="D848" s="2" t="s">
        <v>991</v>
      </c>
      <c r="E848" s="2" t="s">
        <v>215</v>
      </c>
      <c r="F848" s="2" t="s">
        <v>15</v>
      </c>
      <c r="G848" s="2" t="s">
        <v>3477</v>
      </c>
      <c r="H848" s="2" t="s">
        <v>3507</v>
      </c>
      <c r="I848" s="2" t="s">
        <v>16</v>
      </c>
      <c r="J848" s="75">
        <v>158.30000000000001</v>
      </c>
      <c r="K848" s="76">
        <v>0</v>
      </c>
      <c r="L848" s="77">
        <v>0.2</v>
      </c>
      <c r="M848" s="78">
        <v>33867</v>
      </c>
      <c r="N848" s="96" t="s">
        <v>4570</v>
      </c>
      <c r="O848" s="2" t="s">
        <v>956</v>
      </c>
      <c r="P848" s="2" t="s">
        <v>3465</v>
      </c>
      <c r="Q848" s="2" t="s">
        <v>3472</v>
      </c>
      <c r="R848" s="23" t="str">
        <f t="shared" si="107"/>
        <v>OK-Canadian-15N-8W-28</v>
      </c>
      <c r="S848" s="23" t="str">
        <f t="shared" si="104"/>
        <v>15N-8W-28</v>
      </c>
      <c r="T848" s="23" t="str">
        <f t="shared" si="105"/>
        <v>15</v>
      </c>
      <c r="U848" s="23" t="str">
        <f t="shared" si="108"/>
        <v>N</v>
      </c>
      <c r="V848" s="23" t="str">
        <f t="shared" si="106"/>
        <v>8</v>
      </c>
      <c r="W848" s="23" t="str">
        <f t="shared" si="109"/>
        <v>W</v>
      </c>
      <c r="X848" s="23" t="str">
        <f t="shared" si="110"/>
        <v>OK</v>
      </c>
      <c r="Y848" s="184" t="str">
        <f t="shared" si="111"/>
        <v>L0007911</v>
      </c>
      <c r="Z848" s="28"/>
      <c r="AA848" s="28"/>
      <c r="AB848" s="23"/>
    </row>
    <row r="849" spans="1:28" ht="15">
      <c r="A849" s="2" t="s">
        <v>7270</v>
      </c>
      <c r="B849" s="2" t="s">
        <v>13</v>
      </c>
      <c r="C849" s="2" t="s">
        <v>14</v>
      </c>
      <c r="D849" s="2" t="s">
        <v>992</v>
      </c>
      <c r="E849" s="23" t="s">
        <v>3126</v>
      </c>
      <c r="F849" s="2" t="s">
        <v>15</v>
      </c>
      <c r="G849" s="2" t="s">
        <v>3477</v>
      </c>
      <c r="H849" s="2" t="s">
        <v>3507</v>
      </c>
      <c r="I849" s="2" t="s">
        <v>16</v>
      </c>
      <c r="J849" s="75">
        <v>160.80000000000001</v>
      </c>
      <c r="K849" s="76">
        <v>0</v>
      </c>
      <c r="L849" s="77">
        <v>0.1875</v>
      </c>
      <c r="M849" s="78">
        <v>34322</v>
      </c>
      <c r="N849" s="96" t="s">
        <v>4571</v>
      </c>
      <c r="O849" s="2" t="s">
        <v>956</v>
      </c>
      <c r="P849" s="2" t="s">
        <v>3465</v>
      </c>
      <c r="Q849" s="2" t="s">
        <v>3472</v>
      </c>
      <c r="R849" s="23" t="str">
        <f t="shared" si="107"/>
        <v>OK-Canadian-15N-8W-28</v>
      </c>
      <c r="S849" s="23" t="str">
        <f t="shared" si="104"/>
        <v>15N-8W-28</v>
      </c>
      <c r="T849" s="23" t="str">
        <f t="shared" si="105"/>
        <v>15</v>
      </c>
      <c r="U849" s="23" t="str">
        <f t="shared" si="108"/>
        <v>N</v>
      </c>
      <c r="V849" s="23" t="str">
        <f t="shared" si="106"/>
        <v>8</v>
      </c>
      <c r="W849" s="23" t="str">
        <f t="shared" si="109"/>
        <v>W</v>
      </c>
      <c r="X849" s="23" t="str">
        <f t="shared" si="110"/>
        <v>OK</v>
      </c>
      <c r="Y849" s="184" t="str">
        <f t="shared" si="111"/>
        <v>L0007912</v>
      </c>
      <c r="Z849" s="28"/>
      <c r="AA849" s="28"/>
      <c r="AB849" s="23"/>
    </row>
    <row r="850" spans="1:28" ht="15">
      <c r="A850" s="2" t="s">
        <v>7271</v>
      </c>
      <c r="B850" s="2" t="s">
        <v>13</v>
      </c>
      <c r="C850" s="2" t="s">
        <v>14</v>
      </c>
      <c r="D850" s="2" t="s">
        <v>993</v>
      </c>
      <c r="E850" s="23" t="s">
        <v>3188</v>
      </c>
      <c r="F850" s="2" t="s">
        <v>15</v>
      </c>
      <c r="G850" s="2" t="s">
        <v>3477</v>
      </c>
      <c r="H850" s="2" t="s">
        <v>3507</v>
      </c>
      <c r="I850" s="2" t="s">
        <v>16</v>
      </c>
      <c r="J850" s="75">
        <v>169.26</v>
      </c>
      <c r="K850" s="76">
        <v>0</v>
      </c>
      <c r="L850" s="77">
        <v>0.1875</v>
      </c>
      <c r="M850" s="78">
        <v>36877</v>
      </c>
      <c r="N850" s="96" t="s">
        <v>5334</v>
      </c>
      <c r="O850" s="2" t="s">
        <v>956</v>
      </c>
      <c r="P850" s="2" t="s">
        <v>3465</v>
      </c>
      <c r="Q850" s="2" t="s">
        <v>3472</v>
      </c>
      <c r="R850" s="23" t="str">
        <f t="shared" si="107"/>
        <v>OK-Canadian-15N-8W-28</v>
      </c>
      <c r="S850" s="23" t="str">
        <f t="shared" si="104"/>
        <v>15N-8W-28</v>
      </c>
      <c r="T850" s="23" t="str">
        <f t="shared" si="105"/>
        <v>15</v>
      </c>
      <c r="U850" s="23" t="str">
        <f t="shared" si="108"/>
        <v>N</v>
      </c>
      <c r="V850" s="23" t="str">
        <f t="shared" si="106"/>
        <v>8</v>
      </c>
      <c r="W850" s="23" t="str">
        <f t="shared" si="109"/>
        <v>W</v>
      </c>
      <c r="X850" s="23" t="str">
        <f t="shared" si="110"/>
        <v>OK</v>
      </c>
      <c r="Y850" s="184" t="str">
        <f t="shared" si="111"/>
        <v>L0007913</v>
      </c>
      <c r="Z850" s="28"/>
      <c r="AA850" s="28"/>
      <c r="AB850" s="23"/>
    </row>
    <row r="851" spans="1:28" ht="15">
      <c r="A851" s="23" t="s">
        <v>7272</v>
      </c>
      <c r="B851" s="2" t="s">
        <v>13</v>
      </c>
      <c r="C851" s="2" t="s">
        <v>14</v>
      </c>
      <c r="D851" s="2" t="s">
        <v>994</v>
      </c>
      <c r="E851" s="2" t="s">
        <v>1327</v>
      </c>
      <c r="F851" s="2" t="s">
        <v>15</v>
      </c>
      <c r="G851" s="2" t="s">
        <v>3477</v>
      </c>
      <c r="H851" s="2" t="s">
        <v>3507</v>
      </c>
      <c r="I851" s="2" t="s">
        <v>16</v>
      </c>
      <c r="J851" s="75">
        <v>153.11000000000001</v>
      </c>
      <c r="K851" s="76">
        <v>0</v>
      </c>
      <c r="L851" s="77">
        <v>0.1875</v>
      </c>
      <c r="M851" s="78">
        <v>33846</v>
      </c>
      <c r="N851" s="96" t="s">
        <v>4572</v>
      </c>
      <c r="O851" s="2" t="s">
        <v>956</v>
      </c>
      <c r="P851" s="2" t="s">
        <v>3465</v>
      </c>
      <c r="Q851" s="2" t="s">
        <v>3472</v>
      </c>
      <c r="R851" s="23" t="str">
        <f t="shared" si="107"/>
        <v>OK-Canadian-15N-8W-28</v>
      </c>
      <c r="S851" s="23" t="str">
        <f t="shared" si="104"/>
        <v>15N-8W-28</v>
      </c>
      <c r="T851" s="23" t="str">
        <f t="shared" si="105"/>
        <v>15</v>
      </c>
      <c r="U851" s="23" t="str">
        <f t="shared" si="108"/>
        <v>N</v>
      </c>
      <c r="V851" s="23" t="str">
        <f t="shared" si="106"/>
        <v>8</v>
      </c>
      <c r="W851" s="23" t="str">
        <f t="shared" si="109"/>
        <v>W</v>
      </c>
      <c r="X851" s="23" t="str">
        <f t="shared" si="110"/>
        <v>OK</v>
      </c>
      <c r="Y851" s="184" t="str">
        <f t="shared" si="111"/>
        <v>L0007914</v>
      </c>
      <c r="Z851" s="28"/>
      <c r="AA851" s="28"/>
      <c r="AB851" s="23"/>
    </row>
    <row r="852" spans="1:28" ht="15">
      <c r="A852" s="2" t="s">
        <v>7273</v>
      </c>
      <c r="B852" s="2" t="s">
        <v>13</v>
      </c>
      <c r="C852" s="2" t="s">
        <v>14</v>
      </c>
      <c r="D852" s="2" t="s">
        <v>996</v>
      </c>
      <c r="E852" s="2" t="s">
        <v>1177</v>
      </c>
      <c r="F852" s="2" t="s">
        <v>15</v>
      </c>
      <c r="G852" s="2" t="s">
        <v>3477</v>
      </c>
      <c r="H852" s="2" t="s">
        <v>3507</v>
      </c>
      <c r="I852" s="2" t="s">
        <v>16</v>
      </c>
      <c r="J852" s="75">
        <v>162.57</v>
      </c>
      <c r="K852" s="76">
        <v>0</v>
      </c>
      <c r="L852" s="77">
        <v>0.1875</v>
      </c>
      <c r="M852" s="78">
        <v>33852</v>
      </c>
      <c r="N852" s="96" t="s">
        <v>3569</v>
      </c>
      <c r="O852" s="2" t="s">
        <v>956</v>
      </c>
      <c r="P852" s="2" t="s">
        <v>3465</v>
      </c>
      <c r="Q852" s="2" t="s">
        <v>3472</v>
      </c>
      <c r="R852" s="23" t="str">
        <f t="shared" si="107"/>
        <v>OK-Canadian-15N-8W-28</v>
      </c>
      <c r="S852" s="23" t="str">
        <f t="shared" si="104"/>
        <v>15N-8W-28</v>
      </c>
      <c r="T852" s="23" t="str">
        <f t="shared" si="105"/>
        <v>15</v>
      </c>
      <c r="U852" s="23" t="str">
        <f t="shared" si="108"/>
        <v>N</v>
      </c>
      <c r="V852" s="23" t="str">
        <f t="shared" si="106"/>
        <v>8</v>
      </c>
      <c r="W852" s="23" t="str">
        <f t="shared" si="109"/>
        <v>W</v>
      </c>
      <c r="X852" s="23" t="str">
        <f t="shared" si="110"/>
        <v>OK</v>
      </c>
      <c r="Y852" s="184" t="str">
        <f t="shared" si="111"/>
        <v>L0007915</v>
      </c>
      <c r="Z852" s="28"/>
      <c r="AA852" s="28"/>
      <c r="AB852" s="23"/>
    </row>
    <row r="853" spans="1:28" ht="15">
      <c r="A853" s="2" t="s">
        <v>7274</v>
      </c>
      <c r="B853" s="2" t="s">
        <v>13</v>
      </c>
      <c r="C853" s="2" t="s">
        <v>14</v>
      </c>
      <c r="D853" s="2" t="s">
        <v>997</v>
      </c>
      <c r="E853" s="2" t="s">
        <v>553</v>
      </c>
      <c r="F853" s="2" t="s">
        <v>15</v>
      </c>
      <c r="G853" s="2" t="s">
        <v>3477</v>
      </c>
      <c r="H853" s="2" t="s">
        <v>3507</v>
      </c>
      <c r="I853" s="2" t="s">
        <v>16</v>
      </c>
      <c r="J853" s="75">
        <v>156.49</v>
      </c>
      <c r="K853" s="76">
        <v>0</v>
      </c>
      <c r="L853" s="77">
        <v>0.25</v>
      </c>
      <c r="M853" s="78">
        <v>34498</v>
      </c>
      <c r="N853" s="96" t="s">
        <v>4573</v>
      </c>
      <c r="O853" s="2" t="s">
        <v>956</v>
      </c>
      <c r="P853" s="2" t="s">
        <v>3465</v>
      </c>
      <c r="Q853" s="2" t="s">
        <v>3472</v>
      </c>
      <c r="R853" s="23" t="str">
        <f t="shared" si="107"/>
        <v>OK-Canadian-15N-8W-28</v>
      </c>
      <c r="S853" s="23" t="str">
        <f t="shared" si="104"/>
        <v>15N-8W-28</v>
      </c>
      <c r="T853" s="23" t="str">
        <f t="shared" si="105"/>
        <v>15</v>
      </c>
      <c r="U853" s="23" t="str">
        <f t="shared" si="108"/>
        <v>N</v>
      </c>
      <c r="V853" s="23" t="str">
        <f t="shared" si="106"/>
        <v>8</v>
      </c>
      <c r="W853" s="23" t="str">
        <f t="shared" si="109"/>
        <v>W</v>
      </c>
      <c r="X853" s="23" t="str">
        <f t="shared" si="110"/>
        <v>OK</v>
      </c>
      <c r="Y853" s="184" t="str">
        <f t="shared" si="111"/>
        <v>L0007916</v>
      </c>
      <c r="Z853" s="28"/>
      <c r="AA853" s="28"/>
      <c r="AB853" s="23"/>
    </row>
    <row r="854" spans="1:28" ht="15">
      <c r="A854" s="23" t="s">
        <v>7275</v>
      </c>
      <c r="B854" s="2" t="s">
        <v>13</v>
      </c>
      <c r="C854" s="2" t="s">
        <v>14</v>
      </c>
      <c r="D854" s="2" t="s">
        <v>998</v>
      </c>
      <c r="E854" s="2" t="s">
        <v>215</v>
      </c>
      <c r="F854" s="2" t="s">
        <v>15</v>
      </c>
      <c r="G854" s="2" t="s">
        <v>3477</v>
      </c>
      <c r="H854" s="2" t="s">
        <v>3507</v>
      </c>
      <c r="I854" s="2" t="s">
        <v>16</v>
      </c>
      <c r="J854" s="75">
        <v>159.86000000000001</v>
      </c>
      <c r="K854" s="76">
        <v>0</v>
      </c>
      <c r="L854" s="77">
        <v>0.25</v>
      </c>
      <c r="M854" s="78">
        <v>37019</v>
      </c>
      <c r="N854" s="96" t="s">
        <v>4574</v>
      </c>
      <c r="O854" s="2" t="s">
        <v>956</v>
      </c>
      <c r="P854" s="2" t="s">
        <v>3465</v>
      </c>
      <c r="Q854" s="2" t="s">
        <v>3472</v>
      </c>
      <c r="R854" s="23" t="str">
        <f t="shared" si="107"/>
        <v>OK-Canadian-15N-8W-28</v>
      </c>
      <c r="S854" s="23" t="str">
        <f t="shared" si="104"/>
        <v>15N-8W-28</v>
      </c>
      <c r="T854" s="23" t="str">
        <f t="shared" si="105"/>
        <v>15</v>
      </c>
      <c r="U854" s="23" t="str">
        <f t="shared" si="108"/>
        <v>N</v>
      </c>
      <c r="V854" s="23" t="str">
        <f t="shared" si="106"/>
        <v>8</v>
      </c>
      <c r="W854" s="23" t="str">
        <f t="shared" si="109"/>
        <v>W</v>
      </c>
      <c r="X854" s="23" t="str">
        <f t="shared" si="110"/>
        <v>OK</v>
      </c>
      <c r="Y854" s="184" t="str">
        <f t="shared" si="111"/>
        <v>L0007917</v>
      </c>
      <c r="Z854" s="28"/>
      <c r="AA854" s="28"/>
      <c r="AB854" s="23"/>
    </row>
    <row r="855" spans="1:28" ht="15">
      <c r="A855" s="2" t="s">
        <v>7276</v>
      </c>
      <c r="B855" s="2" t="s">
        <v>13</v>
      </c>
      <c r="C855" s="2" t="s">
        <v>14</v>
      </c>
      <c r="D855" s="2" t="s">
        <v>999</v>
      </c>
      <c r="E855" s="2" t="s">
        <v>723</v>
      </c>
      <c r="F855" s="2" t="s">
        <v>15</v>
      </c>
      <c r="G855" s="2" t="s">
        <v>3477</v>
      </c>
      <c r="H855" s="2" t="s">
        <v>3507</v>
      </c>
      <c r="I855" s="2" t="s">
        <v>16</v>
      </c>
      <c r="J855" s="75">
        <v>169.84</v>
      </c>
      <c r="K855" s="76">
        <v>0</v>
      </c>
      <c r="L855" s="77">
        <v>0.1875</v>
      </c>
      <c r="M855" s="78">
        <v>33844</v>
      </c>
      <c r="N855" s="96" t="s">
        <v>3572</v>
      </c>
      <c r="O855" s="2" t="s">
        <v>956</v>
      </c>
      <c r="P855" s="2" t="s">
        <v>3465</v>
      </c>
      <c r="Q855" s="2" t="s">
        <v>3472</v>
      </c>
      <c r="R855" s="23" t="str">
        <f t="shared" si="107"/>
        <v>OK-Canadian-15N-8W-28</v>
      </c>
      <c r="S855" s="23" t="str">
        <f t="shared" si="104"/>
        <v>15N-8W-28</v>
      </c>
      <c r="T855" s="23" t="str">
        <f t="shared" si="105"/>
        <v>15</v>
      </c>
      <c r="U855" s="23" t="str">
        <f t="shared" si="108"/>
        <v>N</v>
      </c>
      <c r="V855" s="23" t="str">
        <f t="shared" si="106"/>
        <v>8</v>
      </c>
      <c r="W855" s="23" t="str">
        <f t="shared" si="109"/>
        <v>W</v>
      </c>
      <c r="X855" s="23" t="str">
        <f t="shared" si="110"/>
        <v>OK</v>
      </c>
      <c r="Y855" s="184" t="str">
        <f t="shared" si="111"/>
        <v>L0007918</v>
      </c>
      <c r="Z855" s="28"/>
      <c r="AA855" s="28"/>
      <c r="AB855" s="23"/>
    </row>
    <row r="856" spans="1:28" ht="15">
      <c r="A856" s="2" t="s">
        <v>7277</v>
      </c>
      <c r="B856" s="2" t="s">
        <v>13</v>
      </c>
      <c r="C856" s="2" t="s">
        <v>14</v>
      </c>
      <c r="D856" s="2" t="s">
        <v>1000</v>
      </c>
      <c r="E856" s="2" t="s">
        <v>122</v>
      </c>
      <c r="F856" s="2" t="s">
        <v>15</v>
      </c>
      <c r="G856" s="2" t="s">
        <v>3477</v>
      </c>
      <c r="H856" s="2" t="s">
        <v>3507</v>
      </c>
      <c r="I856" s="2" t="s">
        <v>16</v>
      </c>
      <c r="J856" s="75">
        <v>161.16</v>
      </c>
      <c r="K856" s="76">
        <v>0</v>
      </c>
      <c r="L856" s="77">
        <v>0.1875</v>
      </c>
      <c r="M856" s="78">
        <v>33887</v>
      </c>
      <c r="N856" s="96" t="s">
        <v>4575</v>
      </c>
      <c r="O856" s="2" t="s">
        <v>956</v>
      </c>
      <c r="P856" s="2" t="s">
        <v>3465</v>
      </c>
      <c r="Q856" s="2" t="s">
        <v>3472</v>
      </c>
      <c r="R856" s="23" t="str">
        <f t="shared" si="107"/>
        <v>OK-Canadian-15N-8W-28</v>
      </c>
      <c r="S856" s="23" t="str">
        <f t="shared" si="104"/>
        <v>15N-8W-28</v>
      </c>
      <c r="T856" s="23" t="str">
        <f t="shared" si="105"/>
        <v>15</v>
      </c>
      <c r="U856" s="23" t="str">
        <f t="shared" si="108"/>
        <v>N</v>
      </c>
      <c r="V856" s="23" t="str">
        <f t="shared" si="106"/>
        <v>8</v>
      </c>
      <c r="W856" s="23" t="str">
        <f t="shared" si="109"/>
        <v>W</v>
      </c>
      <c r="X856" s="23" t="str">
        <f t="shared" si="110"/>
        <v>OK</v>
      </c>
      <c r="Y856" s="184" t="str">
        <f t="shared" si="111"/>
        <v>L0007919</v>
      </c>
      <c r="Z856" s="28"/>
      <c r="AA856" s="28"/>
      <c r="AB856" s="23"/>
    </row>
    <row r="857" spans="1:28" ht="15">
      <c r="A857" s="23" t="s">
        <v>7278</v>
      </c>
      <c r="B857" s="2" t="s">
        <v>13</v>
      </c>
      <c r="C857" s="2" t="s">
        <v>14</v>
      </c>
      <c r="D857" s="2" t="s">
        <v>1001</v>
      </c>
      <c r="E857" s="23" t="s">
        <v>2276</v>
      </c>
      <c r="F857" s="2" t="s">
        <v>15</v>
      </c>
      <c r="G857" s="2" t="s">
        <v>3477</v>
      </c>
      <c r="H857" s="2" t="s">
        <v>3507</v>
      </c>
      <c r="I857" s="2" t="s">
        <v>16</v>
      </c>
      <c r="J857" s="75">
        <v>160</v>
      </c>
      <c r="K857" s="76">
        <v>0</v>
      </c>
      <c r="L857" s="77">
        <v>0.1875</v>
      </c>
      <c r="M857" s="78">
        <v>34357</v>
      </c>
      <c r="N857" s="96" t="s">
        <v>5335</v>
      </c>
      <c r="O857" s="2" t="s">
        <v>956</v>
      </c>
      <c r="P857" s="2" t="s">
        <v>3465</v>
      </c>
      <c r="Q857" s="2" t="s">
        <v>3472</v>
      </c>
      <c r="R857" s="23" t="str">
        <f t="shared" si="107"/>
        <v>OK-Canadian-15N-8W-28</v>
      </c>
      <c r="S857" s="23" t="str">
        <f t="shared" si="104"/>
        <v>15N-8W-28</v>
      </c>
      <c r="T857" s="23" t="str">
        <f t="shared" si="105"/>
        <v>15</v>
      </c>
      <c r="U857" s="23" t="str">
        <f t="shared" si="108"/>
        <v>N</v>
      </c>
      <c r="V857" s="23" t="str">
        <f t="shared" si="106"/>
        <v>8</v>
      </c>
      <c r="W857" s="23" t="str">
        <f t="shared" si="109"/>
        <v>W</v>
      </c>
      <c r="X857" s="23" t="str">
        <f t="shared" si="110"/>
        <v>OK</v>
      </c>
      <c r="Y857" s="184" t="str">
        <f t="shared" si="111"/>
        <v>L0007920</v>
      </c>
      <c r="Z857" s="28"/>
      <c r="AA857" s="28"/>
      <c r="AB857" s="23"/>
    </row>
    <row r="858" spans="1:28" ht="15">
      <c r="A858" s="2" t="s">
        <v>7279</v>
      </c>
      <c r="B858" s="2" t="s">
        <v>13</v>
      </c>
      <c r="C858" s="2" t="s">
        <v>14</v>
      </c>
      <c r="D858" s="2" t="s">
        <v>1002</v>
      </c>
      <c r="E858" s="23" t="s">
        <v>3126</v>
      </c>
      <c r="F858" s="2" t="s">
        <v>15</v>
      </c>
      <c r="G858" s="2" t="s">
        <v>3477</v>
      </c>
      <c r="H858" s="2" t="s">
        <v>3507</v>
      </c>
      <c r="I858" s="2" t="s">
        <v>16</v>
      </c>
      <c r="J858" s="75">
        <v>148.78</v>
      </c>
      <c r="K858" s="76">
        <v>0</v>
      </c>
      <c r="L858" s="77">
        <v>0.1875</v>
      </c>
      <c r="M858" s="78">
        <v>36877</v>
      </c>
      <c r="N858" s="96" t="s">
        <v>3573</v>
      </c>
      <c r="O858" s="2" t="s">
        <v>956</v>
      </c>
      <c r="P858" s="2" t="s">
        <v>3465</v>
      </c>
      <c r="Q858" s="2" t="s">
        <v>3472</v>
      </c>
      <c r="R858" s="23" t="str">
        <f t="shared" si="107"/>
        <v>OK-Canadian-15N-8W-28</v>
      </c>
      <c r="S858" s="23" t="str">
        <f t="shared" si="104"/>
        <v>15N-8W-28</v>
      </c>
      <c r="T858" s="23" t="str">
        <f t="shared" si="105"/>
        <v>15</v>
      </c>
      <c r="U858" s="23" t="str">
        <f t="shared" si="108"/>
        <v>N</v>
      </c>
      <c r="V858" s="23" t="str">
        <f t="shared" si="106"/>
        <v>8</v>
      </c>
      <c r="W858" s="23" t="str">
        <f t="shared" si="109"/>
        <v>W</v>
      </c>
      <c r="X858" s="23" t="str">
        <f t="shared" si="110"/>
        <v>OK</v>
      </c>
      <c r="Y858" s="184" t="str">
        <f t="shared" si="111"/>
        <v>L0007921</v>
      </c>
      <c r="Z858" s="28"/>
      <c r="AA858" s="28"/>
      <c r="AB858" s="23"/>
    </row>
    <row r="859" spans="1:28" ht="15">
      <c r="A859" s="2" t="s">
        <v>7280</v>
      </c>
      <c r="B859" s="2" t="s">
        <v>13</v>
      </c>
      <c r="C859" s="2" t="s">
        <v>14</v>
      </c>
      <c r="D859" s="2" t="s">
        <v>1003</v>
      </c>
      <c r="E859" s="2" t="s">
        <v>1100</v>
      </c>
      <c r="F859" s="2" t="s">
        <v>15</v>
      </c>
      <c r="G859" s="2" t="s">
        <v>3477</v>
      </c>
      <c r="H859" s="2" t="s">
        <v>3507</v>
      </c>
      <c r="I859" s="2" t="s">
        <v>16</v>
      </c>
      <c r="J859" s="75">
        <v>165.59</v>
      </c>
      <c r="K859" s="76">
        <v>0</v>
      </c>
      <c r="L859" s="77">
        <v>0.1875</v>
      </c>
      <c r="M859" s="78">
        <v>33873</v>
      </c>
      <c r="N859" s="96" t="s">
        <v>3884</v>
      </c>
      <c r="O859" s="2" t="s">
        <v>956</v>
      </c>
      <c r="P859" s="2" t="s">
        <v>3465</v>
      </c>
      <c r="Q859" s="2" t="s">
        <v>3472</v>
      </c>
      <c r="R859" s="23" t="str">
        <f t="shared" si="107"/>
        <v>OK-Canadian-15N-8W-28</v>
      </c>
      <c r="S859" s="23" t="str">
        <f t="shared" si="104"/>
        <v>15N-8W-28</v>
      </c>
      <c r="T859" s="23" t="str">
        <f t="shared" si="105"/>
        <v>15</v>
      </c>
      <c r="U859" s="23" t="str">
        <f t="shared" si="108"/>
        <v>N</v>
      </c>
      <c r="V859" s="23" t="str">
        <f t="shared" si="106"/>
        <v>8</v>
      </c>
      <c r="W859" s="23" t="str">
        <f t="shared" si="109"/>
        <v>W</v>
      </c>
      <c r="X859" s="23" t="str">
        <f t="shared" si="110"/>
        <v>OK</v>
      </c>
      <c r="Y859" s="184" t="str">
        <f t="shared" si="111"/>
        <v>L0007922</v>
      </c>
      <c r="Z859" s="28"/>
      <c r="AA859" s="28"/>
      <c r="AB859" s="23"/>
    </row>
    <row r="860" spans="1:28" ht="15">
      <c r="A860" s="23" t="s">
        <v>7281</v>
      </c>
      <c r="B860" s="2" t="s">
        <v>13</v>
      </c>
      <c r="C860" s="2" t="s">
        <v>14</v>
      </c>
      <c r="D860" s="2" t="s">
        <v>1004</v>
      </c>
      <c r="E860" s="23" t="s">
        <v>1274</v>
      </c>
      <c r="F860" s="2" t="s">
        <v>15</v>
      </c>
      <c r="G860" s="2" t="s">
        <v>3477</v>
      </c>
      <c r="H860" s="2" t="s">
        <v>3507</v>
      </c>
      <c r="I860" s="2" t="s">
        <v>16</v>
      </c>
      <c r="J860" s="75">
        <v>164.78</v>
      </c>
      <c r="K860" s="76">
        <v>0</v>
      </c>
      <c r="L860" s="77">
        <v>0.25</v>
      </c>
      <c r="M860" s="78">
        <v>34029</v>
      </c>
      <c r="N860" s="96" t="s">
        <v>4576</v>
      </c>
      <c r="O860" s="2" t="s">
        <v>956</v>
      </c>
      <c r="P860" s="2" t="s">
        <v>3465</v>
      </c>
      <c r="Q860" s="2" t="s">
        <v>3472</v>
      </c>
      <c r="R860" s="23" t="str">
        <f t="shared" si="107"/>
        <v>OK-Canadian-15N-8W-28</v>
      </c>
      <c r="S860" s="23" t="str">
        <f t="shared" si="104"/>
        <v>15N-8W-28</v>
      </c>
      <c r="T860" s="23" t="str">
        <f t="shared" si="105"/>
        <v>15</v>
      </c>
      <c r="U860" s="23" t="str">
        <f t="shared" si="108"/>
        <v>N</v>
      </c>
      <c r="V860" s="23" t="str">
        <f t="shared" si="106"/>
        <v>8</v>
      </c>
      <c r="W860" s="23" t="str">
        <f t="shared" si="109"/>
        <v>W</v>
      </c>
      <c r="X860" s="23" t="str">
        <f t="shared" si="110"/>
        <v>OK</v>
      </c>
      <c r="Y860" s="184" t="str">
        <f t="shared" si="111"/>
        <v>L0007923</v>
      </c>
      <c r="Z860" s="28"/>
      <c r="AA860" s="28"/>
      <c r="AB860" s="23"/>
    </row>
    <row r="861" spans="1:28" ht="15">
      <c r="A861" s="2" t="s">
        <v>7282</v>
      </c>
      <c r="B861" s="2" t="s">
        <v>13</v>
      </c>
      <c r="C861" s="2" t="s">
        <v>14</v>
      </c>
      <c r="D861" s="2" t="s">
        <v>1005</v>
      </c>
      <c r="E861" s="2" t="s">
        <v>1471</v>
      </c>
      <c r="F861" s="2" t="s">
        <v>15</v>
      </c>
      <c r="G861" s="2" t="s">
        <v>3477</v>
      </c>
      <c r="H861" s="2" t="s">
        <v>3507</v>
      </c>
      <c r="I861" s="2" t="s">
        <v>16</v>
      </c>
      <c r="J861" s="75">
        <v>176.9</v>
      </c>
      <c r="K861" s="76">
        <v>0</v>
      </c>
      <c r="L861" s="77">
        <v>0.1875</v>
      </c>
      <c r="M861" s="78">
        <v>34358</v>
      </c>
      <c r="N861" s="96" t="s">
        <v>3574</v>
      </c>
      <c r="O861" s="2" t="s">
        <v>956</v>
      </c>
      <c r="P861" s="2" t="s">
        <v>3465</v>
      </c>
      <c r="Q861" s="2" t="s">
        <v>3472</v>
      </c>
      <c r="R861" s="23" t="str">
        <f t="shared" si="107"/>
        <v>OK-Canadian-15N-8W-28</v>
      </c>
      <c r="S861" s="23" t="str">
        <f t="shared" si="104"/>
        <v>15N-8W-28</v>
      </c>
      <c r="T861" s="23" t="str">
        <f t="shared" si="105"/>
        <v>15</v>
      </c>
      <c r="U861" s="23" t="str">
        <f t="shared" si="108"/>
        <v>N</v>
      </c>
      <c r="V861" s="23" t="str">
        <f t="shared" si="106"/>
        <v>8</v>
      </c>
      <c r="W861" s="23" t="str">
        <f t="shared" si="109"/>
        <v>W</v>
      </c>
      <c r="X861" s="23" t="str">
        <f t="shared" si="110"/>
        <v>OK</v>
      </c>
      <c r="Y861" s="184" t="str">
        <f t="shared" si="111"/>
        <v>L0007924</v>
      </c>
      <c r="Z861" s="28"/>
      <c r="AA861" s="28"/>
      <c r="AB861" s="23"/>
    </row>
    <row r="862" spans="1:28" ht="15">
      <c r="A862" s="2" t="s">
        <v>7283</v>
      </c>
      <c r="B862" s="2" t="s">
        <v>13</v>
      </c>
      <c r="C862" s="2" t="s">
        <v>14</v>
      </c>
      <c r="D862" s="2" t="s">
        <v>1006</v>
      </c>
      <c r="E862" s="23" t="s">
        <v>1702</v>
      </c>
      <c r="F862" s="2" t="s">
        <v>15</v>
      </c>
      <c r="G862" s="2" t="s">
        <v>3477</v>
      </c>
      <c r="H862" s="2" t="s">
        <v>3507</v>
      </c>
      <c r="I862" s="2" t="s">
        <v>16</v>
      </c>
      <c r="J862" s="75">
        <v>157.18</v>
      </c>
      <c r="K862" s="76">
        <v>0</v>
      </c>
      <c r="L862" s="77">
        <v>0.1875</v>
      </c>
      <c r="M862" s="78">
        <v>36841</v>
      </c>
      <c r="N862" s="96" t="s">
        <v>4570</v>
      </c>
      <c r="O862" s="2" t="s">
        <v>956</v>
      </c>
      <c r="P862" s="2" t="s">
        <v>3465</v>
      </c>
      <c r="Q862" s="2" t="s">
        <v>3472</v>
      </c>
      <c r="R862" s="23" t="str">
        <f t="shared" si="107"/>
        <v>OK-Canadian-15N-8W-28</v>
      </c>
      <c r="S862" s="23" t="str">
        <f t="shared" si="104"/>
        <v>15N-8W-28</v>
      </c>
      <c r="T862" s="23" t="str">
        <f t="shared" si="105"/>
        <v>15</v>
      </c>
      <c r="U862" s="23" t="str">
        <f t="shared" si="108"/>
        <v>N</v>
      </c>
      <c r="V862" s="23" t="str">
        <f t="shared" si="106"/>
        <v>8</v>
      </c>
      <c r="W862" s="23" t="str">
        <f t="shared" si="109"/>
        <v>W</v>
      </c>
      <c r="X862" s="23" t="str">
        <f t="shared" si="110"/>
        <v>OK</v>
      </c>
      <c r="Y862" s="184" t="str">
        <f t="shared" si="111"/>
        <v>L0007925</v>
      </c>
      <c r="Z862" s="28"/>
      <c r="AA862" s="28"/>
      <c r="AB862" s="23"/>
    </row>
    <row r="863" spans="1:28" ht="15">
      <c r="A863" s="23" t="s">
        <v>7284</v>
      </c>
      <c r="B863" s="2" t="s">
        <v>13</v>
      </c>
      <c r="C863" s="2" t="s">
        <v>14</v>
      </c>
      <c r="D863" s="2" t="s">
        <v>1007</v>
      </c>
      <c r="E863" s="23" t="s">
        <v>1274</v>
      </c>
      <c r="F863" s="2" t="s">
        <v>15</v>
      </c>
      <c r="G863" s="2" t="s">
        <v>3477</v>
      </c>
      <c r="H863" s="2" t="s">
        <v>3507</v>
      </c>
      <c r="I863" s="2" t="s">
        <v>16</v>
      </c>
      <c r="J863" s="75">
        <v>161.38</v>
      </c>
      <c r="K863" s="76">
        <v>0</v>
      </c>
      <c r="L863" s="77">
        <v>0.1875</v>
      </c>
      <c r="M863" s="78">
        <v>33838</v>
      </c>
      <c r="N863" s="96" t="s">
        <v>5336</v>
      </c>
      <c r="O863" s="2" t="s">
        <v>956</v>
      </c>
      <c r="P863" s="2" t="s">
        <v>3465</v>
      </c>
      <c r="Q863" s="2" t="s">
        <v>3472</v>
      </c>
      <c r="R863" s="23" t="str">
        <f t="shared" si="107"/>
        <v>OK-Canadian-15N-8W-28</v>
      </c>
      <c r="S863" s="23" t="str">
        <f t="shared" si="104"/>
        <v>15N-8W-28</v>
      </c>
      <c r="T863" s="23" t="str">
        <f t="shared" si="105"/>
        <v>15</v>
      </c>
      <c r="U863" s="23" t="str">
        <f t="shared" si="108"/>
        <v>N</v>
      </c>
      <c r="V863" s="23" t="str">
        <f t="shared" si="106"/>
        <v>8</v>
      </c>
      <c r="W863" s="23" t="str">
        <f t="shared" si="109"/>
        <v>W</v>
      </c>
      <c r="X863" s="23" t="str">
        <f t="shared" si="110"/>
        <v>OK</v>
      </c>
      <c r="Y863" s="184" t="str">
        <f t="shared" si="111"/>
        <v>L0007926</v>
      </c>
      <c r="Z863" s="28"/>
      <c r="AA863" s="28"/>
      <c r="AB863" s="23"/>
    </row>
    <row r="864" spans="1:28" ht="15">
      <c r="A864" s="2" t="s">
        <v>7285</v>
      </c>
      <c r="B864" s="2" t="s">
        <v>13</v>
      </c>
      <c r="C864" s="2" t="s">
        <v>14</v>
      </c>
      <c r="D864" s="2" t="s">
        <v>1008</v>
      </c>
      <c r="E864" s="2" t="s">
        <v>354</v>
      </c>
      <c r="F864" s="2" t="s">
        <v>15</v>
      </c>
      <c r="G864" s="2" t="s">
        <v>3477</v>
      </c>
      <c r="H864" s="2" t="s">
        <v>3507</v>
      </c>
      <c r="I864" s="2" t="s">
        <v>16</v>
      </c>
      <c r="J864" s="75">
        <v>161.62</v>
      </c>
      <c r="K864" s="76">
        <v>0</v>
      </c>
      <c r="L864" s="77">
        <v>0.1875</v>
      </c>
      <c r="M864" s="78">
        <v>34040</v>
      </c>
      <c r="N864" s="96" t="s">
        <v>3575</v>
      </c>
      <c r="O864" s="2" t="s">
        <v>956</v>
      </c>
      <c r="P864" s="2" t="s">
        <v>3465</v>
      </c>
      <c r="Q864" s="2" t="s">
        <v>3472</v>
      </c>
      <c r="R864" s="23" t="str">
        <f t="shared" si="107"/>
        <v>OK-Canadian-15N-8W-28</v>
      </c>
      <c r="S864" s="23" t="str">
        <f t="shared" si="104"/>
        <v>15N-8W-28</v>
      </c>
      <c r="T864" s="23" t="str">
        <f t="shared" si="105"/>
        <v>15</v>
      </c>
      <c r="U864" s="23" t="str">
        <f t="shared" si="108"/>
        <v>N</v>
      </c>
      <c r="V864" s="23" t="str">
        <f t="shared" si="106"/>
        <v>8</v>
      </c>
      <c r="W864" s="23" t="str">
        <f t="shared" si="109"/>
        <v>W</v>
      </c>
      <c r="X864" s="23" t="str">
        <f t="shared" si="110"/>
        <v>OK</v>
      </c>
      <c r="Y864" s="184" t="str">
        <f t="shared" si="111"/>
        <v>L0007927</v>
      </c>
      <c r="Z864" s="28"/>
      <c r="AA864" s="28"/>
      <c r="AB864" s="23"/>
    </row>
    <row r="865" spans="1:28" ht="15">
      <c r="A865" s="2" t="s">
        <v>7286</v>
      </c>
      <c r="B865" s="2" t="s">
        <v>13</v>
      </c>
      <c r="C865" s="2" t="s">
        <v>14</v>
      </c>
      <c r="D865" s="2" t="s">
        <v>1009</v>
      </c>
      <c r="E865" s="2" t="s">
        <v>616</v>
      </c>
      <c r="F865" s="2" t="s">
        <v>15</v>
      </c>
      <c r="G865" s="2" t="s">
        <v>3477</v>
      </c>
      <c r="H865" s="2" t="s">
        <v>3507</v>
      </c>
      <c r="I865" s="2" t="s">
        <v>16</v>
      </c>
      <c r="J865" s="75">
        <v>172.22</v>
      </c>
      <c r="K865" s="76">
        <v>0</v>
      </c>
      <c r="L865" s="77">
        <v>0.25</v>
      </c>
      <c r="M865" s="78">
        <v>34499</v>
      </c>
      <c r="N865" s="96" t="s">
        <v>3576</v>
      </c>
      <c r="O865" s="2" t="s">
        <v>956</v>
      </c>
      <c r="P865" s="2" t="s">
        <v>3465</v>
      </c>
      <c r="Q865" s="2" t="s">
        <v>3472</v>
      </c>
      <c r="R865" s="23" t="str">
        <f t="shared" si="107"/>
        <v>OK-Canadian-15N-8W-28</v>
      </c>
      <c r="S865" s="23" t="str">
        <f t="shared" si="104"/>
        <v>15N-8W-28</v>
      </c>
      <c r="T865" s="23" t="str">
        <f t="shared" si="105"/>
        <v>15</v>
      </c>
      <c r="U865" s="23" t="str">
        <f t="shared" si="108"/>
        <v>N</v>
      </c>
      <c r="V865" s="23" t="str">
        <f t="shared" si="106"/>
        <v>8</v>
      </c>
      <c r="W865" s="23" t="str">
        <f t="shared" si="109"/>
        <v>W</v>
      </c>
      <c r="X865" s="23" t="str">
        <f t="shared" si="110"/>
        <v>OK</v>
      </c>
      <c r="Y865" s="184" t="str">
        <f t="shared" si="111"/>
        <v>L0007928</v>
      </c>
      <c r="Z865" s="28"/>
      <c r="AA865" s="28"/>
      <c r="AB865" s="23"/>
    </row>
    <row r="866" spans="1:28" ht="15">
      <c r="A866" s="23" t="s">
        <v>7287</v>
      </c>
      <c r="B866" s="2" t="s">
        <v>13</v>
      </c>
      <c r="C866" s="2" t="s">
        <v>14</v>
      </c>
      <c r="D866" s="2" t="s">
        <v>1010</v>
      </c>
      <c r="E866" s="2" t="s">
        <v>1327</v>
      </c>
      <c r="F866" s="2" t="s">
        <v>15</v>
      </c>
      <c r="G866" s="2" t="s">
        <v>3477</v>
      </c>
      <c r="H866" s="2" t="s">
        <v>3507</v>
      </c>
      <c r="I866" s="2" t="s">
        <v>16</v>
      </c>
      <c r="J866" s="75">
        <v>158.87</v>
      </c>
      <c r="K866" s="76">
        <v>0</v>
      </c>
      <c r="L866" s="77">
        <v>0.25</v>
      </c>
      <c r="M866" s="78">
        <v>37019</v>
      </c>
      <c r="N866" s="96" t="s">
        <v>4577</v>
      </c>
      <c r="O866" s="2" t="s">
        <v>956</v>
      </c>
      <c r="P866" s="2" t="s">
        <v>3465</v>
      </c>
      <c r="Q866" s="2" t="s">
        <v>3472</v>
      </c>
      <c r="R866" s="23" t="str">
        <f t="shared" si="107"/>
        <v>OK-Canadian-15N-8W-28</v>
      </c>
      <c r="S866" s="23" t="str">
        <f t="shared" si="104"/>
        <v>15N-8W-28</v>
      </c>
      <c r="T866" s="23" t="str">
        <f t="shared" si="105"/>
        <v>15</v>
      </c>
      <c r="U866" s="23" t="str">
        <f t="shared" si="108"/>
        <v>N</v>
      </c>
      <c r="V866" s="23" t="str">
        <f t="shared" si="106"/>
        <v>8</v>
      </c>
      <c r="W866" s="23" t="str">
        <f t="shared" si="109"/>
        <v>W</v>
      </c>
      <c r="X866" s="23" t="str">
        <f t="shared" si="110"/>
        <v>OK</v>
      </c>
      <c r="Y866" s="184" t="str">
        <f t="shared" si="111"/>
        <v>L0007929</v>
      </c>
      <c r="Z866" s="28"/>
      <c r="AA866" s="28"/>
      <c r="AB866" s="23"/>
    </row>
    <row r="867" spans="1:28" ht="15">
      <c r="A867" s="2" t="s">
        <v>7288</v>
      </c>
      <c r="B867" s="2" t="s">
        <v>13</v>
      </c>
      <c r="C867" s="2" t="s">
        <v>14</v>
      </c>
      <c r="D867" s="2" t="s">
        <v>1011</v>
      </c>
      <c r="E867" s="23" t="s">
        <v>3063</v>
      </c>
      <c r="F867" s="2" t="s">
        <v>15</v>
      </c>
      <c r="G867" s="2" t="s">
        <v>3477</v>
      </c>
      <c r="H867" s="2" t="s">
        <v>3504</v>
      </c>
      <c r="I867" s="2" t="s">
        <v>16</v>
      </c>
      <c r="J867" s="75">
        <v>101.16</v>
      </c>
      <c r="K867" s="76">
        <v>0</v>
      </c>
      <c r="L867" s="77">
        <v>0.25</v>
      </c>
      <c r="M867" s="78">
        <v>34732</v>
      </c>
      <c r="N867" s="96" t="s">
        <v>5337</v>
      </c>
      <c r="O867" s="2" t="s">
        <v>863</v>
      </c>
      <c r="P867" s="2" t="s">
        <v>3465</v>
      </c>
      <c r="Q867" s="2" t="s">
        <v>3472</v>
      </c>
      <c r="R867" s="23" t="str">
        <f t="shared" si="107"/>
        <v>OK-Canadian-15N-8W-21</v>
      </c>
      <c r="S867" s="23" t="str">
        <f t="shared" si="104"/>
        <v>15N-8W-21</v>
      </c>
      <c r="T867" s="23" t="str">
        <f t="shared" si="105"/>
        <v>15</v>
      </c>
      <c r="U867" s="23" t="str">
        <f t="shared" si="108"/>
        <v>N</v>
      </c>
      <c r="V867" s="23" t="str">
        <f t="shared" si="106"/>
        <v>8</v>
      </c>
      <c r="W867" s="23" t="str">
        <f t="shared" si="109"/>
        <v>W</v>
      </c>
      <c r="X867" s="23" t="str">
        <f t="shared" si="110"/>
        <v>OK</v>
      </c>
      <c r="Y867" s="184" t="str">
        <f t="shared" si="111"/>
        <v>L0007930</v>
      </c>
      <c r="Z867" s="28"/>
      <c r="AA867" s="28"/>
      <c r="AB867" s="23"/>
    </row>
    <row r="868" spans="1:28" ht="15">
      <c r="A868" s="2" t="s">
        <v>7289</v>
      </c>
      <c r="B868" s="2" t="s">
        <v>13</v>
      </c>
      <c r="C868" s="2" t="s">
        <v>14</v>
      </c>
      <c r="D868" s="2" t="s">
        <v>1012</v>
      </c>
      <c r="E868" s="23" t="s">
        <v>2404</v>
      </c>
      <c r="F868" s="2" t="s">
        <v>15</v>
      </c>
      <c r="G868" s="2" t="s">
        <v>3477</v>
      </c>
      <c r="H868" s="2" t="s">
        <v>3504</v>
      </c>
      <c r="I868" s="2" t="s">
        <v>16</v>
      </c>
      <c r="J868" s="75">
        <v>102.8</v>
      </c>
      <c r="K868" s="76">
        <v>0</v>
      </c>
      <c r="L868" s="77">
        <v>0.1875</v>
      </c>
      <c r="M868" s="78">
        <v>34746</v>
      </c>
      <c r="N868" s="96" t="s">
        <v>5338</v>
      </c>
      <c r="O868" s="2" t="s">
        <v>863</v>
      </c>
      <c r="P868" s="2" t="s">
        <v>3465</v>
      </c>
      <c r="Q868" s="2" t="s">
        <v>3472</v>
      </c>
      <c r="R868" s="23" t="str">
        <f t="shared" si="107"/>
        <v>OK-Canadian-15N-8W-21</v>
      </c>
      <c r="S868" s="23" t="str">
        <f t="shared" si="104"/>
        <v>15N-8W-21</v>
      </c>
      <c r="T868" s="23" t="str">
        <f t="shared" si="105"/>
        <v>15</v>
      </c>
      <c r="U868" s="23" t="str">
        <f t="shared" si="108"/>
        <v>N</v>
      </c>
      <c r="V868" s="23" t="str">
        <f t="shared" si="106"/>
        <v>8</v>
      </c>
      <c r="W868" s="23" t="str">
        <f t="shared" si="109"/>
        <v>W</v>
      </c>
      <c r="X868" s="23" t="str">
        <f t="shared" si="110"/>
        <v>OK</v>
      </c>
      <c r="Y868" s="184" t="str">
        <f t="shared" si="111"/>
        <v>L0007931</v>
      </c>
      <c r="Z868" s="28"/>
      <c r="AA868" s="28"/>
      <c r="AB868" s="23"/>
    </row>
    <row r="869" spans="1:28" ht="15">
      <c r="A869" s="23" t="s">
        <v>7290</v>
      </c>
      <c r="B869" s="2" t="s">
        <v>13</v>
      </c>
      <c r="C869" s="2" t="s">
        <v>14</v>
      </c>
      <c r="D869" s="2" t="s">
        <v>1013</v>
      </c>
      <c r="E869" s="23" t="s">
        <v>1702</v>
      </c>
      <c r="F869" s="2" t="s">
        <v>15</v>
      </c>
      <c r="G869" s="2" t="s">
        <v>3477</v>
      </c>
      <c r="H869" s="2" t="s">
        <v>3504</v>
      </c>
      <c r="I869" s="2" t="s">
        <v>16</v>
      </c>
      <c r="J869" s="75">
        <v>18.13</v>
      </c>
      <c r="K869" s="76">
        <v>0</v>
      </c>
      <c r="L869" s="77">
        <v>0.1875</v>
      </c>
      <c r="M869" s="78">
        <v>31422</v>
      </c>
      <c r="N869" s="96" t="s">
        <v>4578</v>
      </c>
      <c r="O869" s="2" t="s">
        <v>863</v>
      </c>
      <c r="P869" s="2" t="s">
        <v>3465</v>
      </c>
      <c r="Q869" s="2" t="s">
        <v>3472</v>
      </c>
      <c r="R869" s="23" t="str">
        <f t="shared" si="107"/>
        <v>OK-Canadian-15N-8W-21</v>
      </c>
      <c r="S869" s="23" t="str">
        <f t="shared" si="104"/>
        <v>15N-8W-21</v>
      </c>
      <c r="T869" s="23" t="str">
        <f t="shared" si="105"/>
        <v>15</v>
      </c>
      <c r="U869" s="23" t="str">
        <f t="shared" si="108"/>
        <v>N</v>
      </c>
      <c r="V869" s="23" t="str">
        <f t="shared" si="106"/>
        <v>8</v>
      </c>
      <c r="W869" s="23" t="str">
        <f t="shared" si="109"/>
        <v>W</v>
      </c>
      <c r="X869" s="23" t="str">
        <f t="shared" si="110"/>
        <v>OK</v>
      </c>
      <c r="Y869" s="184" t="str">
        <f t="shared" si="111"/>
        <v>L0007932</v>
      </c>
      <c r="Z869" s="28"/>
      <c r="AA869" s="28"/>
      <c r="AB869" s="23"/>
    </row>
    <row r="870" spans="1:28" ht="15">
      <c r="A870" s="2" t="s">
        <v>7291</v>
      </c>
      <c r="B870" s="2" t="s">
        <v>13</v>
      </c>
      <c r="C870" s="2" t="s">
        <v>14</v>
      </c>
      <c r="D870" s="2" t="s">
        <v>1014</v>
      </c>
      <c r="E870" s="2" t="s">
        <v>1177</v>
      </c>
      <c r="F870" s="2" t="s">
        <v>15</v>
      </c>
      <c r="G870" s="2" t="s">
        <v>3477</v>
      </c>
      <c r="H870" s="2" t="s">
        <v>3504</v>
      </c>
      <c r="I870" s="2" t="s">
        <v>16</v>
      </c>
      <c r="J870" s="75">
        <v>78.03</v>
      </c>
      <c r="K870" s="76">
        <v>0</v>
      </c>
      <c r="L870" s="77">
        <v>0.1875</v>
      </c>
      <c r="M870" s="78">
        <v>33925</v>
      </c>
      <c r="N870" s="96" t="s">
        <v>31</v>
      </c>
      <c r="O870" s="2" t="s">
        <v>863</v>
      </c>
      <c r="P870" s="2" t="s">
        <v>3465</v>
      </c>
      <c r="Q870" s="2" t="s">
        <v>3472</v>
      </c>
      <c r="R870" s="23" t="str">
        <f t="shared" si="107"/>
        <v>OK-Canadian-15N-8W-21</v>
      </c>
      <c r="S870" s="23" t="str">
        <f t="shared" si="104"/>
        <v>15N-8W-21</v>
      </c>
      <c r="T870" s="23" t="str">
        <f t="shared" si="105"/>
        <v>15</v>
      </c>
      <c r="U870" s="23" t="str">
        <f t="shared" si="108"/>
        <v>N</v>
      </c>
      <c r="V870" s="23" t="str">
        <f t="shared" si="106"/>
        <v>8</v>
      </c>
      <c r="W870" s="23" t="str">
        <f t="shared" si="109"/>
        <v>W</v>
      </c>
      <c r="X870" s="23" t="str">
        <f t="shared" si="110"/>
        <v>OK</v>
      </c>
      <c r="Y870" s="184" t="str">
        <f t="shared" si="111"/>
        <v>L0007933</v>
      </c>
      <c r="Z870" s="28"/>
      <c r="AA870" s="28"/>
      <c r="AB870" s="23"/>
    </row>
    <row r="871" spans="1:28" ht="15">
      <c r="A871" s="2" t="s">
        <v>7292</v>
      </c>
      <c r="B871" s="2" t="s">
        <v>13</v>
      </c>
      <c r="C871" s="2" t="s">
        <v>14</v>
      </c>
      <c r="D871" s="2" t="s">
        <v>1015</v>
      </c>
      <c r="E871" s="2" t="s">
        <v>766</v>
      </c>
      <c r="F871" s="2" t="s">
        <v>15</v>
      </c>
      <c r="G871" s="2" t="s">
        <v>3477</v>
      </c>
      <c r="H871" s="2" t="s">
        <v>3504</v>
      </c>
      <c r="I871" s="2" t="s">
        <v>16</v>
      </c>
      <c r="J871" s="75">
        <v>100.74</v>
      </c>
      <c r="K871" s="76">
        <v>0</v>
      </c>
      <c r="L871" s="77">
        <v>0.25</v>
      </c>
      <c r="M871" s="78">
        <v>34740</v>
      </c>
      <c r="N871" s="96" t="s">
        <v>5339</v>
      </c>
      <c r="O871" s="2" t="s">
        <v>863</v>
      </c>
      <c r="P871" s="2" t="s">
        <v>3465</v>
      </c>
      <c r="Q871" s="2" t="s">
        <v>3472</v>
      </c>
      <c r="R871" s="23" t="str">
        <f t="shared" si="107"/>
        <v>OK-Canadian-15N-8W-21</v>
      </c>
      <c r="S871" s="23" t="str">
        <f t="shared" si="104"/>
        <v>15N-8W-21</v>
      </c>
      <c r="T871" s="23" t="str">
        <f t="shared" si="105"/>
        <v>15</v>
      </c>
      <c r="U871" s="23" t="str">
        <f t="shared" si="108"/>
        <v>N</v>
      </c>
      <c r="V871" s="23" t="str">
        <f t="shared" si="106"/>
        <v>8</v>
      </c>
      <c r="W871" s="23" t="str">
        <f t="shared" si="109"/>
        <v>W</v>
      </c>
      <c r="X871" s="23" t="str">
        <f t="shared" si="110"/>
        <v>OK</v>
      </c>
      <c r="Y871" s="184" t="str">
        <f t="shared" si="111"/>
        <v>L0007934</v>
      </c>
      <c r="Z871" s="28"/>
      <c r="AA871" s="28"/>
      <c r="AB871" s="23"/>
    </row>
    <row r="872" spans="1:28" ht="15">
      <c r="A872" s="23" t="s">
        <v>7293</v>
      </c>
      <c r="B872" s="2" t="s">
        <v>13</v>
      </c>
      <c r="C872" s="2" t="s">
        <v>14</v>
      </c>
      <c r="D872" s="2" t="s">
        <v>1016</v>
      </c>
      <c r="E872" s="2" t="s">
        <v>215</v>
      </c>
      <c r="F872" s="2" t="s">
        <v>15</v>
      </c>
      <c r="G872" s="2" t="s">
        <v>3477</v>
      </c>
      <c r="H872" s="2" t="s">
        <v>3504</v>
      </c>
      <c r="I872" s="2" t="s">
        <v>16</v>
      </c>
      <c r="J872" s="75">
        <v>105.13</v>
      </c>
      <c r="K872" s="76">
        <v>0</v>
      </c>
      <c r="L872" s="77">
        <v>0.25</v>
      </c>
      <c r="M872" s="78">
        <v>34746</v>
      </c>
      <c r="N872" s="96" t="s">
        <v>5340</v>
      </c>
      <c r="O872" s="2" t="s">
        <v>863</v>
      </c>
      <c r="P872" s="2" t="s">
        <v>3465</v>
      </c>
      <c r="Q872" s="2" t="s">
        <v>3472</v>
      </c>
      <c r="R872" s="23" t="str">
        <f t="shared" si="107"/>
        <v>OK-Canadian-15N-8W-21</v>
      </c>
      <c r="S872" s="23" t="str">
        <f t="shared" si="104"/>
        <v>15N-8W-21</v>
      </c>
      <c r="T872" s="23" t="str">
        <f t="shared" si="105"/>
        <v>15</v>
      </c>
      <c r="U872" s="23" t="str">
        <f t="shared" si="108"/>
        <v>N</v>
      </c>
      <c r="V872" s="23" t="str">
        <f t="shared" si="106"/>
        <v>8</v>
      </c>
      <c r="W872" s="23" t="str">
        <f t="shared" si="109"/>
        <v>W</v>
      </c>
      <c r="X872" s="23" t="str">
        <f t="shared" si="110"/>
        <v>OK</v>
      </c>
      <c r="Y872" s="184" t="str">
        <f t="shared" si="111"/>
        <v>L0007935</v>
      </c>
      <c r="Z872" s="28"/>
      <c r="AA872" s="28"/>
      <c r="AB872" s="23"/>
    </row>
    <row r="873" spans="1:28" ht="15">
      <c r="A873" s="2" t="s">
        <v>7294</v>
      </c>
      <c r="B873" s="2" t="s">
        <v>13</v>
      </c>
      <c r="C873" s="2" t="s">
        <v>14</v>
      </c>
      <c r="D873" s="2" t="s">
        <v>1017</v>
      </c>
      <c r="E873" s="2" t="s">
        <v>1396</v>
      </c>
      <c r="F873" s="2" t="s">
        <v>15</v>
      </c>
      <c r="G873" s="2" t="s">
        <v>3477</v>
      </c>
      <c r="H873" s="2" t="s">
        <v>3504</v>
      </c>
      <c r="I873" s="2" t="s">
        <v>16</v>
      </c>
      <c r="J873" s="75">
        <v>170.37</v>
      </c>
      <c r="K873" s="76">
        <v>0</v>
      </c>
      <c r="L873" s="77">
        <v>0.1875</v>
      </c>
      <c r="M873" s="78">
        <v>31405</v>
      </c>
      <c r="N873" s="96" t="s">
        <v>4579</v>
      </c>
      <c r="O873" s="2" t="s">
        <v>863</v>
      </c>
      <c r="P873" s="2" t="s">
        <v>3465</v>
      </c>
      <c r="Q873" s="2" t="s">
        <v>3472</v>
      </c>
      <c r="R873" s="23" t="str">
        <f t="shared" si="107"/>
        <v>OK-Canadian-15N-8W-21</v>
      </c>
      <c r="S873" s="23" t="str">
        <f t="shared" si="104"/>
        <v>15N-8W-21</v>
      </c>
      <c r="T873" s="23" t="str">
        <f t="shared" si="105"/>
        <v>15</v>
      </c>
      <c r="U873" s="23" t="str">
        <f t="shared" si="108"/>
        <v>N</v>
      </c>
      <c r="V873" s="23" t="str">
        <f t="shared" si="106"/>
        <v>8</v>
      </c>
      <c r="W873" s="23" t="str">
        <f t="shared" si="109"/>
        <v>W</v>
      </c>
      <c r="X873" s="23" t="str">
        <f t="shared" si="110"/>
        <v>OK</v>
      </c>
      <c r="Y873" s="184" t="str">
        <f t="shared" si="111"/>
        <v>L0007936</v>
      </c>
      <c r="Z873" s="28"/>
      <c r="AA873" s="28"/>
      <c r="AB873" s="23"/>
    </row>
    <row r="874" spans="1:28" ht="15">
      <c r="A874" s="2" t="s">
        <v>7295</v>
      </c>
      <c r="B874" s="2" t="s">
        <v>13</v>
      </c>
      <c r="C874" s="2" t="s">
        <v>14</v>
      </c>
      <c r="D874" s="2" t="s">
        <v>1018</v>
      </c>
      <c r="E874" s="23" t="s">
        <v>201</v>
      </c>
      <c r="F874" s="2" t="s">
        <v>15</v>
      </c>
      <c r="G874" s="2" t="s">
        <v>3477</v>
      </c>
      <c r="H874" s="2" t="s">
        <v>3504</v>
      </c>
      <c r="I874" s="2" t="s">
        <v>16</v>
      </c>
      <c r="J874" s="75">
        <v>18.079999999999998</v>
      </c>
      <c r="K874" s="76">
        <v>0</v>
      </c>
      <c r="L874" s="77">
        <v>0.1875</v>
      </c>
      <c r="M874" s="78">
        <v>34065</v>
      </c>
      <c r="N874" s="96" t="s">
        <v>3885</v>
      </c>
      <c r="O874" s="2" t="s">
        <v>863</v>
      </c>
      <c r="P874" s="2" t="s">
        <v>3465</v>
      </c>
      <c r="Q874" s="2" t="s">
        <v>3472</v>
      </c>
      <c r="R874" s="23" t="str">
        <f t="shared" si="107"/>
        <v>OK-Canadian-15N-8W-21</v>
      </c>
      <c r="S874" s="23" t="str">
        <f t="shared" si="104"/>
        <v>15N-8W-21</v>
      </c>
      <c r="T874" s="23" t="str">
        <f t="shared" si="105"/>
        <v>15</v>
      </c>
      <c r="U874" s="23" t="str">
        <f t="shared" si="108"/>
        <v>N</v>
      </c>
      <c r="V874" s="23" t="str">
        <f t="shared" si="106"/>
        <v>8</v>
      </c>
      <c r="W874" s="23" t="str">
        <f t="shared" si="109"/>
        <v>W</v>
      </c>
      <c r="X874" s="23" t="str">
        <f t="shared" si="110"/>
        <v>OK</v>
      </c>
      <c r="Y874" s="184" t="str">
        <f t="shared" si="111"/>
        <v>L0007937</v>
      </c>
      <c r="Z874" s="28"/>
      <c r="AA874" s="28"/>
      <c r="AB874" s="23"/>
    </row>
    <row r="875" spans="1:28" ht="15">
      <c r="A875" s="23" t="s">
        <v>7296</v>
      </c>
      <c r="B875" s="2" t="s">
        <v>13</v>
      </c>
      <c r="C875" s="2" t="s">
        <v>14</v>
      </c>
      <c r="D875" s="2" t="s">
        <v>1019</v>
      </c>
      <c r="E875" s="2" t="s">
        <v>1177</v>
      </c>
      <c r="F875" s="2" t="s">
        <v>15</v>
      </c>
      <c r="G875" s="2" t="s">
        <v>3477</v>
      </c>
      <c r="H875" s="2" t="s">
        <v>3504</v>
      </c>
      <c r="I875" s="2" t="s">
        <v>16</v>
      </c>
      <c r="J875" s="75">
        <v>327.33999999999997</v>
      </c>
      <c r="K875" s="76">
        <v>0</v>
      </c>
      <c r="L875" s="77">
        <v>0.1875</v>
      </c>
      <c r="M875" s="78">
        <v>30568</v>
      </c>
      <c r="N875" s="96" t="s">
        <v>5341</v>
      </c>
      <c r="O875" s="2" t="s">
        <v>863</v>
      </c>
      <c r="P875" s="2" t="s">
        <v>3465</v>
      </c>
      <c r="Q875" s="2" t="s">
        <v>3472</v>
      </c>
      <c r="R875" s="23" t="str">
        <f t="shared" si="107"/>
        <v>OK-Canadian-15N-8W-21</v>
      </c>
      <c r="S875" s="23" t="str">
        <f t="shared" si="104"/>
        <v>15N-8W-21</v>
      </c>
      <c r="T875" s="23" t="str">
        <f t="shared" si="105"/>
        <v>15</v>
      </c>
      <c r="U875" s="23" t="str">
        <f t="shared" si="108"/>
        <v>N</v>
      </c>
      <c r="V875" s="23" t="str">
        <f t="shared" si="106"/>
        <v>8</v>
      </c>
      <c r="W875" s="23" t="str">
        <f t="shared" si="109"/>
        <v>W</v>
      </c>
      <c r="X875" s="23" t="str">
        <f t="shared" si="110"/>
        <v>OK</v>
      </c>
      <c r="Y875" s="184" t="str">
        <f t="shared" si="111"/>
        <v>L0007938</v>
      </c>
      <c r="Z875" s="28"/>
      <c r="AA875" s="28"/>
      <c r="AB875" s="23"/>
    </row>
    <row r="876" spans="1:28" ht="15">
      <c r="A876" s="2" t="s">
        <v>7297</v>
      </c>
      <c r="B876" s="2" t="s">
        <v>13</v>
      </c>
      <c r="C876" s="2" t="s">
        <v>14</v>
      </c>
      <c r="D876" s="2" t="s">
        <v>1020</v>
      </c>
      <c r="E876" s="2" t="s">
        <v>774</v>
      </c>
      <c r="F876" s="2" t="s">
        <v>15</v>
      </c>
      <c r="G876" s="2" t="s">
        <v>3477</v>
      </c>
      <c r="H876" s="2" t="s">
        <v>3504</v>
      </c>
      <c r="I876" s="2" t="s">
        <v>16</v>
      </c>
      <c r="J876" s="75">
        <v>84.59</v>
      </c>
      <c r="K876" s="76">
        <v>0</v>
      </c>
      <c r="L876" s="77">
        <v>0.1875</v>
      </c>
      <c r="M876" s="78">
        <v>30659</v>
      </c>
      <c r="N876" s="96" t="s">
        <v>5342</v>
      </c>
      <c r="O876" s="2" t="s">
        <v>863</v>
      </c>
      <c r="P876" s="2" t="s">
        <v>3465</v>
      </c>
      <c r="Q876" s="2" t="s">
        <v>3472</v>
      </c>
      <c r="R876" s="23" t="str">
        <f t="shared" si="107"/>
        <v>OK-Canadian-15N-8W-21</v>
      </c>
      <c r="S876" s="23" t="str">
        <f t="shared" si="104"/>
        <v>15N-8W-21</v>
      </c>
      <c r="T876" s="23" t="str">
        <f t="shared" si="105"/>
        <v>15</v>
      </c>
      <c r="U876" s="23" t="str">
        <f t="shared" si="108"/>
        <v>N</v>
      </c>
      <c r="V876" s="23" t="str">
        <f t="shared" si="106"/>
        <v>8</v>
      </c>
      <c r="W876" s="23" t="str">
        <f t="shared" si="109"/>
        <v>W</v>
      </c>
      <c r="X876" s="23" t="str">
        <f t="shared" si="110"/>
        <v>OK</v>
      </c>
      <c r="Y876" s="184" t="str">
        <f t="shared" si="111"/>
        <v>L0007939</v>
      </c>
      <c r="Z876" s="28"/>
      <c r="AA876" s="28"/>
      <c r="AB876" s="23"/>
    </row>
    <row r="877" spans="1:28" ht="15">
      <c r="A877" s="2" t="s">
        <v>7298</v>
      </c>
      <c r="B877" s="2" t="s">
        <v>13</v>
      </c>
      <c r="C877" s="2" t="s">
        <v>14</v>
      </c>
      <c r="D877" s="2" t="s">
        <v>1021</v>
      </c>
      <c r="E877" s="2" t="s">
        <v>1471</v>
      </c>
      <c r="F877" s="2" t="s">
        <v>15</v>
      </c>
      <c r="G877" s="2" t="s">
        <v>3477</v>
      </c>
      <c r="H877" s="2" t="s">
        <v>3504</v>
      </c>
      <c r="I877" s="2" t="s">
        <v>16</v>
      </c>
      <c r="J877" s="75">
        <v>92.17</v>
      </c>
      <c r="K877" s="76">
        <v>0</v>
      </c>
      <c r="L877" s="77">
        <v>0.1875</v>
      </c>
      <c r="M877" s="78">
        <v>35216</v>
      </c>
      <c r="N877" s="96" t="s">
        <v>5343</v>
      </c>
      <c r="O877" s="2" t="s">
        <v>863</v>
      </c>
      <c r="P877" s="2" t="s">
        <v>3465</v>
      </c>
      <c r="Q877" s="2" t="s">
        <v>3472</v>
      </c>
      <c r="R877" s="23" t="str">
        <f t="shared" si="107"/>
        <v>OK-Canadian-15N-8W-21</v>
      </c>
      <c r="S877" s="23" t="str">
        <f t="shared" si="104"/>
        <v>15N-8W-21</v>
      </c>
      <c r="T877" s="23" t="str">
        <f t="shared" si="105"/>
        <v>15</v>
      </c>
      <c r="U877" s="23" t="str">
        <f t="shared" si="108"/>
        <v>N</v>
      </c>
      <c r="V877" s="23" t="str">
        <f t="shared" si="106"/>
        <v>8</v>
      </c>
      <c r="W877" s="23" t="str">
        <f t="shared" si="109"/>
        <v>W</v>
      </c>
      <c r="X877" s="23" t="str">
        <f t="shared" si="110"/>
        <v>OK</v>
      </c>
      <c r="Y877" s="184" t="str">
        <f t="shared" si="111"/>
        <v>L0007940</v>
      </c>
      <c r="Z877" s="28"/>
      <c r="AA877" s="28"/>
      <c r="AB877" s="23"/>
    </row>
    <row r="878" spans="1:28" ht="15">
      <c r="A878" s="23" t="s">
        <v>7299</v>
      </c>
      <c r="B878" s="2" t="s">
        <v>13</v>
      </c>
      <c r="C878" s="2" t="s">
        <v>14</v>
      </c>
      <c r="D878" s="2" t="s">
        <v>1022</v>
      </c>
      <c r="E878" s="23" t="s">
        <v>2552</v>
      </c>
      <c r="F878" s="2" t="s">
        <v>15</v>
      </c>
      <c r="G878" s="2" t="s">
        <v>3477</v>
      </c>
      <c r="H878" s="2" t="s">
        <v>3504</v>
      </c>
      <c r="I878" s="2" t="s">
        <v>16</v>
      </c>
      <c r="J878" s="75">
        <v>116.38</v>
      </c>
      <c r="K878" s="76">
        <v>0</v>
      </c>
      <c r="L878" s="77">
        <v>0.1875</v>
      </c>
      <c r="M878" s="78">
        <v>33560</v>
      </c>
      <c r="N878" s="96" t="s">
        <v>5344</v>
      </c>
      <c r="O878" s="2" t="s">
        <v>863</v>
      </c>
      <c r="P878" s="2" t="s">
        <v>3465</v>
      </c>
      <c r="Q878" s="2" t="s">
        <v>3472</v>
      </c>
      <c r="R878" s="23" t="str">
        <f t="shared" si="107"/>
        <v>OK-Canadian-15N-8W-21</v>
      </c>
      <c r="S878" s="23" t="str">
        <f t="shared" si="104"/>
        <v>15N-8W-21</v>
      </c>
      <c r="T878" s="23" t="str">
        <f t="shared" si="105"/>
        <v>15</v>
      </c>
      <c r="U878" s="23" t="str">
        <f t="shared" si="108"/>
        <v>N</v>
      </c>
      <c r="V878" s="23" t="str">
        <f t="shared" si="106"/>
        <v>8</v>
      </c>
      <c r="W878" s="23" t="str">
        <f t="shared" si="109"/>
        <v>W</v>
      </c>
      <c r="X878" s="23" t="str">
        <f t="shared" si="110"/>
        <v>OK</v>
      </c>
      <c r="Y878" s="184" t="str">
        <f t="shared" si="111"/>
        <v>L0007941</v>
      </c>
      <c r="Z878" s="28"/>
      <c r="AA878" s="28"/>
      <c r="AB878" s="23"/>
    </row>
    <row r="879" spans="1:28" ht="15">
      <c r="A879" s="2" t="s">
        <v>7300</v>
      </c>
      <c r="B879" s="2" t="s">
        <v>13</v>
      </c>
      <c r="C879" s="2" t="s">
        <v>14</v>
      </c>
      <c r="D879" s="2" t="s">
        <v>1023</v>
      </c>
      <c r="E879" s="23" t="s">
        <v>2692</v>
      </c>
      <c r="F879" s="2" t="s">
        <v>15</v>
      </c>
      <c r="G879" s="2" t="s">
        <v>3477</v>
      </c>
      <c r="H879" s="2" t="s">
        <v>3504</v>
      </c>
      <c r="I879" s="2" t="s">
        <v>16</v>
      </c>
      <c r="J879" s="75">
        <v>18.3</v>
      </c>
      <c r="K879" s="76">
        <v>0</v>
      </c>
      <c r="L879" s="77">
        <v>0.1875</v>
      </c>
      <c r="M879" s="78">
        <v>30938</v>
      </c>
      <c r="N879" s="96" t="s">
        <v>5345</v>
      </c>
      <c r="O879" s="2" t="s">
        <v>863</v>
      </c>
      <c r="P879" s="2" t="s">
        <v>3465</v>
      </c>
      <c r="Q879" s="2" t="s">
        <v>3472</v>
      </c>
      <c r="R879" s="23" t="str">
        <f t="shared" si="107"/>
        <v>OK-Canadian-15N-8W-21</v>
      </c>
      <c r="S879" s="23" t="str">
        <f t="shared" si="104"/>
        <v>15N-8W-21</v>
      </c>
      <c r="T879" s="23" t="str">
        <f t="shared" si="105"/>
        <v>15</v>
      </c>
      <c r="U879" s="23" t="str">
        <f t="shared" si="108"/>
        <v>N</v>
      </c>
      <c r="V879" s="23" t="str">
        <f t="shared" si="106"/>
        <v>8</v>
      </c>
      <c r="W879" s="23" t="str">
        <f t="shared" si="109"/>
        <v>W</v>
      </c>
      <c r="X879" s="23" t="str">
        <f t="shared" si="110"/>
        <v>OK</v>
      </c>
      <c r="Y879" s="184" t="str">
        <f t="shared" si="111"/>
        <v>L0007942</v>
      </c>
      <c r="Z879" s="28"/>
      <c r="AA879" s="28"/>
      <c r="AB879" s="23"/>
    </row>
    <row r="880" spans="1:28" ht="15">
      <c r="A880" s="2" t="s">
        <v>7301</v>
      </c>
      <c r="B880" s="2" t="s">
        <v>13</v>
      </c>
      <c r="C880" s="2" t="s">
        <v>14</v>
      </c>
      <c r="D880" s="2" t="s">
        <v>1024</v>
      </c>
      <c r="E880" s="2" t="s">
        <v>1177</v>
      </c>
      <c r="F880" s="2" t="s">
        <v>15</v>
      </c>
      <c r="G880" s="2" t="s">
        <v>3477</v>
      </c>
      <c r="H880" s="2" t="s">
        <v>3504</v>
      </c>
      <c r="I880" s="2" t="s">
        <v>16</v>
      </c>
      <c r="J880" s="75">
        <v>107.58</v>
      </c>
      <c r="K880" s="76">
        <v>0</v>
      </c>
      <c r="L880" s="77">
        <v>0.25</v>
      </c>
      <c r="M880" s="78">
        <v>34749</v>
      </c>
      <c r="N880" s="96" t="s">
        <v>5346</v>
      </c>
      <c r="O880" s="2" t="s">
        <v>863</v>
      </c>
      <c r="P880" s="2" t="s">
        <v>3465</v>
      </c>
      <c r="Q880" s="2" t="s">
        <v>3472</v>
      </c>
      <c r="R880" s="23" t="str">
        <f t="shared" si="107"/>
        <v>OK-Canadian-15N-8W-21</v>
      </c>
      <c r="S880" s="23" t="str">
        <f t="shared" si="104"/>
        <v>15N-8W-21</v>
      </c>
      <c r="T880" s="23" t="str">
        <f t="shared" si="105"/>
        <v>15</v>
      </c>
      <c r="U880" s="23" t="str">
        <f t="shared" si="108"/>
        <v>N</v>
      </c>
      <c r="V880" s="23" t="str">
        <f t="shared" si="106"/>
        <v>8</v>
      </c>
      <c r="W880" s="23" t="str">
        <f t="shared" si="109"/>
        <v>W</v>
      </c>
      <c r="X880" s="23" t="str">
        <f t="shared" si="110"/>
        <v>OK</v>
      </c>
      <c r="Y880" s="184" t="str">
        <f t="shared" si="111"/>
        <v>L0007943</v>
      </c>
      <c r="Z880" s="28"/>
      <c r="AA880" s="28"/>
      <c r="AB880" s="23"/>
    </row>
    <row r="881" spans="1:28" ht="15">
      <c r="A881" s="23" t="s">
        <v>7302</v>
      </c>
      <c r="B881" s="2" t="s">
        <v>13</v>
      </c>
      <c r="C881" s="2" t="s">
        <v>14</v>
      </c>
      <c r="D881" s="2" t="s">
        <v>1025</v>
      </c>
      <c r="E881" s="2" t="s">
        <v>616</v>
      </c>
      <c r="F881" s="2" t="s">
        <v>15</v>
      </c>
      <c r="G881" s="2" t="s">
        <v>3477</v>
      </c>
      <c r="H881" s="2" t="s">
        <v>3504</v>
      </c>
      <c r="I881" s="2" t="s">
        <v>16</v>
      </c>
      <c r="J881" s="75">
        <v>99.44</v>
      </c>
      <c r="K881" s="76">
        <v>0</v>
      </c>
      <c r="L881" s="77">
        <v>0.1875</v>
      </c>
      <c r="M881" s="78">
        <v>35216</v>
      </c>
      <c r="N881" s="96" t="s">
        <v>5347</v>
      </c>
      <c r="O881" s="2" t="s">
        <v>863</v>
      </c>
      <c r="P881" s="2" t="s">
        <v>3465</v>
      </c>
      <c r="Q881" s="2" t="s">
        <v>3472</v>
      </c>
      <c r="R881" s="23" t="str">
        <f t="shared" si="107"/>
        <v>OK-Canadian-15N-8W-21</v>
      </c>
      <c r="S881" s="23" t="str">
        <f t="shared" si="104"/>
        <v>15N-8W-21</v>
      </c>
      <c r="T881" s="23" t="str">
        <f t="shared" si="105"/>
        <v>15</v>
      </c>
      <c r="U881" s="23" t="str">
        <f t="shared" si="108"/>
        <v>N</v>
      </c>
      <c r="V881" s="23" t="str">
        <f t="shared" si="106"/>
        <v>8</v>
      </c>
      <c r="W881" s="23" t="str">
        <f t="shared" si="109"/>
        <v>W</v>
      </c>
      <c r="X881" s="23" t="str">
        <f t="shared" si="110"/>
        <v>OK</v>
      </c>
      <c r="Y881" s="184" t="str">
        <f t="shared" si="111"/>
        <v>L0007944</v>
      </c>
      <c r="Z881" s="28"/>
      <c r="AA881" s="28"/>
      <c r="AB881" s="23"/>
    </row>
    <row r="882" spans="1:28" ht="15">
      <c r="A882" s="2" t="s">
        <v>7303</v>
      </c>
      <c r="B882" s="2" t="s">
        <v>13</v>
      </c>
      <c r="C882" s="2" t="s">
        <v>14</v>
      </c>
      <c r="D882" s="2" t="s">
        <v>1026</v>
      </c>
      <c r="E882" s="2" t="s">
        <v>1051</v>
      </c>
      <c r="F882" s="2" t="s">
        <v>15</v>
      </c>
      <c r="G882" s="2" t="s">
        <v>3477</v>
      </c>
      <c r="H882" s="2" t="s">
        <v>3504</v>
      </c>
      <c r="I882" s="2" t="s">
        <v>16</v>
      </c>
      <c r="J882" s="75">
        <v>97</v>
      </c>
      <c r="K882" s="76">
        <v>0</v>
      </c>
      <c r="L882" s="77">
        <v>0.1875</v>
      </c>
      <c r="M882" s="78">
        <v>37736</v>
      </c>
      <c r="N882" s="96" t="s">
        <v>5337</v>
      </c>
      <c r="O882" s="2" t="s">
        <v>863</v>
      </c>
      <c r="P882" s="2" t="s">
        <v>3465</v>
      </c>
      <c r="Q882" s="2" t="s">
        <v>3472</v>
      </c>
      <c r="R882" s="23" t="str">
        <f t="shared" si="107"/>
        <v>OK-Canadian-15N-8W-21</v>
      </c>
      <c r="S882" s="23" t="str">
        <f t="shared" si="104"/>
        <v>15N-8W-21</v>
      </c>
      <c r="T882" s="23" t="str">
        <f t="shared" si="105"/>
        <v>15</v>
      </c>
      <c r="U882" s="23" t="str">
        <f t="shared" si="108"/>
        <v>N</v>
      </c>
      <c r="V882" s="23" t="str">
        <f t="shared" si="106"/>
        <v>8</v>
      </c>
      <c r="W882" s="23" t="str">
        <f t="shared" si="109"/>
        <v>W</v>
      </c>
      <c r="X882" s="23" t="str">
        <f t="shared" si="110"/>
        <v>OK</v>
      </c>
      <c r="Y882" s="184" t="str">
        <f t="shared" si="111"/>
        <v>L0007945</v>
      </c>
      <c r="Z882" s="28"/>
      <c r="AA882" s="28"/>
      <c r="AB882" s="23"/>
    </row>
    <row r="883" spans="1:28" ht="15">
      <c r="A883" s="2" t="s">
        <v>7304</v>
      </c>
      <c r="B883" s="2" t="s">
        <v>13</v>
      </c>
      <c r="C883" s="2" t="s">
        <v>14</v>
      </c>
      <c r="D883" s="2" t="s">
        <v>1027</v>
      </c>
      <c r="E883" s="23" t="s">
        <v>2276</v>
      </c>
      <c r="F883" s="2" t="s">
        <v>15</v>
      </c>
      <c r="G883" s="2" t="s">
        <v>3477</v>
      </c>
      <c r="H883" s="2" t="s">
        <v>3504</v>
      </c>
      <c r="I883" s="2" t="s">
        <v>16</v>
      </c>
      <c r="J883" s="75">
        <v>109.15</v>
      </c>
      <c r="K883" s="76">
        <v>0</v>
      </c>
      <c r="L883" s="77">
        <v>0.25</v>
      </c>
      <c r="M883" s="78">
        <v>34732</v>
      </c>
      <c r="N883" s="96" t="s">
        <v>5348</v>
      </c>
      <c r="O883" s="2" t="s">
        <v>863</v>
      </c>
      <c r="P883" s="2" t="s">
        <v>3465</v>
      </c>
      <c r="Q883" s="2" t="s">
        <v>3472</v>
      </c>
      <c r="R883" s="23" t="str">
        <f t="shared" si="107"/>
        <v>OK-Canadian-15N-8W-21</v>
      </c>
      <c r="S883" s="23" t="str">
        <f t="shared" si="104"/>
        <v>15N-8W-21</v>
      </c>
      <c r="T883" s="23" t="str">
        <f t="shared" si="105"/>
        <v>15</v>
      </c>
      <c r="U883" s="23" t="str">
        <f t="shared" si="108"/>
        <v>N</v>
      </c>
      <c r="V883" s="23" t="str">
        <f t="shared" si="106"/>
        <v>8</v>
      </c>
      <c r="W883" s="23" t="str">
        <f t="shared" si="109"/>
        <v>W</v>
      </c>
      <c r="X883" s="23" t="str">
        <f t="shared" si="110"/>
        <v>OK</v>
      </c>
      <c r="Y883" s="184" t="str">
        <f t="shared" si="111"/>
        <v>L0007946</v>
      </c>
      <c r="Z883" s="28"/>
      <c r="AA883" s="28"/>
      <c r="AB883" s="23"/>
    </row>
    <row r="884" spans="1:28" ht="15">
      <c r="A884" s="23" t="s">
        <v>7305</v>
      </c>
      <c r="B884" s="2" t="s">
        <v>13</v>
      </c>
      <c r="C884" s="2" t="s">
        <v>14</v>
      </c>
      <c r="D884" s="2" t="s">
        <v>1028</v>
      </c>
      <c r="E884" s="2" t="s">
        <v>1396</v>
      </c>
      <c r="F884" s="2" t="s">
        <v>15</v>
      </c>
      <c r="G884" s="2" t="s">
        <v>3477</v>
      </c>
      <c r="H884" s="2" t="s">
        <v>3504</v>
      </c>
      <c r="I884" s="2" t="s">
        <v>16</v>
      </c>
      <c r="J884" s="75">
        <v>92.55</v>
      </c>
      <c r="K884" s="76">
        <v>0</v>
      </c>
      <c r="L884" s="77">
        <v>0.1875</v>
      </c>
      <c r="M884" s="78">
        <v>34749</v>
      </c>
      <c r="N884" s="96" t="s">
        <v>5349</v>
      </c>
      <c r="O884" s="2" t="s">
        <v>863</v>
      </c>
      <c r="P884" s="2" t="s">
        <v>3465</v>
      </c>
      <c r="Q884" s="2" t="s">
        <v>3472</v>
      </c>
      <c r="R884" s="23" t="str">
        <f t="shared" si="107"/>
        <v>OK-Canadian-15N-8W-21</v>
      </c>
      <c r="S884" s="23" t="str">
        <f t="shared" si="104"/>
        <v>15N-8W-21</v>
      </c>
      <c r="T884" s="23" t="str">
        <f t="shared" si="105"/>
        <v>15</v>
      </c>
      <c r="U884" s="23" t="str">
        <f t="shared" si="108"/>
        <v>N</v>
      </c>
      <c r="V884" s="23" t="str">
        <f t="shared" si="106"/>
        <v>8</v>
      </c>
      <c r="W884" s="23" t="str">
        <f t="shared" si="109"/>
        <v>W</v>
      </c>
      <c r="X884" s="23" t="str">
        <f t="shared" si="110"/>
        <v>OK</v>
      </c>
      <c r="Y884" s="184" t="str">
        <f t="shared" si="111"/>
        <v>L0007947</v>
      </c>
      <c r="Z884" s="28"/>
      <c r="AA884" s="28"/>
      <c r="AB884" s="23"/>
    </row>
    <row r="885" spans="1:28" ht="15">
      <c r="A885" s="2" t="s">
        <v>7306</v>
      </c>
      <c r="B885" s="2" t="s">
        <v>13</v>
      </c>
      <c r="C885" s="2" t="s">
        <v>14</v>
      </c>
      <c r="D885" s="2" t="s">
        <v>1029</v>
      </c>
      <c r="E885" s="23" t="s">
        <v>3063</v>
      </c>
      <c r="F885" s="2" t="s">
        <v>15</v>
      </c>
      <c r="G885" s="2" t="s">
        <v>3477</v>
      </c>
      <c r="H885" s="2" t="s">
        <v>3504</v>
      </c>
      <c r="I885" s="2" t="s">
        <v>16</v>
      </c>
      <c r="J885" s="75">
        <v>88.8</v>
      </c>
      <c r="K885" s="76">
        <v>0</v>
      </c>
      <c r="L885" s="77">
        <v>0.1875</v>
      </c>
      <c r="M885" s="78">
        <v>35216</v>
      </c>
      <c r="N885" s="96" t="s">
        <v>5347</v>
      </c>
      <c r="O885" s="2" t="s">
        <v>863</v>
      </c>
      <c r="P885" s="2" t="s">
        <v>3465</v>
      </c>
      <c r="Q885" s="2" t="s">
        <v>3472</v>
      </c>
      <c r="R885" s="23" t="str">
        <f t="shared" si="107"/>
        <v>OK-Canadian-15N-8W-21</v>
      </c>
      <c r="S885" s="23" t="str">
        <f t="shared" si="104"/>
        <v>15N-8W-21</v>
      </c>
      <c r="T885" s="23" t="str">
        <f t="shared" si="105"/>
        <v>15</v>
      </c>
      <c r="U885" s="23" t="str">
        <f t="shared" si="108"/>
        <v>N</v>
      </c>
      <c r="V885" s="23" t="str">
        <f t="shared" si="106"/>
        <v>8</v>
      </c>
      <c r="W885" s="23" t="str">
        <f t="shared" si="109"/>
        <v>W</v>
      </c>
      <c r="X885" s="23" t="str">
        <f t="shared" si="110"/>
        <v>OK</v>
      </c>
      <c r="Y885" s="184" t="str">
        <f t="shared" si="111"/>
        <v>L0007948</v>
      </c>
      <c r="Z885" s="28"/>
      <c r="AA885" s="28"/>
      <c r="AB885" s="23"/>
    </row>
    <row r="886" spans="1:28" ht="15">
      <c r="A886" s="2" t="s">
        <v>7307</v>
      </c>
      <c r="B886" s="2" t="s">
        <v>13</v>
      </c>
      <c r="C886" s="2" t="s">
        <v>14</v>
      </c>
      <c r="D886" s="2" t="s">
        <v>1030</v>
      </c>
      <c r="E886" s="2" t="s">
        <v>616</v>
      </c>
      <c r="F886" s="2" t="s">
        <v>15</v>
      </c>
      <c r="G886" s="2" t="s">
        <v>3477</v>
      </c>
      <c r="H886" s="2" t="s">
        <v>3504</v>
      </c>
      <c r="I886" s="2" t="s">
        <v>16</v>
      </c>
      <c r="J886" s="75">
        <v>346.68</v>
      </c>
      <c r="K886" s="76">
        <v>0</v>
      </c>
      <c r="L886" s="77">
        <v>0.1875</v>
      </c>
      <c r="M886" s="78">
        <v>33572</v>
      </c>
      <c r="N886" s="96" t="s">
        <v>5350</v>
      </c>
      <c r="O886" s="2" t="s">
        <v>863</v>
      </c>
      <c r="P886" s="2" t="s">
        <v>3465</v>
      </c>
      <c r="Q886" s="2" t="s">
        <v>3472</v>
      </c>
      <c r="R886" s="23" t="str">
        <f t="shared" si="107"/>
        <v>OK-Canadian-15N-8W-21</v>
      </c>
      <c r="S886" s="23" t="str">
        <f t="shared" si="104"/>
        <v>15N-8W-21</v>
      </c>
      <c r="T886" s="23" t="str">
        <f t="shared" si="105"/>
        <v>15</v>
      </c>
      <c r="U886" s="23" t="str">
        <f t="shared" si="108"/>
        <v>N</v>
      </c>
      <c r="V886" s="23" t="str">
        <f t="shared" si="106"/>
        <v>8</v>
      </c>
      <c r="W886" s="23" t="str">
        <f t="shared" si="109"/>
        <v>W</v>
      </c>
      <c r="X886" s="23" t="str">
        <f t="shared" si="110"/>
        <v>OK</v>
      </c>
      <c r="Y886" s="184" t="str">
        <f t="shared" si="111"/>
        <v>L0007949</v>
      </c>
      <c r="Z886" s="28"/>
      <c r="AA886" s="28"/>
      <c r="AB886" s="23"/>
    </row>
    <row r="887" spans="1:28" ht="15">
      <c r="A887" s="23" t="s">
        <v>7308</v>
      </c>
      <c r="B887" s="2" t="s">
        <v>13</v>
      </c>
      <c r="C887" s="2" t="s">
        <v>14</v>
      </c>
      <c r="D887" s="2" t="s">
        <v>1031</v>
      </c>
      <c r="E887" s="2" t="s">
        <v>215</v>
      </c>
      <c r="F887" s="2" t="s">
        <v>15</v>
      </c>
      <c r="G887" s="2" t="s">
        <v>3477</v>
      </c>
      <c r="H887" s="2" t="s">
        <v>3504</v>
      </c>
      <c r="I887" s="2" t="s">
        <v>16</v>
      </c>
      <c r="J887" s="75">
        <v>1.95</v>
      </c>
      <c r="K887" s="76">
        <v>0</v>
      </c>
      <c r="L887" s="77">
        <v>0.1875</v>
      </c>
      <c r="M887" s="78">
        <v>31309</v>
      </c>
      <c r="N887" s="96" t="s">
        <v>5351</v>
      </c>
      <c r="O887" s="2" t="s">
        <v>863</v>
      </c>
      <c r="P887" s="2" t="s">
        <v>3465</v>
      </c>
      <c r="Q887" s="2" t="s">
        <v>3472</v>
      </c>
      <c r="R887" s="23" t="str">
        <f t="shared" si="107"/>
        <v>OK-Canadian-15N-8W-21</v>
      </c>
      <c r="S887" s="23" t="str">
        <f t="shared" si="104"/>
        <v>15N-8W-21</v>
      </c>
      <c r="T887" s="23" t="str">
        <f t="shared" si="105"/>
        <v>15</v>
      </c>
      <c r="U887" s="23" t="str">
        <f t="shared" si="108"/>
        <v>N</v>
      </c>
      <c r="V887" s="23" t="str">
        <f t="shared" si="106"/>
        <v>8</v>
      </c>
      <c r="W887" s="23" t="str">
        <f t="shared" si="109"/>
        <v>W</v>
      </c>
      <c r="X887" s="23" t="str">
        <f t="shared" si="110"/>
        <v>OK</v>
      </c>
      <c r="Y887" s="184" t="str">
        <f t="shared" si="111"/>
        <v>L0007950</v>
      </c>
      <c r="Z887" s="28"/>
      <c r="AA887" s="28"/>
      <c r="AB887" s="23"/>
    </row>
    <row r="888" spans="1:28" ht="15">
      <c r="A888" s="2" t="s">
        <v>7309</v>
      </c>
      <c r="B888" s="23" t="s">
        <v>13</v>
      </c>
      <c r="C888" s="2" t="s">
        <v>14</v>
      </c>
      <c r="D888" s="2" t="s">
        <v>120</v>
      </c>
      <c r="E888" s="2" t="s">
        <v>215</v>
      </c>
      <c r="F888" s="2" t="s">
        <v>15</v>
      </c>
      <c r="G888" s="2" t="s">
        <v>3476</v>
      </c>
      <c r="H888" s="23" t="s">
        <v>3499</v>
      </c>
      <c r="I888" s="2" t="s">
        <v>16</v>
      </c>
      <c r="J888" s="75">
        <v>151.47999999999999</v>
      </c>
      <c r="K888" s="76">
        <v>78</v>
      </c>
      <c r="L888" s="77">
        <v>0.1875</v>
      </c>
      <c r="M888" s="78">
        <v>40990</v>
      </c>
      <c r="N888" s="94" t="s">
        <v>4580</v>
      </c>
      <c r="O888" s="2" t="s">
        <v>538</v>
      </c>
      <c r="P888" s="2" t="s">
        <v>3468</v>
      </c>
      <c r="Q888" s="2" t="s">
        <v>3471</v>
      </c>
      <c r="R888" s="23" t="str">
        <f t="shared" si="107"/>
        <v>OK-Grady-13N-7W-16</v>
      </c>
      <c r="S888" s="23" t="str">
        <f t="shared" si="104"/>
        <v>13N-7W-16</v>
      </c>
      <c r="T888" s="23" t="str">
        <f t="shared" si="105"/>
        <v>13</v>
      </c>
      <c r="U888" s="23" t="str">
        <f t="shared" si="108"/>
        <v>N</v>
      </c>
      <c r="V888" s="23" t="str">
        <f t="shared" si="106"/>
        <v>7</v>
      </c>
      <c r="W888" s="23" t="str">
        <f t="shared" si="109"/>
        <v>W</v>
      </c>
      <c r="X888" s="23" t="str">
        <f t="shared" si="110"/>
        <v>OK</v>
      </c>
      <c r="Y888" s="184" t="str">
        <f t="shared" si="111"/>
        <v>L0007951</v>
      </c>
      <c r="Z888" s="28"/>
      <c r="AA888" s="28"/>
      <c r="AB888" s="23"/>
    </row>
    <row r="889" spans="1:28" ht="15">
      <c r="A889" s="2" t="s">
        <v>7310</v>
      </c>
      <c r="B889" s="2" t="s">
        <v>13</v>
      </c>
      <c r="C889" s="2" t="s">
        <v>14</v>
      </c>
      <c r="D889" s="2" t="s">
        <v>1032</v>
      </c>
      <c r="E889" s="23" t="s">
        <v>3063</v>
      </c>
      <c r="F889" s="2" t="s">
        <v>15</v>
      </c>
      <c r="G889" s="2" t="s">
        <v>3477</v>
      </c>
      <c r="H889" s="2" t="s">
        <v>3508</v>
      </c>
      <c r="I889" s="2" t="s">
        <v>16</v>
      </c>
      <c r="J889" s="75">
        <v>82.64</v>
      </c>
      <c r="K889" s="76">
        <v>15</v>
      </c>
      <c r="L889" s="77">
        <v>0.125</v>
      </c>
      <c r="M889" s="78">
        <v>41450</v>
      </c>
      <c r="N889" s="96" t="s">
        <v>3886</v>
      </c>
      <c r="O889" s="2" t="s">
        <v>280</v>
      </c>
      <c r="P889" s="2" t="s">
        <v>3466</v>
      </c>
      <c r="Q889" s="2" t="s">
        <v>3473</v>
      </c>
      <c r="R889" s="23" t="str">
        <f t="shared" si="107"/>
        <v>OK-Canadian-16N-9W-14</v>
      </c>
      <c r="S889" s="23" t="str">
        <f t="shared" si="104"/>
        <v>16N-9W-14</v>
      </c>
      <c r="T889" s="23" t="str">
        <f t="shared" si="105"/>
        <v>16</v>
      </c>
      <c r="U889" s="23" t="str">
        <f t="shared" si="108"/>
        <v>N</v>
      </c>
      <c r="V889" s="23" t="str">
        <f t="shared" si="106"/>
        <v>9</v>
      </c>
      <c r="W889" s="23" t="str">
        <f t="shared" si="109"/>
        <v>W</v>
      </c>
      <c r="X889" s="23" t="str">
        <f t="shared" si="110"/>
        <v>OK</v>
      </c>
      <c r="Y889" s="184" t="str">
        <f t="shared" si="111"/>
        <v>L0007952</v>
      </c>
      <c r="Z889" s="28"/>
      <c r="AA889" s="28"/>
      <c r="AB889" s="23"/>
    </row>
    <row r="890" spans="1:28" ht="15">
      <c r="A890" s="23" t="s">
        <v>7311</v>
      </c>
      <c r="B890" s="2" t="s">
        <v>13</v>
      </c>
      <c r="C890" s="2" t="s">
        <v>14</v>
      </c>
      <c r="D890" s="2" t="s">
        <v>373</v>
      </c>
      <c r="E890" s="2" t="s">
        <v>1051</v>
      </c>
      <c r="F890" s="2" t="s">
        <v>15</v>
      </c>
      <c r="G890" s="2" t="s">
        <v>3476</v>
      </c>
      <c r="H890" s="2" t="s">
        <v>3499</v>
      </c>
      <c r="I890" s="2" t="s">
        <v>16</v>
      </c>
      <c r="J890" s="75">
        <v>161.58000000000001</v>
      </c>
      <c r="K890" s="76">
        <v>0.33329999999999999</v>
      </c>
      <c r="L890" s="77">
        <v>0.1875</v>
      </c>
      <c r="M890" s="78">
        <v>40984</v>
      </c>
      <c r="N890" s="96" t="s">
        <v>32</v>
      </c>
      <c r="O890" s="2" t="s">
        <v>538</v>
      </c>
      <c r="P890" s="2" t="s">
        <v>3468</v>
      </c>
      <c r="Q890" s="2" t="s">
        <v>3471</v>
      </c>
      <c r="R890" s="23" t="str">
        <f t="shared" si="107"/>
        <v>OK-Grady-13N-7W-16</v>
      </c>
      <c r="S890" s="23" t="str">
        <f t="shared" si="104"/>
        <v>13N-7W-16</v>
      </c>
      <c r="T890" s="23" t="str">
        <f t="shared" si="105"/>
        <v>13</v>
      </c>
      <c r="U890" s="23" t="str">
        <f t="shared" si="108"/>
        <v>N</v>
      </c>
      <c r="V890" s="23" t="str">
        <f t="shared" si="106"/>
        <v>7</v>
      </c>
      <c r="W890" s="23" t="str">
        <f t="shared" si="109"/>
        <v>W</v>
      </c>
      <c r="X890" s="23" t="str">
        <f t="shared" si="110"/>
        <v>OK</v>
      </c>
      <c r="Y890" s="184" t="str">
        <f t="shared" si="111"/>
        <v>L0007953</v>
      </c>
      <c r="Z890" s="28"/>
      <c r="AA890" s="28"/>
      <c r="AB890" s="23"/>
    </row>
    <row r="891" spans="1:28" ht="15">
      <c r="A891" s="2" t="s">
        <v>7312</v>
      </c>
      <c r="B891" s="2" t="s">
        <v>13</v>
      </c>
      <c r="C891" s="2" t="s">
        <v>14</v>
      </c>
      <c r="D891" s="2" t="s">
        <v>1033</v>
      </c>
      <c r="E891" s="23" t="s">
        <v>1589</v>
      </c>
      <c r="F891" s="2" t="s">
        <v>15</v>
      </c>
      <c r="G891" s="2" t="s">
        <v>3476</v>
      </c>
      <c r="H891" s="2" t="s">
        <v>3499</v>
      </c>
      <c r="I891" s="2" t="s">
        <v>16</v>
      </c>
      <c r="J891" s="75">
        <v>155.13</v>
      </c>
      <c r="K891" s="76">
        <v>0.33329999999999999</v>
      </c>
      <c r="L891" s="77">
        <v>0.1875</v>
      </c>
      <c r="M891" s="78">
        <v>40980</v>
      </c>
      <c r="N891" s="96" t="s">
        <v>4581</v>
      </c>
      <c r="O891" s="2" t="s">
        <v>538</v>
      </c>
      <c r="P891" s="2" t="s">
        <v>3468</v>
      </c>
      <c r="Q891" s="2" t="s">
        <v>3471</v>
      </c>
      <c r="R891" s="23" t="str">
        <f t="shared" si="107"/>
        <v>OK-Grady-13N-7W-16</v>
      </c>
      <c r="S891" s="23" t="str">
        <f t="shared" si="104"/>
        <v>13N-7W-16</v>
      </c>
      <c r="T891" s="23" t="str">
        <f t="shared" si="105"/>
        <v>13</v>
      </c>
      <c r="U891" s="23" t="str">
        <f t="shared" si="108"/>
        <v>N</v>
      </c>
      <c r="V891" s="23" t="str">
        <f t="shared" si="106"/>
        <v>7</v>
      </c>
      <c r="W891" s="23" t="str">
        <f t="shared" si="109"/>
        <v>W</v>
      </c>
      <c r="X891" s="23" t="str">
        <f t="shared" si="110"/>
        <v>OK</v>
      </c>
      <c r="Y891" s="184" t="str">
        <f t="shared" si="111"/>
        <v>L0007954</v>
      </c>
      <c r="Z891" s="28"/>
      <c r="AA891" s="28"/>
      <c r="AB891" s="23"/>
    </row>
    <row r="892" spans="1:28" ht="15">
      <c r="A892" s="2" t="s">
        <v>7313</v>
      </c>
      <c r="B892" s="2" t="s">
        <v>13</v>
      </c>
      <c r="C892" s="2" t="s">
        <v>14</v>
      </c>
      <c r="D892" s="2" t="s">
        <v>1034</v>
      </c>
      <c r="E892" s="23" t="s">
        <v>2207</v>
      </c>
      <c r="F892" s="2" t="s">
        <v>15</v>
      </c>
      <c r="G892" s="2" t="s">
        <v>3476</v>
      </c>
      <c r="H892" s="2" t="s">
        <v>3499</v>
      </c>
      <c r="I892" s="2" t="s">
        <v>16</v>
      </c>
      <c r="J892" s="75">
        <v>149.41</v>
      </c>
      <c r="K892" s="76">
        <v>0.33329999999999999</v>
      </c>
      <c r="L892" s="77">
        <v>0.1875</v>
      </c>
      <c r="M892" s="78">
        <v>40994</v>
      </c>
      <c r="N892" s="96" t="s">
        <v>33</v>
      </c>
      <c r="O892" s="2" t="s">
        <v>538</v>
      </c>
      <c r="P892" s="2" t="s">
        <v>3468</v>
      </c>
      <c r="Q892" s="2" t="s">
        <v>3471</v>
      </c>
      <c r="R892" s="23" t="str">
        <f t="shared" si="107"/>
        <v>OK-Grady-13N-7W-16</v>
      </c>
      <c r="S892" s="23" t="str">
        <f t="shared" si="104"/>
        <v>13N-7W-16</v>
      </c>
      <c r="T892" s="23" t="str">
        <f t="shared" si="105"/>
        <v>13</v>
      </c>
      <c r="U892" s="23" t="str">
        <f t="shared" si="108"/>
        <v>N</v>
      </c>
      <c r="V892" s="23" t="str">
        <f t="shared" si="106"/>
        <v>7</v>
      </c>
      <c r="W892" s="23" t="str">
        <f t="shared" si="109"/>
        <v>W</v>
      </c>
      <c r="X892" s="23" t="str">
        <f t="shared" si="110"/>
        <v>OK</v>
      </c>
      <c r="Y892" s="184" t="str">
        <f t="shared" si="111"/>
        <v>L0007955</v>
      </c>
      <c r="Z892" s="28"/>
      <c r="AA892" s="28"/>
      <c r="AB892" s="23"/>
    </row>
    <row r="893" spans="1:28" ht="15">
      <c r="A893" s="23" t="s">
        <v>7314</v>
      </c>
      <c r="B893" s="2" t="s">
        <v>13</v>
      </c>
      <c r="C893" s="2" t="s">
        <v>14</v>
      </c>
      <c r="D893" s="2" t="s">
        <v>1035</v>
      </c>
      <c r="E893" s="2" t="s">
        <v>774</v>
      </c>
      <c r="F893" s="2" t="s">
        <v>15</v>
      </c>
      <c r="G893" s="2" t="s">
        <v>3476</v>
      </c>
      <c r="H893" s="2" t="s">
        <v>3499</v>
      </c>
      <c r="I893" s="2" t="s">
        <v>16</v>
      </c>
      <c r="J893" s="75">
        <v>166.6</v>
      </c>
      <c r="K893" s="76">
        <v>1.3333299999999999</v>
      </c>
      <c r="L893" s="77">
        <v>0.1875</v>
      </c>
      <c r="M893" s="78">
        <v>41455</v>
      </c>
      <c r="N893" s="96" t="s">
        <v>34</v>
      </c>
      <c r="O893" s="2" t="s">
        <v>538</v>
      </c>
      <c r="P893" s="2" t="s">
        <v>3468</v>
      </c>
      <c r="Q893" s="2" t="s">
        <v>3471</v>
      </c>
      <c r="R893" s="23" t="str">
        <f t="shared" si="107"/>
        <v>OK-Grady-13N-7W-16</v>
      </c>
      <c r="S893" s="23" t="str">
        <f t="shared" si="104"/>
        <v>13N-7W-16</v>
      </c>
      <c r="T893" s="23" t="str">
        <f t="shared" si="105"/>
        <v>13</v>
      </c>
      <c r="U893" s="23" t="str">
        <f t="shared" si="108"/>
        <v>N</v>
      </c>
      <c r="V893" s="23" t="str">
        <f t="shared" si="106"/>
        <v>7</v>
      </c>
      <c r="W893" s="23" t="str">
        <f t="shared" si="109"/>
        <v>W</v>
      </c>
      <c r="X893" s="23" t="str">
        <f t="shared" si="110"/>
        <v>OK</v>
      </c>
      <c r="Y893" s="184" t="str">
        <f t="shared" si="111"/>
        <v>L0007956</v>
      </c>
      <c r="Z893" s="28"/>
      <c r="AA893" s="28"/>
      <c r="AB893" s="23"/>
    </row>
    <row r="894" spans="1:28" ht="15">
      <c r="A894" s="2" t="s">
        <v>7315</v>
      </c>
      <c r="B894" s="2" t="s">
        <v>13</v>
      </c>
      <c r="C894" s="2" t="s">
        <v>14</v>
      </c>
      <c r="D894" s="2" t="s">
        <v>1036</v>
      </c>
      <c r="E894" s="2" t="s">
        <v>616</v>
      </c>
      <c r="F894" s="2" t="s">
        <v>15</v>
      </c>
      <c r="G894" s="2" t="s">
        <v>3476</v>
      </c>
      <c r="H894" s="23" t="s">
        <v>3499</v>
      </c>
      <c r="I894" s="2" t="s">
        <v>16</v>
      </c>
      <c r="J894" s="75">
        <v>164.82</v>
      </c>
      <c r="K894" s="76">
        <v>0.33329999999999999</v>
      </c>
      <c r="L894" s="77">
        <v>0.1875</v>
      </c>
      <c r="M894" s="78">
        <v>40984</v>
      </c>
      <c r="N894" s="94" t="s">
        <v>3577</v>
      </c>
      <c r="O894" s="2" t="s">
        <v>538</v>
      </c>
      <c r="P894" s="2" t="s">
        <v>3468</v>
      </c>
      <c r="Q894" s="2" t="s">
        <v>3471</v>
      </c>
      <c r="R894" s="23" t="str">
        <f t="shared" si="107"/>
        <v>OK-Grady-13N-7W-16</v>
      </c>
      <c r="S894" s="23" t="str">
        <f t="shared" si="104"/>
        <v>13N-7W-16</v>
      </c>
      <c r="T894" s="23" t="str">
        <f t="shared" si="105"/>
        <v>13</v>
      </c>
      <c r="U894" s="23" t="str">
        <f t="shared" si="108"/>
        <v>N</v>
      </c>
      <c r="V894" s="23" t="str">
        <f t="shared" si="106"/>
        <v>7</v>
      </c>
      <c r="W894" s="23" t="str">
        <f t="shared" si="109"/>
        <v>W</v>
      </c>
      <c r="X894" s="23" t="str">
        <f t="shared" si="110"/>
        <v>OK</v>
      </c>
      <c r="Y894" s="184" t="str">
        <f t="shared" si="111"/>
        <v>L0007957</v>
      </c>
      <c r="Z894" s="28"/>
      <c r="AA894" s="28"/>
      <c r="AB894" s="23"/>
    </row>
    <row r="895" spans="1:28" ht="15">
      <c r="A895" s="2" t="s">
        <v>7316</v>
      </c>
      <c r="B895" s="2" t="s">
        <v>13</v>
      </c>
      <c r="C895" s="2" t="s">
        <v>14</v>
      </c>
      <c r="D895" s="2" t="s">
        <v>1037</v>
      </c>
      <c r="E895" s="2" t="s">
        <v>553</v>
      </c>
      <c r="F895" s="2" t="s">
        <v>15</v>
      </c>
      <c r="G895" s="2" t="s">
        <v>3477</v>
      </c>
      <c r="H895" s="2" t="s">
        <v>3508</v>
      </c>
      <c r="I895" s="2" t="s">
        <v>16</v>
      </c>
      <c r="J895" s="75">
        <v>79.42</v>
      </c>
      <c r="K895" s="76">
        <v>2.1428600000000002</v>
      </c>
      <c r="L895" s="77">
        <v>0.125</v>
      </c>
      <c r="M895" s="78">
        <v>40966</v>
      </c>
      <c r="N895" s="96" t="s">
        <v>4582</v>
      </c>
      <c r="O895" s="2" t="s">
        <v>280</v>
      </c>
      <c r="P895" s="2" t="s">
        <v>3466</v>
      </c>
      <c r="Q895" s="2" t="s">
        <v>3473</v>
      </c>
      <c r="R895" s="23" t="str">
        <f t="shared" si="107"/>
        <v>OK-Canadian-16N-9W-14</v>
      </c>
      <c r="S895" s="23" t="str">
        <f t="shared" si="104"/>
        <v>16N-9W-14</v>
      </c>
      <c r="T895" s="23" t="str">
        <f t="shared" si="105"/>
        <v>16</v>
      </c>
      <c r="U895" s="23" t="str">
        <f t="shared" si="108"/>
        <v>N</v>
      </c>
      <c r="V895" s="23" t="str">
        <f t="shared" si="106"/>
        <v>9</v>
      </c>
      <c r="W895" s="23" t="str">
        <f t="shared" si="109"/>
        <v>W</v>
      </c>
      <c r="X895" s="23" t="str">
        <f t="shared" si="110"/>
        <v>OK</v>
      </c>
      <c r="Y895" s="184" t="str">
        <f t="shared" si="111"/>
        <v>L0007958</v>
      </c>
      <c r="Z895" s="28"/>
      <c r="AA895" s="28"/>
      <c r="AB895" s="23"/>
    </row>
    <row r="896" spans="1:28" ht="15">
      <c r="A896" s="23" t="s">
        <v>7317</v>
      </c>
      <c r="B896" s="2" t="s">
        <v>13</v>
      </c>
      <c r="C896" s="2" t="s">
        <v>14</v>
      </c>
      <c r="D896" s="2" t="s">
        <v>1038</v>
      </c>
      <c r="E896" s="2" t="s">
        <v>898</v>
      </c>
      <c r="F896" s="2" t="s">
        <v>15</v>
      </c>
      <c r="G896" s="2" t="s">
        <v>3476</v>
      </c>
      <c r="H896" s="23" t="s">
        <v>3499</v>
      </c>
      <c r="I896" s="2" t="s">
        <v>16</v>
      </c>
      <c r="J896" s="75">
        <v>419.58</v>
      </c>
      <c r="K896" s="76">
        <v>38.5</v>
      </c>
      <c r="L896" s="77">
        <v>0.1875</v>
      </c>
      <c r="M896" s="78">
        <v>40986</v>
      </c>
      <c r="N896" s="94" t="s">
        <v>5352</v>
      </c>
      <c r="O896" s="2" t="s">
        <v>538</v>
      </c>
      <c r="P896" s="2" t="s">
        <v>3468</v>
      </c>
      <c r="Q896" s="2" t="s">
        <v>3471</v>
      </c>
      <c r="R896" s="23" t="str">
        <f t="shared" si="107"/>
        <v>OK-Grady-13N-7W-16</v>
      </c>
      <c r="S896" s="23" t="str">
        <f t="shared" si="104"/>
        <v>13N-7W-16</v>
      </c>
      <c r="T896" s="23" t="str">
        <f t="shared" si="105"/>
        <v>13</v>
      </c>
      <c r="U896" s="23" t="str">
        <f t="shared" si="108"/>
        <v>N</v>
      </c>
      <c r="V896" s="23" t="str">
        <f t="shared" si="106"/>
        <v>7</v>
      </c>
      <c r="W896" s="23" t="str">
        <f t="shared" si="109"/>
        <v>W</v>
      </c>
      <c r="X896" s="23" t="str">
        <f t="shared" si="110"/>
        <v>OK</v>
      </c>
      <c r="Y896" s="184" t="str">
        <f t="shared" si="111"/>
        <v>L0007959</v>
      </c>
      <c r="Z896" s="28"/>
      <c r="AA896" s="28"/>
      <c r="AB896" s="23"/>
    </row>
    <row r="897" spans="1:28" ht="15">
      <c r="A897" s="2" t="s">
        <v>7318</v>
      </c>
      <c r="B897" s="2" t="s">
        <v>13</v>
      </c>
      <c r="C897" s="2" t="s">
        <v>14</v>
      </c>
      <c r="D897" s="2" t="s">
        <v>1039</v>
      </c>
      <c r="E897" s="2" t="s">
        <v>1051</v>
      </c>
      <c r="F897" s="2" t="s">
        <v>15</v>
      </c>
      <c r="G897" s="2" t="s">
        <v>3477</v>
      </c>
      <c r="H897" s="2" t="s">
        <v>3508</v>
      </c>
      <c r="I897" s="2" t="s">
        <v>16</v>
      </c>
      <c r="J897" s="75">
        <v>75.55</v>
      </c>
      <c r="K897" s="76">
        <v>4.2859999999999996</v>
      </c>
      <c r="L897" s="77">
        <v>0.1875</v>
      </c>
      <c r="M897" s="78">
        <v>41481</v>
      </c>
      <c r="N897" s="96" t="s">
        <v>3887</v>
      </c>
      <c r="O897" s="2" t="s">
        <v>280</v>
      </c>
      <c r="P897" s="2" t="s">
        <v>3466</v>
      </c>
      <c r="Q897" s="2" t="s">
        <v>3473</v>
      </c>
      <c r="R897" s="23" t="str">
        <f t="shared" si="107"/>
        <v>OK-Canadian-16N-9W-14</v>
      </c>
      <c r="S897" s="23" t="str">
        <f t="shared" si="104"/>
        <v>16N-9W-14</v>
      </c>
      <c r="T897" s="23" t="str">
        <f t="shared" si="105"/>
        <v>16</v>
      </c>
      <c r="U897" s="23" t="str">
        <f t="shared" si="108"/>
        <v>N</v>
      </c>
      <c r="V897" s="23" t="str">
        <f t="shared" si="106"/>
        <v>9</v>
      </c>
      <c r="W897" s="23" t="str">
        <f t="shared" si="109"/>
        <v>W</v>
      </c>
      <c r="X897" s="23" t="str">
        <f t="shared" si="110"/>
        <v>OK</v>
      </c>
      <c r="Y897" s="184" t="str">
        <f t="shared" si="111"/>
        <v>L0007960</v>
      </c>
      <c r="Z897" s="28"/>
      <c r="AA897" s="28"/>
      <c r="AB897" s="23"/>
    </row>
    <row r="898" spans="1:28" ht="15">
      <c r="A898" s="2" t="s">
        <v>7319</v>
      </c>
      <c r="B898" s="2" t="s">
        <v>13</v>
      </c>
      <c r="C898" s="2" t="s">
        <v>14</v>
      </c>
      <c r="D898" s="2" t="s">
        <v>1040</v>
      </c>
      <c r="E898" s="2" t="s">
        <v>616</v>
      </c>
      <c r="F898" s="2" t="s">
        <v>15</v>
      </c>
      <c r="G898" s="2" t="s">
        <v>3477</v>
      </c>
      <c r="H898" s="2" t="s">
        <v>3509</v>
      </c>
      <c r="I898" s="2" t="s">
        <v>16</v>
      </c>
      <c r="J898" s="75">
        <v>147.46</v>
      </c>
      <c r="K898" s="76">
        <v>0.375</v>
      </c>
      <c r="L898" s="77">
        <v>0.1875</v>
      </c>
      <c r="M898" s="78">
        <v>40982</v>
      </c>
      <c r="N898" s="96" t="s">
        <v>4583</v>
      </c>
      <c r="O898" s="2" t="s">
        <v>242</v>
      </c>
      <c r="P898" s="2" t="s">
        <v>3466</v>
      </c>
      <c r="Q898" s="2" t="s">
        <v>3473</v>
      </c>
      <c r="R898" s="23" t="str">
        <f t="shared" si="107"/>
        <v>OK-Canadian-16N-9W-15</v>
      </c>
      <c r="S898" s="23" t="str">
        <f t="shared" si="104"/>
        <v>16N-9W-15</v>
      </c>
      <c r="T898" s="23" t="str">
        <f t="shared" si="105"/>
        <v>16</v>
      </c>
      <c r="U898" s="23" t="str">
        <f t="shared" si="108"/>
        <v>N</v>
      </c>
      <c r="V898" s="23" t="str">
        <f t="shared" si="106"/>
        <v>9</v>
      </c>
      <c r="W898" s="23" t="str">
        <f t="shared" si="109"/>
        <v>W</v>
      </c>
      <c r="X898" s="23" t="str">
        <f t="shared" si="110"/>
        <v>OK</v>
      </c>
      <c r="Y898" s="184" t="str">
        <f t="shared" si="111"/>
        <v>L0007961</v>
      </c>
      <c r="Z898" s="28"/>
      <c r="AA898" s="28"/>
      <c r="AB898" s="23"/>
    </row>
    <row r="899" spans="1:28" ht="15">
      <c r="A899" s="23" t="s">
        <v>7320</v>
      </c>
      <c r="B899" s="2" t="s">
        <v>13</v>
      </c>
      <c r="C899" s="2" t="s">
        <v>14</v>
      </c>
      <c r="D899" s="2" t="s">
        <v>1041</v>
      </c>
      <c r="E899" s="2" t="s">
        <v>1327</v>
      </c>
      <c r="F899" s="2" t="s">
        <v>15</v>
      </c>
      <c r="G899" s="2" t="s">
        <v>3477</v>
      </c>
      <c r="H899" s="2" t="s">
        <v>3509</v>
      </c>
      <c r="I899" s="2" t="s">
        <v>16</v>
      </c>
      <c r="J899" s="75">
        <v>155.54</v>
      </c>
      <c r="K899" s="76">
        <v>2.6230880000000001</v>
      </c>
      <c r="L899" s="77">
        <v>0.1875</v>
      </c>
      <c r="M899" s="78">
        <v>40991</v>
      </c>
      <c r="N899" s="96" t="s">
        <v>4584</v>
      </c>
      <c r="O899" s="2" t="s">
        <v>242</v>
      </c>
      <c r="P899" s="2" t="s">
        <v>3466</v>
      </c>
      <c r="Q899" s="2" t="s">
        <v>3473</v>
      </c>
      <c r="R899" s="23" t="str">
        <f t="shared" si="107"/>
        <v>OK-Canadian-16N-9W-15</v>
      </c>
      <c r="S899" s="23" t="str">
        <f t="shared" si="104"/>
        <v>16N-9W-15</v>
      </c>
      <c r="T899" s="23" t="str">
        <f t="shared" si="105"/>
        <v>16</v>
      </c>
      <c r="U899" s="23" t="str">
        <f t="shared" si="108"/>
        <v>N</v>
      </c>
      <c r="V899" s="23" t="str">
        <f t="shared" si="106"/>
        <v>9</v>
      </c>
      <c r="W899" s="23" t="str">
        <f t="shared" si="109"/>
        <v>W</v>
      </c>
      <c r="X899" s="23" t="str">
        <f t="shared" si="110"/>
        <v>OK</v>
      </c>
      <c r="Y899" s="184" t="str">
        <f t="shared" si="111"/>
        <v>L0007962</v>
      </c>
      <c r="Z899" s="28"/>
      <c r="AA899" s="28"/>
      <c r="AB899" s="23"/>
    </row>
    <row r="900" spans="1:28" ht="15">
      <c r="A900" s="2" t="s">
        <v>7321</v>
      </c>
      <c r="B900" s="2" t="s">
        <v>13</v>
      </c>
      <c r="C900" s="2" t="s">
        <v>14</v>
      </c>
      <c r="D900" s="2" t="s">
        <v>1042</v>
      </c>
      <c r="E900" s="2" t="s">
        <v>553</v>
      </c>
      <c r="F900" s="2" t="s">
        <v>15</v>
      </c>
      <c r="G900" s="2" t="s">
        <v>3477</v>
      </c>
      <c r="H900" s="2" t="s">
        <v>3509</v>
      </c>
      <c r="I900" s="2" t="s">
        <v>16</v>
      </c>
      <c r="J900" s="75">
        <v>159.27000000000001</v>
      </c>
      <c r="K900" s="76">
        <v>0.1875</v>
      </c>
      <c r="L900" s="77">
        <v>0.2</v>
      </c>
      <c r="M900" s="78">
        <v>41005</v>
      </c>
      <c r="N900" s="96" t="s">
        <v>4585</v>
      </c>
      <c r="O900" s="2" t="s">
        <v>242</v>
      </c>
      <c r="P900" s="2" t="s">
        <v>3466</v>
      </c>
      <c r="Q900" s="2" t="s">
        <v>3473</v>
      </c>
      <c r="R900" s="23" t="str">
        <f t="shared" si="107"/>
        <v>OK-Canadian-16N-9W-15</v>
      </c>
      <c r="S900" s="23" t="str">
        <f t="shared" si="104"/>
        <v>16N-9W-15</v>
      </c>
      <c r="T900" s="23" t="str">
        <f t="shared" si="105"/>
        <v>16</v>
      </c>
      <c r="U900" s="23" t="str">
        <f t="shared" si="108"/>
        <v>N</v>
      </c>
      <c r="V900" s="23" t="str">
        <f t="shared" si="106"/>
        <v>9</v>
      </c>
      <c r="W900" s="23" t="str">
        <f t="shared" si="109"/>
        <v>W</v>
      </c>
      <c r="X900" s="23" t="str">
        <f t="shared" si="110"/>
        <v>OK</v>
      </c>
      <c r="Y900" s="184" t="str">
        <f t="shared" si="111"/>
        <v>L0007963</v>
      </c>
      <c r="Z900" s="28"/>
      <c r="AA900" s="28"/>
      <c r="AB900" s="23"/>
    </row>
    <row r="901" spans="1:28" ht="15">
      <c r="A901" s="2" t="s">
        <v>7322</v>
      </c>
      <c r="B901" s="2" t="s">
        <v>13</v>
      </c>
      <c r="C901" s="2" t="s">
        <v>14</v>
      </c>
      <c r="D901" s="2" t="s">
        <v>1043</v>
      </c>
      <c r="E901" s="23" t="s">
        <v>1777</v>
      </c>
      <c r="F901" s="2" t="s">
        <v>15</v>
      </c>
      <c r="G901" s="2" t="s">
        <v>3477</v>
      </c>
      <c r="H901" s="2" t="s">
        <v>3510</v>
      </c>
      <c r="I901" s="2" t="s">
        <v>16</v>
      </c>
      <c r="J901" s="75">
        <v>5.05</v>
      </c>
      <c r="K901" s="76">
        <v>2.5</v>
      </c>
      <c r="L901" s="77">
        <v>0.1875</v>
      </c>
      <c r="M901" s="78">
        <v>41488</v>
      </c>
      <c r="N901" s="96" t="s">
        <v>5353</v>
      </c>
      <c r="O901" s="2" t="s">
        <v>112</v>
      </c>
      <c r="P901" s="2" t="s">
        <v>3466</v>
      </c>
      <c r="Q901" s="2" t="s">
        <v>3473</v>
      </c>
      <c r="R901" s="23" t="str">
        <f t="shared" si="107"/>
        <v>OK-Canadian-16N-9W-10</v>
      </c>
      <c r="S901" s="23" t="str">
        <f t="shared" si="104"/>
        <v>16N-9W-10</v>
      </c>
      <c r="T901" s="23" t="str">
        <f t="shared" si="105"/>
        <v>16</v>
      </c>
      <c r="U901" s="23" t="str">
        <f t="shared" si="108"/>
        <v>N</v>
      </c>
      <c r="V901" s="23" t="str">
        <f t="shared" si="106"/>
        <v>9</v>
      </c>
      <c r="W901" s="23" t="str">
        <f t="shared" si="109"/>
        <v>W</v>
      </c>
      <c r="X901" s="23" t="str">
        <f t="shared" si="110"/>
        <v>OK</v>
      </c>
      <c r="Y901" s="184" t="str">
        <f t="shared" si="111"/>
        <v>L0007964</v>
      </c>
      <c r="Z901" s="28"/>
      <c r="AA901" s="28"/>
      <c r="AB901" s="23"/>
    </row>
    <row r="902" spans="1:28" ht="15">
      <c r="A902" s="23" t="s">
        <v>7323</v>
      </c>
      <c r="B902" s="2" t="s">
        <v>13</v>
      </c>
      <c r="C902" s="2" t="s">
        <v>14</v>
      </c>
      <c r="D902" s="2" t="s">
        <v>1044</v>
      </c>
      <c r="E902" s="23" t="s">
        <v>3063</v>
      </c>
      <c r="F902" s="2" t="s">
        <v>15</v>
      </c>
      <c r="G902" s="2" t="s">
        <v>3477</v>
      </c>
      <c r="H902" s="23" t="s">
        <v>3510</v>
      </c>
      <c r="I902" s="2" t="s">
        <v>16</v>
      </c>
      <c r="J902" s="75">
        <v>4.93</v>
      </c>
      <c r="K902" s="76">
        <v>2.5</v>
      </c>
      <c r="L902" s="77">
        <v>0.1875</v>
      </c>
      <c r="M902" s="78">
        <v>41008</v>
      </c>
      <c r="N902" s="94" t="s">
        <v>5354</v>
      </c>
      <c r="O902" s="2" t="s">
        <v>112</v>
      </c>
      <c r="P902" s="2" t="s">
        <v>3466</v>
      </c>
      <c r="Q902" s="2" t="s">
        <v>3473</v>
      </c>
      <c r="R902" s="23" t="str">
        <f t="shared" si="107"/>
        <v>OK-Canadian-16N-9W-10</v>
      </c>
      <c r="S902" s="23" t="str">
        <f t="shared" si="104"/>
        <v>16N-9W-10</v>
      </c>
      <c r="T902" s="23" t="str">
        <f t="shared" si="105"/>
        <v>16</v>
      </c>
      <c r="U902" s="23" t="str">
        <f t="shared" si="108"/>
        <v>N</v>
      </c>
      <c r="V902" s="23" t="str">
        <f t="shared" si="106"/>
        <v>9</v>
      </c>
      <c r="W902" s="23" t="str">
        <f t="shared" si="109"/>
        <v>W</v>
      </c>
      <c r="X902" s="23" t="str">
        <f t="shared" si="110"/>
        <v>OK</v>
      </c>
      <c r="Y902" s="184" t="str">
        <f t="shared" si="111"/>
        <v>L0007965</v>
      </c>
      <c r="Z902" s="28"/>
      <c r="AA902" s="28"/>
      <c r="AB902" s="23"/>
    </row>
    <row r="903" spans="1:28" ht="15">
      <c r="A903" s="2" t="s">
        <v>7324</v>
      </c>
      <c r="B903" s="23" t="s">
        <v>13</v>
      </c>
      <c r="C903" s="2" t="s">
        <v>14</v>
      </c>
      <c r="D903" s="2" t="s">
        <v>1015</v>
      </c>
      <c r="E903" s="23" t="s">
        <v>3188</v>
      </c>
      <c r="F903" s="2" t="s">
        <v>15</v>
      </c>
      <c r="G903" s="2" t="s">
        <v>3477</v>
      </c>
      <c r="H903" s="23" t="s">
        <v>3508</v>
      </c>
      <c r="I903" s="2" t="s">
        <v>16</v>
      </c>
      <c r="J903" s="75">
        <v>40.61</v>
      </c>
      <c r="K903" s="76">
        <v>0.625</v>
      </c>
      <c r="L903" s="77">
        <v>0.1875</v>
      </c>
      <c r="M903" s="78">
        <v>40991</v>
      </c>
      <c r="N903" s="94" t="s">
        <v>5355</v>
      </c>
      <c r="O903" s="2" t="s">
        <v>280</v>
      </c>
      <c r="P903" s="2" t="s">
        <v>3466</v>
      </c>
      <c r="Q903" s="2" t="s">
        <v>3473</v>
      </c>
      <c r="R903" s="23" t="str">
        <f t="shared" si="107"/>
        <v>OK-Canadian-16N-9W-14</v>
      </c>
      <c r="S903" s="23" t="str">
        <f t="shared" si="104"/>
        <v>16N-9W-14</v>
      </c>
      <c r="T903" s="23" t="str">
        <f t="shared" si="105"/>
        <v>16</v>
      </c>
      <c r="U903" s="23" t="str">
        <f t="shared" si="108"/>
        <v>N</v>
      </c>
      <c r="V903" s="23" t="str">
        <f t="shared" si="106"/>
        <v>9</v>
      </c>
      <c r="W903" s="23" t="str">
        <f t="shared" si="109"/>
        <v>W</v>
      </c>
      <c r="X903" s="23" t="str">
        <f t="shared" si="110"/>
        <v>OK</v>
      </c>
      <c r="Y903" s="184" t="str">
        <f t="shared" si="111"/>
        <v>L0007966</v>
      </c>
      <c r="Z903" s="28"/>
      <c r="AA903" s="28"/>
      <c r="AB903" s="23"/>
    </row>
    <row r="904" spans="1:28" ht="15">
      <c r="A904" s="2" t="s">
        <v>7325</v>
      </c>
      <c r="B904" s="2" t="s">
        <v>13</v>
      </c>
      <c r="C904" s="2" t="s">
        <v>14</v>
      </c>
      <c r="D904" s="2" t="s">
        <v>1045</v>
      </c>
      <c r="E904" s="23" t="s">
        <v>2276</v>
      </c>
      <c r="F904" s="2" t="s">
        <v>15</v>
      </c>
      <c r="G904" s="2" t="s">
        <v>3477</v>
      </c>
      <c r="H904" s="2" t="s">
        <v>3508</v>
      </c>
      <c r="I904" s="2" t="s">
        <v>16</v>
      </c>
      <c r="J904" s="75">
        <v>74.819999999999993</v>
      </c>
      <c r="K904" s="76">
        <v>9.0332000000000008</v>
      </c>
      <c r="L904" s="77">
        <v>0.125</v>
      </c>
      <c r="M904" s="78">
        <v>41014</v>
      </c>
      <c r="N904" s="96" t="s">
        <v>4586</v>
      </c>
      <c r="O904" s="2" t="s">
        <v>280</v>
      </c>
      <c r="P904" s="2" t="s">
        <v>3466</v>
      </c>
      <c r="Q904" s="2" t="s">
        <v>3473</v>
      </c>
      <c r="R904" s="23" t="str">
        <f t="shared" si="107"/>
        <v>OK-Canadian-16N-9W-14</v>
      </c>
      <c r="S904" s="23" t="str">
        <f t="shared" ref="S904:S967" si="112">_xlfn.TEXTAFTER(R904,"-",2,1,0,"ERROR")</f>
        <v>16N-9W-14</v>
      </c>
      <c r="T904" s="23" t="str">
        <f t="shared" ref="T904:T967" si="113">_xlfn.TEXTBEFORE(P904,U904)</f>
        <v>16</v>
      </c>
      <c r="U904" s="23" t="str">
        <f t="shared" si="108"/>
        <v>N</v>
      </c>
      <c r="V904" s="23" t="str">
        <f t="shared" ref="V904:V967" si="114">_xlfn.TEXTBEFORE(Q904,W904)</f>
        <v>9</v>
      </c>
      <c r="W904" s="23" t="str">
        <f t="shared" si="109"/>
        <v>W</v>
      </c>
      <c r="X904" s="23" t="str">
        <f t="shared" si="110"/>
        <v>OK</v>
      </c>
      <c r="Y904" s="184" t="str">
        <f t="shared" si="111"/>
        <v>L0007967</v>
      </c>
      <c r="Z904" s="28"/>
      <c r="AA904" s="28"/>
      <c r="AB904" s="23"/>
    </row>
    <row r="905" spans="1:28" ht="15">
      <c r="A905" s="23" t="s">
        <v>7326</v>
      </c>
      <c r="B905" s="2" t="s">
        <v>13</v>
      </c>
      <c r="C905" s="2" t="s">
        <v>14</v>
      </c>
      <c r="D905" s="2" t="s">
        <v>1046</v>
      </c>
      <c r="E905" s="2" t="s">
        <v>1177</v>
      </c>
      <c r="F905" s="2" t="s">
        <v>15</v>
      </c>
      <c r="G905" s="2" t="s">
        <v>3477</v>
      </c>
      <c r="H905" s="2" t="s">
        <v>3510</v>
      </c>
      <c r="I905" s="2" t="s">
        <v>16</v>
      </c>
      <c r="J905" s="75">
        <v>85.58</v>
      </c>
      <c r="K905" s="76">
        <v>2.5</v>
      </c>
      <c r="L905" s="77">
        <v>0.1875</v>
      </c>
      <c r="M905" s="78">
        <v>41496</v>
      </c>
      <c r="N905" s="96" t="s">
        <v>3888</v>
      </c>
      <c r="O905" s="2" t="s">
        <v>112</v>
      </c>
      <c r="P905" s="2" t="s">
        <v>3466</v>
      </c>
      <c r="Q905" s="2" t="s">
        <v>3473</v>
      </c>
      <c r="R905" s="23" t="str">
        <f t="shared" ref="R905:R968" si="115">_xlfn.TEXTJOIN("-",TRUE,F905,G905,P905,Q905,O905)</f>
        <v>OK-Canadian-16N-9W-10</v>
      </c>
      <c r="S905" s="23" t="str">
        <f t="shared" si="112"/>
        <v>16N-9W-10</v>
      </c>
      <c r="T905" s="23" t="str">
        <f t="shared" si="113"/>
        <v>16</v>
      </c>
      <c r="U905" s="23" t="str">
        <f t="shared" ref="U905:U968" si="116">RIGHT(P905,1)</f>
        <v>N</v>
      </c>
      <c r="V905" s="23" t="str">
        <f t="shared" si="114"/>
        <v>9</v>
      </c>
      <c r="W905" s="23" t="str">
        <f t="shared" ref="W905:W968" si="117">RIGHT(Q905,1)</f>
        <v>W</v>
      </c>
      <c r="X905" s="23" t="str">
        <f t="shared" ref="X905:X968" si="118">LEFT(A905,2)</f>
        <v>OK</v>
      </c>
      <c r="Y905" s="184" t="str">
        <f t="shared" ref="Y905:Y968" si="119">MID(A905,4,8)</f>
        <v>L0007968</v>
      </c>
      <c r="Z905" s="28"/>
      <c r="AA905" s="28"/>
      <c r="AB905" s="23"/>
    </row>
    <row r="906" spans="1:28" ht="15">
      <c r="A906" s="2" t="s">
        <v>7327</v>
      </c>
      <c r="B906" s="2" t="s">
        <v>13</v>
      </c>
      <c r="C906" s="2" t="s">
        <v>14</v>
      </c>
      <c r="D906" s="2" t="s">
        <v>1047</v>
      </c>
      <c r="E906" s="23" t="s">
        <v>1777</v>
      </c>
      <c r="F906" s="2" t="s">
        <v>15</v>
      </c>
      <c r="G906" s="2" t="s">
        <v>3477</v>
      </c>
      <c r="H906" s="2" t="s">
        <v>3510</v>
      </c>
      <c r="I906" s="2" t="s">
        <v>16</v>
      </c>
      <c r="J906" s="75">
        <v>44.71</v>
      </c>
      <c r="K906" s="76">
        <v>5.125</v>
      </c>
      <c r="L906" s="77">
        <v>0.125</v>
      </c>
      <c r="M906" s="78">
        <v>41015</v>
      </c>
      <c r="N906" s="96" t="s">
        <v>3889</v>
      </c>
      <c r="O906" s="2" t="s">
        <v>112</v>
      </c>
      <c r="P906" s="2" t="s">
        <v>3466</v>
      </c>
      <c r="Q906" s="2" t="s">
        <v>3473</v>
      </c>
      <c r="R906" s="23" t="str">
        <f t="shared" si="115"/>
        <v>OK-Canadian-16N-9W-10</v>
      </c>
      <c r="S906" s="23" t="str">
        <f t="shared" si="112"/>
        <v>16N-9W-10</v>
      </c>
      <c r="T906" s="23" t="str">
        <f t="shared" si="113"/>
        <v>16</v>
      </c>
      <c r="U906" s="23" t="str">
        <f t="shared" si="116"/>
        <v>N</v>
      </c>
      <c r="V906" s="23" t="str">
        <f t="shared" si="114"/>
        <v>9</v>
      </c>
      <c r="W906" s="23" t="str">
        <f t="shared" si="117"/>
        <v>W</v>
      </c>
      <c r="X906" s="23" t="str">
        <f t="shared" si="118"/>
        <v>OK</v>
      </c>
      <c r="Y906" s="184" t="str">
        <f t="shared" si="119"/>
        <v>L0007969</v>
      </c>
      <c r="Z906" s="28"/>
      <c r="AA906" s="28"/>
      <c r="AB906" s="23"/>
    </row>
    <row r="907" spans="1:28" ht="15">
      <c r="A907" s="2" t="s">
        <v>7328</v>
      </c>
      <c r="B907" s="2" t="s">
        <v>13</v>
      </c>
      <c r="C907" s="2" t="s">
        <v>14</v>
      </c>
      <c r="D907" s="2" t="s">
        <v>1048</v>
      </c>
      <c r="E907" s="2" t="s">
        <v>1177</v>
      </c>
      <c r="F907" s="2" t="s">
        <v>15</v>
      </c>
      <c r="G907" s="2" t="s">
        <v>3477</v>
      </c>
      <c r="H907" s="2" t="s">
        <v>3509</v>
      </c>
      <c r="I907" s="2" t="s">
        <v>16</v>
      </c>
      <c r="J907" s="75">
        <v>168.55</v>
      </c>
      <c r="K907" s="76">
        <v>12.5</v>
      </c>
      <c r="L907" s="77">
        <v>0.1875</v>
      </c>
      <c r="M907" s="78">
        <v>41004</v>
      </c>
      <c r="N907" s="96" t="s">
        <v>5356</v>
      </c>
      <c r="O907" s="2" t="s">
        <v>242</v>
      </c>
      <c r="P907" s="2" t="s">
        <v>3466</v>
      </c>
      <c r="Q907" s="2" t="s">
        <v>3473</v>
      </c>
      <c r="R907" s="23" t="str">
        <f t="shared" si="115"/>
        <v>OK-Canadian-16N-9W-15</v>
      </c>
      <c r="S907" s="23" t="str">
        <f t="shared" si="112"/>
        <v>16N-9W-15</v>
      </c>
      <c r="T907" s="23" t="str">
        <f t="shared" si="113"/>
        <v>16</v>
      </c>
      <c r="U907" s="23" t="str">
        <f t="shared" si="116"/>
        <v>N</v>
      </c>
      <c r="V907" s="23" t="str">
        <f t="shared" si="114"/>
        <v>9</v>
      </c>
      <c r="W907" s="23" t="str">
        <f t="shared" si="117"/>
        <v>W</v>
      </c>
      <c r="X907" s="23" t="str">
        <f t="shared" si="118"/>
        <v>OK</v>
      </c>
      <c r="Y907" s="184" t="str">
        <f t="shared" si="119"/>
        <v>L0007970</v>
      </c>
      <c r="Z907" s="28"/>
      <c r="AA907" s="28"/>
      <c r="AB907" s="23"/>
    </row>
    <row r="908" spans="1:28" ht="15">
      <c r="A908" s="23" t="s">
        <v>7329</v>
      </c>
      <c r="B908" s="2" t="s">
        <v>13</v>
      </c>
      <c r="C908" s="2" t="s">
        <v>14</v>
      </c>
      <c r="D908" s="2" t="s">
        <v>1049</v>
      </c>
      <c r="E908" s="23" t="s">
        <v>1589</v>
      </c>
      <c r="F908" s="2" t="s">
        <v>15</v>
      </c>
      <c r="G908" s="2" t="s">
        <v>3477</v>
      </c>
      <c r="H908" s="2" t="s">
        <v>3509</v>
      </c>
      <c r="I908" s="2" t="s">
        <v>16</v>
      </c>
      <c r="J908" s="75">
        <v>162.37</v>
      </c>
      <c r="K908" s="76">
        <v>1.125</v>
      </c>
      <c r="L908" s="77">
        <v>0.1875</v>
      </c>
      <c r="M908" s="78">
        <v>41021</v>
      </c>
      <c r="N908" s="96" t="s">
        <v>3890</v>
      </c>
      <c r="O908" s="2" t="s">
        <v>242</v>
      </c>
      <c r="P908" s="2" t="s">
        <v>3466</v>
      </c>
      <c r="Q908" s="2" t="s">
        <v>3473</v>
      </c>
      <c r="R908" s="23" t="str">
        <f t="shared" si="115"/>
        <v>OK-Canadian-16N-9W-15</v>
      </c>
      <c r="S908" s="23" t="str">
        <f t="shared" si="112"/>
        <v>16N-9W-15</v>
      </c>
      <c r="T908" s="23" t="str">
        <f t="shared" si="113"/>
        <v>16</v>
      </c>
      <c r="U908" s="23" t="str">
        <f t="shared" si="116"/>
        <v>N</v>
      </c>
      <c r="V908" s="23" t="str">
        <f t="shared" si="114"/>
        <v>9</v>
      </c>
      <c r="W908" s="23" t="str">
        <f t="shared" si="117"/>
        <v>W</v>
      </c>
      <c r="X908" s="23" t="str">
        <f t="shared" si="118"/>
        <v>OK</v>
      </c>
      <c r="Y908" s="184" t="str">
        <f t="shared" si="119"/>
        <v>L0007971</v>
      </c>
      <c r="Z908" s="28"/>
      <c r="AA908" s="28"/>
      <c r="AB908" s="23"/>
    </row>
    <row r="909" spans="1:28" ht="15">
      <c r="A909" s="2" t="s">
        <v>7330</v>
      </c>
      <c r="B909" s="2" t="s">
        <v>13</v>
      </c>
      <c r="C909" s="2" t="s">
        <v>14</v>
      </c>
      <c r="D909" s="2" t="s">
        <v>1050</v>
      </c>
      <c r="E909" s="2" t="s">
        <v>1471</v>
      </c>
      <c r="F909" s="2" t="s">
        <v>15</v>
      </c>
      <c r="G909" s="2" t="s">
        <v>3477</v>
      </c>
      <c r="H909" s="2" t="s">
        <v>3509</v>
      </c>
      <c r="I909" s="2" t="s">
        <v>16</v>
      </c>
      <c r="J909" s="75">
        <v>81.64</v>
      </c>
      <c r="K909" s="76">
        <v>10</v>
      </c>
      <c r="L909" s="77">
        <v>0.1875</v>
      </c>
      <c r="M909" s="78">
        <v>41489</v>
      </c>
      <c r="N909" s="96" t="s">
        <v>3891</v>
      </c>
      <c r="O909" s="2" t="s">
        <v>242</v>
      </c>
      <c r="P909" s="2" t="s">
        <v>3466</v>
      </c>
      <c r="Q909" s="2" t="s">
        <v>3473</v>
      </c>
      <c r="R909" s="23" t="str">
        <f t="shared" si="115"/>
        <v>OK-Canadian-16N-9W-15</v>
      </c>
      <c r="S909" s="23" t="str">
        <f t="shared" si="112"/>
        <v>16N-9W-15</v>
      </c>
      <c r="T909" s="23" t="str">
        <f t="shared" si="113"/>
        <v>16</v>
      </c>
      <c r="U909" s="23" t="str">
        <f t="shared" si="116"/>
        <v>N</v>
      </c>
      <c r="V909" s="23" t="str">
        <f t="shared" si="114"/>
        <v>9</v>
      </c>
      <c r="W909" s="23" t="str">
        <f t="shared" si="117"/>
        <v>W</v>
      </c>
      <c r="X909" s="23" t="str">
        <f t="shared" si="118"/>
        <v>OK</v>
      </c>
      <c r="Y909" s="184" t="str">
        <f t="shared" si="119"/>
        <v>L0007972</v>
      </c>
      <c r="Z909" s="28"/>
      <c r="AA909" s="28"/>
      <c r="AB909" s="23"/>
    </row>
    <row r="910" spans="1:28" ht="15">
      <c r="A910" s="2" t="s">
        <v>7331</v>
      </c>
      <c r="B910" s="2" t="s">
        <v>13</v>
      </c>
      <c r="C910" s="2" t="s">
        <v>14</v>
      </c>
      <c r="D910" s="2" t="s">
        <v>1052</v>
      </c>
      <c r="E910" s="2" t="s">
        <v>215</v>
      </c>
      <c r="F910" s="2" t="s">
        <v>15</v>
      </c>
      <c r="G910" s="2" t="s">
        <v>3477</v>
      </c>
      <c r="H910" s="2" t="s">
        <v>3506</v>
      </c>
      <c r="I910" s="2" t="s">
        <v>16</v>
      </c>
      <c r="J910" s="75">
        <v>10.26</v>
      </c>
      <c r="K910" s="76">
        <v>5</v>
      </c>
      <c r="L910" s="77">
        <v>0.1875</v>
      </c>
      <c r="M910" s="78">
        <v>41002</v>
      </c>
      <c r="N910" s="96" t="s">
        <v>4587</v>
      </c>
      <c r="O910" s="2" t="s">
        <v>140</v>
      </c>
      <c r="P910" s="2" t="s">
        <v>3465</v>
      </c>
      <c r="Q910" s="2" t="s">
        <v>3471</v>
      </c>
      <c r="R910" s="23" t="str">
        <f t="shared" si="115"/>
        <v>OK-Canadian-15N-7W-17</v>
      </c>
      <c r="S910" s="23" t="str">
        <f t="shared" si="112"/>
        <v>15N-7W-17</v>
      </c>
      <c r="T910" s="23" t="str">
        <f t="shared" si="113"/>
        <v>15</v>
      </c>
      <c r="U910" s="23" t="str">
        <f t="shared" si="116"/>
        <v>N</v>
      </c>
      <c r="V910" s="23" t="str">
        <f t="shared" si="114"/>
        <v>7</v>
      </c>
      <c r="W910" s="23" t="str">
        <f t="shared" si="117"/>
        <v>W</v>
      </c>
      <c r="X910" s="23" t="str">
        <f t="shared" si="118"/>
        <v>OK</v>
      </c>
      <c r="Y910" s="184" t="str">
        <f t="shared" si="119"/>
        <v>L0007973</v>
      </c>
      <c r="Z910" s="28"/>
      <c r="AA910" s="28"/>
      <c r="AB910" s="23"/>
    </row>
    <row r="911" spans="1:28" ht="15">
      <c r="A911" s="23" t="s">
        <v>7332</v>
      </c>
      <c r="B911" s="2" t="s">
        <v>13</v>
      </c>
      <c r="C911" s="2" t="s">
        <v>14</v>
      </c>
      <c r="D911" s="2" t="s">
        <v>1053</v>
      </c>
      <c r="E911" s="2" t="s">
        <v>215</v>
      </c>
      <c r="F911" s="2" t="s">
        <v>15</v>
      </c>
      <c r="G911" s="2" t="s">
        <v>3477</v>
      </c>
      <c r="H911" s="2" t="s">
        <v>3510</v>
      </c>
      <c r="I911" s="2" t="s">
        <v>16</v>
      </c>
      <c r="J911" s="75">
        <v>81.599999999999994</v>
      </c>
      <c r="K911" s="76">
        <v>0.66666000000000003</v>
      </c>
      <c r="L911" s="77">
        <v>0.2</v>
      </c>
      <c r="M911" s="78">
        <v>41019</v>
      </c>
      <c r="N911" s="96" t="s">
        <v>5357</v>
      </c>
      <c r="O911" s="2" t="s">
        <v>112</v>
      </c>
      <c r="P911" s="2" t="s">
        <v>3466</v>
      </c>
      <c r="Q911" s="2" t="s">
        <v>3473</v>
      </c>
      <c r="R911" s="23" t="str">
        <f t="shared" si="115"/>
        <v>OK-Canadian-16N-9W-10</v>
      </c>
      <c r="S911" s="23" t="str">
        <f t="shared" si="112"/>
        <v>16N-9W-10</v>
      </c>
      <c r="T911" s="23" t="str">
        <f t="shared" si="113"/>
        <v>16</v>
      </c>
      <c r="U911" s="23" t="str">
        <f t="shared" si="116"/>
        <v>N</v>
      </c>
      <c r="V911" s="23" t="str">
        <f t="shared" si="114"/>
        <v>9</v>
      </c>
      <c r="W911" s="23" t="str">
        <f t="shared" si="117"/>
        <v>W</v>
      </c>
      <c r="X911" s="23" t="str">
        <f t="shared" si="118"/>
        <v>OK</v>
      </c>
      <c r="Y911" s="184" t="str">
        <f t="shared" si="119"/>
        <v>L0007974</v>
      </c>
      <c r="Z911" s="28"/>
      <c r="AA911" s="28"/>
      <c r="AB911" s="23"/>
    </row>
    <row r="912" spans="1:28" ht="15">
      <c r="A912" s="2" t="s">
        <v>7333</v>
      </c>
      <c r="B912" s="23" t="s">
        <v>13</v>
      </c>
      <c r="C912" s="2" t="s">
        <v>14</v>
      </c>
      <c r="D912" s="2" t="s">
        <v>1054</v>
      </c>
      <c r="E912" s="2" t="s">
        <v>215</v>
      </c>
      <c r="F912" s="2" t="s">
        <v>15</v>
      </c>
      <c r="G912" s="2" t="s">
        <v>3477</v>
      </c>
      <c r="H912" s="23" t="s">
        <v>3510</v>
      </c>
      <c r="I912" s="2" t="s">
        <v>16</v>
      </c>
      <c r="J912" s="75">
        <v>82.38</v>
      </c>
      <c r="K912" s="76">
        <v>0.66666000000000003</v>
      </c>
      <c r="L912" s="77">
        <v>0.1875</v>
      </c>
      <c r="M912" s="78">
        <v>41026</v>
      </c>
      <c r="N912" s="94" t="s">
        <v>4588</v>
      </c>
      <c r="O912" s="2" t="s">
        <v>112</v>
      </c>
      <c r="P912" s="2" t="s">
        <v>3466</v>
      </c>
      <c r="Q912" s="2" t="s">
        <v>3473</v>
      </c>
      <c r="R912" s="23" t="str">
        <f t="shared" si="115"/>
        <v>OK-Canadian-16N-9W-10</v>
      </c>
      <c r="S912" s="23" t="str">
        <f t="shared" si="112"/>
        <v>16N-9W-10</v>
      </c>
      <c r="T912" s="23" t="str">
        <f t="shared" si="113"/>
        <v>16</v>
      </c>
      <c r="U912" s="23" t="str">
        <f t="shared" si="116"/>
        <v>N</v>
      </c>
      <c r="V912" s="23" t="str">
        <f t="shared" si="114"/>
        <v>9</v>
      </c>
      <c r="W912" s="23" t="str">
        <f t="shared" si="117"/>
        <v>W</v>
      </c>
      <c r="X912" s="23" t="str">
        <f t="shared" si="118"/>
        <v>OK</v>
      </c>
      <c r="Y912" s="184" t="str">
        <f t="shared" si="119"/>
        <v>L0007975</v>
      </c>
      <c r="Z912" s="28"/>
      <c r="AA912" s="28"/>
      <c r="AB912" s="23"/>
    </row>
    <row r="913" spans="1:28" ht="15">
      <c r="A913" s="2" t="s">
        <v>7334</v>
      </c>
      <c r="B913" s="2" t="s">
        <v>13</v>
      </c>
      <c r="C913" s="2" t="s">
        <v>14</v>
      </c>
      <c r="D913" s="2" t="s">
        <v>1055</v>
      </c>
      <c r="E913" s="2" t="s">
        <v>1327</v>
      </c>
      <c r="F913" s="2" t="s">
        <v>15</v>
      </c>
      <c r="G913" s="2" t="s">
        <v>3477</v>
      </c>
      <c r="H913" s="79" t="s">
        <v>3508</v>
      </c>
      <c r="I913" s="2" t="s">
        <v>16</v>
      </c>
      <c r="J913" s="75">
        <v>85.12</v>
      </c>
      <c r="K913" s="76">
        <v>3.75</v>
      </c>
      <c r="L913" s="77">
        <v>0.1875</v>
      </c>
      <c r="M913" s="78">
        <v>41490</v>
      </c>
      <c r="N913" s="96" t="s">
        <v>3892</v>
      </c>
      <c r="O913" s="2" t="s">
        <v>280</v>
      </c>
      <c r="P913" s="2" t="s">
        <v>3466</v>
      </c>
      <c r="Q913" s="2" t="s">
        <v>3473</v>
      </c>
      <c r="R913" s="23" t="str">
        <f t="shared" si="115"/>
        <v>OK-Canadian-16N-9W-14</v>
      </c>
      <c r="S913" s="23" t="str">
        <f t="shared" si="112"/>
        <v>16N-9W-14</v>
      </c>
      <c r="T913" s="23" t="str">
        <f t="shared" si="113"/>
        <v>16</v>
      </c>
      <c r="U913" s="23" t="str">
        <f t="shared" si="116"/>
        <v>N</v>
      </c>
      <c r="V913" s="23" t="str">
        <f t="shared" si="114"/>
        <v>9</v>
      </c>
      <c r="W913" s="23" t="str">
        <f t="shared" si="117"/>
        <v>W</v>
      </c>
      <c r="X913" s="23" t="str">
        <f t="shared" si="118"/>
        <v>OK</v>
      </c>
      <c r="Y913" s="184" t="str">
        <f t="shared" si="119"/>
        <v>L0007976</v>
      </c>
      <c r="Z913" s="28"/>
      <c r="AA913" s="28"/>
      <c r="AB913" s="23"/>
    </row>
    <row r="914" spans="1:28" ht="15">
      <c r="A914" s="23" t="s">
        <v>7335</v>
      </c>
      <c r="B914" s="2" t="s">
        <v>3475</v>
      </c>
      <c r="C914" s="2" t="s">
        <v>14</v>
      </c>
      <c r="D914" s="2" t="s">
        <v>1056</v>
      </c>
      <c r="E914" s="23" t="s">
        <v>3063</v>
      </c>
      <c r="F914" s="2" t="s">
        <v>15</v>
      </c>
      <c r="G914" s="2" t="s">
        <v>3477</v>
      </c>
      <c r="H914" s="2" t="s">
        <v>3511</v>
      </c>
      <c r="I914" s="2" t="s">
        <v>16</v>
      </c>
      <c r="J914" s="75">
        <v>403</v>
      </c>
      <c r="K914" s="76">
        <v>51</v>
      </c>
      <c r="L914" s="77">
        <v>0.125</v>
      </c>
      <c r="M914" s="78">
        <v>41039</v>
      </c>
      <c r="N914" s="96" t="s">
        <v>5358</v>
      </c>
      <c r="O914" s="2" t="s">
        <v>265</v>
      </c>
      <c r="P914" s="2" t="s">
        <v>3466</v>
      </c>
      <c r="Q914" s="2" t="s">
        <v>3473</v>
      </c>
      <c r="R914" s="23" t="str">
        <f t="shared" si="115"/>
        <v>OK-Canadian-16N-9W-12</v>
      </c>
      <c r="S914" s="23" t="str">
        <f t="shared" si="112"/>
        <v>16N-9W-12</v>
      </c>
      <c r="T914" s="23" t="str">
        <f t="shared" si="113"/>
        <v>16</v>
      </c>
      <c r="U914" s="23" t="str">
        <f t="shared" si="116"/>
        <v>N</v>
      </c>
      <c r="V914" s="23" t="str">
        <f t="shared" si="114"/>
        <v>9</v>
      </c>
      <c r="W914" s="23" t="str">
        <f t="shared" si="117"/>
        <v>W</v>
      </c>
      <c r="X914" s="23" t="str">
        <f t="shared" si="118"/>
        <v>OK</v>
      </c>
      <c r="Y914" s="184" t="str">
        <f t="shared" si="119"/>
        <v>L0007977</v>
      </c>
      <c r="Z914" s="28"/>
      <c r="AA914" s="28"/>
      <c r="AB914" s="23"/>
    </row>
    <row r="915" spans="1:28" ht="15">
      <c r="A915" s="2" t="s">
        <v>7336</v>
      </c>
      <c r="B915" s="2" t="s">
        <v>13</v>
      </c>
      <c r="C915" s="2" t="s">
        <v>14</v>
      </c>
      <c r="D915" s="2" t="s">
        <v>1057</v>
      </c>
      <c r="E915" s="23" t="s">
        <v>2692</v>
      </c>
      <c r="F915" s="2" t="s">
        <v>15</v>
      </c>
      <c r="G915" s="2" t="s">
        <v>3477</v>
      </c>
      <c r="H915" s="23" t="s">
        <v>3509</v>
      </c>
      <c r="I915" s="2" t="s">
        <v>16</v>
      </c>
      <c r="J915" s="75">
        <v>82.65</v>
      </c>
      <c r="K915" s="76">
        <v>10</v>
      </c>
      <c r="L915" s="77">
        <v>0.1875</v>
      </c>
      <c r="M915" s="78">
        <v>40979</v>
      </c>
      <c r="N915" s="96" t="s">
        <v>4589</v>
      </c>
      <c r="O915" s="2" t="s">
        <v>242</v>
      </c>
      <c r="P915" s="2" t="s">
        <v>3466</v>
      </c>
      <c r="Q915" s="2" t="s">
        <v>3473</v>
      </c>
      <c r="R915" s="23" t="str">
        <f t="shared" si="115"/>
        <v>OK-Canadian-16N-9W-15</v>
      </c>
      <c r="S915" s="23" t="str">
        <f t="shared" si="112"/>
        <v>16N-9W-15</v>
      </c>
      <c r="T915" s="23" t="str">
        <f t="shared" si="113"/>
        <v>16</v>
      </c>
      <c r="U915" s="23" t="str">
        <f t="shared" si="116"/>
        <v>N</v>
      </c>
      <c r="V915" s="23" t="str">
        <f t="shared" si="114"/>
        <v>9</v>
      </c>
      <c r="W915" s="23" t="str">
        <f t="shared" si="117"/>
        <v>W</v>
      </c>
      <c r="X915" s="23" t="str">
        <f t="shared" si="118"/>
        <v>OK</v>
      </c>
      <c r="Y915" s="184" t="str">
        <f t="shared" si="119"/>
        <v>L0007978</v>
      </c>
      <c r="Z915" s="28"/>
      <c r="AA915" s="28"/>
      <c r="AB915" s="23"/>
    </row>
    <row r="916" spans="1:28" ht="15">
      <c r="A916" s="2" t="s">
        <v>7337</v>
      </c>
      <c r="B916" s="2" t="s">
        <v>3475</v>
      </c>
      <c r="C916" s="2" t="s">
        <v>14</v>
      </c>
      <c r="D916" s="2" t="s">
        <v>1058</v>
      </c>
      <c r="E916" s="23" t="s">
        <v>3126</v>
      </c>
      <c r="F916" s="2" t="s">
        <v>15</v>
      </c>
      <c r="G916" s="2" t="s">
        <v>3477</v>
      </c>
      <c r="H916" s="2" t="s">
        <v>3480</v>
      </c>
      <c r="I916" s="2" t="s">
        <v>16</v>
      </c>
      <c r="J916" s="75">
        <v>50.16</v>
      </c>
      <c r="K916" s="76">
        <v>3.2677833000000001</v>
      </c>
      <c r="L916" s="77">
        <v>0.125</v>
      </c>
      <c r="M916" s="78">
        <v>41049</v>
      </c>
      <c r="N916" s="96" t="s">
        <v>3893</v>
      </c>
      <c r="O916" s="2" t="s">
        <v>112</v>
      </c>
      <c r="P916" s="2" t="s">
        <v>3466</v>
      </c>
      <c r="Q916" s="2" t="s">
        <v>3471</v>
      </c>
      <c r="R916" s="23" t="str">
        <f t="shared" si="115"/>
        <v>OK-Canadian-16N-7W-10</v>
      </c>
      <c r="S916" s="23" t="str">
        <f t="shared" si="112"/>
        <v>16N-7W-10</v>
      </c>
      <c r="T916" s="23" t="str">
        <f t="shared" si="113"/>
        <v>16</v>
      </c>
      <c r="U916" s="23" t="str">
        <f t="shared" si="116"/>
        <v>N</v>
      </c>
      <c r="V916" s="23" t="str">
        <f t="shared" si="114"/>
        <v>7</v>
      </c>
      <c r="W916" s="23" t="str">
        <f t="shared" si="117"/>
        <v>W</v>
      </c>
      <c r="X916" s="23" t="str">
        <f t="shared" si="118"/>
        <v>OK</v>
      </c>
      <c r="Y916" s="184" t="str">
        <f t="shared" si="119"/>
        <v>L0007979</v>
      </c>
      <c r="Z916" s="28"/>
      <c r="AA916" s="28"/>
      <c r="AB916" s="23"/>
    </row>
    <row r="917" spans="1:28" ht="15">
      <c r="A917" s="23" t="s">
        <v>7338</v>
      </c>
      <c r="B917" s="2" t="s">
        <v>13</v>
      </c>
      <c r="C917" s="2" t="s">
        <v>14</v>
      </c>
      <c r="D917" s="2" t="s">
        <v>1059</v>
      </c>
      <c r="E917" s="23" t="s">
        <v>1589</v>
      </c>
      <c r="F917" s="2" t="s">
        <v>15</v>
      </c>
      <c r="G917" s="2" t="s">
        <v>3477</v>
      </c>
      <c r="H917" s="2" t="s">
        <v>3510</v>
      </c>
      <c r="I917" s="2" t="s">
        <v>16</v>
      </c>
      <c r="J917" s="75">
        <v>85.56</v>
      </c>
      <c r="K917" s="76">
        <v>0.625</v>
      </c>
      <c r="L917" s="77">
        <v>0.1875</v>
      </c>
      <c r="M917" s="78">
        <v>41506</v>
      </c>
      <c r="N917" s="96" t="s">
        <v>3894</v>
      </c>
      <c r="O917" s="2" t="s">
        <v>112</v>
      </c>
      <c r="P917" s="2" t="s">
        <v>3466</v>
      </c>
      <c r="Q917" s="2" t="s">
        <v>3473</v>
      </c>
      <c r="R917" s="23" t="str">
        <f t="shared" si="115"/>
        <v>OK-Canadian-16N-9W-10</v>
      </c>
      <c r="S917" s="23" t="str">
        <f t="shared" si="112"/>
        <v>16N-9W-10</v>
      </c>
      <c r="T917" s="23" t="str">
        <f t="shared" si="113"/>
        <v>16</v>
      </c>
      <c r="U917" s="23" t="str">
        <f t="shared" si="116"/>
        <v>N</v>
      </c>
      <c r="V917" s="23" t="str">
        <f t="shared" si="114"/>
        <v>9</v>
      </c>
      <c r="W917" s="23" t="str">
        <f t="shared" si="117"/>
        <v>W</v>
      </c>
      <c r="X917" s="23" t="str">
        <f t="shared" si="118"/>
        <v>OK</v>
      </c>
      <c r="Y917" s="184" t="str">
        <f t="shared" si="119"/>
        <v>L0007980</v>
      </c>
      <c r="Z917" s="28"/>
      <c r="AA917" s="28"/>
      <c r="AB917" s="23"/>
    </row>
    <row r="918" spans="1:28" ht="15">
      <c r="A918" s="2" t="s">
        <v>7339</v>
      </c>
      <c r="B918" s="2" t="s">
        <v>13</v>
      </c>
      <c r="C918" s="2" t="s">
        <v>14</v>
      </c>
      <c r="D918" s="2" t="s">
        <v>1060</v>
      </c>
      <c r="E918" s="23" t="s">
        <v>1502</v>
      </c>
      <c r="F918" s="2" t="s">
        <v>15</v>
      </c>
      <c r="G918" s="2" t="s">
        <v>3476</v>
      </c>
      <c r="H918" s="23" t="s">
        <v>3499</v>
      </c>
      <c r="I918" s="2" t="s">
        <v>16</v>
      </c>
      <c r="J918" s="75">
        <v>154.22999999999999</v>
      </c>
      <c r="K918" s="76">
        <v>3</v>
      </c>
      <c r="L918" s="77">
        <v>0.2</v>
      </c>
      <c r="M918" s="78">
        <v>41043</v>
      </c>
      <c r="N918" s="96" t="s">
        <v>5359</v>
      </c>
      <c r="O918" s="2" t="s">
        <v>538</v>
      </c>
      <c r="P918" s="2" t="s">
        <v>3468</v>
      </c>
      <c r="Q918" s="2" t="s">
        <v>3471</v>
      </c>
      <c r="R918" s="23" t="str">
        <f t="shared" si="115"/>
        <v>OK-Grady-13N-7W-16</v>
      </c>
      <c r="S918" s="23" t="str">
        <f t="shared" si="112"/>
        <v>13N-7W-16</v>
      </c>
      <c r="T918" s="23" t="str">
        <f t="shared" si="113"/>
        <v>13</v>
      </c>
      <c r="U918" s="23" t="str">
        <f t="shared" si="116"/>
        <v>N</v>
      </c>
      <c r="V918" s="23" t="str">
        <f t="shared" si="114"/>
        <v>7</v>
      </c>
      <c r="W918" s="23" t="str">
        <f t="shared" si="117"/>
        <v>W</v>
      </c>
      <c r="X918" s="23" t="str">
        <f t="shared" si="118"/>
        <v>OK</v>
      </c>
      <c r="Y918" s="184" t="str">
        <f t="shared" si="119"/>
        <v>L0007981</v>
      </c>
      <c r="Z918" s="28"/>
      <c r="AA918" s="28"/>
      <c r="AB918" s="23"/>
    </row>
    <row r="919" spans="1:28" ht="15">
      <c r="A919" s="2" t="s">
        <v>7340</v>
      </c>
      <c r="B919" s="2" t="s">
        <v>3475</v>
      </c>
      <c r="C919" s="2" t="s">
        <v>14</v>
      </c>
      <c r="D919" s="2" t="s">
        <v>1061</v>
      </c>
      <c r="E919" s="2" t="s">
        <v>111</v>
      </c>
      <c r="F919" s="2" t="s">
        <v>15</v>
      </c>
      <c r="G919" s="2" t="s">
        <v>3477</v>
      </c>
      <c r="H919" s="23" t="s">
        <v>3512</v>
      </c>
      <c r="I919" s="2" t="s">
        <v>16</v>
      </c>
      <c r="J919" s="75">
        <v>261.16000000000003</v>
      </c>
      <c r="K919" s="76">
        <v>21.69</v>
      </c>
      <c r="L919" s="77">
        <v>0.125</v>
      </c>
      <c r="M919" s="78">
        <v>41054</v>
      </c>
      <c r="N919" s="94" t="s">
        <v>5360</v>
      </c>
      <c r="O919" s="2" t="s">
        <v>683</v>
      </c>
      <c r="P919" s="2" t="s">
        <v>3466</v>
      </c>
      <c r="Q919" s="2" t="s">
        <v>3471</v>
      </c>
      <c r="R919" s="23" t="str">
        <f t="shared" si="115"/>
        <v>OK-Canadian-16N-7W-7</v>
      </c>
      <c r="S919" s="23" t="str">
        <f t="shared" si="112"/>
        <v>16N-7W-7</v>
      </c>
      <c r="T919" s="23" t="str">
        <f t="shared" si="113"/>
        <v>16</v>
      </c>
      <c r="U919" s="23" t="str">
        <f t="shared" si="116"/>
        <v>N</v>
      </c>
      <c r="V919" s="23" t="str">
        <f t="shared" si="114"/>
        <v>7</v>
      </c>
      <c r="W919" s="23" t="str">
        <f t="shared" si="117"/>
        <v>W</v>
      </c>
      <c r="X919" s="23" t="str">
        <f t="shared" si="118"/>
        <v>OK</v>
      </c>
      <c r="Y919" s="184" t="str">
        <f t="shared" si="119"/>
        <v>L0007982</v>
      </c>
      <c r="Z919" s="28"/>
      <c r="AA919" s="28"/>
      <c r="AB919" s="23"/>
    </row>
    <row r="920" spans="1:28" ht="15">
      <c r="A920" s="23" t="s">
        <v>7341</v>
      </c>
      <c r="B920" s="2" t="s">
        <v>13</v>
      </c>
      <c r="C920" s="2" t="s">
        <v>14</v>
      </c>
      <c r="D920" s="2" t="s">
        <v>1062</v>
      </c>
      <c r="E920" s="23" t="s">
        <v>3188</v>
      </c>
      <c r="F920" s="2" t="s">
        <v>15</v>
      </c>
      <c r="G920" s="2" t="s">
        <v>3477</v>
      </c>
      <c r="H920" s="23" t="s">
        <v>3508</v>
      </c>
      <c r="I920" s="2" t="s">
        <v>16</v>
      </c>
      <c r="J920" s="75">
        <v>39.83</v>
      </c>
      <c r="K920" s="76">
        <v>1.25</v>
      </c>
      <c r="L920" s="77">
        <v>0.1875</v>
      </c>
      <c r="M920" s="78">
        <v>41064</v>
      </c>
      <c r="N920" s="94" t="s">
        <v>3895</v>
      </c>
      <c r="O920" s="2" t="s">
        <v>280</v>
      </c>
      <c r="P920" s="2" t="s">
        <v>3466</v>
      </c>
      <c r="Q920" s="2" t="s">
        <v>3473</v>
      </c>
      <c r="R920" s="23" t="str">
        <f t="shared" si="115"/>
        <v>OK-Canadian-16N-9W-14</v>
      </c>
      <c r="S920" s="23" t="str">
        <f t="shared" si="112"/>
        <v>16N-9W-14</v>
      </c>
      <c r="T920" s="23" t="str">
        <f t="shared" si="113"/>
        <v>16</v>
      </c>
      <c r="U920" s="23" t="str">
        <f t="shared" si="116"/>
        <v>N</v>
      </c>
      <c r="V920" s="23" t="str">
        <f t="shared" si="114"/>
        <v>9</v>
      </c>
      <c r="W920" s="23" t="str">
        <f t="shared" si="117"/>
        <v>W</v>
      </c>
      <c r="X920" s="23" t="str">
        <f t="shared" si="118"/>
        <v>OK</v>
      </c>
      <c r="Y920" s="184" t="str">
        <f t="shared" si="119"/>
        <v>L0007983</v>
      </c>
      <c r="Z920" s="28"/>
      <c r="AA920" s="28"/>
      <c r="AB920" s="23"/>
    </row>
    <row r="921" spans="1:28" ht="15">
      <c r="A921" s="2" t="s">
        <v>7342</v>
      </c>
      <c r="B921" s="2" t="s">
        <v>13</v>
      </c>
      <c r="C921" s="2" t="s">
        <v>14</v>
      </c>
      <c r="D921" s="2" t="s">
        <v>1063</v>
      </c>
      <c r="E921" s="23" t="s">
        <v>2799</v>
      </c>
      <c r="F921" s="2" t="s">
        <v>15</v>
      </c>
      <c r="G921" s="2" t="s">
        <v>3477</v>
      </c>
      <c r="H921" s="2" t="s">
        <v>3508</v>
      </c>
      <c r="I921" s="2" t="s">
        <v>16</v>
      </c>
      <c r="J921" s="75">
        <v>37.049999999999997</v>
      </c>
      <c r="K921" s="76">
        <v>1.25</v>
      </c>
      <c r="L921" s="77">
        <v>0.1875</v>
      </c>
      <c r="M921" s="78">
        <v>41534</v>
      </c>
      <c r="N921" s="96" t="s">
        <v>5361</v>
      </c>
      <c r="O921" s="2" t="s">
        <v>280</v>
      </c>
      <c r="P921" s="2" t="s">
        <v>3466</v>
      </c>
      <c r="Q921" s="2" t="s">
        <v>3473</v>
      </c>
      <c r="R921" s="23" t="str">
        <f t="shared" si="115"/>
        <v>OK-Canadian-16N-9W-14</v>
      </c>
      <c r="S921" s="23" t="str">
        <f t="shared" si="112"/>
        <v>16N-9W-14</v>
      </c>
      <c r="T921" s="23" t="str">
        <f t="shared" si="113"/>
        <v>16</v>
      </c>
      <c r="U921" s="23" t="str">
        <f t="shared" si="116"/>
        <v>N</v>
      </c>
      <c r="V921" s="23" t="str">
        <f t="shared" si="114"/>
        <v>9</v>
      </c>
      <c r="W921" s="23" t="str">
        <f t="shared" si="117"/>
        <v>W</v>
      </c>
      <c r="X921" s="23" t="str">
        <f t="shared" si="118"/>
        <v>OK</v>
      </c>
      <c r="Y921" s="184" t="str">
        <f t="shared" si="119"/>
        <v>L0007984</v>
      </c>
      <c r="Z921" s="28"/>
      <c r="AA921" s="28"/>
      <c r="AB921" s="23"/>
    </row>
    <row r="922" spans="1:28" ht="15">
      <c r="A922" s="2" t="s">
        <v>7343</v>
      </c>
      <c r="B922" s="23" t="s">
        <v>3475</v>
      </c>
      <c r="C922" s="2" t="s">
        <v>14</v>
      </c>
      <c r="D922" s="2" t="s">
        <v>1064</v>
      </c>
      <c r="E922" s="23" t="s">
        <v>1274</v>
      </c>
      <c r="F922" s="2" t="s">
        <v>15</v>
      </c>
      <c r="G922" s="2" t="s">
        <v>3476</v>
      </c>
      <c r="H922" s="23" t="s">
        <v>3499</v>
      </c>
      <c r="I922" s="2" t="s">
        <v>16</v>
      </c>
      <c r="J922" s="75">
        <v>65.27</v>
      </c>
      <c r="K922" s="76">
        <v>4.5833000000000004</v>
      </c>
      <c r="L922" s="77">
        <v>0.125</v>
      </c>
      <c r="M922" s="78">
        <v>41067</v>
      </c>
      <c r="N922" s="94" t="s">
        <v>36</v>
      </c>
      <c r="O922" s="2" t="s">
        <v>538</v>
      </c>
      <c r="P922" s="2" t="s">
        <v>3468</v>
      </c>
      <c r="Q922" s="2" t="s">
        <v>3471</v>
      </c>
      <c r="R922" s="23" t="str">
        <f t="shared" si="115"/>
        <v>OK-Grady-13N-7W-16</v>
      </c>
      <c r="S922" s="23" t="str">
        <f t="shared" si="112"/>
        <v>13N-7W-16</v>
      </c>
      <c r="T922" s="23" t="str">
        <f t="shared" si="113"/>
        <v>13</v>
      </c>
      <c r="U922" s="23" t="str">
        <f t="shared" si="116"/>
        <v>N</v>
      </c>
      <c r="V922" s="23" t="str">
        <f t="shared" si="114"/>
        <v>7</v>
      </c>
      <c r="W922" s="23" t="str">
        <f t="shared" si="117"/>
        <v>W</v>
      </c>
      <c r="X922" s="23" t="str">
        <f t="shared" si="118"/>
        <v>OK</v>
      </c>
      <c r="Y922" s="184" t="str">
        <f t="shared" si="119"/>
        <v>L0007985</v>
      </c>
      <c r="Z922" s="28"/>
      <c r="AA922" s="28"/>
      <c r="AB922" s="23"/>
    </row>
    <row r="923" spans="1:28" ht="15">
      <c r="A923" s="23" t="s">
        <v>7344</v>
      </c>
      <c r="B923" s="2" t="s">
        <v>13</v>
      </c>
      <c r="C923" s="2" t="s">
        <v>14</v>
      </c>
      <c r="D923" s="2" t="s">
        <v>1065</v>
      </c>
      <c r="E923" s="23" t="s">
        <v>2692</v>
      </c>
      <c r="F923" s="2" t="s">
        <v>15</v>
      </c>
      <c r="G923" s="2" t="s">
        <v>3477</v>
      </c>
      <c r="H923" s="2" t="s">
        <v>3508</v>
      </c>
      <c r="I923" s="2" t="s">
        <v>16</v>
      </c>
      <c r="J923" s="75">
        <v>77.099999999999994</v>
      </c>
      <c r="K923" s="76">
        <v>16.667000000000002</v>
      </c>
      <c r="L923" s="77">
        <v>0.1875</v>
      </c>
      <c r="M923" s="78">
        <v>41061</v>
      </c>
      <c r="N923" s="96" t="s">
        <v>5362</v>
      </c>
      <c r="O923" s="2" t="s">
        <v>280</v>
      </c>
      <c r="P923" s="2" t="s">
        <v>3466</v>
      </c>
      <c r="Q923" s="2" t="s">
        <v>3473</v>
      </c>
      <c r="R923" s="23" t="str">
        <f t="shared" si="115"/>
        <v>OK-Canadian-16N-9W-14</v>
      </c>
      <c r="S923" s="23" t="str">
        <f t="shared" si="112"/>
        <v>16N-9W-14</v>
      </c>
      <c r="T923" s="23" t="str">
        <f t="shared" si="113"/>
        <v>16</v>
      </c>
      <c r="U923" s="23" t="str">
        <f t="shared" si="116"/>
        <v>N</v>
      </c>
      <c r="V923" s="23" t="str">
        <f t="shared" si="114"/>
        <v>9</v>
      </c>
      <c r="W923" s="23" t="str">
        <f t="shared" si="117"/>
        <v>W</v>
      </c>
      <c r="X923" s="23" t="str">
        <f t="shared" si="118"/>
        <v>OK</v>
      </c>
      <c r="Y923" s="184" t="str">
        <f t="shared" si="119"/>
        <v>L0007986</v>
      </c>
      <c r="Z923" s="28"/>
      <c r="AA923" s="28"/>
      <c r="AB923" s="23"/>
    </row>
    <row r="924" spans="1:28" ht="15">
      <c r="A924" s="2" t="s">
        <v>7345</v>
      </c>
      <c r="B924" s="2" t="s">
        <v>13</v>
      </c>
      <c r="C924" s="2" t="s">
        <v>14</v>
      </c>
      <c r="D924" s="2" t="s">
        <v>1066</v>
      </c>
      <c r="E924" s="23" t="s">
        <v>2207</v>
      </c>
      <c r="F924" s="2" t="s">
        <v>15</v>
      </c>
      <c r="G924" s="2" t="s">
        <v>3476</v>
      </c>
      <c r="H924" s="2" t="s">
        <v>3499</v>
      </c>
      <c r="I924" s="2" t="s">
        <v>16</v>
      </c>
      <c r="J924" s="75">
        <v>67.58</v>
      </c>
      <c r="K924" s="76">
        <v>4.5833000000000004</v>
      </c>
      <c r="L924" s="77">
        <v>0.2</v>
      </c>
      <c r="M924" s="78">
        <v>41074</v>
      </c>
      <c r="N924" s="96" t="s">
        <v>5363</v>
      </c>
      <c r="O924" s="2" t="s">
        <v>538</v>
      </c>
      <c r="P924" s="2" t="s">
        <v>3468</v>
      </c>
      <c r="Q924" s="2" t="s">
        <v>3471</v>
      </c>
      <c r="R924" s="23" t="str">
        <f t="shared" si="115"/>
        <v>OK-Grady-13N-7W-16</v>
      </c>
      <c r="S924" s="23" t="str">
        <f t="shared" si="112"/>
        <v>13N-7W-16</v>
      </c>
      <c r="T924" s="23" t="str">
        <f t="shared" si="113"/>
        <v>13</v>
      </c>
      <c r="U924" s="23" t="str">
        <f t="shared" si="116"/>
        <v>N</v>
      </c>
      <c r="V924" s="23" t="str">
        <f t="shared" si="114"/>
        <v>7</v>
      </c>
      <c r="W924" s="23" t="str">
        <f t="shared" si="117"/>
        <v>W</v>
      </c>
      <c r="X924" s="23" t="str">
        <f t="shared" si="118"/>
        <v>OK</v>
      </c>
      <c r="Y924" s="184" t="str">
        <f t="shared" si="119"/>
        <v>L0007987</v>
      </c>
      <c r="Z924" s="28"/>
      <c r="AA924" s="28"/>
      <c r="AB924" s="23"/>
    </row>
    <row r="925" spans="1:28" ht="15">
      <c r="A925" s="2" t="s">
        <v>7346</v>
      </c>
      <c r="B925" s="2" t="s">
        <v>13</v>
      </c>
      <c r="C925" s="2" t="s">
        <v>14</v>
      </c>
      <c r="D925" s="2" t="s">
        <v>1067</v>
      </c>
      <c r="E925" s="23" t="s">
        <v>2692</v>
      </c>
      <c r="F925" s="2" t="s">
        <v>15</v>
      </c>
      <c r="G925" s="2" t="s">
        <v>3477</v>
      </c>
      <c r="H925" s="2" t="s">
        <v>3506</v>
      </c>
      <c r="I925" s="2" t="s">
        <v>16</v>
      </c>
      <c r="J925" s="75">
        <v>115.82</v>
      </c>
      <c r="K925" s="76">
        <v>0</v>
      </c>
      <c r="L925" s="77">
        <v>0.125</v>
      </c>
      <c r="M925" s="78">
        <v>41547</v>
      </c>
      <c r="N925" s="96" t="s">
        <v>5364</v>
      </c>
      <c r="O925" s="2" t="s">
        <v>140</v>
      </c>
      <c r="P925" s="2" t="s">
        <v>3465</v>
      </c>
      <c r="Q925" s="2" t="s">
        <v>3471</v>
      </c>
      <c r="R925" s="23" t="str">
        <f t="shared" si="115"/>
        <v>OK-Canadian-15N-7W-17</v>
      </c>
      <c r="S925" s="23" t="str">
        <f t="shared" si="112"/>
        <v>15N-7W-17</v>
      </c>
      <c r="T925" s="23" t="str">
        <f t="shared" si="113"/>
        <v>15</v>
      </c>
      <c r="U925" s="23" t="str">
        <f t="shared" si="116"/>
        <v>N</v>
      </c>
      <c r="V925" s="23" t="str">
        <f t="shared" si="114"/>
        <v>7</v>
      </c>
      <c r="W925" s="23" t="str">
        <f t="shared" si="117"/>
        <v>W</v>
      </c>
      <c r="X925" s="23" t="str">
        <f t="shared" si="118"/>
        <v>OK</v>
      </c>
      <c r="Y925" s="184" t="str">
        <f t="shared" si="119"/>
        <v>L0007988</v>
      </c>
      <c r="Z925" s="28"/>
      <c r="AA925" s="28"/>
      <c r="AB925" s="23"/>
    </row>
    <row r="926" spans="1:28" ht="15">
      <c r="A926" s="23" t="s">
        <v>7347</v>
      </c>
      <c r="B926" s="2" t="s">
        <v>13</v>
      </c>
      <c r="C926" s="2" t="s">
        <v>14</v>
      </c>
      <c r="D926" s="2" t="s">
        <v>1068</v>
      </c>
      <c r="E926" s="2" t="s">
        <v>1396</v>
      </c>
      <c r="F926" s="2" t="s">
        <v>15</v>
      </c>
      <c r="G926" s="2" t="s">
        <v>3477</v>
      </c>
      <c r="H926" s="2" t="s">
        <v>3506</v>
      </c>
      <c r="I926" s="2" t="s">
        <v>16</v>
      </c>
      <c r="J926" s="75">
        <v>185.33</v>
      </c>
      <c r="K926" s="76">
        <v>13.33333</v>
      </c>
      <c r="L926" s="77">
        <v>0.125</v>
      </c>
      <c r="M926" s="78">
        <v>41033</v>
      </c>
      <c r="N926" s="96" t="s">
        <v>5365</v>
      </c>
      <c r="O926" s="2" t="s">
        <v>140</v>
      </c>
      <c r="P926" s="2" t="s">
        <v>3465</v>
      </c>
      <c r="Q926" s="2" t="s">
        <v>3471</v>
      </c>
      <c r="R926" s="23" t="str">
        <f t="shared" si="115"/>
        <v>OK-Canadian-15N-7W-17</v>
      </c>
      <c r="S926" s="23" t="str">
        <f t="shared" si="112"/>
        <v>15N-7W-17</v>
      </c>
      <c r="T926" s="23" t="str">
        <f t="shared" si="113"/>
        <v>15</v>
      </c>
      <c r="U926" s="23" t="str">
        <f t="shared" si="116"/>
        <v>N</v>
      </c>
      <c r="V926" s="23" t="str">
        <f t="shared" si="114"/>
        <v>7</v>
      </c>
      <c r="W926" s="23" t="str">
        <f t="shared" si="117"/>
        <v>W</v>
      </c>
      <c r="X926" s="23" t="str">
        <f t="shared" si="118"/>
        <v>OK</v>
      </c>
      <c r="Y926" s="184" t="str">
        <f t="shared" si="119"/>
        <v>L0007989</v>
      </c>
      <c r="Z926" s="28"/>
      <c r="AA926" s="28"/>
      <c r="AB926" s="23"/>
    </row>
    <row r="927" spans="1:28" ht="15">
      <c r="A927" s="2" t="s">
        <v>7348</v>
      </c>
      <c r="B927" s="2" t="s">
        <v>13</v>
      </c>
      <c r="C927" s="2" t="s">
        <v>14</v>
      </c>
      <c r="D927" s="2" t="s">
        <v>1069</v>
      </c>
      <c r="E927" s="2" t="s">
        <v>506</v>
      </c>
      <c r="F927" s="2" t="s">
        <v>15</v>
      </c>
      <c r="G927" s="2" t="s">
        <v>3477</v>
      </c>
      <c r="H927" s="2" t="s">
        <v>3506</v>
      </c>
      <c r="I927" s="2" t="s">
        <v>16</v>
      </c>
      <c r="J927" s="75">
        <v>171.65</v>
      </c>
      <c r="K927" s="76">
        <v>13.33333</v>
      </c>
      <c r="L927" s="77">
        <v>0.125</v>
      </c>
      <c r="M927" s="78">
        <v>41029</v>
      </c>
      <c r="N927" s="96" t="s">
        <v>5366</v>
      </c>
      <c r="O927" s="2" t="s">
        <v>140</v>
      </c>
      <c r="P927" s="2" t="s">
        <v>3465</v>
      </c>
      <c r="Q927" s="2" t="s">
        <v>3471</v>
      </c>
      <c r="R927" s="23" t="str">
        <f t="shared" si="115"/>
        <v>OK-Canadian-15N-7W-17</v>
      </c>
      <c r="S927" s="23" t="str">
        <f t="shared" si="112"/>
        <v>15N-7W-17</v>
      </c>
      <c r="T927" s="23" t="str">
        <f t="shared" si="113"/>
        <v>15</v>
      </c>
      <c r="U927" s="23" t="str">
        <f t="shared" si="116"/>
        <v>N</v>
      </c>
      <c r="V927" s="23" t="str">
        <f t="shared" si="114"/>
        <v>7</v>
      </c>
      <c r="W927" s="23" t="str">
        <f t="shared" si="117"/>
        <v>W</v>
      </c>
      <c r="X927" s="23" t="str">
        <f t="shared" si="118"/>
        <v>OK</v>
      </c>
      <c r="Y927" s="184" t="str">
        <f t="shared" si="119"/>
        <v>L0007990</v>
      </c>
      <c r="Z927" s="28"/>
      <c r="AA927" s="28"/>
      <c r="AB927" s="23"/>
    </row>
    <row r="928" spans="1:28" ht="15">
      <c r="A928" s="2" t="s">
        <v>7349</v>
      </c>
      <c r="B928" s="2" t="s">
        <v>13</v>
      </c>
      <c r="C928" s="2" t="s">
        <v>14</v>
      </c>
      <c r="D928" s="2" t="s">
        <v>1070</v>
      </c>
      <c r="E928" s="2" t="s">
        <v>723</v>
      </c>
      <c r="F928" s="2" t="s">
        <v>15</v>
      </c>
      <c r="G928" s="2" t="s">
        <v>3477</v>
      </c>
      <c r="H928" s="2" t="s">
        <v>3506</v>
      </c>
      <c r="I928" s="2" t="s">
        <v>16</v>
      </c>
      <c r="J928" s="75">
        <v>117.02</v>
      </c>
      <c r="K928" s="76">
        <v>0</v>
      </c>
      <c r="L928" s="77">
        <v>0.125</v>
      </c>
      <c r="M928" s="78">
        <v>41077</v>
      </c>
      <c r="N928" s="96" t="s">
        <v>5367</v>
      </c>
      <c r="O928" s="2" t="s">
        <v>140</v>
      </c>
      <c r="P928" s="2" t="s">
        <v>3465</v>
      </c>
      <c r="Q928" s="2" t="s">
        <v>3471</v>
      </c>
      <c r="R928" s="23" t="str">
        <f t="shared" si="115"/>
        <v>OK-Canadian-15N-7W-17</v>
      </c>
      <c r="S928" s="23" t="str">
        <f t="shared" si="112"/>
        <v>15N-7W-17</v>
      </c>
      <c r="T928" s="23" t="str">
        <f t="shared" si="113"/>
        <v>15</v>
      </c>
      <c r="U928" s="23" t="str">
        <f t="shared" si="116"/>
        <v>N</v>
      </c>
      <c r="V928" s="23" t="str">
        <f t="shared" si="114"/>
        <v>7</v>
      </c>
      <c r="W928" s="23" t="str">
        <f t="shared" si="117"/>
        <v>W</v>
      </c>
      <c r="X928" s="23" t="str">
        <f t="shared" si="118"/>
        <v>OK</v>
      </c>
      <c r="Y928" s="184" t="str">
        <f t="shared" si="119"/>
        <v>L0007991</v>
      </c>
      <c r="Z928" s="28"/>
      <c r="AA928" s="28"/>
      <c r="AB928" s="23"/>
    </row>
    <row r="929" spans="1:28" ht="15">
      <c r="A929" s="23" t="s">
        <v>7350</v>
      </c>
      <c r="B929" s="2" t="s">
        <v>13</v>
      </c>
      <c r="C929" s="2" t="s">
        <v>14</v>
      </c>
      <c r="D929" s="2" t="s">
        <v>1071</v>
      </c>
      <c r="E929" s="2" t="s">
        <v>774</v>
      </c>
      <c r="F929" s="2" t="s">
        <v>15</v>
      </c>
      <c r="G929" s="2" t="s">
        <v>3477</v>
      </c>
      <c r="H929" s="2" t="s">
        <v>3510</v>
      </c>
      <c r="I929" s="2" t="s">
        <v>16</v>
      </c>
      <c r="J929" s="75">
        <v>43.84</v>
      </c>
      <c r="K929" s="76">
        <v>8.3332999999999995</v>
      </c>
      <c r="L929" s="77">
        <v>0.1875</v>
      </c>
      <c r="M929" s="78">
        <v>41558</v>
      </c>
      <c r="N929" s="96" t="s">
        <v>5368</v>
      </c>
      <c r="O929" s="2" t="s">
        <v>112</v>
      </c>
      <c r="P929" s="2" t="s">
        <v>3466</v>
      </c>
      <c r="Q929" s="2" t="s">
        <v>3473</v>
      </c>
      <c r="R929" s="23" t="str">
        <f t="shared" si="115"/>
        <v>OK-Canadian-16N-9W-10</v>
      </c>
      <c r="S929" s="23" t="str">
        <f t="shared" si="112"/>
        <v>16N-9W-10</v>
      </c>
      <c r="T929" s="23" t="str">
        <f t="shared" si="113"/>
        <v>16</v>
      </c>
      <c r="U929" s="23" t="str">
        <f t="shared" si="116"/>
        <v>N</v>
      </c>
      <c r="V929" s="23" t="str">
        <f t="shared" si="114"/>
        <v>9</v>
      </c>
      <c r="W929" s="23" t="str">
        <f t="shared" si="117"/>
        <v>W</v>
      </c>
      <c r="X929" s="23" t="str">
        <f t="shared" si="118"/>
        <v>OK</v>
      </c>
      <c r="Y929" s="184" t="str">
        <f t="shared" si="119"/>
        <v>L0007992</v>
      </c>
      <c r="Z929" s="28"/>
      <c r="AA929" s="28"/>
      <c r="AB929" s="23"/>
    </row>
    <row r="930" spans="1:28" ht="15">
      <c r="A930" s="2" t="s">
        <v>7351</v>
      </c>
      <c r="B930" s="2" t="s">
        <v>13</v>
      </c>
      <c r="C930" s="2" t="s">
        <v>14</v>
      </c>
      <c r="D930" s="2" t="s">
        <v>1072</v>
      </c>
      <c r="E930" s="2" t="s">
        <v>506</v>
      </c>
      <c r="F930" s="2" t="s">
        <v>15</v>
      </c>
      <c r="G930" s="2" t="s">
        <v>3477</v>
      </c>
      <c r="H930" s="2" t="s">
        <v>3510</v>
      </c>
      <c r="I930" s="2" t="s">
        <v>16</v>
      </c>
      <c r="J930" s="75">
        <v>45.93</v>
      </c>
      <c r="K930" s="76">
        <v>8.3332999999999995</v>
      </c>
      <c r="L930" s="77">
        <v>0.1875</v>
      </c>
      <c r="M930" s="78">
        <v>41078</v>
      </c>
      <c r="N930" s="96" t="s">
        <v>5369</v>
      </c>
      <c r="O930" s="2" t="s">
        <v>112</v>
      </c>
      <c r="P930" s="2" t="s">
        <v>3466</v>
      </c>
      <c r="Q930" s="2" t="s">
        <v>3473</v>
      </c>
      <c r="R930" s="23" t="str">
        <f t="shared" si="115"/>
        <v>OK-Canadian-16N-9W-10</v>
      </c>
      <c r="S930" s="23" t="str">
        <f t="shared" si="112"/>
        <v>16N-9W-10</v>
      </c>
      <c r="T930" s="23" t="str">
        <f t="shared" si="113"/>
        <v>16</v>
      </c>
      <c r="U930" s="23" t="str">
        <f t="shared" si="116"/>
        <v>N</v>
      </c>
      <c r="V930" s="23" t="str">
        <f t="shared" si="114"/>
        <v>9</v>
      </c>
      <c r="W930" s="23" t="str">
        <f t="shared" si="117"/>
        <v>W</v>
      </c>
      <c r="X930" s="23" t="str">
        <f t="shared" si="118"/>
        <v>OK</v>
      </c>
      <c r="Y930" s="184" t="str">
        <f t="shared" si="119"/>
        <v>L0007993</v>
      </c>
      <c r="Z930" s="28"/>
      <c r="AA930" s="28"/>
      <c r="AB930" s="23"/>
    </row>
    <row r="931" spans="1:28" ht="15">
      <c r="A931" s="2" t="s">
        <v>7352</v>
      </c>
      <c r="B931" s="23" t="s">
        <v>3475</v>
      </c>
      <c r="C931" s="2" t="s">
        <v>14</v>
      </c>
      <c r="D931" s="2" t="s">
        <v>1073</v>
      </c>
      <c r="E931" s="2" t="s">
        <v>1100</v>
      </c>
      <c r="F931" s="2" t="s">
        <v>15</v>
      </c>
      <c r="G931" s="2" t="s">
        <v>3476</v>
      </c>
      <c r="H931" s="23" t="s">
        <v>3499</v>
      </c>
      <c r="I931" s="2" t="s">
        <v>16</v>
      </c>
      <c r="J931" s="75">
        <v>67.319999999999993</v>
      </c>
      <c r="K931" s="76">
        <v>4.5833300000000001</v>
      </c>
      <c r="L931" s="77">
        <v>0.125</v>
      </c>
      <c r="M931" s="78">
        <v>41063</v>
      </c>
      <c r="N931" s="94" t="s">
        <v>37</v>
      </c>
      <c r="O931" s="2" t="s">
        <v>538</v>
      </c>
      <c r="P931" s="2" t="s">
        <v>3468</v>
      </c>
      <c r="Q931" s="2" t="s">
        <v>3471</v>
      </c>
      <c r="R931" s="23" t="str">
        <f t="shared" si="115"/>
        <v>OK-Grady-13N-7W-16</v>
      </c>
      <c r="S931" s="23" t="str">
        <f t="shared" si="112"/>
        <v>13N-7W-16</v>
      </c>
      <c r="T931" s="23" t="str">
        <f t="shared" si="113"/>
        <v>13</v>
      </c>
      <c r="U931" s="23" t="str">
        <f t="shared" si="116"/>
        <v>N</v>
      </c>
      <c r="V931" s="23" t="str">
        <f t="shared" si="114"/>
        <v>7</v>
      </c>
      <c r="W931" s="23" t="str">
        <f t="shared" si="117"/>
        <v>W</v>
      </c>
      <c r="X931" s="23" t="str">
        <f t="shared" si="118"/>
        <v>OK</v>
      </c>
      <c r="Y931" s="184" t="str">
        <f t="shared" si="119"/>
        <v>L0007994</v>
      </c>
      <c r="Z931" s="28"/>
      <c r="AA931" s="28"/>
      <c r="AB931" s="23"/>
    </row>
    <row r="932" spans="1:28" ht="15">
      <c r="A932" s="23" t="s">
        <v>7353</v>
      </c>
      <c r="B932" s="2" t="s">
        <v>13</v>
      </c>
      <c r="C932" s="2" t="s">
        <v>14</v>
      </c>
      <c r="D932" s="2" t="s">
        <v>1074</v>
      </c>
      <c r="E932" s="2" t="s">
        <v>1051</v>
      </c>
      <c r="F932" s="2" t="s">
        <v>15</v>
      </c>
      <c r="G932" s="2" t="s">
        <v>3477</v>
      </c>
      <c r="H932" s="2" t="s">
        <v>3508</v>
      </c>
      <c r="I932" s="2" t="s">
        <v>16</v>
      </c>
      <c r="J932" s="75">
        <v>82.95</v>
      </c>
      <c r="K932" s="76">
        <v>4.1669999999999998</v>
      </c>
      <c r="L932" s="77">
        <v>0.1875</v>
      </c>
      <c r="M932" s="78">
        <v>41075</v>
      </c>
      <c r="N932" s="96" t="s">
        <v>5370</v>
      </c>
      <c r="O932" s="2" t="s">
        <v>280</v>
      </c>
      <c r="P932" s="2" t="s">
        <v>3466</v>
      </c>
      <c r="Q932" s="2" t="s">
        <v>3473</v>
      </c>
      <c r="R932" s="23" t="str">
        <f t="shared" si="115"/>
        <v>OK-Canadian-16N-9W-14</v>
      </c>
      <c r="S932" s="23" t="str">
        <f t="shared" si="112"/>
        <v>16N-9W-14</v>
      </c>
      <c r="T932" s="23" t="str">
        <f t="shared" si="113"/>
        <v>16</v>
      </c>
      <c r="U932" s="23" t="str">
        <f t="shared" si="116"/>
        <v>N</v>
      </c>
      <c r="V932" s="23" t="str">
        <f t="shared" si="114"/>
        <v>9</v>
      </c>
      <c r="W932" s="23" t="str">
        <f t="shared" si="117"/>
        <v>W</v>
      </c>
      <c r="X932" s="23" t="str">
        <f t="shared" si="118"/>
        <v>OK</v>
      </c>
      <c r="Y932" s="184" t="str">
        <f t="shared" si="119"/>
        <v>L0007995</v>
      </c>
      <c r="Z932" s="28"/>
      <c r="AA932" s="28"/>
      <c r="AB932" s="23"/>
    </row>
    <row r="933" spans="1:28" ht="15">
      <c r="A933" s="2" t="s">
        <v>7354</v>
      </c>
      <c r="B933" s="2" t="s">
        <v>13</v>
      </c>
      <c r="C933" s="2" t="s">
        <v>14</v>
      </c>
      <c r="D933" s="2" t="s">
        <v>1075</v>
      </c>
      <c r="E933" s="2" t="s">
        <v>1396</v>
      </c>
      <c r="F933" s="2" t="s">
        <v>15</v>
      </c>
      <c r="G933" s="2" t="s">
        <v>3477</v>
      </c>
      <c r="H933" s="2" t="s">
        <v>3497</v>
      </c>
      <c r="I933" s="2" t="s">
        <v>16</v>
      </c>
      <c r="J933" s="75">
        <v>163.01</v>
      </c>
      <c r="K933" s="76">
        <v>0.125059</v>
      </c>
      <c r="L933" s="77">
        <v>0.1875</v>
      </c>
      <c r="M933" s="78">
        <v>41471</v>
      </c>
      <c r="N933" s="96" t="s">
        <v>5371</v>
      </c>
      <c r="O933" s="2" t="s">
        <v>683</v>
      </c>
      <c r="P933" s="2" t="s">
        <v>3465</v>
      </c>
      <c r="Q933" s="2" t="s">
        <v>3472</v>
      </c>
      <c r="R933" s="23" t="str">
        <f t="shared" si="115"/>
        <v>OK-Canadian-15N-8W-7</v>
      </c>
      <c r="S933" s="23" t="str">
        <f t="shared" si="112"/>
        <v>15N-8W-7</v>
      </c>
      <c r="T933" s="23" t="str">
        <f t="shared" si="113"/>
        <v>15</v>
      </c>
      <c r="U933" s="23" t="str">
        <f t="shared" si="116"/>
        <v>N</v>
      </c>
      <c r="V933" s="23" t="str">
        <f t="shared" si="114"/>
        <v>8</v>
      </c>
      <c r="W933" s="23" t="str">
        <f t="shared" si="117"/>
        <v>W</v>
      </c>
      <c r="X933" s="23" t="str">
        <f t="shared" si="118"/>
        <v>OK</v>
      </c>
      <c r="Y933" s="184" t="str">
        <f t="shared" si="119"/>
        <v>L0007996</v>
      </c>
      <c r="Z933" s="28"/>
      <c r="AA933" s="28"/>
      <c r="AB933" s="23"/>
    </row>
    <row r="934" spans="1:28" ht="15">
      <c r="A934" s="2" t="s">
        <v>7355</v>
      </c>
      <c r="B934" s="2" t="s">
        <v>13</v>
      </c>
      <c r="C934" s="2" t="s">
        <v>14</v>
      </c>
      <c r="D934" s="2" t="s">
        <v>1076</v>
      </c>
      <c r="E934" s="23" t="s">
        <v>3188</v>
      </c>
      <c r="F934" s="2" t="s">
        <v>15</v>
      </c>
      <c r="G934" s="2" t="s">
        <v>3477</v>
      </c>
      <c r="H934" s="2" t="s">
        <v>3497</v>
      </c>
      <c r="I934" s="2" t="s">
        <v>16</v>
      </c>
      <c r="J934" s="75">
        <v>151.9</v>
      </c>
      <c r="K934" s="76">
        <v>0.125059</v>
      </c>
      <c r="L934" s="77">
        <v>0.1875</v>
      </c>
      <c r="M934" s="78">
        <v>40991</v>
      </c>
      <c r="N934" s="96" t="s">
        <v>5372</v>
      </c>
      <c r="O934" s="2" t="s">
        <v>683</v>
      </c>
      <c r="P934" s="2" t="s">
        <v>3465</v>
      </c>
      <c r="Q934" s="2" t="s">
        <v>3472</v>
      </c>
      <c r="R934" s="23" t="str">
        <f t="shared" si="115"/>
        <v>OK-Canadian-15N-8W-7</v>
      </c>
      <c r="S934" s="23" t="str">
        <f t="shared" si="112"/>
        <v>15N-8W-7</v>
      </c>
      <c r="T934" s="23" t="str">
        <f t="shared" si="113"/>
        <v>15</v>
      </c>
      <c r="U934" s="23" t="str">
        <f t="shared" si="116"/>
        <v>N</v>
      </c>
      <c r="V934" s="23" t="str">
        <f t="shared" si="114"/>
        <v>8</v>
      </c>
      <c r="W934" s="23" t="str">
        <f t="shared" si="117"/>
        <v>W</v>
      </c>
      <c r="X934" s="23" t="str">
        <f t="shared" si="118"/>
        <v>OK</v>
      </c>
      <c r="Y934" s="184" t="str">
        <f t="shared" si="119"/>
        <v>L0007997</v>
      </c>
      <c r="Z934" s="28"/>
      <c r="AA934" s="28"/>
      <c r="AB934" s="23"/>
    </row>
    <row r="935" spans="1:28" ht="15">
      <c r="A935" s="23" t="s">
        <v>7356</v>
      </c>
      <c r="B935" s="2" t="s">
        <v>13</v>
      </c>
      <c r="C935" s="2" t="s">
        <v>14</v>
      </c>
      <c r="D935" s="2" t="s">
        <v>1077</v>
      </c>
      <c r="E935" s="2" t="s">
        <v>215</v>
      </c>
      <c r="F935" s="2" t="s">
        <v>15</v>
      </c>
      <c r="G935" s="2" t="s">
        <v>3476</v>
      </c>
      <c r="H935" s="23" t="s">
        <v>3499</v>
      </c>
      <c r="I935" s="2" t="s">
        <v>16</v>
      </c>
      <c r="J935" s="75">
        <v>64.7</v>
      </c>
      <c r="K935" s="76">
        <v>5</v>
      </c>
      <c r="L935" s="77">
        <v>0.1875</v>
      </c>
      <c r="M935" s="78">
        <v>41030</v>
      </c>
      <c r="N935" s="96" t="s">
        <v>4590</v>
      </c>
      <c r="O935" s="2" t="s">
        <v>538</v>
      </c>
      <c r="P935" s="2" t="s">
        <v>3468</v>
      </c>
      <c r="Q935" s="2" t="s">
        <v>3471</v>
      </c>
      <c r="R935" s="23" t="str">
        <f t="shared" si="115"/>
        <v>OK-Grady-13N-7W-16</v>
      </c>
      <c r="S935" s="23" t="str">
        <f t="shared" si="112"/>
        <v>13N-7W-16</v>
      </c>
      <c r="T935" s="23" t="str">
        <f t="shared" si="113"/>
        <v>13</v>
      </c>
      <c r="U935" s="23" t="str">
        <f t="shared" si="116"/>
        <v>N</v>
      </c>
      <c r="V935" s="23" t="str">
        <f t="shared" si="114"/>
        <v>7</v>
      </c>
      <c r="W935" s="23" t="str">
        <f t="shared" si="117"/>
        <v>W</v>
      </c>
      <c r="X935" s="23" t="str">
        <f t="shared" si="118"/>
        <v>OK</v>
      </c>
      <c r="Y935" s="184" t="str">
        <f t="shared" si="119"/>
        <v>L0007998</v>
      </c>
      <c r="Z935" s="28"/>
      <c r="AA935" s="28"/>
      <c r="AB935" s="23"/>
    </row>
    <row r="936" spans="1:28" ht="15">
      <c r="A936" s="2" t="s">
        <v>7357</v>
      </c>
      <c r="B936" s="2" t="s">
        <v>3475</v>
      </c>
      <c r="C936" s="2" t="s">
        <v>14</v>
      </c>
      <c r="D936" s="2" t="s">
        <v>1078</v>
      </c>
      <c r="E936" s="23" t="s">
        <v>2864</v>
      </c>
      <c r="F936" s="2" t="s">
        <v>15</v>
      </c>
      <c r="G936" s="2" t="s">
        <v>3477</v>
      </c>
      <c r="H936" s="2" t="s">
        <v>3513</v>
      </c>
      <c r="I936" s="2" t="s">
        <v>16</v>
      </c>
      <c r="J936" s="75">
        <v>79.8</v>
      </c>
      <c r="K936" s="76">
        <v>1.25</v>
      </c>
      <c r="L936" s="77">
        <v>0.125</v>
      </c>
      <c r="M936" s="78">
        <v>41117</v>
      </c>
      <c r="N936" s="96" t="s">
        <v>3896</v>
      </c>
      <c r="O936" s="2" t="s">
        <v>115</v>
      </c>
      <c r="P936" s="2" t="s">
        <v>3465</v>
      </c>
      <c r="Q936" s="2" t="s">
        <v>3471</v>
      </c>
      <c r="R936" s="23" t="str">
        <f t="shared" si="115"/>
        <v>OK-Canadian-15N-7W-6</v>
      </c>
      <c r="S936" s="23" t="str">
        <f t="shared" si="112"/>
        <v>15N-7W-6</v>
      </c>
      <c r="T936" s="23" t="str">
        <f t="shared" si="113"/>
        <v>15</v>
      </c>
      <c r="U936" s="23" t="str">
        <f t="shared" si="116"/>
        <v>N</v>
      </c>
      <c r="V936" s="23" t="str">
        <f t="shared" si="114"/>
        <v>7</v>
      </c>
      <c r="W936" s="23" t="str">
        <f t="shared" si="117"/>
        <v>W</v>
      </c>
      <c r="X936" s="23" t="str">
        <f t="shared" si="118"/>
        <v>OK</v>
      </c>
      <c r="Y936" s="184" t="str">
        <f t="shared" si="119"/>
        <v>L0007999</v>
      </c>
      <c r="Z936" s="28"/>
      <c r="AA936" s="28"/>
      <c r="AB936" s="23"/>
    </row>
    <row r="937" spans="1:28" ht="15">
      <c r="A937" s="2" t="s">
        <v>7358</v>
      </c>
      <c r="B937" s="2" t="s">
        <v>13</v>
      </c>
      <c r="C937" s="2" t="s">
        <v>14</v>
      </c>
      <c r="D937" s="2" t="s">
        <v>1079</v>
      </c>
      <c r="E937" s="23" t="s">
        <v>1274</v>
      </c>
      <c r="F937" s="2" t="s">
        <v>15</v>
      </c>
      <c r="G937" s="2" t="s">
        <v>3477</v>
      </c>
      <c r="H937" s="2" t="s">
        <v>3497</v>
      </c>
      <c r="I937" s="2" t="s">
        <v>16</v>
      </c>
      <c r="J937" s="75">
        <v>150.37</v>
      </c>
      <c r="K937" s="76">
        <v>8.3372000000000002E-2</v>
      </c>
      <c r="L937" s="77">
        <v>0.1875</v>
      </c>
      <c r="M937" s="78">
        <v>41471</v>
      </c>
      <c r="N937" s="96" t="s">
        <v>3897</v>
      </c>
      <c r="O937" s="2" t="s">
        <v>683</v>
      </c>
      <c r="P937" s="2" t="s">
        <v>3465</v>
      </c>
      <c r="Q937" s="2" t="s">
        <v>3472</v>
      </c>
      <c r="R937" s="23" t="str">
        <f t="shared" si="115"/>
        <v>OK-Canadian-15N-8W-7</v>
      </c>
      <c r="S937" s="23" t="str">
        <f t="shared" si="112"/>
        <v>15N-8W-7</v>
      </c>
      <c r="T937" s="23" t="str">
        <f t="shared" si="113"/>
        <v>15</v>
      </c>
      <c r="U937" s="23" t="str">
        <f t="shared" si="116"/>
        <v>N</v>
      </c>
      <c r="V937" s="23" t="str">
        <f t="shared" si="114"/>
        <v>8</v>
      </c>
      <c r="W937" s="23" t="str">
        <f t="shared" si="117"/>
        <v>W</v>
      </c>
      <c r="X937" s="23" t="str">
        <f t="shared" si="118"/>
        <v>OK</v>
      </c>
      <c r="Y937" s="184" t="str">
        <f t="shared" si="119"/>
        <v>L0008000</v>
      </c>
      <c r="Z937" s="28"/>
      <c r="AA937" s="28"/>
      <c r="AB937" s="23"/>
    </row>
    <row r="938" spans="1:28" ht="15">
      <c r="A938" s="23" t="s">
        <v>7359</v>
      </c>
      <c r="B938" s="2" t="s">
        <v>13</v>
      </c>
      <c r="C938" s="2" t="s">
        <v>14</v>
      </c>
      <c r="D938" s="2" t="s">
        <v>1080</v>
      </c>
      <c r="E938" s="2" t="s">
        <v>955</v>
      </c>
      <c r="F938" s="2" t="s">
        <v>15</v>
      </c>
      <c r="G938" s="2" t="s">
        <v>3477</v>
      </c>
      <c r="H938" s="2" t="s">
        <v>3497</v>
      </c>
      <c r="I938" s="2" t="s">
        <v>16</v>
      </c>
      <c r="J938" s="75">
        <v>171.61</v>
      </c>
      <c r="K938" s="76">
        <v>8.3372000000000002E-2</v>
      </c>
      <c r="L938" s="77">
        <v>0.1875</v>
      </c>
      <c r="M938" s="78">
        <v>40991</v>
      </c>
      <c r="N938" s="96" t="s">
        <v>3898</v>
      </c>
      <c r="O938" s="2" t="s">
        <v>683</v>
      </c>
      <c r="P938" s="2" t="s">
        <v>3465</v>
      </c>
      <c r="Q938" s="2" t="s">
        <v>3472</v>
      </c>
      <c r="R938" s="23" t="str">
        <f t="shared" si="115"/>
        <v>OK-Canadian-15N-8W-7</v>
      </c>
      <c r="S938" s="23" t="str">
        <f t="shared" si="112"/>
        <v>15N-8W-7</v>
      </c>
      <c r="T938" s="23" t="str">
        <f t="shared" si="113"/>
        <v>15</v>
      </c>
      <c r="U938" s="23" t="str">
        <f t="shared" si="116"/>
        <v>N</v>
      </c>
      <c r="V938" s="23" t="str">
        <f t="shared" si="114"/>
        <v>8</v>
      </c>
      <c r="W938" s="23" t="str">
        <f t="shared" si="117"/>
        <v>W</v>
      </c>
      <c r="X938" s="23" t="str">
        <f t="shared" si="118"/>
        <v>OK</v>
      </c>
      <c r="Y938" s="184" t="str">
        <f t="shared" si="119"/>
        <v>L0008001</v>
      </c>
      <c r="Z938" s="28"/>
      <c r="AA938" s="28"/>
      <c r="AB938" s="23"/>
    </row>
    <row r="939" spans="1:28" ht="15">
      <c r="A939" s="2" t="s">
        <v>7360</v>
      </c>
      <c r="B939" s="2" t="s">
        <v>13</v>
      </c>
      <c r="C939" s="2" t="s">
        <v>14</v>
      </c>
      <c r="D939" s="2" t="s">
        <v>1081</v>
      </c>
      <c r="E939" s="2" t="s">
        <v>898</v>
      </c>
      <c r="F939" s="2" t="s">
        <v>15</v>
      </c>
      <c r="G939" s="2" t="s">
        <v>3477</v>
      </c>
      <c r="H939" s="2" t="s">
        <v>3497</v>
      </c>
      <c r="I939" s="2" t="s">
        <v>16</v>
      </c>
      <c r="J939" s="75">
        <v>166.61</v>
      </c>
      <c r="K939" s="76">
        <v>8.3372000000000002E-2</v>
      </c>
      <c r="L939" s="77">
        <v>0.1875</v>
      </c>
      <c r="M939" s="78">
        <v>40987</v>
      </c>
      <c r="N939" s="96" t="s">
        <v>5373</v>
      </c>
      <c r="O939" s="2" t="s">
        <v>683</v>
      </c>
      <c r="P939" s="2" t="s">
        <v>3465</v>
      </c>
      <c r="Q939" s="2" t="s">
        <v>3472</v>
      </c>
      <c r="R939" s="23" t="str">
        <f t="shared" si="115"/>
        <v>OK-Canadian-15N-8W-7</v>
      </c>
      <c r="S939" s="23" t="str">
        <f t="shared" si="112"/>
        <v>15N-8W-7</v>
      </c>
      <c r="T939" s="23" t="str">
        <f t="shared" si="113"/>
        <v>15</v>
      </c>
      <c r="U939" s="23" t="str">
        <f t="shared" si="116"/>
        <v>N</v>
      </c>
      <c r="V939" s="23" t="str">
        <f t="shared" si="114"/>
        <v>8</v>
      </c>
      <c r="W939" s="23" t="str">
        <f t="shared" si="117"/>
        <v>W</v>
      </c>
      <c r="X939" s="23" t="str">
        <f t="shared" si="118"/>
        <v>OK</v>
      </c>
      <c r="Y939" s="184" t="str">
        <f t="shared" si="119"/>
        <v>L0008002</v>
      </c>
      <c r="Z939" s="28"/>
      <c r="AA939" s="28"/>
      <c r="AB939" s="23"/>
    </row>
    <row r="940" spans="1:28" ht="15">
      <c r="A940" s="2" t="s">
        <v>7361</v>
      </c>
      <c r="B940" s="2" t="s">
        <v>13</v>
      </c>
      <c r="C940" s="2" t="s">
        <v>14</v>
      </c>
      <c r="D940" s="2" t="s">
        <v>1082</v>
      </c>
      <c r="E940" s="2" t="s">
        <v>1396</v>
      </c>
      <c r="F940" s="2" t="s">
        <v>15</v>
      </c>
      <c r="G940" s="2" t="s">
        <v>3477</v>
      </c>
      <c r="H940" s="2" t="s">
        <v>3497</v>
      </c>
      <c r="I940" s="2" t="s">
        <v>16</v>
      </c>
      <c r="J940" s="75">
        <v>157.85</v>
      </c>
      <c r="K940" s="76">
        <v>8.3372000000000002E-2</v>
      </c>
      <c r="L940" s="77">
        <v>0.1875</v>
      </c>
      <c r="M940" s="78">
        <v>41001</v>
      </c>
      <c r="N940" s="96" t="s">
        <v>3898</v>
      </c>
      <c r="O940" s="2" t="s">
        <v>683</v>
      </c>
      <c r="P940" s="2" t="s">
        <v>3465</v>
      </c>
      <c r="Q940" s="2" t="s">
        <v>3472</v>
      </c>
      <c r="R940" s="23" t="str">
        <f t="shared" si="115"/>
        <v>OK-Canadian-15N-8W-7</v>
      </c>
      <c r="S940" s="23" t="str">
        <f t="shared" si="112"/>
        <v>15N-8W-7</v>
      </c>
      <c r="T940" s="23" t="str">
        <f t="shared" si="113"/>
        <v>15</v>
      </c>
      <c r="U940" s="23" t="str">
        <f t="shared" si="116"/>
        <v>N</v>
      </c>
      <c r="V940" s="23" t="str">
        <f t="shared" si="114"/>
        <v>8</v>
      </c>
      <c r="W940" s="23" t="str">
        <f t="shared" si="117"/>
        <v>W</v>
      </c>
      <c r="X940" s="23" t="str">
        <f t="shared" si="118"/>
        <v>OK</v>
      </c>
      <c r="Y940" s="184" t="str">
        <f t="shared" si="119"/>
        <v>L0008003</v>
      </c>
      <c r="Z940" s="28"/>
      <c r="AA940" s="28"/>
      <c r="AB940" s="23"/>
    </row>
    <row r="941" spans="1:28" ht="15">
      <c r="A941" s="23" t="s">
        <v>7362</v>
      </c>
      <c r="B941" s="2" t="s">
        <v>13</v>
      </c>
      <c r="C941" s="2" t="s">
        <v>14</v>
      </c>
      <c r="D941" s="2" t="s">
        <v>1083</v>
      </c>
      <c r="E941" s="23" t="s">
        <v>2404</v>
      </c>
      <c r="F941" s="2" t="s">
        <v>15</v>
      </c>
      <c r="G941" s="2" t="s">
        <v>3477</v>
      </c>
      <c r="H941" s="2" t="s">
        <v>3497</v>
      </c>
      <c r="I941" s="2" t="s">
        <v>16</v>
      </c>
      <c r="J941" s="75">
        <v>159.83000000000001</v>
      </c>
      <c r="K941" s="76">
        <v>7.9901E-2</v>
      </c>
      <c r="L941" s="77">
        <v>0.1875</v>
      </c>
      <c r="M941" s="78">
        <v>41471</v>
      </c>
      <c r="N941" s="96" t="s">
        <v>3899</v>
      </c>
      <c r="O941" s="2" t="s">
        <v>683</v>
      </c>
      <c r="P941" s="2" t="s">
        <v>3465</v>
      </c>
      <c r="Q941" s="2" t="s">
        <v>3472</v>
      </c>
      <c r="R941" s="23" t="str">
        <f t="shared" si="115"/>
        <v>OK-Canadian-15N-8W-7</v>
      </c>
      <c r="S941" s="23" t="str">
        <f t="shared" si="112"/>
        <v>15N-8W-7</v>
      </c>
      <c r="T941" s="23" t="str">
        <f t="shared" si="113"/>
        <v>15</v>
      </c>
      <c r="U941" s="23" t="str">
        <f t="shared" si="116"/>
        <v>N</v>
      </c>
      <c r="V941" s="23" t="str">
        <f t="shared" si="114"/>
        <v>8</v>
      </c>
      <c r="W941" s="23" t="str">
        <f t="shared" si="117"/>
        <v>W</v>
      </c>
      <c r="X941" s="23" t="str">
        <f t="shared" si="118"/>
        <v>OK</v>
      </c>
      <c r="Y941" s="184" t="str">
        <f t="shared" si="119"/>
        <v>L0008004</v>
      </c>
      <c r="Z941" s="28"/>
      <c r="AA941" s="28"/>
      <c r="AB941" s="23"/>
    </row>
    <row r="942" spans="1:28" ht="15">
      <c r="A942" s="2" t="s">
        <v>7363</v>
      </c>
      <c r="B942" s="2" t="s">
        <v>13</v>
      </c>
      <c r="C942" s="2" t="s">
        <v>14</v>
      </c>
      <c r="D942" s="2" t="s">
        <v>1084</v>
      </c>
      <c r="E942" s="2" t="s">
        <v>1327</v>
      </c>
      <c r="F942" s="2" t="s">
        <v>15</v>
      </c>
      <c r="G942" s="2" t="s">
        <v>3477</v>
      </c>
      <c r="H942" s="2" t="s">
        <v>3497</v>
      </c>
      <c r="I942" s="2" t="s">
        <v>16</v>
      </c>
      <c r="J942" s="75">
        <v>161.28</v>
      </c>
      <c r="K942" s="76">
        <v>8.3372000000000002E-2</v>
      </c>
      <c r="L942" s="77">
        <v>0.1875</v>
      </c>
      <c r="M942" s="78">
        <v>40991</v>
      </c>
      <c r="N942" s="96" t="s">
        <v>4591</v>
      </c>
      <c r="O942" s="2" t="s">
        <v>683</v>
      </c>
      <c r="P942" s="2" t="s">
        <v>3465</v>
      </c>
      <c r="Q942" s="2" t="s">
        <v>3472</v>
      </c>
      <c r="R942" s="23" t="str">
        <f t="shared" si="115"/>
        <v>OK-Canadian-15N-8W-7</v>
      </c>
      <c r="S942" s="23" t="str">
        <f t="shared" si="112"/>
        <v>15N-8W-7</v>
      </c>
      <c r="T942" s="23" t="str">
        <f t="shared" si="113"/>
        <v>15</v>
      </c>
      <c r="U942" s="23" t="str">
        <f t="shared" si="116"/>
        <v>N</v>
      </c>
      <c r="V942" s="23" t="str">
        <f t="shared" si="114"/>
        <v>8</v>
      </c>
      <c r="W942" s="23" t="str">
        <f t="shared" si="117"/>
        <v>W</v>
      </c>
      <c r="X942" s="23" t="str">
        <f t="shared" si="118"/>
        <v>OK</v>
      </c>
      <c r="Y942" s="184" t="str">
        <f t="shared" si="119"/>
        <v>L0008005</v>
      </c>
      <c r="Z942" s="28"/>
      <c r="AA942" s="28"/>
      <c r="AB942" s="23"/>
    </row>
    <row r="943" spans="1:28" ht="15">
      <c r="A943" s="2" t="s">
        <v>7364</v>
      </c>
      <c r="B943" s="2" t="s">
        <v>13</v>
      </c>
      <c r="C943" s="2" t="s">
        <v>14</v>
      </c>
      <c r="D943" s="2" t="s">
        <v>1085</v>
      </c>
      <c r="E943" s="23" t="s">
        <v>2692</v>
      </c>
      <c r="F943" s="2" t="s">
        <v>15</v>
      </c>
      <c r="G943" s="2" t="s">
        <v>3477</v>
      </c>
      <c r="H943" s="2" t="s">
        <v>3510</v>
      </c>
      <c r="I943" s="2" t="s">
        <v>16</v>
      </c>
      <c r="J943" s="75">
        <v>44.79</v>
      </c>
      <c r="K943" s="76">
        <v>25</v>
      </c>
      <c r="L943" s="77">
        <v>0.1875</v>
      </c>
      <c r="M943" s="78">
        <v>41074</v>
      </c>
      <c r="N943" s="96" t="s">
        <v>3900</v>
      </c>
      <c r="O943" s="2" t="s">
        <v>112</v>
      </c>
      <c r="P943" s="2" t="s">
        <v>3466</v>
      </c>
      <c r="Q943" s="2" t="s">
        <v>3473</v>
      </c>
      <c r="R943" s="23" t="str">
        <f t="shared" si="115"/>
        <v>OK-Canadian-16N-9W-10</v>
      </c>
      <c r="S943" s="23" t="str">
        <f t="shared" si="112"/>
        <v>16N-9W-10</v>
      </c>
      <c r="T943" s="23" t="str">
        <f t="shared" si="113"/>
        <v>16</v>
      </c>
      <c r="U943" s="23" t="str">
        <f t="shared" si="116"/>
        <v>N</v>
      </c>
      <c r="V943" s="23" t="str">
        <f t="shared" si="114"/>
        <v>9</v>
      </c>
      <c r="W943" s="23" t="str">
        <f t="shared" si="117"/>
        <v>W</v>
      </c>
      <c r="X943" s="23" t="str">
        <f t="shared" si="118"/>
        <v>OK</v>
      </c>
      <c r="Y943" s="184" t="str">
        <f t="shared" si="119"/>
        <v>L0008006</v>
      </c>
      <c r="Z943" s="28"/>
      <c r="AA943" s="28"/>
      <c r="AB943" s="23"/>
    </row>
    <row r="944" spans="1:28" ht="15">
      <c r="A944" s="23" t="s">
        <v>7365</v>
      </c>
      <c r="B944" s="2" t="s">
        <v>13</v>
      </c>
      <c r="C944" s="2" t="s">
        <v>14</v>
      </c>
      <c r="D944" s="2" t="s">
        <v>1086</v>
      </c>
      <c r="E944" s="2" t="s">
        <v>1100</v>
      </c>
      <c r="F944" s="2" t="s">
        <v>15</v>
      </c>
      <c r="G944" s="2" t="s">
        <v>3477</v>
      </c>
      <c r="H944" s="2" t="s">
        <v>3509</v>
      </c>
      <c r="I944" s="2" t="s">
        <v>16</v>
      </c>
      <c r="J944" s="75">
        <v>39.409999999999997</v>
      </c>
      <c r="K944" s="76">
        <v>0.98765400000000003</v>
      </c>
      <c r="L944" s="77">
        <v>0.2</v>
      </c>
      <c r="M944" s="78">
        <v>41113</v>
      </c>
      <c r="N944" s="96" t="s">
        <v>3901</v>
      </c>
      <c r="O944" s="2" t="s">
        <v>242</v>
      </c>
      <c r="P944" s="2" t="s">
        <v>3466</v>
      </c>
      <c r="Q944" s="2" t="s">
        <v>3473</v>
      </c>
      <c r="R944" s="23" t="str">
        <f t="shared" si="115"/>
        <v>OK-Canadian-16N-9W-15</v>
      </c>
      <c r="S944" s="23" t="str">
        <f t="shared" si="112"/>
        <v>16N-9W-15</v>
      </c>
      <c r="T944" s="23" t="str">
        <f t="shared" si="113"/>
        <v>16</v>
      </c>
      <c r="U944" s="23" t="str">
        <f t="shared" si="116"/>
        <v>N</v>
      </c>
      <c r="V944" s="23" t="str">
        <f t="shared" si="114"/>
        <v>9</v>
      </c>
      <c r="W944" s="23" t="str">
        <f t="shared" si="117"/>
        <v>W</v>
      </c>
      <c r="X944" s="23" t="str">
        <f t="shared" si="118"/>
        <v>OK</v>
      </c>
      <c r="Y944" s="184" t="str">
        <f t="shared" si="119"/>
        <v>L0008007</v>
      </c>
      <c r="Z944" s="28"/>
      <c r="AA944" s="28"/>
      <c r="AB944" s="23"/>
    </row>
    <row r="945" spans="1:28" ht="15">
      <c r="A945" s="2" t="s">
        <v>7366</v>
      </c>
      <c r="B945" s="2" t="s">
        <v>13</v>
      </c>
      <c r="C945" s="2" t="s">
        <v>14</v>
      </c>
      <c r="D945" s="2" t="s">
        <v>1087</v>
      </c>
      <c r="E945" s="2" t="s">
        <v>995</v>
      </c>
      <c r="F945" s="2" t="s">
        <v>15</v>
      </c>
      <c r="G945" s="2" t="s">
        <v>3477</v>
      </c>
      <c r="H945" s="2" t="s">
        <v>3509</v>
      </c>
      <c r="I945" s="2" t="s">
        <v>16</v>
      </c>
      <c r="J945" s="75">
        <v>38.549999999999997</v>
      </c>
      <c r="K945" s="76">
        <v>0.98765400000000003</v>
      </c>
      <c r="L945" s="77">
        <v>0.2</v>
      </c>
      <c r="M945" s="78">
        <v>41583</v>
      </c>
      <c r="N945" s="96" t="s">
        <v>4592</v>
      </c>
      <c r="O945" s="2" t="s">
        <v>242</v>
      </c>
      <c r="P945" s="2" t="s">
        <v>3466</v>
      </c>
      <c r="Q945" s="2" t="s">
        <v>3473</v>
      </c>
      <c r="R945" s="23" t="str">
        <f t="shared" si="115"/>
        <v>OK-Canadian-16N-9W-15</v>
      </c>
      <c r="S945" s="23" t="str">
        <f t="shared" si="112"/>
        <v>16N-9W-15</v>
      </c>
      <c r="T945" s="23" t="str">
        <f t="shared" si="113"/>
        <v>16</v>
      </c>
      <c r="U945" s="23" t="str">
        <f t="shared" si="116"/>
        <v>N</v>
      </c>
      <c r="V945" s="23" t="str">
        <f t="shared" si="114"/>
        <v>9</v>
      </c>
      <c r="W945" s="23" t="str">
        <f t="shared" si="117"/>
        <v>W</v>
      </c>
      <c r="X945" s="23" t="str">
        <f t="shared" si="118"/>
        <v>OK</v>
      </c>
      <c r="Y945" s="184" t="str">
        <f t="shared" si="119"/>
        <v>L0008008</v>
      </c>
      <c r="Z945" s="28"/>
      <c r="AA945" s="28"/>
      <c r="AB945" s="23"/>
    </row>
    <row r="946" spans="1:28" ht="15">
      <c r="A946" s="2" t="s">
        <v>7367</v>
      </c>
      <c r="B946" s="2" t="s">
        <v>13</v>
      </c>
      <c r="C946" s="2" t="s">
        <v>14</v>
      </c>
      <c r="D946" s="2" t="s">
        <v>1088</v>
      </c>
      <c r="E946" s="23" t="s">
        <v>2552</v>
      </c>
      <c r="F946" s="2" t="s">
        <v>15</v>
      </c>
      <c r="G946" s="2" t="s">
        <v>3477</v>
      </c>
      <c r="H946" s="2" t="s">
        <v>3509</v>
      </c>
      <c r="I946" s="2" t="s">
        <v>16</v>
      </c>
      <c r="J946" s="75">
        <v>75.819999999999993</v>
      </c>
      <c r="K946" s="76">
        <v>3.5416669999999999</v>
      </c>
      <c r="L946" s="77">
        <v>0.1875</v>
      </c>
      <c r="M946" s="78">
        <v>41109</v>
      </c>
      <c r="N946" s="96" t="s">
        <v>4593</v>
      </c>
      <c r="O946" s="2" t="s">
        <v>242</v>
      </c>
      <c r="P946" s="2" t="s">
        <v>3466</v>
      </c>
      <c r="Q946" s="2" t="s">
        <v>3473</v>
      </c>
      <c r="R946" s="23" t="str">
        <f t="shared" si="115"/>
        <v>OK-Canadian-16N-9W-15</v>
      </c>
      <c r="S946" s="23" t="str">
        <f t="shared" si="112"/>
        <v>16N-9W-15</v>
      </c>
      <c r="T946" s="23" t="str">
        <f t="shared" si="113"/>
        <v>16</v>
      </c>
      <c r="U946" s="23" t="str">
        <f t="shared" si="116"/>
        <v>N</v>
      </c>
      <c r="V946" s="23" t="str">
        <f t="shared" si="114"/>
        <v>9</v>
      </c>
      <c r="W946" s="23" t="str">
        <f t="shared" si="117"/>
        <v>W</v>
      </c>
      <c r="X946" s="23" t="str">
        <f t="shared" si="118"/>
        <v>OK</v>
      </c>
      <c r="Y946" s="184" t="str">
        <f t="shared" si="119"/>
        <v>L0008009</v>
      </c>
      <c r="Z946" s="28"/>
      <c r="AA946" s="28"/>
      <c r="AB946" s="23"/>
    </row>
    <row r="947" spans="1:28" ht="15">
      <c r="A947" s="23" t="s">
        <v>7368</v>
      </c>
      <c r="B947" s="2" t="s">
        <v>13</v>
      </c>
      <c r="C947" s="2" t="s">
        <v>14</v>
      </c>
      <c r="D947" s="2" t="s">
        <v>1089</v>
      </c>
      <c r="E947" s="23" t="s">
        <v>2276</v>
      </c>
      <c r="F947" s="2" t="s">
        <v>15</v>
      </c>
      <c r="G947" s="2" t="s">
        <v>3477</v>
      </c>
      <c r="H947" s="2" t="s">
        <v>3509</v>
      </c>
      <c r="I947" s="2" t="s">
        <v>16</v>
      </c>
      <c r="J947" s="75">
        <v>78.69</v>
      </c>
      <c r="K947" s="76">
        <v>3.5416669999999999</v>
      </c>
      <c r="L947" s="77">
        <v>0.1875</v>
      </c>
      <c r="M947" s="78">
        <v>41105</v>
      </c>
      <c r="N947" s="96" t="s">
        <v>3901</v>
      </c>
      <c r="O947" s="2" t="s">
        <v>242</v>
      </c>
      <c r="P947" s="2" t="s">
        <v>3466</v>
      </c>
      <c r="Q947" s="2" t="s">
        <v>3473</v>
      </c>
      <c r="R947" s="23" t="str">
        <f t="shared" si="115"/>
        <v>OK-Canadian-16N-9W-15</v>
      </c>
      <c r="S947" s="23" t="str">
        <f t="shared" si="112"/>
        <v>16N-9W-15</v>
      </c>
      <c r="T947" s="23" t="str">
        <f t="shared" si="113"/>
        <v>16</v>
      </c>
      <c r="U947" s="23" t="str">
        <f t="shared" si="116"/>
        <v>N</v>
      </c>
      <c r="V947" s="23" t="str">
        <f t="shared" si="114"/>
        <v>9</v>
      </c>
      <c r="W947" s="23" t="str">
        <f t="shared" si="117"/>
        <v>W</v>
      </c>
      <c r="X947" s="23" t="str">
        <f t="shared" si="118"/>
        <v>OK</v>
      </c>
      <c r="Y947" s="184" t="str">
        <f t="shared" si="119"/>
        <v>L0008010</v>
      </c>
      <c r="Z947" s="28"/>
      <c r="AA947" s="28"/>
      <c r="AB947" s="23"/>
    </row>
    <row r="948" spans="1:28" ht="15">
      <c r="A948" s="2" t="s">
        <v>7369</v>
      </c>
      <c r="B948" s="2" t="s">
        <v>13</v>
      </c>
      <c r="C948" s="2" t="s">
        <v>14</v>
      </c>
      <c r="D948" s="2" t="s">
        <v>1090</v>
      </c>
      <c r="E948" s="23" t="s">
        <v>2276</v>
      </c>
      <c r="F948" s="2" t="s">
        <v>15</v>
      </c>
      <c r="G948" s="2" t="s">
        <v>3476</v>
      </c>
      <c r="H948" s="2" t="s">
        <v>3499</v>
      </c>
      <c r="I948" s="2" t="s">
        <v>16</v>
      </c>
      <c r="J948" s="75">
        <v>32.619999999999997</v>
      </c>
      <c r="K948" s="76">
        <v>1.5</v>
      </c>
      <c r="L948" s="77">
        <v>0.1875</v>
      </c>
      <c r="M948" s="78">
        <v>40970</v>
      </c>
      <c r="N948" s="96" t="s">
        <v>5374</v>
      </c>
      <c r="O948" s="2" t="s">
        <v>538</v>
      </c>
      <c r="P948" s="2" t="s">
        <v>3468</v>
      </c>
      <c r="Q948" s="2" t="s">
        <v>3471</v>
      </c>
      <c r="R948" s="23" t="str">
        <f t="shared" si="115"/>
        <v>OK-Grady-13N-7W-16</v>
      </c>
      <c r="S948" s="23" t="str">
        <f t="shared" si="112"/>
        <v>13N-7W-16</v>
      </c>
      <c r="T948" s="23" t="str">
        <f t="shared" si="113"/>
        <v>13</v>
      </c>
      <c r="U948" s="23" t="str">
        <f t="shared" si="116"/>
        <v>N</v>
      </c>
      <c r="V948" s="23" t="str">
        <f t="shared" si="114"/>
        <v>7</v>
      </c>
      <c r="W948" s="23" t="str">
        <f t="shared" si="117"/>
        <v>W</v>
      </c>
      <c r="X948" s="23" t="str">
        <f t="shared" si="118"/>
        <v>OK</v>
      </c>
      <c r="Y948" s="184" t="str">
        <f t="shared" si="119"/>
        <v>L0008011</v>
      </c>
      <c r="Z948" s="28"/>
      <c r="AA948" s="28"/>
      <c r="AB948" s="23"/>
    </row>
    <row r="949" spans="1:28" ht="15">
      <c r="A949" s="2" t="s">
        <v>7370</v>
      </c>
      <c r="B949" s="2" t="s">
        <v>13</v>
      </c>
      <c r="C949" s="2" t="s">
        <v>14</v>
      </c>
      <c r="D949" s="2" t="s">
        <v>1091</v>
      </c>
      <c r="E949" s="23" t="s">
        <v>201</v>
      </c>
      <c r="F949" s="2" t="s">
        <v>15</v>
      </c>
      <c r="G949" s="2" t="s">
        <v>3477</v>
      </c>
      <c r="H949" s="2" t="s">
        <v>3509</v>
      </c>
      <c r="I949" s="2" t="s">
        <v>16</v>
      </c>
      <c r="J949" s="75">
        <v>41.19</v>
      </c>
      <c r="K949" s="76">
        <v>2.5</v>
      </c>
      <c r="L949" s="77">
        <v>0.125</v>
      </c>
      <c r="M949" s="78">
        <v>41583</v>
      </c>
      <c r="N949" s="96" t="s">
        <v>5375</v>
      </c>
      <c r="O949" s="2" t="s">
        <v>242</v>
      </c>
      <c r="P949" s="2" t="s">
        <v>3466</v>
      </c>
      <c r="Q949" s="2" t="s">
        <v>3473</v>
      </c>
      <c r="R949" s="23" t="str">
        <f t="shared" si="115"/>
        <v>OK-Canadian-16N-9W-15</v>
      </c>
      <c r="S949" s="23" t="str">
        <f t="shared" si="112"/>
        <v>16N-9W-15</v>
      </c>
      <c r="T949" s="23" t="str">
        <f t="shared" si="113"/>
        <v>16</v>
      </c>
      <c r="U949" s="23" t="str">
        <f t="shared" si="116"/>
        <v>N</v>
      </c>
      <c r="V949" s="23" t="str">
        <f t="shared" si="114"/>
        <v>9</v>
      </c>
      <c r="W949" s="23" t="str">
        <f t="shared" si="117"/>
        <v>W</v>
      </c>
      <c r="X949" s="23" t="str">
        <f t="shared" si="118"/>
        <v>OK</v>
      </c>
      <c r="Y949" s="184" t="str">
        <f t="shared" si="119"/>
        <v>L0008012</v>
      </c>
      <c r="Z949" s="28"/>
      <c r="AA949" s="28"/>
      <c r="AB949" s="23"/>
    </row>
    <row r="950" spans="1:28" ht="15">
      <c r="A950" s="23" t="s">
        <v>7371</v>
      </c>
      <c r="B950" s="2" t="s">
        <v>13</v>
      </c>
      <c r="C950" s="2" t="s">
        <v>14</v>
      </c>
      <c r="D950" s="2" t="s">
        <v>1092</v>
      </c>
      <c r="E950" s="2" t="s">
        <v>774</v>
      </c>
      <c r="F950" s="2" t="s">
        <v>15</v>
      </c>
      <c r="G950" s="2" t="s">
        <v>3477</v>
      </c>
      <c r="H950" s="2" t="s">
        <v>3509</v>
      </c>
      <c r="I950" s="2" t="s">
        <v>16</v>
      </c>
      <c r="J950" s="75">
        <v>38.770000000000003</v>
      </c>
      <c r="K950" s="76">
        <v>3.75</v>
      </c>
      <c r="L950" s="77">
        <v>0.1875</v>
      </c>
      <c r="M950" s="78">
        <v>41107</v>
      </c>
      <c r="N950" s="96" t="s">
        <v>3900</v>
      </c>
      <c r="O950" s="2" t="s">
        <v>242</v>
      </c>
      <c r="P950" s="2" t="s">
        <v>3466</v>
      </c>
      <c r="Q950" s="2" t="s">
        <v>3473</v>
      </c>
      <c r="R950" s="23" t="str">
        <f t="shared" si="115"/>
        <v>OK-Canadian-16N-9W-15</v>
      </c>
      <c r="S950" s="23" t="str">
        <f t="shared" si="112"/>
        <v>16N-9W-15</v>
      </c>
      <c r="T950" s="23" t="str">
        <f t="shared" si="113"/>
        <v>16</v>
      </c>
      <c r="U950" s="23" t="str">
        <f t="shared" si="116"/>
        <v>N</v>
      </c>
      <c r="V950" s="23" t="str">
        <f t="shared" si="114"/>
        <v>9</v>
      </c>
      <c r="W950" s="23" t="str">
        <f t="shared" si="117"/>
        <v>W</v>
      </c>
      <c r="X950" s="23" t="str">
        <f t="shared" si="118"/>
        <v>OK</v>
      </c>
      <c r="Y950" s="184" t="str">
        <f t="shared" si="119"/>
        <v>L0008013</v>
      </c>
      <c r="Z950" s="28"/>
      <c r="AA950" s="28"/>
      <c r="AB950" s="23"/>
    </row>
    <row r="951" spans="1:28" ht="15">
      <c r="A951" s="2" t="s">
        <v>7372</v>
      </c>
      <c r="B951" s="2" t="s">
        <v>13</v>
      </c>
      <c r="C951" s="2" t="s">
        <v>14</v>
      </c>
      <c r="D951" s="2" t="s">
        <v>1093</v>
      </c>
      <c r="E951" s="23" t="s">
        <v>1274</v>
      </c>
      <c r="F951" s="2" t="s">
        <v>15</v>
      </c>
      <c r="G951" s="2" t="s">
        <v>3477</v>
      </c>
      <c r="H951" s="2" t="s">
        <v>3509</v>
      </c>
      <c r="I951" s="2" t="s">
        <v>16</v>
      </c>
      <c r="J951" s="75">
        <v>41.05</v>
      </c>
      <c r="K951" s="76">
        <v>3.5416669999999999</v>
      </c>
      <c r="L951" s="77">
        <v>0.1875</v>
      </c>
      <c r="M951" s="78">
        <v>41105</v>
      </c>
      <c r="N951" s="96" t="s">
        <v>3902</v>
      </c>
      <c r="O951" s="2" t="s">
        <v>242</v>
      </c>
      <c r="P951" s="2" t="s">
        <v>3466</v>
      </c>
      <c r="Q951" s="2" t="s">
        <v>3473</v>
      </c>
      <c r="R951" s="23" t="str">
        <f t="shared" si="115"/>
        <v>OK-Canadian-16N-9W-15</v>
      </c>
      <c r="S951" s="23" t="str">
        <f t="shared" si="112"/>
        <v>16N-9W-15</v>
      </c>
      <c r="T951" s="23" t="str">
        <f t="shared" si="113"/>
        <v>16</v>
      </c>
      <c r="U951" s="23" t="str">
        <f t="shared" si="116"/>
        <v>N</v>
      </c>
      <c r="V951" s="23" t="str">
        <f t="shared" si="114"/>
        <v>9</v>
      </c>
      <c r="W951" s="23" t="str">
        <f t="shared" si="117"/>
        <v>W</v>
      </c>
      <c r="X951" s="23" t="str">
        <f t="shared" si="118"/>
        <v>OK</v>
      </c>
      <c r="Y951" s="184" t="str">
        <f t="shared" si="119"/>
        <v>L0008014</v>
      </c>
      <c r="Z951" s="28"/>
      <c r="AA951" s="28"/>
      <c r="AB951" s="23"/>
    </row>
    <row r="952" spans="1:28" ht="15">
      <c r="A952" s="2" t="s">
        <v>7373</v>
      </c>
      <c r="B952" s="2" t="s">
        <v>13</v>
      </c>
      <c r="C952" s="2" t="s">
        <v>14</v>
      </c>
      <c r="D952" s="2" t="s">
        <v>1094</v>
      </c>
      <c r="E952" s="2" t="s">
        <v>898</v>
      </c>
      <c r="F952" s="2" t="s">
        <v>15</v>
      </c>
      <c r="G952" s="2" t="s">
        <v>3477</v>
      </c>
      <c r="H952" s="2" t="s">
        <v>3510</v>
      </c>
      <c r="I952" s="2" t="s">
        <v>16</v>
      </c>
      <c r="J952" s="75">
        <v>53.38</v>
      </c>
      <c r="K952" s="76">
        <v>0</v>
      </c>
      <c r="L952" s="77">
        <v>0.1875</v>
      </c>
      <c r="M952" s="78">
        <v>41088</v>
      </c>
      <c r="N952" s="96" t="s">
        <v>3903</v>
      </c>
      <c r="O952" s="2" t="s">
        <v>112</v>
      </c>
      <c r="P952" s="2" t="s">
        <v>3466</v>
      </c>
      <c r="Q952" s="2" t="s">
        <v>3473</v>
      </c>
      <c r="R952" s="23" t="str">
        <f t="shared" si="115"/>
        <v>OK-Canadian-16N-9W-10</v>
      </c>
      <c r="S952" s="23" t="str">
        <f t="shared" si="112"/>
        <v>16N-9W-10</v>
      </c>
      <c r="T952" s="23" t="str">
        <f t="shared" si="113"/>
        <v>16</v>
      </c>
      <c r="U952" s="23" t="str">
        <f t="shared" si="116"/>
        <v>N</v>
      </c>
      <c r="V952" s="23" t="str">
        <f t="shared" si="114"/>
        <v>9</v>
      </c>
      <c r="W952" s="23" t="str">
        <f t="shared" si="117"/>
        <v>W</v>
      </c>
      <c r="X952" s="23" t="str">
        <f t="shared" si="118"/>
        <v>OK</v>
      </c>
      <c r="Y952" s="184" t="str">
        <f t="shared" si="119"/>
        <v>L0008015</v>
      </c>
      <c r="Z952" s="28"/>
      <c r="AA952" s="28"/>
      <c r="AB952" s="23"/>
    </row>
    <row r="953" spans="1:28" ht="15">
      <c r="A953" s="23" t="s">
        <v>7374</v>
      </c>
      <c r="B953" s="2" t="s">
        <v>13</v>
      </c>
      <c r="C953" s="2" t="s">
        <v>14</v>
      </c>
      <c r="D953" s="2" t="s">
        <v>1095</v>
      </c>
      <c r="E953" s="23" t="s">
        <v>2864</v>
      </c>
      <c r="F953" s="2" t="s">
        <v>15</v>
      </c>
      <c r="G953" s="2" t="s">
        <v>3477</v>
      </c>
      <c r="H953" s="2" t="s">
        <v>3509</v>
      </c>
      <c r="I953" s="2" t="s">
        <v>16</v>
      </c>
      <c r="J953" s="75">
        <v>41.75</v>
      </c>
      <c r="K953" s="76">
        <v>1.9753000000000001</v>
      </c>
      <c r="L953" s="77">
        <v>0.1875</v>
      </c>
      <c r="M953" s="78">
        <v>41596</v>
      </c>
      <c r="N953" s="96" t="s">
        <v>3902</v>
      </c>
      <c r="O953" s="2" t="s">
        <v>242</v>
      </c>
      <c r="P953" s="2" t="s">
        <v>3466</v>
      </c>
      <c r="Q953" s="2" t="s">
        <v>3473</v>
      </c>
      <c r="R953" s="23" t="str">
        <f t="shared" si="115"/>
        <v>OK-Canadian-16N-9W-15</v>
      </c>
      <c r="S953" s="23" t="str">
        <f t="shared" si="112"/>
        <v>16N-9W-15</v>
      </c>
      <c r="T953" s="23" t="str">
        <f t="shared" si="113"/>
        <v>16</v>
      </c>
      <c r="U953" s="23" t="str">
        <f t="shared" si="116"/>
        <v>N</v>
      </c>
      <c r="V953" s="23" t="str">
        <f t="shared" si="114"/>
        <v>9</v>
      </c>
      <c r="W953" s="23" t="str">
        <f t="shared" si="117"/>
        <v>W</v>
      </c>
      <c r="X953" s="23" t="str">
        <f t="shared" si="118"/>
        <v>OK</v>
      </c>
      <c r="Y953" s="184" t="str">
        <f t="shared" si="119"/>
        <v>L0008016</v>
      </c>
      <c r="Z953" s="28"/>
      <c r="AA953" s="28"/>
      <c r="AB953" s="23"/>
    </row>
    <row r="954" spans="1:28" ht="15">
      <c r="A954" s="2" t="s">
        <v>7375</v>
      </c>
      <c r="B954" s="2" t="s">
        <v>13</v>
      </c>
      <c r="C954" s="2" t="s">
        <v>14</v>
      </c>
      <c r="D954" s="2" t="s">
        <v>1096</v>
      </c>
      <c r="E954" s="23" t="s">
        <v>1589</v>
      </c>
      <c r="F954" s="2" t="s">
        <v>15</v>
      </c>
      <c r="G954" s="2" t="s">
        <v>3477</v>
      </c>
      <c r="H954" s="2" t="s">
        <v>3510</v>
      </c>
      <c r="I954" s="2" t="s">
        <v>16</v>
      </c>
      <c r="J954" s="75">
        <v>80.05</v>
      </c>
      <c r="K954" s="76">
        <v>22.5</v>
      </c>
      <c r="L954" s="77">
        <v>0.1875</v>
      </c>
      <c r="M954" s="78">
        <v>41102</v>
      </c>
      <c r="N954" s="96" t="s">
        <v>4593</v>
      </c>
      <c r="O954" s="2" t="s">
        <v>112</v>
      </c>
      <c r="P954" s="2" t="s">
        <v>3466</v>
      </c>
      <c r="Q954" s="2" t="s">
        <v>3473</v>
      </c>
      <c r="R954" s="23" t="str">
        <f t="shared" si="115"/>
        <v>OK-Canadian-16N-9W-10</v>
      </c>
      <c r="S954" s="23" t="str">
        <f t="shared" si="112"/>
        <v>16N-9W-10</v>
      </c>
      <c r="T954" s="23" t="str">
        <f t="shared" si="113"/>
        <v>16</v>
      </c>
      <c r="U954" s="23" t="str">
        <f t="shared" si="116"/>
        <v>N</v>
      </c>
      <c r="V954" s="23" t="str">
        <f t="shared" si="114"/>
        <v>9</v>
      </c>
      <c r="W954" s="23" t="str">
        <f t="shared" si="117"/>
        <v>W</v>
      </c>
      <c r="X954" s="23" t="str">
        <f t="shared" si="118"/>
        <v>OK</v>
      </c>
      <c r="Y954" s="184" t="str">
        <f t="shared" si="119"/>
        <v>L0008017</v>
      </c>
      <c r="Z954" s="28"/>
      <c r="AA954" s="28"/>
      <c r="AB954" s="23"/>
    </row>
    <row r="955" spans="1:28" ht="15">
      <c r="A955" s="2" t="s">
        <v>7376</v>
      </c>
      <c r="B955" s="2" t="s">
        <v>13</v>
      </c>
      <c r="C955" s="2" t="s">
        <v>14</v>
      </c>
      <c r="D955" s="2" t="s">
        <v>1097</v>
      </c>
      <c r="E955" s="2" t="s">
        <v>774</v>
      </c>
      <c r="F955" s="2" t="s">
        <v>15</v>
      </c>
      <c r="G955" s="2" t="s">
        <v>3477</v>
      </c>
      <c r="H955" s="2" t="s">
        <v>3514</v>
      </c>
      <c r="I955" s="2" t="s">
        <v>16</v>
      </c>
      <c r="J955" s="75">
        <v>19.309999999999999</v>
      </c>
      <c r="K955" s="76">
        <v>5</v>
      </c>
      <c r="L955" s="77">
        <v>0.1875</v>
      </c>
      <c r="M955" s="78">
        <v>41119</v>
      </c>
      <c r="N955" s="96" t="s">
        <v>4594</v>
      </c>
      <c r="O955" s="2" t="s">
        <v>218</v>
      </c>
      <c r="P955" s="2" t="s">
        <v>3466</v>
      </c>
      <c r="Q955" s="2" t="s">
        <v>3473</v>
      </c>
      <c r="R955" s="23" t="str">
        <f t="shared" si="115"/>
        <v>OK-Canadian-16N-9W-20</v>
      </c>
      <c r="S955" s="23" t="str">
        <f t="shared" si="112"/>
        <v>16N-9W-20</v>
      </c>
      <c r="T955" s="23" t="str">
        <f t="shared" si="113"/>
        <v>16</v>
      </c>
      <c r="U955" s="23" t="str">
        <f t="shared" si="116"/>
        <v>N</v>
      </c>
      <c r="V955" s="23" t="str">
        <f t="shared" si="114"/>
        <v>9</v>
      </c>
      <c r="W955" s="23" t="str">
        <f t="shared" si="117"/>
        <v>W</v>
      </c>
      <c r="X955" s="23" t="str">
        <f t="shared" si="118"/>
        <v>OK</v>
      </c>
      <c r="Y955" s="184" t="str">
        <f t="shared" si="119"/>
        <v>L0008018</v>
      </c>
      <c r="Z955" s="28"/>
      <c r="AA955" s="28"/>
      <c r="AB955" s="23"/>
    </row>
    <row r="956" spans="1:28" ht="15">
      <c r="A956" s="23" t="s">
        <v>7377</v>
      </c>
      <c r="B956" s="2" t="s">
        <v>13</v>
      </c>
      <c r="C956" s="2" t="s">
        <v>14</v>
      </c>
      <c r="D956" s="2" t="s">
        <v>1098</v>
      </c>
      <c r="E956" s="23" t="s">
        <v>1777</v>
      </c>
      <c r="F956" s="2" t="s">
        <v>15</v>
      </c>
      <c r="G956" s="2" t="s">
        <v>3479</v>
      </c>
      <c r="H956" s="2" t="s">
        <v>3514</v>
      </c>
      <c r="I956" s="2" t="s">
        <v>16</v>
      </c>
      <c r="J956" s="75">
        <v>70.75</v>
      </c>
      <c r="K956" s="76">
        <v>6.7274200000000004</v>
      </c>
      <c r="L956" s="77">
        <v>0.1875</v>
      </c>
      <c r="M956" s="78">
        <v>41140</v>
      </c>
      <c r="N956" s="96" t="s">
        <v>5376</v>
      </c>
      <c r="O956" s="2" t="s">
        <v>218</v>
      </c>
      <c r="P956" s="2" t="s">
        <v>3466</v>
      </c>
      <c r="Q956" s="2" t="s">
        <v>3473</v>
      </c>
      <c r="R956" s="23" t="str">
        <f t="shared" si="115"/>
        <v>OK-Noble-16N-9W-20</v>
      </c>
      <c r="S956" s="23" t="str">
        <f t="shared" si="112"/>
        <v>16N-9W-20</v>
      </c>
      <c r="T956" s="23" t="str">
        <f t="shared" si="113"/>
        <v>16</v>
      </c>
      <c r="U956" s="23" t="str">
        <f t="shared" si="116"/>
        <v>N</v>
      </c>
      <c r="V956" s="23" t="str">
        <f t="shared" si="114"/>
        <v>9</v>
      </c>
      <c r="W956" s="23" t="str">
        <f t="shared" si="117"/>
        <v>W</v>
      </c>
      <c r="X956" s="23" t="str">
        <f t="shared" si="118"/>
        <v>OK</v>
      </c>
      <c r="Y956" s="184" t="str">
        <f t="shared" si="119"/>
        <v>L0008019</v>
      </c>
      <c r="Z956" s="28"/>
      <c r="AA956" s="28"/>
      <c r="AB956" s="23"/>
    </row>
    <row r="957" spans="1:28" ht="15">
      <c r="A957" s="2" t="s">
        <v>7378</v>
      </c>
      <c r="B957" s="2" t="s">
        <v>13</v>
      </c>
      <c r="C957" s="2" t="s">
        <v>14</v>
      </c>
      <c r="D957" s="2" t="s">
        <v>1099</v>
      </c>
      <c r="E957" s="23" t="s">
        <v>1274</v>
      </c>
      <c r="F957" s="2" t="s">
        <v>15</v>
      </c>
      <c r="G957" s="2" t="s">
        <v>3479</v>
      </c>
      <c r="H957" s="2" t="s">
        <v>3514</v>
      </c>
      <c r="I957" s="2" t="s">
        <v>16</v>
      </c>
      <c r="J957" s="75">
        <v>69.28</v>
      </c>
      <c r="K957" s="76">
        <v>1.4179999999999999</v>
      </c>
      <c r="L957" s="77">
        <v>0.1875</v>
      </c>
      <c r="M957" s="78">
        <v>41609</v>
      </c>
      <c r="N957" s="96" t="s">
        <v>4595</v>
      </c>
      <c r="O957" s="2" t="s">
        <v>218</v>
      </c>
      <c r="P957" s="2" t="s">
        <v>3466</v>
      </c>
      <c r="Q957" s="2" t="s">
        <v>3473</v>
      </c>
      <c r="R957" s="23" t="str">
        <f t="shared" si="115"/>
        <v>OK-Noble-16N-9W-20</v>
      </c>
      <c r="S957" s="23" t="str">
        <f t="shared" si="112"/>
        <v>16N-9W-20</v>
      </c>
      <c r="T957" s="23" t="str">
        <f t="shared" si="113"/>
        <v>16</v>
      </c>
      <c r="U957" s="23" t="str">
        <f t="shared" si="116"/>
        <v>N</v>
      </c>
      <c r="V957" s="23" t="str">
        <f t="shared" si="114"/>
        <v>9</v>
      </c>
      <c r="W957" s="23" t="str">
        <f t="shared" si="117"/>
        <v>W</v>
      </c>
      <c r="X957" s="23" t="str">
        <f t="shared" si="118"/>
        <v>OK</v>
      </c>
      <c r="Y957" s="184" t="str">
        <f t="shared" si="119"/>
        <v>L0008020</v>
      </c>
      <c r="Z957" s="28"/>
      <c r="AA957" s="28"/>
      <c r="AB957" s="23"/>
    </row>
    <row r="958" spans="1:28" ht="15">
      <c r="A958" s="2" t="s">
        <v>7379</v>
      </c>
      <c r="B958" s="2" t="s">
        <v>13</v>
      </c>
      <c r="C958" s="2" t="s">
        <v>14</v>
      </c>
      <c r="D958" s="2" t="s">
        <v>1101</v>
      </c>
      <c r="E958" s="23" t="s">
        <v>2864</v>
      </c>
      <c r="F958" s="2" t="s">
        <v>15</v>
      </c>
      <c r="G958" s="2" t="s">
        <v>3477</v>
      </c>
      <c r="H958" s="2" t="s">
        <v>3510</v>
      </c>
      <c r="I958" s="2" t="s">
        <v>16</v>
      </c>
      <c r="J958" s="75">
        <v>83.39</v>
      </c>
      <c r="K958" s="76">
        <v>3.3333300000000001</v>
      </c>
      <c r="L958" s="77">
        <v>0.1875</v>
      </c>
      <c r="M958" s="78">
        <v>41131</v>
      </c>
      <c r="N958" s="96" t="s">
        <v>4596</v>
      </c>
      <c r="O958" s="2" t="s">
        <v>112</v>
      </c>
      <c r="P958" s="2" t="s">
        <v>3466</v>
      </c>
      <c r="Q958" s="2" t="s">
        <v>3473</v>
      </c>
      <c r="R958" s="23" t="str">
        <f t="shared" si="115"/>
        <v>OK-Canadian-16N-9W-10</v>
      </c>
      <c r="S958" s="23" t="str">
        <f t="shared" si="112"/>
        <v>16N-9W-10</v>
      </c>
      <c r="T958" s="23" t="str">
        <f t="shared" si="113"/>
        <v>16</v>
      </c>
      <c r="U958" s="23" t="str">
        <f t="shared" si="116"/>
        <v>N</v>
      </c>
      <c r="V958" s="23" t="str">
        <f t="shared" si="114"/>
        <v>9</v>
      </c>
      <c r="W958" s="23" t="str">
        <f t="shared" si="117"/>
        <v>W</v>
      </c>
      <c r="X958" s="23" t="str">
        <f t="shared" si="118"/>
        <v>OK</v>
      </c>
      <c r="Y958" s="184" t="str">
        <f t="shared" si="119"/>
        <v>L0008021</v>
      </c>
      <c r="Z958" s="28"/>
      <c r="AA958" s="28"/>
      <c r="AB958" s="23"/>
    </row>
    <row r="959" spans="1:28" ht="15">
      <c r="A959" s="23" t="s">
        <v>7380</v>
      </c>
      <c r="B959" s="2" t="s">
        <v>13</v>
      </c>
      <c r="C959" s="2" t="s">
        <v>14</v>
      </c>
      <c r="D959" s="2" t="s">
        <v>1102</v>
      </c>
      <c r="E959" s="23" t="s">
        <v>2799</v>
      </c>
      <c r="F959" s="2" t="s">
        <v>15</v>
      </c>
      <c r="G959" s="2" t="s">
        <v>3477</v>
      </c>
      <c r="H959" s="2" t="s">
        <v>3510</v>
      </c>
      <c r="I959" s="2" t="s">
        <v>16</v>
      </c>
      <c r="J959" s="75">
        <v>82.35</v>
      </c>
      <c r="K959" s="76">
        <v>3.3332999999999999</v>
      </c>
      <c r="L959" s="77">
        <v>0.1875</v>
      </c>
      <c r="M959" s="78">
        <v>41127</v>
      </c>
      <c r="N959" s="96" t="s">
        <v>3904</v>
      </c>
      <c r="O959" s="2" t="s">
        <v>112</v>
      </c>
      <c r="P959" s="2" t="s">
        <v>3466</v>
      </c>
      <c r="Q959" s="2" t="s">
        <v>3473</v>
      </c>
      <c r="R959" s="23" t="str">
        <f t="shared" si="115"/>
        <v>OK-Canadian-16N-9W-10</v>
      </c>
      <c r="S959" s="23" t="str">
        <f t="shared" si="112"/>
        <v>16N-9W-10</v>
      </c>
      <c r="T959" s="23" t="str">
        <f t="shared" si="113"/>
        <v>16</v>
      </c>
      <c r="U959" s="23" t="str">
        <f t="shared" si="116"/>
        <v>N</v>
      </c>
      <c r="V959" s="23" t="str">
        <f t="shared" si="114"/>
        <v>9</v>
      </c>
      <c r="W959" s="23" t="str">
        <f t="shared" si="117"/>
        <v>W</v>
      </c>
      <c r="X959" s="23" t="str">
        <f t="shared" si="118"/>
        <v>OK</v>
      </c>
      <c r="Y959" s="184" t="str">
        <f t="shared" si="119"/>
        <v>L0008022</v>
      </c>
      <c r="Z959" s="28"/>
      <c r="AA959" s="28"/>
      <c r="AB959" s="23"/>
    </row>
    <row r="960" spans="1:28" ht="15">
      <c r="A960" s="2" t="s">
        <v>7381</v>
      </c>
      <c r="B960" s="2" t="s">
        <v>13</v>
      </c>
      <c r="C960" s="2" t="s">
        <v>14</v>
      </c>
      <c r="D960" s="2" t="s">
        <v>1103</v>
      </c>
      <c r="E960" s="2" t="s">
        <v>1471</v>
      </c>
      <c r="F960" s="2" t="s">
        <v>15</v>
      </c>
      <c r="G960" s="2" t="s">
        <v>3477</v>
      </c>
      <c r="H960" s="2" t="s">
        <v>3514</v>
      </c>
      <c r="I960" s="2" t="s">
        <v>16</v>
      </c>
      <c r="J960" s="75">
        <v>182.77</v>
      </c>
      <c r="K960" s="76">
        <v>21.754799999999999</v>
      </c>
      <c r="L960" s="77">
        <v>0.1875</v>
      </c>
      <c r="M960" s="78">
        <v>41140</v>
      </c>
      <c r="N960" s="96" t="s">
        <v>3905</v>
      </c>
      <c r="O960" s="2" t="s">
        <v>218</v>
      </c>
      <c r="P960" s="2" t="s">
        <v>3466</v>
      </c>
      <c r="Q960" s="2" t="s">
        <v>3473</v>
      </c>
      <c r="R960" s="23" t="str">
        <f t="shared" si="115"/>
        <v>OK-Canadian-16N-9W-20</v>
      </c>
      <c r="S960" s="23" t="str">
        <f t="shared" si="112"/>
        <v>16N-9W-20</v>
      </c>
      <c r="T960" s="23" t="str">
        <f t="shared" si="113"/>
        <v>16</v>
      </c>
      <c r="U960" s="23" t="str">
        <f t="shared" si="116"/>
        <v>N</v>
      </c>
      <c r="V960" s="23" t="str">
        <f t="shared" si="114"/>
        <v>9</v>
      </c>
      <c r="W960" s="23" t="str">
        <f t="shared" si="117"/>
        <v>W</v>
      </c>
      <c r="X960" s="23" t="str">
        <f t="shared" si="118"/>
        <v>OK</v>
      </c>
      <c r="Y960" s="184" t="str">
        <f t="shared" si="119"/>
        <v>L0008023</v>
      </c>
      <c r="Z960" s="28"/>
      <c r="AA960" s="28"/>
      <c r="AB960" s="23"/>
    </row>
    <row r="961" spans="1:28" ht="15">
      <c r="A961" s="2" t="s">
        <v>7382</v>
      </c>
      <c r="B961" s="2" t="s">
        <v>13</v>
      </c>
      <c r="C961" s="2" t="s">
        <v>14</v>
      </c>
      <c r="D961" s="2" t="s">
        <v>1104</v>
      </c>
      <c r="E961" s="2" t="s">
        <v>174</v>
      </c>
      <c r="F961" s="2" t="s">
        <v>15</v>
      </c>
      <c r="G961" s="2" t="s">
        <v>3479</v>
      </c>
      <c r="H961" s="2" t="s">
        <v>3514</v>
      </c>
      <c r="I961" s="2" t="s">
        <v>16</v>
      </c>
      <c r="J961" s="75">
        <v>66.53</v>
      </c>
      <c r="K961" s="76">
        <v>7.4748999999999999</v>
      </c>
      <c r="L961" s="77">
        <v>0.1875</v>
      </c>
      <c r="M961" s="78">
        <v>41610</v>
      </c>
      <c r="N961" s="96" t="s">
        <v>5377</v>
      </c>
      <c r="O961" s="2" t="s">
        <v>218</v>
      </c>
      <c r="P961" s="2" t="s">
        <v>3466</v>
      </c>
      <c r="Q961" s="2" t="s">
        <v>3473</v>
      </c>
      <c r="R961" s="23" t="str">
        <f t="shared" si="115"/>
        <v>OK-Noble-16N-9W-20</v>
      </c>
      <c r="S961" s="23" t="str">
        <f t="shared" si="112"/>
        <v>16N-9W-20</v>
      </c>
      <c r="T961" s="23" t="str">
        <f t="shared" si="113"/>
        <v>16</v>
      </c>
      <c r="U961" s="23" t="str">
        <f t="shared" si="116"/>
        <v>N</v>
      </c>
      <c r="V961" s="23" t="str">
        <f t="shared" si="114"/>
        <v>9</v>
      </c>
      <c r="W961" s="23" t="str">
        <f t="shared" si="117"/>
        <v>W</v>
      </c>
      <c r="X961" s="23" t="str">
        <f t="shared" si="118"/>
        <v>OK</v>
      </c>
      <c r="Y961" s="184" t="str">
        <f t="shared" si="119"/>
        <v>L0008024</v>
      </c>
      <c r="Z961" s="28"/>
      <c r="AA961" s="28"/>
      <c r="AB961" s="23"/>
    </row>
    <row r="962" spans="1:28" ht="15">
      <c r="A962" s="23" t="s">
        <v>7383</v>
      </c>
      <c r="B962" s="2" t="s">
        <v>13</v>
      </c>
      <c r="C962" s="2" t="s">
        <v>14</v>
      </c>
      <c r="D962" s="2" t="s">
        <v>1105</v>
      </c>
      <c r="E962" s="23" t="s">
        <v>2147</v>
      </c>
      <c r="F962" s="2" t="s">
        <v>15</v>
      </c>
      <c r="G962" s="2" t="s">
        <v>3477</v>
      </c>
      <c r="H962" s="2" t="s">
        <v>3514</v>
      </c>
      <c r="I962" s="2" t="s">
        <v>16</v>
      </c>
      <c r="J962" s="75">
        <v>42.54</v>
      </c>
      <c r="K962" s="76">
        <v>10.75</v>
      </c>
      <c r="L962" s="77">
        <v>0.1875</v>
      </c>
      <c r="M962" s="78">
        <v>41129</v>
      </c>
      <c r="N962" s="96" t="s">
        <v>3906</v>
      </c>
      <c r="O962" s="2" t="s">
        <v>218</v>
      </c>
      <c r="P962" s="2" t="s">
        <v>3466</v>
      </c>
      <c r="Q962" s="2" t="s">
        <v>3473</v>
      </c>
      <c r="R962" s="23" t="str">
        <f t="shared" si="115"/>
        <v>OK-Canadian-16N-9W-20</v>
      </c>
      <c r="S962" s="23" t="str">
        <f t="shared" si="112"/>
        <v>16N-9W-20</v>
      </c>
      <c r="T962" s="23" t="str">
        <f t="shared" si="113"/>
        <v>16</v>
      </c>
      <c r="U962" s="23" t="str">
        <f t="shared" si="116"/>
        <v>N</v>
      </c>
      <c r="V962" s="23" t="str">
        <f t="shared" si="114"/>
        <v>9</v>
      </c>
      <c r="W962" s="23" t="str">
        <f t="shared" si="117"/>
        <v>W</v>
      </c>
      <c r="X962" s="23" t="str">
        <f t="shared" si="118"/>
        <v>OK</v>
      </c>
      <c r="Y962" s="184" t="str">
        <f t="shared" si="119"/>
        <v>L0008025</v>
      </c>
      <c r="Z962" s="28"/>
      <c r="AA962" s="28"/>
      <c r="AB962" s="23"/>
    </row>
    <row r="963" spans="1:28" ht="15">
      <c r="A963" s="2" t="s">
        <v>7384</v>
      </c>
      <c r="B963" s="2" t="s">
        <v>13</v>
      </c>
      <c r="C963" s="2" t="s">
        <v>14</v>
      </c>
      <c r="D963" s="2" t="s">
        <v>1106</v>
      </c>
      <c r="E963" s="23" t="s">
        <v>1502</v>
      </c>
      <c r="F963" s="2" t="s">
        <v>15</v>
      </c>
      <c r="G963" s="2" t="s">
        <v>3477</v>
      </c>
      <c r="H963" s="2" t="s">
        <v>3514</v>
      </c>
      <c r="I963" s="2" t="s">
        <v>16</v>
      </c>
      <c r="J963" s="75">
        <v>87.72</v>
      </c>
      <c r="K963" s="76">
        <v>5.4412000000000003</v>
      </c>
      <c r="L963" s="77">
        <v>0.1875</v>
      </c>
      <c r="M963" s="78">
        <v>41123</v>
      </c>
      <c r="N963" s="96" t="s">
        <v>3907</v>
      </c>
      <c r="O963" s="2" t="s">
        <v>218</v>
      </c>
      <c r="P963" s="2" t="s">
        <v>3466</v>
      </c>
      <c r="Q963" s="2" t="s">
        <v>3473</v>
      </c>
      <c r="R963" s="23" t="str">
        <f t="shared" si="115"/>
        <v>OK-Canadian-16N-9W-20</v>
      </c>
      <c r="S963" s="23" t="str">
        <f t="shared" si="112"/>
        <v>16N-9W-20</v>
      </c>
      <c r="T963" s="23" t="str">
        <f t="shared" si="113"/>
        <v>16</v>
      </c>
      <c r="U963" s="23" t="str">
        <f t="shared" si="116"/>
        <v>N</v>
      </c>
      <c r="V963" s="23" t="str">
        <f t="shared" si="114"/>
        <v>9</v>
      </c>
      <c r="W963" s="23" t="str">
        <f t="shared" si="117"/>
        <v>W</v>
      </c>
      <c r="X963" s="23" t="str">
        <f t="shared" si="118"/>
        <v>OK</v>
      </c>
      <c r="Y963" s="184" t="str">
        <f t="shared" si="119"/>
        <v>L0008026</v>
      </c>
      <c r="Z963" s="28"/>
      <c r="AA963" s="28"/>
      <c r="AB963" s="23"/>
    </row>
    <row r="964" spans="1:28" ht="15">
      <c r="A964" s="2" t="s">
        <v>7385</v>
      </c>
      <c r="B964" s="2" t="s">
        <v>13</v>
      </c>
      <c r="C964" s="2" t="s">
        <v>14</v>
      </c>
      <c r="D964" s="2" t="s">
        <v>1107</v>
      </c>
      <c r="E964" s="23" t="s">
        <v>2552</v>
      </c>
      <c r="F964" s="2" t="s">
        <v>15</v>
      </c>
      <c r="G964" s="2" t="s">
        <v>3477</v>
      </c>
      <c r="H964" s="2" t="s">
        <v>3514</v>
      </c>
      <c r="I964" s="2" t="s">
        <v>16</v>
      </c>
      <c r="J964" s="75">
        <v>8.9</v>
      </c>
      <c r="K964" s="76">
        <v>1.3460000000000001</v>
      </c>
      <c r="L964" s="77">
        <v>0.1875</v>
      </c>
      <c r="M964" s="78">
        <v>41141</v>
      </c>
      <c r="N964" s="96" t="s">
        <v>3908</v>
      </c>
      <c r="O964" s="2" t="s">
        <v>218</v>
      </c>
      <c r="P964" s="2" t="s">
        <v>3466</v>
      </c>
      <c r="Q964" s="2" t="s">
        <v>3473</v>
      </c>
      <c r="R964" s="23" t="str">
        <f t="shared" si="115"/>
        <v>OK-Canadian-16N-9W-20</v>
      </c>
      <c r="S964" s="23" t="str">
        <f t="shared" si="112"/>
        <v>16N-9W-20</v>
      </c>
      <c r="T964" s="23" t="str">
        <f t="shared" si="113"/>
        <v>16</v>
      </c>
      <c r="U964" s="23" t="str">
        <f t="shared" si="116"/>
        <v>N</v>
      </c>
      <c r="V964" s="23" t="str">
        <f t="shared" si="114"/>
        <v>9</v>
      </c>
      <c r="W964" s="23" t="str">
        <f t="shared" si="117"/>
        <v>W</v>
      </c>
      <c r="X964" s="23" t="str">
        <f t="shared" si="118"/>
        <v>OK</v>
      </c>
      <c r="Y964" s="184" t="str">
        <f t="shared" si="119"/>
        <v>L0008027</v>
      </c>
      <c r="Z964" s="28"/>
      <c r="AA964" s="28"/>
      <c r="AB964" s="23"/>
    </row>
    <row r="965" spans="1:28" ht="15">
      <c r="A965" s="23" t="s">
        <v>7386</v>
      </c>
      <c r="B965" s="2" t="s">
        <v>13</v>
      </c>
      <c r="C965" s="2" t="s">
        <v>14</v>
      </c>
      <c r="D965" s="2" t="s">
        <v>1108</v>
      </c>
      <c r="E965" s="2" t="s">
        <v>1100</v>
      </c>
      <c r="F965" s="2" t="s">
        <v>15</v>
      </c>
      <c r="G965" s="2" t="s">
        <v>3477</v>
      </c>
      <c r="H965" s="2" t="s">
        <v>3514</v>
      </c>
      <c r="I965" s="2" t="s">
        <v>16</v>
      </c>
      <c r="J965" s="75">
        <v>1.93</v>
      </c>
      <c r="K965" s="76">
        <v>0.25</v>
      </c>
      <c r="L965" s="77">
        <v>0.2</v>
      </c>
      <c r="M965" s="78">
        <v>41611</v>
      </c>
      <c r="N965" s="96" t="s">
        <v>4597</v>
      </c>
      <c r="O965" s="2" t="s">
        <v>218</v>
      </c>
      <c r="P965" s="2" t="s">
        <v>3466</v>
      </c>
      <c r="Q965" s="2" t="s">
        <v>3473</v>
      </c>
      <c r="R965" s="23" t="str">
        <f t="shared" si="115"/>
        <v>OK-Canadian-16N-9W-20</v>
      </c>
      <c r="S965" s="23" t="str">
        <f t="shared" si="112"/>
        <v>16N-9W-20</v>
      </c>
      <c r="T965" s="23" t="str">
        <f t="shared" si="113"/>
        <v>16</v>
      </c>
      <c r="U965" s="23" t="str">
        <f t="shared" si="116"/>
        <v>N</v>
      </c>
      <c r="V965" s="23" t="str">
        <f t="shared" si="114"/>
        <v>9</v>
      </c>
      <c r="W965" s="23" t="str">
        <f t="shared" si="117"/>
        <v>W</v>
      </c>
      <c r="X965" s="23" t="str">
        <f t="shared" si="118"/>
        <v>OK</v>
      </c>
      <c r="Y965" s="184" t="str">
        <f t="shared" si="119"/>
        <v>L0008028</v>
      </c>
      <c r="Z965" s="28"/>
      <c r="AA965" s="28"/>
      <c r="AB965" s="23"/>
    </row>
    <row r="966" spans="1:28" ht="15">
      <c r="A966" s="2" t="s">
        <v>7387</v>
      </c>
      <c r="B966" s="2" t="s">
        <v>13</v>
      </c>
      <c r="C966" s="2" t="s">
        <v>14</v>
      </c>
      <c r="D966" s="2" t="s">
        <v>1109</v>
      </c>
      <c r="E966" s="2" t="s">
        <v>774</v>
      </c>
      <c r="F966" s="2" t="s">
        <v>15</v>
      </c>
      <c r="G966" s="2" t="s">
        <v>3479</v>
      </c>
      <c r="H966" s="2" t="s">
        <v>3514</v>
      </c>
      <c r="I966" s="2" t="s">
        <v>16</v>
      </c>
      <c r="J966" s="75">
        <v>139.35</v>
      </c>
      <c r="K966" s="76">
        <v>38.954999999999998</v>
      </c>
      <c r="L966" s="77">
        <v>0.1875</v>
      </c>
      <c r="M966" s="78">
        <v>41128</v>
      </c>
      <c r="N966" s="96" t="s">
        <v>5378</v>
      </c>
      <c r="O966" s="2" t="s">
        <v>218</v>
      </c>
      <c r="P966" s="2" t="s">
        <v>3466</v>
      </c>
      <c r="Q966" s="2" t="s">
        <v>3473</v>
      </c>
      <c r="R966" s="23" t="str">
        <f t="shared" si="115"/>
        <v>OK-Noble-16N-9W-20</v>
      </c>
      <c r="S966" s="23" t="str">
        <f t="shared" si="112"/>
        <v>16N-9W-20</v>
      </c>
      <c r="T966" s="23" t="str">
        <f t="shared" si="113"/>
        <v>16</v>
      </c>
      <c r="U966" s="23" t="str">
        <f t="shared" si="116"/>
        <v>N</v>
      </c>
      <c r="V966" s="23" t="str">
        <f t="shared" si="114"/>
        <v>9</v>
      </c>
      <c r="W966" s="23" t="str">
        <f t="shared" si="117"/>
        <v>W</v>
      </c>
      <c r="X966" s="23" t="str">
        <f t="shared" si="118"/>
        <v>OK</v>
      </c>
      <c r="Y966" s="184" t="str">
        <f t="shared" si="119"/>
        <v>L0008029</v>
      </c>
      <c r="Z966" s="28"/>
      <c r="AA966" s="28"/>
      <c r="AB966" s="23"/>
    </row>
    <row r="967" spans="1:28" ht="15">
      <c r="A967" s="2" t="s">
        <v>7388</v>
      </c>
      <c r="B967" s="2" t="s">
        <v>13</v>
      </c>
      <c r="C967" s="2" t="s">
        <v>14</v>
      </c>
      <c r="D967" s="2" t="s">
        <v>1110</v>
      </c>
      <c r="E967" s="2" t="s">
        <v>616</v>
      </c>
      <c r="F967" s="2" t="s">
        <v>15</v>
      </c>
      <c r="G967" s="2" t="s">
        <v>3479</v>
      </c>
      <c r="H967" s="2" t="s">
        <v>3514</v>
      </c>
      <c r="I967" s="2" t="s">
        <v>16</v>
      </c>
      <c r="J967" s="75">
        <v>69.040000000000006</v>
      </c>
      <c r="K967" s="76">
        <v>1.12124</v>
      </c>
      <c r="L967" s="77">
        <v>0.1875</v>
      </c>
      <c r="M967" s="78">
        <v>41126</v>
      </c>
      <c r="N967" s="96" t="s">
        <v>5379</v>
      </c>
      <c r="O967" s="2" t="s">
        <v>218</v>
      </c>
      <c r="P967" s="2" t="s">
        <v>3466</v>
      </c>
      <c r="Q967" s="2" t="s">
        <v>3473</v>
      </c>
      <c r="R967" s="23" t="str">
        <f t="shared" si="115"/>
        <v>OK-Noble-16N-9W-20</v>
      </c>
      <c r="S967" s="23" t="str">
        <f t="shared" si="112"/>
        <v>16N-9W-20</v>
      </c>
      <c r="T967" s="23" t="str">
        <f t="shared" si="113"/>
        <v>16</v>
      </c>
      <c r="U967" s="23" t="str">
        <f t="shared" si="116"/>
        <v>N</v>
      </c>
      <c r="V967" s="23" t="str">
        <f t="shared" si="114"/>
        <v>9</v>
      </c>
      <c r="W967" s="23" t="str">
        <f t="shared" si="117"/>
        <v>W</v>
      </c>
      <c r="X967" s="23" t="str">
        <f t="shared" si="118"/>
        <v>OK</v>
      </c>
      <c r="Y967" s="184" t="str">
        <f t="shared" si="119"/>
        <v>L0008030</v>
      </c>
      <c r="Z967" s="28"/>
      <c r="AA967" s="28"/>
      <c r="AB967" s="23"/>
    </row>
    <row r="968" spans="1:28" ht="15">
      <c r="A968" s="23" t="s">
        <v>7389</v>
      </c>
      <c r="B968" s="2" t="s">
        <v>13</v>
      </c>
      <c r="C968" s="2" t="s">
        <v>14</v>
      </c>
      <c r="D968" s="2" t="s">
        <v>1111</v>
      </c>
      <c r="E968" s="23" t="s">
        <v>2552</v>
      </c>
      <c r="F968" s="2" t="s">
        <v>15</v>
      </c>
      <c r="G968" s="2" t="s">
        <v>3479</v>
      </c>
      <c r="H968" s="2" t="s">
        <v>3514</v>
      </c>
      <c r="I968" s="2" t="s">
        <v>16</v>
      </c>
      <c r="J968" s="75">
        <v>66.14</v>
      </c>
      <c r="K968" s="76">
        <v>1.12124</v>
      </c>
      <c r="L968" s="77">
        <v>0.1875</v>
      </c>
      <c r="M968" s="78">
        <v>41140</v>
      </c>
      <c r="N968" s="96" t="s">
        <v>5379</v>
      </c>
      <c r="O968" s="2" t="s">
        <v>218</v>
      </c>
      <c r="P968" s="2" t="s">
        <v>3466</v>
      </c>
      <c r="Q968" s="2" t="s">
        <v>3473</v>
      </c>
      <c r="R968" s="23" t="str">
        <f t="shared" si="115"/>
        <v>OK-Noble-16N-9W-20</v>
      </c>
      <c r="S968" s="23" t="str">
        <f t="shared" ref="S968:S1031" si="120">_xlfn.TEXTAFTER(R968,"-",2,1,0,"ERROR")</f>
        <v>16N-9W-20</v>
      </c>
      <c r="T968" s="23" t="str">
        <f t="shared" ref="T968:T1031" si="121">_xlfn.TEXTBEFORE(P968,U968)</f>
        <v>16</v>
      </c>
      <c r="U968" s="23" t="str">
        <f t="shared" si="116"/>
        <v>N</v>
      </c>
      <c r="V968" s="23" t="str">
        <f t="shared" ref="V968:V1031" si="122">_xlfn.TEXTBEFORE(Q968,W968)</f>
        <v>9</v>
      </c>
      <c r="W968" s="23" t="str">
        <f t="shared" si="117"/>
        <v>W</v>
      </c>
      <c r="X968" s="23" t="str">
        <f t="shared" si="118"/>
        <v>OK</v>
      </c>
      <c r="Y968" s="184" t="str">
        <f t="shared" si="119"/>
        <v>L0008031</v>
      </c>
      <c r="Z968" s="28"/>
      <c r="AA968" s="28"/>
      <c r="AB968" s="23"/>
    </row>
    <row r="969" spans="1:28" ht="15">
      <c r="A969" s="2" t="s">
        <v>7390</v>
      </c>
      <c r="B969" s="2" t="s">
        <v>13</v>
      </c>
      <c r="C969" s="2" t="s">
        <v>14</v>
      </c>
      <c r="D969" s="2" t="s">
        <v>1112</v>
      </c>
      <c r="E969" s="2" t="s">
        <v>1051</v>
      </c>
      <c r="F969" s="2" t="s">
        <v>15</v>
      </c>
      <c r="G969" s="2" t="s">
        <v>3477</v>
      </c>
      <c r="H969" s="2" t="s">
        <v>3514</v>
      </c>
      <c r="I969" s="2" t="s">
        <v>16</v>
      </c>
      <c r="J969" s="75">
        <v>7.87</v>
      </c>
      <c r="K969" s="76">
        <v>0.67300000000000004</v>
      </c>
      <c r="L969" s="77">
        <v>0.1875</v>
      </c>
      <c r="M969" s="78">
        <v>41610</v>
      </c>
      <c r="N969" s="96" t="s">
        <v>3909</v>
      </c>
      <c r="O969" s="2" t="s">
        <v>218</v>
      </c>
      <c r="P969" s="2" t="s">
        <v>3466</v>
      </c>
      <c r="Q969" s="2" t="s">
        <v>3473</v>
      </c>
      <c r="R969" s="23" t="str">
        <f t="shared" ref="R969:R1032" si="123">_xlfn.TEXTJOIN("-",TRUE,F969,G969,P969,Q969,O969)</f>
        <v>OK-Canadian-16N-9W-20</v>
      </c>
      <c r="S969" s="23" t="str">
        <f t="shared" si="120"/>
        <v>16N-9W-20</v>
      </c>
      <c r="T969" s="23" t="str">
        <f t="shared" si="121"/>
        <v>16</v>
      </c>
      <c r="U969" s="23" t="str">
        <f t="shared" ref="U969:U1032" si="124">RIGHT(P969,1)</f>
        <v>N</v>
      </c>
      <c r="V969" s="23" t="str">
        <f t="shared" si="122"/>
        <v>9</v>
      </c>
      <c r="W969" s="23" t="str">
        <f t="shared" ref="W969:W1032" si="125">RIGHT(Q969,1)</f>
        <v>W</v>
      </c>
      <c r="X969" s="23" t="str">
        <f t="shared" ref="X969:X1032" si="126">LEFT(A969,2)</f>
        <v>OK</v>
      </c>
      <c r="Y969" s="184" t="str">
        <f t="shared" ref="Y969:Y1032" si="127">MID(A969,4,8)</f>
        <v>L0008032</v>
      </c>
      <c r="Z969" s="28"/>
      <c r="AA969" s="28"/>
      <c r="AB969" s="23"/>
    </row>
    <row r="970" spans="1:28" ht="15">
      <c r="A970" s="2" t="s">
        <v>7391</v>
      </c>
      <c r="B970" s="2" t="s">
        <v>13</v>
      </c>
      <c r="C970" s="2" t="s">
        <v>14</v>
      </c>
      <c r="D970" s="2" t="s">
        <v>1113</v>
      </c>
      <c r="E970" s="23" t="s">
        <v>1502</v>
      </c>
      <c r="F970" s="2" t="s">
        <v>15</v>
      </c>
      <c r="G970" s="2" t="s">
        <v>3477</v>
      </c>
      <c r="H970" s="2" t="s">
        <v>3514</v>
      </c>
      <c r="I970" s="2" t="s">
        <v>16</v>
      </c>
      <c r="J970" s="75">
        <v>7.93</v>
      </c>
      <c r="K970" s="76">
        <v>2.4E-2</v>
      </c>
      <c r="L970" s="77">
        <v>0.2</v>
      </c>
      <c r="M970" s="78">
        <v>41130</v>
      </c>
      <c r="N970" s="96" t="s">
        <v>3905</v>
      </c>
      <c r="O970" s="2" t="s">
        <v>218</v>
      </c>
      <c r="P970" s="2" t="s">
        <v>3466</v>
      </c>
      <c r="Q970" s="2" t="s">
        <v>3473</v>
      </c>
      <c r="R970" s="23" t="str">
        <f t="shared" si="123"/>
        <v>OK-Canadian-16N-9W-20</v>
      </c>
      <c r="S970" s="23" t="str">
        <f t="shared" si="120"/>
        <v>16N-9W-20</v>
      </c>
      <c r="T970" s="23" t="str">
        <f t="shared" si="121"/>
        <v>16</v>
      </c>
      <c r="U970" s="23" t="str">
        <f t="shared" si="124"/>
        <v>N</v>
      </c>
      <c r="V970" s="23" t="str">
        <f t="shared" si="122"/>
        <v>9</v>
      </c>
      <c r="W970" s="23" t="str">
        <f t="shared" si="125"/>
        <v>W</v>
      </c>
      <c r="X970" s="23" t="str">
        <f t="shared" si="126"/>
        <v>OK</v>
      </c>
      <c r="Y970" s="184" t="str">
        <f t="shared" si="127"/>
        <v>L0008033</v>
      </c>
      <c r="Z970" s="28"/>
      <c r="AA970" s="28"/>
      <c r="AB970" s="23"/>
    </row>
    <row r="971" spans="1:28" ht="15">
      <c r="A971" s="23" t="s">
        <v>7392</v>
      </c>
      <c r="B971" s="2" t="s">
        <v>13</v>
      </c>
      <c r="C971" s="2" t="s">
        <v>14</v>
      </c>
      <c r="D971" s="2" t="s">
        <v>1114</v>
      </c>
      <c r="E971" s="2" t="s">
        <v>955</v>
      </c>
      <c r="F971" s="2" t="s">
        <v>15</v>
      </c>
      <c r="G971" s="2" t="s">
        <v>3477</v>
      </c>
      <c r="H971" s="2" t="s">
        <v>3509</v>
      </c>
      <c r="I971" s="2" t="s">
        <v>16</v>
      </c>
      <c r="J971" s="75">
        <v>40.75</v>
      </c>
      <c r="K971" s="76">
        <v>0.98765400000000003</v>
      </c>
      <c r="L971" s="77">
        <v>0.2</v>
      </c>
      <c r="M971" s="78">
        <v>41099</v>
      </c>
      <c r="N971" s="96" t="s">
        <v>5380</v>
      </c>
      <c r="O971" s="2" t="s">
        <v>242</v>
      </c>
      <c r="P971" s="2" t="s">
        <v>3466</v>
      </c>
      <c r="Q971" s="2" t="s">
        <v>3473</v>
      </c>
      <c r="R971" s="23" t="str">
        <f t="shared" si="123"/>
        <v>OK-Canadian-16N-9W-15</v>
      </c>
      <c r="S971" s="23" t="str">
        <f t="shared" si="120"/>
        <v>16N-9W-15</v>
      </c>
      <c r="T971" s="23" t="str">
        <f t="shared" si="121"/>
        <v>16</v>
      </c>
      <c r="U971" s="23" t="str">
        <f t="shared" si="124"/>
        <v>N</v>
      </c>
      <c r="V971" s="23" t="str">
        <f t="shared" si="122"/>
        <v>9</v>
      </c>
      <c r="W971" s="23" t="str">
        <f t="shared" si="125"/>
        <v>W</v>
      </c>
      <c r="X971" s="23" t="str">
        <f t="shared" si="126"/>
        <v>OK</v>
      </c>
      <c r="Y971" s="184" t="str">
        <f t="shared" si="127"/>
        <v>L0008034</v>
      </c>
      <c r="Z971" s="28"/>
      <c r="AA971" s="28"/>
      <c r="AB971" s="23"/>
    </row>
    <row r="972" spans="1:28" ht="15">
      <c r="A972" s="2" t="s">
        <v>7393</v>
      </c>
      <c r="B972" s="2" t="s">
        <v>13</v>
      </c>
      <c r="C972" s="2" t="s">
        <v>14</v>
      </c>
      <c r="D972" s="2" t="s">
        <v>1115</v>
      </c>
      <c r="E972" s="23" t="s">
        <v>1274</v>
      </c>
      <c r="F972" s="2" t="s">
        <v>15</v>
      </c>
      <c r="G972" s="2" t="s">
        <v>3477</v>
      </c>
      <c r="H972" s="2" t="s">
        <v>3514</v>
      </c>
      <c r="I972" s="2" t="s">
        <v>16</v>
      </c>
      <c r="J972" s="75">
        <v>40.950000000000003</v>
      </c>
      <c r="K972" s="76">
        <v>6.7667000000000002</v>
      </c>
      <c r="L972" s="77">
        <v>0.1875</v>
      </c>
      <c r="M972" s="78">
        <v>41146</v>
      </c>
      <c r="N972" s="96" t="s">
        <v>5381</v>
      </c>
      <c r="O972" s="2" t="s">
        <v>218</v>
      </c>
      <c r="P972" s="2" t="s">
        <v>3466</v>
      </c>
      <c r="Q972" s="2" t="s">
        <v>3473</v>
      </c>
      <c r="R972" s="23" t="str">
        <f t="shared" si="123"/>
        <v>OK-Canadian-16N-9W-20</v>
      </c>
      <c r="S972" s="23" t="str">
        <f t="shared" si="120"/>
        <v>16N-9W-20</v>
      </c>
      <c r="T972" s="23" t="str">
        <f t="shared" si="121"/>
        <v>16</v>
      </c>
      <c r="U972" s="23" t="str">
        <f t="shared" si="124"/>
        <v>N</v>
      </c>
      <c r="V972" s="23" t="str">
        <f t="shared" si="122"/>
        <v>9</v>
      </c>
      <c r="W972" s="23" t="str">
        <f t="shared" si="125"/>
        <v>W</v>
      </c>
      <c r="X972" s="23" t="str">
        <f t="shared" si="126"/>
        <v>OK</v>
      </c>
      <c r="Y972" s="184" t="str">
        <f t="shared" si="127"/>
        <v>L0008035</v>
      </c>
      <c r="Z972" s="28"/>
      <c r="AA972" s="28"/>
      <c r="AB972" s="23"/>
    </row>
    <row r="973" spans="1:28" ht="15">
      <c r="A973" s="2" t="s">
        <v>7394</v>
      </c>
      <c r="B973" s="2" t="s">
        <v>13</v>
      </c>
      <c r="C973" s="2" t="s">
        <v>14</v>
      </c>
      <c r="D973" s="2" t="s">
        <v>1116</v>
      </c>
      <c r="E973" s="2" t="s">
        <v>1396</v>
      </c>
      <c r="F973" s="2" t="s">
        <v>15</v>
      </c>
      <c r="G973" s="2" t="s">
        <v>3477</v>
      </c>
      <c r="H973" s="2" t="s">
        <v>3514</v>
      </c>
      <c r="I973" s="2" t="s">
        <v>16</v>
      </c>
      <c r="J973" s="75">
        <v>84.37</v>
      </c>
      <c r="K973" s="76">
        <v>14.51</v>
      </c>
      <c r="L973" s="77">
        <v>0.2</v>
      </c>
      <c r="M973" s="78">
        <v>41609</v>
      </c>
      <c r="N973" s="96" t="s">
        <v>5382</v>
      </c>
      <c r="O973" s="2" t="s">
        <v>218</v>
      </c>
      <c r="P973" s="2" t="s">
        <v>3466</v>
      </c>
      <c r="Q973" s="2" t="s">
        <v>3473</v>
      </c>
      <c r="R973" s="23" t="str">
        <f t="shared" si="123"/>
        <v>OK-Canadian-16N-9W-20</v>
      </c>
      <c r="S973" s="23" t="str">
        <f t="shared" si="120"/>
        <v>16N-9W-20</v>
      </c>
      <c r="T973" s="23" t="str">
        <f t="shared" si="121"/>
        <v>16</v>
      </c>
      <c r="U973" s="23" t="str">
        <f t="shared" si="124"/>
        <v>N</v>
      </c>
      <c r="V973" s="23" t="str">
        <f t="shared" si="122"/>
        <v>9</v>
      </c>
      <c r="W973" s="23" t="str">
        <f t="shared" si="125"/>
        <v>W</v>
      </c>
      <c r="X973" s="23" t="str">
        <f t="shared" si="126"/>
        <v>OK</v>
      </c>
      <c r="Y973" s="184" t="str">
        <f t="shared" si="127"/>
        <v>L0008036</v>
      </c>
      <c r="Z973" s="28"/>
      <c r="AA973" s="28"/>
      <c r="AB973" s="23"/>
    </row>
    <row r="974" spans="1:28" ht="15">
      <c r="A974" s="23" t="s">
        <v>7395</v>
      </c>
      <c r="B974" s="2" t="s">
        <v>13</v>
      </c>
      <c r="C974" s="2" t="s">
        <v>14</v>
      </c>
      <c r="D974" s="2" t="s">
        <v>1117</v>
      </c>
      <c r="E974" s="23" t="s">
        <v>1777</v>
      </c>
      <c r="F974" s="2" t="s">
        <v>15</v>
      </c>
      <c r="G974" s="2" t="s">
        <v>3477</v>
      </c>
      <c r="H974" s="2" t="s">
        <v>3514</v>
      </c>
      <c r="I974" s="2" t="s">
        <v>16</v>
      </c>
      <c r="J974" s="75">
        <v>8.0500000000000007</v>
      </c>
      <c r="K974" s="76">
        <v>0.224</v>
      </c>
      <c r="L974" s="77">
        <v>0.1875</v>
      </c>
      <c r="M974" s="78">
        <v>41131</v>
      </c>
      <c r="N974" s="96" t="s">
        <v>3910</v>
      </c>
      <c r="O974" s="2" t="s">
        <v>218</v>
      </c>
      <c r="P974" s="2" t="s">
        <v>3466</v>
      </c>
      <c r="Q974" s="2" t="s">
        <v>3473</v>
      </c>
      <c r="R974" s="23" t="str">
        <f t="shared" si="123"/>
        <v>OK-Canadian-16N-9W-20</v>
      </c>
      <c r="S974" s="23" t="str">
        <f t="shared" si="120"/>
        <v>16N-9W-20</v>
      </c>
      <c r="T974" s="23" t="str">
        <f t="shared" si="121"/>
        <v>16</v>
      </c>
      <c r="U974" s="23" t="str">
        <f t="shared" si="124"/>
        <v>N</v>
      </c>
      <c r="V974" s="23" t="str">
        <f t="shared" si="122"/>
        <v>9</v>
      </c>
      <c r="W974" s="23" t="str">
        <f t="shared" si="125"/>
        <v>W</v>
      </c>
      <c r="X974" s="23" t="str">
        <f t="shared" si="126"/>
        <v>OK</v>
      </c>
      <c r="Y974" s="184" t="str">
        <f t="shared" si="127"/>
        <v>L0008037</v>
      </c>
      <c r="Z974" s="28"/>
      <c r="AA974" s="28"/>
      <c r="AB974" s="23"/>
    </row>
    <row r="975" spans="1:28" ht="15">
      <c r="A975" s="2" t="s">
        <v>7396</v>
      </c>
      <c r="B975" s="2" t="s">
        <v>13</v>
      </c>
      <c r="C975" s="2" t="s">
        <v>14</v>
      </c>
      <c r="D975" s="2" t="s">
        <v>1118</v>
      </c>
      <c r="E975" s="2" t="s">
        <v>354</v>
      </c>
      <c r="F975" s="2" t="s">
        <v>15</v>
      </c>
      <c r="G975" s="2" t="s">
        <v>3477</v>
      </c>
      <c r="H975" s="2" t="s">
        <v>3514</v>
      </c>
      <c r="I975" s="2" t="s">
        <v>16</v>
      </c>
      <c r="J975" s="75">
        <v>44.18</v>
      </c>
      <c r="K975" s="76">
        <v>1.95774</v>
      </c>
      <c r="L975" s="77">
        <v>0.2</v>
      </c>
      <c r="M975" s="78">
        <v>41132</v>
      </c>
      <c r="N975" s="96" t="s">
        <v>4598</v>
      </c>
      <c r="O975" s="2" t="s">
        <v>218</v>
      </c>
      <c r="P975" s="2" t="s">
        <v>3466</v>
      </c>
      <c r="Q975" s="2" t="s">
        <v>3473</v>
      </c>
      <c r="R975" s="23" t="str">
        <f t="shared" si="123"/>
        <v>OK-Canadian-16N-9W-20</v>
      </c>
      <c r="S975" s="23" t="str">
        <f t="shared" si="120"/>
        <v>16N-9W-20</v>
      </c>
      <c r="T975" s="23" t="str">
        <f t="shared" si="121"/>
        <v>16</v>
      </c>
      <c r="U975" s="23" t="str">
        <f t="shared" si="124"/>
        <v>N</v>
      </c>
      <c r="V975" s="23" t="str">
        <f t="shared" si="122"/>
        <v>9</v>
      </c>
      <c r="W975" s="23" t="str">
        <f t="shared" si="125"/>
        <v>W</v>
      </c>
      <c r="X975" s="23" t="str">
        <f t="shared" si="126"/>
        <v>OK</v>
      </c>
      <c r="Y975" s="184" t="str">
        <f t="shared" si="127"/>
        <v>L0008038</v>
      </c>
      <c r="Z975" s="28"/>
      <c r="AA975" s="28"/>
      <c r="AB975" s="23"/>
    </row>
    <row r="976" spans="1:28" ht="15">
      <c r="A976" s="2" t="s">
        <v>7397</v>
      </c>
      <c r="B976" s="2" t="s">
        <v>13</v>
      </c>
      <c r="C976" s="2" t="s">
        <v>14</v>
      </c>
      <c r="D976" s="2" t="s">
        <v>1119</v>
      </c>
      <c r="E976" s="2" t="s">
        <v>1177</v>
      </c>
      <c r="F976" s="2" t="s">
        <v>15</v>
      </c>
      <c r="G976" s="2" t="s">
        <v>3477</v>
      </c>
      <c r="H976" s="2" t="s">
        <v>3514</v>
      </c>
      <c r="I976" s="2" t="s">
        <v>16</v>
      </c>
      <c r="J976" s="75">
        <v>8.76</v>
      </c>
      <c r="K976" s="76">
        <v>0.22444</v>
      </c>
      <c r="L976" s="77">
        <v>0.1875</v>
      </c>
      <c r="M976" s="78">
        <v>41145</v>
      </c>
      <c r="N976" s="96" t="s">
        <v>4599</v>
      </c>
      <c r="O976" s="2" t="s">
        <v>218</v>
      </c>
      <c r="P976" s="2" t="s">
        <v>3466</v>
      </c>
      <c r="Q976" s="2" t="s">
        <v>3473</v>
      </c>
      <c r="R976" s="23" t="str">
        <f t="shared" si="123"/>
        <v>OK-Canadian-16N-9W-20</v>
      </c>
      <c r="S976" s="23" t="str">
        <f t="shared" si="120"/>
        <v>16N-9W-20</v>
      </c>
      <c r="T976" s="23" t="str">
        <f t="shared" si="121"/>
        <v>16</v>
      </c>
      <c r="U976" s="23" t="str">
        <f t="shared" si="124"/>
        <v>N</v>
      </c>
      <c r="V976" s="23" t="str">
        <f t="shared" si="122"/>
        <v>9</v>
      </c>
      <c r="W976" s="23" t="str">
        <f t="shared" si="125"/>
        <v>W</v>
      </c>
      <c r="X976" s="23" t="str">
        <f t="shared" si="126"/>
        <v>OK</v>
      </c>
      <c r="Y976" s="184" t="str">
        <f t="shared" si="127"/>
        <v>L0008039</v>
      </c>
      <c r="Z976" s="28"/>
      <c r="AA976" s="28"/>
      <c r="AB976" s="23"/>
    </row>
    <row r="977" spans="1:28" ht="15">
      <c r="A977" s="23" t="s">
        <v>7398</v>
      </c>
      <c r="B977" s="2" t="s">
        <v>13</v>
      </c>
      <c r="C977" s="2" t="s">
        <v>14</v>
      </c>
      <c r="D977" s="2" t="s">
        <v>1120</v>
      </c>
      <c r="E977" s="23" t="s">
        <v>1777</v>
      </c>
      <c r="F977" s="2" t="s">
        <v>15</v>
      </c>
      <c r="G977" s="2" t="s">
        <v>3479</v>
      </c>
      <c r="H977" s="2" t="s">
        <v>3514</v>
      </c>
      <c r="I977" s="2" t="s">
        <v>16</v>
      </c>
      <c r="J977" s="75">
        <v>69.849999999999994</v>
      </c>
      <c r="K977" s="76">
        <v>5.6061800000000002</v>
      </c>
      <c r="L977" s="77">
        <v>0.1875</v>
      </c>
      <c r="M977" s="78">
        <v>41610</v>
      </c>
      <c r="N977" s="96" t="s">
        <v>5383</v>
      </c>
      <c r="O977" s="2" t="s">
        <v>218</v>
      </c>
      <c r="P977" s="2" t="s">
        <v>3466</v>
      </c>
      <c r="Q977" s="2" t="s">
        <v>3473</v>
      </c>
      <c r="R977" s="23" t="str">
        <f t="shared" si="123"/>
        <v>OK-Noble-16N-9W-20</v>
      </c>
      <c r="S977" s="23" t="str">
        <f t="shared" si="120"/>
        <v>16N-9W-20</v>
      </c>
      <c r="T977" s="23" t="str">
        <f t="shared" si="121"/>
        <v>16</v>
      </c>
      <c r="U977" s="23" t="str">
        <f t="shared" si="124"/>
        <v>N</v>
      </c>
      <c r="V977" s="23" t="str">
        <f t="shared" si="122"/>
        <v>9</v>
      </c>
      <c r="W977" s="23" t="str">
        <f t="shared" si="125"/>
        <v>W</v>
      </c>
      <c r="X977" s="23" t="str">
        <f t="shared" si="126"/>
        <v>OK</v>
      </c>
      <c r="Y977" s="184" t="str">
        <f t="shared" si="127"/>
        <v>L0008040</v>
      </c>
      <c r="Z977" s="28"/>
      <c r="AA977" s="28"/>
      <c r="AB977" s="23"/>
    </row>
    <row r="978" spans="1:28" ht="15">
      <c r="A978" s="2" t="s">
        <v>7399</v>
      </c>
      <c r="B978" s="2" t="s">
        <v>13</v>
      </c>
      <c r="C978" s="2" t="s">
        <v>14</v>
      </c>
      <c r="D978" s="2" t="s">
        <v>1121</v>
      </c>
      <c r="E978" s="23" t="s">
        <v>3063</v>
      </c>
      <c r="F978" s="2" t="s">
        <v>15</v>
      </c>
      <c r="G978" s="2" t="s">
        <v>3477</v>
      </c>
      <c r="H978" s="2" t="s">
        <v>3514</v>
      </c>
      <c r="I978" s="2" t="s">
        <v>16</v>
      </c>
      <c r="J978" s="75">
        <v>94.02</v>
      </c>
      <c r="K978" s="76">
        <v>12.6325</v>
      </c>
      <c r="L978" s="77">
        <v>0.1875</v>
      </c>
      <c r="M978" s="78">
        <v>41127</v>
      </c>
      <c r="N978" s="96" t="s">
        <v>3911</v>
      </c>
      <c r="O978" s="2" t="s">
        <v>218</v>
      </c>
      <c r="P978" s="2" t="s">
        <v>3466</v>
      </c>
      <c r="Q978" s="2" t="s">
        <v>3473</v>
      </c>
      <c r="R978" s="23" t="str">
        <f t="shared" si="123"/>
        <v>OK-Canadian-16N-9W-20</v>
      </c>
      <c r="S978" s="23" t="str">
        <f t="shared" si="120"/>
        <v>16N-9W-20</v>
      </c>
      <c r="T978" s="23" t="str">
        <f t="shared" si="121"/>
        <v>16</v>
      </c>
      <c r="U978" s="23" t="str">
        <f t="shared" si="124"/>
        <v>N</v>
      </c>
      <c r="V978" s="23" t="str">
        <f t="shared" si="122"/>
        <v>9</v>
      </c>
      <c r="W978" s="23" t="str">
        <f t="shared" si="125"/>
        <v>W</v>
      </c>
      <c r="X978" s="23" t="str">
        <f t="shared" si="126"/>
        <v>OK</v>
      </c>
      <c r="Y978" s="184" t="str">
        <f t="shared" si="127"/>
        <v>L0008041</v>
      </c>
      <c r="Z978" s="28"/>
      <c r="AA978" s="28"/>
      <c r="AB978" s="23"/>
    </row>
    <row r="979" spans="1:28" ht="15">
      <c r="A979" s="2" t="s">
        <v>7400</v>
      </c>
      <c r="B979" s="2" t="s">
        <v>13</v>
      </c>
      <c r="C979" s="2" t="s">
        <v>14</v>
      </c>
      <c r="D979" s="2" t="s">
        <v>1122</v>
      </c>
      <c r="E979" s="23" t="s">
        <v>201</v>
      </c>
      <c r="F979" s="2" t="s">
        <v>15</v>
      </c>
      <c r="G979" s="2" t="s">
        <v>3477</v>
      </c>
      <c r="H979" s="2" t="s">
        <v>3514</v>
      </c>
      <c r="I979" s="2" t="s">
        <v>16</v>
      </c>
      <c r="J979" s="75">
        <v>94.41</v>
      </c>
      <c r="K979" s="76">
        <v>7.1912000000000003</v>
      </c>
      <c r="L979" s="77">
        <v>0.1875</v>
      </c>
      <c r="M979" s="78">
        <v>41123</v>
      </c>
      <c r="N979" s="96" t="s">
        <v>3912</v>
      </c>
      <c r="O979" s="2" t="s">
        <v>218</v>
      </c>
      <c r="P979" s="2" t="s">
        <v>3466</v>
      </c>
      <c r="Q979" s="2" t="s">
        <v>3473</v>
      </c>
      <c r="R979" s="23" t="str">
        <f t="shared" si="123"/>
        <v>OK-Canadian-16N-9W-20</v>
      </c>
      <c r="S979" s="23" t="str">
        <f t="shared" si="120"/>
        <v>16N-9W-20</v>
      </c>
      <c r="T979" s="23" t="str">
        <f t="shared" si="121"/>
        <v>16</v>
      </c>
      <c r="U979" s="23" t="str">
        <f t="shared" si="124"/>
        <v>N</v>
      </c>
      <c r="V979" s="23" t="str">
        <f t="shared" si="122"/>
        <v>9</v>
      </c>
      <c r="W979" s="23" t="str">
        <f t="shared" si="125"/>
        <v>W</v>
      </c>
      <c r="X979" s="23" t="str">
        <f t="shared" si="126"/>
        <v>OK</v>
      </c>
      <c r="Y979" s="184" t="str">
        <f t="shared" si="127"/>
        <v>L0008042</v>
      </c>
      <c r="Z979" s="28"/>
      <c r="AA979" s="28"/>
      <c r="AB979" s="23"/>
    </row>
    <row r="980" spans="1:28" ht="15">
      <c r="A980" s="23" t="s">
        <v>7401</v>
      </c>
      <c r="B980" s="2" t="s">
        <v>13</v>
      </c>
      <c r="C980" s="2" t="s">
        <v>14</v>
      </c>
      <c r="D980" s="2" t="s">
        <v>1123</v>
      </c>
      <c r="E980" s="2" t="s">
        <v>1471</v>
      </c>
      <c r="F980" s="2" t="s">
        <v>15</v>
      </c>
      <c r="G980" s="2" t="s">
        <v>3477</v>
      </c>
      <c r="H980" s="2" t="s">
        <v>3514</v>
      </c>
      <c r="I980" s="2" t="s">
        <v>16</v>
      </c>
      <c r="J980" s="75">
        <v>178.99</v>
      </c>
      <c r="K980" s="76">
        <v>21.754799999999999</v>
      </c>
      <c r="L980" s="77">
        <v>0.1875</v>
      </c>
      <c r="M980" s="78">
        <v>41140</v>
      </c>
      <c r="N980" s="96" t="s">
        <v>3913</v>
      </c>
      <c r="O980" s="2" t="s">
        <v>218</v>
      </c>
      <c r="P980" s="2" t="s">
        <v>3466</v>
      </c>
      <c r="Q980" s="2" t="s">
        <v>3473</v>
      </c>
      <c r="R980" s="23" t="str">
        <f t="shared" si="123"/>
        <v>OK-Canadian-16N-9W-20</v>
      </c>
      <c r="S980" s="23" t="str">
        <f t="shared" si="120"/>
        <v>16N-9W-20</v>
      </c>
      <c r="T980" s="23" t="str">
        <f t="shared" si="121"/>
        <v>16</v>
      </c>
      <c r="U980" s="23" t="str">
        <f t="shared" si="124"/>
        <v>N</v>
      </c>
      <c r="V980" s="23" t="str">
        <f t="shared" si="122"/>
        <v>9</v>
      </c>
      <c r="W980" s="23" t="str">
        <f t="shared" si="125"/>
        <v>W</v>
      </c>
      <c r="X980" s="23" t="str">
        <f t="shared" si="126"/>
        <v>OK</v>
      </c>
      <c r="Y980" s="184" t="str">
        <f t="shared" si="127"/>
        <v>L0008043</v>
      </c>
      <c r="Z980" s="28"/>
      <c r="AA980" s="28"/>
      <c r="AB980" s="23"/>
    </row>
    <row r="981" spans="1:28" ht="15">
      <c r="A981" s="2" t="s">
        <v>7402</v>
      </c>
      <c r="B981" s="2" t="s">
        <v>13</v>
      </c>
      <c r="C981" s="2" t="s">
        <v>14</v>
      </c>
      <c r="D981" s="2" t="s">
        <v>1124</v>
      </c>
      <c r="E981" s="2" t="s">
        <v>215</v>
      </c>
      <c r="F981" s="2" t="s">
        <v>15</v>
      </c>
      <c r="G981" s="2" t="s">
        <v>3477</v>
      </c>
      <c r="H981" s="2" t="s">
        <v>3514</v>
      </c>
      <c r="I981" s="2" t="s">
        <v>16</v>
      </c>
      <c r="J981" s="75">
        <v>7.65</v>
      </c>
      <c r="K981" s="76">
        <v>0.33600000000000002</v>
      </c>
      <c r="L981" s="77">
        <v>0.1875</v>
      </c>
      <c r="M981" s="78">
        <v>41618</v>
      </c>
      <c r="N981" s="96" t="s">
        <v>4600</v>
      </c>
      <c r="O981" s="2" t="s">
        <v>218</v>
      </c>
      <c r="P981" s="2" t="s">
        <v>3466</v>
      </c>
      <c r="Q981" s="2" t="s">
        <v>3473</v>
      </c>
      <c r="R981" s="23" t="str">
        <f t="shared" si="123"/>
        <v>OK-Canadian-16N-9W-20</v>
      </c>
      <c r="S981" s="23" t="str">
        <f t="shared" si="120"/>
        <v>16N-9W-20</v>
      </c>
      <c r="T981" s="23" t="str">
        <f t="shared" si="121"/>
        <v>16</v>
      </c>
      <c r="U981" s="23" t="str">
        <f t="shared" si="124"/>
        <v>N</v>
      </c>
      <c r="V981" s="23" t="str">
        <f t="shared" si="122"/>
        <v>9</v>
      </c>
      <c r="W981" s="23" t="str">
        <f t="shared" si="125"/>
        <v>W</v>
      </c>
      <c r="X981" s="23" t="str">
        <f t="shared" si="126"/>
        <v>OK</v>
      </c>
      <c r="Y981" s="184" t="str">
        <f t="shared" si="127"/>
        <v>L0008044</v>
      </c>
      <c r="Z981" s="28"/>
      <c r="AA981" s="28"/>
      <c r="AB981" s="23"/>
    </row>
    <row r="982" spans="1:28" ht="15">
      <c r="A982" s="2" t="s">
        <v>7403</v>
      </c>
      <c r="B982" s="2" t="s">
        <v>13</v>
      </c>
      <c r="C982" s="2" t="s">
        <v>14</v>
      </c>
      <c r="D982" s="2" t="s">
        <v>1125</v>
      </c>
      <c r="E982" s="2" t="s">
        <v>1396</v>
      </c>
      <c r="F982" s="2" t="s">
        <v>15</v>
      </c>
      <c r="G982" s="2" t="s">
        <v>3477</v>
      </c>
      <c r="H982" s="2" t="s">
        <v>3514</v>
      </c>
      <c r="I982" s="2" t="s">
        <v>16</v>
      </c>
      <c r="J982" s="75">
        <v>85.74</v>
      </c>
      <c r="K982" s="76">
        <v>2.9020000000000001</v>
      </c>
      <c r="L982" s="77">
        <v>0.125</v>
      </c>
      <c r="M982" s="78">
        <v>41143</v>
      </c>
      <c r="N982" s="96" t="s">
        <v>4601</v>
      </c>
      <c r="O982" s="2" t="s">
        <v>218</v>
      </c>
      <c r="P982" s="2" t="s">
        <v>3466</v>
      </c>
      <c r="Q982" s="2" t="s">
        <v>3473</v>
      </c>
      <c r="R982" s="23" t="str">
        <f t="shared" si="123"/>
        <v>OK-Canadian-16N-9W-20</v>
      </c>
      <c r="S982" s="23" t="str">
        <f t="shared" si="120"/>
        <v>16N-9W-20</v>
      </c>
      <c r="T982" s="23" t="str">
        <f t="shared" si="121"/>
        <v>16</v>
      </c>
      <c r="U982" s="23" t="str">
        <f t="shared" si="124"/>
        <v>N</v>
      </c>
      <c r="V982" s="23" t="str">
        <f t="shared" si="122"/>
        <v>9</v>
      </c>
      <c r="W982" s="23" t="str">
        <f t="shared" si="125"/>
        <v>W</v>
      </c>
      <c r="X982" s="23" t="str">
        <f t="shared" si="126"/>
        <v>OK</v>
      </c>
      <c r="Y982" s="184" t="str">
        <f t="shared" si="127"/>
        <v>L0008045</v>
      </c>
      <c r="Z982" s="28"/>
      <c r="AA982" s="28"/>
      <c r="AB982" s="23"/>
    </row>
    <row r="983" spans="1:28" ht="15">
      <c r="A983" s="23" t="s">
        <v>7404</v>
      </c>
      <c r="B983" s="2" t="s">
        <v>13</v>
      </c>
      <c r="C983" s="2" t="s">
        <v>14</v>
      </c>
      <c r="D983" s="2" t="s">
        <v>1126</v>
      </c>
      <c r="E983" s="2" t="s">
        <v>116</v>
      </c>
      <c r="F983" s="2" t="s">
        <v>15</v>
      </c>
      <c r="G983" s="2" t="s">
        <v>3479</v>
      </c>
      <c r="H983" s="2" t="s">
        <v>3515</v>
      </c>
      <c r="I983" s="2" t="s">
        <v>16</v>
      </c>
      <c r="J983" s="75">
        <v>36.58</v>
      </c>
      <c r="K983" s="76">
        <v>0.83330000000000004</v>
      </c>
      <c r="L983" s="77">
        <v>0.1875</v>
      </c>
      <c r="M983" s="78">
        <v>41145</v>
      </c>
      <c r="N983" s="96" t="s">
        <v>5384</v>
      </c>
      <c r="O983" s="2" t="s">
        <v>140</v>
      </c>
      <c r="P983" s="2" t="s">
        <v>3466</v>
      </c>
      <c r="Q983" s="2" t="s">
        <v>3473</v>
      </c>
      <c r="R983" s="23" t="str">
        <f t="shared" si="123"/>
        <v>OK-Noble-16N-9W-17</v>
      </c>
      <c r="S983" s="23" t="str">
        <f t="shared" si="120"/>
        <v>16N-9W-17</v>
      </c>
      <c r="T983" s="23" t="str">
        <f t="shared" si="121"/>
        <v>16</v>
      </c>
      <c r="U983" s="23" t="str">
        <f t="shared" si="124"/>
        <v>N</v>
      </c>
      <c r="V983" s="23" t="str">
        <f t="shared" si="122"/>
        <v>9</v>
      </c>
      <c r="W983" s="23" t="str">
        <f t="shared" si="125"/>
        <v>W</v>
      </c>
      <c r="X983" s="23" t="str">
        <f t="shared" si="126"/>
        <v>OK</v>
      </c>
      <c r="Y983" s="184" t="str">
        <f t="shared" si="127"/>
        <v>L0008046</v>
      </c>
      <c r="Z983" s="28"/>
      <c r="AA983" s="28"/>
      <c r="AB983" s="23"/>
    </row>
    <row r="984" spans="1:28" ht="15">
      <c r="A984" s="2" t="s">
        <v>7405</v>
      </c>
      <c r="B984" s="2" t="s">
        <v>13</v>
      </c>
      <c r="C984" s="2" t="s">
        <v>14</v>
      </c>
      <c r="D984" s="2" t="s">
        <v>1127</v>
      </c>
      <c r="E984" s="2" t="s">
        <v>1177</v>
      </c>
      <c r="F984" s="2" t="s">
        <v>15</v>
      </c>
      <c r="G984" s="2" t="s">
        <v>3479</v>
      </c>
      <c r="H984" s="2" t="s">
        <v>3515</v>
      </c>
      <c r="I984" s="2" t="s">
        <v>16</v>
      </c>
      <c r="J984" s="75">
        <v>40.700000000000003</v>
      </c>
      <c r="K984" s="76">
        <v>3.1818200000000001</v>
      </c>
      <c r="L984" s="77">
        <v>0.1875</v>
      </c>
      <c r="M984" s="78">
        <v>41159</v>
      </c>
      <c r="N984" s="96" t="s">
        <v>5385</v>
      </c>
      <c r="O984" s="2" t="s">
        <v>140</v>
      </c>
      <c r="P984" s="2" t="s">
        <v>3466</v>
      </c>
      <c r="Q984" s="2" t="s">
        <v>3473</v>
      </c>
      <c r="R984" s="23" t="str">
        <f t="shared" si="123"/>
        <v>OK-Noble-16N-9W-17</v>
      </c>
      <c r="S984" s="23" t="str">
        <f t="shared" si="120"/>
        <v>16N-9W-17</v>
      </c>
      <c r="T984" s="23" t="str">
        <f t="shared" si="121"/>
        <v>16</v>
      </c>
      <c r="U984" s="23" t="str">
        <f t="shared" si="124"/>
        <v>N</v>
      </c>
      <c r="V984" s="23" t="str">
        <f t="shared" si="122"/>
        <v>9</v>
      </c>
      <c r="W984" s="23" t="str">
        <f t="shared" si="125"/>
        <v>W</v>
      </c>
      <c r="X984" s="23" t="str">
        <f t="shared" si="126"/>
        <v>OK</v>
      </c>
      <c r="Y984" s="184" t="str">
        <f t="shared" si="127"/>
        <v>L0008047</v>
      </c>
      <c r="Z984" s="28"/>
      <c r="AA984" s="28"/>
      <c r="AB984" s="23"/>
    </row>
    <row r="985" spans="1:28" ht="15">
      <c r="A985" s="2" t="s">
        <v>7406</v>
      </c>
      <c r="B985" s="2" t="s">
        <v>13</v>
      </c>
      <c r="C985" s="2" t="s">
        <v>14</v>
      </c>
      <c r="D985" s="2" t="s">
        <v>1128</v>
      </c>
      <c r="E985" s="23" t="s">
        <v>2799</v>
      </c>
      <c r="F985" s="2" t="s">
        <v>15</v>
      </c>
      <c r="G985" s="2" t="s">
        <v>3479</v>
      </c>
      <c r="H985" s="2" t="s">
        <v>3515</v>
      </c>
      <c r="I985" s="2" t="s">
        <v>16</v>
      </c>
      <c r="J985" s="75">
        <v>41.2</v>
      </c>
      <c r="K985" s="76">
        <v>0.79545999999999994</v>
      </c>
      <c r="L985" s="77">
        <v>0.1875</v>
      </c>
      <c r="M985" s="78">
        <v>41629</v>
      </c>
      <c r="N985" s="96" t="s">
        <v>5384</v>
      </c>
      <c r="O985" s="2" t="s">
        <v>140</v>
      </c>
      <c r="P985" s="2" t="s">
        <v>3466</v>
      </c>
      <c r="Q985" s="2" t="s">
        <v>3473</v>
      </c>
      <c r="R985" s="23" t="str">
        <f t="shared" si="123"/>
        <v>OK-Noble-16N-9W-17</v>
      </c>
      <c r="S985" s="23" t="str">
        <f t="shared" si="120"/>
        <v>16N-9W-17</v>
      </c>
      <c r="T985" s="23" t="str">
        <f t="shared" si="121"/>
        <v>16</v>
      </c>
      <c r="U985" s="23" t="str">
        <f t="shared" si="124"/>
        <v>N</v>
      </c>
      <c r="V985" s="23" t="str">
        <f t="shared" si="122"/>
        <v>9</v>
      </c>
      <c r="W985" s="23" t="str">
        <f t="shared" si="125"/>
        <v>W</v>
      </c>
      <c r="X985" s="23" t="str">
        <f t="shared" si="126"/>
        <v>OK</v>
      </c>
      <c r="Y985" s="184" t="str">
        <f t="shared" si="127"/>
        <v>L0008048</v>
      </c>
      <c r="Z985" s="28"/>
      <c r="AA985" s="28"/>
      <c r="AB985" s="23"/>
    </row>
    <row r="986" spans="1:28" ht="15">
      <c r="A986" s="23" t="s">
        <v>7407</v>
      </c>
      <c r="B986" s="2" t="s">
        <v>13</v>
      </c>
      <c r="C986" s="2" t="s">
        <v>14</v>
      </c>
      <c r="D986" s="2" t="s">
        <v>1129</v>
      </c>
      <c r="E986" s="23" t="s">
        <v>3126</v>
      </c>
      <c r="F986" s="2" t="s">
        <v>15</v>
      </c>
      <c r="G986" s="2" t="s">
        <v>3477</v>
      </c>
      <c r="H986" s="2" t="s">
        <v>3515</v>
      </c>
      <c r="I986" s="2" t="s">
        <v>16</v>
      </c>
      <c r="J986" s="75">
        <v>38.94</v>
      </c>
      <c r="K986" s="76">
        <v>10.4</v>
      </c>
      <c r="L986" s="77">
        <v>0.125</v>
      </c>
      <c r="M986" s="78">
        <v>41145</v>
      </c>
      <c r="N986" s="96" t="s">
        <v>5386</v>
      </c>
      <c r="O986" s="2" t="s">
        <v>140</v>
      </c>
      <c r="P986" s="2" t="s">
        <v>3466</v>
      </c>
      <c r="Q986" s="2" t="s">
        <v>3473</v>
      </c>
      <c r="R986" s="23" t="str">
        <f t="shared" si="123"/>
        <v>OK-Canadian-16N-9W-17</v>
      </c>
      <c r="S986" s="23" t="str">
        <f t="shared" si="120"/>
        <v>16N-9W-17</v>
      </c>
      <c r="T986" s="23" t="str">
        <f t="shared" si="121"/>
        <v>16</v>
      </c>
      <c r="U986" s="23" t="str">
        <f t="shared" si="124"/>
        <v>N</v>
      </c>
      <c r="V986" s="23" t="str">
        <f t="shared" si="122"/>
        <v>9</v>
      </c>
      <c r="W986" s="23" t="str">
        <f t="shared" si="125"/>
        <v>W</v>
      </c>
      <c r="X986" s="23" t="str">
        <f t="shared" si="126"/>
        <v>OK</v>
      </c>
      <c r="Y986" s="184" t="str">
        <f t="shared" si="127"/>
        <v>L0008049</v>
      </c>
      <c r="Z986" s="28"/>
      <c r="AA986" s="28"/>
      <c r="AB986" s="23"/>
    </row>
    <row r="987" spans="1:28" ht="15">
      <c r="A987" s="2" t="s">
        <v>7408</v>
      </c>
      <c r="B987" s="2" t="s">
        <v>13</v>
      </c>
      <c r="C987" s="2" t="s">
        <v>14</v>
      </c>
      <c r="D987" s="2" t="s">
        <v>1130</v>
      </c>
      <c r="E987" s="2" t="s">
        <v>616</v>
      </c>
      <c r="F987" s="2" t="s">
        <v>15</v>
      </c>
      <c r="G987" s="2" t="s">
        <v>3477</v>
      </c>
      <c r="H987" s="2" t="s">
        <v>3514</v>
      </c>
      <c r="I987" s="2" t="s">
        <v>16</v>
      </c>
      <c r="J987" s="75">
        <v>8.7200000000000006</v>
      </c>
      <c r="K987" s="76">
        <v>2.81E-2</v>
      </c>
      <c r="L987" s="77">
        <v>0.1875</v>
      </c>
      <c r="M987" s="78">
        <v>41145</v>
      </c>
      <c r="N987" s="96" t="s">
        <v>5387</v>
      </c>
      <c r="O987" s="2" t="s">
        <v>218</v>
      </c>
      <c r="P987" s="2" t="s">
        <v>3466</v>
      </c>
      <c r="Q987" s="2" t="s">
        <v>3473</v>
      </c>
      <c r="R987" s="23" t="str">
        <f t="shared" si="123"/>
        <v>OK-Canadian-16N-9W-20</v>
      </c>
      <c r="S987" s="23" t="str">
        <f t="shared" si="120"/>
        <v>16N-9W-20</v>
      </c>
      <c r="T987" s="23" t="str">
        <f t="shared" si="121"/>
        <v>16</v>
      </c>
      <c r="U987" s="23" t="str">
        <f t="shared" si="124"/>
        <v>N</v>
      </c>
      <c r="V987" s="23" t="str">
        <f t="shared" si="122"/>
        <v>9</v>
      </c>
      <c r="W987" s="23" t="str">
        <f t="shared" si="125"/>
        <v>W</v>
      </c>
      <c r="X987" s="23" t="str">
        <f t="shared" si="126"/>
        <v>OK</v>
      </c>
      <c r="Y987" s="184" t="str">
        <f t="shared" si="127"/>
        <v>L0008050</v>
      </c>
      <c r="Z987" s="28"/>
      <c r="AA987" s="28"/>
      <c r="AB987" s="23"/>
    </row>
    <row r="988" spans="1:28" ht="15">
      <c r="A988" s="2" t="s">
        <v>7409</v>
      </c>
      <c r="B988" s="2" t="s">
        <v>13</v>
      </c>
      <c r="C988" s="2" t="s">
        <v>14</v>
      </c>
      <c r="D988" s="2" t="s">
        <v>1131</v>
      </c>
      <c r="E988" s="2" t="s">
        <v>766</v>
      </c>
      <c r="F988" s="2" t="s">
        <v>15</v>
      </c>
      <c r="G988" s="2" t="s">
        <v>3477</v>
      </c>
      <c r="H988" s="2" t="s">
        <v>3514</v>
      </c>
      <c r="I988" s="2" t="s">
        <v>16</v>
      </c>
      <c r="J988" s="75">
        <v>37.46</v>
      </c>
      <c r="K988" s="76">
        <v>1.35</v>
      </c>
      <c r="L988" s="77">
        <v>0.125</v>
      </c>
      <c r="M988" s="78">
        <v>41159</v>
      </c>
      <c r="N988" s="96" t="s">
        <v>5388</v>
      </c>
      <c r="O988" s="2" t="s">
        <v>218</v>
      </c>
      <c r="P988" s="2" t="s">
        <v>3466</v>
      </c>
      <c r="Q988" s="2" t="s">
        <v>3473</v>
      </c>
      <c r="R988" s="23" t="str">
        <f t="shared" si="123"/>
        <v>OK-Canadian-16N-9W-20</v>
      </c>
      <c r="S988" s="23" t="str">
        <f t="shared" si="120"/>
        <v>16N-9W-20</v>
      </c>
      <c r="T988" s="23" t="str">
        <f t="shared" si="121"/>
        <v>16</v>
      </c>
      <c r="U988" s="23" t="str">
        <f t="shared" si="124"/>
        <v>N</v>
      </c>
      <c r="V988" s="23" t="str">
        <f t="shared" si="122"/>
        <v>9</v>
      </c>
      <c r="W988" s="23" t="str">
        <f t="shared" si="125"/>
        <v>W</v>
      </c>
      <c r="X988" s="23" t="str">
        <f t="shared" si="126"/>
        <v>OK</v>
      </c>
      <c r="Y988" s="184" t="str">
        <f t="shared" si="127"/>
        <v>L0008051</v>
      </c>
      <c r="Z988" s="28"/>
      <c r="AA988" s="28"/>
      <c r="AB988" s="23"/>
    </row>
    <row r="989" spans="1:28" ht="15">
      <c r="A989" s="23" t="s">
        <v>7410</v>
      </c>
      <c r="B989" s="2" t="s">
        <v>13</v>
      </c>
      <c r="C989" s="2" t="s">
        <v>14</v>
      </c>
      <c r="D989" s="2" t="s">
        <v>1132</v>
      </c>
      <c r="E989" s="2" t="s">
        <v>723</v>
      </c>
      <c r="F989" s="2" t="s">
        <v>15</v>
      </c>
      <c r="G989" s="2" t="s">
        <v>3477</v>
      </c>
      <c r="H989" s="2" t="s">
        <v>3514</v>
      </c>
      <c r="I989" s="2" t="s">
        <v>16</v>
      </c>
      <c r="J989" s="75">
        <v>36.99</v>
      </c>
      <c r="K989" s="76">
        <v>7.7333299999999996</v>
      </c>
      <c r="L989" s="77">
        <v>0.1875</v>
      </c>
      <c r="M989" s="78">
        <v>41623</v>
      </c>
      <c r="N989" s="96" t="s">
        <v>5387</v>
      </c>
      <c r="O989" s="2" t="s">
        <v>218</v>
      </c>
      <c r="P989" s="2" t="s">
        <v>3466</v>
      </c>
      <c r="Q989" s="2" t="s">
        <v>3473</v>
      </c>
      <c r="R989" s="23" t="str">
        <f t="shared" si="123"/>
        <v>OK-Canadian-16N-9W-20</v>
      </c>
      <c r="S989" s="23" t="str">
        <f t="shared" si="120"/>
        <v>16N-9W-20</v>
      </c>
      <c r="T989" s="23" t="str">
        <f t="shared" si="121"/>
        <v>16</v>
      </c>
      <c r="U989" s="23" t="str">
        <f t="shared" si="124"/>
        <v>N</v>
      </c>
      <c r="V989" s="23" t="str">
        <f t="shared" si="122"/>
        <v>9</v>
      </c>
      <c r="W989" s="23" t="str">
        <f t="shared" si="125"/>
        <v>W</v>
      </c>
      <c r="X989" s="23" t="str">
        <f t="shared" si="126"/>
        <v>OK</v>
      </c>
      <c r="Y989" s="184" t="str">
        <f t="shared" si="127"/>
        <v>L0008052</v>
      </c>
      <c r="Z989" s="28"/>
      <c r="AA989" s="28"/>
      <c r="AB989" s="23"/>
    </row>
    <row r="990" spans="1:28" ht="15">
      <c r="A990" s="2" t="s">
        <v>7411</v>
      </c>
      <c r="B990" s="2" t="s">
        <v>13</v>
      </c>
      <c r="C990" s="2" t="s">
        <v>14</v>
      </c>
      <c r="D990" s="2" t="s">
        <v>1133</v>
      </c>
      <c r="E990" s="2" t="s">
        <v>774</v>
      </c>
      <c r="F990" s="2" t="s">
        <v>15</v>
      </c>
      <c r="G990" s="2" t="s">
        <v>3477</v>
      </c>
      <c r="H990" s="2" t="s">
        <v>3514</v>
      </c>
      <c r="I990" s="2" t="s">
        <v>16</v>
      </c>
      <c r="J990" s="75">
        <v>8.15</v>
      </c>
      <c r="K990" s="76">
        <v>2.4048E-2</v>
      </c>
      <c r="L990" s="77">
        <v>0.2</v>
      </c>
      <c r="M990" s="78">
        <v>41149</v>
      </c>
      <c r="N990" s="96" t="s">
        <v>5389</v>
      </c>
      <c r="O990" s="2" t="s">
        <v>218</v>
      </c>
      <c r="P990" s="2" t="s">
        <v>3466</v>
      </c>
      <c r="Q990" s="2" t="s">
        <v>3473</v>
      </c>
      <c r="R990" s="23" t="str">
        <f t="shared" si="123"/>
        <v>OK-Canadian-16N-9W-20</v>
      </c>
      <c r="S990" s="23" t="str">
        <f t="shared" si="120"/>
        <v>16N-9W-20</v>
      </c>
      <c r="T990" s="23" t="str">
        <f t="shared" si="121"/>
        <v>16</v>
      </c>
      <c r="U990" s="23" t="str">
        <f t="shared" si="124"/>
        <v>N</v>
      </c>
      <c r="V990" s="23" t="str">
        <f t="shared" si="122"/>
        <v>9</v>
      </c>
      <c r="W990" s="23" t="str">
        <f t="shared" si="125"/>
        <v>W</v>
      </c>
      <c r="X990" s="23" t="str">
        <f t="shared" si="126"/>
        <v>OK</v>
      </c>
      <c r="Y990" s="184" t="str">
        <f t="shared" si="127"/>
        <v>L0008053</v>
      </c>
      <c r="Z990" s="28"/>
      <c r="AA990" s="28"/>
      <c r="AB990" s="23"/>
    </row>
    <row r="991" spans="1:28" ht="15">
      <c r="A991" s="2" t="s">
        <v>7412</v>
      </c>
      <c r="B991" s="2" t="s">
        <v>13</v>
      </c>
      <c r="C991" s="2" t="s">
        <v>14</v>
      </c>
      <c r="D991" s="2" t="s">
        <v>1134</v>
      </c>
      <c r="E991" s="2" t="s">
        <v>1177</v>
      </c>
      <c r="F991" s="2" t="s">
        <v>15</v>
      </c>
      <c r="G991" s="2" t="s">
        <v>3477</v>
      </c>
      <c r="H991" s="2" t="s">
        <v>3514</v>
      </c>
      <c r="I991" s="2" t="s">
        <v>16</v>
      </c>
      <c r="J991" s="75">
        <v>8.48</v>
      </c>
      <c r="K991" s="76">
        <v>0.22444</v>
      </c>
      <c r="L991" s="77">
        <v>0.1875</v>
      </c>
      <c r="M991" s="78">
        <v>41145</v>
      </c>
      <c r="N991" s="96" t="s">
        <v>4602</v>
      </c>
      <c r="O991" s="2" t="s">
        <v>218</v>
      </c>
      <c r="P991" s="2" t="s">
        <v>3466</v>
      </c>
      <c r="Q991" s="2" t="s">
        <v>3473</v>
      </c>
      <c r="R991" s="23" t="str">
        <f t="shared" si="123"/>
        <v>OK-Canadian-16N-9W-20</v>
      </c>
      <c r="S991" s="23" t="str">
        <f t="shared" si="120"/>
        <v>16N-9W-20</v>
      </c>
      <c r="T991" s="23" t="str">
        <f t="shared" si="121"/>
        <v>16</v>
      </c>
      <c r="U991" s="23" t="str">
        <f t="shared" si="124"/>
        <v>N</v>
      </c>
      <c r="V991" s="23" t="str">
        <f t="shared" si="122"/>
        <v>9</v>
      </c>
      <c r="W991" s="23" t="str">
        <f t="shared" si="125"/>
        <v>W</v>
      </c>
      <c r="X991" s="23" t="str">
        <f t="shared" si="126"/>
        <v>OK</v>
      </c>
      <c r="Y991" s="184" t="str">
        <f t="shared" si="127"/>
        <v>L0008054</v>
      </c>
      <c r="Z991" s="28"/>
      <c r="AA991" s="28"/>
      <c r="AB991" s="23"/>
    </row>
    <row r="992" spans="1:28" ht="15">
      <c r="A992" s="23" t="s">
        <v>7413</v>
      </c>
      <c r="B992" s="2" t="s">
        <v>13</v>
      </c>
      <c r="C992" s="2" t="s">
        <v>14</v>
      </c>
      <c r="D992" s="2" t="s">
        <v>1135</v>
      </c>
      <c r="E992" s="2" t="s">
        <v>174</v>
      </c>
      <c r="F992" s="2" t="s">
        <v>15</v>
      </c>
      <c r="G992" s="2" t="s">
        <v>3479</v>
      </c>
      <c r="H992" s="2" t="s">
        <v>3514</v>
      </c>
      <c r="I992" s="2" t="s">
        <v>16</v>
      </c>
      <c r="J992" s="75">
        <v>74.12</v>
      </c>
      <c r="K992" s="76">
        <v>1.12124</v>
      </c>
      <c r="L992" s="77">
        <v>0.1875</v>
      </c>
      <c r="M992" s="78">
        <v>41140</v>
      </c>
      <c r="N992" s="96" t="s">
        <v>5390</v>
      </c>
      <c r="O992" s="2" t="s">
        <v>218</v>
      </c>
      <c r="P992" s="2" t="s">
        <v>3466</v>
      </c>
      <c r="Q992" s="2" t="s">
        <v>3473</v>
      </c>
      <c r="R992" s="23" t="str">
        <f t="shared" si="123"/>
        <v>OK-Noble-16N-9W-20</v>
      </c>
      <c r="S992" s="23" t="str">
        <f t="shared" si="120"/>
        <v>16N-9W-20</v>
      </c>
      <c r="T992" s="23" t="str">
        <f t="shared" si="121"/>
        <v>16</v>
      </c>
      <c r="U992" s="23" t="str">
        <f t="shared" si="124"/>
        <v>N</v>
      </c>
      <c r="V992" s="23" t="str">
        <f t="shared" si="122"/>
        <v>9</v>
      </c>
      <c r="W992" s="23" t="str">
        <f t="shared" si="125"/>
        <v>W</v>
      </c>
      <c r="X992" s="23" t="str">
        <f t="shared" si="126"/>
        <v>OK</v>
      </c>
      <c r="Y992" s="184" t="str">
        <f t="shared" si="127"/>
        <v>L0008055</v>
      </c>
      <c r="Z992" s="28"/>
      <c r="AA992" s="28"/>
      <c r="AB992" s="23"/>
    </row>
    <row r="993" spans="1:28" ht="15">
      <c r="A993" s="2" t="s">
        <v>7414</v>
      </c>
      <c r="B993" s="2" t="s">
        <v>13</v>
      </c>
      <c r="C993" s="2" t="s">
        <v>14</v>
      </c>
      <c r="D993" s="2" t="s">
        <v>1136</v>
      </c>
      <c r="E993" s="23" t="s">
        <v>201</v>
      </c>
      <c r="F993" s="2" t="s">
        <v>15</v>
      </c>
      <c r="G993" s="2" t="s">
        <v>3477</v>
      </c>
      <c r="H993" s="2" t="s">
        <v>3514</v>
      </c>
      <c r="I993" s="2" t="s">
        <v>16</v>
      </c>
      <c r="J993" s="75">
        <v>169.68</v>
      </c>
      <c r="K993" s="76">
        <v>21.754799999999999</v>
      </c>
      <c r="L993" s="77">
        <v>0.1875</v>
      </c>
      <c r="M993" s="78">
        <v>41610</v>
      </c>
      <c r="N993" s="96" t="s">
        <v>4603</v>
      </c>
      <c r="O993" s="2" t="s">
        <v>218</v>
      </c>
      <c r="P993" s="2" t="s">
        <v>3466</v>
      </c>
      <c r="Q993" s="2" t="s">
        <v>3473</v>
      </c>
      <c r="R993" s="23" t="str">
        <f t="shared" si="123"/>
        <v>OK-Canadian-16N-9W-20</v>
      </c>
      <c r="S993" s="23" t="str">
        <f t="shared" si="120"/>
        <v>16N-9W-20</v>
      </c>
      <c r="T993" s="23" t="str">
        <f t="shared" si="121"/>
        <v>16</v>
      </c>
      <c r="U993" s="23" t="str">
        <f t="shared" si="124"/>
        <v>N</v>
      </c>
      <c r="V993" s="23" t="str">
        <f t="shared" si="122"/>
        <v>9</v>
      </c>
      <c r="W993" s="23" t="str">
        <f t="shared" si="125"/>
        <v>W</v>
      </c>
      <c r="X993" s="23" t="str">
        <f t="shared" si="126"/>
        <v>OK</v>
      </c>
      <c r="Y993" s="184" t="str">
        <f t="shared" si="127"/>
        <v>L0008056</v>
      </c>
      <c r="Z993" s="28"/>
      <c r="AA993" s="28"/>
      <c r="AB993" s="23"/>
    </row>
    <row r="994" spans="1:28" ht="15">
      <c r="A994" s="2" t="s">
        <v>7415</v>
      </c>
      <c r="B994" s="2" t="s">
        <v>13</v>
      </c>
      <c r="C994" s="2" t="s">
        <v>14</v>
      </c>
      <c r="D994" s="2" t="s">
        <v>1137</v>
      </c>
      <c r="E994" s="2" t="s">
        <v>1396</v>
      </c>
      <c r="F994" s="2" t="s">
        <v>15</v>
      </c>
      <c r="G994" s="2" t="s">
        <v>3479</v>
      </c>
      <c r="H994" s="2" t="s">
        <v>3514</v>
      </c>
      <c r="I994" s="2" t="s">
        <v>16</v>
      </c>
      <c r="J994" s="75">
        <v>96.87</v>
      </c>
      <c r="K994" s="76">
        <v>23.03</v>
      </c>
      <c r="L994" s="77">
        <v>0.1875</v>
      </c>
      <c r="M994" s="78">
        <v>41131</v>
      </c>
      <c r="N994" s="96" t="s">
        <v>5391</v>
      </c>
      <c r="O994" s="2" t="s">
        <v>218</v>
      </c>
      <c r="P994" s="2" t="s">
        <v>3466</v>
      </c>
      <c r="Q994" s="2" t="s">
        <v>3473</v>
      </c>
      <c r="R994" s="23" t="str">
        <f t="shared" si="123"/>
        <v>OK-Noble-16N-9W-20</v>
      </c>
      <c r="S994" s="23" t="str">
        <f t="shared" si="120"/>
        <v>16N-9W-20</v>
      </c>
      <c r="T994" s="23" t="str">
        <f t="shared" si="121"/>
        <v>16</v>
      </c>
      <c r="U994" s="23" t="str">
        <f t="shared" si="124"/>
        <v>N</v>
      </c>
      <c r="V994" s="23" t="str">
        <f t="shared" si="122"/>
        <v>9</v>
      </c>
      <c r="W994" s="23" t="str">
        <f t="shared" si="125"/>
        <v>W</v>
      </c>
      <c r="X994" s="23" t="str">
        <f t="shared" si="126"/>
        <v>OK</v>
      </c>
      <c r="Y994" s="184" t="str">
        <f t="shared" si="127"/>
        <v>L0008057</v>
      </c>
      <c r="Z994" s="28"/>
      <c r="AA994" s="28"/>
      <c r="AB994" s="23"/>
    </row>
    <row r="995" spans="1:28" ht="15">
      <c r="A995" s="23" t="s">
        <v>7416</v>
      </c>
      <c r="B995" s="2" t="s">
        <v>13</v>
      </c>
      <c r="C995" s="2" t="s">
        <v>14</v>
      </c>
      <c r="D995" s="2" t="s">
        <v>1138</v>
      </c>
      <c r="E995" s="23" t="s">
        <v>1777</v>
      </c>
      <c r="F995" s="2" t="s">
        <v>15</v>
      </c>
      <c r="G995" s="2" t="s">
        <v>3477</v>
      </c>
      <c r="H995" s="2" t="s">
        <v>3514</v>
      </c>
      <c r="I995" s="2" t="s">
        <v>16</v>
      </c>
      <c r="J995" s="75">
        <v>1.99</v>
      </c>
      <c r="K995" s="76">
        <v>0.125</v>
      </c>
      <c r="L995" s="77">
        <v>0.1875</v>
      </c>
      <c r="M995" s="78">
        <v>41126</v>
      </c>
      <c r="N995" s="96" t="s">
        <v>4604</v>
      </c>
      <c r="O995" s="2" t="s">
        <v>218</v>
      </c>
      <c r="P995" s="2" t="s">
        <v>3466</v>
      </c>
      <c r="Q995" s="2" t="s">
        <v>3473</v>
      </c>
      <c r="R995" s="23" t="str">
        <f t="shared" si="123"/>
        <v>OK-Canadian-16N-9W-20</v>
      </c>
      <c r="S995" s="23" t="str">
        <f t="shared" si="120"/>
        <v>16N-9W-20</v>
      </c>
      <c r="T995" s="23" t="str">
        <f t="shared" si="121"/>
        <v>16</v>
      </c>
      <c r="U995" s="23" t="str">
        <f t="shared" si="124"/>
        <v>N</v>
      </c>
      <c r="V995" s="23" t="str">
        <f t="shared" si="122"/>
        <v>9</v>
      </c>
      <c r="W995" s="23" t="str">
        <f t="shared" si="125"/>
        <v>W</v>
      </c>
      <c r="X995" s="23" t="str">
        <f t="shared" si="126"/>
        <v>OK</v>
      </c>
      <c r="Y995" s="184" t="str">
        <f t="shared" si="127"/>
        <v>L0008058</v>
      </c>
      <c r="Z995" s="28"/>
      <c r="AA995" s="28"/>
      <c r="AB995" s="23"/>
    </row>
    <row r="996" spans="1:28" ht="15">
      <c r="A996" s="2" t="s">
        <v>7417</v>
      </c>
      <c r="B996" s="2" t="s">
        <v>13</v>
      </c>
      <c r="C996" s="2" t="s">
        <v>14</v>
      </c>
      <c r="D996" s="2" t="s">
        <v>1139</v>
      </c>
      <c r="E996" s="2" t="s">
        <v>1177</v>
      </c>
      <c r="F996" s="2" t="s">
        <v>15</v>
      </c>
      <c r="G996" s="2" t="s">
        <v>3477</v>
      </c>
      <c r="H996" s="2" t="s">
        <v>3514</v>
      </c>
      <c r="I996" s="2" t="s">
        <v>16</v>
      </c>
      <c r="J996" s="75">
        <v>86.11</v>
      </c>
      <c r="K996" s="76">
        <v>2.9020000000000001</v>
      </c>
      <c r="L996" s="77">
        <v>0.1875</v>
      </c>
      <c r="M996" s="78">
        <v>41141</v>
      </c>
      <c r="N996" s="96" t="s">
        <v>4605</v>
      </c>
      <c r="O996" s="2" t="s">
        <v>218</v>
      </c>
      <c r="P996" s="2" t="s">
        <v>3466</v>
      </c>
      <c r="Q996" s="2" t="s">
        <v>3473</v>
      </c>
      <c r="R996" s="23" t="str">
        <f t="shared" si="123"/>
        <v>OK-Canadian-16N-9W-20</v>
      </c>
      <c r="S996" s="23" t="str">
        <f t="shared" si="120"/>
        <v>16N-9W-20</v>
      </c>
      <c r="T996" s="23" t="str">
        <f t="shared" si="121"/>
        <v>16</v>
      </c>
      <c r="U996" s="23" t="str">
        <f t="shared" si="124"/>
        <v>N</v>
      </c>
      <c r="V996" s="23" t="str">
        <f t="shared" si="122"/>
        <v>9</v>
      </c>
      <c r="W996" s="23" t="str">
        <f t="shared" si="125"/>
        <v>W</v>
      </c>
      <c r="X996" s="23" t="str">
        <f t="shared" si="126"/>
        <v>OK</v>
      </c>
      <c r="Y996" s="184" t="str">
        <f t="shared" si="127"/>
        <v>L0008059</v>
      </c>
      <c r="Z996" s="28"/>
      <c r="AA996" s="28"/>
      <c r="AB996" s="23"/>
    </row>
    <row r="997" spans="1:28" ht="15">
      <c r="A997" s="2" t="s">
        <v>7418</v>
      </c>
      <c r="B997" s="2" t="s">
        <v>13</v>
      </c>
      <c r="C997" s="2" t="s">
        <v>14</v>
      </c>
      <c r="D997" s="2" t="s">
        <v>1140</v>
      </c>
      <c r="E997" s="2" t="s">
        <v>354</v>
      </c>
      <c r="F997" s="2" t="s">
        <v>15</v>
      </c>
      <c r="G997" s="2" t="s">
        <v>3477</v>
      </c>
      <c r="H997" s="2" t="s">
        <v>3514</v>
      </c>
      <c r="I997" s="2" t="s">
        <v>16</v>
      </c>
      <c r="J997" s="75">
        <v>71.38</v>
      </c>
      <c r="K997" s="76">
        <v>1.5</v>
      </c>
      <c r="L997" s="77">
        <v>0.1875</v>
      </c>
      <c r="M997" s="78">
        <v>41629</v>
      </c>
      <c r="N997" s="96" t="s">
        <v>4606</v>
      </c>
      <c r="O997" s="2" t="s">
        <v>218</v>
      </c>
      <c r="P997" s="2" t="s">
        <v>3466</v>
      </c>
      <c r="Q997" s="2" t="s">
        <v>3473</v>
      </c>
      <c r="R997" s="23" t="str">
        <f t="shared" si="123"/>
        <v>OK-Canadian-16N-9W-20</v>
      </c>
      <c r="S997" s="23" t="str">
        <f t="shared" si="120"/>
        <v>16N-9W-20</v>
      </c>
      <c r="T997" s="23" t="str">
        <f t="shared" si="121"/>
        <v>16</v>
      </c>
      <c r="U997" s="23" t="str">
        <f t="shared" si="124"/>
        <v>N</v>
      </c>
      <c r="V997" s="23" t="str">
        <f t="shared" si="122"/>
        <v>9</v>
      </c>
      <c r="W997" s="23" t="str">
        <f t="shared" si="125"/>
        <v>W</v>
      </c>
      <c r="X997" s="23" t="str">
        <f t="shared" si="126"/>
        <v>OK</v>
      </c>
      <c r="Y997" s="184" t="str">
        <f t="shared" si="127"/>
        <v>L0008060</v>
      </c>
      <c r="Z997" s="28"/>
      <c r="AA997" s="28"/>
      <c r="AB997" s="23"/>
    </row>
    <row r="998" spans="1:28" ht="15">
      <c r="A998" s="23" t="s">
        <v>7419</v>
      </c>
      <c r="B998" s="2" t="s">
        <v>13</v>
      </c>
      <c r="C998" s="2" t="s">
        <v>14</v>
      </c>
      <c r="D998" s="2" t="s">
        <v>1141</v>
      </c>
      <c r="E998" s="23" t="s">
        <v>1502</v>
      </c>
      <c r="F998" s="2" t="s">
        <v>15</v>
      </c>
      <c r="G998" s="2" t="s">
        <v>3477</v>
      </c>
      <c r="H998" s="2" t="s">
        <v>3514</v>
      </c>
      <c r="I998" s="2" t="s">
        <v>16</v>
      </c>
      <c r="J998" s="75">
        <v>8.34</v>
      </c>
      <c r="K998" s="76">
        <v>2.81E-2</v>
      </c>
      <c r="L998" s="77">
        <v>0.1875</v>
      </c>
      <c r="M998" s="78">
        <v>41143</v>
      </c>
      <c r="N998" s="96" t="s">
        <v>4607</v>
      </c>
      <c r="O998" s="2" t="s">
        <v>218</v>
      </c>
      <c r="P998" s="2" t="s">
        <v>3466</v>
      </c>
      <c r="Q998" s="2" t="s">
        <v>3473</v>
      </c>
      <c r="R998" s="23" t="str">
        <f t="shared" si="123"/>
        <v>OK-Canadian-16N-9W-20</v>
      </c>
      <c r="S998" s="23" t="str">
        <f t="shared" si="120"/>
        <v>16N-9W-20</v>
      </c>
      <c r="T998" s="23" t="str">
        <f t="shared" si="121"/>
        <v>16</v>
      </c>
      <c r="U998" s="23" t="str">
        <f t="shared" si="124"/>
        <v>N</v>
      </c>
      <c r="V998" s="23" t="str">
        <f t="shared" si="122"/>
        <v>9</v>
      </c>
      <c r="W998" s="23" t="str">
        <f t="shared" si="125"/>
        <v>W</v>
      </c>
      <c r="X998" s="23" t="str">
        <f t="shared" si="126"/>
        <v>OK</v>
      </c>
      <c r="Y998" s="184" t="str">
        <f t="shared" si="127"/>
        <v>L0008061</v>
      </c>
      <c r="Z998" s="28"/>
      <c r="AA998" s="28"/>
      <c r="AB998" s="23"/>
    </row>
    <row r="999" spans="1:28" ht="15">
      <c r="A999" s="2" t="s">
        <v>7420</v>
      </c>
      <c r="B999" s="2" t="s">
        <v>13</v>
      </c>
      <c r="C999" s="2" t="s">
        <v>14</v>
      </c>
      <c r="D999" s="2" t="s">
        <v>1142</v>
      </c>
      <c r="E999" s="2" t="s">
        <v>1327</v>
      </c>
      <c r="F999" s="2" t="s">
        <v>15</v>
      </c>
      <c r="G999" s="2" t="s">
        <v>3479</v>
      </c>
      <c r="H999" s="2" t="s">
        <v>3514</v>
      </c>
      <c r="I999" s="2" t="s">
        <v>16</v>
      </c>
      <c r="J999" s="75">
        <v>62.97</v>
      </c>
      <c r="K999" s="76">
        <v>1.12124</v>
      </c>
      <c r="L999" s="77">
        <v>0.1875</v>
      </c>
      <c r="M999" s="78">
        <v>41126</v>
      </c>
      <c r="N999" s="96" t="s">
        <v>5392</v>
      </c>
      <c r="O999" s="2" t="s">
        <v>218</v>
      </c>
      <c r="P999" s="2" t="s">
        <v>3466</v>
      </c>
      <c r="Q999" s="2" t="s">
        <v>3473</v>
      </c>
      <c r="R999" s="23" t="str">
        <f t="shared" si="123"/>
        <v>OK-Noble-16N-9W-20</v>
      </c>
      <c r="S999" s="23" t="str">
        <f t="shared" si="120"/>
        <v>16N-9W-20</v>
      </c>
      <c r="T999" s="23" t="str">
        <f t="shared" si="121"/>
        <v>16</v>
      </c>
      <c r="U999" s="23" t="str">
        <f t="shared" si="124"/>
        <v>N</v>
      </c>
      <c r="V999" s="23" t="str">
        <f t="shared" si="122"/>
        <v>9</v>
      </c>
      <c r="W999" s="23" t="str">
        <f t="shared" si="125"/>
        <v>W</v>
      </c>
      <c r="X999" s="23" t="str">
        <f t="shared" si="126"/>
        <v>OK</v>
      </c>
      <c r="Y999" s="184" t="str">
        <f t="shared" si="127"/>
        <v>L0008062</v>
      </c>
      <c r="Z999" s="28"/>
      <c r="AA999" s="28"/>
      <c r="AB999" s="23"/>
    </row>
    <row r="1000" spans="1:28" ht="15">
      <c r="A1000" s="2" t="s">
        <v>7421</v>
      </c>
      <c r="B1000" s="2" t="s">
        <v>13</v>
      </c>
      <c r="C1000" s="2" t="s">
        <v>14</v>
      </c>
      <c r="D1000" s="2" t="s">
        <v>1143</v>
      </c>
      <c r="E1000" s="23" t="s">
        <v>1502</v>
      </c>
      <c r="F1000" s="2" t="s">
        <v>15</v>
      </c>
      <c r="G1000" s="2" t="s">
        <v>3477</v>
      </c>
      <c r="H1000" s="2" t="s">
        <v>3515</v>
      </c>
      <c r="I1000" s="2" t="s">
        <v>16</v>
      </c>
      <c r="J1000" s="75">
        <v>26.48</v>
      </c>
      <c r="K1000" s="76">
        <v>1.0595460000000001</v>
      </c>
      <c r="L1000" s="77">
        <v>0.2</v>
      </c>
      <c r="M1000" s="78">
        <v>41173</v>
      </c>
      <c r="N1000" s="96" t="s">
        <v>5393</v>
      </c>
      <c r="O1000" s="2" t="s">
        <v>140</v>
      </c>
      <c r="P1000" s="2" t="s">
        <v>3466</v>
      </c>
      <c r="Q1000" s="2" t="s">
        <v>3473</v>
      </c>
      <c r="R1000" s="23" t="str">
        <f t="shared" si="123"/>
        <v>OK-Canadian-16N-9W-17</v>
      </c>
      <c r="S1000" s="23" t="str">
        <f t="shared" si="120"/>
        <v>16N-9W-17</v>
      </c>
      <c r="T1000" s="23" t="str">
        <f t="shared" si="121"/>
        <v>16</v>
      </c>
      <c r="U1000" s="23" t="str">
        <f t="shared" si="124"/>
        <v>N</v>
      </c>
      <c r="V1000" s="23" t="str">
        <f t="shared" si="122"/>
        <v>9</v>
      </c>
      <c r="W1000" s="23" t="str">
        <f t="shared" si="125"/>
        <v>W</v>
      </c>
      <c r="X1000" s="23" t="str">
        <f t="shared" si="126"/>
        <v>OK</v>
      </c>
      <c r="Y1000" s="184" t="str">
        <f t="shared" si="127"/>
        <v>L0008063</v>
      </c>
      <c r="Z1000" s="28"/>
      <c r="AA1000" s="28"/>
      <c r="AB1000" s="23"/>
    </row>
    <row r="1001" spans="1:28" ht="15">
      <c r="A1001" s="23" t="s">
        <v>7422</v>
      </c>
      <c r="B1001" s="2" t="s">
        <v>13</v>
      </c>
      <c r="C1001" s="2" t="s">
        <v>14</v>
      </c>
      <c r="D1001" s="2" t="s">
        <v>1144</v>
      </c>
      <c r="E1001" s="23" t="s">
        <v>2404</v>
      </c>
      <c r="F1001" s="2" t="s">
        <v>15</v>
      </c>
      <c r="G1001" s="2" t="s">
        <v>3479</v>
      </c>
      <c r="H1001" s="2" t="s">
        <v>3515</v>
      </c>
      <c r="I1001" s="2" t="s">
        <v>16</v>
      </c>
      <c r="J1001" s="75">
        <v>42.66</v>
      </c>
      <c r="K1001" s="76">
        <v>0.79545999999999994</v>
      </c>
      <c r="L1001" s="77">
        <v>0.1875</v>
      </c>
      <c r="M1001" s="78">
        <v>41629</v>
      </c>
      <c r="N1001" s="96" t="s">
        <v>5394</v>
      </c>
      <c r="O1001" s="2" t="s">
        <v>140</v>
      </c>
      <c r="P1001" s="2" t="s">
        <v>3466</v>
      </c>
      <c r="Q1001" s="2" t="s">
        <v>3473</v>
      </c>
      <c r="R1001" s="23" t="str">
        <f t="shared" si="123"/>
        <v>OK-Noble-16N-9W-17</v>
      </c>
      <c r="S1001" s="23" t="str">
        <f t="shared" si="120"/>
        <v>16N-9W-17</v>
      </c>
      <c r="T1001" s="23" t="str">
        <f t="shared" si="121"/>
        <v>16</v>
      </c>
      <c r="U1001" s="23" t="str">
        <f t="shared" si="124"/>
        <v>N</v>
      </c>
      <c r="V1001" s="23" t="str">
        <f t="shared" si="122"/>
        <v>9</v>
      </c>
      <c r="W1001" s="23" t="str">
        <f t="shared" si="125"/>
        <v>W</v>
      </c>
      <c r="X1001" s="23" t="str">
        <f t="shared" si="126"/>
        <v>OK</v>
      </c>
      <c r="Y1001" s="184" t="str">
        <f t="shared" si="127"/>
        <v>L0008064</v>
      </c>
      <c r="Z1001" s="28"/>
      <c r="AA1001" s="28"/>
      <c r="AB1001" s="23"/>
    </row>
    <row r="1002" spans="1:28" ht="15">
      <c r="A1002" s="2" t="s">
        <v>7423</v>
      </c>
      <c r="B1002" s="2" t="s">
        <v>13</v>
      </c>
      <c r="C1002" s="2" t="s">
        <v>14</v>
      </c>
      <c r="D1002" s="2" t="s">
        <v>1145</v>
      </c>
      <c r="E1002" s="23" t="s">
        <v>2799</v>
      </c>
      <c r="F1002" s="2" t="s">
        <v>15</v>
      </c>
      <c r="G1002" s="2" t="s">
        <v>3479</v>
      </c>
      <c r="H1002" s="2" t="s">
        <v>3515</v>
      </c>
      <c r="I1002" s="2" t="s">
        <v>16</v>
      </c>
      <c r="J1002" s="75">
        <v>38.659999999999997</v>
      </c>
      <c r="K1002" s="76">
        <v>0.79545999999999994</v>
      </c>
      <c r="L1002" s="77">
        <v>0.1875</v>
      </c>
      <c r="M1002" s="78">
        <v>41149</v>
      </c>
      <c r="N1002" s="96" t="s">
        <v>5395</v>
      </c>
      <c r="O1002" s="2" t="s">
        <v>140</v>
      </c>
      <c r="P1002" s="2" t="s">
        <v>3466</v>
      </c>
      <c r="Q1002" s="2" t="s">
        <v>3473</v>
      </c>
      <c r="R1002" s="23" t="str">
        <f t="shared" si="123"/>
        <v>OK-Noble-16N-9W-17</v>
      </c>
      <c r="S1002" s="23" t="str">
        <f t="shared" si="120"/>
        <v>16N-9W-17</v>
      </c>
      <c r="T1002" s="23" t="str">
        <f t="shared" si="121"/>
        <v>16</v>
      </c>
      <c r="U1002" s="23" t="str">
        <f t="shared" si="124"/>
        <v>N</v>
      </c>
      <c r="V1002" s="23" t="str">
        <f t="shared" si="122"/>
        <v>9</v>
      </c>
      <c r="W1002" s="23" t="str">
        <f t="shared" si="125"/>
        <v>W</v>
      </c>
      <c r="X1002" s="23" t="str">
        <f t="shared" si="126"/>
        <v>OK</v>
      </c>
      <c r="Y1002" s="184" t="str">
        <f t="shared" si="127"/>
        <v>L0008065</v>
      </c>
      <c r="Z1002" s="28"/>
      <c r="AA1002" s="28"/>
      <c r="AB1002" s="23"/>
    </row>
    <row r="1003" spans="1:28" ht="15">
      <c r="A1003" s="2" t="s">
        <v>7424</v>
      </c>
      <c r="B1003" s="2" t="s">
        <v>13</v>
      </c>
      <c r="C1003" s="2" t="s">
        <v>14</v>
      </c>
      <c r="D1003" s="2" t="s">
        <v>1146</v>
      </c>
      <c r="E1003" s="2" t="s">
        <v>774</v>
      </c>
      <c r="F1003" s="2" t="s">
        <v>15</v>
      </c>
      <c r="G1003" s="2" t="s">
        <v>3477</v>
      </c>
      <c r="H1003" s="2" t="s">
        <v>3514</v>
      </c>
      <c r="I1003" s="2" t="s">
        <v>16</v>
      </c>
      <c r="J1003" s="75">
        <v>40.700000000000003</v>
      </c>
      <c r="K1003" s="76">
        <v>2.5</v>
      </c>
      <c r="L1003" s="77">
        <v>0.1875</v>
      </c>
      <c r="M1003" s="78">
        <v>41125</v>
      </c>
      <c r="N1003" s="96" t="s">
        <v>5396</v>
      </c>
      <c r="O1003" s="2" t="s">
        <v>218</v>
      </c>
      <c r="P1003" s="2" t="s">
        <v>3466</v>
      </c>
      <c r="Q1003" s="2" t="s">
        <v>3473</v>
      </c>
      <c r="R1003" s="23" t="str">
        <f t="shared" si="123"/>
        <v>OK-Canadian-16N-9W-20</v>
      </c>
      <c r="S1003" s="23" t="str">
        <f t="shared" si="120"/>
        <v>16N-9W-20</v>
      </c>
      <c r="T1003" s="23" t="str">
        <f t="shared" si="121"/>
        <v>16</v>
      </c>
      <c r="U1003" s="23" t="str">
        <f t="shared" si="124"/>
        <v>N</v>
      </c>
      <c r="V1003" s="23" t="str">
        <f t="shared" si="122"/>
        <v>9</v>
      </c>
      <c r="W1003" s="23" t="str">
        <f t="shared" si="125"/>
        <v>W</v>
      </c>
      <c r="X1003" s="23" t="str">
        <f t="shared" si="126"/>
        <v>OK</v>
      </c>
      <c r="Y1003" s="184" t="str">
        <f t="shared" si="127"/>
        <v>L0008066</v>
      </c>
      <c r="Z1003" s="28"/>
      <c r="AA1003" s="28"/>
      <c r="AB1003" s="23"/>
    </row>
    <row r="1004" spans="1:28" ht="15">
      <c r="A1004" s="23" t="s">
        <v>7425</v>
      </c>
      <c r="B1004" s="2" t="s">
        <v>13</v>
      </c>
      <c r="C1004" s="2" t="s">
        <v>14</v>
      </c>
      <c r="D1004" s="2" t="s">
        <v>1147</v>
      </c>
      <c r="E1004" s="2" t="s">
        <v>1177</v>
      </c>
      <c r="F1004" s="2" t="s">
        <v>15</v>
      </c>
      <c r="G1004" s="2" t="s">
        <v>3477</v>
      </c>
      <c r="H1004" s="2" t="s">
        <v>3514</v>
      </c>
      <c r="I1004" s="2" t="s">
        <v>16</v>
      </c>
      <c r="J1004" s="75">
        <v>8.2799999999999994</v>
      </c>
      <c r="K1004" s="76">
        <v>0.33700000000000002</v>
      </c>
      <c r="L1004" s="77">
        <v>0.1875</v>
      </c>
      <c r="M1004" s="78">
        <v>41159</v>
      </c>
      <c r="N1004" s="96" t="s">
        <v>5397</v>
      </c>
      <c r="O1004" s="2" t="s">
        <v>218</v>
      </c>
      <c r="P1004" s="2" t="s">
        <v>3466</v>
      </c>
      <c r="Q1004" s="2" t="s">
        <v>3473</v>
      </c>
      <c r="R1004" s="23" t="str">
        <f t="shared" si="123"/>
        <v>OK-Canadian-16N-9W-20</v>
      </c>
      <c r="S1004" s="23" t="str">
        <f t="shared" si="120"/>
        <v>16N-9W-20</v>
      </c>
      <c r="T1004" s="23" t="str">
        <f t="shared" si="121"/>
        <v>16</v>
      </c>
      <c r="U1004" s="23" t="str">
        <f t="shared" si="124"/>
        <v>N</v>
      </c>
      <c r="V1004" s="23" t="str">
        <f t="shared" si="122"/>
        <v>9</v>
      </c>
      <c r="W1004" s="23" t="str">
        <f t="shared" si="125"/>
        <v>W</v>
      </c>
      <c r="X1004" s="23" t="str">
        <f t="shared" si="126"/>
        <v>OK</v>
      </c>
      <c r="Y1004" s="184" t="str">
        <f t="shared" si="127"/>
        <v>L0008067</v>
      </c>
      <c r="Z1004" s="28"/>
      <c r="AA1004" s="28"/>
      <c r="AB1004" s="23"/>
    </row>
    <row r="1005" spans="1:28" ht="15">
      <c r="A1005" s="2" t="s">
        <v>7426</v>
      </c>
      <c r="B1005" s="2" t="s">
        <v>13</v>
      </c>
      <c r="C1005" s="2" t="s">
        <v>14</v>
      </c>
      <c r="D1005" s="2" t="s">
        <v>1148</v>
      </c>
      <c r="E1005" s="2" t="s">
        <v>616</v>
      </c>
      <c r="F1005" s="2" t="s">
        <v>15</v>
      </c>
      <c r="G1005" s="2" t="s">
        <v>3477</v>
      </c>
      <c r="H1005" s="2" t="s">
        <v>3514</v>
      </c>
      <c r="I1005" s="2" t="s">
        <v>16</v>
      </c>
      <c r="J1005" s="75">
        <v>8.19</v>
      </c>
      <c r="K1005" s="76">
        <v>2.81E-2</v>
      </c>
      <c r="L1005" s="77">
        <v>0.1875</v>
      </c>
      <c r="M1005" s="78">
        <v>41624</v>
      </c>
      <c r="N1005" s="96" t="s">
        <v>5398</v>
      </c>
      <c r="O1005" s="2" t="s">
        <v>218</v>
      </c>
      <c r="P1005" s="2" t="s">
        <v>3466</v>
      </c>
      <c r="Q1005" s="2" t="s">
        <v>3473</v>
      </c>
      <c r="R1005" s="23" t="str">
        <f t="shared" si="123"/>
        <v>OK-Canadian-16N-9W-20</v>
      </c>
      <c r="S1005" s="23" t="str">
        <f t="shared" si="120"/>
        <v>16N-9W-20</v>
      </c>
      <c r="T1005" s="23" t="str">
        <f t="shared" si="121"/>
        <v>16</v>
      </c>
      <c r="U1005" s="23" t="str">
        <f t="shared" si="124"/>
        <v>N</v>
      </c>
      <c r="V1005" s="23" t="str">
        <f t="shared" si="122"/>
        <v>9</v>
      </c>
      <c r="W1005" s="23" t="str">
        <f t="shared" si="125"/>
        <v>W</v>
      </c>
      <c r="X1005" s="23" t="str">
        <f t="shared" si="126"/>
        <v>OK</v>
      </c>
      <c r="Y1005" s="184" t="str">
        <f t="shared" si="127"/>
        <v>L0008068</v>
      </c>
      <c r="Z1005" s="28"/>
      <c r="AA1005" s="28"/>
      <c r="AB1005" s="23"/>
    </row>
    <row r="1006" spans="1:28" ht="15">
      <c r="A1006" s="2" t="s">
        <v>7427</v>
      </c>
      <c r="B1006" s="2" t="s">
        <v>13</v>
      </c>
      <c r="C1006" s="2" t="s">
        <v>14</v>
      </c>
      <c r="D1006" s="2" t="s">
        <v>1149</v>
      </c>
      <c r="E1006" s="23" t="s">
        <v>1274</v>
      </c>
      <c r="F1006" s="2" t="s">
        <v>15</v>
      </c>
      <c r="G1006" s="2" t="s">
        <v>3477</v>
      </c>
      <c r="H1006" s="2" t="s">
        <v>3516</v>
      </c>
      <c r="I1006" s="2" t="s">
        <v>16</v>
      </c>
      <c r="J1006" s="75">
        <v>155.24</v>
      </c>
      <c r="K1006" s="76">
        <v>10</v>
      </c>
      <c r="L1006" s="77">
        <v>0.1875</v>
      </c>
      <c r="M1006" s="78">
        <v>41164</v>
      </c>
      <c r="N1006" s="96" t="s">
        <v>5399</v>
      </c>
      <c r="O1006" s="2" t="s">
        <v>782</v>
      </c>
      <c r="P1006" s="2" t="s">
        <v>3466</v>
      </c>
      <c r="Q1006" s="2" t="s">
        <v>3473</v>
      </c>
      <c r="R1006" s="23" t="str">
        <f t="shared" si="123"/>
        <v>OK-Canadian-16N-9W-29</v>
      </c>
      <c r="S1006" s="23" t="str">
        <f t="shared" si="120"/>
        <v>16N-9W-29</v>
      </c>
      <c r="T1006" s="23" t="str">
        <f t="shared" si="121"/>
        <v>16</v>
      </c>
      <c r="U1006" s="23" t="str">
        <f t="shared" si="124"/>
        <v>N</v>
      </c>
      <c r="V1006" s="23" t="str">
        <f t="shared" si="122"/>
        <v>9</v>
      </c>
      <c r="W1006" s="23" t="str">
        <f t="shared" si="125"/>
        <v>W</v>
      </c>
      <c r="X1006" s="23" t="str">
        <f t="shared" si="126"/>
        <v>OK</v>
      </c>
      <c r="Y1006" s="184" t="str">
        <f t="shared" si="127"/>
        <v>L0008069</v>
      </c>
      <c r="Z1006" s="28"/>
      <c r="AA1006" s="28"/>
      <c r="AB1006" s="23"/>
    </row>
    <row r="1007" spans="1:28" ht="15">
      <c r="A1007" s="23" t="s">
        <v>7428</v>
      </c>
      <c r="B1007" s="2" t="s">
        <v>13</v>
      </c>
      <c r="C1007" s="2" t="s">
        <v>14</v>
      </c>
      <c r="D1007" s="2" t="s">
        <v>1150</v>
      </c>
      <c r="E1007" s="23" t="s">
        <v>1777</v>
      </c>
      <c r="F1007" s="2" t="s">
        <v>15</v>
      </c>
      <c r="G1007" s="2" t="s">
        <v>3477</v>
      </c>
      <c r="H1007" s="2" t="s">
        <v>3516</v>
      </c>
      <c r="I1007" s="2" t="s">
        <v>16</v>
      </c>
      <c r="J1007" s="75">
        <v>154.27000000000001</v>
      </c>
      <c r="K1007" s="76">
        <v>7.5</v>
      </c>
      <c r="L1007" s="77">
        <v>0.1875</v>
      </c>
      <c r="M1007" s="78">
        <v>41160</v>
      </c>
      <c r="N1007" s="96" t="s">
        <v>5400</v>
      </c>
      <c r="O1007" s="2" t="s">
        <v>782</v>
      </c>
      <c r="P1007" s="2" t="s">
        <v>3466</v>
      </c>
      <c r="Q1007" s="2" t="s">
        <v>3473</v>
      </c>
      <c r="R1007" s="23" t="str">
        <f t="shared" si="123"/>
        <v>OK-Canadian-16N-9W-29</v>
      </c>
      <c r="S1007" s="23" t="str">
        <f t="shared" si="120"/>
        <v>16N-9W-29</v>
      </c>
      <c r="T1007" s="23" t="str">
        <f t="shared" si="121"/>
        <v>16</v>
      </c>
      <c r="U1007" s="23" t="str">
        <f t="shared" si="124"/>
        <v>N</v>
      </c>
      <c r="V1007" s="23" t="str">
        <f t="shared" si="122"/>
        <v>9</v>
      </c>
      <c r="W1007" s="23" t="str">
        <f t="shared" si="125"/>
        <v>W</v>
      </c>
      <c r="X1007" s="23" t="str">
        <f t="shared" si="126"/>
        <v>OK</v>
      </c>
      <c r="Y1007" s="184" t="str">
        <f t="shared" si="127"/>
        <v>L0008070</v>
      </c>
      <c r="Z1007" s="28"/>
      <c r="AA1007" s="28"/>
      <c r="AB1007" s="23"/>
    </row>
    <row r="1008" spans="1:28" ht="15">
      <c r="A1008" s="2" t="s">
        <v>7429</v>
      </c>
      <c r="B1008" s="2" t="s">
        <v>13</v>
      </c>
      <c r="C1008" s="2" t="s">
        <v>14</v>
      </c>
      <c r="D1008" s="2" t="s">
        <v>1151</v>
      </c>
      <c r="E1008" s="23" t="s">
        <v>3188</v>
      </c>
      <c r="F1008" s="2" t="s">
        <v>15</v>
      </c>
      <c r="G1008" s="2" t="s">
        <v>3477</v>
      </c>
      <c r="H1008" s="23" t="s">
        <v>3504</v>
      </c>
      <c r="I1008" s="2" t="s">
        <v>16</v>
      </c>
      <c r="J1008" s="75">
        <v>1</v>
      </c>
      <c r="K1008" s="76">
        <v>0</v>
      </c>
      <c r="L1008" s="77">
        <v>0.1875</v>
      </c>
      <c r="M1008" s="78">
        <v>36941</v>
      </c>
      <c r="N1008" s="96" t="s">
        <v>4608</v>
      </c>
      <c r="O1008" s="2" t="s">
        <v>863</v>
      </c>
      <c r="P1008" s="2" t="s">
        <v>3465</v>
      </c>
      <c r="Q1008" s="2" t="s">
        <v>3472</v>
      </c>
      <c r="R1008" s="23" t="str">
        <f t="shared" si="123"/>
        <v>OK-Canadian-15N-8W-21</v>
      </c>
      <c r="S1008" s="23" t="str">
        <f t="shared" si="120"/>
        <v>15N-8W-21</v>
      </c>
      <c r="T1008" s="23" t="str">
        <f t="shared" si="121"/>
        <v>15</v>
      </c>
      <c r="U1008" s="23" t="str">
        <f t="shared" si="124"/>
        <v>N</v>
      </c>
      <c r="V1008" s="23" t="str">
        <f t="shared" si="122"/>
        <v>8</v>
      </c>
      <c r="W1008" s="23" t="str">
        <f t="shared" si="125"/>
        <v>W</v>
      </c>
      <c r="X1008" s="23" t="str">
        <f t="shared" si="126"/>
        <v>OK</v>
      </c>
      <c r="Y1008" s="184" t="str">
        <f t="shared" si="127"/>
        <v>L0008071</v>
      </c>
      <c r="Z1008" s="28"/>
      <c r="AA1008" s="28"/>
      <c r="AB1008" s="23"/>
    </row>
    <row r="1009" spans="1:28" ht="15">
      <c r="A1009" s="2" t="s">
        <v>7430</v>
      </c>
      <c r="B1009" s="2" t="s">
        <v>3475</v>
      </c>
      <c r="C1009" s="2" t="s">
        <v>14</v>
      </c>
      <c r="D1009" s="2" t="s">
        <v>1152</v>
      </c>
      <c r="E1009" s="23" t="s">
        <v>1589</v>
      </c>
      <c r="F1009" s="2" t="s">
        <v>15</v>
      </c>
      <c r="G1009" s="2" t="s">
        <v>3477</v>
      </c>
      <c r="H1009" s="79" t="s">
        <v>3513</v>
      </c>
      <c r="I1009" s="2" t="s">
        <v>16</v>
      </c>
      <c r="J1009" s="75">
        <v>169.94</v>
      </c>
      <c r="K1009" s="76">
        <v>3.1114999999999999</v>
      </c>
      <c r="L1009" s="77">
        <v>0.125</v>
      </c>
      <c r="M1009" s="78">
        <v>41612</v>
      </c>
      <c r="N1009" s="96" t="s">
        <v>4609</v>
      </c>
      <c r="O1009" s="2" t="s">
        <v>115</v>
      </c>
      <c r="P1009" s="2" t="s">
        <v>3465</v>
      </c>
      <c r="Q1009" s="2" t="s">
        <v>3471</v>
      </c>
      <c r="R1009" s="23" t="str">
        <f t="shared" si="123"/>
        <v>OK-Canadian-15N-7W-6</v>
      </c>
      <c r="S1009" s="23" t="str">
        <f t="shared" si="120"/>
        <v>15N-7W-6</v>
      </c>
      <c r="T1009" s="23" t="str">
        <f t="shared" si="121"/>
        <v>15</v>
      </c>
      <c r="U1009" s="23" t="str">
        <f t="shared" si="124"/>
        <v>N</v>
      </c>
      <c r="V1009" s="23" t="str">
        <f t="shared" si="122"/>
        <v>7</v>
      </c>
      <c r="W1009" s="23" t="str">
        <f t="shared" si="125"/>
        <v>W</v>
      </c>
      <c r="X1009" s="23" t="str">
        <f t="shared" si="126"/>
        <v>OK</v>
      </c>
      <c r="Y1009" s="184" t="str">
        <f t="shared" si="127"/>
        <v>L0008072</v>
      </c>
      <c r="Z1009" s="28"/>
      <c r="AA1009" s="28"/>
      <c r="AB1009" s="23"/>
    </row>
    <row r="1010" spans="1:28" ht="15">
      <c r="A1010" s="23" t="s">
        <v>7431</v>
      </c>
      <c r="B1010" s="2" t="s">
        <v>3475</v>
      </c>
      <c r="C1010" s="2" t="s">
        <v>14</v>
      </c>
      <c r="D1010" s="2" t="s">
        <v>1153</v>
      </c>
      <c r="E1010" s="23" t="s">
        <v>3126</v>
      </c>
      <c r="F1010" s="2" t="s">
        <v>15</v>
      </c>
      <c r="G1010" s="2" t="s">
        <v>3477</v>
      </c>
      <c r="H1010" s="2" t="s">
        <v>3517</v>
      </c>
      <c r="I1010" s="2" t="s">
        <v>16</v>
      </c>
      <c r="J1010" s="75">
        <v>122.98</v>
      </c>
      <c r="K1010" s="76">
        <v>27.75</v>
      </c>
      <c r="L1010" s="77">
        <v>0.125</v>
      </c>
      <c r="M1010" s="78">
        <v>41064</v>
      </c>
      <c r="N1010" s="96" t="s">
        <v>5401</v>
      </c>
      <c r="O1010" s="2" t="s">
        <v>284</v>
      </c>
      <c r="P1010" s="2" t="s">
        <v>3465</v>
      </c>
      <c r="Q1010" s="2" t="s">
        <v>3472</v>
      </c>
      <c r="R1010" s="23" t="str">
        <f t="shared" si="123"/>
        <v>OK-Canadian-15N-8W-9</v>
      </c>
      <c r="S1010" s="23" t="str">
        <f t="shared" si="120"/>
        <v>15N-8W-9</v>
      </c>
      <c r="T1010" s="23" t="str">
        <f t="shared" si="121"/>
        <v>15</v>
      </c>
      <c r="U1010" s="23" t="str">
        <f t="shared" si="124"/>
        <v>N</v>
      </c>
      <c r="V1010" s="23" t="str">
        <f t="shared" si="122"/>
        <v>8</v>
      </c>
      <c r="W1010" s="23" t="str">
        <f t="shared" si="125"/>
        <v>W</v>
      </c>
      <c r="X1010" s="23" t="str">
        <f t="shared" si="126"/>
        <v>OK</v>
      </c>
      <c r="Y1010" s="184" t="str">
        <f t="shared" si="127"/>
        <v>L0008073</v>
      </c>
      <c r="Z1010" s="28"/>
      <c r="AA1010" s="28"/>
      <c r="AB1010" s="23"/>
    </row>
    <row r="1011" spans="1:28" ht="15">
      <c r="A1011" s="2" t="s">
        <v>7432</v>
      </c>
      <c r="B1011" s="2" t="s">
        <v>13</v>
      </c>
      <c r="C1011" s="2" t="s">
        <v>14</v>
      </c>
      <c r="D1011" s="2" t="s">
        <v>1154</v>
      </c>
      <c r="E1011" s="23" t="s">
        <v>3188</v>
      </c>
      <c r="F1011" s="2" t="s">
        <v>15</v>
      </c>
      <c r="G1011" s="2" t="s">
        <v>3477</v>
      </c>
      <c r="H1011" s="2" t="s">
        <v>3509</v>
      </c>
      <c r="I1011" s="2" t="s">
        <v>16</v>
      </c>
      <c r="J1011" s="75">
        <v>156.66999999999999</v>
      </c>
      <c r="K1011" s="76">
        <v>9.375E-2</v>
      </c>
      <c r="L1011" s="77">
        <v>0.1875</v>
      </c>
      <c r="M1011" s="78">
        <v>41167</v>
      </c>
      <c r="N1011" s="96" t="s">
        <v>4610</v>
      </c>
      <c r="O1011" s="2" t="s">
        <v>242</v>
      </c>
      <c r="P1011" s="2" t="s">
        <v>3466</v>
      </c>
      <c r="Q1011" s="2" t="s">
        <v>3473</v>
      </c>
      <c r="R1011" s="23" t="str">
        <f t="shared" si="123"/>
        <v>OK-Canadian-16N-9W-15</v>
      </c>
      <c r="S1011" s="23" t="str">
        <f t="shared" si="120"/>
        <v>16N-9W-15</v>
      </c>
      <c r="T1011" s="23" t="str">
        <f t="shared" si="121"/>
        <v>16</v>
      </c>
      <c r="U1011" s="23" t="str">
        <f t="shared" si="124"/>
        <v>N</v>
      </c>
      <c r="V1011" s="23" t="str">
        <f t="shared" si="122"/>
        <v>9</v>
      </c>
      <c r="W1011" s="23" t="str">
        <f t="shared" si="125"/>
        <v>W</v>
      </c>
      <c r="X1011" s="23" t="str">
        <f t="shared" si="126"/>
        <v>OK</v>
      </c>
      <c r="Y1011" s="184" t="str">
        <f t="shared" si="127"/>
        <v>L0008074</v>
      </c>
      <c r="Z1011" s="28"/>
      <c r="AA1011" s="28"/>
      <c r="AB1011" s="23"/>
    </row>
    <row r="1012" spans="1:28" ht="15">
      <c r="A1012" s="2" t="s">
        <v>7433</v>
      </c>
      <c r="B1012" s="2" t="s">
        <v>13</v>
      </c>
      <c r="C1012" s="2" t="s">
        <v>14</v>
      </c>
      <c r="D1012" s="2" t="s">
        <v>1155</v>
      </c>
      <c r="E1012" s="2" t="s">
        <v>1051</v>
      </c>
      <c r="F1012" s="2" t="s">
        <v>15</v>
      </c>
      <c r="G1012" s="2" t="s">
        <v>3479</v>
      </c>
      <c r="H1012" s="2" t="s">
        <v>3515</v>
      </c>
      <c r="I1012" s="2" t="s">
        <v>16</v>
      </c>
      <c r="J1012" s="75">
        <v>41.45</v>
      </c>
      <c r="K1012" s="76">
        <v>3.1818200000000001</v>
      </c>
      <c r="L1012" s="77">
        <v>0.1875</v>
      </c>
      <c r="M1012" s="78">
        <v>41167</v>
      </c>
      <c r="N1012" s="96" t="s">
        <v>5402</v>
      </c>
      <c r="O1012" s="2" t="s">
        <v>140</v>
      </c>
      <c r="P1012" s="2" t="s">
        <v>3466</v>
      </c>
      <c r="Q1012" s="2" t="s">
        <v>3473</v>
      </c>
      <c r="R1012" s="23" t="str">
        <f t="shared" si="123"/>
        <v>OK-Noble-16N-9W-17</v>
      </c>
      <c r="S1012" s="23" t="str">
        <f t="shared" si="120"/>
        <v>16N-9W-17</v>
      </c>
      <c r="T1012" s="23" t="str">
        <f t="shared" si="121"/>
        <v>16</v>
      </c>
      <c r="U1012" s="23" t="str">
        <f t="shared" si="124"/>
        <v>N</v>
      </c>
      <c r="V1012" s="23" t="str">
        <f t="shared" si="122"/>
        <v>9</v>
      </c>
      <c r="W1012" s="23" t="str">
        <f t="shared" si="125"/>
        <v>W</v>
      </c>
      <c r="X1012" s="23" t="str">
        <f t="shared" si="126"/>
        <v>OK</v>
      </c>
      <c r="Y1012" s="184" t="str">
        <f t="shared" si="127"/>
        <v>L0008075</v>
      </c>
      <c r="Z1012" s="28"/>
      <c r="AA1012" s="28"/>
      <c r="AB1012" s="23"/>
    </row>
    <row r="1013" spans="1:28" ht="15">
      <c r="A1013" s="23" t="s">
        <v>7434</v>
      </c>
      <c r="B1013" s="2" t="s">
        <v>13</v>
      </c>
      <c r="C1013" s="2" t="s">
        <v>14</v>
      </c>
      <c r="D1013" s="2" t="s">
        <v>1156</v>
      </c>
      <c r="E1013" s="23" t="s">
        <v>2404</v>
      </c>
      <c r="F1013" s="2" t="s">
        <v>15</v>
      </c>
      <c r="G1013" s="2" t="s">
        <v>3477</v>
      </c>
      <c r="H1013" s="2" t="s">
        <v>3515</v>
      </c>
      <c r="I1013" s="2" t="s">
        <v>16</v>
      </c>
      <c r="J1013" s="75">
        <v>34.22</v>
      </c>
      <c r="K1013" s="76">
        <v>2</v>
      </c>
      <c r="L1013" s="77">
        <v>0.2</v>
      </c>
      <c r="M1013" s="78">
        <v>41636</v>
      </c>
      <c r="N1013" s="96" t="s">
        <v>5403</v>
      </c>
      <c r="O1013" s="2" t="s">
        <v>140</v>
      </c>
      <c r="P1013" s="2" t="s">
        <v>3466</v>
      </c>
      <c r="Q1013" s="2" t="s">
        <v>3473</v>
      </c>
      <c r="R1013" s="23" t="str">
        <f t="shared" si="123"/>
        <v>OK-Canadian-16N-9W-17</v>
      </c>
      <c r="S1013" s="23" t="str">
        <f t="shared" si="120"/>
        <v>16N-9W-17</v>
      </c>
      <c r="T1013" s="23" t="str">
        <f t="shared" si="121"/>
        <v>16</v>
      </c>
      <c r="U1013" s="23" t="str">
        <f t="shared" si="124"/>
        <v>N</v>
      </c>
      <c r="V1013" s="23" t="str">
        <f t="shared" si="122"/>
        <v>9</v>
      </c>
      <c r="W1013" s="23" t="str">
        <f t="shared" si="125"/>
        <v>W</v>
      </c>
      <c r="X1013" s="23" t="str">
        <f t="shared" si="126"/>
        <v>OK</v>
      </c>
      <c r="Y1013" s="184" t="str">
        <f t="shared" si="127"/>
        <v>L0008076</v>
      </c>
      <c r="Z1013" s="28"/>
      <c r="AA1013" s="28"/>
      <c r="AB1013" s="23"/>
    </row>
    <row r="1014" spans="1:28" ht="15">
      <c r="A1014" s="2" t="s">
        <v>7435</v>
      </c>
      <c r="B1014" s="2" t="s">
        <v>13</v>
      </c>
      <c r="C1014" s="2" t="s">
        <v>14</v>
      </c>
      <c r="D1014" s="2" t="s">
        <v>1157</v>
      </c>
      <c r="E1014" s="2" t="s">
        <v>1177</v>
      </c>
      <c r="F1014" s="2" t="s">
        <v>15</v>
      </c>
      <c r="G1014" s="2" t="s">
        <v>3477</v>
      </c>
      <c r="H1014" s="2" t="s">
        <v>3514</v>
      </c>
      <c r="I1014" s="2" t="s">
        <v>16</v>
      </c>
      <c r="J1014" s="75">
        <v>8.5500000000000007</v>
      </c>
      <c r="K1014" s="76">
        <v>1.51875</v>
      </c>
      <c r="L1014" s="77">
        <v>0.2</v>
      </c>
      <c r="M1014" s="78">
        <v>41156</v>
      </c>
      <c r="N1014" s="96" t="s">
        <v>4611</v>
      </c>
      <c r="O1014" s="2" t="s">
        <v>218</v>
      </c>
      <c r="P1014" s="2" t="s">
        <v>3466</v>
      </c>
      <c r="Q1014" s="2" t="s">
        <v>3473</v>
      </c>
      <c r="R1014" s="23" t="str">
        <f t="shared" si="123"/>
        <v>OK-Canadian-16N-9W-20</v>
      </c>
      <c r="S1014" s="23" t="str">
        <f t="shared" si="120"/>
        <v>16N-9W-20</v>
      </c>
      <c r="T1014" s="23" t="str">
        <f t="shared" si="121"/>
        <v>16</v>
      </c>
      <c r="U1014" s="23" t="str">
        <f t="shared" si="124"/>
        <v>N</v>
      </c>
      <c r="V1014" s="23" t="str">
        <f t="shared" si="122"/>
        <v>9</v>
      </c>
      <c r="W1014" s="23" t="str">
        <f t="shared" si="125"/>
        <v>W</v>
      </c>
      <c r="X1014" s="23" t="str">
        <f t="shared" si="126"/>
        <v>OK</v>
      </c>
      <c r="Y1014" s="184" t="str">
        <f t="shared" si="127"/>
        <v>L0008077</v>
      </c>
      <c r="Z1014" s="28"/>
      <c r="AA1014" s="28"/>
      <c r="AB1014" s="23"/>
    </row>
    <row r="1015" spans="1:28" ht="15">
      <c r="A1015" s="2" t="s">
        <v>7436</v>
      </c>
      <c r="B1015" s="2" t="s">
        <v>13</v>
      </c>
      <c r="C1015" s="2" t="s">
        <v>14</v>
      </c>
      <c r="D1015" s="2" t="s">
        <v>1158</v>
      </c>
      <c r="E1015" s="2" t="s">
        <v>898</v>
      </c>
      <c r="F1015" s="2" t="s">
        <v>15</v>
      </c>
      <c r="G1015" s="2" t="s">
        <v>3477</v>
      </c>
      <c r="H1015" s="2" t="s">
        <v>3514</v>
      </c>
      <c r="I1015" s="2" t="s">
        <v>16</v>
      </c>
      <c r="J1015" s="75">
        <v>7.36</v>
      </c>
      <c r="K1015" s="76">
        <v>5.6099999999999997E-2</v>
      </c>
      <c r="L1015" s="77">
        <v>0.2</v>
      </c>
      <c r="M1015" s="78">
        <v>41145</v>
      </c>
      <c r="N1015" s="96" t="s">
        <v>4612</v>
      </c>
      <c r="O1015" s="2" t="s">
        <v>218</v>
      </c>
      <c r="P1015" s="2" t="s">
        <v>3466</v>
      </c>
      <c r="Q1015" s="2" t="s">
        <v>3473</v>
      </c>
      <c r="R1015" s="23" t="str">
        <f t="shared" si="123"/>
        <v>OK-Canadian-16N-9W-20</v>
      </c>
      <c r="S1015" s="23" t="str">
        <f t="shared" si="120"/>
        <v>16N-9W-20</v>
      </c>
      <c r="T1015" s="23" t="str">
        <f t="shared" si="121"/>
        <v>16</v>
      </c>
      <c r="U1015" s="23" t="str">
        <f t="shared" si="124"/>
        <v>N</v>
      </c>
      <c r="V1015" s="23" t="str">
        <f t="shared" si="122"/>
        <v>9</v>
      </c>
      <c r="W1015" s="23" t="str">
        <f t="shared" si="125"/>
        <v>W</v>
      </c>
      <c r="X1015" s="23" t="str">
        <f t="shared" si="126"/>
        <v>OK</v>
      </c>
      <c r="Y1015" s="184" t="str">
        <f t="shared" si="127"/>
        <v>L0008078</v>
      </c>
      <c r="Z1015" s="28"/>
      <c r="AA1015" s="28"/>
      <c r="AB1015" s="23"/>
    </row>
    <row r="1016" spans="1:28" ht="15">
      <c r="A1016" s="23" t="s">
        <v>7437</v>
      </c>
      <c r="B1016" s="2" t="s">
        <v>3475</v>
      </c>
      <c r="C1016" s="2" t="s">
        <v>14</v>
      </c>
      <c r="D1016" s="2" t="s">
        <v>1159</v>
      </c>
      <c r="E1016" s="2" t="s">
        <v>774</v>
      </c>
      <c r="F1016" s="2" t="s">
        <v>15</v>
      </c>
      <c r="G1016" s="2" t="s">
        <v>3477</v>
      </c>
      <c r="H1016" s="2" t="s">
        <v>3516</v>
      </c>
      <c r="I1016" s="2" t="s">
        <v>16</v>
      </c>
      <c r="J1016" s="75">
        <v>39.18</v>
      </c>
      <c r="K1016" s="76">
        <v>6.6666999999999996</v>
      </c>
      <c r="L1016" s="77">
        <v>0.125</v>
      </c>
      <c r="M1016" s="78">
        <v>41182</v>
      </c>
      <c r="N1016" s="96" t="s">
        <v>4613</v>
      </c>
      <c r="O1016" s="2" t="s">
        <v>782</v>
      </c>
      <c r="P1016" s="2" t="s">
        <v>3466</v>
      </c>
      <c r="Q1016" s="2" t="s">
        <v>3473</v>
      </c>
      <c r="R1016" s="23" t="str">
        <f t="shared" si="123"/>
        <v>OK-Canadian-16N-9W-29</v>
      </c>
      <c r="S1016" s="23" t="str">
        <f t="shared" si="120"/>
        <v>16N-9W-29</v>
      </c>
      <c r="T1016" s="23" t="str">
        <f t="shared" si="121"/>
        <v>16</v>
      </c>
      <c r="U1016" s="23" t="str">
        <f t="shared" si="124"/>
        <v>N</v>
      </c>
      <c r="V1016" s="23" t="str">
        <f t="shared" si="122"/>
        <v>9</v>
      </c>
      <c r="W1016" s="23" t="str">
        <f t="shared" si="125"/>
        <v>W</v>
      </c>
      <c r="X1016" s="23" t="str">
        <f t="shared" si="126"/>
        <v>OK</v>
      </c>
      <c r="Y1016" s="184" t="str">
        <f t="shared" si="127"/>
        <v>L0008079</v>
      </c>
      <c r="Z1016" s="28"/>
      <c r="AA1016" s="28"/>
      <c r="AB1016" s="23"/>
    </row>
    <row r="1017" spans="1:28" ht="15">
      <c r="A1017" s="2" t="s">
        <v>7438</v>
      </c>
      <c r="B1017" s="2" t="s">
        <v>13</v>
      </c>
      <c r="C1017" s="2" t="s">
        <v>14</v>
      </c>
      <c r="D1017" s="2" t="s">
        <v>1160</v>
      </c>
      <c r="E1017" s="23" t="s">
        <v>201</v>
      </c>
      <c r="F1017" s="2" t="s">
        <v>15</v>
      </c>
      <c r="G1017" s="2" t="s">
        <v>3477</v>
      </c>
      <c r="H1017" s="2" t="s">
        <v>3516</v>
      </c>
      <c r="I1017" s="2" t="s">
        <v>16</v>
      </c>
      <c r="J1017" s="75">
        <v>21.97</v>
      </c>
      <c r="K1017" s="76">
        <v>10.056900000000001</v>
      </c>
      <c r="L1017" s="77">
        <v>0.125</v>
      </c>
      <c r="M1017" s="78">
        <v>41645</v>
      </c>
      <c r="N1017" s="96" t="s">
        <v>4614</v>
      </c>
      <c r="O1017" s="2" t="s">
        <v>782</v>
      </c>
      <c r="P1017" s="2" t="s">
        <v>3466</v>
      </c>
      <c r="Q1017" s="2" t="s">
        <v>3473</v>
      </c>
      <c r="R1017" s="23" t="str">
        <f t="shared" si="123"/>
        <v>OK-Canadian-16N-9W-29</v>
      </c>
      <c r="S1017" s="23" t="str">
        <f t="shared" si="120"/>
        <v>16N-9W-29</v>
      </c>
      <c r="T1017" s="23" t="str">
        <f t="shared" si="121"/>
        <v>16</v>
      </c>
      <c r="U1017" s="23" t="str">
        <f t="shared" si="124"/>
        <v>N</v>
      </c>
      <c r="V1017" s="23" t="str">
        <f t="shared" si="122"/>
        <v>9</v>
      </c>
      <c r="W1017" s="23" t="str">
        <f t="shared" si="125"/>
        <v>W</v>
      </c>
      <c r="X1017" s="23" t="str">
        <f t="shared" si="126"/>
        <v>OK</v>
      </c>
      <c r="Y1017" s="184" t="str">
        <f t="shared" si="127"/>
        <v>L0008080</v>
      </c>
      <c r="Z1017" s="28"/>
      <c r="AA1017" s="28"/>
      <c r="AB1017" s="23"/>
    </row>
    <row r="1018" spans="1:28" ht="15">
      <c r="A1018" s="2" t="s">
        <v>7439</v>
      </c>
      <c r="B1018" s="2" t="s">
        <v>13</v>
      </c>
      <c r="C1018" s="2" t="s">
        <v>14</v>
      </c>
      <c r="D1018" s="2" t="s">
        <v>1161</v>
      </c>
      <c r="E1018" s="23" t="s">
        <v>1777</v>
      </c>
      <c r="F1018" s="2" t="s">
        <v>15</v>
      </c>
      <c r="G1018" s="2" t="s">
        <v>3477</v>
      </c>
      <c r="H1018" s="2" t="s">
        <v>3515</v>
      </c>
      <c r="I1018" s="2" t="s">
        <v>16</v>
      </c>
      <c r="J1018" s="75">
        <v>37.32</v>
      </c>
      <c r="K1018" s="76">
        <v>0.1482</v>
      </c>
      <c r="L1018" s="77">
        <v>0.2</v>
      </c>
      <c r="M1018" s="78">
        <v>41171</v>
      </c>
      <c r="N1018" s="96" t="s">
        <v>4615</v>
      </c>
      <c r="O1018" s="2" t="s">
        <v>140</v>
      </c>
      <c r="P1018" s="2" t="s">
        <v>3466</v>
      </c>
      <c r="Q1018" s="2" t="s">
        <v>3473</v>
      </c>
      <c r="R1018" s="23" t="str">
        <f t="shared" si="123"/>
        <v>OK-Canadian-16N-9W-17</v>
      </c>
      <c r="S1018" s="23" t="str">
        <f t="shared" si="120"/>
        <v>16N-9W-17</v>
      </c>
      <c r="T1018" s="23" t="str">
        <f t="shared" si="121"/>
        <v>16</v>
      </c>
      <c r="U1018" s="23" t="str">
        <f t="shared" si="124"/>
        <v>N</v>
      </c>
      <c r="V1018" s="23" t="str">
        <f t="shared" si="122"/>
        <v>9</v>
      </c>
      <c r="W1018" s="23" t="str">
        <f t="shared" si="125"/>
        <v>W</v>
      </c>
      <c r="X1018" s="23" t="str">
        <f t="shared" si="126"/>
        <v>OK</v>
      </c>
      <c r="Y1018" s="184" t="str">
        <f t="shared" si="127"/>
        <v>L0008081</v>
      </c>
      <c r="Z1018" s="28"/>
      <c r="AA1018" s="28"/>
      <c r="AB1018" s="23"/>
    </row>
    <row r="1019" spans="1:28" ht="15">
      <c r="A1019" s="23" t="s">
        <v>7440</v>
      </c>
      <c r="B1019" s="2" t="s">
        <v>13</v>
      </c>
      <c r="C1019" s="2" t="s">
        <v>14</v>
      </c>
      <c r="D1019" s="2" t="s">
        <v>1162</v>
      </c>
      <c r="E1019" s="23" t="s">
        <v>1777</v>
      </c>
      <c r="F1019" s="2" t="s">
        <v>15</v>
      </c>
      <c r="G1019" s="2" t="s">
        <v>3477</v>
      </c>
      <c r="H1019" s="2" t="s">
        <v>3514</v>
      </c>
      <c r="I1019" s="2" t="s">
        <v>16</v>
      </c>
      <c r="J1019" s="75">
        <v>8.5299999999999994</v>
      </c>
      <c r="K1019" s="76">
        <v>0.67300000000000004</v>
      </c>
      <c r="L1019" s="77">
        <v>0.1875</v>
      </c>
      <c r="M1019" s="78">
        <v>41126</v>
      </c>
      <c r="N1019" s="96" t="s">
        <v>4616</v>
      </c>
      <c r="O1019" s="2" t="s">
        <v>218</v>
      </c>
      <c r="P1019" s="2" t="s">
        <v>3466</v>
      </c>
      <c r="Q1019" s="2" t="s">
        <v>3473</v>
      </c>
      <c r="R1019" s="23" t="str">
        <f t="shared" si="123"/>
        <v>OK-Canadian-16N-9W-20</v>
      </c>
      <c r="S1019" s="23" t="str">
        <f t="shared" si="120"/>
        <v>16N-9W-20</v>
      </c>
      <c r="T1019" s="23" t="str">
        <f t="shared" si="121"/>
        <v>16</v>
      </c>
      <c r="U1019" s="23" t="str">
        <f t="shared" si="124"/>
        <v>N</v>
      </c>
      <c r="V1019" s="23" t="str">
        <f t="shared" si="122"/>
        <v>9</v>
      </c>
      <c r="W1019" s="23" t="str">
        <f t="shared" si="125"/>
        <v>W</v>
      </c>
      <c r="X1019" s="23" t="str">
        <f t="shared" si="126"/>
        <v>OK</v>
      </c>
      <c r="Y1019" s="184" t="str">
        <f t="shared" si="127"/>
        <v>L0008082</v>
      </c>
      <c r="Z1019" s="28"/>
      <c r="AA1019" s="28"/>
      <c r="AB1019" s="23"/>
    </row>
    <row r="1020" spans="1:28" ht="15">
      <c r="A1020" s="2" t="s">
        <v>7441</v>
      </c>
      <c r="B1020" s="2" t="s">
        <v>13</v>
      </c>
      <c r="C1020" s="2" t="s">
        <v>14</v>
      </c>
      <c r="D1020" s="2" t="s">
        <v>1163</v>
      </c>
      <c r="E1020" s="2" t="s">
        <v>1051</v>
      </c>
      <c r="F1020" s="2" t="s">
        <v>15</v>
      </c>
      <c r="G1020" s="2" t="s">
        <v>3477</v>
      </c>
      <c r="H1020" s="2" t="s">
        <v>3514</v>
      </c>
      <c r="I1020" s="2" t="s">
        <v>16</v>
      </c>
      <c r="J1020" s="75">
        <v>1.95</v>
      </c>
      <c r="K1020" s="76">
        <v>0.25</v>
      </c>
      <c r="L1020" s="77">
        <v>0.2</v>
      </c>
      <c r="M1020" s="78">
        <v>41181</v>
      </c>
      <c r="N1020" s="96" t="s">
        <v>4617</v>
      </c>
      <c r="O1020" s="2" t="s">
        <v>218</v>
      </c>
      <c r="P1020" s="2" t="s">
        <v>3466</v>
      </c>
      <c r="Q1020" s="2" t="s">
        <v>3473</v>
      </c>
      <c r="R1020" s="23" t="str">
        <f t="shared" si="123"/>
        <v>OK-Canadian-16N-9W-20</v>
      </c>
      <c r="S1020" s="23" t="str">
        <f t="shared" si="120"/>
        <v>16N-9W-20</v>
      </c>
      <c r="T1020" s="23" t="str">
        <f t="shared" si="121"/>
        <v>16</v>
      </c>
      <c r="U1020" s="23" t="str">
        <f t="shared" si="124"/>
        <v>N</v>
      </c>
      <c r="V1020" s="23" t="str">
        <f t="shared" si="122"/>
        <v>9</v>
      </c>
      <c r="W1020" s="23" t="str">
        <f t="shared" si="125"/>
        <v>W</v>
      </c>
      <c r="X1020" s="23" t="str">
        <f t="shared" si="126"/>
        <v>OK</v>
      </c>
      <c r="Y1020" s="184" t="str">
        <f t="shared" si="127"/>
        <v>L0008083</v>
      </c>
      <c r="Z1020" s="28"/>
      <c r="AA1020" s="28"/>
      <c r="AB1020" s="23"/>
    </row>
    <row r="1021" spans="1:28" ht="15">
      <c r="A1021" s="2" t="s">
        <v>7442</v>
      </c>
      <c r="B1021" s="2" t="s">
        <v>13</v>
      </c>
      <c r="C1021" s="2" t="s">
        <v>14</v>
      </c>
      <c r="D1021" s="2" t="s">
        <v>1164</v>
      </c>
      <c r="E1021" s="23" t="s">
        <v>3188</v>
      </c>
      <c r="F1021" s="2" t="s">
        <v>15</v>
      </c>
      <c r="G1021" s="2" t="s">
        <v>3477</v>
      </c>
      <c r="H1021" s="2" t="s">
        <v>3514</v>
      </c>
      <c r="I1021" s="2" t="s">
        <v>16</v>
      </c>
      <c r="J1021" s="75">
        <v>8.2200000000000006</v>
      </c>
      <c r="K1021" s="76">
        <v>0.1125</v>
      </c>
      <c r="L1021" s="77">
        <v>0.2</v>
      </c>
      <c r="M1021" s="78">
        <v>41651</v>
      </c>
      <c r="N1021" s="96" t="s">
        <v>4611</v>
      </c>
      <c r="O1021" s="2" t="s">
        <v>218</v>
      </c>
      <c r="P1021" s="2" t="s">
        <v>3466</v>
      </c>
      <c r="Q1021" s="2" t="s">
        <v>3473</v>
      </c>
      <c r="R1021" s="23" t="str">
        <f t="shared" si="123"/>
        <v>OK-Canadian-16N-9W-20</v>
      </c>
      <c r="S1021" s="23" t="str">
        <f t="shared" si="120"/>
        <v>16N-9W-20</v>
      </c>
      <c r="T1021" s="23" t="str">
        <f t="shared" si="121"/>
        <v>16</v>
      </c>
      <c r="U1021" s="23" t="str">
        <f t="shared" si="124"/>
        <v>N</v>
      </c>
      <c r="V1021" s="23" t="str">
        <f t="shared" si="122"/>
        <v>9</v>
      </c>
      <c r="W1021" s="23" t="str">
        <f t="shared" si="125"/>
        <v>W</v>
      </c>
      <c r="X1021" s="23" t="str">
        <f t="shared" si="126"/>
        <v>OK</v>
      </c>
      <c r="Y1021" s="184" t="str">
        <f t="shared" si="127"/>
        <v>L0008084</v>
      </c>
      <c r="Z1021" s="28"/>
      <c r="AA1021" s="28"/>
      <c r="AB1021" s="23"/>
    </row>
    <row r="1022" spans="1:28" ht="15">
      <c r="A1022" s="23" t="s">
        <v>7443</v>
      </c>
      <c r="B1022" s="2" t="s">
        <v>13</v>
      </c>
      <c r="C1022" s="2" t="s">
        <v>14</v>
      </c>
      <c r="D1022" s="2" t="s">
        <v>1165</v>
      </c>
      <c r="E1022" s="23" t="s">
        <v>2552</v>
      </c>
      <c r="F1022" s="2" t="s">
        <v>15</v>
      </c>
      <c r="G1022" s="2" t="s">
        <v>3477</v>
      </c>
      <c r="H1022" s="2" t="s">
        <v>3516</v>
      </c>
      <c r="I1022" s="2" t="s">
        <v>16</v>
      </c>
      <c r="J1022" s="75">
        <v>159.26</v>
      </c>
      <c r="K1022" s="76">
        <v>15</v>
      </c>
      <c r="L1022" s="77">
        <v>0.1875</v>
      </c>
      <c r="M1022" s="78">
        <v>41169</v>
      </c>
      <c r="N1022" s="96" t="s">
        <v>5404</v>
      </c>
      <c r="O1022" s="2" t="s">
        <v>782</v>
      </c>
      <c r="P1022" s="2" t="s">
        <v>3466</v>
      </c>
      <c r="Q1022" s="2" t="s">
        <v>3473</v>
      </c>
      <c r="R1022" s="23" t="str">
        <f t="shared" si="123"/>
        <v>OK-Canadian-16N-9W-29</v>
      </c>
      <c r="S1022" s="23" t="str">
        <f t="shared" si="120"/>
        <v>16N-9W-29</v>
      </c>
      <c r="T1022" s="23" t="str">
        <f t="shared" si="121"/>
        <v>16</v>
      </c>
      <c r="U1022" s="23" t="str">
        <f t="shared" si="124"/>
        <v>N</v>
      </c>
      <c r="V1022" s="23" t="str">
        <f t="shared" si="122"/>
        <v>9</v>
      </c>
      <c r="W1022" s="23" t="str">
        <f t="shared" si="125"/>
        <v>W</v>
      </c>
      <c r="X1022" s="23" t="str">
        <f t="shared" si="126"/>
        <v>OK</v>
      </c>
      <c r="Y1022" s="184" t="str">
        <f t="shared" si="127"/>
        <v>L0008085</v>
      </c>
      <c r="Z1022" s="28"/>
      <c r="AA1022" s="28"/>
      <c r="AB1022" s="23"/>
    </row>
    <row r="1023" spans="1:28" ht="15">
      <c r="A1023" s="2" t="s">
        <v>7444</v>
      </c>
      <c r="B1023" s="2" t="s">
        <v>13</v>
      </c>
      <c r="C1023" s="2" t="s">
        <v>14</v>
      </c>
      <c r="D1023" s="2" t="s">
        <v>1166</v>
      </c>
      <c r="E1023" s="23" t="s">
        <v>2276</v>
      </c>
      <c r="F1023" s="2" t="s">
        <v>15</v>
      </c>
      <c r="G1023" s="2" t="s">
        <v>3477</v>
      </c>
      <c r="H1023" s="2" t="s">
        <v>3516</v>
      </c>
      <c r="I1023" s="2" t="s">
        <v>16</v>
      </c>
      <c r="J1023" s="75">
        <v>122.58</v>
      </c>
      <c r="K1023" s="76">
        <v>20.357099999999999</v>
      </c>
      <c r="L1023" s="77">
        <v>0.1875</v>
      </c>
      <c r="M1023" s="78">
        <v>41160</v>
      </c>
      <c r="N1023" s="96" t="s">
        <v>4614</v>
      </c>
      <c r="O1023" s="2" t="s">
        <v>782</v>
      </c>
      <c r="P1023" s="2" t="s">
        <v>3466</v>
      </c>
      <c r="Q1023" s="2" t="s">
        <v>3473</v>
      </c>
      <c r="R1023" s="23" t="str">
        <f t="shared" si="123"/>
        <v>OK-Canadian-16N-9W-29</v>
      </c>
      <c r="S1023" s="23" t="str">
        <f t="shared" si="120"/>
        <v>16N-9W-29</v>
      </c>
      <c r="T1023" s="23" t="str">
        <f t="shared" si="121"/>
        <v>16</v>
      </c>
      <c r="U1023" s="23" t="str">
        <f t="shared" si="124"/>
        <v>N</v>
      </c>
      <c r="V1023" s="23" t="str">
        <f t="shared" si="122"/>
        <v>9</v>
      </c>
      <c r="W1023" s="23" t="str">
        <f t="shared" si="125"/>
        <v>W</v>
      </c>
      <c r="X1023" s="23" t="str">
        <f t="shared" si="126"/>
        <v>OK</v>
      </c>
      <c r="Y1023" s="184" t="str">
        <f t="shared" si="127"/>
        <v>L0008086</v>
      </c>
      <c r="Z1023" s="28"/>
      <c r="AA1023" s="28"/>
      <c r="AB1023" s="23"/>
    </row>
    <row r="1024" spans="1:28" ht="15">
      <c r="A1024" s="2" t="s">
        <v>7445</v>
      </c>
      <c r="B1024" s="2" t="s">
        <v>13</v>
      </c>
      <c r="C1024" s="2" t="s">
        <v>14</v>
      </c>
      <c r="D1024" s="2" t="s">
        <v>1167</v>
      </c>
      <c r="E1024" s="23" t="s">
        <v>2692</v>
      </c>
      <c r="F1024" s="2" t="s">
        <v>15</v>
      </c>
      <c r="G1024" s="2" t="s">
        <v>3477</v>
      </c>
      <c r="H1024" s="2" t="s">
        <v>3516</v>
      </c>
      <c r="I1024" s="2" t="s">
        <v>16</v>
      </c>
      <c r="J1024" s="75">
        <v>48.02</v>
      </c>
      <c r="K1024" s="76">
        <v>22.1541</v>
      </c>
      <c r="L1024" s="77">
        <v>0.1875</v>
      </c>
      <c r="M1024" s="78">
        <v>41174</v>
      </c>
      <c r="N1024" s="96" t="s">
        <v>4613</v>
      </c>
      <c r="O1024" s="2" t="s">
        <v>782</v>
      </c>
      <c r="P1024" s="2" t="s">
        <v>3466</v>
      </c>
      <c r="Q1024" s="2" t="s">
        <v>3473</v>
      </c>
      <c r="R1024" s="23" t="str">
        <f t="shared" si="123"/>
        <v>OK-Canadian-16N-9W-29</v>
      </c>
      <c r="S1024" s="23" t="str">
        <f t="shared" si="120"/>
        <v>16N-9W-29</v>
      </c>
      <c r="T1024" s="23" t="str">
        <f t="shared" si="121"/>
        <v>16</v>
      </c>
      <c r="U1024" s="23" t="str">
        <f t="shared" si="124"/>
        <v>N</v>
      </c>
      <c r="V1024" s="23" t="str">
        <f t="shared" si="122"/>
        <v>9</v>
      </c>
      <c r="W1024" s="23" t="str">
        <f t="shared" si="125"/>
        <v>W</v>
      </c>
      <c r="X1024" s="23" t="str">
        <f t="shared" si="126"/>
        <v>OK</v>
      </c>
      <c r="Y1024" s="184" t="str">
        <f t="shared" si="127"/>
        <v>L0008087</v>
      </c>
      <c r="Z1024" s="28"/>
      <c r="AA1024" s="28"/>
      <c r="AB1024" s="23"/>
    </row>
    <row r="1025" spans="1:28" ht="15">
      <c r="A1025" s="23" t="s">
        <v>7446</v>
      </c>
      <c r="B1025" s="2" t="s">
        <v>13</v>
      </c>
      <c r="C1025" s="2" t="s">
        <v>14</v>
      </c>
      <c r="D1025" s="2" t="s">
        <v>1168</v>
      </c>
      <c r="E1025" s="23" t="s">
        <v>1777</v>
      </c>
      <c r="F1025" s="2" t="s">
        <v>15</v>
      </c>
      <c r="G1025" s="2" t="s">
        <v>3479</v>
      </c>
      <c r="H1025" s="2" t="s">
        <v>3516</v>
      </c>
      <c r="I1025" s="2" t="s">
        <v>16</v>
      </c>
      <c r="J1025" s="75">
        <v>74.959999999999994</v>
      </c>
      <c r="K1025" s="76">
        <v>17.5245</v>
      </c>
      <c r="L1025" s="77">
        <v>0.1875</v>
      </c>
      <c r="M1025" s="78">
        <v>41644</v>
      </c>
      <c r="N1025" s="96" t="s">
        <v>5405</v>
      </c>
      <c r="O1025" s="2" t="s">
        <v>782</v>
      </c>
      <c r="P1025" s="2" t="s">
        <v>3466</v>
      </c>
      <c r="Q1025" s="2" t="s">
        <v>3473</v>
      </c>
      <c r="R1025" s="23" t="str">
        <f t="shared" si="123"/>
        <v>OK-Noble-16N-9W-29</v>
      </c>
      <c r="S1025" s="23" t="str">
        <f t="shared" si="120"/>
        <v>16N-9W-29</v>
      </c>
      <c r="T1025" s="23" t="str">
        <f t="shared" si="121"/>
        <v>16</v>
      </c>
      <c r="U1025" s="23" t="str">
        <f t="shared" si="124"/>
        <v>N</v>
      </c>
      <c r="V1025" s="23" t="str">
        <f t="shared" si="122"/>
        <v>9</v>
      </c>
      <c r="W1025" s="23" t="str">
        <f t="shared" si="125"/>
        <v>W</v>
      </c>
      <c r="X1025" s="23" t="str">
        <f t="shared" si="126"/>
        <v>OK</v>
      </c>
      <c r="Y1025" s="184" t="str">
        <f t="shared" si="127"/>
        <v>L0008088</v>
      </c>
      <c r="Z1025" s="28"/>
      <c r="AA1025" s="28"/>
      <c r="AB1025" s="23"/>
    </row>
    <row r="1026" spans="1:28" ht="15">
      <c r="A1026" s="2" t="s">
        <v>7447</v>
      </c>
      <c r="B1026" s="2" t="s">
        <v>13</v>
      </c>
      <c r="C1026" s="2" t="s">
        <v>14</v>
      </c>
      <c r="D1026" s="2" t="s">
        <v>1169</v>
      </c>
      <c r="E1026" s="2" t="s">
        <v>506</v>
      </c>
      <c r="F1026" s="2" t="s">
        <v>15</v>
      </c>
      <c r="G1026" s="2" t="s">
        <v>3477</v>
      </c>
      <c r="H1026" s="2" t="s">
        <v>3516</v>
      </c>
      <c r="I1026" s="2" t="s">
        <v>16</v>
      </c>
      <c r="J1026" s="75">
        <v>50.22</v>
      </c>
      <c r="K1026" s="76">
        <v>1.2694799999999999</v>
      </c>
      <c r="L1026" s="77">
        <v>0.1875</v>
      </c>
      <c r="M1026" s="78">
        <v>41176</v>
      </c>
      <c r="N1026" s="96" t="s">
        <v>5406</v>
      </c>
      <c r="O1026" s="2" t="s">
        <v>782</v>
      </c>
      <c r="P1026" s="2" t="s">
        <v>3466</v>
      </c>
      <c r="Q1026" s="2" t="s">
        <v>3473</v>
      </c>
      <c r="R1026" s="23" t="str">
        <f t="shared" si="123"/>
        <v>OK-Canadian-16N-9W-29</v>
      </c>
      <c r="S1026" s="23" t="str">
        <f t="shared" si="120"/>
        <v>16N-9W-29</v>
      </c>
      <c r="T1026" s="23" t="str">
        <f t="shared" si="121"/>
        <v>16</v>
      </c>
      <c r="U1026" s="23" t="str">
        <f t="shared" si="124"/>
        <v>N</v>
      </c>
      <c r="V1026" s="23" t="str">
        <f t="shared" si="122"/>
        <v>9</v>
      </c>
      <c r="W1026" s="23" t="str">
        <f t="shared" si="125"/>
        <v>W</v>
      </c>
      <c r="X1026" s="23" t="str">
        <f t="shared" si="126"/>
        <v>OK</v>
      </c>
      <c r="Y1026" s="184" t="str">
        <f t="shared" si="127"/>
        <v>L0008089</v>
      </c>
      <c r="Z1026" s="28"/>
      <c r="AA1026" s="28"/>
      <c r="AB1026" s="23"/>
    </row>
    <row r="1027" spans="1:28" ht="15">
      <c r="A1027" s="2" t="s">
        <v>7448</v>
      </c>
      <c r="B1027" s="2" t="s">
        <v>13</v>
      </c>
      <c r="C1027" s="2" t="s">
        <v>14</v>
      </c>
      <c r="D1027" s="2" t="s">
        <v>1170</v>
      </c>
      <c r="E1027" s="2" t="s">
        <v>1177</v>
      </c>
      <c r="F1027" s="2" t="s">
        <v>15</v>
      </c>
      <c r="G1027" s="2" t="s">
        <v>3477</v>
      </c>
      <c r="H1027" s="2" t="s">
        <v>3516</v>
      </c>
      <c r="I1027" s="2" t="s">
        <v>16</v>
      </c>
      <c r="J1027" s="75">
        <v>155.69</v>
      </c>
      <c r="K1027" s="76">
        <v>22.5</v>
      </c>
      <c r="L1027" s="77">
        <v>0.1875</v>
      </c>
      <c r="M1027" s="78">
        <v>41165</v>
      </c>
      <c r="N1027" s="96" t="s">
        <v>5403</v>
      </c>
      <c r="O1027" s="2" t="s">
        <v>782</v>
      </c>
      <c r="P1027" s="2" t="s">
        <v>3466</v>
      </c>
      <c r="Q1027" s="2" t="s">
        <v>3473</v>
      </c>
      <c r="R1027" s="23" t="str">
        <f t="shared" si="123"/>
        <v>OK-Canadian-16N-9W-29</v>
      </c>
      <c r="S1027" s="23" t="str">
        <f t="shared" si="120"/>
        <v>16N-9W-29</v>
      </c>
      <c r="T1027" s="23" t="str">
        <f t="shared" si="121"/>
        <v>16</v>
      </c>
      <c r="U1027" s="23" t="str">
        <f t="shared" si="124"/>
        <v>N</v>
      </c>
      <c r="V1027" s="23" t="str">
        <f t="shared" si="122"/>
        <v>9</v>
      </c>
      <c r="W1027" s="23" t="str">
        <f t="shared" si="125"/>
        <v>W</v>
      </c>
      <c r="X1027" s="23" t="str">
        <f t="shared" si="126"/>
        <v>OK</v>
      </c>
      <c r="Y1027" s="184" t="str">
        <f t="shared" si="127"/>
        <v>L0008090</v>
      </c>
      <c r="Z1027" s="28"/>
      <c r="AA1027" s="28"/>
      <c r="AB1027" s="23"/>
    </row>
    <row r="1028" spans="1:28" ht="15">
      <c r="A1028" s="23" t="s">
        <v>7449</v>
      </c>
      <c r="B1028" s="2" t="s">
        <v>13</v>
      </c>
      <c r="C1028" s="2" t="s">
        <v>14</v>
      </c>
      <c r="D1028" s="2" t="s">
        <v>1171</v>
      </c>
      <c r="E1028" s="2" t="s">
        <v>616</v>
      </c>
      <c r="F1028" s="2" t="s">
        <v>15</v>
      </c>
      <c r="G1028" s="2" t="s">
        <v>3477</v>
      </c>
      <c r="H1028" s="2" t="s">
        <v>3516</v>
      </c>
      <c r="I1028" s="2" t="s">
        <v>16</v>
      </c>
      <c r="J1028" s="75">
        <v>44.12</v>
      </c>
      <c r="K1028" s="76">
        <v>8.0814000000000004</v>
      </c>
      <c r="L1028" s="77">
        <v>0.1875</v>
      </c>
      <c r="M1028" s="78">
        <v>41175</v>
      </c>
      <c r="N1028" s="96" t="s">
        <v>5406</v>
      </c>
      <c r="O1028" s="2" t="s">
        <v>782</v>
      </c>
      <c r="P1028" s="2" t="s">
        <v>3466</v>
      </c>
      <c r="Q1028" s="2" t="s">
        <v>3473</v>
      </c>
      <c r="R1028" s="23" t="str">
        <f t="shared" si="123"/>
        <v>OK-Canadian-16N-9W-29</v>
      </c>
      <c r="S1028" s="23" t="str">
        <f t="shared" si="120"/>
        <v>16N-9W-29</v>
      </c>
      <c r="T1028" s="23" t="str">
        <f t="shared" si="121"/>
        <v>16</v>
      </c>
      <c r="U1028" s="23" t="str">
        <f t="shared" si="124"/>
        <v>N</v>
      </c>
      <c r="V1028" s="23" t="str">
        <f t="shared" si="122"/>
        <v>9</v>
      </c>
      <c r="W1028" s="23" t="str">
        <f t="shared" si="125"/>
        <v>W</v>
      </c>
      <c r="X1028" s="23" t="str">
        <f t="shared" si="126"/>
        <v>OK</v>
      </c>
      <c r="Y1028" s="184" t="str">
        <f t="shared" si="127"/>
        <v>L0008091</v>
      </c>
      <c r="Z1028" s="28"/>
      <c r="AA1028" s="28"/>
      <c r="AB1028" s="23"/>
    </row>
    <row r="1029" spans="1:28" ht="15">
      <c r="A1029" s="2" t="s">
        <v>7450</v>
      </c>
      <c r="B1029" s="2" t="s">
        <v>13</v>
      </c>
      <c r="C1029" s="2" t="s">
        <v>14</v>
      </c>
      <c r="D1029" s="2" t="s">
        <v>1172</v>
      </c>
      <c r="E1029" s="2" t="s">
        <v>215</v>
      </c>
      <c r="F1029" s="2" t="s">
        <v>15</v>
      </c>
      <c r="G1029" s="2" t="s">
        <v>3477</v>
      </c>
      <c r="H1029" s="2" t="s">
        <v>3509</v>
      </c>
      <c r="I1029" s="2" t="s">
        <v>16</v>
      </c>
      <c r="J1029" s="75">
        <v>156.22</v>
      </c>
      <c r="K1029" s="76">
        <v>7.5</v>
      </c>
      <c r="L1029" s="77">
        <v>0.2</v>
      </c>
      <c r="M1029" s="78">
        <v>41658</v>
      </c>
      <c r="N1029" s="96" t="s">
        <v>5407</v>
      </c>
      <c r="O1029" s="2" t="s">
        <v>242</v>
      </c>
      <c r="P1029" s="2" t="s">
        <v>3466</v>
      </c>
      <c r="Q1029" s="2" t="s">
        <v>3473</v>
      </c>
      <c r="R1029" s="23" t="str">
        <f t="shared" si="123"/>
        <v>OK-Canadian-16N-9W-15</v>
      </c>
      <c r="S1029" s="23" t="str">
        <f t="shared" si="120"/>
        <v>16N-9W-15</v>
      </c>
      <c r="T1029" s="23" t="str">
        <f t="shared" si="121"/>
        <v>16</v>
      </c>
      <c r="U1029" s="23" t="str">
        <f t="shared" si="124"/>
        <v>N</v>
      </c>
      <c r="V1029" s="23" t="str">
        <f t="shared" si="122"/>
        <v>9</v>
      </c>
      <c r="W1029" s="23" t="str">
        <f t="shared" si="125"/>
        <v>W</v>
      </c>
      <c r="X1029" s="23" t="str">
        <f t="shared" si="126"/>
        <v>OK</v>
      </c>
      <c r="Y1029" s="184" t="str">
        <f t="shared" si="127"/>
        <v>L0008092</v>
      </c>
      <c r="Z1029" s="28"/>
      <c r="AA1029" s="28"/>
      <c r="AB1029" s="23"/>
    </row>
    <row r="1030" spans="1:28" ht="15">
      <c r="A1030" s="2" t="s">
        <v>7451</v>
      </c>
      <c r="B1030" s="2" t="s">
        <v>13</v>
      </c>
      <c r="C1030" s="2" t="s">
        <v>14</v>
      </c>
      <c r="D1030" s="2" t="s">
        <v>1173</v>
      </c>
      <c r="E1030" s="23" t="s">
        <v>2207</v>
      </c>
      <c r="F1030" s="2" t="s">
        <v>15</v>
      </c>
      <c r="G1030" s="2" t="s">
        <v>3477</v>
      </c>
      <c r="H1030" s="2" t="s">
        <v>3509</v>
      </c>
      <c r="I1030" s="2" t="s">
        <v>16</v>
      </c>
      <c r="J1030" s="75">
        <v>171.61</v>
      </c>
      <c r="K1030" s="76">
        <v>7.5</v>
      </c>
      <c r="L1030" s="77">
        <v>0.2</v>
      </c>
      <c r="M1030" s="78">
        <v>41178</v>
      </c>
      <c r="N1030" s="96" t="s">
        <v>5408</v>
      </c>
      <c r="O1030" s="2" t="s">
        <v>242</v>
      </c>
      <c r="P1030" s="2" t="s">
        <v>3466</v>
      </c>
      <c r="Q1030" s="2" t="s">
        <v>3473</v>
      </c>
      <c r="R1030" s="23" t="str">
        <f t="shared" si="123"/>
        <v>OK-Canadian-16N-9W-15</v>
      </c>
      <c r="S1030" s="23" t="str">
        <f t="shared" si="120"/>
        <v>16N-9W-15</v>
      </c>
      <c r="T1030" s="23" t="str">
        <f t="shared" si="121"/>
        <v>16</v>
      </c>
      <c r="U1030" s="23" t="str">
        <f t="shared" si="124"/>
        <v>N</v>
      </c>
      <c r="V1030" s="23" t="str">
        <f t="shared" si="122"/>
        <v>9</v>
      </c>
      <c r="W1030" s="23" t="str">
        <f t="shared" si="125"/>
        <v>W</v>
      </c>
      <c r="X1030" s="23" t="str">
        <f t="shared" si="126"/>
        <v>OK</v>
      </c>
      <c r="Y1030" s="184" t="str">
        <f t="shared" si="127"/>
        <v>L0008093</v>
      </c>
      <c r="Z1030" s="28"/>
      <c r="AA1030" s="28"/>
      <c r="AB1030" s="23"/>
    </row>
    <row r="1031" spans="1:28" ht="15">
      <c r="A1031" s="23" t="s">
        <v>7452</v>
      </c>
      <c r="B1031" s="2" t="s">
        <v>13</v>
      </c>
      <c r="C1031" s="2" t="s">
        <v>14</v>
      </c>
      <c r="D1031" s="2" t="s">
        <v>587</v>
      </c>
      <c r="E1031" s="23" t="s">
        <v>3188</v>
      </c>
      <c r="F1031" s="2" t="s">
        <v>15</v>
      </c>
      <c r="G1031" s="2" t="s">
        <v>3477</v>
      </c>
      <c r="H1031" s="2" t="s">
        <v>3509</v>
      </c>
      <c r="I1031" s="2" t="s">
        <v>16</v>
      </c>
      <c r="J1031" s="75">
        <v>166.42</v>
      </c>
      <c r="K1031" s="76">
        <v>3.0713499999999998</v>
      </c>
      <c r="L1031" s="77">
        <v>0.1875</v>
      </c>
      <c r="M1031" s="78">
        <v>41167</v>
      </c>
      <c r="N1031" s="96" t="s">
        <v>5409</v>
      </c>
      <c r="O1031" s="2" t="s">
        <v>242</v>
      </c>
      <c r="P1031" s="2" t="s">
        <v>3466</v>
      </c>
      <c r="Q1031" s="2" t="s">
        <v>3473</v>
      </c>
      <c r="R1031" s="23" t="str">
        <f t="shared" si="123"/>
        <v>OK-Canadian-16N-9W-15</v>
      </c>
      <c r="S1031" s="23" t="str">
        <f t="shared" si="120"/>
        <v>16N-9W-15</v>
      </c>
      <c r="T1031" s="23" t="str">
        <f t="shared" si="121"/>
        <v>16</v>
      </c>
      <c r="U1031" s="23" t="str">
        <f t="shared" si="124"/>
        <v>N</v>
      </c>
      <c r="V1031" s="23" t="str">
        <f t="shared" si="122"/>
        <v>9</v>
      </c>
      <c r="W1031" s="23" t="str">
        <f t="shared" si="125"/>
        <v>W</v>
      </c>
      <c r="X1031" s="23" t="str">
        <f t="shared" si="126"/>
        <v>OK</v>
      </c>
      <c r="Y1031" s="184" t="str">
        <f t="shared" si="127"/>
        <v>L0008094</v>
      </c>
      <c r="Z1031" s="28"/>
      <c r="AA1031" s="28"/>
      <c r="AB1031" s="23"/>
    </row>
    <row r="1032" spans="1:28" ht="15">
      <c r="A1032" s="2" t="s">
        <v>7453</v>
      </c>
      <c r="B1032" s="2" t="s">
        <v>13</v>
      </c>
      <c r="C1032" s="2" t="s">
        <v>14</v>
      </c>
      <c r="D1032" s="2" t="s">
        <v>1174</v>
      </c>
      <c r="E1032" s="2" t="s">
        <v>1177</v>
      </c>
      <c r="F1032" s="2" t="s">
        <v>15</v>
      </c>
      <c r="G1032" s="2" t="s">
        <v>3477</v>
      </c>
      <c r="H1032" s="2" t="s">
        <v>3509</v>
      </c>
      <c r="I1032" s="2" t="s">
        <v>16</v>
      </c>
      <c r="J1032" s="75">
        <v>117.64</v>
      </c>
      <c r="K1032" s="76">
        <v>0.98765400000000003</v>
      </c>
      <c r="L1032" s="77">
        <v>0.2</v>
      </c>
      <c r="M1032" s="78">
        <v>41187</v>
      </c>
      <c r="N1032" s="96" t="s">
        <v>5409</v>
      </c>
      <c r="O1032" s="2" t="s">
        <v>242</v>
      </c>
      <c r="P1032" s="2" t="s">
        <v>3466</v>
      </c>
      <c r="Q1032" s="2" t="s">
        <v>3473</v>
      </c>
      <c r="R1032" s="23" t="str">
        <f t="shared" si="123"/>
        <v>OK-Canadian-16N-9W-15</v>
      </c>
      <c r="S1032" s="23" t="str">
        <f t="shared" ref="S1032:S1095" si="128">_xlfn.TEXTAFTER(R1032,"-",2,1,0,"ERROR")</f>
        <v>16N-9W-15</v>
      </c>
      <c r="T1032" s="23" t="str">
        <f t="shared" ref="T1032:T1095" si="129">_xlfn.TEXTBEFORE(P1032,U1032)</f>
        <v>16</v>
      </c>
      <c r="U1032" s="23" t="str">
        <f t="shared" si="124"/>
        <v>N</v>
      </c>
      <c r="V1032" s="23" t="str">
        <f t="shared" ref="V1032:V1095" si="130">_xlfn.TEXTBEFORE(Q1032,W1032)</f>
        <v>9</v>
      </c>
      <c r="W1032" s="23" t="str">
        <f t="shared" si="125"/>
        <v>W</v>
      </c>
      <c r="X1032" s="23" t="str">
        <f t="shared" si="126"/>
        <v>OK</v>
      </c>
      <c r="Y1032" s="184" t="str">
        <f t="shared" si="127"/>
        <v>L0008095</v>
      </c>
      <c r="Z1032" s="28"/>
      <c r="AA1032" s="28"/>
      <c r="AB1032" s="23"/>
    </row>
    <row r="1033" spans="1:28" ht="15">
      <c r="A1033" s="2" t="s">
        <v>7454</v>
      </c>
      <c r="B1033" s="2" t="s">
        <v>13</v>
      </c>
      <c r="C1033" s="2" t="s">
        <v>14</v>
      </c>
      <c r="D1033" s="2" t="s">
        <v>1175</v>
      </c>
      <c r="E1033" s="2" t="s">
        <v>1396</v>
      </c>
      <c r="F1033" s="2" t="s">
        <v>15</v>
      </c>
      <c r="G1033" s="2" t="s">
        <v>3477</v>
      </c>
      <c r="H1033" s="2" t="s">
        <v>3515</v>
      </c>
      <c r="I1033" s="2" t="s">
        <v>16</v>
      </c>
      <c r="J1033" s="75">
        <v>117.63</v>
      </c>
      <c r="K1033" s="76">
        <v>0.5</v>
      </c>
      <c r="L1033" s="77">
        <v>0.2</v>
      </c>
      <c r="M1033" s="78">
        <v>41659</v>
      </c>
      <c r="N1033" s="96" t="s">
        <v>5410</v>
      </c>
      <c r="O1033" s="2" t="s">
        <v>140</v>
      </c>
      <c r="P1033" s="2" t="s">
        <v>3466</v>
      </c>
      <c r="Q1033" s="2" t="s">
        <v>3473</v>
      </c>
      <c r="R1033" s="23" t="str">
        <f t="shared" ref="R1033:R1096" si="131">_xlfn.TEXTJOIN("-",TRUE,F1033,G1033,P1033,Q1033,O1033)</f>
        <v>OK-Canadian-16N-9W-17</v>
      </c>
      <c r="S1033" s="23" t="str">
        <f t="shared" si="128"/>
        <v>16N-9W-17</v>
      </c>
      <c r="T1033" s="23" t="str">
        <f t="shared" si="129"/>
        <v>16</v>
      </c>
      <c r="U1033" s="23" t="str">
        <f t="shared" ref="U1033:U1096" si="132">RIGHT(P1033,1)</f>
        <v>N</v>
      </c>
      <c r="V1033" s="23" t="str">
        <f t="shared" si="130"/>
        <v>9</v>
      </c>
      <c r="W1033" s="23" t="str">
        <f t="shared" ref="W1033:W1096" si="133">RIGHT(Q1033,1)</f>
        <v>W</v>
      </c>
      <c r="X1033" s="23" t="str">
        <f t="shared" ref="X1033:X1096" si="134">LEFT(A1033,2)</f>
        <v>OK</v>
      </c>
      <c r="Y1033" s="184" t="str">
        <f t="shared" ref="Y1033:Y1096" si="135">MID(A1033,4,8)</f>
        <v>L0008096</v>
      </c>
      <c r="Z1033" s="28"/>
      <c r="AA1033" s="28"/>
      <c r="AB1033" s="23"/>
    </row>
    <row r="1034" spans="1:28" ht="15">
      <c r="A1034" s="23" t="s">
        <v>7455</v>
      </c>
      <c r="B1034" s="2" t="s">
        <v>13</v>
      </c>
      <c r="C1034" s="2" t="s">
        <v>14</v>
      </c>
      <c r="D1034" s="2" t="s">
        <v>1176</v>
      </c>
      <c r="E1034" s="23" t="s">
        <v>1274</v>
      </c>
      <c r="F1034" s="2" t="s">
        <v>15</v>
      </c>
      <c r="G1034" s="2" t="s">
        <v>3477</v>
      </c>
      <c r="H1034" s="2" t="s">
        <v>3515</v>
      </c>
      <c r="I1034" s="2" t="s">
        <v>16</v>
      </c>
      <c r="J1034" s="75">
        <v>39.270000000000003</v>
      </c>
      <c r="K1034" s="76">
        <v>3.6999999999999998E-2</v>
      </c>
      <c r="L1034" s="77">
        <v>0.1875</v>
      </c>
      <c r="M1034" s="78">
        <v>41179</v>
      </c>
      <c r="N1034" s="96" t="s">
        <v>5410</v>
      </c>
      <c r="O1034" s="2" t="s">
        <v>140</v>
      </c>
      <c r="P1034" s="2" t="s">
        <v>3466</v>
      </c>
      <c r="Q1034" s="2" t="s">
        <v>3473</v>
      </c>
      <c r="R1034" s="23" t="str">
        <f t="shared" si="131"/>
        <v>OK-Canadian-16N-9W-17</v>
      </c>
      <c r="S1034" s="23" t="str">
        <f t="shared" si="128"/>
        <v>16N-9W-17</v>
      </c>
      <c r="T1034" s="23" t="str">
        <f t="shared" si="129"/>
        <v>16</v>
      </c>
      <c r="U1034" s="23" t="str">
        <f t="shared" si="132"/>
        <v>N</v>
      </c>
      <c r="V1034" s="23" t="str">
        <f t="shared" si="130"/>
        <v>9</v>
      </c>
      <c r="W1034" s="23" t="str">
        <f t="shared" si="133"/>
        <v>W</v>
      </c>
      <c r="X1034" s="23" t="str">
        <f t="shared" si="134"/>
        <v>OK</v>
      </c>
      <c r="Y1034" s="184" t="str">
        <f t="shared" si="135"/>
        <v>L0008097</v>
      </c>
      <c r="Z1034" s="28"/>
      <c r="AA1034" s="28"/>
      <c r="AB1034" s="23"/>
    </row>
    <row r="1035" spans="1:28" ht="15">
      <c r="A1035" s="2" t="s">
        <v>7456</v>
      </c>
      <c r="B1035" s="2" t="s">
        <v>13</v>
      </c>
      <c r="C1035" s="2" t="s">
        <v>14</v>
      </c>
      <c r="D1035" s="2" t="s">
        <v>1178</v>
      </c>
      <c r="E1035" s="23" t="s">
        <v>3126</v>
      </c>
      <c r="F1035" s="2" t="s">
        <v>15</v>
      </c>
      <c r="G1035" s="2" t="s">
        <v>3479</v>
      </c>
      <c r="H1035" s="2" t="s">
        <v>3515</v>
      </c>
      <c r="I1035" s="2" t="s">
        <v>16</v>
      </c>
      <c r="J1035" s="75">
        <v>34.67</v>
      </c>
      <c r="K1035" s="76">
        <v>9.7299999999999998E-2</v>
      </c>
      <c r="L1035" s="77">
        <v>0.2</v>
      </c>
      <c r="M1035" s="78">
        <v>41167</v>
      </c>
      <c r="N1035" s="96" t="s">
        <v>5411</v>
      </c>
      <c r="O1035" s="2" t="s">
        <v>140</v>
      </c>
      <c r="P1035" s="2" t="s">
        <v>3466</v>
      </c>
      <c r="Q1035" s="2" t="s">
        <v>3473</v>
      </c>
      <c r="R1035" s="23" t="str">
        <f t="shared" si="131"/>
        <v>OK-Noble-16N-9W-17</v>
      </c>
      <c r="S1035" s="23" t="str">
        <f t="shared" si="128"/>
        <v>16N-9W-17</v>
      </c>
      <c r="T1035" s="23" t="str">
        <f t="shared" si="129"/>
        <v>16</v>
      </c>
      <c r="U1035" s="23" t="str">
        <f t="shared" si="132"/>
        <v>N</v>
      </c>
      <c r="V1035" s="23" t="str">
        <f t="shared" si="130"/>
        <v>9</v>
      </c>
      <c r="W1035" s="23" t="str">
        <f t="shared" si="133"/>
        <v>W</v>
      </c>
      <c r="X1035" s="23" t="str">
        <f t="shared" si="134"/>
        <v>OK</v>
      </c>
      <c r="Y1035" s="184" t="str">
        <f t="shared" si="135"/>
        <v>L0008098</v>
      </c>
      <c r="Z1035" s="28"/>
      <c r="AA1035" s="28"/>
      <c r="AB1035" s="23"/>
    </row>
    <row r="1036" spans="1:28" ht="15">
      <c r="A1036" s="2" t="s">
        <v>7457</v>
      </c>
      <c r="B1036" s="2" t="s">
        <v>13</v>
      </c>
      <c r="C1036" s="2" t="s">
        <v>14</v>
      </c>
      <c r="D1036" s="2" t="s">
        <v>1179</v>
      </c>
      <c r="E1036" s="23" t="s">
        <v>2276</v>
      </c>
      <c r="F1036" s="2" t="s">
        <v>15</v>
      </c>
      <c r="G1036" s="2" t="s">
        <v>3479</v>
      </c>
      <c r="H1036" s="2" t="s">
        <v>3518</v>
      </c>
      <c r="I1036" s="2" t="s">
        <v>16</v>
      </c>
      <c r="J1036" s="75">
        <v>40.67</v>
      </c>
      <c r="K1036" s="76">
        <v>1.66665</v>
      </c>
      <c r="L1036" s="77">
        <v>0.125</v>
      </c>
      <c r="M1036" s="78">
        <v>41188</v>
      </c>
      <c r="N1036" s="96" t="s">
        <v>5412</v>
      </c>
      <c r="O1036" s="2" t="s">
        <v>233</v>
      </c>
      <c r="P1036" s="2" t="s">
        <v>3466</v>
      </c>
      <c r="Q1036" s="2" t="s">
        <v>3473</v>
      </c>
      <c r="R1036" s="23" t="str">
        <f t="shared" si="131"/>
        <v>OK-Noble-16N-9W-19</v>
      </c>
      <c r="S1036" s="23" t="str">
        <f t="shared" si="128"/>
        <v>16N-9W-19</v>
      </c>
      <c r="T1036" s="23" t="str">
        <f t="shared" si="129"/>
        <v>16</v>
      </c>
      <c r="U1036" s="23" t="str">
        <f t="shared" si="132"/>
        <v>N</v>
      </c>
      <c r="V1036" s="23" t="str">
        <f t="shared" si="130"/>
        <v>9</v>
      </c>
      <c r="W1036" s="23" t="str">
        <f t="shared" si="133"/>
        <v>W</v>
      </c>
      <c r="X1036" s="23" t="str">
        <f t="shared" si="134"/>
        <v>OK</v>
      </c>
      <c r="Y1036" s="184" t="str">
        <f t="shared" si="135"/>
        <v>L0008099</v>
      </c>
      <c r="Z1036" s="28"/>
      <c r="AA1036" s="28"/>
      <c r="AB1036" s="23"/>
    </row>
    <row r="1037" spans="1:28" ht="15">
      <c r="A1037" s="23" t="s">
        <v>7458</v>
      </c>
      <c r="B1037" s="2" t="s">
        <v>13</v>
      </c>
      <c r="C1037" s="2" t="s">
        <v>14</v>
      </c>
      <c r="D1037" s="2" t="s">
        <v>1180</v>
      </c>
      <c r="E1037" s="23" t="s">
        <v>2552</v>
      </c>
      <c r="F1037" s="2" t="s">
        <v>15</v>
      </c>
      <c r="G1037" s="2" t="s">
        <v>3479</v>
      </c>
      <c r="H1037" s="2" t="s">
        <v>3516</v>
      </c>
      <c r="I1037" s="2" t="s">
        <v>16</v>
      </c>
      <c r="J1037" s="75">
        <v>81.819999999999993</v>
      </c>
      <c r="K1037" s="76">
        <v>1.6667000000000001</v>
      </c>
      <c r="L1037" s="77">
        <v>0.1875</v>
      </c>
      <c r="M1037" s="78">
        <v>41656</v>
      </c>
      <c r="N1037" s="96" t="s">
        <v>5411</v>
      </c>
      <c r="O1037" s="2" t="s">
        <v>782</v>
      </c>
      <c r="P1037" s="2" t="s">
        <v>3466</v>
      </c>
      <c r="Q1037" s="2" t="s">
        <v>3473</v>
      </c>
      <c r="R1037" s="23" t="str">
        <f t="shared" si="131"/>
        <v>OK-Noble-16N-9W-29</v>
      </c>
      <c r="S1037" s="23" t="str">
        <f t="shared" si="128"/>
        <v>16N-9W-29</v>
      </c>
      <c r="T1037" s="23" t="str">
        <f t="shared" si="129"/>
        <v>16</v>
      </c>
      <c r="U1037" s="23" t="str">
        <f t="shared" si="132"/>
        <v>N</v>
      </c>
      <c r="V1037" s="23" t="str">
        <f t="shared" si="130"/>
        <v>9</v>
      </c>
      <c r="W1037" s="23" t="str">
        <f t="shared" si="133"/>
        <v>W</v>
      </c>
      <c r="X1037" s="23" t="str">
        <f t="shared" si="134"/>
        <v>OK</v>
      </c>
      <c r="Y1037" s="184" t="str">
        <f t="shared" si="135"/>
        <v>L0008100</v>
      </c>
      <c r="Z1037" s="28"/>
      <c r="AA1037" s="28"/>
      <c r="AB1037" s="23"/>
    </row>
    <row r="1038" spans="1:28" ht="15">
      <c r="A1038" s="2" t="s">
        <v>7459</v>
      </c>
      <c r="B1038" s="2" t="s">
        <v>13</v>
      </c>
      <c r="C1038" s="2" t="s">
        <v>14</v>
      </c>
      <c r="D1038" s="2" t="s">
        <v>1181</v>
      </c>
      <c r="E1038" s="2" t="s">
        <v>354</v>
      </c>
      <c r="F1038" s="2" t="s">
        <v>15</v>
      </c>
      <c r="G1038" s="2" t="s">
        <v>3479</v>
      </c>
      <c r="H1038" s="2" t="s">
        <v>3516</v>
      </c>
      <c r="I1038" s="2" t="s">
        <v>16</v>
      </c>
      <c r="J1038" s="75">
        <v>84.22</v>
      </c>
      <c r="K1038" s="76">
        <v>0.55549999999999999</v>
      </c>
      <c r="L1038" s="77">
        <v>0.1875</v>
      </c>
      <c r="M1038" s="78">
        <v>41176</v>
      </c>
      <c r="N1038" s="96" t="s">
        <v>5413</v>
      </c>
      <c r="O1038" s="2" t="s">
        <v>782</v>
      </c>
      <c r="P1038" s="2" t="s">
        <v>3466</v>
      </c>
      <c r="Q1038" s="2" t="s">
        <v>3473</v>
      </c>
      <c r="R1038" s="23" t="str">
        <f t="shared" si="131"/>
        <v>OK-Noble-16N-9W-29</v>
      </c>
      <c r="S1038" s="23" t="str">
        <f t="shared" si="128"/>
        <v>16N-9W-29</v>
      </c>
      <c r="T1038" s="23" t="str">
        <f t="shared" si="129"/>
        <v>16</v>
      </c>
      <c r="U1038" s="23" t="str">
        <f t="shared" si="132"/>
        <v>N</v>
      </c>
      <c r="V1038" s="23" t="str">
        <f t="shared" si="130"/>
        <v>9</v>
      </c>
      <c r="W1038" s="23" t="str">
        <f t="shared" si="133"/>
        <v>W</v>
      </c>
      <c r="X1038" s="23" t="str">
        <f t="shared" si="134"/>
        <v>OK</v>
      </c>
      <c r="Y1038" s="184" t="str">
        <f t="shared" si="135"/>
        <v>L0008101</v>
      </c>
      <c r="Z1038" s="28"/>
      <c r="AA1038" s="28"/>
      <c r="AB1038" s="23"/>
    </row>
    <row r="1039" spans="1:28" ht="15">
      <c r="A1039" s="2" t="s">
        <v>7460</v>
      </c>
      <c r="B1039" s="2" t="s">
        <v>13</v>
      </c>
      <c r="C1039" s="2" t="s">
        <v>14</v>
      </c>
      <c r="D1039" s="2" t="s">
        <v>1182</v>
      </c>
      <c r="E1039" s="2" t="s">
        <v>354</v>
      </c>
      <c r="F1039" s="2" t="s">
        <v>15</v>
      </c>
      <c r="G1039" s="2" t="s">
        <v>3479</v>
      </c>
      <c r="H1039" s="2" t="s">
        <v>3516</v>
      </c>
      <c r="I1039" s="2" t="s">
        <v>16</v>
      </c>
      <c r="J1039" s="75">
        <v>81.05</v>
      </c>
      <c r="K1039" s="76">
        <v>10.056900000000001</v>
      </c>
      <c r="L1039" s="77">
        <v>0.125</v>
      </c>
      <c r="M1039" s="78">
        <v>41161</v>
      </c>
      <c r="N1039" s="96" t="s">
        <v>5414</v>
      </c>
      <c r="O1039" s="2" t="s">
        <v>782</v>
      </c>
      <c r="P1039" s="2" t="s">
        <v>3466</v>
      </c>
      <c r="Q1039" s="2" t="s">
        <v>3473</v>
      </c>
      <c r="R1039" s="23" t="str">
        <f t="shared" si="131"/>
        <v>OK-Noble-16N-9W-29</v>
      </c>
      <c r="S1039" s="23" t="str">
        <f t="shared" si="128"/>
        <v>16N-9W-29</v>
      </c>
      <c r="T1039" s="23" t="str">
        <f t="shared" si="129"/>
        <v>16</v>
      </c>
      <c r="U1039" s="23" t="str">
        <f t="shared" si="132"/>
        <v>N</v>
      </c>
      <c r="V1039" s="23" t="str">
        <f t="shared" si="130"/>
        <v>9</v>
      </c>
      <c r="W1039" s="23" t="str">
        <f t="shared" si="133"/>
        <v>W</v>
      </c>
      <c r="X1039" s="23" t="str">
        <f t="shared" si="134"/>
        <v>OK</v>
      </c>
      <c r="Y1039" s="184" t="str">
        <f t="shared" si="135"/>
        <v>L0008102</v>
      </c>
      <c r="Z1039" s="28"/>
      <c r="AA1039" s="28"/>
      <c r="AB1039" s="23"/>
    </row>
    <row r="1040" spans="1:28" ht="15">
      <c r="A1040" s="23" t="s">
        <v>7461</v>
      </c>
      <c r="B1040" s="2" t="s">
        <v>13</v>
      </c>
      <c r="C1040" s="2" t="s">
        <v>14</v>
      </c>
      <c r="D1040" s="2" t="s">
        <v>1183</v>
      </c>
      <c r="E1040" s="23" t="s">
        <v>1502</v>
      </c>
      <c r="F1040" s="2" t="s">
        <v>15</v>
      </c>
      <c r="G1040" s="2" t="s">
        <v>3477</v>
      </c>
      <c r="H1040" s="2" t="s">
        <v>3516</v>
      </c>
      <c r="I1040" s="2" t="s">
        <v>16</v>
      </c>
      <c r="J1040" s="75">
        <v>118.17</v>
      </c>
      <c r="K1040" s="76">
        <v>30</v>
      </c>
      <c r="L1040" s="77">
        <v>0.1875</v>
      </c>
      <c r="M1040" s="78">
        <v>41193</v>
      </c>
      <c r="N1040" s="96" t="s">
        <v>5415</v>
      </c>
      <c r="O1040" s="2" t="s">
        <v>782</v>
      </c>
      <c r="P1040" s="2" t="s">
        <v>3466</v>
      </c>
      <c r="Q1040" s="2" t="s">
        <v>3473</v>
      </c>
      <c r="R1040" s="23" t="str">
        <f t="shared" si="131"/>
        <v>OK-Canadian-16N-9W-29</v>
      </c>
      <c r="S1040" s="23" t="str">
        <f t="shared" si="128"/>
        <v>16N-9W-29</v>
      </c>
      <c r="T1040" s="23" t="str">
        <f t="shared" si="129"/>
        <v>16</v>
      </c>
      <c r="U1040" s="23" t="str">
        <f t="shared" si="132"/>
        <v>N</v>
      </c>
      <c r="V1040" s="23" t="str">
        <f t="shared" si="130"/>
        <v>9</v>
      </c>
      <c r="W1040" s="23" t="str">
        <f t="shared" si="133"/>
        <v>W</v>
      </c>
      <c r="X1040" s="23" t="str">
        <f t="shared" si="134"/>
        <v>OK</v>
      </c>
      <c r="Y1040" s="184" t="str">
        <f t="shared" si="135"/>
        <v>L0008103</v>
      </c>
      <c r="Z1040" s="28"/>
      <c r="AA1040" s="28"/>
      <c r="AB1040" s="23"/>
    </row>
    <row r="1041" spans="1:28" ht="15">
      <c r="A1041" s="2" t="s">
        <v>7462</v>
      </c>
      <c r="B1041" s="2" t="s">
        <v>3475</v>
      </c>
      <c r="C1041" s="2" t="s">
        <v>14</v>
      </c>
      <c r="D1041" s="2" t="s">
        <v>1184</v>
      </c>
      <c r="E1041" s="23" t="s">
        <v>1589</v>
      </c>
      <c r="F1041" s="2" t="s">
        <v>15</v>
      </c>
      <c r="G1041" s="2" t="s">
        <v>3477</v>
      </c>
      <c r="H1041" s="2" t="s">
        <v>3516</v>
      </c>
      <c r="I1041" s="2" t="s">
        <v>16</v>
      </c>
      <c r="J1041" s="75">
        <v>39.520000000000003</v>
      </c>
      <c r="K1041" s="76">
        <v>6.6666999999999996</v>
      </c>
      <c r="L1041" s="77">
        <v>0.125</v>
      </c>
      <c r="M1041" s="78">
        <v>41665</v>
      </c>
      <c r="N1041" s="96" t="s">
        <v>5416</v>
      </c>
      <c r="O1041" s="2" t="s">
        <v>782</v>
      </c>
      <c r="P1041" s="2" t="s">
        <v>3466</v>
      </c>
      <c r="Q1041" s="2" t="s">
        <v>3473</v>
      </c>
      <c r="R1041" s="23" t="str">
        <f t="shared" si="131"/>
        <v>OK-Canadian-16N-9W-29</v>
      </c>
      <c r="S1041" s="23" t="str">
        <f t="shared" si="128"/>
        <v>16N-9W-29</v>
      </c>
      <c r="T1041" s="23" t="str">
        <f t="shared" si="129"/>
        <v>16</v>
      </c>
      <c r="U1041" s="23" t="str">
        <f t="shared" si="132"/>
        <v>N</v>
      </c>
      <c r="V1041" s="23" t="str">
        <f t="shared" si="130"/>
        <v>9</v>
      </c>
      <c r="W1041" s="23" t="str">
        <f t="shared" si="133"/>
        <v>W</v>
      </c>
      <c r="X1041" s="23" t="str">
        <f t="shared" si="134"/>
        <v>OK</v>
      </c>
      <c r="Y1041" s="184" t="str">
        <f t="shared" si="135"/>
        <v>L0008104</v>
      </c>
      <c r="Z1041" s="28"/>
      <c r="AA1041" s="28"/>
      <c r="AB1041" s="23"/>
    </row>
    <row r="1042" spans="1:28" ht="15">
      <c r="A1042" s="2" t="s">
        <v>7463</v>
      </c>
      <c r="B1042" s="2" t="s">
        <v>13</v>
      </c>
      <c r="C1042" s="2" t="s">
        <v>14</v>
      </c>
      <c r="D1042" s="2" t="s">
        <v>1185</v>
      </c>
      <c r="E1042" s="2" t="s">
        <v>174</v>
      </c>
      <c r="F1042" s="2" t="s">
        <v>15</v>
      </c>
      <c r="G1042" s="2" t="s">
        <v>3477</v>
      </c>
      <c r="H1042" s="2" t="s">
        <v>3516</v>
      </c>
      <c r="I1042" s="2" t="s">
        <v>16</v>
      </c>
      <c r="J1042" s="75">
        <v>119.3</v>
      </c>
      <c r="K1042" s="76">
        <v>7.5</v>
      </c>
      <c r="L1042" s="77">
        <v>0.1875</v>
      </c>
      <c r="M1042" s="78">
        <v>41164</v>
      </c>
      <c r="N1042" s="96" t="s">
        <v>5417</v>
      </c>
      <c r="O1042" s="2" t="s">
        <v>782</v>
      </c>
      <c r="P1042" s="2" t="s">
        <v>3466</v>
      </c>
      <c r="Q1042" s="2" t="s">
        <v>3473</v>
      </c>
      <c r="R1042" s="23" t="str">
        <f t="shared" si="131"/>
        <v>OK-Canadian-16N-9W-29</v>
      </c>
      <c r="S1042" s="23" t="str">
        <f t="shared" si="128"/>
        <v>16N-9W-29</v>
      </c>
      <c r="T1042" s="23" t="str">
        <f t="shared" si="129"/>
        <v>16</v>
      </c>
      <c r="U1042" s="23" t="str">
        <f t="shared" si="132"/>
        <v>N</v>
      </c>
      <c r="V1042" s="23" t="str">
        <f t="shared" si="130"/>
        <v>9</v>
      </c>
      <c r="W1042" s="23" t="str">
        <f t="shared" si="133"/>
        <v>W</v>
      </c>
      <c r="X1042" s="23" t="str">
        <f t="shared" si="134"/>
        <v>OK</v>
      </c>
      <c r="Y1042" s="184" t="str">
        <f t="shared" si="135"/>
        <v>L0008105</v>
      </c>
      <c r="Z1042" s="28"/>
      <c r="AA1042" s="28"/>
      <c r="AB1042" s="23"/>
    </row>
    <row r="1043" spans="1:28" ht="15">
      <c r="A1043" s="23" t="s">
        <v>7464</v>
      </c>
      <c r="B1043" s="2" t="s">
        <v>13</v>
      </c>
      <c r="C1043" s="2" t="s">
        <v>14</v>
      </c>
      <c r="D1043" s="2" t="s">
        <v>1186</v>
      </c>
      <c r="E1043" s="2" t="s">
        <v>1396</v>
      </c>
      <c r="F1043" s="2" t="s">
        <v>15</v>
      </c>
      <c r="G1043" s="2" t="s">
        <v>3477</v>
      </c>
      <c r="H1043" s="2" t="s">
        <v>3515</v>
      </c>
      <c r="I1043" s="2" t="s">
        <v>16</v>
      </c>
      <c r="J1043" s="75">
        <v>39.83</v>
      </c>
      <c r="K1043" s="76">
        <v>3.6999999999999998E-2</v>
      </c>
      <c r="L1043" s="77">
        <v>0.1875</v>
      </c>
      <c r="M1043" s="78">
        <v>41166</v>
      </c>
      <c r="N1043" s="96" t="s">
        <v>5418</v>
      </c>
      <c r="O1043" s="2" t="s">
        <v>140</v>
      </c>
      <c r="P1043" s="2" t="s">
        <v>3466</v>
      </c>
      <c r="Q1043" s="2" t="s">
        <v>3473</v>
      </c>
      <c r="R1043" s="23" t="str">
        <f t="shared" si="131"/>
        <v>OK-Canadian-16N-9W-17</v>
      </c>
      <c r="S1043" s="23" t="str">
        <f t="shared" si="128"/>
        <v>16N-9W-17</v>
      </c>
      <c r="T1043" s="23" t="str">
        <f t="shared" si="129"/>
        <v>16</v>
      </c>
      <c r="U1043" s="23" t="str">
        <f t="shared" si="132"/>
        <v>N</v>
      </c>
      <c r="V1043" s="23" t="str">
        <f t="shared" si="130"/>
        <v>9</v>
      </c>
      <c r="W1043" s="23" t="str">
        <f t="shared" si="133"/>
        <v>W</v>
      </c>
      <c r="X1043" s="23" t="str">
        <f t="shared" si="134"/>
        <v>OK</v>
      </c>
      <c r="Y1043" s="184" t="str">
        <f t="shared" si="135"/>
        <v>L0008106</v>
      </c>
      <c r="Z1043" s="28"/>
      <c r="AA1043" s="28"/>
      <c r="AB1043" s="23"/>
    </row>
    <row r="1044" spans="1:28" ht="15">
      <c r="A1044" s="2" t="s">
        <v>7465</v>
      </c>
      <c r="B1044" s="2" t="s">
        <v>13</v>
      </c>
      <c r="C1044" s="2" t="s">
        <v>14</v>
      </c>
      <c r="D1044" s="2" t="s">
        <v>1187</v>
      </c>
      <c r="E1044" s="2" t="s">
        <v>995</v>
      </c>
      <c r="F1044" s="2" t="s">
        <v>15</v>
      </c>
      <c r="G1044" s="2" t="s">
        <v>3479</v>
      </c>
      <c r="H1044" s="2" t="s">
        <v>3518</v>
      </c>
      <c r="I1044" s="2" t="s">
        <v>16</v>
      </c>
      <c r="J1044" s="75">
        <v>41.36</v>
      </c>
      <c r="K1044" s="76">
        <v>3.3332999999999999</v>
      </c>
      <c r="L1044" s="77">
        <v>0.125</v>
      </c>
      <c r="M1044" s="78">
        <v>41188</v>
      </c>
      <c r="N1044" s="96" t="s">
        <v>5419</v>
      </c>
      <c r="O1044" s="2" t="s">
        <v>233</v>
      </c>
      <c r="P1044" s="2" t="s">
        <v>3466</v>
      </c>
      <c r="Q1044" s="2" t="s">
        <v>3473</v>
      </c>
      <c r="R1044" s="23" t="str">
        <f t="shared" si="131"/>
        <v>OK-Noble-16N-9W-19</v>
      </c>
      <c r="S1044" s="23" t="str">
        <f t="shared" si="128"/>
        <v>16N-9W-19</v>
      </c>
      <c r="T1044" s="23" t="str">
        <f t="shared" si="129"/>
        <v>16</v>
      </c>
      <c r="U1044" s="23" t="str">
        <f t="shared" si="132"/>
        <v>N</v>
      </c>
      <c r="V1044" s="23" t="str">
        <f t="shared" si="130"/>
        <v>9</v>
      </c>
      <c r="W1044" s="23" t="str">
        <f t="shared" si="133"/>
        <v>W</v>
      </c>
      <c r="X1044" s="23" t="str">
        <f t="shared" si="134"/>
        <v>OK</v>
      </c>
      <c r="Y1044" s="184" t="str">
        <f t="shared" si="135"/>
        <v>L0008107</v>
      </c>
      <c r="Z1044" s="28"/>
      <c r="AA1044" s="28"/>
      <c r="AB1044" s="23"/>
    </row>
    <row r="1045" spans="1:28" ht="15">
      <c r="A1045" s="2" t="s">
        <v>7466</v>
      </c>
      <c r="B1045" s="2" t="s">
        <v>13</v>
      </c>
      <c r="C1045" s="2" t="s">
        <v>14</v>
      </c>
      <c r="D1045" s="2" t="s">
        <v>1188</v>
      </c>
      <c r="E1045" s="2" t="s">
        <v>774</v>
      </c>
      <c r="F1045" s="2" t="s">
        <v>15</v>
      </c>
      <c r="G1045" s="2" t="s">
        <v>3479</v>
      </c>
      <c r="H1045" s="2" t="s">
        <v>3518</v>
      </c>
      <c r="I1045" s="2" t="s">
        <v>16</v>
      </c>
      <c r="J1045" s="75">
        <v>40.01</v>
      </c>
      <c r="K1045" s="76">
        <v>8.7052999999999994</v>
      </c>
      <c r="L1045" s="77">
        <v>0.1875</v>
      </c>
      <c r="M1045" s="78">
        <v>41665</v>
      </c>
      <c r="N1045" s="96" t="s">
        <v>5420</v>
      </c>
      <c r="O1045" s="2" t="s">
        <v>233</v>
      </c>
      <c r="P1045" s="2" t="s">
        <v>3466</v>
      </c>
      <c r="Q1045" s="2" t="s">
        <v>3473</v>
      </c>
      <c r="R1045" s="23" t="str">
        <f t="shared" si="131"/>
        <v>OK-Noble-16N-9W-19</v>
      </c>
      <c r="S1045" s="23" t="str">
        <f t="shared" si="128"/>
        <v>16N-9W-19</v>
      </c>
      <c r="T1045" s="23" t="str">
        <f t="shared" si="129"/>
        <v>16</v>
      </c>
      <c r="U1045" s="23" t="str">
        <f t="shared" si="132"/>
        <v>N</v>
      </c>
      <c r="V1045" s="23" t="str">
        <f t="shared" si="130"/>
        <v>9</v>
      </c>
      <c r="W1045" s="23" t="str">
        <f t="shared" si="133"/>
        <v>W</v>
      </c>
      <c r="X1045" s="23" t="str">
        <f t="shared" si="134"/>
        <v>OK</v>
      </c>
      <c r="Y1045" s="184" t="str">
        <f t="shared" si="135"/>
        <v>L0008108</v>
      </c>
      <c r="Z1045" s="28"/>
      <c r="AA1045" s="28"/>
      <c r="AB1045" s="23"/>
    </row>
    <row r="1046" spans="1:28" ht="15">
      <c r="A1046" s="23" t="s">
        <v>7467</v>
      </c>
      <c r="B1046" s="2" t="s">
        <v>13</v>
      </c>
      <c r="C1046" s="2" t="s">
        <v>14</v>
      </c>
      <c r="D1046" s="2" t="s">
        <v>1189</v>
      </c>
      <c r="E1046" s="2" t="s">
        <v>111</v>
      </c>
      <c r="F1046" s="2" t="s">
        <v>15</v>
      </c>
      <c r="G1046" s="2" t="s">
        <v>3477</v>
      </c>
      <c r="H1046" s="2" t="s">
        <v>3514</v>
      </c>
      <c r="I1046" s="2" t="s">
        <v>16</v>
      </c>
      <c r="J1046" s="75">
        <v>8.3800000000000008</v>
      </c>
      <c r="K1046" s="76">
        <v>0.1125</v>
      </c>
      <c r="L1046" s="77">
        <v>0.1875</v>
      </c>
      <c r="M1046" s="78">
        <v>41184</v>
      </c>
      <c r="N1046" s="96" t="s">
        <v>5421</v>
      </c>
      <c r="O1046" s="2" t="s">
        <v>218</v>
      </c>
      <c r="P1046" s="2" t="s">
        <v>3466</v>
      </c>
      <c r="Q1046" s="2" t="s">
        <v>3473</v>
      </c>
      <c r="R1046" s="23" t="str">
        <f t="shared" si="131"/>
        <v>OK-Canadian-16N-9W-20</v>
      </c>
      <c r="S1046" s="23" t="str">
        <f t="shared" si="128"/>
        <v>16N-9W-20</v>
      </c>
      <c r="T1046" s="23" t="str">
        <f t="shared" si="129"/>
        <v>16</v>
      </c>
      <c r="U1046" s="23" t="str">
        <f t="shared" si="132"/>
        <v>N</v>
      </c>
      <c r="V1046" s="23" t="str">
        <f t="shared" si="130"/>
        <v>9</v>
      </c>
      <c r="W1046" s="23" t="str">
        <f t="shared" si="133"/>
        <v>W</v>
      </c>
      <c r="X1046" s="23" t="str">
        <f t="shared" si="134"/>
        <v>OK</v>
      </c>
      <c r="Y1046" s="184" t="str">
        <f t="shared" si="135"/>
        <v>L0008109</v>
      </c>
      <c r="Z1046" s="28"/>
      <c r="AA1046" s="28"/>
      <c r="AB1046" s="23"/>
    </row>
    <row r="1047" spans="1:28" ht="15">
      <c r="A1047" s="2" t="s">
        <v>7468</v>
      </c>
      <c r="B1047" s="2" t="s">
        <v>13</v>
      </c>
      <c r="C1047" s="2" t="s">
        <v>14</v>
      </c>
      <c r="D1047" s="2" t="s">
        <v>1190</v>
      </c>
      <c r="E1047" s="23" t="s">
        <v>2207</v>
      </c>
      <c r="F1047" s="2" t="s">
        <v>15</v>
      </c>
      <c r="G1047" s="2" t="s">
        <v>3477</v>
      </c>
      <c r="H1047" s="2" t="s">
        <v>3514</v>
      </c>
      <c r="I1047" s="2" t="s">
        <v>16</v>
      </c>
      <c r="J1047" s="75">
        <v>8.0500000000000007</v>
      </c>
      <c r="K1047" s="76">
        <v>2.81E-2</v>
      </c>
      <c r="L1047" s="77">
        <v>0.125</v>
      </c>
      <c r="M1047" s="78">
        <v>41180</v>
      </c>
      <c r="N1047" s="96" t="s">
        <v>5422</v>
      </c>
      <c r="O1047" s="2" t="s">
        <v>218</v>
      </c>
      <c r="P1047" s="2" t="s">
        <v>3466</v>
      </c>
      <c r="Q1047" s="2" t="s">
        <v>3473</v>
      </c>
      <c r="R1047" s="23" t="str">
        <f t="shared" si="131"/>
        <v>OK-Canadian-16N-9W-20</v>
      </c>
      <c r="S1047" s="23" t="str">
        <f t="shared" si="128"/>
        <v>16N-9W-20</v>
      </c>
      <c r="T1047" s="23" t="str">
        <f t="shared" si="129"/>
        <v>16</v>
      </c>
      <c r="U1047" s="23" t="str">
        <f t="shared" si="132"/>
        <v>N</v>
      </c>
      <c r="V1047" s="23" t="str">
        <f t="shared" si="130"/>
        <v>9</v>
      </c>
      <c r="W1047" s="23" t="str">
        <f t="shared" si="133"/>
        <v>W</v>
      </c>
      <c r="X1047" s="23" t="str">
        <f t="shared" si="134"/>
        <v>OK</v>
      </c>
      <c r="Y1047" s="184" t="str">
        <f t="shared" si="135"/>
        <v>L0008110</v>
      </c>
      <c r="Z1047" s="28"/>
      <c r="AA1047" s="28"/>
      <c r="AB1047" s="23"/>
    </row>
    <row r="1048" spans="1:28" ht="15">
      <c r="A1048" s="2" t="s">
        <v>7469</v>
      </c>
      <c r="B1048" s="2" t="s">
        <v>13</v>
      </c>
      <c r="C1048" s="2" t="s">
        <v>14</v>
      </c>
      <c r="D1048" s="2" t="s">
        <v>1191</v>
      </c>
      <c r="E1048" s="2" t="s">
        <v>215</v>
      </c>
      <c r="F1048" s="2" t="s">
        <v>15</v>
      </c>
      <c r="G1048" s="2" t="s">
        <v>3477</v>
      </c>
      <c r="H1048" s="2" t="s">
        <v>3516</v>
      </c>
      <c r="I1048" s="2" t="s">
        <v>16</v>
      </c>
      <c r="J1048" s="75">
        <v>48.03</v>
      </c>
      <c r="K1048" s="76">
        <v>2.5388999999999999</v>
      </c>
      <c r="L1048" s="77">
        <v>0.1875</v>
      </c>
      <c r="M1048" s="78">
        <v>41186</v>
      </c>
      <c r="N1048" s="96" t="s">
        <v>3914</v>
      </c>
      <c r="O1048" s="2" t="s">
        <v>782</v>
      </c>
      <c r="P1048" s="2" t="s">
        <v>3466</v>
      </c>
      <c r="Q1048" s="2" t="s">
        <v>3473</v>
      </c>
      <c r="R1048" s="23" t="str">
        <f t="shared" si="131"/>
        <v>OK-Canadian-16N-9W-29</v>
      </c>
      <c r="S1048" s="23" t="str">
        <f t="shared" si="128"/>
        <v>16N-9W-29</v>
      </c>
      <c r="T1048" s="23" t="str">
        <f t="shared" si="129"/>
        <v>16</v>
      </c>
      <c r="U1048" s="23" t="str">
        <f t="shared" si="132"/>
        <v>N</v>
      </c>
      <c r="V1048" s="23" t="str">
        <f t="shared" si="130"/>
        <v>9</v>
      </c>
      <c r="W1048" s="23" t="str">
        <f t="shared" si="133"/>
        <v>W</v>
      </c>
      <c r="X1048" s="23" t="str">
        <f t="shared" si="134"/>
        <v>OK</v>
      </c>
      <c r="Y1048" s="184" t="str">
        <f t="shared" si="135"/>
        <v>L0008111</v>
      </c>
      <c r="Z1048" s="28"/>
      <c r="AA1048" s="28"/>
      <c r="AB1048" s="23"/>
    </row>
    <row r="1049" spans="1:28" ht="15">
      <c r="A1049" s="23" t="s">
        <v>7470</v>
      </c>
      <c r="B1049" s="2" t="s">
        <v>13</v>
      </c>
      <c r="C1049" s="2" t="s">
        <v>14</v>
      </c>
      <c r="D1049" s="2" t="s">
        <v>1192</v>
      </c>
      <c r="E1049" s="23" t="s">
        <v>2404</v>
      </c>
      <c r="F1049" s="2" t="s">
        <v>15</v>
      </c>
      <c r="G1049" s="2" t="s">
        <v>3477</v>
      </c>
      <c r="H1049" s="2" t="s">
        <v>3516</v>
      </c>
      <c r="I1049" s="2" t="s">
        <v>16</v>
      </c>
      <c r="J1049" s="75">
        <v>43.06</v>
      </c>
      <c r="K1049" s="76">
        <v>2.5388999999999999</v>
      </c>
      <c r="L1049" s="77">
        <v>0.1875</v>
      </c>
      <c r="M1049" s="78">
        <v>41656</v>
      </c>
      <c r="N1049" s="96" t="s">
        <v>5423</v>
      </c>
      <c r="O1049" s="2" t="s">
        <v>782</v>
      </c>
      <c r="P1049" s="2" t="s">
        <v>3466</v>
      </c>
      <c r="Q1049" s="2" t="s">
        <v>3473</v>
      </c>
      <c r="R1049" s="23" t="str">
        <f t="shared" si="131"/>
        <v>OK-Canadian-16N-9W-29</v>
      </c>
      <c r="S1049" s="23" t="str">
        <f t="shared" si="128"/>
        <v>16N-9W-29</v>
      </c>
      <c r="T1049" s="23" t="str">
        <f t="shared" si="129"/>
        <v>16</v>
      </c>
      <c r="U1049" s="23" t="str">
        <f t="shared" si="132"/>
        <v>N</v>
      </c>
      <c r="V1049" s="23" t="str">
        <f t="shared" si="130"/>
        <v>9</v>
      </c>
      <c r="W1049" s="23" t="str">
        <f t="shared" si="133"/>
        <v>W</v>
      </c>
      <c r="X1049" s="23" t="str">
        <f t="shared" si="134"/>
        <v>OK</v>
      </c>
      <c r="Y1049" s="184" t="str">
        <f t="shared" si="135"/>
        <v>L0008112</v>
      </c>
      <c r="Z1049" s="28"/>
      <c r="AA1049" s="28"/>
      <c r="AB1049" s="23"/>
    </row>
    <row r="1050" spans="1:28" ht="15">
      <c r="A1050" s="2" t="s">
        <v>7471</v>
      </c>
      <c r="B1050" s="2" t="s">
        <v>13</v>
      </c>
      <c r="C1050" s="2" t="s">
        <v>14</v>
      </c>
      <c r="D1050" s="2" t="s">
        <v>1193</v>
      </c>
      <c r="E1050" s="23" t="s">
        <v>2147</v>
      </c>
      <c r="F1050" s="2" t="s">
        <v>15</v>
      </c>
      <c r="G1050" s="2" t="s">
        <v>3479</v>
      </c>
      <c r="H1050" s="2" t="s">
        <v>3516</v>
      </c>
      <c r="I1050" s="2" t="s">
        <v>16</v>
      </c>
      <c r="J1050" s="75">
        <v>83.77</v>
      </c>
      <c r="K1050" s="76">
        <v>15.113799999999999</v>
      </c>
      <c r="L1050" s="77">
        <v>0.1875</v>
      </c>
      <c r="M1050" s="78">
        <v>41165</v>
      </c>
      <c r="N1050" s="96" t="s">
        <v>5424</v>
      </c>
      <c r="O1050" s="2" t="s">
        <v>782</v>
      </c>
      <c r="P1050" s="2" t="s">
        <v>3466</v>
      </c>
      <c r="Q1050" s="2" t="s">
        <v>3473</v>
      </c>
      <c r="R1050" s="23" t="str">
        <f t="shared" si="131"/>
        <v>OK-Noble-16N-9W-29</v>
      </c>
      <c r="S1050" s="23" t="str">
        <f t="shared" si="128"/>
        <v>16N-9W-29</v>
      </c>
      <c r="T1050" s="23" t="str">
        <f t="shared" si="129"/>
        <v>16</v>
      </c>
      <c r="U1050" s="23" t="str">
        <f t="shared" si="132"/>
        <v>N</v>
      </c>
      <c r="V1050" s="23" t="str">
        <f t="shared" si="130"/>
        <v>9</v>
      </c>
      <c r="W1050" s="23" t="str">
        <f t="shared" si="133"/>
        <v>W</v>
      </c>
      <c r="X1050" s="23" t="str">
        <f t="shared" si="134"/>
        <v>OK</v>
      </c>
      <c r="Y1050" s="184" t="str">
        <f t="shared" si="135"/>
        <v>L0008113</v>
      </c>
      <c r="Z1050" s="28"/>
      <c r="AA1050" s="28"/>
      <c r="AB1050" s="23"/>
    </row>
    <row r="1051" spans="1:28" ht="15">
      <c r="A1051" s="2" t="s">
        <v>7472</v>
      </c>
      <c r="B1051" s="2" t="s">
        <v>13</v>
      </c>
      <c r="C1051" s="2" t="s">
        <v>14</v>
      </c>
      <c r="D1051" s="2" t="s">
        <v>1194</v>
      </c>
      <c r="E1051" s="2" t="s">
        <v>616</v>
      </c>
      <c r="F1051" s="2" t="s">
        <v>15</v>
      </c>
      <c r="G1051" s="2" t="s">
        <v>3479</v>
      </c>
      <c r="H1051" s="2" t="s">
        <v>3516</v>
      </c>
      <c r="I1051" s="2" t="s">
        <v>16</v>
      </c>
      <c r="J1051" s="75">
        <v>81.48</v>
      </c>
      <c r="K1051" s="76">
        <v>0.55555500000000002</v>
      </c>
      <c r="L1051" s="77">
        <v>0.1875</v>
      </c>
      <c r="M1051" s="78">
        <v>41172</v>
      </c>
      <c r="N1051" s="96" t="s">
        <v>5420</v>
      </c>
      <c r="O1051" s="2" t="s">
        <v>782</v>
      </c>
      <c r="P1051" s="2" t="s">
        <v>3466</v>
      </c>
      <c r="Q1051" s="2" t="s">
        <v>3473</v>
      </c>
      <c r="R1051" s="23" t="str">
        <f t="shared" si="131"/>
        <v>OK-Noble-16N-9W-29</v>
      </c>
      <c r="S1051" s="23" t="str">
        <f t="shared" si="128"/>
        <v>16N-9W-29</v>
      </c>
      <c r="T1051" s="23" t="str">
        <f t="shared" si="129"/>
        <v>16</v>
      </c>
      <c r="U1051" s="23" t="str">
        <f t="shared" si="132"/>
        <v>N</v>
      </c>
      <c r="V1051" s="23" t="str">
        <f t="shared" si="130"/>
        <v>9</v>
      </c>
      <c r="W1051" s="23" t="str">
        <f t="shared" si="133"/>
        <v>W</v>
      </c>
      <c r="X1051" s="23" t="str">
        <f t="shared" si="134"/>
        <v>OK</v>
      </c>
      <c r="Y1051" s="184" t="str">
        <f t="shared" si="135"/>
        <v>L0008114</v>
      </c>
      <c r="Z1051" s="28"/>
      <c r="AA1051" s="28"/>
      <c r="AB1051" s="23"/>
    </row>
    <row r="1052" spans="1:28" ht="15">
      <c r="A1052" s="23" t="s">
        <v>7473</v>
      </c>
      <c r="B1052" s="2" t="s">
        <v>13</v>
      </c>
      <c r="C1052" s="2" t="s">
        <v>14</v>
      </c>
      <c r="D1052" s="2" t="s">
        <v>1195</v>
      </c>
      <c r="E1052" s="2" t="s">
        <v>616</v>
      </c>
      <c r="F1052" s="2" t="s">
        <v>15</v>
      </c>
      <c r="G1052" s="2" t="s">
        <v>3477</v>
      </c>
      <c r="H1052" s="2" t="s">
        <v>3506</v>
      </c>
      <c r="I1052" s="2" t="s">
        <v>16</v>
      </c>
      <c r="J1052" s="75">
        <v>31.42</v>
      </c>
      <c r="K1052" s="76">
        <v>15</v>
      </c>
      <c r="L1052" s="77">
        <v>0.1875</v>
      </c>
      <c r="M1052" s="78">
        <v>41203</v>
      </c>
      <c r="N1052" s="96" t="s">
        <v>5425</v>
      </c>
      <c r="O1052" s="2" t="s">
        <v>140</v>
      </c>
      <c r="P1052" s="2" t="s">
        <v>3465</v>
      </c>
      <c r="Q1052" s="2" t="s">
        <v>3471</v>
      </c>
      <c r="R1052" s="23" t="str">
        <f t="shared" si="131"/>
        <v>OK-Canadian-15N-7W-17</v>
      </c>
      <c r="S1052" s="23" t="str">
        <f t="shared" si="128"/>
        <v>15N-7W-17</v>
      </c>
      <c r="T1052" s="23" t="str">
        <f t="shared" si="129"/>
        <v>15</v>
      </c>
      <c r="U1052" s="23" t="str">
        <f t="shared" si="132"/>
        <v>N</v>
      </c>
      <c r="V1052" s="23" t="str">
        <f t="shared" si="130"/>
        <v>7</v>
      </c>
      <c r="W1052" s="23" t="str">
        <f t="shared" si="133"/>
        <v>W</v>
      </c>
      <c r="X1052" s="23" t="str">
        <f t="shared" si="134"/>
        <v>OK</v>
      </c>
      <c r="Y1052" s="184" t="str">
        <f t="shared" si="135"/>
        <v>L0008115</v>
      </c>
      <c r="Z1052" s="28"/>
      <c r="AA1052" s="28"/>
      <c r="AB1052" s="23"/>
    </row>
    <row r="1053" spans="1:28" ht="15">
      <c r="A1053" s="2" t="s">
        <v>7474</v>
      </c>
      <c r="B1053" s="2" t="s">
        <v>13</v>
      </c>
      <c r="C1053" s="2" t="s">
        <v>14</v>
      </c>
      <c r="D1053" s="2" t="s">
        <v>1196</v>
      </c>
      <c r="E1053" s="23" t="s">
        <v>3188</v>
      </c>
      <c r="F1053" s="2" t="s">
        <v>15</v>
      </c>
      <c r="G1053" s="2" t="s">
        <v>3479</v>
      </c>
      <c r="H1053" s="2" t="s">
        <v>3518</v>
      </c>
      <c r="I1053" s="2" t="s">
        <v>16</v>
      </c>
      <c r="J1053" s="75">
        <v>34.130000000000003</v>
      </c>
      <c r="K1053" s="76">
        <v>3.3332999999999999</v>
      </c>
      <c r="L1053" s="77">
        <v>0.1875</v>
      </c>
      <c r="M1053" s="78">
        <v>41663</v>
      </c>
      <c r="N1053" s="96" t="s">
        <v>5426</v>
      </c>
      <c r="O1053" s="2" t="s">
        <v>233</v>
      </c>
      <c r="P1053" s="2" t="s">
        <v>3466</v>
      </c>
      <c r="Q1053" s="2" t="s">
        <v>3473</v>
      </c>
      <c r="R1053" s="23" t="str">
        <f t="shared" si="131"/>
        <v>OK-Noble-16N-9W-19</v>
      </c>
      <c r="S1053" s="23" t="str">
        <f t="shared" si="128"/>
        <v>16N-9W-19</v>
      </c>
      <c r="T1053" s="23" t="str">
        <f t="shared" si="129"/>
        <v>16</v>
      </c>
      <c r="U1053" s="23" t="str">
        <f t="shared" si="132"/>
        <v>N</v>
      </c>
      <c r="V1053" s="23" t="str">
        <f t="shared" si="130"/>
        <v>9</v>
      </c>
      <c r="W1053" s="23" t="str">
        <f t="shared" si="133"/>
        <v>W</v>
      </c>
      <c r="X1053" s="23" t="str">
        <f t="shared" si="134"/>
        <v>OK</v>
      </c>
      <c r="Y1053" s="184" t="str">
        <f t="shared" si="135"/>
        <v>L0008116</v>
      </c>
      <c r="Z1053" s="28"/>
      <c r="AA1053" s="28"/>
      <c r="AB1053" s="23"/>
    </row>
    <row r="1054" spans="1:28" ht="15">
      <c r="A1054" s="2" t="s">
        <v>7475</v>
      </c>
      <c r="B1054" s="2" t="s">
        <v>13</v>
      </c>
      <c r="C1054" s="2" t="s">
        <v>14</v>
      </c>
      <c r="D1054" s="2" t="s">
        <v>1197</v>
      </c>
      <c r="E1054" s="23" t="s">
        <v>2276</v>
      </c>
      <c r="F1054" s="2" t="s">
        <v>15</v>
      </c>
      <c r="G1054" s="2" t="s">
        <v>3477</v>
      </c>
      <c r="H1054" s="2" t="s">
        <v>3509</v>
      </c>
      <c r="I1054" s="2" t="s">
        <v>16</v>
      </c>
      <c r="J1054" s="75">
        <v>176.3</v>
      </c>
      <c r="K1054" s="76">
        <v>9.375E-2</v>
      </c>
      <c r="L1054" s="77">
        <v>0.2</v>
      </c>
      <c r="M1054" s="78">
        <v>41193</v>
      </c>
      <c r="N1054" s="96" t="s">
        <v>5427</v>
      </c>
      <c r="O1054" s="2" t="s">
        <v>242</v>
      </c>
      <c r="P1054" s="2" t="s">
        <v>3466</v>
      </c>
      <c r="Q1054" s="2" t="s">
        <v>3473</v>
      </c>
      <c r="R1054" s="23" t="str">
        <f t="shared" si="131"/>
        <v>OK-Canadian-16N-9W-15</v>
      </c>
      <c r="S1054" s="23" t="str">
        <f t="shared" si="128"/>
        <v>16N-9W-15</v>
      </c>
      <c r="T1054" s="23" t="str">
        <f t="shared" si="129"/>
        <v>16</v>
      </c>
      <c r="U1054" s="23" t="str">
        <f t="shared" si="132"/>
        <v>N</v>
      </c>
      <c r="V1054" s="23" t="str">
        <f t="shared" si="130"/>
        <v>9</v>
      </c>
      <c r="W1054" s="23" t="str">
        <f t="shared" si="133"/>
        <v>W</v>
      </c>
      <c r="X1054" s="23" t="str">
        <f t="shared" si="134"/>
        <v>OK</v>
      </c>
      <c r="Y1054" s="184" t="str">
        <f t="shared" si="135"/>
        <v>L0008117</v>
      </c>
      <c r="Z1054" s="28"/>
      <c r="AA1054" s="28"/>
      <c r="AB1054" s="23"/>
    </row>
    <row r="1055" spans="1:28" ht="15">
      <c r="A1055" s="23" t="s">
        <v>7476</v>
      </c>
      <c r="B1055" s="2" t="s">
        <v>13</v>
      </c>
      <c r="C1055" s="2" t="s">
        <v>14</v>
      </c>
      <c r="D1055" s="2" t="s">
        <v>1198</v>
      </c>
      <c r="E1055" s="23" t="s">
        <v>2276</v>
      </c>
      <c r="F1055" s="2" t="s">
        <v>15</v>
      </c>
      <c r="G1055" s="2" t="s">
        <v>3479</v>
      </c>
      <c r="H1055" s="2" t="s">
        <v>3515</v>
      </c>
      <c r="I1055" s="2" t="s">
        <v>16</v>
      </c>
      <c r="J1055" s="75">
        <v>118.89</v>
      </c>
      <c r="K1055" s="76">
        <v>0.5</v>
      </c>
      <c r="L1055" s="77">
        <v>0.2</v>
      </c>
      <c r="M1055" s="78">
        <v>41186</v>
      </c>
      <c r="N1055" s="96" t="s">
        <v>5428</v>
      </c>
      <c r="O1055" s="2" t="s">
        <v>140</v>
      </c>
      <c r="P1055" s="2" t="s">
        <v>3466</v>
      </c>
      <c r="Q1055" s="2" t="s">
        <v>3473</v>
      </c>
      <c r="R1055" s="23" t="str">
        <f t="shared" si="131"/>
        <v>OK-Noble-16N-9W-17</v>
      </c>
      <c r="S1055" s="23" t="str">
        <f t="shared" si="128"/>
        <v>16N-9W-17</v>
      </c>
      <c r="T1055" s="23" t="str">
        <f t="shared" si="129"/>
        <v>16</v>
      </c>
      <c r="U1055" s="23" t="str">
        <f t="shared" si="132"/>
        <v>N</v>
      </c>
      <c r="V1055" s="23" t="str">
        <f t="shared" si="130"/>
        <v>9</v>
      </c>
      <c r="W1055" s="23" t="str">
        <f t="shared" si="133"/>
        <v>W</v>
      </c>
      <c r="X1055" s="23" t="str">
        <f t="shared" si="134"/>
        <v>OK</v>
      </c>
      <c r="Y1055" s="184" t="str">
        <f t="shared" si="135"/>
        <v>L0008118</v>
      </c>
      <c r="Z1055" s="28"/>
      <c r="AA1055" s="28"/>
      <c r="AB1055" s="23"/>
    </row>
    <row r="1056" spans="1:28" ht="15">
      <c r="A1056" s="2" t="s">
        <v>7477</v>
      </c>
      <c r="B1056" s="2" t="s">
        <v>13</v>
      </c>
      <c r="C1056" s="2" t="s">
        <v>14</v>
      </c>
      <c r="D1056" s="2" t="s">
        <v>1199</v>
      </c>
      <c r="E1056" s="23" t="s">
        <v>1589</v>
      </c>
      <c r="F1056" s="2" t="s">
        <v>15</v>
      </c>
      <c r="G1056" s="2" t="s">
        <v>3479</v>
      </c>
      <c r="H1056" s="2" t="s">
        <v>3515</v>
      </c>
      <c r="I1056" s="2" t="s">
        <v>16</v>
      </c>
      <c r="J1056" s="75">
        <v>33.15</v>
      </c>
      <c r="K1056" s="76">
        <v>9.7299999999999998E-2</v>
      </c>
      <c r="L1056" s="77">
        <v>0.2</v>
      </c>
      <c r="M1056" s="78">
        <v>41181</v>
      </c>
      <c r="N1056" s="96" t="s">
        <v>5429</v>
      </c>
      <c r="O1056" s="2" t="s">
        <v>140</v>
      </c>
      <c r="P1056" s="2" t="s">
        <v>3466</v>
      </c>
      <c r="Q1056" s="2" t="s">
        <v>3473</v>
      </c>
      <c r="R1056" s="23" t="str">
        <f t="shared" si="131"/>
        <v>OK-Noble-16N-9W-17</v>
      </c>
      <c r="S1056" s="23" t="str">
        <f t="shared" si="128"/>
        <v>16N-9W-17</v>
      </c>
      <c r="T1056" s="23" t="str">
        <f t="shared" si="129"/>
        <v>16</v>
      </c>
      <c r="U1056" s="23" t="str">
        <f t="shared" si="132"/>
        <v>N</v>
      </c>
      <c r="V1056" s="23" t="str">
        <f t="shared" si="130"/>
        <v>9</v>
      </c>
      <c r="W1056" s="23" t="str">
        <f t="shared" si="133"/>
        <v>W</v>
      </c>
      <c r="X1056" s="23" t="str">
        <f t="shared" si="134"/>
        <v>OK</v>
      </c>
      <c r="Y1056" s="184" t="str">
        <f t="shared" si="135"/>
        <v>L0008119</v>
      </c>
      <c r="Z1056" s="28"/>
      <c r="AA1056" s="28"/>
      <c r="AB1056" s="23"/>
    </row>
    <row r="1057" spans="1:28" ht="15">
      <c r="A1057" s="2" t="s">
        <v>7478</v>
      </c>
      <c r="B1057" s="2" t="s">
        <v>13</v>
      </c>
      <c r="C1057" s="2" t="s">
        <v>14</v>
      </c>
      <c r="D1057" s="2" t="s">
        <v>1200</v>
      </c>
      <c r="E1057" s="23" t="s">
        <v>1502</v>
      </c>
      <c r="F1057" s="2" t="s">
        <v>15</v>
      </c>
      <c r="G1057" s="2" t="s">
        <v>3477</v>
      </c>
      <c r="H1057" s="2" t="s">
        <v>3515</v>
      </c>
      <c r="I1057" s="2" t="s">
        <v>16</v>
      </c>
      <c r="J1057" s="75">
        <v>37.83</v>
      </c>
      <c r="K1057" s="76">
        <v>0.14799999999999999</v>
      </c>
      <c r="L1057" s="77">
        <v>0.2</v>
      </c>
      <c r="M1057" s="78">
        <v>41651</v>
      </c>
      <c r="N1057" s="96" t="s">
        <v>5430</v>
      </c>
      <c r="O1057" s="2" t="s">
        <v>140</v>
      </c>
      <c r="P1057" s="2" t="s">
        <v>3466</v>
      </c>
      <c r="Q1057" s="2" t="s">
        <v>3473</v>
      </c>
      <c r="R1057" s="23" t="str">
        <f t="shared" si="131"/>
        <v>OK-Canadian-16N-9W-17</v>
      </c>
      <c r="S1057" s="23" t="str">
        <f t="shared" si="128"/>
        <v>16N-9W-17</v>
      </c>
      <c r="T1057" s="23" t="str">
        <f t="shared" si="129"/>
        <v>16</v>
      </c>
      <c r="U1057" s="23" t="str">
        <f t="shared" si="132"/>
        <v>N</v>
      </c>
      <c r="V1057" s="23" t="str">
        <f t="shared" si="130"/>
        <v>9</v>
      </c>
      <c r="W1057" s="23" t="str">
        <f t="shared" si="133"/>
        <v>W</v>
      </c>
      <c r="X1057" s="23" t="str">
        <f t="shared" si="134"/>
        <v>OK</v>
      </c>
      <c r="Y1057" s="184" t="str">
        <f t="shared" si="135"/>
        <v>L0008120</v>
      </c>
      <c r="Z1057" s="28"/>
      <c r="AA1057" s="28"/>
      <c r="AB1057" s="23"/>
    </row>
    <row r="1058" spans="1:28" ht="15">
      <c r="A1058" s="23" t="s">
        <v>7479</v>
      </c>
      <c r="B1058" s="2" t="s">
        <v>13</v>
      </c>
      <c r="C1058" s="2" t="s">
        <v>14</v>
      </c>
      <c r="D1058" s="2" t="s">
        <v>1201</v>
      </c>
      <c r="E1058" s="23" t="s">
        <v>3063</v>
      </c>
      <c r="F1058" s="2" t="s">
        <v>15</v>
      </c>
      <c r="G1058" s="2" t="s">
        <v>3477</v>
      </c>
      <c r="H1058" s="2" t="s">
        <v>3515</v>
      </c>
      <c r="I1058" s="2" t="s">
        <v>16</v>
      </c>
      <c r="J1058" s="75">
        <v>32.369999999999997</v>
      </c>
      <c r="K1058" s="76">
        <v>0.55979999999999996</v>
      </c>
      <c r="L1058" s="77">
        <v>0.2</v>
      </c>
      <c r="M1058" s="78">
        <v>41194</v>
      </c>
      <c r="N1058" s="96" t="s">
        <v>5431</v>
      </c>
      <c r="O1058" s="2" t="s">
        <v>140</v>
      </c>
      <c r="P1058" s="2" t="s">
        <v>3466</v>
      </c>
      <c r="Q1058" s="2" t="s">
        <v>3473</v>
      </c>
      <c r="R1058" s="23" t="str">
        <f t="shared" si="131"/>
        <v>OK-Canadian-16N-9W-17</v>
      </c>
      <c r="S1058" s="23" t="str">
        <f t="shared" si="128"/>
        <v>16N-9W-17</v>
      </c>
      <c r="T1058" s="23" t="str">
        <f t="shared" si="129"/>
        <v>16</v>
      </c>
      <c r="U1058" s="23" t="str">
        <f t="shared" si="132"/>
        <v>N</v>
      </c>
      <c r="V1058" s="23" t="str">
        <f t="shared" si="130"/>
        <v>9</v>
      </c>
      <c r="W1058" s="23" t="str">
        <f t="shared" si="133"/>
        <v>W</v>
      </c>
      <c r="X1058" s="23" t="str">
        <f t="shared" si="134"/>
        <v>OK</v>
      </c>
      <c r="Y1058" s="184" t="str">
        <f t="shared" si="135"/>
        <v>L0008121</v>
      </c>
      <c r="Z1058" s="28"/>
      <c r="AA1058" s="28"/>
      <c r="AB1058" s="23"/>
    </row>
    <row r="1059" spans="1:28" ht="15">
      <c r="A1059" s="2" t="s">
        <v>7480</v>
      </c>
      <c r="B1059" s="2" t="s">
        <v>13</v>
      </c>
      <c r="C1059" s="2" t="s">
        <v>14</v>
      </c>
      <c r="D1059" s="2" t="s">
        <v>1202</v>
      </c>
      <c r="E1059" s="2" t="s">
        <v>553</v>
      </c>
      <c r="F1059" s="2" t="s">
        <v>15</v>
      </c>
      <c r="G1059" s="2" t="s">
        <v>3477</v>
      </c>
      <c r="H1059" s="2" t="s">
        <v>3515</v>
      </c>
      <c r="I1059" s="2" t="s">
        <v>16</v>
      </c>
      <c r="J1059" s="75">
        <v>113.42</v>
      </c>
      <c r="K1059" s="76">
        <v>0.5</v>
      </c>
      <c r="L1059" s="77">
        <v>0.2</v>
      </c>
      <c r="M1059" s="78">
        <v>41180</v>
      </c>
      <c r="N1059" s="96" t="s">
        <v>5432</v>
      </c>
      <c r="O1059" s="2" t="s">
        <v>140</v>
      </c>
      <c r="P1059" s="2" t="s">
        <v>3466</v>
      </c>
      <c r="Q1059" s="2" t="s">
        <v>3473</v>
      </c>
      <c r="R1059" s="23" t="str">
        <f t="shared" si="131"/>
        <v>OK-Canadian-16N-9W-17</v>
      </c>
      <c r="S1059" s="23" t="str">
        <f t="shared" si="128"/>
        <v>16N-9W-17</v>
      </c>
      <c r="T1059" s="23" t="str">
        <f t="shared" si="129"/>
        <v>16</v>
      </c>
      <c r="U1059" s="23" t="str">
        <f t="shared" si="132"/>
        <v>N</v>
      </c>
      <c r="V1059" s="23" t="str">
        <f t="shared" si="130"/>
        <v>9</v>
      </c>
      <c r="W1059" s="23" t="str">
        <f t="shared" si="133"/>
        <v>W</v>
      </c>
      <c r="X1059" s="23" t="str">
        <f t="shared" si="134"/>
        <v>OK</v>
      </c>
      <c r="Y1059" s="184" t="str">
        <f t="shared" si="135"/>
        <v>L0008122</v>
      </c>
      <c r="Z1059" s="28"/>
      <c r="AA1059" s="28"/>
      <c r="AB1059" s="23"/>
    </row>
    <row r="1060" spans="1:28" ht="15">
      <c r="A1060" s="2" t="s">
        <v>7481</v>
      </c>
      <c r="B1060" s="2" t="s">
        <v>13</v>
      </c>
      <c r="C1060" s="2" t="s">
        <v>14</v>
      </c>
      <c r="D1060" s="2" t="s">
        <v>1203</v>
      </c>
      <c r="E1060" s="2" t="s">
        <v>1177</v>
      </c>
      <c r="F1060" s="2" t="s">
        <v>15</v>
      </c>
      <c r="G1060" s="2" t="s">
        <v>3477</v>
      </c>
      <c r="H1060" s="2" t="s">
        <v>3515</v>
      </c>
      <c r="I1060" s="2" t="s">
        <v>16</v>
      </c>
      <c r="J1060" s="75">
        <v>38.659999999999997</v>
      </c>
      <c r="K1060" s="76">
        <v>3.7037E-2</v>
      </c>
      <c r="L1060" s="77">
        <v>0.125</v>
      </c>
      <c r="M1060" s="78">
        <v>41203</v>
      </c>
      <c r="N1060" s="96" t="s">
        <v>5433</v>
      </c>
      <c r="O1060" s="2" t="s">
        <v>140</v>
      </c>
      <c r="P1060" s="2" t="s">
        <v>3466</v>
      </c>
      <c r="Q1060" s="2" t="s">
        <v>3473</v>
      </c>
      <c r="R1060" s="23" t="str">
        <f t="shared" si="131"/>
        <v>OK-Canadian-16N-9W-17</v>
      </c>
      <c r="S1060" s="23" t="str">
        <f t="shared" si="128"/>
        <v>16N-9W-17</v>
      </c>
      <c r="T1060" s="23" t="str">
        <f t="shared" si="129"/>
        <v>16</v>
      </c>
      <c r="U1060" s="23" t="str">
        <f t="shared" si="132"/>
        <v>N</v>
      </c>
      <c r="V1060" s="23" t="str">
        <f t="shared" si="130"/>
        <v>9</v>
      </c>
      <c r="W1060" s="23" t="str">
        <f t="shared" si="133"/>
        <v>W</v>
      </c>
      <c r="X1060" s="23" t="str">
        <f t="shared" si="134"/>
        <v>OK</v>
      </c>
      <c r="Y1060" s="184" t="str">
        <f t="shared" si="135"/>
        <v>L0008123</v>
      </c>
      <c r="Z1060" s="28"/>
      <c r="AA1060" s="28"/>
      <c r="AB1060" s="23"/>
    </row>
    <row r="1061" spans="1:28" ht="15">
      <c r="A1061" s="23" t="s">
        <v>7482</v>
      </c>
      <c r="B1061" s="2" t="s">
        <v>13</v>
      </c>
      <c r="C1061" s="2" t="s">
        <v>14</v>
      </c>
      <c r="D1061" s="2" t="s">
        <v>1204</v>
      </c>
      <c r="E1061" s="2" t="s">
        <v>1100</v>
      </c>
      <c r="F1061" s="2" t="s">
        <v>15</v>
      </c>
      <c r="G1061" s="2" t="s">
        <v>3479</v>
      </c>
      <c r="H1061" s="2" t="s">
        <v>3518</v>
      </c>
      <c r="I1061" s="2" t="s">
        <v>16</v>
      </c>
      <c r="J1061" s="75">
        <v>21.86</v>
      </c>
      <c r="K1061" s="76">
        <v>1</v>
      </c>
      <c r="L1061" s="77">
        <v>0.2</v>
      </c>
      <c r="M1061" s="78">
        <v>41667</v>
      </c>
      <c r="N1061" s="96" t="s">
        <v>5434</v>
      </c>
      <c r="O1061" s="2" t="s">
        <v>233</v>
      </c>
      <c r="P1061" s="2" t="s">
        <v>3466</v>
      </c>
      <c r="Q1061" s="2" t="s">
        <v>3473</v>
      </c>
      <c r="R1061" s="23" t="str">
        <f t="shared" si="131"/>
        <v>OK-Noble-16N-9W-19</v>
      </c>
      <c r="S1061" s="23" t="str">
        <f t="shared" si="128"/>
        <v>16N-9W-19</v>
      </c>
      <c r="T1061" s="23" t="str">
        <f t="shared" si="129"/>
        <v>16</v>
      </c>
      <c r="U1061" s="23" t="str">
        <f t="shared" si="132"/>
        <v>N</v>
      </c>
      <c r="V1061" s="23" t="str">
        <f t="shared" si="130"/>
        <v>9</v>
      </c>
      <c r="W1061" s="23" t="str">
        <f t="shared" si="133"/>
        <v>W</v>
      </c>
      <c r="X1061" s="23" t="str">
        <f t="shared" si="134"/>
        <v>OK</v>
      </c>
      <c r="Y1061" s="184" t="str">
        <f t="shared" si="135"/>
        <v>L0008124</v>
      </c>
      <c r="Z1061" s="28"/>
      <c r="AA1061" s="28"/>
      <c r="AB1061" s="23"/>
    </row>
    <row r="1062" spans="1:28" ht="15">
      <c r="A1062" s="2" t="s">
        <v>7483</v>
      </c>
      <c r="B1062" s="2" t="s">
        <v>13</v>
      </c>
      <c r="C1062" s="2" t="s">
        <v>14</v>
      </c>
      <c r="D1062" s="2" t="s">
        <v>1205</v>
      </c>
      <c r="E1062" s="2" t="s">
        <v>215</v>
      </c>
      <c r="F1062" s="2" t="s">
        <v>15</v>
      </c>
      <c r="G1062" s="2" t="s">
        <v>3479</v>
      </c>
      <c r="H1062" s="2" t="s">
        <v>3518</v>
      </c>
      <c r="I1062" s="2" t="s">
        <v>16</v>
      </c>
      <c r="J1062" s="75">
        <v>79.06</v>
      </c>
      <c r="K1062" s="76">
        <v>0.83333000000000002</v>
      </c>
      <c r="L1062" s="77">
        <v>0.1875</v>
      </c>
      <c r="M1062" s="78">
        <v>41190</v>
      </c>
      <c r="N1062" s="96" t="s">
        <v>5435</v>
      </c>
      <c r="O1062" s="2" t="s">
        <v>233</v>
      </c>
      <c r="P1062" s="2" t="s">
        <v>3466</v>
      </c>
      <c r="Q1062" s="2" t="s">
        <v>3473</v>
      </c>
      <c r="R1062" s="23" t="str">
        <f t="shared" si="131"/>
        <v>OK-Noble-16N-9W-19</v>
      </c>
      <c r="S1062" s="23" t="str">
        <f t="shared" si="128"/>
        <v>16N-9W-19</v>
      </c>
      <c r="T1062" s="23" t="str">
        <f t="shared" si="129"/>
        <v>16</v>
      </c>
      <c r="U1062" s="23" t="str">
        <f t="shared" si="132"/>
        <v>N</v>
      </c>
      <c r="V1062" s="23" t="str">
        <f t="shared" si="130"/>
        <v>9</v>
      </c>
      <c r="W1062" s="23" t="str">
        <f t="shared" si="133"/>
        <v>W</v>
      </c>
      <c r="X1062" s="23" t="str">
        <f t="shared" si="134"/>
        <v>OK</v>
      </c>
      <c r="Y1062" s="184" t="str">
        <f t="shared" si="135"/>
        <v>L0008125</v>
      </c>
      <c r="Z1062" s="28"/>
      <c r="AA1062" s="28"/>
      <c r="AB1062" s="23"/>
    </row>
    <row r="1063" spans="1:28" ht="15">
      <c r="A1063" s="2" t="s">
        <v>7484</v>
      </c>
      <c r="B1063" s="2" t="s">
        <v>13</v>
      </c>
      <c r="C1063" s="2" t="s">
        <v>14</v>
      </c>
      <c r="D1063" s="2" t="s">
        <v>1206</v>
      </c>
      <c r="E1063" s="2" t="s">
        <v>616</v>
      </c>
      <c r="F1063" s="2" t="s">
        <v>15</v>
      </c>
      <c r="G1063" s="2" t="s">
        <v>3479</v>
      </c>
      <c r="H1063" s="2" t="s">
        <v>3518</v>
      </c>
      <c r="I1063" s="2" t="s">
        <v>16</v>
      </c>
      <c r="J1063" s="75">
        <v>20.170000000000002</v>
      </c>
      <c r="K1063" s="76">
        <v>1</v>
      </c>
      <c r="L1063" s="77">
        <v>0.2</v>
      </c>
      <c r="M1063" s="78">
        <v>41182</v>
      </c>
      <c r="N1063" s="96" t="s">
        <v>5436</v>
      </c>
      <c r="O1063" s="2" t="s">
        <v>233</v>
      </c>
      <c r="P1063" s="2" t="s">
        <v>3466</v>
      </c>
      <c r="Q1063" s="2" t="s">
        <v>3473</v>
      </c>
      <c r="R1063" s="23" t="str">
        <f t="shared" si="131"/>
        <v>OK-Noble-16N-9W-19</v>
      </c>
      <c r="S1063" s="23" t="str">
        <f t="shared" si="128"/>
        <v>16N-9W-19</v>
      </c>
      <c r="T1063" s="23" t="str">
        <f t="shared" si="129"/>
        <v>16</v>
      </c>
      <c r="U1063" s="23" t="str">
        <f t="shared" si="132"/>
        <v>N</v>
      </c>
      <c r="V1063" s="23" t="str">
        <f t="shared" si="130"/>
        <v>9</v>
      </c>
      <c r="W1063" s="23" t="str">
        <f t="shared" si="133"/>
        <v>W</v>
      </c>
      <c r="X1063" s="23" t="str">
        <f t="shared" si="134"/>
        <v>OK</v>
      </c>
      <c r="Y1063" s="184" t="str">
        <f t="shared" si="135"/>
        <v>L0008126</v>
      </c>
      <c r="Z1063" s="28"/>
      <c r="AA1063" s="28"/>
      <c r="AB1063" s="23"/>
    </row>
    <row r="1064" spans="1:28" ht="15">
      <c r="A1064" s="23" t="s">
        <v>7485</v>
      </c>
      <c r="B1064" s="2" t="s">
        <v>13</v>
      </c>
      <c r="C1064" s="2" t="s">
        <v>14</v>
      </c>
      <c r="D1064" s="2" t="s">
        <v>1207</v>
      </c>
      <c r="E1064" s="23" t="s">
        <v>1702</v>
      </c>
      <c r="F1064" s="2" t="s">
        <v>15</v>
      </c>
      <c r="G1064" s="2" t="s">
        <v>3479</v>
      </c>
      <c r="H1064" s="2" t="s">
        <v>3518</v>
      </c>
      <c r="I1064" s="2" t="s">
        <v>16</v>
      </c>
      <c r="J1064" s="75">
        <v>83.29</v>
      </c>
      <c r="K1064" s="76">
        <v>1.6667000000000001</v>
      </c>
      <c r="L1064" s="77">
        <v>0.1875</v>
      </c>
      <c r="M1064" s="78">
        <v>41195</v>
      </c>
      <c r="N1064" s="96" t="s">
        <v>5437</v>
      </c>
      <c r="O1064" s="2" t="s">
        <v>233</v>
      </c>
      <c r="P1064" s="2" t="s">
        <v>3466</v>
      </c>
      <c r="Q1064" s="2" t="s">
        <v>3473</v>
      </c>
      <c r="R1064" s="23" t="str">
        <f t="shared" si="131"/>
        <v>OK-Noble-16N-9W-19</v>
      </c>
      <c r="S1064" s="23" t="str">
        <f t="shared" si="128"/>
        <v>16N-9W-19</v>
      </c>
      <c r="T1064" s="23" t="str">
        <f t="shared" si="129"/>
        <v>16</v>
      </c>
      <c r="U1064" s="23" t="str">
        <f t="shared" si="132"/>
        <v>N</v>
      </c>
      <c r="V1064" s="23" t="str">
        <f t="shared" si="130"/>
        <v>9</v>
      </c>
      <c r="W1064" s="23" t="str">
        <f t="shared" si="133"/>
        <v>W</v>
      </c>
      <c r="X1064" s="23" t="str">
        <f t="shared" si="134"/>
        <v>OK</v>
      </c>
      <c r="Y1064" s="184" t="str">
        <f t="shared" si="135"/>
        <v>L0008127</v>
      </c>
      <c r="Z1064" s="28"/>
      <c r="AA1064" s="28"/>
      <c r="AB1064" s="23"/>
    </row>
    <row r="1065" spans="1:28" ht="15">
      <c r="A1065" s="2" t="s">
        <v>7486</v>
      </c>
      <c r="B1065" s="2" t="s">
        <v>13</v>
      </c>
      <c r="C1065" s="2" t="s">
        <v>14</v>
      </c>
      <c r="D1065" s="2" t="s">
        <v>1208</v>
      </c>
      <c r="E1065" s="2" t="s">
        <v>1051</v>
      </c>
      <c r="F1065" s="2" t="s">
        <v>15</v>
      </c>
      <c r="G1065" s="2" t="s">
        <v>3479</v>
      </c>
      <c r="H1065" s="2" t="s">
        <v>3518</v>
      </c>
      <c r="I1065" s="2" t="s">
        <v>16</v>
      </c>
      <c r="J1065" s="75">
        <v>40.9</v>
      </c>
      <c r="K1065" s="76">
        <v>8.3333000000000004E-2</v>
      </c>
      <c r="L1065" s="77">
        <v>0.1875</v>
      </c>
      <c r="M1065" s="78">
        <v>41656</v>
      </c>
      <c r="N1065" s="96" t="s">
        <v>5438</v>
      </c>
      <c r="O1065" s="2" t="s">
        <v>233</v>
      </c>
      <c r="P1065" s="2" t="s">
        <v>3466</v>
      </c>
      <c r="Q1065" s="2" t="s">
        <v>3473</v>
      </c>
      <c r="R1065" s="23" t="str">
        <f t="shared" si="131"/>
        <v>OK-Noble-16N-9W-19</v>
      </c>
      <c r="S1065" s="23" t="str">
        <f t="shared" si="128"/>
        <v>16N-9W-19</v>
      </c>
      <c r="T1065" s="23" t="str">
        <f t="shared" si="129"/>
        <v>16</v>
      </c>
      <c r="U1065" s="23" t="str">
        <f t="shared" si="132"/>
        <v>N</v>
      </c>
      <c r="V1065" s="23" t="str">
        <f t="shared" si="130"/>
        <v>9</v>
      </c>
      <c r="W1065" s="23" t="str">
        <f t="shared" si="133"/>
        <v>W</v>
      </c>
      <c r="X1065" s="23" t="str">
        <f t="shared" si="134"/>
        <v>OK</v>
      </c>
      <c r="Y1065" s="184" t="str">
        <f t="shared" si="135"/>
        <v>L0008128</v>
      </c>
      <c r="Z1065" s="28"/>
      <c r="AA1065" s="28"/>
      <c r="AB1065" s="23"/>
    </row>
    <row r="1066" spans="1:28" ht="15">
      <c r="A1066" s="2" t="s">
        <v>7487</v>
      </c>
      <c r="B1066" s="2" t="s">
        <v>13</v>
      </c>
      <c r="C1066" s="2" t="s">
        <v>14</v>
      </c>
      <c r="D1066" s="2" t="s">
        <v>1209</v>
      </c>
      <c r="E1066" s="23" t="s">
        <v>2276</v>
      </c>
      <c r="F1066" s="2" t="s">
        <v>15</v>
      </c>
      <c r="G1066" s="2" t="s">
        <v>3479</v>
      </c>
      <c r="H1066" s="2" t="s">
        <v>3518</v>
      </c>
      <c r="I1066" s="2" t="s">
        <v>16</v>
      </c>
      <c r="J1066" s="75">
        <v>40.21</v>
      </c>
      <c r="K1066" s="76">
        <v>5</v>
      </c>
      <c r="L1066" s="77">
        <v>0.1875</v>
      </c>
      <c r="M1066" s="78">
        <v>41184</v>
      </c>
      <c r="N1066" s="105" t="s">
        <v>5439</v>
      </c>
      <c r="O1066" s="2" t="s">
        <v>233</v>
      </c>
      <c r="P1066" s="2" t="s">
        <v>3466</v>
      </c>
      <c r="Q1066" s="2" t="s">
        <v>3473</v>
      </c>
      <c r="R1066" s="23" t="str">
        <f t="shared" si="131"/>
        <v>OK-Noble-16N-9W-19</v>
      </c>
      <c r="S1066" s="23" t="str">
        <f t="shared" si="128"/>
        <v>16N-9W-19</v>
      </c>
      <c r="T1066" s="23" t="str">
        <f t="shared" si="129"/>
        <v>16</v>
      </c>
      <c r="U1066" s="23" t="str">
        <f t="shared" si="132"/>
        <v>N</v>
      </c>
      <c r="V1066" s="23" t="str">
        <f t="shared" si="130"/>
        <v>9</v>
      </c>
      <c r="W1066" s="23" t="str">
        <f t="shared" si="133"/>
        <v>W</v>
      </c>
      <c r="X1066" s="23" t="str">
        <f t="shared" si="134"/>
        <v>OK</v>
      </c>
      <c r="Y1066" s="184" t="str">
        <f t="shared" si="135"/>
        <v>L0008129</v>
      </c>
      <c r="Z1066" s="28"/>
      <c r="AA1066" s="28"/>
      <c r="AB1066" s="23"/>
    </row>
    <row r="1067" spans="1:28" ht="15">
      <c r="A1067" s="23" t="s">
        <v>7488</v>
      </c>
      <c r="B1067" s="2" t="s">
        <v>13</v>
      </c>
      <c r="C1067" s="2" t="s">
        <v>14</v>
      </c>
      <c r="D1067" s="2" t="s">
        <v>1210</v>
      </c>
      <c r="E1067" s="2" t="s">
        <v>766</v>
      </c>
      <c r="F1067" s="2" t="s">
        <v>15</v>
      </c>
      <c r="G1067" s="2" t="s">
        <v>3479</v>
      </c>
      <c r="H1067" s="2" t="s">
        <v>3518</v>
      </c>
      <c r="I1067" s="2" t="s">
        <v>16</v>
      </c>
      <c r="J1067" s="75">
        <v>81.27</v>
      </c>
      <c r="K1067" s="76">
        <v>1.25</v>
      </c>
      <c r="L1067" s="77">
        <v>0.1875</v>
      </c>
      <c r="M1067" s="78">
        <v>41186</v>
      </c>
      <c r="N1067" s="96" t="s">
        <v>5440</v>
      </c>
      <c r="O1067" s="2" t="s">
        <v>233</v>
      </c>
      <c r="P1067" s="2" t="s">
        <v>3466</v>
      </c>
      <c r="Q1067" s="2" t="s">
        <v>3473</v>
      </c>
      <c r="R1067" s="23" t="str">
        <f t="shared" si="131"/>
        <v>OK-Noble-16N-9W-19</v>
      </c>
      <c r="S1067" s="23" t="str">
        <f t="shared" si="128"/>
        <v>16N-9W-19</v>
      </c>
      <c r="T1067" s="23" t="str">
        <f t="shared" si="129"/>
        <v>16</v>
      </c>
      <c r="U1067" s="23" t="str">
        <f t="shared" si="132"/>
        <v>N</v>
      </c>
      <c r="V1067" s="23" t="str">
        <f t="shared" si="130"/>
        <v>9</v>
      </c>
      <c r="W1067" s="23" t="str">
        <f t="shared" si="133"/>
        <v>W</v>
      </c>
      <c r="X1067" s="23" t="str">
        <f t="shared" si="134"/>
        <v>OK</v>
      </c>
      <c r="Y1067" s="184" t="str">
        <f t="shared" si="135"/>
        <v>L0008130</v>
      </c>
      <c r="Z1067" s="28"/>
      <c r="AA1067" s="28"/>
      <c r="AB1067" s="23"/>
    </row>
    <row r="1068" spans="1:28" ht="15">
      <c r="A1068" s="2" t="s">
        <v>7489</v>
      </c>
      <c r="B1068" s="2" t="s">
        <v>13</v>
      </c>
      <c r="C1068" s="2" t="s">
        <v>14</v>
      </c>
      <c r="D1068" s="2" t="s">
        <v>1211</v>
      </c>
      <c r="E1068" s="2" t="s">
        <v>1177</v>
      </c>
      <c r="F1068" s="2" t="s">
        <v>15</v>
      </c>
      <c r="G1068" s="2" t="s">
        <v>3477</v>
      </c>
      <c r="H1068" s="2" t="s">
        <v>3514</v>
      </c>
      <c r="I1068" s="2" t="s">
        <v>16</v>
      </c>
      <c r="J1068" s="75">
        <v>9.0500000000000007</v>
      </c>
      <c r="K1068" s="76">
        <v>0.1125</v>
      </c>
      <c r="L1068" s="77">
        <v>0.1875</v>
      </c>
      <c r="M1068" s="78">
        <v>41181</v>
      </c>
      <c r="N1068" s="96" t="s">
        <v>5441</v>
      </c>
      <c r="O1068" s="2" t="s">
        <v>218</v>
      </c>
      <c r="P1068" s="2" t="s">
        <v>3466</v>
      </c>
      <c r="Q1068" s="2" t="s">
        <v>3473</v>
      </c>
      <c r="R1068" s="23" t="str">
        <f t="shared" si="131"/>
        <v>OK-Canadian-16N-9W-20</v>
      </c>
      <c r="S1068" s="23" t="str">
        <f t="shared" si="128"/>
        <v>16N-9W-20</v>
      </c>
      <c r="T1068" s="23" t="str">
        <f t="shared" si="129"/>
        <v>16</v>
      </c>
      <c r="U1068" s="23" t="str">
        <f t="shared" si="132"/>
        <v>N</v>
      </c>
      <c r="V1068" s="23" t="str">
        <f t="shared" si="130"/>
        <v>9</v>
      </c>
      <c r="W1068" s="23" t="str">
        <f t="shared" si="133"/>
        <v>W</v>
      </c>
      <c r="X1068" s="23" t="str">
        <f t="shared" si="134"/>
        <v>OK</v>
      </c>
      <c r="Y1068" s="184" t="str">
        <f t="shared" si="135"/>
        <v>L0008131</v>
      </c>
      <c r="Z1068" s="28"/>
      <c r="AA1068" s="28"/>
      <c r="AB1068" s="23"/>
    </row>
    <row r="1069" spans="1:28" ht="15">
      <c r="A1069" s="2" t="s">
        <v>7490</v>
      </c>
      <c r="B1069" s="2" t="s">
        <v>13</v>
      </c>
      <c r="C1069" s="2" t="s">
        <v>14</v>
      </c>
      <c r="D1069" s="2" t="s">
        <v>1212</v>
      </c>
      <c r="E1069" s="2" t="s">
        <v>898</v>
      </c>
      <c r="F1069" s="2" t="s">
        <v>15</v>
      </c>
      <c r="G1069" s="2" t="s">
        <v>3477</v>
      </c>
      <c r="H1069" s="2" t="s">
        <v>3516</v>
      </c>
      <c r="I1069" s="2" t="s">
        <v>16</v>
      </c>
      <c r="J1069" s="75">
        <v>47.7</v>
      </c>
      <c r="K1069" s="76">
        <v>1.2694000000000001</v>
      </c>
      <c r="L1069" s="77">
        <v>0.1875</v>
      </c>
      <c r="M1069" s="78">
        <v>41656</v>
      </c>
      <c r="N1069" s="96" t="s">
        <v>5442</v>
      </c>
      <c r="O1069" s="2" t="s">
        <v>782</v>
      </c>
      <c r="P1069" s="2" t="s">
        <v>3466</v>
      </c>
      <c r="Q1069" s="2" t="s">
        <v>3473</v>
      </c>
      <c r="R1069" s="23" t="str">
        <f t="shared" si="131"/>
        <v>OK-Canadian-16N-9W-29</v>
      </c>
      <c r="S1069" s="23" t="str">
        <f t="shared" si="128"/>
        <v>16N-9W-29</v>
      </c>
      <c r="T1069" s="23" t="str">
        <f t="shared" si="129"/>
        <v>16</v>
      </c>
      <c r="U1069" s="23" t="str">
        <f t="shared" si="132"/>
        <v>N</v>
      </c>
      <c r="V1069" s="23" t="str">
        <f t="shared" si="130"/>
        <v>9</v>
      </c>
      <c r="W1069" s="23" t="str">
        <f t="shared" si="133"/>
        <v>W</v>
      </c>
      <c r="X1069" s="23" t="str">
        <f t="shared" si="134"/>
        <v>OK</v>
      </c>
      <c r="Y1069" s="184" t="str">
        <f t="shared" si="135"/>
        <v>L0008132</v>
      </c>
      <c r="Z1069" s="28"/>
      <c r="AA1069" s="28"/>
      <c r="AB1069" s="23"/>
    </row>
    <row r="1070" spans="1:28" ht="15">
      <c r="A1070" s="23" t="s">
        <v>7491</v>
      </c>
      <c r="B1070" s="2" t="s">
        <v>13</v>
      </c>
      <c r="C1070" s="2" t="s">
        <v>14</v>
      </c>
      <c r="D1070" s="2" t="s">
        <v>1213</v>
      </c>
      <c r="E1070" s="23" t="s">
        <v>3126</v>
      </c>
      <c r="F1070" s="2" t="s">
        <v>15</v>
      </c>
      <c r="G1070" s="2" t="s">
        <v>3477</v>
      </c>
      <c r="H1070" s="2" t="s">
        <v>3514</v>
      </c>
      <c r="I1070" s="2" t="s">
        <v>16</v>
      </c>
      <c r="J1070" s="75">
        <v>40.31</v>
      </c>
      <c r="K1070" s="76">
        <v>1.25</v>
      </c>
      <c r="L1070" s="77">
        <v>0.2</v>
      </c>
      <c r="M1070" s="78">
        <v>41165</v>
      </c>
      <c r="N1070" s="96" t="s">
        <v>5443</v>
      </c>
      <c r="O1070" s="2" t="s">
        <v>218</v>
      </c>
      <c r="P1070" s="2" t="s">
        <v>3466</v>
      </c>
      <c r="Q1070" s="2" t="s">
        <v>3473</v>
      </c>
      <c r="R1070" s="23" t="str">
        <f t="shared" si="131"/>
        <v>OK-Canadian-16N-9W-20</v>
      </c>
      <c r="S1070" s="23" t="str">
        <f t="shared" si="128"/>
        <v>16N-9W-20</v>
      </c>
      <c r="T1070" s="23" t="str">
        <f t="shared" si="129"/>
        <v>16</v>
      </c>
      <c r="U1070" s="23" t="str">
        <f t="shared" si="132"/>
        <v>N</v>
      </c>
      <c r="V1070" s="23" t="str">
        <f t="shared" si="130"/>
        <v>9</v>
      </c>
      <c r="W1070" s="23" t="str">
        <f t="shared" si="133"/>
        <v>W</v>
      </c>
      <c r="X1070" s="23" t="str">
        <f t="shared" si="134"/>
        <v>OK</v>
      </c>
      <c r="Y1070" s="184" t="str">
        <f t="shared" si="135"/>
        <v>L0008133</v>
      </c>
      <c r="Z1070" s="28"/>
      <c r="AA1070" s="28"/>
      <c r="AB1070" s="23"/>
    </row>
    <row r="1071" spans="1:28" ht="15">
      <c r="A1071" s="2" t="s">
        <v>7492</v>
      </c>
      <c r="B1071" s="2" t="s">
        <v>13</v>
      </c>
      <c r="C1071" s="2" t="s">
        <v>14</v>
      </c>
      <c r="D1071" s="2" t="s">
        <v>1214</v>
      </c>
      <c r="E1071" s="23" t="s">
        <v>1502</v>
      </c>
      <c r="F1071" s="2" t="s">
        <v>15</v>
      </c>
      <c r="G1071" s="2" t="s">
        <v>3477</v>
      </c>
      <c r="H1071" s="2" t="s">
        <v>3514</v>
      </c>
      <c r="I1071" s="2" t="s">
        <v>16</v>
      </c>
      <c r="J1071" s="75">
        <v>42</v>
      </c>
      <c r="K1071" s="76">
        <v>2.5</v>
      </c>
      <c r="L1071" s="77">
        <v>0.1875</v>
      </c>
      <c r="M1071" s="78">
        <v>41186</v>
      </c>
      <c r="N1071" s="96" t="s">
        <v>5444</v>
      </c>
      <c r="O1071" s="2" t="s">
        <v>218</v>
      </c>
      <c r="P1071" s="2" t="s">
        <v>3466</v>
      </c>
      <c r="Q1071" s="2" t="s">
        <v>3473</v>
      </c>
      <c r="R1071" s="23" t="str">
        <f t="shared" si="131"/>
        <v>OK-Canadian-16N-9W-20</v>
      </c>
      <c r="S1071" s="23" t="str">
        <f t="shared" si="128"/>
        <v>16N-9W-20</v>
      </c>
      <c r="T1071" s="23" t="str">
        <f t="shared" si="129"/>
        <v>16</v>
      </c>
      <c r="U1071" s="23" t="str">
        <f t="shared" si="132"/>
        <v>N</v>
      </c>
      <c r="V1071" s="23" t="str">
        <f t="shared" si="130"/>
        <v>9</v>
      </c>
      <c r="W1071" s="23" t="str">
        <f t="shared" si="133"/>
        <v>W</v>
      </c>
      <c r="X1071" s="23" t="str">
        <f t="shared" si="134"/>
        <v>OK</v>
      </c>
      <c r="Y1071" s="184" t="str">
        <f t="shared" si="135"/>
        <v>L0008134</v>
      </c>
      <c r="Z1071" s="28"/>
      <c r="AA1071" s="28"/>
      <c r="AB1071" s="23"/>
    </row>
    <row r="1072" spans="1:28" ht="15">
      <c r="A1072" s="2" t="s">
        <v>7493</v>
      </c>
      <c r="B1072" s="2" t="s">
        <v>13</v>
      </c>
      <c r="C1072" s="2" t="s">
        <v>14</v>
      </c>
      <c r="D1072" s="2" t="s">
        <v>1215</v>
      </c>
      <c r="E1072" s="2" t="s">
        <v>616</v>
      </c>
      <c r="F1072" s="2" t="s">
        <v>15</v>
      </c>
      <c r="G1072" s="2" t="s">
        <v>3477</v>
      </c>
      <c r="H1072" s="2" t="s">
        <v>3516</v>
      </c>
      <c r="I1072" s="2" t="s">
        <v>16</v>
      </c>
      <c r="J1072" s="75">
        <v>50.48</v>
      </c>
      <c r="K1072" s="76">
        <v>1.2689999999999999</v>
      </c>
      <c r="L1072" s="77">
        <v>0.1875</v>
      </c>
      <c r="M1072" s="78">
        <v>41186</v>
      </c>
      <c r="N1072" s="96" t="s">
        <v>5445</v>
      </c>
      <c r="O1072" s="2" t="s">
        <v>782</v>
      </c>
      <c r="P1072" s="2" t="s">
        <v>3466</v>
      </c>
      <c r="Q1072" s="2" t="s">
        <v>3473</v>
      </c>
      <c r="R1072" s="23" t="str">
        <f t="shared" si="131"/>
        <v>OK-Canadian-16N-9W-29</v>
      </c>
      <c r="S1072" s="23" t="str">
        <f t="shared" si="128"/>
        <v>16N-9W-29</v>
      </c>
      <c r="T1072" s="23" t="str">
        <f t="shared" si="129"/>
        <v>16</v>
      </c>
      <c r="U1072" s="23" t="str">
        <f t="shared" si="132"/>
        <v>N</v>
      </c>
      <c r="V1072" s="23" t="str">
        <f t="shared" si="130"/>
        <v>9</v>
      </c>
      <c r="W1072" s="23" t="str">
        <f t="shared" si="133"/>
        <v>W</v>
      </c>
      <c r="X1072" s="23" t="str">
        <f t="shared" si="134"/>
        <v>OK</v>
      </c>
      <c r="Y1072" s="184" t="str">
        <f t="shared" si="135"/>
        <v>L0008135</v>
      </c>
      <c r="Z1072" s="28"/>
      <c r="AA1072" s="28"/>
      <c r="AB1072" s="23"/>
    </row>
    <row r="1073" spans="1:28" ht="15">
      <c r="A1073" s="23" t="s">
        <v>7494</v>
      </c>
      <c r="B1073" s="2" t="s">
        <v>3475</v>
      </c>
      <c r="C1073" s="2" t="s">
        <v>14</v>
      </c>
      <c r="D1073" s="2" t="s">
        <v>1216</v>
      </c>
      <c r="E1073" s="23" t="s">
        <v>1777</v>
      </c>
      <c r="F1073" s="2" t="s">
        <v>15</v>
      </c>
      <c r="G1073" s="2" t="s">
        <v>3479</v>
      </c>
      <c r="H1073" s="2" t="s">
        <v>3516</v>
      </c>
      <c r="I1073" s="2" t="s">
        <v>16</v>
      </c>
      <c r="J1073" s="75">
        <v>84.85</v>
      </c>
      <c r="K1073" s="76">
        <v>1.666712</v>
      </c>
      <c r="L1073" s="77">
        <v>0.125</v>
      </c>
      <c r="M1073" s="78">
        <v>41684</v>
      </c>
      <c r="N1073" s="96" t="s">
        <v>5446</v>
      </c>
      <c r="O1073" s="2" t="s">
        <v>782</v>
      </c>
      <c r="P1073" s="2" t="s">
        <v>3466</v>
      </c>
      <c r="Q1073" s="2" t="s">
        <v>3473</v>
      </c>
      <c r="R1073" s="23" t="str">
        <f t="shared" si="131"/>
        <v>OK-Noble-16N-9W-29</v>
      </c>
      <c r="S1073" s="23" t="str">
        <f t="shared" si="128"/>
        <v>16N-9W-29</v>
      </c>
      <c r="T1073" s="23" t="str">
        <f t="shared" si="129"/>
        <v>16</v>
      </c>
      <c r="U1073" s="23" t="str">
        <f t="shared" si="132"/>
        <v>N</v>
      </c>
      <c r="V1073" s="23" t="str">
        <f t="shared" si="130"/>
        <v>9</v>
      </c>
      <c r="W1073" s="23" t="str">
        <f t="shared" si="133"/>
        <v>W</v>
      </c>
      <c r="X1073" s="23" t="str">
        <f t="shared" si="134"/>
        <v>OK</v>
      </c>
      <c r="Y1073" s="184" t="str">
        <f t="shared" si="135"/>
        <v>L0008136</v>
      </c>
      <c r="Z1073" s="28"/>
      <c r="AA1073" s="28"/>
      <c r="AB1073" s="23"/>
    </row>
    <row r="1074" spans="1:28" ht="15">
      <c r="A1074" s="2" t="s">
        <v>7495</v>
      </c>
      <c r="B1074" s="2" t="s">
        <v>13</v>
      </c>
      <c r="C1074" s="2" t="s">
        <v>14</v>
      </c>
      <c r="D1074" s="2" t="s">
        <v>1217</v>
      </c>
      <c r="E1074" s="23" t="s">
        <v>2692</v>
      </c>
      <c r="F1074" s="2" t="s">
        <v>15</v>
      </c>
      <c r="G1074" s="2" t="s">
        <v>3477</v>
      </c>
      <c r="H1074" s="2" t="s">
        <v>3510</v>
      </c>
      <c r="I1074" s="2" t="s">
        <v>16</v>
      </c>
      <c r="J1074" s="75">
        <v>46.33</v>
      </c>
      <c r="K1074" s="76">
        <v>5.125</v>
      </c>
      <c r="L1074" s="77">
        <v>0.1875</v>
      </c>
      <c r="M1074" s="78">
        <v>41207</v>
      </c>
      <c r="N1074" s="96" t="s">
        <v>5447</v>
      </c>
      <c r="O1074" s="2" t="s">
        <v>112</v>
      </c>
      <c r="P1074" s="2" t="s">
        <v>3466</v>
      </c>
      <c r="Q1074" s="2" t="s">
        <v>3473</v>
      </c>
      <c r="R1074" s="23" t="str">
        <f t="shared" si="131"/>
        <v>OK-Canadian-16N-9W-10</v>
      </c>
      <c r="S1074" s="23" t="str">
        <f t="shared" si="128"/>
        <v>16N-9W-10</v>
      </c>
      <c r="T1074" s="23" t="str">
        <f t="shared" si="129"/>
        <v>16</v>
      </c>
      <c r="U1074" s="23" t="str">
        <f t="shared" si="132"/>
        <v>N</v>
      </c>
      <c r="V1074" s="23" t="str">
        <f t="shared" si="130"/>
        <v>9</v>
      </c>
      <c r="W1074" s="23" t="str">
        <f t="shared" si="133"/>
        <v>W</v>
      </c>
      <c r="X1074" s="23" t="str">
        <f t="shared" si="134"/>
        <v>OK</v>
      </c>
      <c r="Y1074" s="184" t="str">
        <f t="shared" si="135"/>
        <v>L0008137</v>
      </c>
      <c r="Z1074" s="28"/>
      <c r="AA1074" s="28"/>
      <c r="AB1074" s="23"/>
    </row>
    <row r="1075" spans="1:28" ht="15">
      <c r="A1075" s="2" t="s">
        <v>7496</v>
      </c>
      <c r="B1075" s="2" t="s">
        <v>13</v>
      </c>
      <c r="C1075" s="2" t="s">
        <v>14</v>
      </c>
      <c r="D1075" s="2" t="s">
        <v>1218</v>
      </c>
      <c r="E1075" s="23" t="s">
        <v>2207</v>
      </c>
      <c r="F1075" s="2" t="s">
        <v>15</v>
      </c>
      <c r="G1075" s="2" t="s">
        <v>3477</v>
      </c>
      <c r="H1075" s="2" t="s">
        <v>3509</v>
      </c>
      <c r="I1075" s="2" t="s">
        <v>16</v>
      </c>
      <c r="J1075" s="75">
        <v>37.630000000000003</v>
      </c>
      <c r="K1075" s="76">
        <v>3.75</v>
      </c>
      <c r="L1075" s="77">
        <v>0.1875</v>
      </c>
      <c r="M1075" s="78">
        <v>41203</v>
      </c>
      <c r="N1075" s="96" t="s">
        <v>5448</v>
      </c>
      <c r="O1075" s="2" t="s">
        <v>242</v>
      </c>
      <c r="P1075" s="2" t="s">
        <v>3466</v>
      </c>
      <c r="Q1075" s="2" t="s">
        <v>3473</v>
      </c>
      <c r="R1075" s="23" t="str">
        <f t="shared" si="131"/>
        <v>OK-Canadian-16N-9W-15</v>
      </c>
      <c r="S1075" s="23" t="str">
        <f t="shared" si="128"/>
        <v>16N-9W-15</v>
      </c>
      <c r="T1075" s="23" t="str">
        <f t="shared" si="129"/>
        <v>16</v>
      </c>
      <c r="U1075" s="23" t="str">
        <f t="shared" si="132"/>
        <v>N</v>
      </c>
      <c r="V1075" s="23" t="str">
        <f t="shared" si="130"/>
        <v>9</v>
      </c>
      <c r="W1075" s="23" t="str">
        <f t="shared" si="133"/>
        <v>W</v>
      </c>
      <c r="X1075" s="23" t="str">
        <f t="shared" si="134"/>
        <v>OK</v>
      </c>
      <c r="Y1075" s="184" t="str">
        <f t="shared" si="135"/>
        <v>L0008138</v>
      </c>
      <c r="Z1075" s="28"/>
      <c r="AA1075" s="28"/>
      <c r="AB1075" s="23"/>
    </row>
    <row r="1076" spans="1:28" ht="15">
      <c r="A1076" s="23" t="s">
        <v>7497</v>
      </c>
      <c r="B1076" s="2" t="s">
        <v>13</v>
      </c>
      <c r="C1076" s="2" t="s">
        <v>14</v>
      </c>
      <c r="D1076" s="2" t="s">
        <v>1219</v>
      </c>
      <c r="E1076" s="2" t="s">
        <v>122</v>
      </c>
      <c r="F1076" s="2" t="s">
        <v>15</v>
      </c>
      <c r="G1076" s="2" t="s">
        <v>3477</v>
      </c>
      <c r="H1076" s="2" t="s">
        <v>3509</v>
      </c>
      <c r="I1076" s="2" t="s">
        <v>16</v>
      </c>
      <c r="J1076" s="75">
        <v>172.67</v>
      </c>
      <c r="K1076" s="76">
        <v>2.6230880000000001</v>
      </c>
      <c r="L1076" s="77">
        <v>0.1875</v>
      </c>
      <c r="M1076" s="78">
        <v>41189</v>
      </c>
      <c r="N1076" s="96" t="s">
        <v>5448</v>
      </c>
      <c r="O1076" s="2" t="s">
        <v>242</v>
      </c>
      <c r="P1076" s="2" t="s">
        <v>3466</v>
      </c>
      <c r="Q1076" s="2" t="s">
        <v>3473</v>
      </c>
      <c r="R1076" s="23" t="str">
        <f t="shared" si="131"/>
        <v>OK-Canadian-16N-9W-15</v>
      </c>
      <c r="S1076" s="23" t="str">
        <f t="shared" si="128"/>
        <v>16N-9W-15</v>
      </c>
      <c r="T1076" s="23" t="str">
        <f t="shared" si="129"/>
        <v>16</v>
      </c>
      <c r="U1076" s="23" t="str">
        <f t="shared" si="132"/>
        <v>N</v>
      </c>
      <c r="V1076" s="23" t="str">
        <f t="shared" si="130"/>
        <v>9</v>
      </c>
      <c r="W1076" s="23" t="str">
        <f t="shared" si="133"/>
        <v>W</v>
      </c>
      <c r="X1076" s="23" t="str">
        <f t="shared" si="134"/>
        <v>OK</v>
      </c>
      <c r="Y1076" s="184" t="str">
        <f t="shared" si="135"/>
        <v>L0008139</v>
      </c>
      <c r="Z1076" s="28"/>
      <c r="AA1076" s="28"/>
      <c r="AB1076" s="23"/>
    </row>
    <row r="1077" spans="1:28" ht="15">
      <c r="A1077" s="2" t="s">
        <v>7498</v>
      </c>
      <c r="B1077" s="2" t="s">
        <v>13</v>
      </c>
      <c r="C1077" s="2" t="s">
        <v>14</v>
      </c>
      <c r="D1077" s="2" t="s">
        <v>1220</v>
      </c>
      <c r="E1077" s="23" t="s">
        <v>1589</v>
      </c>
      <c r="F1077" s="2" t="s">
        <v>15</v>
      </c>
      <c r="G1077" s="2" t="s">
        <v>3479</v>
      </c>
      <c r="H1077" s="2" t="s">
        <v>3515</v>
      </c>
      <c r="I1077" s="2" t="s">
        <v>16</v>
      </c>
      <c r="J1077" s="75">
        <v>37.619999999999997</v>
      </c>
      <c r="K1077" s="76">
        <v>20</v>
      </c>
      <c r="L1077" s="77">
        <v>0.1875</v>
      </c>
      <c r="M1077" s="78">
        <v>41687</v>
      </c>
      <c r="N1077" s="96" t="s">
        <v>5449</v>
      </c>
      <c r="O1077" s="2" t="s">
        <v>140</v>
      </c>
      <c r="P1077" s="2" t="s">
        <v>3466</v>
      </c>
      <c r="Q1077" s="2" t="s">
        <v>3473</v>
      </c>
      <c r="R1077" s="23" t="str">
        <f t="shared" si="131"/>
        <v>OK-Noble-16N-9W-17</v>
      </c>
      <c r="S1077" s="23" t="str">
        <f t="shared" si="128"/>
        <v>16N-9W-17</v>
      </c>
      <c r="T1077" s="23" t="str">
        <f t="shared" si="129"/>
        <v>16</v>
      </c>
      <c r="U1077" s="23" t="str">
        <f t="shared" si="132"/>
        <v>N</v>
      </c>
      <c r="V1077" s="23" t="str">
        <f t="shared" si="130"/>
        <v>9</v>
      </c>
      <c r="W1077" s="23" t="str">
        <f t="shared" si="133"/>
        <v>W</v>
      </c>
      <c r="X1077" s="23" t="str">
        <f t="shared" si="134"/>
        <v>OK</v>
      </c>
      <c r="Y1077" s="184" t="str">
        <f t="shared" si="135"/>
        <v>L0008140</v>
      </c>
      <c r="Z1077" s="28"/>
      <c r="AA1077" s="28"/>
      <c r="AB1077" s="23"/>
    </row>
    <row r="1078" spans="1:28" ht="15">
      <c r="A1078" s="2" t="s">
        <v>7499</v>
      </c>
      <c r="B1078" s="2" t="s">
        <v>13</v>
      </c>
      <c r="C1078" s="2" t="s">
        <v>14</v>
      </c>
      <c r="D1078" s="2" t="s">
        <v>1221</v>
      </c>
      <c r="E1078" s="23" t="s">
        <v>1589</v>
      </c>
      <c r="F1078" s="2" t="s">
        <v>15</v>
      </c>
      <c r="G1078" s="2" t="s">
        <v>3479</v>
      </c>
      <c r="H1078" s="2" t="s">
        <v>3515</v>
      </c>
      <c r="I1078" s="2" t="s">
        <v>16</v>
      </c>
      <c r="J1078" s="75">
        <v>40.51</v>
      </c>
      <c r="K1078" s="76">
        <v>4.2424200000000001</v>
      </c>
      <c r="L1078" s="77">
        <v>0.2</v>
      </c>
      <c r="M1078" s="78">
        <v>41199</v>
      </c>
      <c r="N1078" s="96" t="s">
        <v>5450</v>
      </c>
      <c r="O1078" s="2" t="s">
        <v>140</v>
      </c>
      <c r="P1078" s="2" t="s">
        <v>3466</v>
      </c>
      <c r="Q1078" s="2" t="s">
        <v>3473</v>
      </c>
      <c r="R1078" s="23" t="str">
        <f t="shared" si="131"/>
        <v>OK-Noble-16N-9W-17</v>
      </c>
      <c r="S1078" s="23" t="str">
        <f t="shared" si="128"/>
        <v>16N-9W-17</v>
      </c>
      <c r="T1078" s="23" t="str">
        <f t="shared" si="129"/>
        <v>16</v>
      </c>
      <c r="U1078" s="23" t="str">
        <f t="shared" si="132"/>
        <v>N</v>
      </c>
      <c r="V1078" s="23" t="str">
        <f t="shared" si="130"/>
        <v>9</v>
      </c>
      <c r="W1078" s="23" t="str">
        <f t="shared" si="133"/>
        <v>W</v>
      </c>
      <c r="X1078" s="23" t="str">
        <f t="shared" si="134"/>
        <v>OK</v>
      </c>
      <c r="Y1078" s="184" t="str">
        <f t="shared" si="135"/>
        <v>L0008141</v>
      </c>
      <c r="Z1078" s="28"/>
      <c r="AA1078" s="28"/>
      <c r="AB1078" s="23"/>
    </row>
    <row r="1079" spans="1:28" ht="15">
      <c r="A1079" s="23" t="s">
        <v>7500</v>
      </c>
      <c r="B1079" s="2" t="s">
        <v>13</v>
      </c>
      <c r="C1079" s="2" t="s">
        <v>14</v>
      </c>
      <c r="D1079" s="2" t="s">
        <v>1222</v>
      </c>
      <c r="E1079" s="2" t="s">
        <v>1051</v>
      </c>
      <c r="F1079" s="2" t="s">
        <v>15</v>
      </c>
      <c r="G1079" s="2" t="s">
        <v>3477</v>
      </c>
      <c r="H1079" s="2" t="s">
        <v>3515</v>
      </c>
      <c r="I1079" s="2" t="s">
        <v>16</v>
      </c>
      <c r="J1079" s="75">
        <v>38.4</v>
      </c>
      <c r="K1079" s="76">
        <v>3.6999999999999998E-2</v>
      </c>
      <c r="L1079" s="77">
        <v>0.1875</v>
      </c>
      <c r="M1079" s="78">
        <v>41180</v>
      </c>
      <c r="N1079" s="96" t="s">
        <v>5451</v>
      </c>
      <c r="O1079" s="2" t="s">
        <v>140</v>
      </c>
      <c r="P1079" s="2" t="s">
        <v>3466</v>
      </c>
      <c r="Q1079" s="2" t="s">
        <v>3473</v>
      </c>
      <c r="R1079" s="23" t="str">
        <f t="shared" si="131"/>
        <v>OK-Canadian-16N-9W-17</v>
      </c>
      <c r="S1079" s="23" t="str">
        <f t="shared" si="128"/>
        <v>16N-9W-17</v>
      </c>
      <c r="T1079" s="23" t="str">
        <f t="shared" si="129"/>
        <v>16</v>
      </c>
      <c r="U1079" s="23" t="str">
        <f t="shared" si="132"/>
        <v>N</v>
      </c>
      <c r="V1079" s="23" t="str">
        <f t="shared" si="130"/>
        <v>9</v>
      </c>
      <c r="W1079" s="23" t="str">
        <f t="shared" si="133"/>
        <v>W</v>
      </c>
      <c r="X1079" s="23" t="str">
        <f t="shared" si="134"/>
        <v>OK</v>
      </c>
      <c r="Y1079" s="184" t="str">
        <f t="shared" si="135"/>
        <v>L0008142</v>
      </c>
      <c r="Z1079" s="28"/>
      <c r="AA1079" s="28"/>
      <c r="AB1079" s="23"/>
    </row>
    <row r="1080" spans="1:28" ht="15">
      <c r="A1080" s="2" t="s">
        <v>7501</v>
      </c>
      <c r="B1080" s="2" t="s">
        <v>13</v>
      </c>
      <c r="C1080" s="2" t="s">
        <v>14</v>
      </c>
      <c r="D1080" s="2" t="s">
        <v>1223</v>
      </c>
      <c r="E1080" s="23" t="s">
        <v>3126</v>
      </c>
      <c r="F1080" s="2" t="s">
        <v>15</v>
      </c>
      <c r="G1080" s="2" t="s">
        <v>3479</v>
      </c>
      <c r="H1080" s="2" t="s">
        <v>3516</v>
      </c>
      <c r="I1080" s="2" t="s">
        <v>16</v>
      </c>
      <c r="J1080" s="75">
        <v>79.84</v>
      </c>
      <c r="K1080" s="76">
        <v>0.55554999999999999</v>
      </c>
      <c r="L1080" s="77">
        <v>0.1875</v>
      </c>
      <c r="M1080" s="78">
        <v>41186</v>
      </c>
      <c r="N1080" s="96" t="s">
        <v>5452</v>
      </c>
      <c r="O1080" s="2" t="s">
        <v>782</v>
      </c>
      <c r="P1080" s="2" t="s">
        <v>3466</v>
      </c>
      <c r="Q1080" s="2" t="s">
        <v>3473</v>
      </c>
      <c r="R1080" s="23" t="str">
        <f t="shared" si="131"/>
        <v>OK-Noble-16N-9W-29</v>
      </c>
      <c r="S1080" s="23" t="str">
        <f t="shared" si="128"/>
        <v>16N-9W-29</v>
      </c>
      <c r="T1080" s="23" t="str">
        <f t="shared" si="129"/>
        <v>16</v>
      </c>
      <c r="U1080" s="23" t="str">
        <f t="shared" si="132"/>
        <v>N</v>
      </c>
      <c r="V1080" s="23" t="str">
        <f t="shared" si="130"/>
        <v>9</v>
      </c>
      <c r="W1080" s="23" t="str">
        <f t="shared" si="133"/>
        <v>W</v>
      </c>
      <c r="X1080" s="23" t="str">
        <f t="shared" si="134"/>
        <v>OK</v>
      </c>
      <c r="Y1080" s="184" t="str">
        <f t="shared" si="135"/>
        <v>L0008143</v>
      </c>
      <c r="Z1080" s="28"/>
      <c r="AA1080" s="28"/>
      <c r="AB1080" s="23"/>
    </row>
    <row r="1081" spans="1:28" ht="15">
      <c r="A1081" s="2" t="s">
        <v>7502</v>
      </c>
      <c r="B1081" s="2" t="s">
        <v>13</v>
      </c>
      <c r="C1081" s="2" t="s">
        <v>14</v>
      </c>
      <c r="D1081" s="2" t="s">
        <v>1224</v>
      </c>
      <c r="E1081" s="23" t="s">
        <v>1777</v>
      </c>
      <c r="F1081" s="2" t="s">
        <v>15</v>
      </c>
      <c r="G1081" s="2" t="s">
        <v>3479</v>
      </c>
      <c r="H1081" s="2" t="s">
        <v>3516</v>
      </c>
      <c r="I1081" s="2" t="s">
        <v>16</v>
      </c>
      <c r="J1081" s="75">
        <v>48.88</v>
      </c>
      <c r="K1081" s="76">
        <v>48.2</v>
      </c>
      <c r="L1081" s="77">
        <v>0.1875</v>
      </c>
      <c r="M1081" s="78">
        <v>41685</v>
      </c>
      <c r="N1081" s="96" t="s">
        <v>5453</v>
      </c>
      <c r="O1081" s="2" t="s">
        <v>782</v>
      </c>
      <c r="P1081" s="2" t="s">
        <v>3466</v>
      </c>
      <c r="Q1081" s="2" t="s">
        <v>3473</v>
      </c>
      <c r="R1081" s="23" t="str">
        <f t="shared" si="131"/>
        <v>OK-Noble-16N-9W-29</v>
      </c>
      <c r="S1081" s="23" t="str">
        <f t="shared" si="128"/>
        <v>16N-9W-29</v>
      </c>
      <c r="T1081" s="23" t="str">
        <f t="shared" si="129"/>
        <v>16</v>
      </c>
      <c r="U1081" s="23" t="str">
        <f t="shared" si="132"/>
        <v>N</v>
      </c>
      <c r="V1081" s="23" t="str">
        <f t="shared" si="130"/>
        <v>9</v>
      </c>
      <c r="W1081" s="23" t="str">
        <f t="shared" si="133"/>
        <v>W</v>
      </c>
      <c r="X1081" s="23" t="str">
        <f t="shared" si="134"/>
        <v>OK</v>
      </c>
      <c r="Y1081" s="184" t="str">
        <f t="shared" si="135"/>
        <v>L0008144</v>
      </c>
      <c r="Z1081" s="28"/>
      <c r="AA1081" s="28"/>
      <c r="AB1081" s="23"/>
    </row>
    <row r="1082" spans="1:28" ht="15">
      <c r="A1082" s="23" t="s">
        <v>7503</v>
      </c>
      <c r="B1082" s="2" t="s">
        <v>13</v>
      </c>
      <c r="C1082" s="2" t="s">
        <v>14</v>
      </c>
      <c r="D1082" s="2" t="s">
        <v>1225</v>
      </c>
      <c r="E1082" s="23" t="s">
        <v>1502</v>
      </c>
      <c r="F1082" s="2" t="s">
        <v>15</v>
      </c>
      <c r="G1082" s="2" t="s">
        <v>3479</v>
      </c>
      <c r="H1082" s="2" t="s">
        <v>3515</v>
      </c>
      <c r="I1082" s="2" t="s">
        <v>16</v>
      </c>
      <c r="J1082" s="75">
        <v>31.91</v>
      </c>
      <c r="K1082" s="76">
        <v>0.47112900000000002</v>
      </c>
      <c r="L1082" s="77">
        <v>0.2</v>
      </c>
      <c r="M1082" s="78">
        <v>41218</v>
      </c>
      <c r="N1082" s="96" t="s">
        <v>5454</v>
      </c>
      <c r="O1082" s="2" t="s">
        <v>140</v>
      </c>
      <c r="P1082" s="2" t="s">
        <v>3466</v>
      </c>
      <c r="Q1082" s="2" t="s">
        <v>3473</v>
      </c>
      <c r="R1082" s="23" t="str">
        <f t="shared" si="131"/>
        <v>OK-Noble-16N-9W-17</v>
      </c>
      <c r="S1082" s="23" t="str">
        <f t="shared" si="128"/>
        <v>16N-9W-17</v>
      </c>
      <c r="T1082" s="23" t="str">
        <f t="shared" si="129"/>
        <v>16</v>
      </c>
      <c r="U1082" s="23" t="str">
        <f t="shared" si="132"/>
        <v>N</v>
      </c>
      <c r="V1082" s="23" t="str">
        <f t="shared" si="130"/>
        <v>9</v>
      </c>
      <c r="W1082" s="23" t="str">
        <f t="shared" si="133"/>
        <v>W</v>
      </c>
      <c r="X1082" s="23" t="str">
        <f t="shared" si="134"/>
        <v>OK</v>
      </c>
      <c r="Y1082" s="184" t="str">
        <f t="shared" si="135"/>
        <v>L0008145</v>
      </c>
      <c r="Z1082" s="28"/>
      <c r="AA1082" s="28"/>
      <c r="AB1082" s="23"/>
    </row>
    <row r="1083" spans="1:28" ht="15">
      <c r="A1083" s="2" t="s">
        <v>7504</v>
      </c>
      <c r="B1083" s="2" t="s">
        <v>13</v>
      </c>
      <c r="C1083" s="2" t="s">
        <v>14</v>
      </c>
      <c r="D1083" s="2" t="s">
        <v>1226</v>
      </c>
      <c r="E1083" s="2" t="s">
        <v>215</v>
      </c>
      <c r="F1083" s="2" t="s">
        <v>15</v>
      </c>
      <c r="G1083" s="2" t="s">
        <v>3479</v>
      </c>
      <c r="H1083" s="2" t="s">
        <v>3515</v>
      </c>
      <c r="I1083" s="2" t="s">
        <v>16</v>
      </c>
      <c r="J1083" s="75">
        <v>32.07</v>
      </c>
      <c r="K1083" s="76">
        <v>9.7299999999999998E-2</v>
      </c>
      <c r="L1083" s="77">
        <v>0.2</v>
      </c>
      <c r="M1083" s="78">
        <v>41189</v>
      </c>
      <c r="N1083" s="96" t="s">
        <v>5455</v>
      </c>
      <c r="O1083" s="2" t="s">
        <v>140</v>
      </c>
      <c r="P1083" s="2" t="s">
        <v>3466</v>
      </c>
      <c r="Q1083" s="2" t="s">
        <v>3473</v>
      </c>
      <c r="R1083" s="23" t="str">
        <f t="shared" si="131"/>
        <v>OK-Noble-16N-9W-17</v>
      </c>
      <c r="S1083" s="23" t="str">
        <f t="shared" si="128"/>
        <v>16N-9W-17</v>
      </c>
      <c r="T1083" s="23" t="str">
        <f t="shared" si="129"/>
        <v>16</v>
      </c>
      <c r="U1083" s="23" t="str">
        <f t="shared" si="132"/>
        <v>N</v>
      </c>
      <c r="V1083" s="23" t="str">
        <f t="shared" si="130"/>
        <v>9</v>
      </c>
      <c r="W1083" s="23" t="str">
        <f t="shared" si="133"/>
        <v>W</v>
      </c>
      <c r="X1083" s="23" t="str">
        <f t="shared" si="134"/>
        <v>OK</v>
      </c>
      <c r="Y1083" s="184" t="str">
        <f t="shared" si="135"/>
        <v>L0008146</v>
      </c>
      <c r="Z1083" s="28"/>
      <c r="AA1083" s="28"/>
      <c r="AB1083" s="23"/>
    </row>
    <row r="1084" spans="1:28" ht="15">
      <c r="A1084" s="2" t="s">
        <v>7505</v>
      </c>
      <c r="B1084" s="2" t="s">
        <v>13</v>
      </c>
      <c r="C1084" s="2" t="s">
        <v>14</v>
      </c>
      <c r="D1084" s="2" t="s">
        <v>1227</v>
      </c>
      <c r="E1084" s="23" t="s">
        <v>2404</v>
      </c>
      <c r="F1084" s="2" t="s">
        <v>15</v>
      </c>
      <c r="G1084" s="2" t="s">
        <v>3479</v>
      </c>
      <c r="H1084" s="2" t="s">
        <v>3515</v>
      </c>
      <c r="I1084" s="2" t="s">
        <v>16</v>
      </c>
      <c r="J1084" s="75">
        <v>43.13</v>
      </c>
      <c r="K1084" s="76">
        <v>2.12121</v>
      </c>
      <c r="L1084" s="77">
        <v>0.1875</v>
      </c>
      <c r="M1084" s="78">
        <v>41215</v>
      </c>
      <c r="N1084" s="96" t="s">
        <v>5456</v>
      </c>
      <c r="O1084" s="2" t="s">
        <v>140</v>
      </c>
      <c r="P1084" s="2" t="s">
        <v>3466</v>
      </c>
      <c r="Q1084" s="2" t="s">
        <v>3473</v>
      </c>
      <c r="R1084" s="23" t="str">
        <f t="shared" si="131"/>
        <v>OK-Noble-16N-9W-17</v>
      </c>
      <c r="S1084" s="23" t="str">
        <f t="shared" si="128"/>
        <v>16N-9W-17</v>
      </c>
      <c r="T1084" s="23" t="str">
        <f t="shared" si="129"/>
        <v>16</v>
      </c>
      <c r="U1084" s="23" t="str">
        <f t="shared" si="132"/>
        <v>N</v>
      </c>
      <c r="V1084" s="23" t="str">
        <f t="shared" si="130"/>
        <v>9</v>
      </c>
      <c r="W1084" s="23" t="str">
        <f t="shared" si="133"/>
        <v>W</v>
      </c>
      <c r="X1084" s="23" t="str">
        <f t="shared" si="134"/>
        <v>OK</v>
      </c>
      <c r="Y1084" s="184" t="str">
        <f t="shared" si="135"/>
        <v>L0008147</v>
      </c>
      <c r="Z1084" s="28"/>
      <c r="AA1084" s="28"/>
      <c r="AB1084" s="23"/>
    </row>
    <row r="1085" spans="1:28" ht="15">
      <c r="A1085" s="23" t="s">
        <v>7506</v>
      </c>
      <c r="B1085" s="2" t="s">
        <v>13</v>
      </c>
      <c r="C1085" s="2" t="s">
        <v>14</v>
      </c>
      <c r="D1085" s="2" t="s">
        <v>1228</v>
      </c>
      <c r="E1085" s="23" t="s">
        <v>1274</v>
      </c>
      <c r="F1085" s="2" t="s">
        <v>15</v>
      </c>
      <c r="G1085" s="2" t="s">
        <v>3479</v>
      </c>
      <c r="H1085" s="2" t="s">
        <v>3514</v>
      </c>
      <c r="I1085" s="2" t="s">
        <v>16</v>
      </c>
      <c r="J1085" s="75">
        <v>69.91</v>
      </c>
      <c r="K1085" s="76">
        <v>3.7374499999999999</v>
      </c>
      <c r="L1085" s="77">
        <v>0.1875</v>
      </c>
      <c r="M1085" s="78">
        <v>41685</v>
      </c>
      <c r="N1085" s="96" t="s">
        <v>5457</v>
      </c>
      <c r="O1085" s="2" t="s">
        <v>218</v>
      </c>
      <c r="P1085" s="2" t="s">
        <v>3466</v>
      </c>
      <c r="Q1085" s="2" t="s">
        <v>3473</v>
      </c>
      <c r="R1085" s="23" t="str">
        <f t="shared" si="131"/>
        <v>OK-Noble-16N-9W-20</v>
      </c>
      <c r="S1085" s="23" t="str">
        <f t="shared" si="128"/>
        <v>16N-9W-20</v>
      </c>
      <c r="T1085" s="23" t="str">
        <f t="shared" si="129"/>
        <v>16</v>
      </c>
      <c r="U1085" s="23" t="str">
        <f t="shared" si="132"/>
        <v>N</v>
      </c>
      <c r="V1085" s="23" t="str">
        <f t="shared" si="130"/>
        <v>9</v>
      </c>
      <c r="W1085" s="23" t="str">
        <f t="shared" si="133"/>
        <v>W</v>
      </c>
      <c r="X1085" s="23" t="str">
        <f t="shared" si="134"/>
        <v>OK</v>
      </c>
      <c r="Y1085" s="184" t="str">
        <f t="shared" si="135"/>
        <v>L0008148</v>
      </c>
      <c r="Z1085" s="28"/>
      <c r="AA1085" s="28"/>
      <c r="AB1085" s="23"/>
    </row>
    <row r="1086" spans="1:28" ht="15">
      <c r="A1086" s="2" t="s">
        <v>7507</v>
      </c>
      <c r="B1086" s="23" t="s">
        <v>3475</v>
      </c>
      <c r="C1086" s="2" t="s">
        <v>14</v>
      </c>
      <c r="D1086" s="2" t="s">
        <v>1229</v>
      </c>
      <c r="E1086" s="23" t="s">
        <v>3063</v>
      </c>
      <c r="F1086" s="2" t="s">
        <v>15</v>
      </c>
      <c r="G1086" s="2" t="s">
        <v>3479</v>
      </c>
      <c r="H1086" s="79" t="s">
        <v>3516</v>
      </c>
      <c r="I1086" s="2" t="s">
        <v>16</v>
      </c>
      <c r="J1086" s="75">
        <v>79.12</v>
      </c>
      <c r="K1086" s="76">
        <v>0.83335999999999999</v>
      </c>
      <c r="L1086" s="77">
        <v>0.125</v>
      </c>
      <c r="M1086" s="78">
        <v>41180</v>
      </c>
      <c r="N1086" s="96" t="s">
        <v>5458</v>
      </c>
      <c r="O1086" s="2" t="s">
        <v>782</v>
      </c>
      <c r="P1086" s="2" t="s">
        <v>3466</v>
      </c>
      <c r="Q1086" s="2" t="s">
        <v>3473</v>
      </c>
      <c r="R1086" s="23" t="str">
        <f t="shared" si="131"/>
        <v>OK-Noble-16N-9W-29</v>
      </c>
      <c r="S1086" s="23" t="str">
        <f t="shared" si="128"/>
        <v>16N-9W-29</v>
      </c>
      <c r="T1086" s="23" t="str">
        <f t="shared" si="129"/>
        <v>16</v>
      </c>
      <c r="U1086" s="23" t="str">
        <f t="shared" si="132"/>
        <v>N</v>
      </c>
      <c r="V1086" s="23" t="str">
        <f t="shared" si="130"/>
        <v>9</v>
      </c>
      <c r="W1086" s="23" t="str">
        <f t="shared" si="133"/>
        <v>W</v>
      </c>
      <c r="X1086" s="23" t="str">
        <f t="shared" si="134"/>
        <v>OK</v>
      </c>
      <c r="Y1086" s="184" t="str">
        <f t="shared" si="135"/>
        <v>L0008149</v>
      </c>
      <c r="Z1086" s="28"/>
      <c r="AA1086" s="28"/>
      <c r="AB1086" s="23"/>
    </row>
    <row r="1087" spans="1:28" ht="15">
      <c r="A1087" s="2" t="s">
        <v>7508</v>
      </c>
      <c r="B1087" s="2" t="s">
        <v>13</v>
      </c>
      <c r="C1087" s="2" t="s">
        <v>14</v>
      </c>
      <c r="D1087" s="2" t="s">
        <v>1230</v>
      </c>
      <c r="E1087" s="2" t="s">
        <v>723</v>
      </c>
      <c r="F1087" s="2" t="s">
        <v>15</v>
      </c>
      <c r="G1087" s="2" t="s">
        <v>3477</v>
      </c>
      <c r="H1087" s="2" t="s">
        <v>3519</v>
      </c>
      <c r="I1087" s="2" t="s">
        <v>16</v>
      </c>
      <c r="J1087" s="75">
        <v>168.95</v>
      </c>
      <c r="K1087" s="76">
        <v>1.5565899999999999</v>
      </c>
      <c r="L1087" s="77">
        <v>0.1875</v>
      </c>
      <c r="M1087" s="78">
        <v>41214</v>
      </c>
      <c r="N1087" s="96" t="s">
        <v>5459</v>
      </c>
      <c r="O1087" s="2" t="s">
        <v>151</v>
      </c>
      <c r="P1087" s="2" t="s">
        <v>3465</v>
      </c>
      <c r="Q1087" s="2" t="s">
        <v>3472</v>
      </c>
      <c r="R1087" s="23" t="str">
        <f t="shared" si="131"/>
        <v>OK-Canadian-15N-8W-4</v>
      </c>
      <c r="S1087" s="23" t="str">
        <f t="shared" si="128"/>
        <v>15N-8W-4</v>
      </c>
      <c r="T1087" s="23" t="str">
        <f t="shared" si="129"/>
        <v>15</v>
      </c>
      <c r="U1087" s="23" t="str">
        <f t="shared" si="132"/>
        <v>N</v>
      </c>
      <c r="V1087" s="23" t="str">
        <f t="shared" si="130"/>
        <v>8</v>
      </c>
      <c r="W1087" s="23" t="str">
        <f t="shared" si="133"/>
        <v>W</v>
      </c>
      <c r="X1087" s="23" t="str">
        <f t="shared" si="134"/>
        <v>OK</v>
      </c>
      <c r="Y1087" s="184" t="str">
        <f t="shared" si="135"/>
        <v>L0008150</v>
      </c>
      <c r="Z1087" s="28"/>
      <c r="AA1087" s="28"/>
      <c r="AB1087" s="23"/>
    </row>
    <row r="1088" spans="1:28" ht="15">
      <c r="A1088" s="23" t="s">
        <v>7509</v>
      </c>
      <c r="B1088" s="2" t="s">
        <v>13</v>
      </c>
      <c r="C1088" s="2" t="s">
        <v>14</v>
      </c>
      <c r="D1088" s="2" t="s">
        <v>1231</v>
      </c>
      <c r="E1088" s="23" t="s">
        <v>1589</v>
      </c>
      <c r="F1088" s="2" t="s">
        <v>15</v>
      </c>
      <c r="G1088" s="2" t="s">
        <v>3479</v>
      </c>
      <c r="H1088" s="2" t="s">
        <v>3515</v>
      </c>
      <c r="I1088" s="2" t="s">
        <v>16</v>
      </c>
      <c r="J1088" s="75">
        <v>33.340000000000003</v>
      </c>
      <c r="K1088" s="76">
        <v>1.1778</v>
      </c>
      <c r="L1088" s="77">
        <v>0.1875</v>
      </c>
      <c r="M1088" s="78">
        <v>41229</v>
      </c>
      <c r="N1088" s="96" t="s">
        <v>5460</v>
      </c>
      <c r="O1088" s="2" t="s">
        <v>140</v>
      </c>
      <c r="P1088" s="2" t="s">
        <v>3466</v>
      </c>
      <c r="Q1088" s="2" t="s">
        <v>3473</v>
      </c>
      <c r="R1088" s="23" t="str">
        <f t="shared" si="131"/>
        <v>OK-Noble-16N-9W-17</v>
      </c>
      <c r="S1088" s="23" t="str">
        <f t="shared" si="128"/>
        <v>16N-9W-17</v>
      </c>
      <c r="T1088" s="23" t="str">
        <f t="shared" si="129"/>
        <v>16</v>
      </c>
      <c r="U1088" s="23" t="str">
        <f t="shared" si="132"/>
        <v>N</v>
      </c>
      <c r="V1088" s="23" t="str">
        <f t="shared" si="130"/>
        <v>9</v>
      </c>
      <c r="W1088" s="23" t="str">
        <f t="shared" si="133"/>
        <v>W</v>
      </c>
      <c r="X1088" s="23" t="str">
        <f t="shared" si="134"/>
        <v>OK</v>
      </c>
      <c r="Y1088" s="184" t="str">
        <f t="shared" si="135"/>
        <v>L0008151</v>
      </c>
      <c r="Z1088" s="28"/>
      <c r="AA1088" s="28"/>
      <c r="AB1088" s="23"/>
    </row>
    <row r="1089" spans="1:28" ht="15">
      <c r="A1089" s="2" t="s">
        <v>7510</v>
      </c>
      <c r="B1089" s="2" t="s">
        <v>13</v>
      </c>
      <c r="C1089" s="2" t="s">
        <v>14</v>
      </c>
      <c r="D1089" s="2" t="s">
        <v>1232</v>
      </c>
      <c r="E1089" s="2" t="s">
        <v>616</v>
      </c>
      <c r="F1089" s="2" t="s">
        <v>15</v>
      </c>
      <c r="G1089" s="2" t="s">
        <v>3479</v>
      </c>
      <c r="H1089" s="2" t="s">
        <v>3515</v>
      </c>
      <c r="I1089" s="2" t="s">
        <v>16</v>
      </c>
      <c r="J1089" s="75">
        <v>29.48</v>
      </c>
      <c r="K1089" s="76">
        <v>0.29449999999999998</v>
      </c>
      <c r="L1089" s="77">
        <v>0.1875</v>
      </c>
      <c r="M1089" s="78">
        <v>41700</v>
      </c>
      <c r="N1089" s="96" t="s">
        <v>5461</v>
      </c>
      <c r="O1089" s="2" t="s">
        <v>140</v>
      </c>
      <c r="P1089" s="2" t="s">
        <v>3466</v>
      </c>
      <c r="Q1089" s="2" t="s">
        <v>3473</v>
      </c>
      <c r="R1089" s="23" t="str">
        <f t="shared" si="131"/>
        <v>OK-Noble-16N-9W-17</v>
      </c>
      <c r="S1089" s="23" t="str">
        <f t="shared" si="128"/>
        <v>16N-9W-17</v>
      </c>
      <c r="T1089" s="23" t="str">
        <f t="shared" si="129"/>
        <v>16</v>
      </c>
      <c r="U1089" s="23" t="str">
        <f t="shared" si="132"/>
        <v>N</v>
      </c>
      <c r="V1089" s="23" t="str">
        <f t="shared" si="130"/>
        <v>9</v>
      </c>
      <c r="W1089" s="23" t="str">
        <f t="shared" si="133"/>
        <v>W</v>
      </c>
      <c r="X1089" s="23" t="str">
        <f t="shared" si="134"/>
        <v>OK</v>
      </c>
      <c r="Y1089" s="184" t="str">
        <f t="shared" si="135"/>
        <v>L0008152</v>
      </c>
      <c r="Z1089" s="28"/>
      <c r="AA1089" s="28"/>
      <c r="AB1089" s="23"/>
    </row>
    <row r="1090" spans="1:28" ht="15">
      <c r="A1090" s="2" t="s">
        <v>7511</v>
      </c>
      <c r="B1090" s="2" t="s">
        <v>13</v>
      </c>
      <c r="C1090" s="2" t="s">
        <v>14</v>
      </c>
      <c r="D1090" s="2" t="s">
        <v>1233</v>
      </c>
      <c r="E1090" s="23" t="s">
        <v>2276</v>
      </c>
      <c r="F1090" s="2" t="s">
        <v>15</v>
      </c>
      <c r="G1090" s="2" t="s">
        <v>3479</v>
      </c>
      <c r="H1090" s="2" t="s">
        <v>3516</v>
      </c>
      <c r="I1090" s="2" t="s">
        <v>16</v>
      </c>
      <c r="J1090" s="75">
        <v>82.49</v>
      </c>
      <c r="K1090" s="76">
        <v>1</v>
      </c>
      <c r="L1090" s="77">
        <v>0.2</v>
      </c>
      <c r="M1090" s="78">
        <v>41180</v>
      </c>
      <c r="N1090" s="96" t="s">
        <v>5462</v>
      </c>
      <c r="O1090" s="2" t="s">
        <v>782</v>
      </c>
      <c r="P1090" s="2" t="s">
        <v>3466</v>
      </c>
      <c r="Q1090" s="2" t="s">
        <v>3473</v>
      </c>
      <c r="R1090" s="23" t="str">
        <f t="shared" si="131"/>
        <v>OK-Noble-16N-9W-29</v>
      </c>
      <c r="S1090" s="23" t="str">
        <f t="shared" si="128"/>
        <v>16N-9W-29</v>
      </c>
      <c r="T1090" s="23" t="str">
        <f t="shared" si="129"/>
        <v>16</v>
      </c>
      <c r="U1090" s="23" t="str">
        <f t="shared" si="132"/>
        <v>N</v>
      </c>
      <c r="V1090" s="23" t="str">
        <f t="shared" si="130"/>
        <v>9</v>
      </c>
      <c r="W1090" s="23" t="str">
        <f t="shared" si="133"/>
        <v>W</v>
      </c>
      <c r="X1090" s="23" t="str">
        <f t="shared" si="134"/>
        <v>OK</v>
      </c>
      <c r="Y1090" s="184" t="str">
        <f t="shared" si="135"/>
        <v>L0008153</v>
      </c>
      <c r="Z1090" s="28"/>
      <c r="AA1090" s="28"/>
      <c r="AB1090" s="23"/>
    </row>
    <row r="1091" spans="1:28" ht="15">
      <c r="A1091" s="23" t="s">
        <v>7512</v>
      </c>
      <c r="B1091" s="23" t="s">
        <v>13</v>
      </c>
      <c r="C1091" s="2" t="s">
        <v>14</v>
      </c>
      <c r="D1091" s="2" t="s">
        <v>1234</v>
      </c>
      <c r="E1091" s="23" t="s">
        <v>3188</v>
      </c>
      <c r="F1091" s="2" t="s">
        <v>15</v>
      </c>
      <c r="G1091" s="2" t="s">
        <v>3477</v>
      </c>
      <c r="H1091" s="79" t="s">
        <v>3516</v>
      </c>
      <c r="I1091" s="2" t="s">
        <v>16</v>
      </c>
      <c r="J1091" s="75">
        <v>49.52</v>
      </c>
      <c r="K1091" s="76">
        <v>1.2689999999999999</v>
      </c>
      <c r="L1091" s="77">
        <v>0.1875</v>
      </c>
      <c r="M1091" s="78">
        <v>41204</v>
      </c>
      <c r="N1091" s="96" t="s">
        <v>5463</v>
      </c>
      <c r="O1091" s="2" t="s">
        <v>782</v>
      </c>
      <c r="P1091" s="2" t="s">
        <v>3466</v>
      </c>
      <c r="Q1091" s="2" t="s">
        <v>3473</v>
      </c>
      <c r="R1091" s="23" t="str">
        <f t="shared" si="131"/>
        <v>OK-Canadian-16N-9W-29</v>
      </c>
      <c r="S1091" s="23" t="str">
        <f t="shared" si="128"/>
        <v>16N-9W-29</v>
      </c>
      <c r="T1091" s="23" t="str">
        <f t="shared" si="129"/>
        <v>16</v>
      </c>
      <c r="U1091" s="23" t="str">
        <f t="shared" si="132"/>
        <v>N</v>
      </c>
      <c r="V1091" s="23" t="str">
        <f t="shared" si="130"/>
        <v>9</v>
      </c>
      <c r="W1091" s="23" t="str">
        <f t="shared" si="133"/>
        <v>W</v>
      </c>
      <c r="X1091" s="23" t="str">
        <f t="shared" si="134"/>
        <v>OK</v>
      </c>
      <c r="Y1091" s="184" t="str">
        <f t="shared" si="135"/>
        <v>L0008154</v>
      </c>
      <c r="Z1091" s="28"/>
      <c r="AA1091" s="28"/>
      <c r="AB1091" s="23"/>
    </row>
    <row r="1092" spans="1:28" ht="15">
      <c r="A1092" s="2" t="s">
        <v>7513</v>
      </c>
      <c r="B1092" s="2" t="s">
        <v>13</v>
      </c>
      <c r="C1092" s="2" t="s">
        <v>14</v>
      </c>
      <c r="D1092" s="2" t="s">
        <v>1235</v>
      </c>
      <c r="E1092" s="2" t="s">
        <v>766</v>
      </c>
      <c r="F1092" s="2" t="s">
        <v>15</v>
      </c>
      <c r="G1092" s="2" t="s">
        <v>3477</v>
      </c>
      <c r="H1092" s="2" t="s">
        <v>3519</v>
      </c>
      <c r="I1092" s="2" t="s">
        <v>16</v>
      </c>
      <c r="J1092" s="75">
        <v>158.78</v>
      </c>
      <c r="K1092" s="76">
        <v>3.5135200000000002</v>
      </c>
      <c r="L1092" s="77">
        <v>0.1875</v>
      </c>
      <c r="M1092" s="78">
        <v>41235</v>
      </c>
      <c r="N1092" s="96" t="s">
        <v>5464</v>
      </c>
      <c r="O1092" s="2" t="s">
        <v>151</v>
      </c>
      <c r="P1092" s="2" t="s">
        <v>3465</v>
      </c>
      <c r="Q1092" s="2" t="s">
        <v>3472</v>
      </c>
      <c r="R1092" s="23" t="str">
        <f t="shared" si="131"/>
        <v>OK-Canadian-15N-8W-4</v>
      </c>
      <c r="S1092" s="23" t="str">
        <f t="shared" si="128"/>
        <v>15N-8W-4</v>
      </c>
      <c r="T1092" s="23" t="str">
        <f t="shared" si="129"/>
        <v>15</v>
      </c>
      <c r="U1092" s="23" t="str">
        <f t="shared" si="132"/>
        <v>N</v>
      </c>
      <c r="V1092" s="23" t="str">
        <f t="shared" si="130"/>
        <v>8</v>
      </c>
      <c r="W1092" s="23" t="str">
        <f t="shared" si="133"/>
        <v>W</v>
      </c>
      <c r="X1092" s="23" t="str">
        <f t="shared" si="134"/>
        <v>OK</v>
      </c>
      <c r="Y1092" s="184" t="str">
        <f t="shared" si="135"/>
        <v>L0008155</v>
      </c>
      <c r="Z1092" s="28"/>
      <c r="AA1092" s="28"/>
      <c r="AB1092" s="23"/>
    </row>
    <row r="1093" spans="1:28" ht="15">
      <c r="A1093" s="2" t="s">
        <v>7514</v>
      </c>
      <c r="B1093" s="2" t="s">
        <v>13</v>
      </c>
      <c r="C1093" s="2" t="s">
        <v>14</v>
      </c>
      <c r="D1093" s="2" t="s">
        <v>1236</v>
      </c>
      <c r="E1093" s="2" t="s">
        <v>616</v>
      </c>
      <c r="F1093" s="2" t="s">
        <v>15</v>
      </c>
      <c r="G1093" s="2" t="s">
        <v>3479</v>
      </c>
      <c r="H1093" s="2" t="s">
        <v>3515</v>
      </c>
      <c r="I1093" s="2" t="s">
        <v>16</v>
      </c>
      <c r="J1093" s="75">
        <v>33.57</v>
      </c>
      <c r="K1093" s="76">
        <v>2.3556550000000001</v>
      </c>
      <c r="L1093" s="77">
        <v>0.2</v>
      </c>
      <c r="M1093" s="78">
        <v>41705</v>
      </c>
      <c r="N1093" s="96" t="s">
        <v>5465</v>
      </c>
      <c r="O1093" s="2" t="s">
        <v>140</v>
      </c>
      <c r="P1093" s="2" t="s">
        <v>3466</v>
      </c>
      <c r="Q1093" s="2" t="s">
        <v>3473</v>
      </c>
      <c r="R1093" s="23" t="str">
        <f t="shared" si="131"/>
        <v>OK-Noble-16N-9W-17</v>
      </c>
      <c r="S1093" s="23" t="str">
        <f t="shared" si="128"/>
        <v>16N-9W-17</v>
      </c>
      <c r="T1093" s="23" t="str">
        <f t="shared" si="129"/>
        <v>16</v>
      </c>
      <c r="U1093" s="23" t="str">
        <f t="shared" si="132"/>
        <v>N</v>
      </c>
      <c r="V1093" s="23" t="str">
        <f t="shared" si="130"/>
        <v>9</v>
      </c>
      <c r="W1093" s="23" t="str">
        <f t="shared" si="133"/>
        <v>W</v>
      </c>
      <c r="X1093" s="23" t="str">
        <f t="shared" si="134"/>
        <v>OK</v>
      </c>
      <c r="Y1093" s="184" t="str">
        <f t="shared" si="135"/>
        <v>L0008156</v>
      </c>
      <c r="Z1093" s="28"/>
      <c r="AA1093" s="28"/>
      <c r="AB1093" s="23"/>
    </row>
    <row r="1094" spans="1:28" ht="15">
      <c r="A1094" s="23" t="s">
        <v>7515</v>
      </c>
      <c r="B1094" s="2" t="s">
        <v>13</v>
      </c>
      <c r="C1094" s="2" t="s">
        <v>14</v>
      </c>
      <c r="D1094" s="2" t="s">
        <v>1237</v>
      </c>
      <c r="E1094" s="23" t="s">
        <v>1274</v>
      </c>
      <c r="F1094" s="2" t="s">
        <v>15</v>
      </c>
      <c r="G1094" s="2" t="s">
        <v>3479</v>
      </c>
      <c r="H1094" s="2" t="s">
        <v>3515</v>
      </c>
      <c r="I1094" s="2" t="s">
        <v>16</v>
      </c>
      <c r="J1094" s="75">
        <v>31.17</v>
      </c>
      <c r="K1094" s="76">
        <v>0.55979999999999996</v>
      </c>
      <c r="L1094" s="77">
        <v>0.2</v>
      </c>
      <c r="M1094" s="78">
        <v>41205</v>
      </c>
      <c r="N1094" s="96" t="s">
        <v>5466</v>
      </c>
      <c r="O1094" s="2" t="s">
        <v>140</v>
      </c>
      <c r="P1094" s="2" t="s">
        <v>3466</v>
      </c>
      <c r="Q1094" s="2" t="s">
        <v>3473</v>
      </c>
      <c r="R1094" s="23" t="str">
        <f t="shared" si="131"/>
        <v>OK-Noble-16N-9W-17</v>
      </c>
      <c r="S1094" s="23" t="str">
        <f t="shared" si="128"/>
        <v>16N-9W-17</v>
      </c>
      <c r="T1094" s="23" t="str">
        <f t="shared" si="129"/>
        <v>16</v>
      </c>
      <c r="U1094" s="23" t="str">
        <f t="shared" si="132"/>
        <v>N</v>
      </c>
      <c r="V1094" s="23" t="str">
        <f t="shared" si="130"/>
        <v>9</v>
      </c>
      <c r="W1094" s="23" t="str">
        <f t="shared" si="133"/>
        <v>W</v>
      </c>
      <c r="X1094" s="23" t="str">
        <f t="shared" si="134"/>
        <v>OK</v>
      </c>
      <c r="Y1094" s="184" t="str">
        <f t="shared" si="135"/>
        <v>L0008157</v>
      </c>
      <c r="Z1094" s="28"/>
      <c r="AA1094" s="28"/>
      <c r="AB1094" s="23"/>
    </row>
    <row r="1095" spans="1:28" ht="15">
      <c r="A1095" s="2" t="s">
        <v>7516</v>
      </c>
      <c r="B1095" s="2" t="s">
        <v>13</v>
      </c>
      <c r="C1095" s="2" t="s">
        <v>14</v>
      </c>
      <c r="D1095" s="2" t="s">
        <v>1238</v>
      </c>
      <c r="E1095" s="23" t="s">
        <v>1274</v>
      </c>
      <c r="F1095" s="2" t="s">
        <v>15</v>
      </c>
      <c r="G1095" s="2" t="s">
        <v>3479</v>
      </c>
      <c r="H1095" s="2" t="s">
        <v>3515</v>
      </c>
      <c r="I1095" s="2" t="s">
        <v>16</v>
      </c>
      <c r="J1095" s="75">
        <v>31.6</v>
      </c>
      <c r="K1095" s="76">
        <v>0.29445500000000002</v>
      </c>
      <c r="L1095" s="77">
        <v>0.2</v>
      </c>
      <c r="M1095" s="78">
        <v>41221</v>
      </c>
      <c r="N1095" s="96" t="s">
        <v>5467</v>
      </c>
      <c r="O1095" s="2" t="s">
        <v>140</v>
      </c>
      <c r="P1095" s="2" t="s">
        <v>3466</v>
      </c>
      <c r="Q1095" s="2" t="s">
        <v>3473</v>
      </c>
      <c r="R1095" s="23" t="str">
        <f t="shared" si="131"/>
        <v>OK-Noble-16N-9W-17</v>
      </c>
      <c r="S1095" s="23" t="str">
        <f t="shared" si="128"/>
        <v>16N-9W-17</v>
      </c>
      <c r="T1095" s="23" t="str">
        <f t="shared" si="129"/>
        <v>16</v>
      </c>
      <c r="U1095" s="23" t="str">
        <f t="shared" si="132"/>
        <v>N</v>
      </c>
      <c r="V1095" s="23" t="str">
        <f t="shared" si="130"/>
        <v>9</v>
      </c>
      <c r="W1095" s="23" t="str">
        <f t="shared" si="133"/>
        <v>W</v>
      </c>
      <c r="X1095" s="23" t="str">
        <f t="shared" si="134"/>
        <v>OK</v>
      </c>
      <c r="Y1095" s="184" t="str">
        <f t="shared" si="135"/>
        <v>L0008158</v>
      </c>
      <c r="Z1095" s="28"/>
      <c r="AA1095" s="28"/>
      <c r="AB1095" s="23"/>
    </row>
    <row r="1096" spans="1:28" ht="15">
      <c r="A1096" s="2" t="s">
        <v>7517</v>
      </c>
      <c r="B1096" s="2" t="s">
        <v>13</v>
      </c>
      <c r="C1096" s="2" t="s">
        <v>14</v>
      </c>
      <c r="D1096" s="2" t="s">
        <v>770</v>
      </c>
      <c r="E1096" s="23" t="s">
        <v>1702</v>
      </c>
      <c r="F1096" s="2" t="s">
        <v>15</v>
      </c>
      <c r="G1096" s="2" t="s">
        <v>3479</v>
      </c>
      <c r="H1096" s="2" t="s">
        <v>3515</v>
      </c>
      <c r="I1096" s="2" t="s">
        <v>16</v>
      </c>
      <c r="J1096" s="75">
        <v>31.14</v>
      </c>
      <c r="K1096" s="76">
        <v>0.29445500000000002</v>
      </c>
      <c r="L1096" s="77">
        <v>0.2</v>
      </c>
      <c r="M1096" s="78">
        <v>41235</v>
      </c>
      <c r="N1096" s="96" t="s">
        <v>5468</v>
      </c>
      <c r="O1096" s="2" t="s">
        <v>140</v>
      </c>
      <c r="P1096" s="2" t="s">
        <v>3466</v>
      </c>
      <c r="Q1096" s="2" t="s">
        <v>3473</v>
      </c>
      <c r="R1096" s="23" t="str">
        <f t="shared" si="131"/>
        <v>OK-Noble-16N-9W-17</v>
      </c>
      <c r="S1096" s="23" t="str">
        <f t="shared" ref="S1096:S1159" si="136">_xlfn.TEXTAFTER(R1096,"-",2,1,0,"ERROR")</f>
        <v>16N-9W-17</v>
      </c>
      <c r="T1096" s="23" t="str">
        <f t="shared" ref="T1096:T1159" si="137">_xlfn.TEXTBEFORE(P1096,U1096)</f>
        <v>16</v>
      </c>
      <c r="U1096" s="23" t="str">
        <f t="shared" si="132"/>
        <v>N</v>
      </c>
      <c r="V1096" s="23" t="str">
        <f t="shared" ref="V1096:V1159" si="138">_xlfn.TEXTBEFORE(Q1096,W1096)</f>
        <v>9</v>
      </c>
      <c r="W1096" s="23" t="str">
        <f t="shared" si="133"/>
        <v>W</v>
      </c>
      <c r="X1096" s="23" t="str">
        <f t="shared" si="134"/>
        <v>OK</v>
      </c>
      <c r="Y1096" s="184" t="str">
        <f t="shared" si="135"/>
        <v>L0008159</v>
      </c>
      <c r="Z1096" s="28"/>
      <c r="AA1096" s="28"/>
      <c r="AB1096" s="23"/>
    </row>
    <row r="1097" spans="1:28" ht="15">
      <c r="A1097" s="23" t="s">
        <v>7518</v>
      </c>
      <c r="B1097" s="2" t="s">
        <v>13</v>
      </c>
      <c r="C1097" s="2" t="s">
        <v>14</v>
      </c>
      <c r="D1097" s="2" t="s">
        <v>1239</v>
      </c>
      <c r="E1097" s="2" t="s">
        <v>354</v>
      </c>
      <c r="F1097" s="2" t="s">
        <v>15</v>
      </c>
      <c r="G1097" s="2" t="s">
        <v>3479</v>
      </c>
      <c r="H1097" s="2" t="s">
        <v>3515</v>
      </c>
      <c r="I1097" s="2" t="s">
        <v>16</v>
      </c>
      <c r="J1097" s="75">
        <v>31.43</v>
      </c>
      <c r="K1097" s="76">
        <v>0.47112900000000002</v>
      </c>
      <c r="L1097" s="77">
        <v>0.2</v>
      </c>
      <c r="M1097" s="78">
        <v>41699</v>
      </c>
      <c r="N1097" s="96" t="s">
        <v>5469</v>
      </c>
      <c r="O1097" s="2" t="s">
        <v>140</v>
      </c>
      <c r="P1097" s="2" t="s">
        <v>3466</v>
      </c>
      <c r="Q1097" s="2" t="s">
        <v>3473</v>
      </c>
      <c r="R1097" s="23" t="str">
        <f t="shared" ref="R1097:R1160" si="139">_xlfn.TEXTJOIN("-",TRUE,F1097,G1097,P1097,Q1097,O1097)</f>
        <v>OK-Noble-16N-9W-17</v>
      </c>
      <c r="S1097" s="23" t="str">
        <f t="shared" si="136"/>
        <v>16N-9W-17</v>
      </c>
      <c r="T1097" s="23" t="str">
        <f t="shared" si="137"/>
        <v>16</v>
      </c>
      <c r="U1097" s="23" t="str">
        <f t="shared" ref="U1097:U1160" si="140">RIGHT(P1097,1)</f>
        <v>N</v>
      </c>
      <c r="V1097" s="23" t="str">
        <f t="shared" si="138"/>
        <v>9</v>
      </c>
      <c r="W1097" s="23" t="str">
        <f t="shared" ref="W1097:W1160" si="141">RIGHT(Q1097,1)</f>
        <v>W</v>
      </c>
      <c r="X1097" s="23" t="str">
        <f t="shared" ref="X1097:X1160" si="142">LEFT(A1097,2)</f>
        <v>OK</v>
      </c>
      <c r="Y1097" s="184" t="str">
        <f t="shared" ref="Y1097:Y1160" si="143">MID(A1097,4,8)</f>
        <v>L0008160</v>
      </c>
      <c r="Z1097" s="28"/>
      <c r="AA1097" s="28"/>
      <c r="AB1097" s="23"/>
    </row>
    <row r="1098" spans="1:28" ht="15">
      <c r="A1098" s="2" t="s">
        <v>7519</v>
      </c>
      <c r="B1098" s="2" t="s">
        <v>13</v>
      </c>
      <c r="C1098" s="2" t="s">
        <v>14</v>
      </c>
      <c r="D1098" s="2" t="s">
        <v>1240</v>
      </c>
      <c r="E1098" s="23" t="s">
        <v>2799</v>
      </c>
      <c r="F1098" s="2" t="s">
        <v>15</v>
      </c>
      <c r="G1098" s="2" t="s">
        <v>3479</v>
      </c>
      <c r="H1098" s="2" t="s">
        <v>3515</v>
      </c>
      <c r="I1098" s="2" t="s">
        <v>16</v>
      </c>
      <c r="J1098" s="75">
        <v>29.69</v>
      </c>
      <c r="K1098" s="76">
        <v>0.47112900000000002</v>
      </c>
      <c r="L1098" s="77">
        <v>0.125</v>
      </c>
      <c r="M1098" s="78">
        <v>41222</v>
      </c>
      <c r="N1098" s="96" t="s">
        <v>5470</v>
      </c>
      <c r="O1098" s="2" t="s">
        <v>140</v>
      </c>
      <c r="P1098" s="2" t="s">
        <v>3466</v>
      </c>
      <c r="Q1098" s="2" t="s">
        <v>3473</v>
      </c>
      <c r="R1098" s="23" t="str">
        <f t="shared" si="139"/>
        <v>OK-Noble-16N-9W-17</v>
      </c>
      <c r="S1098" s="23" t="str">
        <f t="shared" si="136"/>
        <v>16N-9W-17</v>
      </c>
      <c r="T1098" s="23" t="str">
        <f t="shared" si="137"/>
        <v>16</v>
      </c>
      <c r="U1098" s="23" t="str">
        <f t="shared" si="140"/>
        <v>N</v>
      </c>
      <c r="V1098" s="23" t="str">
        <f t="shared" si="138"/>
        <v>9</v>
      </c>
      <c r="W1098" s="23" t="str">
        <f t="shared" si="141"/>
        <v>W</v>
      </c>
      <c r="X1098" s="23" t="str">
        <f t="shared" si="142"/>
        <v>OK</v>
      </c>
      <c r="Y1098" s="184" t="str">
        <f t="shared" si="143"/>
        <v>L0008161</v>
      </c>
      <c r="Z1098" s="28"/>
      <c r="AA1098" s="28"/>
      <c r="AB1098" s="23"/>
    </row>
    <row r="1099" spans="1:28" ht="15">
      <c r="A1099" s="2" t="s">
        <v>7520</v>
      </c>
      <c r="B1099" s="2" t="s">
        <v>13</v>
      </c>
      <c r="C1099" s="2" t="s">
        <v>14</v>
      </c>
      <c r="D1099" s="2" t="s">
        <v>1241</v>
      </c>
      <c r="E1099" s="2" t="s">
        <v>1177</v>
      </c>
      <c r="F1099" s="2" t="s">
        <v>15</v>
      </c>
      <c r="G1099" s="2" t="s">
        <v>3479</v>
      </c>
      <c r="H1099" s="2" t="s">
        <v>3515</v>
      </c>
      <c r="I1099" s="2" t="s">
        <v>16</v>
      </c>
      <c r="J1099" s="75">
        <v>29.15</v>
      </c>
      <c r="K1099" s="76">
        <v>0.29449999999999998</v>
      </c>
      <c r="L1099" s="77">
        <v>0.2</v>
      </c>
      <c r="M1099" s="78">
        <v>41223</v>
      </c>
      <c r="N1099" s="96" t="s">
        <v>5471</v>
      </c>
      <c r="O1099" s="2" t="s">
        <v>140</v>
      </c>
      <c r="P1099" s="2" t="s">
        <v>3466</v>
      </c>
      <c r="Q1099" s="2" t="s">
        <v>3473</v>
      </c>
      <c r="R1099" s="23" t="str">
        <f t="shared" si="139"/>
        <v>OK-Noble-16N-9W-17</v>
      </c>
      <c r="S1099" s="23" t="str">
        <f t="shared" si="136"/>
        <v>16N-9W-17</v>
      </c>
      <c r="T1099" s="23" t="str">
        <f t="shared" si="137"/>
        <v>16</v>
      </c>
      <c r="U1099" s="23" t="str">
        <f t="shared" si="140"/>
        <v>N</v>
      </c>
      <c r="V1099" s="23" t="str">
        <f t="shared" si="138"/>
        <v>9</v>
      </c>
      <c r="W1099" s="23" t="str">
        <f t="shared" si="141"/>
        <v>W</v>
      </c>
      <c r="X1099" s="23" t="str">
        <f t="shared" si="142"/>
        <v>OK</v>
      </c>
      <c r="Y1099" s="184" t="str">
        <f t="shared" si="143"/>
        <v>L0008162</v>
      </c>
      <c r="Z1099" s="28"/>
      <c r="AA1099" s="28"/>
      <c r="AB1099" s="23"/>
    </row>
    <row r="1100" spans="1:28" ht="15">
      <c r="A1100" s="23" t="s">
        <v>7521</v>
      </c>
      <c r="B1100" s="23" t="s">
        <v>13</v>
      </c>
      <c r="C1100" s="2" t="s">
        <v>14</v>
      </c>
      <c r="D1100" s="2" t="s">
        <v>1242</v>
      </c>
      <c r="E1100" s="2" t="s">
        <v>1100</v>
      </c>
      <c r="F1100" s="2" t="s">
        <v>15</v>
      </c>
      <c r="G1100" s="2" t="s">
        <v>3477</v>
      </c>
      <c r="H1100" s="79" t="s">
        <v>3516</v>
      </c>
      <c r="I1100" s="2" t="s">
        <v>16</v>
      </c>
      <c r="J1100" s="75">
        <v>51.65</v>
      </c>
      <c r="K1100" s="76">
        <v>2.5388999999999999</v>
      </c>
      <c r="L1100" s="77">
        <v>0.1875</v>
      </c>
      <c r="M1100" s="78">
        <v>41237</v>
      </c>
      <c r="N1100" s="96" t="s">
        <v>5472</v>
      </c>
      <c r="O1100" s="2" t="s">
        <v>782</v>
      </c>
      <c r="P1100" s="2" t="s">
        <v>3466</v>
      </c>
      <c r="Q1100" s="2" t="s">
        <v>3473</v>
      </c>
      <c r="R1100" s="23" t="str">
        <f t="shared" si="139"/>
        <v>OK-Canadian-16N-9W-29</v>
      </c>
      <c r="S1100" s="23" t="str">
        <f t="shared" si="136"/>
        <v>16N-9W-29</v>
      </c>
      <c r="T1100" s="23" t="str">
        <f t="shared" si="137"/>
        <v>16</v>
      </c>
      <c r="U1100" s="23" t="str">
        <f t="shared" si="140"/>
        <v>N</v>
      </c>
      <c r="V1100" s="23" t="str">
        <f t="shared" si="138"/>
        <v>9</v>
      </c>
      <c r="W1100" s="23" t="str">
        <f t="shared" si="141"/>
        <v>W</v>
      </c>
      <c r="X1100" s="23" t="str">
        <f t="shared" si="142"/>
        <v>OK</v>
      </c>
      <c r="Y1100" s="184" t="str">
        <f t="shared" si="143"/>
        <v>L0008163</v>
      </c>
      <c r="Z1100" s="28"/>
      <c r="AA1100" s="28"/>
      <c r="AB1100" s="23"/>
    </row>
    <row r="1101" spans="1:28" ht="15">
      <c r="A1101" s="2" t="s">
        <v>7522</v>
      </c>
      <c r="B1101" s="2" t="s">
        <v>13</v>
      </c>
      <c r="C1101" s="2" t="s">
        <v>14</v>
      </c>
      <c r="D1101" s="2" t="s">
        <v>1243</v>
      </c>
      <c r="E1101" s="23" t="s">
        <v>1777</v>
      </c>
      <c r="F1101" s="2" t="s">
        <v>15</v>
      </c>
      <c r="G1101" s="2" t="s">
        <v>3477</v>
      </c>
      <c r="H1101" s="2" t="s">
        <v>3519</v>
      </c>
      <c r="I1101" s="2" t="s">
        <v>16</v>
      </c>
      <c r="J1101" s="75">
        <v>154.35</v>
      </c>
      <c r="K1101" s="76">
        <v>9.3395399999999995</v>
      </c>
      <c r="L1101" s="77">
        <v>0.1875</v>
      </c>
      <c r="M1101" s="78">
        <v>41691</v>
      </c>
      <c r="N1101" s="96" t="s">
        <v>5473</v>
      </c>
      <c r="O1101" s="2" t="s">
        <v>151</v>
      </c>
      <c r="P1101" s="2" t="s">
        <v>3465</v>
      </c>
      <c r="Q1101" s="2" t="s">
        <v>3472</v>
      </c>
      <c r="R1101" s="23" t="str">
        <f t="shared" si="139"/>
        <v>OK-Canadian-15N-8W-4</v>
      </c>
      <c r="S1101" s="23" t="str">
        <f t="shared" si="136"/>
        <v>15N-8W-4</v>
      </c>
      <c r="T1101" s="23" t="str">
        <f t="shared" si="137"/>
        <v>15</v>
      </c>
      <c r="U1101" s="23" t="str">
        <f t="shared" si="140"/>
        <v>N</v>
      </c>
      <c r="V1101" s="23" t="str">
        <f t="shared" si="138"/>
        <v>8</v>
      </c>
      <c r="W1101" s="23" t="str">
        <f t="shared" si="141"/>
        <v>W</v>
      </c>
      <c r="X1101" s="23" t="str">
        <f t="shared" si="142"/>
        <v>OK</v>
      </c>
      <c r="Y1101" s="184" t="str">
        <f t="shared" si="143"/>
        <v>L0008164</v>
      </c>
      <c r="Z1101" s="28"/>
      <c r="AA1101" s="28"/>
      <c r="AB1101" s="23"/>
    </row>
    <row r="1102" spans="1:28" ht="15">
      <c r="A1102" s="2" t="s">
        <v>7523</v>
      </c>
      <c r="B1102" s="2" t="s">
        <v>13</v>
      </c>
      <c r="C1102" s="2" t="s">
        <v>14</v>
      </c>
      <c r="D1102" s="2" t="s">
        <v>724</v>
      </c>
      <c r="E1102" s="2" t="s">
        <v>1471</v>
      </c>
      <c r="F1102" s="2" t="s">
        <v>15</v>
      </c>
      <c r="G1102" s="2" t="s">
        <v>3479</v>
      </c>
      <c r="H1102" s="2" t="s">
        <v>3515</v>
      </c>
      <c r="I1102" s="2" t="s">
        <v>16</v>
      </c>
      <c r="J1102" s="75">
        <v>37.93</v>
      </c>
      <c r="K1102" s="76">
        <v>1.0606100000000001</v>
      </c>
      <c r="L1102" s="77">
        <v>0.1875</v>
      </c>
      <c r="M1102" s="78">
        <v>41233</v>
      </c>
      <c r="N1102" s="96" t="s">
        <v>5474</v>
      </c>
      <c r="O1102" s="2" t="s">
        <v>140</v>
      </c>
      <c r="P1102" s="2" t="s">
        <v>3466</v>
      </c>
      <c r="Q1102" s="2" t="s">
        <v>3473</v>
      </c>
      <c r="R1102" s="23" t="str">
        <f t="shared" si="139"/>
        <v>OK-Noble-16N-9W-17</v>
      </c>
      <c r="S1102" s="23" t="str">
        <f t="shared" si="136"/>
        <v>16N-9W-17</v>
      </c>
      <c r="T1102" s="23" t="str">
        <f t="shared" si="137"/>
        <v>16</v>
      </c>
      <c r="U1102" s="23" t="str">
        <f t="shared" si="140"/>
        <v>N</v>
      </c>
      <c r="V1102" s="23" t="str">
        <f t="shared" si="138"/>
        <v>9</v>
      </c>
      <c r="W1102" s="23" t="str">
        <f t="shared" si="141"/>
        <v>W</v>
      </c>
      <c r="X1102" s="23" t="str">
        <f t="shared" si="142"/>
        <v>OK</v>
      </c>
      <c r="Y1102" s="184" t="str">
        <f t="shared" si="143"/>
        <v>L0008165</v>
      </c>
      <c r="Z1102" s="28"/>
      <c r="AA1102" s="28"/>
      <c r="AB1102" s="23"/>
    </row>
    <row r="1103" spans="1:28" ht="15">
      <c r="A1103" s="23" t="s">
        <v>7524</v>
      </c>
      <c r="B1103" s="2" t="s">
        <v>13</v>
      </c>
      <c r="C1103" s="2" t="s">
        <v>14</v>
      </c>
      <c r="D1103" s="2" t="s">
        <v>1244</v>
      </c>
      <c r="E1103" s="23" t="s">
        <v>1777</v>
      </c>
      <c r="F1103" s="2" t="s">
        <v>15</v>
      </c>
      <c r="G1103" s="2" t="s">
        <v>3479</v>
      </c>
      <c r="H1103" s="2" t="s">
        <v>3515</v>
      </c>
      <c r="I1103" s="2" t="s">
        <v>16</v>
      </c>
      <c r="J1103" s="75">
        <v>28.03</v>
      </c>
      <c r="K1103" s="76">
        <v>0.78520999999999996</v>
      </c>
      <c r="L1103" s="77">
        <v>0.2</v>
      </c>
      <c r="M1103" s="78">
        <v>41228</v>
      </c>
      <c r="N1103" s="96" t="s">
        <v>5475</v>
      </c>
      <c r="O1103" s="2" t="s">
        <v>140</v>
      </c>
      <c r="P1103" s="2" t="s">
        <v>3466</v>
      </c>
      <c r="Q1103" s="2" t="s">
        <v>3473</v>
      </c>
      <c r="R1103" s="23" t="str">
        <f t="shared" si="139"/>
        <v>OK-Noble-16N-9W-17</v>
      </c>
      <c r="S1103" s="23" t="str">
        <f t="shared" si="136"/>
        <v>16N-9W-17</v>
      </c>
      <c r="T1103" s="23" t="str">
        <f t="shared" si="137"/>
        <v>16</v>
      </c>
      <c r="U1103" s="23" t="str">
        <f t="shared" si="140"/>
        <v>N</v>
      </c>
      <c r="V1103" s="23" t="str">
        <f t="shared" si="138"/>
        <v>9</v>
      </c>
      <c r="W1103" s="23" t="str">
        <f t="shared" si="141"/>
        <v>W</v>
      </c>
      <c r="X1103" s="23" t="str">
        <f t="shared" si="142"/>
        <v>OK</v>
      </c>
      <c r="Y1103" s="184" t="str">
        <f t="shared" si="143"/>
        <v>L0008166</v>
      </c>
      <c r="Z1103" s="28"/>
      <c r="AA1103" s="28"/>
      <c r="AB1103" s="23"/>
    </row>
    <row r="1104" spans="1:28" ht="15">
      <c r="A1104" s="2" t="s">
        <v>7525</v>
      </c>
      <c r="B1104" s="2" t="s">
        <v>13</v>
      </c>
      <c r="C1104" s="2" t="s">
        <v>14</v>
      </c>
      <c r="D1104" s="2" t="s">
        <v>1245</v>
      </c>
      <c r="E1104" s="23" t="s">
        <v>2552</v>
      </c>
      <c r="F1104" s="2" t="s">
        <v>15</v>
      </c>
      <c r="G1104" s="2" t="s">
        <v>3479</v>
      </c>
      <c r="H1104" s="2" t="s">
        <v>3515</v>
      </c>
      <c r="I1104" s="2" t="s">
        <v>16</v>
      </c>
      <c r="J1104" s="75">
        <v>30.4</v>
      </c>
      <c r="K1104" s="76">
        <v>1.6656</v>
      </c>
      <c r="L1104" s="77">
        <v>0.2</v>
      </c>
      <c r="M1104" s="78">
        <v>41249</v>
      </c>
      <c r="N1104" s="96" t="s">
        <v>5476</v>
      </c>
      <c r="O1104" s="2" t="s">
        <v>140</v>
      </c>
      <c r="P1104" s="2" t="s">
        <v>3466</v>
      </c>
      <c r="Q1104" s="2" t="s">
        <v>3473</v>
      </c>
      <c r="R1104" s="23" t="str">
        <f t="shared" si="139"/>
        <v>OK-Noble-16N-9W-17</v>
      </c>
      <c r="S1104" s="23" t="str">
        <f t="shared" si="136"/>
        <v>16N-9W-17</v>
      </c>
      <c r="T1104" s="23" t="str">
        <f t="shared" si="137"/>
        <v>16</v>
      </c>
      <c r="U1104" s="23" t="str">
        <f t="shared" si="140"/>
        <v>N</v>
      </c>
      <c r="V1104" s="23" t="str">
        <f t="shared" si="138"/>
        <v>9</v>
      </c>
      <c r="W1104" s="23" t="str">
        <f t="shared" si="141"/>
        <v>W</v>
      </c>
      <c r="X1104" s="23" t="str">
        <f t="shared" si="142"/>
        <v>OK</v>
      </c>
      <c r="Y1104" s="184" t="str">
        <f t="shared" si="143"/>
        <v>L0008167</v>
      </c>
      <c r="Z1104" s="28"/>
      <c r="AA1104" s="28"/>
      <c r="AB1104" s="23"/>
    </row>
    <row r="1105" spans="1:28" ht="15">
      <c r="A1105" s="2" t="s">
        <v>7526</v>
      </c>
      <c r="B1105" s="2" t="s">
        <v>13</v>
      </c>
      <c r="C1105" s="2" t="s">
        <v>14</v>
      </c>
      <c r="D1105" s="2" t="s">
        <v>1246</v>
      </c>
      <c r="E1105" s="2" t="s">
        <v>215</v>
      </c>
      <c r="F1105" s="2" t="s">
        <v>15</v>
      </c>
      <c r="G1105" s="2" t="s">
        <v>3479</v>
      </c>
      <c r="H1105" s="2" t="s">
        <v>3515</v>
      </c>
      <c r="I1105" s="2" t="s">
        <v>16</v>
      </c>
      <c r="J1105" s="75">
        <v>29.33</v>
      </c>
      <c r="K1105" s="76">
        <v>0.78520999999999996</v>
      </c>
      <c r="L1105" s="77">
        <v>0.2</v>
      </c>
      <c r="M1105" s="78">
        <v>41712</v>
      </c>
      <c r="N1105" s="96" t="s">
        <v>5477</v>
      </c>
      <c r="O1105" s="2" t="s">
        <v>140</v>
      </c>
      <c r="P1105" s="2" t="s">
        <v>3466</v>
      </c>
      <c r="Q1105" s="2" t="s">
        <v>3473</v>
      </c>
      <c r="R1105" s="23" t="str">
        <f t="shared" si="139"/>
        <v>OK-Noble-16N-9W-17</v>
      </c>
      <c r="S1105" s="23" t="str">
        <f t="shared" si="136"/>
        <v>16N-9W-17</v>
      </c>
      <c r="T1105" s="23" t="str">
        <f t="shared" si="137"/>
        <v>16</v>
      </c>
      <c r="U1105" s="23" t="str">
        <f t="shared" si="140"/>
        <v>N</v>
      </c>
      <c r="V1105" s="23" t="str">
        <f t="shared" si="138"/>
        <v>9</v>
      </c>
      <c r="W1105" s="23" t="str">
        <f t="shared" si="141"/>
        <v>W</v>
      </c>
      <c r="X1105" s="23" t="str">
        <f t="shared" si="142"/>
        <v>OK</v>
      </c>
      <c r="Y1105" s="184" t="str">
        <f t="shared" si="143"/>
        <v>L0008168</v>
      </c>
      <c r="Z1105" s="28"/>
      <c r="AA1105" s="28"/>
      <c r="AB1105" s="23"/>
    </row>
    <row r="1106" spans="1:28" ht="15">
      <c r="A1106" s="23" t="s">
        <v>7527</v>
      </c>
      <c r="B1106" s="2" t="s">
        <v>13</v>
      </c>
      <c r="C1106" s="2" t="s">
        <v>14</v>
      </c>
      <c r="D1106" s="2" t="s">
        <v>1247</v>
      </c>
      <c r="E1106" s="2" t="s">
        <v>1396</v>
      </c>
      <c r="F1106" s="2" t="s">
        <v>15</v>
      </c>
      <c r="G1106" s="2" t="s">
        <v>3479</v>
      </c>
      <c r="H1106" s="2" t="s">
        <v>3515</v>
      </c>
      <c r="I1106" s="2" t="s">
        <v>16</v>
      </c>
      <c r="J1106" s="75">
        <v>33.99</v>
      </c>
      <c r="K1106" s="76">
        <v>2.3556400000000002</v>
      </c>
      <c r="L1106" s="77">
        <v>0.2</v>
      </c>
      <c r="M1106" s="78">
        <v>41240</v>
      </c>
      <c r="N1106" s="96" t="s">
        <v>5478</v>
      </c>
      <c r="O1106" s="2" t="s">
        <v>140</v>
      </c>
      <c r="P1106" s="2" t="s">
        <v>3466</v>
      </c>
      <c r="Q1106" s="2" t="s">
        <v>3473</v>
      </c>
      <c r="R1106" s="23" t="str">
        <f t="shared" si="139"/>
        <v>OK-Noble-16N-9W-17</v>
      </c>
      <c r="S1106" s="23" t="str">
        <f t="shared" si="136"/>
        <v>16N-9W-17</v>
      </c>
      <c r="T1106" s="23" t="str">
        <f t="shared" si="137"/>
        <v>16</v>
      </c>
      <c r="U1106" s="23" t="str">
        <f t="shared" si="140"/>
        <v>N</v>
      </c>
      <c r="V1106" s="23" t="str">
        <f t="shared" si="138"/>
        <v>9</v>
      </c>
      <c r="W1106" s="23" t="str">
        <f t="shared" si="141"/>
        <v>W</v>
      </c>
      <c r="X1106" s="23" t="str">
        <f t="shared" si="142"/>
        <v>OK</v>
      </c>
      <c r="Y1106" s="184" t="str">
        <f t="shared" si="143"/>
        <v>L0008169</v>
      </c>
      <c r="Z1106" s="28"/>
      <c r="AA1106" s="28"/>
      <c r="AB1106" s="23"/>
    </row>
    <row r="1107" spans="1:28" ht="15">
      <c r="A1107" s="2" t="s">
        <v>7528</v>
      </c>
      <c r="B1107" s="2" t="s">
        <v>13</v>
      </c>
      <c r="C1107" s="2" t="s">
        <v>14</v>
      </c>
      <c r="D1107" s="2" t="s">
        <v>1248</v>
      </c>
      <c r="E1107" s="23" t="s">
        <v>2799</v>
      </c>
      <c r="F1107" s="2" t="s">
        <v>15</v>
      </c>
      <c r="G1107" s="2" t="s">
        <v>3479</v>
      </c>
      <c r="H1107" s="2" t="s">
        <v>3514</v>
      </c>
      <c r="I1107" s="2" t="s">
        <v>16</v>
      </c>
      <c r="J1107" s="75">
        <v>71.81</v>
      </c>
      <c r="K1107" s="76">
        <v>1.86873</v>
      </c>
      <c r="L1107" s="77">
        <v>0.1875</v>
      </c>
      <c r="M1107" s="78">
        <v>41229</v>
      </c>
      <c r="N1107" s="96" t="s">
        <v>5479</v>
      </c>
      <c r="O1107" s="2" t="s">
        <v>218</v>
      </c>
      <c r="P1107" s="2" t="s">
        <v>3466</v>
      </c>
      <c r="Q1107" s="2" t="s">
        <v>3473</v>
      </c>
      <c r="R1107" s="23" t="str">
        <f t="shared" si="139"/>
        <v>OK-Noble-16N-9W-20</v>
      </c>
      <c r="S1107" s="23" t="str">
        <f t="shared" si="136"/>
        <v>16N-9W-20</v>
      </c>
      <c r="T1107" s="23" t="str">
        <f t="shared" si="137"/>
        <v>16</v>
      </c>
      <c r="U1107" s="23" t="str">
        <f t="shared" si="140"/>
        <v>N</v>
      </c>
      <c r="V1107" s="23" t="str">
        <f t="shared" si="138"/>
        <v>9</v>
      </c>
      <c r="W1107" s="23" t="str">
        <f t="shared" si="141"/>
        <v>W</v>
      </c>
      <c r="X1107" s="23" t="str">
        <f t="shared" si="142"/>
        <v>OK</v>
      </c>
      <c r="Y1107" s="184" t="str">
        <f t="shared" si="143"/>
        <v>L0008170</v>
      </c>
      <c r="Z1107" s="28"/>
      <c r="AA1107" s="28"/>
      <c r="AB1107" s="23"/>
    </row>
    <row r="1108" spans="1:28" ht="15">
      <c r="A1108" s="2" t="s">
        <v>7529</v>
      </c>
      <c r="B1108" s="2" t="s">
        <v>13</v>
      </c>
      <c r="C1108" s="2" t="s">
        <v>14</v>
      </c>
      <c r="D1108" s="2" t="s">
        <v>1249</v>
      </c>
      <c r="E1108" s="2" t="s">
        <v>122</v>
      </c>
      <c r="F1108" s="2" t="s">
        <v>15</v>
      </c>
      <c r="G1108" s="2" t="s">
        <v>3477</v>
      </c>
      <c r="H1108" s="2" t="s">
        <v>3516</v>
      </c>
      <c r="I1108" s="2" t="s">
        <v>16</v>
      </c>
      <c r="J1108" s="75">
        <v>22.48</v>
      </c>
      <c r="K1108" s="76">
        <v>23.33</v>
      </c>
      <c r="L1108" s="77">
        <v>0.1875</v>
      </c>
      <c r="M1108" s="78">
        <v>41236</v>
      </c>
      <c r="N1108" s="96" t="s">
        <v>5480</v>
      </c>
      <c r="O1108" s="2" t="s">
        <v>782</v>
      </c>
      <c r="P1108" s="2" t="s">
        <v>3466</v>
      </c>
      <c r="Q1108" s="2" t="s">
        <v>3473</v>
      </c>
      <c r="R1108" s="23" t="str">
        <f t="shared" si="139"/>
        <v>OK-Canadian-16N-9W-29</v>
      </c>
      <c r="S1108" s="23" t="str">
        <f t="shared" si="136"/>
        <v>16N-9W-29</v>
      </c>
      <c r="T1108" s="23" t="str">
        <f t="shared" si="137"/>
        <v>16</v>
      </c>
      <c r="U1108" s="23" t="str">
        <f t="shared" si="140"/>
        <v>N</v>
      </c>
      <c r="V1108" s="23" t="str">
        <f t="shared" si="138"/>
        <v>9</v>
      </c>
      <c r="W1108" s="23" t="str">
        <f t="shared" si="141"/>
        <v>W</v>
      </c>
      <c r="X1108" s="23" t="str">
        <f t="shared" si="142"/>
        <v>OK</v>
      </c>
      <c r="Y1108" s="184" t="str">
        <f t="shared" si="143"/>
        <v>L0008171</v>
      </c>
      <c r="Z1108" s="28"/>
      <c r="AA1108" s="28"/>
      <c r="AB1108" s="23"/>
    </row>
    <row r="1109" spans="1:28" ht="15">
      <c r="A1109" s="23" t="s">
        <v>7530</v>
      </c>
      <c r="B1109" s="2" t="s">
        <v>13</v>
      </c>
      <c r="C1109" s="2" t="s">
        <v>14</v>
      </c>
      <c r="D1109" s="2" t="s">
        <v>1250</v>
      </c>
      <c r="E1109" s="23" t="s">
        <v>2552</v>
      </c>
      <c r="F1109" s="2" t="s">
        <v>15</v>
      </c>
      <c r="G1109" s="2" t="s">
        <v>3477</v>
      </c>
      <c r="H1109" s="2" t="s">
        <v>3515</v>
      </c>
      <c r="I1109" s="2" t="s">
        <v>16</v>
      </c>
      <c r="J1109" s="75">
        <v>151.59</v>
      </c>
      <c r="K1109" s="76">
        <v>5.4687999999999999</v>
      </c>
      <c r="L1109" s="77">
        <v>0.25</v>
      </c>
      <c r="M1109" s="78">
        <v>41677</v>
      </c>
      <c r="N1109" s="96" t="s">
        <v>5481</v>
      </c>
      <c r="O1109" s="2" t="s">
        <v>140</v>
      </c>
      <c r="P1109" s="2" t="s">
        <v>3466</v>
      </c>
      <c r="Q1109" s="2" t="s">
        <v>3473</v>
      </c>
      <c r="R1109" s="23" t="str">
        <f t="shared" si="139"/>
        <v>OK-Canadian-16N-9W-17</v>
      </c>
      <c r="S1109" s="23" t="str">
        <f t="shared" si="136"/>
        <v>16N-9W-17</v>
      </c>
      <c r="T1109" s="23" t="str">
        <f t="shared" si="137"/>
        <v>16</v>
      </c>
      <c r="U1109" s="23" t="str">
        <f t="shared" si="140"/>
        <v>N</v>
      </c>
      <c r="V1109" s="23" t="str">
        <f t="shared" si="138"/>
        <v>9</v>
      </c>
      <c r="W1109" s="23" t="str">
        <f t="shared" si="141"/>
        <v>W</v>
      </c>
      <c r="X1109" s="23" t="str">
        <f t="shared" si="142"/>
        <v>OK</v>
      </c>
      <c r="Y1109" s="184" t="str">
        <f t="shared" si="143"/>
        <v>L0008172</v>
      </c>
      <c r="Z1109" s="28"/>
      <c r="AA1109" s="28"/>
      <c r="AB1109" s="23"/>
    </row>
    <row r="1110" spans="1:28" ht="15">
      <c r="A1110" s="2" t="s">
        <v>7531</v>
      </c>
      <c r="B1110" s="2" t="s">
        <v>13</v>
      </c>
      <c r="C1110" s="2" t="s">
        <v>14</v>
      </c>
      <c r="D1110" s="2" t="s">
        <v>1251</v>
      </c>
      <c r="E1110" s="23" t="s">
        <v>1502</v>
      </c>
      <c r="F1110" s="2" t="s">
        <v>15</v>
      </c>
      <c r="G1110" s="2" t="s">
        <v>3477</v>
      </c>
      <c r="H1110" s="2" t="s">
        <v>3515</v>
      </c>
      <c r="I1110" s="2" t="s">
        <v>16</v>
      </c>
      <c r="J1110" s="75">
        <v>125.6</v>
      </c>
      <c r="K1110" s="76">
        <v>4.15625</v>
      </c>
      <c r="L1110" s="77">
        <v>0.25</v>
      </c>
      <c r="M1110" s="78">
        <v>41197</v>
      </c>
      <c r="N1110" s="96" t="s">
        <v>5482</v>
      </c>
      <c r="O1110" s="2" t="s">
        <v>140</v>
      </c>
      <c r="P1110" s="2" t="s">
        <v>3466</v>
      </c>
      <c r="Q1110" s="2" t="s">
        <v>3473</v>
      </c>
      <c r="R1110" s="23" t="str">
        <f t="shared" si="139"/>
        <v>OK-Canadian-16N-9W-17</v>
      </c>
      <c r="S1110" s="23" t="str">
        <f t="shared" si="136"/>
        <v>16N-9W-17</v>
      </c>
      <c r="T1110" s="23" t="str">
        <f t="shared" si="137"/>
        <v>16</v>
      </c>
      <c r="U1110" s="23" t="str">
        <f t="shared" si="140"/>
        <v>N</v>
      </c>
      <c r="V1110" s="23" t="str">
        <f t="shared" si="138"/>
        <v>9</v>
      </c>
      <c r="W1110" s="23" t="str">
        <f t="shared" si="141"/>
        <v>W</v>
      </c>
      <c r="X1110" s="23" t="str">
        <f t="shared" si="142"/>
        <v>OK</v>
      </c>
      <c r="Y1110" s="184" t="str">
        <f t="shared" si="143"/>
        <v>L0008173</v>
      </c>
      <c r="Z1110" s="28"/>
      <c r="AA1110" s="28"/>
      <c r="AB1110" s="23"/>
    </row>
    <row r="1111" spans="1:28" ht="15">
      <c r="A1111" s="2" t="s">
        <v>7532</v>
      </c>
      <c r="B1111" s="2" t="s">
        <v>13</v>
      </c>
      <c r="C1111" s="2" t="s">
        <v>14</v>
      </c>
      <c r="D1111" s="2" t="s">
        <v>1252</v>
      </c>
      <c r="E1111" s="23" t="s">
        <v>2404</v>
      </c>
      <c r="F1111" s="2" t="s">
        <v>15</v>
      </c>
      <c r="G1111" s="2" t="s">
        <v>3477</v>
      </c>
      <c r="H1111" s="2" t="s">
        <v>3515</v>
      </c>
      <c r="I1111" s="2" t="s">
        <v>16</v>
      </c>
      <c r="J1111" s="75">
        <v>134.03</v>
      </c>
      <c r="K1111" s="76">
        <v>2.7342</v>
      </c>
      <c r="L1111" s="77">
        <v>0.25</v>
      </c>
      <c r="M1111" s="78">
        <v>41193</v>
      </c>
      <c r="N1111" s="96" t="s">
        <v>5483</v>
      </c>
      <c r="O1111" s="2" t="s">
        <v>140</v>
      </c>
      <c r="P1111" s="2" t="s">
        <v>3466</v>
      </c>
      <c r="Q1111" s="2" t="s">
        <v>3473</v>
      </c>
      <c r="R1111" s="23" t="str">
        <f t="shared" si="139"/>
        <v>OK-Canadian-16N-9W-17</v>
      </c>
      <c r="S1111" s="23" t="str">
        <f t="shared" si="136"/>
        <v>16N-9W-17</v>
      </c>
      <c r="T1111" s="23" t="str">
        <f t="shared" si="137"/>
        <v>16</v>
      </c>
      <c r="U1111" s="23" t="str">
        <f t="shared" si="140"/>
        <v>N</v>
      </c>
      <c r="V1111" s="23" t="str">
        <f t="shared" si="138"/>
        <v>9</v>
      </c>
      <c r="W1111" s="23" t="str">
        <f t="shared" si="141"/>
        <v>W</v>
      </c>
      <c r="X1111" s="23" t="str">
        <f t="shared" si="142"/>
        <v>OK</v>
      </c>
      <c r="Y1111" s="184" t="str">
        <f t="shared" si="143"/>
        <v>L0008174</v>
      </c>
      <c r="Z1111" s="28"/>
      <c r="AA1111" s="28"/>
      <c r="AB1111" s="23"/>
    </row>
    <row r="1112" spans="1:28" ht="15">
      <c r="A1112" s="23" t="s">
        <v>7533</v>
      </c>
      <c r="B1112" s="2" t="s">
        <v>13</v>
      </c>
      <c r="C1112" s="2" t="s">
        <v>14</v>
      </c>
      <c r="D1112" s="2" t="s">
        <v>1253</v>
      </c>
      <c r="E1112" s="23" t="s">
        <v>1589</v>
      </c>
      <c r="F1112" s="2" t="s">
        <v>15</v>
      </c>
      <c r="G1112" s="2" t="s">
        <v>3477</v>
      </c>
      <c r="H1112" s="2" t="s">
        <v>3515</v>
      </c>
      <c r="I1112" s="2" t="s">
        <v>16</v>
      </c>
      <c r="J1112" s="75">
        <v>104.76</v>
      </c>
      <c r="K1112" s="76">
        <v>2.0781299999999998</v>
      </c>
      <c r="L1112" s="77">
        <v>0.25</v>
      </c>
      <c r="M1112" s="78">
        <v>41207</v>
      </c>
      <c r="N1112" s="96" t="s">
        <v>5484</v>
      </c>
      <c r="O1112" s="2" t="s">
        <v>140</v>
      </c>
      <c r="P1112" s="2" t="s">
        <v>3466</v>
      </c>
      <c r="Q1112" s="2" t="s">
        <v>3473</v>
      </c>
      <c r="R1112" s="23" t="str">
        <f t="shared" si="139"/>
        <v>OK-Canadian-16N-9W-17</v>
      </c>
      <c r="S1112" s="23" t="str">
        <f t="shared" si="136"/>
        <v>16N-9W-17</v>
      </c>
      <c r="T1112" s="23" t="str">
        <f t="shared" si="137"/>
        <v>16</v>
      </c>
      <c r="U1112" s="23" t="str">
        <f t="shared" si="140"/>
        <v>N</v>
      </c>
      <c r="V1112" s="23" t="str">
        <f t="shared" si="138"/>
        <v>9</v>
      </c>
      <c r="W1112" s="23" t="str">
        <f t="shared" si="141"/>
        <v>W</v>
      </c>
      <c r="X1112" s="23" t="str">
        <f t="shared" si="142"/>
        <v>OK</v>
      </c>
      <c r="Y1112" s="184" t="str">
        <f t="shared" si="143"/>
        <v>L0008175</v>
      </c>
      <c r="Z1112" s="28"/>
      <c r="AA1112" s="28"/>
      <c r="AB1112" s="23"/>
    </row>
    <row r="1113" spans="1:28" ht="15">
      <c r="A1113" s="2" t="s">
        <v>7534</v>
      </c>
      <c r="B1113" s="2" t="s">
        <v>13</v>
      </c>
      <c r="C1113" s="2" t="s">
        <v>14</v>
      </c>
      <c r="D1113" s="2" t="s">
        <v>1254</v>
      </c>
      <c r="E1113" s="2" t="s">
        <v>354</v>
      </c>
      <c r="F1113" s="2" t="s">
        <v>15</v>
      </c>
      <c r="G1113" s="2" t="s">
        <v>3479</v>
      </c>
      <c r="H1113" s="2" t="s">
        <v>3515</v>
      </c>
      <c r="I1113" s="2" t="s">
        <v>16</v>
      </c>
      <c r="J1113" s="75">
        <v>35.03</v>
      </c>
      <c r="K1113" s="76">
        <v>1.5303</v>
      </c>
      <c r="L1113" s="77">
        <v>0.25</v>
      </c>
      <c r="M1113" s="78">
        <v>41677</v>
      </c>
      <c r="N1113" s="96" t="s">
        <v>5485</v>
      </c>
      <c r="O1113" s="2" t="s">
        <v>140</v>
      </c>
      <c r="P1113" s="2" t="s">
        <v>3466</v>
      </c>
      <c r="Q1113" s="2" t="s">
        <v>3473</v>
      </c>
      <c r="R1113" s="23" t="str">
        <f t="shared" si="139"/>
        <v>OK-Noble-16N-9W-17</v>
      </c>
      <c r="S1113" s="23" t="str">
        <f t="shared" si="136"/>
        <v>16N-9W-17</v>
      </c>
      <c r="T1113" s="23" t="str">
        <f t="shared" si="137"/>
        <v>16</v>
      </c>
      <c r="U1113" s="23" t="str">
        <f t="shared" si="140"/>
        <v>N</v>
      </c>
      <c r="V1113" s="23" t="str">
        <f t="shared" si="138"/>
        <v>9</v>
      </c>
      <c r="W1113" s="23" t="str">
        <f t="shared" si="141"/>
        <v>W</v>
      </c>
      <c r="X1113" s="23" t="str">
        <f t="shared" si="142"/>
        <v>OK</v>
      </c>
      <c r="Y1113" s="184" t="str">
        <f t="shared" si="143"/>
        <v>L0008176</v>
      </c>
      <c r="Z1113" s="28"/>
      <c r="AA1113" s="28"/>
      <c r="AB1113" s="23"/>
    </row>
    <row r="1114" spans="1:28" ht="15">
      <c r="A1114" s="2" t="s">
        <v>7535</v>
      </c>
      <c r="B1114" s="2" t="s">
        <v>13</v>
      </c>
      <c r="C1114" s="2" t="s">
        <v>14</v>
      </c>
      <c r="D1114" s="2" t="s">
        <v>1255</v>
      </c>
      <c r="E1114" s="23" t="s">
        <v>3188</v>
      </c>
      <c r="F1114" s="2" t="s">
        <v>15</v>
      </c>
      <c r="G1114" s="2" t="s">
        <v>3477</v>
      </c>
      <c r="H1114" s="2" t="s">
        <v>3515</v>
      </c>
      <c r="I1114" s="2" t="s">
        <v>16</v>
      </c>
      <c r="J1114" s="75">
        <v>22.95</v>
      </c>
      <c r="K1114" s="76">
        <v>18.54</v>
      </c>
      <c r="L1114" s="77">
        <v>0.25</v>
      </c>
      <c r="M1114" s="78">
        <v>41197</v>
      </c>
      <c r="N1114" s="96" t="s">
        <v>5486</v>
      </c>
      <c r="O1114" s="2" t="s">
        <v>140</v>
      </c>
      <c r="P1114" s="2" t="s">
        <v>3466</v>
      </c>
      <c r="Q1114" s="2" t="s">
        <v>3473</v>
      </c>
      <c r="R1114" s="23" t="str">
        <f t="shared" si="139"/>
        <v>OK-Canadian-16N-9W-17</v>
      </c>
      <c r="S1114" s="23" t="str">
        <f t="shared" si="136"/>
        <v>16N-9W-17</v>
      </c>
      <c r="T1114" s="23" t="str">
        <f t="shared" si="137"/>
        <v>16</v>
      </c>
      <c r="U1114" s="23" t="str">
        <f t="shared" si="140"/>
        <v>N</v>
      </c>
      <c r="V1114" s="23" t="str">
        <f t="shared" si="138"/>
        <v>9</v>
      </c>
      <c r="W1114" s="23" t="str">
        <f t="shared" si="141"/>
        <v>W</v>
      </c>
      <c r="X1114" s="23" t="str">
        <f t="shared" si="142"/>
        <v>OK</v>
      </c>
      <c r="Y1114" s="184" t="str">
        <f t="shared" si="143"/>
        <v>L0008177</v>
      </c>
      <c r="Z1114" s="28"/>
      <c r="AA1114" s="28"/>
      <c r="AB1114" s="23"/>
    </row>
    <row r="1115" spans="1:28" ht="15">
      <c r="A1115" s="23" t="s">
        <v>7536</v>
      </c>
      <c r="B1115" s="2" t="s">
        <v>13</v>
      </c>
      <c r="C1115" s="2" t="s">
        <v>14</v>
      </c>
      <c r="D1115" s="2" t="s">
        <v>1256</v>
      </c>
      <c r="E1115" s="23" t="s">
        <v>1777</v>
      </c>
      <c r="F1115" s="2" t="s">
        <v>15</v>
      </c>
      <c r="G1115" s="2" t="s">
        <v>3477</v>
      </c>
      <c r="H1115" s="2" t="s">
        <v>3515</v>
      </c>
      <c r="I1115" s="2" t="s">
        <v>16</v>
      </c>
      <c r="J1115" s="75">
        <v>125.04</v>
      </c>
      <c r="K1115" s="76">
        <v>2.7342</v>
      </c>
      <c r="L1115" s="77">
        <v>0.25</v>
      </c>
      <c r="M1115" s="78">
        <v>41193</v>
      </c>
      <c r="N1115" s="96" t="s">
        <v>5487</v>
      </c>
      <c r="O1115" s="2" t="s">
        <v>140</v>
      </c>
      <c r="P1115" s="2" t="s">
        <v>3466</v>
      </c>
      <c r="Q1115" s="2" t="s">
        <v>3473</v>
      </c>
      <c r="R1115" s="23" t="str">
        <f t="shared" si="139"/>
        <v>OK-Canadian-16N-9W-17</v>
      </c>
      <c r="S1115" s="23" t="str">
        <f t="shared" si="136"/>
        <v>16N-9W-17</v>
      </c>
      <c r="T1115" s="23" t="str">
        <f t="shared" si="137"/>
        <v>16</v>
      </c>
      <c r="U1115" s="23" t="str">
        <f t="shared" si="140"/>
        <v>N</v>
      </c>
      <c r="V1115" s="23" t="str">
        <f t="shared" si="138"/>
        <v>9</v>
      </c>
      <c r="W1115" s="23" t="str">
        <f t="shared" si="141"/>
        <v>W</v>
      </c>
      <c r="X1115" s="23" t="str">
        <f t="shared" si="142"/>
        <v>OK</v>
      </c>
      <c r="Y1115" s="184" t="str">
        <f t="shared" si="143"/>
        <v>L0008178</v>
      </c>
      <c r="Z1115" s="28"/>
      <c r="AA1115" s="28"/>
      <c r="AB1115" s="23"/>
    </row>
    <row r="1116" spans="1:28" ht="15">
      <c r="A1116" s="2" t="s">
        <v>7537</v>
      </c>
      <c r="B1116" s="2" t="s">
        <v>13</v>
      </c>
      <c r="C1116" s="2" t="s">
        <v>14</v>
      </c>
      <c r="D1116" s="2" t="s">
        <v>1257</v>
      </c>
      <c r="E1116" s="23" t="s">
        <v>2552</v>
      </c>
      <c r="F1116" s="2" t="s">
        <v>15</v>
      </c>
      <c r="G1116" s="2" t="s">
        <v>3477</v>
      </c>
      <c r="H1116" s="2" t="s">
        <v>3515</v>
      </c>
      <c r="I1116" s="2" t="s">
        <v>16</v>
      </c>
      <c r="J1116" s="75">
        <v>125.85</v>
      </c>
      <c r="K1116" s="76">
        <v>2.0781299999999998</v>
      </c>
      <c r="L1116" s="77">
        <v>0.25</v>
      </c>
      <c r="M1116" s="78">
        <v>41207</v>
      </c>
      <c r="N1116" s="96" t="s">
        <v>5488</v>
      </c>
      <c r="O1116" s="2" t="s">
        <v>140</v>
      </c>
      <c r="P1116" s="2" t="s">
        <v>3466</v>
      </c>
      <c r="Q1116" s="2" t="s">
        <v>3473</v>
      </c>
      <c r="R1116" s="23" t="str">
        <f t="shared" si="139"/>
        <v>OK-Canadian-16N-9W-17</v>
      </c>
      <c r="S1116" s="23" t="str">
        <f t="shared" si="136"/>
        <v>16N-9W-17</v>
      </c>
      <c r="T1116" s="23" t="str">
        <f t="shared" si="137"/>
        <v>16</v>
      </c>
      <c r="U1116" s="23" t="str">
        <f t="shared" si="140"/>
        <v>N</v>
      </c>
      <c r="V1116" s="23" t="str">
        <f t="shared" si="138"/>
        <v>9</v>
      </c>
      <c r="W1116" s="23" t="str">
        <f t="shared" si="141"/>
        <v>W</v>
      </c>
      <c r="X1116" s="23" t="str">
        <f t="shared" si="142"/>
        <v>OK</v>
      </c>
      <c r="Y1116" s="184" t="str">
        <f t="shared" si="143"/>
        <v>L0008179</v>
      </c>
      <c r="Z1116" s="28"/>
      <c r="AA1116" s="28"/>
      <c r="AB1116" s="23"/>
    </row>
    <row r="1117" spans="1:28" ht="15">
      <c r="A1117" s="2" t="s">
        <v>7538</v>
      </c>
      <c r="B1117" s="2" t="s">
        <v>13</v>
      </c>
      <c r="C1117" s="2" t="s">
        <v>14</v>
      </c>
      <c r="D1117" s="2" t="s">
        <v>1258</v>
      </c>
      <c r="E1117" s="2" t="s">
        <v>354</v>
      </c>
      <c r="F1117" s="2" t="s">
        <v>15</v>
      </c>
      <c r="G1117" s="2" t="s">
        <v>3477</v>
      </c>
      <c r="H1117" s="2" t="s">
        <v>3514</v>
      </c>
      <c r="I1117" s="2" t="s">
        <v>16</v>
      </c>
      <c r="J1117" s="75">
        <v>89.55</v>
      </c>
      <c r="K1117" s="76">
        <v>11.666667</v>
      </c>
      <c r="L1117" s="77">
        <v>0.25</v>
      </c>
      <c r="M1117" s="78">
        <v>41677</v>
      </c>
      <c r="N1117" s="96" t="s">
        <v>3813</v>
      </c>
      <c r="O1117" s="2" t="s">
        <v>218</v>
      </c>
      <c r="P1117" s="2" t="s">
        <v>3466</v>
      </c>
      <c r="Q1117" s="2" t="s">
        <v>3473</v>
      </c>
      <c r="R1117" s="23" t="str">
        <f t="shared" si="139"/>
        <v>OK-Canadian-16N-9W-20</v>
      </c>
      <c r="S1117" s="23" t="str">
        <f t="shared" si="136"/>
        <v>16N-9W-20</v>
      </c>
      <c r="T1117" s="23" t="str">
        <f t="shared" si="137"/>
        <v>16</v>
      </c>
      <c r="U1117" s="23" t="str">
        <f t="shared" si="140"/>
        <v>N</v>
      </c>
      <c r="V1117" s="23" t="str">
        <f t="shared" si="138"/>
        <v>9</v>
      </c>
      <c r="W1117" s="23" t="str">
        <f t="shared" si="141"/>
        <v>W</v>
      </c>
      <c r="X1117" s="23" t="str">
        <f t="shared" si="142"/>
        <v>OK</v>
      </c>
      <c r="Y1117" s="184" t="str">
        <f t="shared" si="143"/>
        <v>L0008180</v>
      </c>
      <c r="Z1117" s="28"/>
      <c r="AA1117" s="28"/>
      <c r="AB1117" s="23"/>
    </row>
    <row r="1118" spans="1:28" ht="15">
      <c r="A1118" s="23" t="s">
        <v>7539</v>
      </c>
      <c r="B1118" s="2" t="s">
        <v>13</v>
      </c>
      <c r="C1118" s="2" t="s">
        <v>14</v>
      </c>
      <c r="D1118" s="2" t="s">
        <v>1259</v>
      </c>
      <c r="E1118" s="2" t="s">
        <v>774</v>
      </c>
      <c r="F1118" s="2" t="s">
        <v>15</v>
      </c>
      <c r="G1118" s="2" t="s">
        <v>3477</v>
      </c>
      <c r="H1118" s="2" t="s">
        <v>3514</v>
      </c>
      <c r="I1118" s="2" t="s">
        <v>16</v>
      </c>
      <c r="J1118" s="75">
        <v>85.34</v>
      </c>
      <c r="K1118" s="76">
        <v>5.8333300000000001</v>
      </c>
      <c r="L1118" s="77">
        <v>0.25</v>
      </c>
      <c r="M1118" s="78">
        <v>41197</v>
      </c>
      <c r="N1118" s="96" t="s">
        <v>5489</v>
      </c>
      <c r="O1118" s="2" t="s">
        <v>218</v>
      </c>
      <c r="P1118" s="2" t="s">
        <v>3466</v>
      </c>
      <c r="Q1118" s="2" t="s">
        <v>3473</v>
      </c>
      <c r="R1118" s="23" t="str">
        <f t="shared" si="139"/>
        <v>OK-Canadian-16N-9W-20</v>
      </c>
      <c r="S1118" s="23" t="str">
        <f t="shared" si="136"/>
        <v>16N-9W-20</v>
      </c>
      <c r="T1118" s="23" t="str">
        <f t="shared" si="137"/>
        <v>16</v>
      </c>
      <c r="U1118" s="23" t="str">
        <f t="shared" si="140"/>
        <v>N</v>
      </c>
      <c r="V1118" s="23" t="str">
        <f t="shared" si="138"/>
        <v>9</v>
      </c>
      <c r="W1118" s="23" t="str">
        <f t="shared" si="141"/>
        <v>W</v>
      </c>
      <c r="X1118" s="23" t="str">
        <f t="shared" si="142"/>
        <v>OK</v>
      </c>
      <c r="Y1118" s="184" t="str">
        <f t="shared" si="143"/>
        <v>L0008181</v>
      </c>
      <c r="Z1118" s="28"/>
      <c r="AA1118" s="28"/>
      <c r="AB1118" s="23"/>
    </row>
    <row r="1119" spans="1:28" ht="15">
      <c r="A1119" s="2" t="s">
        <v>7540</v>
      </c>
      <c r="B1119" s="2" t="s">
        <v>13</v>
      </c>
      <c r="C1119" s="2" t="s">
        <v>14</v>
      </c>
      <c r="D1119" s="2" t="s">
        <v>1260</v>
      </c>
      <c r="E1119" s="2" t="s">
        <v>1051</v>
      </c>
      <c r="F1119" s="2" t="s">
        <v>15</v>
      </c>
      <c r="G1119" s="2" t="s">
        <v>3477</v>
      </c>
      <c r="H1119" s="2" t="s">
        <v>3514</v>
      </c>
      <c r="I1119" s="2" t="s">
        <v>16</v>
      </c>
      <c r="J1119" s="75">
        <v>2.0499999999999998</v>
      </c>
      <c r="K1119" s="76">
        <v>0.375</v>
      </c>
      <c r="L1119" s="77">
        <v>0.25</v>
      </c>
      <c r="M1119" s="78">
        <v>41193</v>
      </c>
      <c r="N1119" s="96" t="s">
        <v>5490</v>
      </c>
      <c r="O1119" s="2" t="s">
        <v>218</v>
      </c>
      <c r="P1119" s="2" t="s">
        <v>3466</v>
      </c>
      <c r="Q1119" s="2" t="s">
        <v>3473</v>
      </c>
      <c r="R1119" s="23" t="str">
        <f t="shared" si="139"/>
        <v>OK-Canadian-16N-9W-20</v>
      </c>
      <c r="S1119" s="23" t="str">
        <f t="shared" si="136"/>
        <v>16N-9W-20</v>
      </c>
      <c r="T1119" s="23" t="str">
        <f t="shared" si="137"/>
        <v>16</v>
      </c>
      <c r="U1119" s="23" t="str">
        <f t="shared" si="140"/>
        <v>N</v>
      </c>
      <c r="V1119" s="23" t="str">
        <f t="shared" si="138"/>
        <v>9</v>
      </c>
      <c r="W1119" s="23" t="str">
        <f t="shared" si="141"/>
        <v>W</v>
      </c>
      <c r="X1119" s="23" t="str">
        <f t="shared" si="142"/>
        <v>OK</v>
      </c>
      <c r="Y1119" s="184" t="str">
        <f t="shared" si="143"/>
        <v>L0008182</v>
      </c>
      <c r="Z1119" s="28"/>
      <c r="AA1119" s="28"/>
      <c r="AB1119" s="23"/>
    </row>
    <row r="1120" spans="1:28" ht="15">
      <c r="A1120" s="2" t="s">
        <v>7541</v>
      </c>
      <c r="B1120" s="2" t="s">
        <v>13</v>
      </c>
      <c r="C1120" s="2" t="s">
        <v>14</v>
      </c>
      <c r="D1120" s="2" t="s">
        <v>1261</v>
      </c>
      <c r="E1120" s="23" t="s">
        <v>201</v>
      </c>
      <c r="F1120" s="2" t="s">
        <v>15</v>
      </c>
      <c r="G1120" s="2" t="s">
        <v>3477</v>
      </c>
      <c r="H1120" s="2" t="s">
        <v>3514</v>
      </c>
      <c r="I1120" s="2" t="s">
        <v>16</v>
      </c>
      <c r="J1120" s="75">
        <v>2.0499999999999998</v>
      </c>
      <c r="K1120" s="76">
        <v>0.375</v>
      </c>
      <c r="L1120" s="77">
        <v>0.25</v>
      </c>
      <c r="M1120" s="78">
        <v>41207</v>
      </c>
      <c r="N1120" s="96" t="s">
        <v>5491</v>
      </c>
      <c r="O1120" s="2" t="s">
        <v>218</v>
      </c>
      <c r="P1120" s="2" t="s">
        <v>3466</v>
      </c>
      <c r="Q1120" s="2" t="s">
        <v>3473</v>
      </c>
      <c r="R1120" s="23" t="str">
        <f t="shared" si="139"/>
        <v>OK-Canadian-16N-9W-20</v>
      </c>
      <c r="S1120" s="23" t="str">
        <f t="shared" si="136"/>
        <v>16N-9W-20</v>
      </c>
      <c r="T1120" s="23" t="str">
        <f t="shared" si="137"/>
        <v>16</v>
      </c>
      <c r="U1120" s="23" t="str">
        <f t="shared" si="140"/>
        <v>N</v>
      </c>
      <c r="V1120" s="23" t="str">
        <f t="shared" si="138"/>
        <v>9</v>
      </c>
      <c r="W1120" s="23" t="str">
        <f t="shared" si="141"/>
        <v>W</v>
      </c>
      <c r="X1120" s="23" t="str">
        <f t="shared" si="142"/>
        <v>OK</v>
      </c>
      <c r="Y1120" s="184" t="str">
        <f t="shared" si="143"/>
        <v>L0008183</v>
      </c>
      <c r="Z1120" s="28"/>
      <c r="AA1120" s="28"/>
      <c r="AB1120" s="23"/>
    </row>
    <row r="1121" spans="1:28" ht="15">
      <c r="A1121" s="23" t="s">
        <v>7542</v>
      </c>
      <c r="B1121" s="23" t="s">
        <v>13</v>
      </c>
      <c r="C1121" s="2" t="s">
        <v>14</v>
      </c>
      <c r="D1121" s="2" t="s">
        <v>1262</v>
      </c>
      <c r="E1121" s="23" t="s">
        <v>3063</v>
      </c>
      <c r="F1121" s="2" t="s">
        <v>15</v>
      </c>
      <c r="G1121" s="2" t="s">
        <v>3477</v>
      </c>
      <c r="H1121" s="23" t="s">
        <v>3514</v>
      </c>
      <c r="I1121" s="2" t="s">
        <v>16</v>
      </c>
      <c r="J1121" s="75">
        <v>83.22</v>
      </c>
      <c r="K1121" s="76">
        <v>5.8333329999999997</v>
      </c>
      <c r="L1121" s="77">
        <v>0.25</v>
      </c>
      <c r="M1121" s="78">
        <v>41677</v>
      </c>
      <c r="N1121" s="96" t="s">
        <v>5492</v>
      </c>
      <c r="O1121" s="2" t="s">
        <v>218</v>
      </c>
      <c r="P1121" s="2" t="s">
        <v>3466</v>
      </c>
      <c r="Q1121" s="2" t="s">
        <v>3473</v>
      </c>
      <c r="R1121" s="23" t="str">
        <f t="shared" si="139"/>
        <v>OK-Canadian-16N-9W-20</v>
      </c>
      <c r="S1121" s="23" t="str">
        <f t="shared" si="136"/>
        <v>16N-9W-20</v>
      </c>
      <c r="T1121" s="23" t="str">
        <f t="shared" si="137"/>
        <v>16</v>
      </c>
      <c r="U1121" s="23" t="str">
        <f t="shared" si="140"/>
        <v>N</v>
      </c>
      <c r="V1121" s="23" t="str">
        <f t="shared" si="138"/>
        <v>9</v>
      </c>
      <c r="W1121" s="23" t="str">
        <f t="shared" si="141"/>
        <v>W</v>
      </c>
      <c r="X1121" s="23" t="str">
        <f t="shared" si="142"/>
        <v>OK</v>
      </c>
      <c r="Y1121" s="184" t="str">
        <f t="shared" si="143"/>
        <v>L0008184</v>
      </c>
      <c r="Z1121" s="28"/>
      <c r="AA1121" s="28"/>
      <c r="AB1121" s="23"/>
    </row>
    <row r="1122" spans="1:28" ht="15">
      <c r="A1122" s="2" t="s">
        <v>7543</v>
      </c>
      <c r="B1122" s="23" t="s">
        <v>13</v>
      </c>
      <c r="C1122" s="2" t="s">
        <v>14</v>
      </c>
      <c r="D1122" s="2" t="s">
        <v>1263</v>
      </c>
      <c r="E1122" s="2" t="s">
        <v>354</v>
      </c>
      <c r="F1122" s="2" t="s">
        <v>15</v>
      </c>
      <c r="G1122" s="2" t="s">
        <v>3477</v>
      </c>
      <c r="H1122" s="23" t="s">
        <v>3520</v>
      </c>
      <c r="I1122" s="2" t="s">
        <v>3463</v>
      </c>
      <c r="J1122" s="75">
        <v>41.42</v>
      </c>
      <c r="K1122" s="76">
        <v>5</v>
      </c>
      <c r="L1122" s="77">
        <v>0.25</v>
      </c>
      <c r="M1122" s="78">
        <v>41197</v>
      </c>
      <c r="N1122" s="96" t="s">
        <v>5493</v>
      </c>
      <c r="O1122" s="2" t="s">
        <v>135</v>
      </c>
      <c r="P1122" s="2" t="s">
        <v>3466</v>
      </c>
      <c r="Q1122" s="2" t="s">
        <v>3471</v>
      </c>
      <c r="R1122" s="23" t="str">
        <f t="shared" si="139"/>
        <v>OK-Canadian-16N-7W-8</v>
      </c>
      <c r="S1122" s="23" t="str">
        <f t="shared" si="136"/>
        <v>16N-7W-8</v>
      </c>
      <c r="T1122" s="23" t="str">
        <f t="shared" si="137"/>
        <v>16</v>
      </c>
      <c r="U1122" s="23" t="str">
        <f t="shared" si="140"/>
        <v>N</v>
      </c>
      <c r="V1122" s="23" t="str">
        <f t="shared" si="138"/>
        <v>7</v>
      </c>
      <c r="W1122" s="23" t="str">
        <f t="shared" si="141"/>
        <v>W</v>
      </c>
      <c r="X1122" s="23" t="str">
        <f t="shared" si="142"/>
        <v>OK</v>
      </c>
      <c r="Y1122" s="184" t="str">
        <f t="shared" si="143"/>
        <v>L0008185</v>
      </c>
      <c r="Z1122" s="28"/>
      <c r="AA1122" s="28"/>
      <c r="AB1122" s="23"/>
    </row>
    <row r="1123" spans="1:28" ht="15">
      <c r="A1123" s="2" t="s">
        <v>7544</v>
      </c>
      <c r="B1123" s="2" t="s">
        <v>13</v>
      </c>
      <c r="C1123" s="2" t="s">
        <v>14</v>
      </c>
      <c r="D1123" s="2" t="s">
        <v>1264</v>
      </c>
      <c r="E1123" s="23" t="s">
        <v>201</v>
      </c>
      <c r="F1123" s="2" t="s">
        <v>15</v>
      </c>
      <c r="G1123" s="2" t="s">
        <v>3477</v>
      </c>
      <c r="H1123" s="2" t="s">
        <v>3520</v>
      </c>
      <c r="I1123" s="2" t="s">
        <v>3463</v>
      </c>
      <c r="J1123" s="75">
        <v>40.47</v>
      </c>
      <c r="K1123" s="76">
        <v>20</v>
      </c>
      <c r="L1123" s="77">
        <v>0.25</v>
      </c>
      <c r="M1123" s="78">
        <v>41193</v>
      </c>
      <c r="N1123" s="96" t="s">
        <v>5494</v>
      </c>
      <c r="O1123" s="2" t="s">
        <v>135</v>
      </c>
      <c r="P1123" s="2" t="s">
        <v>3466</v>
      </c>
      <c r="Q1123" s="2" t="s">
        <v>3471</v>
      </c>
      <c r="R1123" s="23" t="str">
        <f t="shared" si="139"/>
        <v>OK-Canadian-16N-7W-8</v>
      </c>
      <c r="S1123" s="23" t="str">
        <f t="shared" si="136"/>
        <v>16N-7W-8</v>
      </c>
      <c r="T1123" s="23" t="str">
        <f t="shared" si="137"/>
        <v>16</v>
      </c>
      <c r="U1123" s="23" t="str">
        <f t="shared" si="140"/>
        <v>N</v>
      </c>
      <c r="V1123" s="23" t="str">
        <f t="shared" si="138"/>
        <v>7</v>
      </c>
      <c r="W1123" s="23" t="str">
        <f t="shared" si="141"/>
        <v>W</v>
      </c>
      <c r="X1123" s="23" t="str">
        <f t="shared" si="142"/>
        <v>OK</v>
      </c>
      <c r="Y1123" s="184" t="str">
        <f t="shared" si="143"/>
        <v>L0008186</v>
      </c>
      <c r="Z1123" s="28"/>
      <c r="AA1123" s="28"/>
      <c r="AB1123" s="23"/>
    </row>
    <row r="1124" spans="1:28" ht="15">
      <c r="A1124" s="23" t="s">
        <v>7545</v>
      </c>
      <c r="B1124" s="2" t="s">
        <v>3475</v>
      </c>
      <c r="C1124" s="2" t="s">
        <v>14</v>
      </c>
      <c r="D1124" s="2" t="s">
        <v>1265</v>
      </c>
      <c r="E1124" s="23" t="s">
        <v>201</v>
      </c>
      <c r="F1124" s="2" t="s">
        <v>15</v>
      </c>
      <c r="G1124" s="2" t="s">
        <v>3476</v>
      </c>
      <c r="H1124" s="2" t="s">
        <v>3499</v>
      </c>
      <c r="I1124" s="2" t="s">
        <v>16</v>
      </c>
      <c r="J1124" s="75">
        <v>160.46</v>
      </c>
      <c r="K1124" s="76">
        <v>3</v>
      </c>
      <c r="L1124" s="77">
        <v>0.125</v>
      </c>
      <c r="M1124" s="78">
        <v>41259</v>
      </c>
      <c r="N1124" s="96" t="s">
        <v>5495</v>
      </c>
      <c r="O1124" s="2" t="s">
        <v>538</v>
      </c>
      <c r="P1124" s="2" t="s">
        <v>3468</v>
      </c>
      <c r="Q1124" s="2" t="s">
        <v>3471</v>
      </c>
      <c r="R1124" s="23" t="str">
        <f t="shared" si="139"/>
        <v>OK-Grady-13N-7W-16</v>
      </c>
      <c r="S1124" s="23" t="str">
        <f t="shared" si="136"/>
        <v>13N-7W-16</v>
      </c>
      <c r="T1124" s="23" t="str">
        <f t="shared" si="137"/>
        <v>13</v>
      </c>
      <c r="U1124" s="23" t="str">
        <f t="shared" si="140"/>
        <v>N</v>
      </c>
      <c r="V1124" s="23" t="str">
        <f t="shared" si="138"/>
        <v>7</v>
      </c>
      <c r="W1124" s="23" t="str">
        <f t="shared" si="141"/>
        <v>W</v>
      </c>
      <c r="X1124" s="23" t="str">
        <f t="shared" si="142"/>
        <v>OK</v>
      </c>
      <c r="Y1124" s="184" t="str">
        <f t="shared" si="143"/>
        <v>L0008187</v>
      </c>
      <c r="Z1124" s="28"/>
      <c r="AA1124" s="28"/>
      <c r="AB1124" s="23"/>
    </row>
    <row r="1125" spans="1:28" ht="15">
      <c r="A1125" s="2" t="s">
        <v>7546</v>
      </c>
      <c r="B1125" s="2" t="s">
        <v>13</v>
      </c>
      <c r="C1125" s="2" t="s">
        <v>14</v>
      </c>
      <c r="D1125" s="2" t="s">
        <v>1266</v>
      </c>
      <c r="E1125" s="2" t="s">
        <v>354</v>
      </c>
      <c r="F1125" s="2" t="s">
        <v>15</v>
      </c>
      <c r="G1125" s="2" t="s">
        <v>3479</v>
      </c>
      <c r="H1125" s="2" t="s">
        <v>3518</v>
      </c>
      <c r="I1125" s="2" t="s">
        <v>16</v>
      </c>
      <c r="J1125" s="75">
        <v>39.78</v>
      </c>
      <c r="K1125" s="76">
        <v>0.28571999999999997</v>
      </c>
      <c r="L1125" s="77">
        <v>0.2</v>
      </c>
      <c r="M1125" s="78">
        <v>41726</v>
      </c>
      <c r="N1125" s="96" t="s">
        <v>5496</v>
      </c>
      <c r="O1125" s="2" t="s">
        <v>233</v>
      </c>
      <c r="P1125" s="2" t="s">
        <v>3466</v>
      </c>
      <c r="Q1125" s="2" t="s">
        <v>3473</v>
      </c>
      <c r="R1125" s="23" t="str">
        <f t="shared" si="139"/>
        <v>OK-Noble-16N-9W-19</v>
      </c>
      <c r="S1125" s="23" t="str">
        <f t="shared" si="136"/>
        <v>16N-9W-19</v>
      </c>
      <c r="T1125" s="23" t="str">
        <f t="shared" si="137"/>
        <v>16</v>
      </c>
      <c r="U1125" s="23" t="str">
        <f t="shared" si="140"/>
        <v>N</v>
      </c>
      <c r="V1125" s="23" t="str">
        <f t="shared" si="138"/>
        <v>9</v>
      </c>
      <c r="W1125" s="23" t="str">
        <f t="shared" si="141"/>
        <v>W</v>
      </c>
      <c r="X1125" s="23" t="str">
        <f t="shared" si="142"/>
        <v>OK</v>
      </c>
      <c r="Y1125" s="184" t="str">
        <f t="shared" si="143"/>
        <v>L0008188</v>
      </c>
      <c r="Z1125" s="28"/>
      <c r="AA1125" s="28"/>
      <c r="AB1125" s="23"/>
    </row>
    <row r="1126" spans="1:28" ht="15">
      <c r="A1126" s="2" t="s">
        <v>7547</v>
      </c>
      <c r="B1126" s="2" t="s">
        <v>13</v>
      </c>
      <c r="C1126" s="2" t="s">
        <v>14</v>
      </c>
      <c r="D1126" s="2" t="s">
        <v>1267</v>
      </c>
      <c r="E1126" s="2" t="s">
        <v>616</v>
      </c>
      <c r="F1126" s="2" t="s">
        <v>15</v>
      </c>
      <c r="G1126" s="2" t="s">
        <v>3479</v>
      </c>
      <c r="H1126" s="2" t="s">
        <v>3518</v>
      </c>
      <c r="I1126" s="2" t="s">
        <v>16</v>
      </c>
      <c r="J1126" s="75">
        <v>38.4</v>
      </c>
      <c r="K1126" s="76">
        <v>0.28571999999999997</v>
      </c>
      <c r="L1126" s="77">
        <v>0.1875</v>
      </c>
      <c r="M1126" s="78">
        <v>41243</v>
      </c>
      <c r="N1126" s="96" t="s">
        <v>5497</v>
      </c>
      <c r="O1126" s="2" t="s">
        <v>233</v>
      </c>
      <c r="P1126" s="2" t="s">
        <v>3466</v>
      </c>
      <c r="Q1126" s="2" t="s">
        <v>3473</v>
      </c>
      <c r="R1126" s="23" t="str">
        <f t="shared" si="139"/>
        <v>OK-Noble-16N-9W-19</v>
      </c>
      <c r="S1126" s="23" t="str">
        <f t="shared" si="136"/>
        <v>16N-9W-19</v>
      </c>
      <c r="T1126" s="23" t="str">
        <f t="shared" si="137"/>
        <v>16</v>
      </c>
      <c r="U1126" s="23" t="str">
        <f t="shared" si="140"/>
        <v>N</v>
      </c>
      <c r="V1126" s="23" t="str">
        <f t="shared" si="138"/>
        <v>9</v>
      </c>
      <c r="W1126" s="23" t="str">
        <f t="shared" si="141"/>
        <v>W</v>
      </c>
      <c r="X1126" s="23" t="str">
        <f t="shared" si="142"/>
        <v>OK</v>
      </c>
      <c r="Y1126" s="184" t="str">
        <f t="shared" si="143"/>
        <v>L0008189</v>
      </c>
      <c r="Z1126" s="28"/>
      <c r="AA1126" s="28"/>
      <c r="AB1126" s="23"/>
    </row>
    <row r="1127" spans="1:28" ht="15">
      <c r="A1127" s="23" t="s">
        <v>7548</v>
      </c>
      <c r="B1127" s="2" t="s">
        <v>13</v>
      </c>
      <c r="C1127" s="2" t="s">
        <v>14</v>
      </c>
      <c r="D1127" s="2" t="s">
        <v>1268</v>
      </c>
      <c r="E1127" s="2" t="s">
        <v>774</v>
      </c>
      <c r="F1127" s="2" t="s">
        <v>15</v>
      </c>
      <c r="G1127" s="2" t="s">
        <v>3479</v>
      </c>
      <c r="H1127" s="2" t="s">
        <v>3518</v>
      </c>
      <c r="I1127" s="2" t="s">
        <v>16</v>
      </c>
      <c r="J1127" s="75">
        <v>39.35</v>
      </c>
      <c r="K1127" s="76">
        <v>0.28571999999999997</v>
      </c>
      <c r="L1127" s="77">
        <v>0.1875</v>
      </c>
      <c r="M1127" s="78">
        <v>41239</v>
      </c>
      <c r="N1127" s="96" t="s">
        <v>5498</v>
      </c>
      <c r="O1127" s="2" t="s">
        <v>233</v>
      </c>
      <c r="P1127" s="2" t="s">
        <v>3466</v>
      </c>
      <c r="Q1127" s="2" t="s">
        <v>3473</v>
      </c>
      <c r="R1127" s="23" t="str">
        <f t="shared" si="139"/>
        <v>OK-Noble-16N-9W-19</v>
      </c>
      <c r="S1127" s="23" t="str">
        <f t="shared" si="136"/>
        <v>16N-9W-19</v>
      </c>
      <c r="T1127" s="23" t="str">
        <f t="shared" si="137"/>
        <v>16</v>
      </c>
      <c r="U1127" s="23" t="str">
        <f t="shared" si="140"/>
        <v>N</v>
      </c>
      <c r="V1127" s="23" t="str">
        <f t="shared" si="138"/>
        <v>9</v>
      </c>
      <c r="W1127" s="23" t="str">
        <f t="shared" si="141"/>
        <v>W</v>
      </c>
      <c r="X1127" s="23" t="str">
        <f t="shared" si="142"/>
        <v>OK</v>
      </c>
      <c r="Y1127" s="184" t="str">
        <f t="shared" si="143"/>
        <v>L0008190</v>
      </c>
      <c r="Z1127" s="28"/>
      <c r="AA1127" s="28"/>
      <c r="AB1127" s="23"/>
    </row>
    <row r="1128" spans="1:28" ht="15">
      <c r="A1128" s="2" t="s">
        <v>7549</v>
      </c>
      <c r="B1128" s="2" t="s">
        <v>13</v>
      </c>
      <c r="C1128" s="2" t="s">
        <v>14</v>
      </c>
      <c r="D1128" s="2" t="s">
        <v>1269</v>
      </c>
      <c r="E1128" s="23" t="s">
        <v>1589</v>
      </c>
      <c r="F1128" s="2" t="s">
        <v>15</v>
      </c>
      <c r="G1128" s="2" t="s">
        <v>3479</v>
      </c>
      <c r="H1128" s="2" t="s">
        <v>3518</v>
      </c>
      <c r="I1128" s="2" t="s">
        <v>16</v>
      </c>
      <c r="J1128" s="75">
        <v>0.91</v>
      </c>
      <c r="K1128" s="76">
        <v>17.5</v>
      </c>
      <c r="L1128" s="77">
        <v>0.2</v>
      </c>
      <c r="M1128" s="78">
        <v>41270</v>
      </c>
      <c r="N1128" s="96" t="s">
        <v>3578</v>
      </c>
      <c r="O1128" s="2" t="s">
        <v>233</v>
      </c>
      <c r="P1128" s="2" t="s">
        <v>3466</v>
      </c>
      <c r="Q1128" s="2" t="s">
        <v>3473</v>
      </c>
      <c r="R1128" s="23" t="str">
        <f t="shared" si="139"/>
        <v>OK-Noble-16N-9W-19</v>
      </c>
      <c r="S1128" s="23" t="str">
        <f t="shared" si="136"/>
        <v>16N-9W-19</v>
      </c>
      <c r="T1128" s="23" t="str">
        <f t="shared" si="137"/>
        <v>16</v>
      </c>
      <c r="U1128" s="23" t="str">
        <f t="shared" si="140"/>
        <v>N</v>
      </c>
      <c r="V1128" s="23" t="str">
        <f t="shared" si="138"/>
        <v>9</v>
      </c>
      <c r="W1128" s="23" t="str">
        <f t="shared" si="141"/>
        <v>W</v>
      </c>
      <c r="X1128" s="23" t="str">
        <f t="shared" si="142"/>
        <v>OK</v>
      </c>
      <c r="Y1128" s="184" t="str">
        <f t="shared" si="143"/>
        <v>L0008191</v>
      </c>
      <c r="Z1128" s="28"/>
      <c r="AA1128" s="28"/>
      <c r="AB1128" s="23"/>
    </row>
    <row r="1129" spans="1:28" ht="15">
      <c r="A1129" s="2" t="s">
        <v>7550</v>
      </c>
      <c r="B1129" s="2" t="s">
        <v>13</v>
      </c>
      <c r="C1129" s="2" t="s">
        <v>14</v>
      </c>
      <c r="D1129" s="2" t="s">
        <v>1270</v>
      </c>
      <c r="E1129" s="23" t="s">
        <v>3063</v>
      </c>
      <c r="F1129" s="2" t="s">
        <v>15</v>
      </c>
      <c r="G1129" s="2" t="s">
        <v>3479</v>
      </c>
      <c r="H1129" s="2" t="s">
        <v>3518</v>
      </c>
      <c r="I1129" s="2" t="s">
        <v>16</v>
      </c>
      <c r="J1129" s="75">
        <v>0.99</v>
      </c>
      <c r="K1129" s="76">
        <v>13.61111</v>
      </c>
      <c r="L1129" s="77">
        <v>0.2</v>
      </c>
      <c r="M1129" s="78">
        <v>41740</v>
      </c>
      <c r="N1129" s="96" t="s">
        <v>5499</v>
      </c>
      <c r="O1129" s="2" t="s">
        <v>233</v>
      </c>
      <c r="P1129" s="2" t="s">
        <v>3466</v>
      </c>
      <c r="Q1129" s="2" t="s">
        <v>3473</v>
      </c>
      <c r="R1129" s="23" t="str">
        <f t="shared" si="139"/>
        <v>OK-Noble-16N-9W-19</v>
      </c>
      <c r="S1129" s="23" t="str">
        <f t="shared" si="136"/>
        <v>16N-9W-19</v>
      </c>
      <c r="T1129" s="23" t="str">
        <f t="shared" si="137"/>
        <v>16</v>
      </c>
      <c r="U1129" s="23" t="str">
        <f t="shared" si="140"/>
        <v>N</v>
      </c>
      <c r="V1129" s="23" t="str">
        <f t="shared" si="138"/>
        <v>9</v>
      </c>
      <c r="W1129" s="23" t="str">
        <f t="shared" si="141"/>
        <v>W</v>
      </c>
      <c r="X1129" s="23" t="str">
        <f t="shared" si="142"/>
        <v>OK</v>
      </c>
      <c r="Y1129" s="184" t="str">
        <f t="shared" si="143"/>
        <v>L0008192</v>
      </c>
      <c r="Z1129" s="28"/>
      <c r="AA1129" s="28"/>
      <c r="AB1129" s="23"/>
    </row>
    <row r="1130" spans="1:28" ht="15">
      <c r="A1130" s="23" t="s">
        <v>7551</v>
      </c>
      <c r="B1130" s="2" t="s">
        <v>13</v>
      </c>
      <c r="C1130" s="2" t="s">
        <v>14</v>
      </c>
      <c r="D1130" s="2" t="s">
        <v>1271</v>
      </c>
      <c r="E1130" s="23" t="s">
        <v>1589</v>
      </c>
      <c r="F1130" s="2" t="s">
        <v>15</v>
      </c>
      <c r="G1130" s="2" t="s">
        <v>3477</v>
      </c>
      <c r="H1130" s="2" t="s">
        <v>3502</v>
      </c>
      <c r="I1130" s="2" t="s">
        <v>3463</v>
      </c>
      <c r="J1130" s="75">
        <v>85.35</v>
      </c>
      <c r="K1130" s="76">
        <v>22.5</v>
      </c>
      <c r="L1130" s="77">
        <v>0.2</v>
      </c>
      <c r="M1130" s="78">
        <v>22465</v>
      </c>
      <c r="N1130" s="96" t="s">
        <v>5500</v>
      </c>
      <c r="O1130" s="2" t="s">
        <v>140</v>
      </c>
      <c r="P1130" s="2" t="s">
        <v>3465</v>
      </c>
      <c r="Q1130" s="2" t="s">
        <v>3471</v>
      </c>
      <c r="R1130" s="23" t="str">
        <f t="shared" si="139"/>
        <v>OK-Canadian-15N-7W-17</v>
      </c>
      <c r="S1130" s="23" t="str">
        <f t="shared" si="136"/>
        <v>15N-7W-17</v>
      </c>
      <c r="T1130" s="23" t="str">
        <f t="shared" si="137"/>
        <v>15</v>
      </c>
      <c r="U1130" s="23" t="str">
        <f t="shared" si="140"/>
        <v>N</v>
      </c>
      <c r="V1130" s="23" t="str">
        <f t="shared" si="138"/>
        <v>7</v>
      </c>
      <c r="W1130" s="23" t="str">
        <f t="shared" si="141"/>
        <v>W</v>
      </c>
      <c r="X1130" s="23" t="str">
        <f t="shared" si="142"/>
        <v>OK</v>
      </c>
      <c r="Y1130" s="184" t="str">
        <f t="shared" si="143"/>
        <v>L0008193</v>
      </c>
      <c r="Z1130" s="28"/>
      <c r="AA1130" s="28"/>
      <c r="AB1130" s="23"/>
    </row>
    <row r="1131" spans="1:28" ht="15">
      <c r="A1131" s="2" t="s">
        <v>7552</v>
      </c>
      <c r="B1131" s="2" t="s">
        <v>13</v>
      </c>
      <c r="C1131" s="2" t="s">
        <v>14</v>
      </c>
      <c r="D1131" s="2" t="s">
        <v>1272</v>
      </c>
      <c r="E1131" s="23" t="s">
        <v>1502</v>
      </c>
      <c r="F1131" s="2" t="s">
        <v>15</v>
      </c>
      <c r="G1131" s="2" t="s">
        <v>3477</v>
      </c>
      <c r="H1131" s="2" t="s">
        <v>3502</v>
      </c>
      <c r="I1131" s="2" t="s">
        <v>3463</v>
      </c>
      <c r="J1131" s="75">
        <v>84.84</v>
      </c>
      <c r="K1131" s="76">
        <v>33.75</v>
      </c>
      <c r="L1131" s="77">
        <v>0.2</v>
      </c>
      <c r="M1131" s="78">
        <v>19453</v>
      </c>
      <c r="N1131" s="96" t="s">
        <v>5501</v>
      </c>
      <c r="O1131" s="2" t="s">
        <v>140</v>
      </c>
      <c r="P1131" s="2" t="s">
        <v>3465</v>
      </c>
      <c r="Q1131" s="2" t="s">
        <v>3471</v>
      </c>
      <c r="R1131" s="23" t="str">
        <f t="shared" si="139"/>
        <v>OK-Canadian-15N-7W-17</v>
      </c>
      <c r="S1131" s="23" t="str">
        <f t="shared" si="136"/>
        <v>15N-7W-17</v>
      </c>
      <c r="T1131" s="23" t="str">
        <f t="shared" si="137"/>
        <v>15</v>
      </c>
      <c r="U1131" s="23" t="str">
        <f t="shared" si="140"/>
        <v>N</v>
      </c>
      <c r="V1131" s="23" t="str">
        <f t="shared" si="138"/>
        <v>7</v>
      </c>
      <c r="W1131" s="23" t="str">
        <f t="shared" si="141"/>
        <v>W</v>
      </c>
      <c r="X1131" s="23" t="str">
        <f t="shared" si="142"/>
        <v>OK</v>
      </c>
      <c r="Y1131" s="184" t="str">
        <f t="shared" si="143"/>
        <v>L0008194</v>
      </c>
      <c r="Z1131" s="28"/>
      <c r="AA1131" s="28"/>
      <c r="AB1131" s="23"/>
    </row>
    <row r="1132" spans="1:28" ht="15">
      <c r="A1132" s="2" t="s">
        <v>7553</v>
      </c>
      <c r="B1132" s="2" t="s">
        <v>13</v>
      </c>
      <c r="C1132" s="2" t="s">
        <v>14</v>
      </c>
      <c r="D1132" s="2" t="s">
        <v>1273</v>
      </c>
      <c r="E1132" s="2" t="s">
        <v>1396</v>
      </c>
      <c r="F1132" s="2" t="s">
        <v>15</v>
      </c>
      <c r="G1132" s="2" t="s">
        <v>3477</v>
      </c>
      <c r="H1132" s="2" t="s">
        <v>3502</v>
      </c>
      <c r="I1132" s="2" t="s">
        <v>3463</v>
      </c>
      <c r="J1132" s="75">
        <v>90.6</v>
      </c>
      <c r="K1132" s="76">
        <v>22.5</v>
      </c>
      <c r="L1132" s="77">
        <v>0.2</v>
      </c>
      <c r="M1132" s="78">
        <v>19467</v>
      </c>
      <c r="N1132" s="96" t="s">
        <v>5502</v>
      </c>
      <c r="O1132" s="2" t="s">
        <v>140</v>
      </c>
      <c r="P1132" s="2" t="s">
        <v>3465</v>
      </c>
      <c r="Q1132" s="2" t="s">
        <v>3471</v>
      </c>
      <c r="R1132" s="23" t="str">
        <f t="shared" si="139"/>
        <v>OK-Canadian-15N-7W-17</v>
      </c>
      <c r="S1132" s="23" t="str">
        <f t="shared" si="136"/>
        <v>15N-7W-17</v>
      </c>
      <c r="T1132" s="23" t="str">
        <f t="shared" si="137"/>
        <v>15</v>
      </c>
      <c r="U1132" s="23" t="str">
        <f t="shared" si="140"/>
        <v>N</v>
      </c>
      <c r="V1132" s="23" t="str">
        <f t="shared" si="138"/>
        <v>7</v>
      </c>
      <c r="W1132" s="23" t="str">
        <f t="shared" si="141"/>
        <v>W</v>
      </c>
      <c r="X1132" s="23" t="str">
        <f t="shared" si="142"/>
        <v>OK</v>
      </c>
      <c r="Y1132" s="184" t="str">
        <f t="shared" si="143"/>
        <v>L0008195</v>
      </c>
      <c r="Z1132" s="28"/>
      <c r="AA1132" s="28"/>
      <c r="AB1132" s="23"/>
    </row>
    <row r="1133" spans="1:28" ht="15">
      <c r="A1133" s="23" t="s">
        <v>7554</v>
      </c>
      <c r="B1133" s="2" t="s">
        <v>13</v>
      </c>
      <c r="C1133" s="2" t="s">
        <v>14</v>
      </c>
      <c r="D1133" s="2" t="s">
        <v>1275</v>
      </c>
      <c r="E1133" s="23" t="s">
        <v>1502</v>
      </c>
      <c r="F1133" s="2" t="s">
        <v>15</v>
      </c>
      <c r="G1133" s="2" t="s">
        <v>3477</v>
      </c>
      <c r="H1133" s="2" t="s">
        <v>3502</v>
      </c>
      <c r="I1133" s="2" t="s">
        <v>3463</v>
      </c>
      <c r="J1133" s="75">
        <v>96.04</v>
      </c>
      <c r="K1133" s="76">
        <v>5.625</v>
      </c>
      <c r="L1133" s="77">
        <v>0.2</v>
      </c>
      <c r="M1133" s="78">
        <v>19937</v>
      </c>
      <c r="N1133" s="96" t="s">
        <v>4618</v>
      </c>
      <c r="O1133" s="2" t="s">
        <v>140</v>
      </c>
      <c r="P1133" s="2" t="s">
        <v>3465</v>
      </c>
      <c r="Q1133" s="2" t="s">
        <v>3471</v>
      </c>
      <c r="R1133" s="23" t="str">
        <f t="shared" si="139"/>
        <v>OK-Canadian-15N-7W-17</v>
      </c>
      <c r="S1133" s="23" t="str">
        <f t="shared" si="136"/>
        <v>15N-7W-17</v>
      </c>
      <c r="T1133" s="23" t="str">
        <f t="shared" si="137"/>
        <v>15</v>
      </c>
      <c r="U1133" s="23" t="str">
        <f t="shared" si="140"/>
        <v>N</v>
      </c>
      <c r="V1133" s="23" t="str">
        <f t="shared" si="138"/>
        <v>7</v>
      </c>
      <c r="W1133" s="23" t="str">
        <f t="shared" si="141"/>
        <v>W</v>
      </c>
      <c r="X1133" s="23" t="str">
        <f t="shared" si="142"/>
        <v>OK</v>
      </c>
      <c r="Y1133" s="184" t="str">
        <f t="shared" si="143"/>
        <v>L0008196</v>
      </c>
      <c r="Z1133" s="28"/>
      <c r="AA1133" s="28"/>
      <c r="AB1133" s="23"/>
    </row>
    <row r="1134" spans="1:28" ht="15">
      <c r="A1134" s="2" t="s">
        <v>7555</v>
      </c>
      <c r="B1134" s="2" t="s">
        <v>13</v>
      </c>
      <c r="C1134" s="2" t="s">
        <v>14</v>
      </c>
      <c r="D1134" s="2" t="s">
        <v>1276</v>
      </c>
      <c r="E1134" s="2" t="s">
        <v>1327</v>
      </c>
      <c r="F1134" s="2" t="s">
        <v>15</v>
      </c>
      <c r="G1134" s="2" t="s">
        <v>3477</v>
      </c>
      <c r="H1134" s="2" t="s">
        <v>3502</v>
      </c>
      <c r="I1134" s="2" t="s">
        <v>3463</v>
      </c>
      <c r="J1134" s="75">
        <v>93.92</v>
      </c>
      <c r="K1134" s="76">
        <v>5.625</v>
      </c>
      <c r="L1134" s="77">
        <v>0.2</v>
      </c>
      <c r="M1134" s="78">
        <v>22457</v>
      </c>
      <c r="N1134" s="96" t="s">
        <v>4619</v>
      </c>
      <c r="O1134" s="2" t="s">
        <v>140</v>
      </c>
      <c r="P1134" s="2" t="s">
        <v>3465</v>
      </c>
      <c r="Q1134" s="2" t="s">
        <v>3471</v>
      </c>
      <c r="R1134" s="23" t="str">
        <f t="shared" si="139"/>
        <v>OK-Canadian-15N-7W-17</v>
      </c>
      <c r="S1134" s="23" t="str">
        <f t="shared" si="136"/>
        <v>15N-7W-17</v>
      </c>
      <c r="T1134" s="23" t="str">
        <f t="shared" si="137"/>
        <v>15</v>
      </c>
      <c r="U1134" s="23" t="str">
        <f t="shared" si="140"/>
        <v>N</v>
      </c>
      <c r="V1134" s="23" t="str">
        <f t="shared" si="138"/>
        <v>7</v>
      </c>
      <c r="W1134" s="23" t="str">
        <f t="shared" si="141"/>
        <v>W</v>
      </c>
      <c r="X1134" s="23" t="str">
        <f t="shared" si="142"/>
        <v>OK</v>
      </c>
      <c r="Y1134" s="184" t="str">
        <f t="shared" si="143"/>
        <v>L0008197</v>
      </c>
      <c r="Z1134" s="28"/>
      <c r="AA1134" s="28"/>
      <c r="AB1134" s="23"/>
    </row>
    <row r="1135" spans="1:28" ht="15">
      <c r="A1135" s="2" t="s">
        <v>7556</v>
      </c>
      <c r="B1135" s="2" t="s">
        <v>13</v>
      </c>
      <c r="C1135" s="2" t="s">
        <v>14</v>
      </c>
      <c r="D1135" s="2" t="s">
        <v>1277</v>
      </c>
      <c r="E1135" s="23" t="s">
        <v>1702</v>
      </c>
      <c r="F1135" s="2" t="s">
        <v>15</v>
      </c>
      <c r="G1135" s="2" t="s">
        <v>3479</v>
      </c>
      <c r="H1135" s="2" t="s">
        <v>3515</v>
      </c>
      <c r="I1135" s="2" t="s">
        <v>16</v>
      </c>
      <c r="J1135" s="75">
        <v>28.94</v>
      </c>
      <c r="K1135" s="76">
        <v>9.7299999999999998E-2</v>
      </c>
      <c r="L1135" s="77">
        <v>0.2</v>
      </c>
      <c r="M1135" s="78">
        <v>41223</v>
      </c>
      <c r="N1135" s="96" t="s">
        <v>5503</v>
      </c>
      <c r="O1135" s="2" t="s">
        <v>140</v>
      </c>
      <c r="P1135" s="2" t="s">
        <v>3466</v>
      </c>
      <c r="Q1135" s="2" t="s">
        <v>3473</v>
      </c>
      <c r="R1135" s="23" t="str">
        <f t="shared" si="139"/>
        <v>OK-Noble-16N-9W-17</v>
      </c>
      <c r="S1135" s="23" t="str">
        <f t="shared" si="136"/>
        <v>16N-9W-17</v>
      </c>
      <c r="T1135" s="23" t="str">
        <f t="shared" si="137"/>
        <v>16</v>
      </c>
      <c r="U1135" s="23" t="str">
        <f t="shared" si="140"/>
        <v>N</v>
      </c>
      <c r="V1135" s="23" t="str">
        <f t="shared" si="138"/>
        <v>9</v>
      </c>
      <c r="W1135" s="23" t="str">
        <f t="shared" si="141"/>
        <v>W</v>
      </c>
      <c r="X1135" s="23" t="str">
        <f t="shared" si="142"/>
        <v>OK</v>
      </c>
      <c r="Y1135" s="184" t="str">
        <f t="shared" si="143"/>
        <v>L0008198</v>
      </c>
      <c r="Z1135" s="28"/>
      <c r="AA1135" s="28"/>
      <c r="AB1135" s="23"/>
    </row>
    <row r="1136" spans="1:28" ht="15">
      <c r="A1136" s="23" t="s">
        <v>7557</v>
      </c>
      <c r="B1136" s="2" t="s">
        <v>13</v>
      </c>
      <c r="C1136" s="2" t="s">
        <v>14</v>
      </c>
      <c r="D1136" s="2" t="s">
        <v>1278</v>
      </c>
      <c r="E1136" s="23" t="s">
        <v>2404</v>
      </c>
      <c r="F1136" s="2" t="s">
        <v>15</v>
      </c>
      <c r="G1136" s="2" t="s">
        <v>3479</v>
      </c>
      <c r="H1136" s="2" t="s">
        <v>3515</v>
      </c>
      <c r="I1136" s="2" t="s">
        <v>16</v>
      </c>
      <c r="J1136" s="75">
        <v>29.85</v>
      </c>
      <c r="K1136" s="76">
        <v>9.7299999999999998E-2</v>
      </c>
      <c r="L1136" s="77">
        <v>0.2</v>
      </c>
      <c r="M1136" s="78">
        <v>41237</v>
      </c>
      <c r="N1136" s="96" t="s">
        <v>5504</v>
      </c>
      <c r="O1136" s="2" t="s">
        <v>140</v>
      </c>
      <c r="P1136" s="2" t="s">
        <v>3466</v>
      </c>
      <c r="Q1136" s="2" t="s">
        <v>3473</v>
      </c>
      <c r="R1136" s="23" t="str">
        <f t="shared" si="139"/>
        <v>OK-Noble-16N-9W-17</v>
      </c>
      <c r="S1136" s="23" t="str">
        <f t="shared" si="136"/>
        <v>16N-9W-17</v>
      </c>
      <c r="T1136" s="23" t="str">
        <f t="shared" si="137"/>
        <v>16</v>
      </c>
      <c r="U1136" s="23" t="str">
        <f t="shared" si="140"/>
        <v>N</v>
      </c>
      <c r="V1136" s="23" t="str">
        <f t="shared" si="138"/>
        <v>9</v>
      </c>
      <c r="W1136" s="23" t="str">
        <f t="shared" si="141"/>
        <v>W</v>
      </c>
      <c r="X1136" s="23" t="str">
        <f t="shared" si="142"/>
        <v>OK</v>
      </c>
      <c r="Y1136" s="184" t="str">
        <f t="shared" si="143"/>
        <v>L0008199</v>
      </c>
      <c r="Z1136" s="28"/>
      <c r="AA1136" s="28"/>
      <c r="AB1136" s="23"/>
    </row>
    <row r="1137" spans="1:28" ht="15">
      <c r="A1137" s="2" t="s">
        <v>7558</v>
      </c>
      <c r="B1137" s="2" t="s">
        <v>13</v>
      </c>
      <c r="C1137" s="2" t="s">
        <v>14</v>
      </c>
      <c r="D1137" s="2" t="s">
        <v>1279</v>
      </c>
      <c r="E1137" s="23" t="s">
        <v>201</v>
      </c>
      <c r="F1137" s="2" t="s">
        <v>15</v>
      </c>
      <c r="G1137" s="2" t="s">
        <v>3479</v>
      </c>
      <c r="H1137" s="2" t="s">
        <v>3515</v>
      </c>
      <c r="I1137" s="2" t="s">
        <v>16</v>
      </c>
      <c r="J1137" s="75">
        <v>41.79</v>
      </c>
      <c r="K1137" s="76">
        <v>1.0606100000000001</v>
      </c>
      <c r="L1137" s="77">
        <v>0.1875</v>
      </c>
      <c r="M1137" s="78">
        <v>41713</v>
      </c>
      <c r="N1137" s="96" t="s">
        <v>5505</v>
      </c>
      <c r="O1137" s="2" t="s">
        <v>140</v>
      </c>
      <c r="P1137" s="2" t="s">
        <v>3466</v>
      </c>
      <c r="Q1137" s="2" t="s">
        <v>3473</v>
      </c>
      <c r="R1137" s="23" t="str">
        <f t="shared" si="139"/>
        <v>OK-Noble-16N-9W-17</v>
      </c>
      <c r="S1137" s="23" t="str">
        <f t="shared" si="136"/>
        <v>16N-9W-17</v>
      </c>
      <c r="T1137" s="23" t="str">
        <f t="shared" si="137"/>
        <v>16</v>
      </c>
      <c r="U1137" s="23" t="str">
        <f t="shared" si="140"/>
        <v>N</v>
      </c>
      <c r="V1137" s="23" t="str">
        <f t="shared" si="138"/>
        <v>9</v>
      </c>
      <c r="W1137" s="23" t="str">
        <f t="shared" si="141"/>
        <v>W</v>
      </c>
      <c r="X1137" s="23" t="str">
        <f t="shared" si="142"/>
        <v>OK</v>
      </c>
      <c r="Y1137" s="184" t="str">
        <f t="shared" si="143"/>
        <v>L0008200</v>
      </c>
      <c r="Z1137" s="28"/>
      <c r="AA1137" s="28"/>
      <c r="AB1137" s="23"/>
    </row>
    <row r="1138" spans="1:28" ht="15">
      <c r="A1138" s="2" t="s">
        <v>7559</v>
      </c>
      <c r="B1138" s="2" t="s">
        <v>13</v>
      </c>
      <c r="C1138" s="2" t="s">
        <v>14</v>
      </c>
      <c r="D1138" s="2" t="s">
        <v>1280</v>
      </c>
      <c r="E1138" s="2" t="s">
        <v>1471</v>
      </c>
      <c r="F1138" s="2" t="s">
        <v>15</v>
      </c>
      <c r="G1138" s="2" t="s">
        <v>3479</v>
      </c>
      <c r="H1138" s="2" t="s">
        <v>3518</v>
      </c>
      <c r="I1138" s="2" t="s">
        <v>16</v>
      </c>
      <c r="J1138" s="75">
        <v>75.900000000000006</v>
      </c>
      <c r="K1138" s="76">
        <v>0.25396999999999997</v>
      </c>
      <c r="L1138" s="77">
        <v>0.1875</v>
      </c>
      <c r="M1138" s="78">
        <v>41276</v>
      </c>
      <c r="N1138" s="96" t="s">
        <v>5506</v>
      </c>
      <c r="O1138" s="2" t="s">
        <v>233</v>
      </c>
      <c r="P1138" s="2" t="s">
        <v>3466</v>
      </c>
      <c r="Q1138" s="2" t="s">
        <v>3473</v>
      </c>
      <c r="R1138" s="23" t="str">
        <f t="shared" si="139"/>
        <v>OK-Noble-16N-9W-19</v>
      </c>
      <c r="S1138" s="23" t="str">
        <f t="shared" si="136"/>
        <v>16N-9W-19</v>
      </c>
      <c r="T1138" s="23" t="str">
        <f t="shared" si="137"/>
        <v>16</v>
      </c>
      <c r="U1138" s="23" t="str">
        <f t="shared" si="140"/>
        <v>N</v>
      </c>
      <c r="V1138" s="23" t="str">
        <f t="shared" si="138"/>
        <v>9</v>
      </c>
      <c r="W1138" s="23" t="str">
        <f t="shared" si="141"/>
        <v>W</v>
      </c>
      <c r="X1138" s="23" t="str">
        <f t="shared" si="142"/>
        <v>OK</v>
      </c>
      <c r="Y1138" s="184" t="str">
        <f t="shared" si="143"/>
        <v>L0008201</v>
      </c>
      <c r="Z1138" s="28"/>
      <c r="AA1138" s="28"/>
      <c r="AB1138" s="23"/>
    </row>
    <row r="1139" spans="1:28" ht="15">
      <c r="A1139" s="23" t="s">
        <v>7560</v>
      </c>
      <c r="B1139" s="2" t="s">
        <v>13</v>
      </c>
      <c r="C1139" s="2" t="s">
        <v>14</v>
      </c>
      <c r="D1139" s="2" t="s">
        <v>1281</v>
      </c>
      <c r="E1139" s="2" t="s">
        <v>354</v>
      </c>
      <c r="F1139" s="2" t="s">
        <v>15</v>
      </c>
      <c r="G1139" s="2" t="s">
        <v>3479</v>
      </c>
      <c r="H1139" s="2" t="s">
        <v>3518</v>
      </c>
      <c r="I1139" s="2" t="s">
        <v>16</v>
      </c>
      <c r="J1139" s="75">
        <v>78.92</v>
      </c>
      <c r="K1139" s="76">
        <v>0.12698000000000001</v>
      </c>
      <c r="L1139" s="77">
        <v>0.2</v>
      </c>
      <c r="M1139" s="78">
        <v>41272</v>
      </c>
      <c r="N1139" s="96" t="s">
        <v>5505</v>
      </c>
      <c r="O1139" s="2" t="s">
        <v>233</v>
      </c>
      <c r="P1139" s="2" t="s">
        <v>3466</v>
      </c>
      <c r="Q1139" s="2" t="s">
        <v>3473</v>
      </c>
      <c r="R1139" s="23" t="str">
        <f t="shared" si="139"/>
        <v>OK-Noble-16N-9W-19</v>
      </c>
      <c r="S1139" s="23" t="str">
        <f t="shared" si="136"/>
        <v>16N-9W-19</v>
      </c>
      <c r="T1139" s="23" t="str">
        <f t="shared" si="137"/>
        <v>16</v>
      </c>
      <c r="U1139" s="23" t="str">
        <f t="shared" si="140"/>
        <v>N</v>
      </c>
      <c r="V1139" s="23" t="str">
        <f t="shared" si="138"/>
        <v>9</v>
      </c>
      <c r="W1139" s="23" t="str">
        <f t="shared" si="141"/>
        <v>W</v>
      </c>
      <c r="X1139" s="23" t="str">
        <f t="shared" si="142"/>
        <v>OK</v>
      </c>
      <c r="Y1139" s="184" t="str">
        <f t="shared" si="143"/>
        <v>L0008202</v>
      </c>
      <c r="Z1139" s="28"/>
      <c r="AA1139" s="28"/>
      <c r="AB1139" s="23"/>
    </row>
    <row r="1140" spans="1:28" ht="15">
      <c r="A1140" s="2" t="s">
        <v>7561</v>
      </c>
      <c r="B1140" s="2" t="s">
        <v>13</v>
      </c>
      <c r="C1140" s="2" t="s">
        <v>14</v>
      </c>
      <c r="D1140" s="2" t="s">
        <v>1282</v>
      </c>
      <c r="E1140" s="23" t="s">
        <v>1777</v>
      </c>
      <c r="F1140" s="2" t="s">
        <v>15</v>
      </c>
      <c r="G1140" s="2" t="s">
        <v>3479</v>
      </c>
      <c r="H1140" s="2" t="s">
        <v>3518</v>
      </c>
      <c r="I1140" s="2" t="s">
        <v>16</v>
      </c>
      <c r="J1140" s="75">
        <v>82.01</v>
      </c>
      <c r="K1140" s="76">
        <v>5.7149999999999999E-2</v>
      </c>
      <c r="L1140" s="77">
        <v>0.2</v>
      </c>
      <c r="M1140" s="78">
        <v>41286</v>
      </c>
      <c r="N1140" s="96" t="s">
        <v>5507</v>
      </c>
      <c r="O1140" s="2" t="s">
        <v>233</v>
      </c>
      <c r="P1140" s="2" t="s">
        <v>3466</v>
      </c>
      <c r="Q1140" s="2" t="s">
        <v>3473</v>
      </c>
      <c r="R1140" s="23" t="str">
        <f t="shared" si="139"/>
        <v>OK-Noble-16N-9W-19</v>
      </c>
      <c r="S1140" s="23" t="str">
        <f t="shared" si="136"/>
        <v>16N-9W-19</v>
      </c>
      <c r="T1140" s="23" t="str">
        <f t="shared" si="137"/>
        <v>16</v>
      </c>
      <c r="U1140" s="23" t="str">
        <f t="shared" si="140"/>
        <v>N</v>
      </c>
      <c r="V1140" s="23" t="str">
        <f t="shared" si="138"/>
        <v>9</v>
      </c>
      <c r="W1140" s="23" t="str">
        <f t="shared" si="141"/>
        <v>W</v>
      </c>
      <c r="X1140" s="23" t="str">
        <f t="shared" si="142"/>
        <v>OK</v>
      </c>
      <c r="Y1140" s="184" t="str">
        <f t="shared" si="143"/>
        <v>L0008203</v>
      </c>
      <c r="Z1140" s="28"/>
      <c r="AA1140" s="28"/>
      <c r="AB1140" s="23"/>
    </row>
    <row r="1141" spans="1:28" ht="15">
      <c r="A1141" s="2" t="s">
        <v>7562</v>
      </c>
      <c r="B1141" s="2" t="s">
        <v>13</v>
      </c>
      <c r="C1141" s="2" t="s">
        <v>14</v>
      </c>
      <c r="D1141" s="2" t="s">
        <v>1283</v>
      </c>
      <c r="E1141" s="2" t="s">
        <v>774</v>
      </c>
      <c r="F1141" s="2" t="s">
        <v>15</v>
      </c>
      <c r="G1141" s="2" t="s">
        <v>3479</v>
      </c>
      <c r="H1141" s="2" t="s">
        <v>3514</v>
      </c>
      <c r="I1141" s="2" t="s">
        <v>16</v>
      </c>
      <c r="J1141" s="75">
        <v>37.979999999999997</v>
      </c>
      <c r="K1141" s="76">
        <v>1.86873</v>
      </c>
      <c r="L1141" s="77">
        <v>0.1875</v>
      </c>
      <c r="M1141" s="78">
        <v>41713</v>
      </c>
      <c r="N1141" s="96" t="s">
        <v>5508</v>
      </c>
      <c r="O1141" s="2" t="s">
        <v>218</v>
      </c>
      <c r="P1141" s="2" t="s">
        <v>3466</v>
      </c>
      <c r="Q1141" s="2" t="s">
        <v>3473</v>
      </c>
      <c r="R1141" s="23" t="str">
        <f t="shared" si="139"/>
        <v>OK-Noble-16N-9W-20</v>
      </c>
      <c r="S1141" s="23" t="str">
        <f t="shared" si="136"/>
        <v>16N-9W-20</v>
      </c>
      <c r="T1141" s="23" t="str">
        <f t="shared" si="137"/>
        <v>16</v>
      </c>
      <c r="U1141" s="23" t="str">
        <f t="shared" si="140"/>
        <v>N</v>
      </c>
      <c r="V1141" s="23" t="str">
        <f t="shared" si="138"/>
        <v>9</v>
      </c>
      <c r="W1141" s="23" t="str">
        <f t="shared" si="141"/>
        <v>W</v>
      </c>
      <c r="X1141" s="23" t="str">
        <f t="shared" si="142"/>
        <v>OK</v>
      </c>
      <c r="Y1141" s="184" t="str">
        <f t="shared" si="143"/>
        <v>L0008204</v>
      </c>
      <c r="Z1141" s="28"/>
      <c r="AA1141" s="28"/>
      <c r="AB1141" s="23"/>
    </row>
    <row r="1142" spans="1:28" ht="15">
      <c r="A1142" s="23" t="s">
        <v>7563</v>
      </c>
      <c r="B1142" s="2" t="s">
        <v>13</v>
      </c>
      <c r="C1142" s="2" t="s">
        <v>14</v>
      </c>
      <c r="D1142" s="2" t="s">
        <v>1284</v>
      </c>
      <c r="E1142" s="23" t="s">
        <v>3188</v>
      </c>
      <c r="F1142" s="2" t="s">
        <v>15</v>
      </c>
      <c r="G1142" s="2" t="s">
        <v>3477</v>
      </c>
      <c r="H1142" s="2" t="s">
        <v>3506</v>
      </c>
      <c r="I1142" s="2" t="s">
        <v>16</v>
      </c>
      <c r="J1142" s="75">
        <v>30.09</v>
      </c>
      <c r="K1142" s="76">
        <v>1.25</v>
      </c>
      <c r="L1142" s="77">
        <v>0.1875</v>
      </c>
      <c r="M1142" s="78">
        <v>41290</v>
      </c>
      <c r="N1142" s="96" t="s">
        <v>5509</v>
      </c>
      <c r="O1142" s="2" t="s">
        <v>140</v>
      </c>
      <c r="P1142" s="2" t="s">
        <v>3465</v>
      </c>
      <c r="Q1142" s="2" t="s">
        <v>3471</v>
      </c>
      <c r="R1142" s="23" t="str">
        <f t="shared" si="139"/>
        <v>OK-Canadian-15N-7W-17</v>
      </c>
      <c r="S1142" s="23" t="str">
        <f t="shared" si="136"/>
        <v>15N-7W-17</v>
      </c>
      <c r="T1142" s="23" t="str">
        <f t="shared" si="137"/>
        <v>15</v>
      </c>
      <c r="U1142" s="23" t="str">
        <f t="shared" si="140"/>
        <v>N</v>
      </c>
      <c r="V1142" s="23" t="str">
        <f t="shared" si="138"/>
        <v>7</v>
      </c>
      <c r="W1142" s="23" t="str">
        <f t="shared" si="141"/>
        <v>W</v>
      </c>
      <c r="X1142" s="23" t="str">
        <f t="shared" si="142"/>
        <v>OK</v>
      </c>
      <c r="Y1142" s="184" t="str">
        <f t="shared" si="143"/>
        <v>L0008205</v>
      </c>
      <c r="Z1142" s="28"/>
      <c r="AA1142" s="28"/>
      <c r="AB1142" s="23"/>
    </row>
    <row r="1143" spans="1:28" ht="15">
      <c r="A1143" s="2" t="s">
        <v>7564</v>
      </c>
      <c r="B1143" s="2" t="s">
        <v>13</v>
      </c>
      <c r="C1143" s="2" t="s">
        <v>14</v>
      </c>
      <c r="D1143" s="2" t="s">
        <v>1285</v>
      </c>
      <c r="E1143" s="23" t="s">
        <v>2276</v>
      </c>
      <c r="F1143" s="2" t="s">
        <v>15</v>
      </c>
      <c r="G1143" s="2" t="s">
        <v>3479</v>
      </c>
      <c r="H1143" s="2" t="s">
        <v>3518</v>
      </c>
      <c r="I1143" s="2" t="s">
        <v>16</v>
      </c>
      <c r="J1143" s="75">
        <v>74.489999999999995</v>
      </c>
      <c r="K1143" s="76">
        <v>0.14299999999999999</v>
      </c>
      <c r="L1143" s="77">
        <v>0.2</v>
      </c>
      <c r="M1143" s="78">
        <v>41272</v>
      </c>
      <c r="N1143" s="96" t="s">
        <v>5510</v>
      </c>
      <c r="O1143" s="2" t="s">
        <v>233</v>
      </c>
      <c r="P1143" s="2" t="s">
        <v>3466</v>
      </c>
      <c r="Q1143" s="2" t="s">
        <v>3473</v>
      </c>
      <c r="R1143" s="23" t="str">
        <f t="shared" si="139"/>
        <v>OK-Noble-16N-9W-19</v>
      </c>
      <c r="S1143" s="23" t="str">
        <f t="shared" si="136"/>
        <v>16N-9W-19</v>
      </c>
      <c r="T1143" s="23" t="str">
        <f t="shared" si="137"/>
        <v>16</v>
      </c>
      <c r="U1143" s="23" t="str">
        <f t="shared" si="140"/>
        <v>N</v>
      </c>
      <c r="V1143" s="23" t="str">
        <f t="shared" si="138"/>
        <v>9</v>
      </c>
      <c r="W1143" s="23" t="str">
        <f t="shared" si="141"/>
        <v>W</v>
      </c>
      <c r="X1143" s="23" t="str">
        <f t="shared" si="142"/>
        <v>OK</v>
      </c>
      <c r="Y1143" s="184" t="str">
        <f t="shared" si="143"/>
        <v>L0008206</v>
      </c>
      <c r="Z1143" s="28"/>
      <c r="AA1143" s="28"/>
      <c r="AB1143" s="23"/>
    </row>
    <row r="1144" spans="1:28" ht="15">
      <c r="A1144" s="2" t="s">
        <v>7565</v>
      </c>
      <c r="B1144" s="2" t="s">
        <v>13</v>
      </c>
      <c r="C1144" s="2" t="s">
        <v>14</v>
      </c>
      <c r="D1144" s="2" t="s">
        <v>1286</v>
      </c>
      <c r="E1144" s="2" t="s">
        <v>215</v>
      </c>
      <c r="F1144" s="2" t="s">
        <v>15</v>
      </c>
      <c r="G1144" s="2" t="s">
        <v>3479</v>
      </c>
      <c r="H1144" s="2" t="s">
        <v>3518</v>
      </c>
      <c r="I1144" s="2" t="s">
        <v>16</v>
      </c>
      <c r="J1144" s="75">
        <v>36.24</v>
      </c>
      <c r="K1144" s="76">
        <v>5.49</v>
      </c>
      <c r="L1144" s="77">
        <v>0.1875</v>
      </c>
      <c r="M1144" s="78">
        <v>41312</v>
      </c>
      <c r="N1144" s="96" t="s">
        <v>5511</v>
      </c>
      <c r="O1144" s="2" t="s">
        <v>233</v>
      </c>
      <c r="P1144" s="2" t="s">
        <v>3466</v>
      </c>
      <c r="Q1144" s="2" t="s">
        <v>3473</v>
      </c>
      <c r="R1144" s="23" t="str">
        <f t="shared" si="139"/>
        <v>OK-Noble-16N-9W-19</v>
      </c>
      <c r="S1144" s="23" t="str">
        <f t="shared" si="136"/>
        <v>16N-9W-19</v>
      </c>
      <c r="T1144" s="23" t="str">
        <f t="shared" si="137"/>
        <v>16</v>
      </c>
      <c r="U1144" s="23" t="str">
        <f t="shared" si="140"/>
        <v>N</v>
      </c>
      <c r="V1144" s="23" t="str">
        <f t="shared" si="138"/>
        <v>9</v>
      </c>
      <c r="W1144" s="23" t="str">
        <f t="shared" si="141"/>
        <v>W</v>
      </c>
      <c r="X1144" s="23" t="str">
        <f t="shared" si="142"/>
        <v>OK</v>
      </c>
      <c r="Y1144" s="184" t="str">
        <f t="shared" si="143"/>
        <v>L0008207</v>
      </c>
      <c r="Z1144" s="28"/>
      <c r="AA1144" s="28"/>
      <c r="AB1144" s="23"/>
    </row>
    <row r="1145" spans="1:28" ht="15">
      <c r="A1145" s="23" t="s">
        <v>7566</v>
      </c>
      <c r="B1145" s="2" t="s">
        <v>13</v>
      </c>
      <c r="C1145" s="2" t="s">
        <v>14</v>
      </c>
      <c r="D1145" s="2" t="s">
        <v>1287</v>
      </c>
      <c r="E1145" s="23" t="s">
        <v>201</v>
      </c>
      <c r="F1145" s="2" t="s">
        <v>15</v>
      </c>
      <c r="G1145" s="2" t="s">
        <v>3479</v>
      </c>
      <c r="H1145" s="2" t="s">
        <v>3518</v>
      </c>
      <c r="I1145" s="2" t="s">
        <v>16</v>
      </c>
      <c r="J1145" s="75">
        <v>37.96</v>
      </c>
      <c r="K1145" s="76">
        <v>5.49</v>
      </c>
      <c r="L1145" s="77">
        <v>0.1875</v>
      </c>
      <c r="M1145" s="78">
        <v>41782</v>
      </c>
      <c r="N1145" s="96" t="s">
        <v>5512</v>
      </c>
      <c r="O1145" s="2" t="s">
        <v>233</v>
      </c>
      <c r="P1145" s="2" t="s">
        <v>3466</v>
      </c>
      <c r="Q1145" s="2" t="s">
        <v>3473</v>
      </c>
      <c r="R1145" s="23" t="str">
        <f t="shared" si="139"/>
        <v>OK-Noble-16N-9W-19</v>
      </c>
      <c r="S1145" s="23" t="str">
        <f t="shared" si="136"/>
        <v>16N-9W-19</v>
      </c>
      <c r="T1145" s="23" t="str">
        <f t="shared" si="137"/>
        <v>16</v>
      </c>
      <c r="U1145" s="23" t="str">
        <f t="shared" si="140"/>
        <v>N</v>
      </c>
      <c r="V1145" s="23" t="str">
        <f t="shared" si="138"/>
        <v>9</v>
      </c>
      <c r="W1145" s="23" t="str">
        <f t="shared" si="141"/>
        <v>W</v>
      </c>
      <c r="X1145" s="23" t="str">
        <f t="shared" si="142"/>
        <v>OK</v>
      </c>
      <c r="Y1145" s="184" t="str">
        <f t="shared" si="143"/>
        <v>L0008208</v>
      </c>
      <c r="Z1145" s="28"/>
      <c r="AA1145" s="28"/>
      <c r="AB1145" s="23"/>
    </row>
    <row r="1146" spans="1:28" ht="15">
      <c r="A1146" s="2" t="s">
        <v>7567</v>
      </c>
      <c r="B1146" s="2" t="s">
        <v>13</v>
      </c>
      <c r="C1146" s="2" t="s">
        <v>14</v>
      </c>
      <c r="D1146" s="2" t="s">
        <v>1288</v>
      </c>
      <c r="E1146" s="2" t="s">
        <v>616</v>
      </c>
      <c r="F1146" s="2" t="s">
        <v>15</v>
      </c>
      <c r="G1146" s="2" t="s">
        <v>3479</v>
      </c>
      <c r="H1146" s="2" t="s">
        <v>3518</v>
      </c>
      <c r="I1146" s="2" t="s">
        <v>16</v>
      </c>
      <c r="J1146" s="75">
        <v>34.39</v>
      </c>
      <c r="K1146" s="76">
        <v>10.49</v>
      </c>
      <c r="L1146" s="77">
        <v>0.1875</v>
      </c>
      <c r="M1146" s="78">
        <v>41302</v>
      </c>
      <c r="N1146" s="96" t="s">
        <v>5513</v>
      </c>
      <c r="O1146" s="2" t="s">
        <v>233</v>
      </c>
      <c r="P1146" s="2" t="s">
        <v>3466</v>
      </c>
      <c r="Q1146" s="2" t="s">
        <v>3473</v>
      </c>
      <c r="R1146" s="23" t="str">
        <f t="shared" si="139"/>
        <v>OK-Noble-16N-9W-19</v>
      </c>
      <c r="S1146" s="23" t="str">
        <f t="shared" si="136"/>
        <v>16N-9W-19</v>
      </c>
      <c r="T1146" s="23" t="str">
        <f t="shared" si="137"/>
        <v>16</v>
      </c>
      <c r="U1146" s="23" t="str">
        <f t="shared" si="140"/>
        <v>N</v>
      </c>
      <c r="V1146" s="23" t="str">
        <f t="shared" si="138"/>
        <v>9</v>
      </c>
      <c r="W1146" s="23" t="str">
        <f t="shared" si="141"/>
        <v>W</v>
      </c>
      <c r="X1146" s="23" t="str">
        <f t="shared" si="142"/>
        <v>OK</v>
      </c>
      <c r="Y1146" s="184" t="str">
        <f t="shared" si="143"/>
        <v>L0008209</v>
      </c>
      <c r="Z1146" s="28"/>
      <c r="AA1146" s="28"/>
      <c r="AB1146" s="23"/>
    </row>
    <row r="1147" spans="1:28" ht="15">
      <c r="A1147" s="2" t="s">
        <v>7568</v>
      </c>
      <c r="B1147" s="2" t="s">
        <v>13</v>
      </c>
      <c r="C1147" s="2" t="s">
        <v>14</v>
      </c>
      <c r="D1147" s="2" t="s">
        <v>1289</v>
      </c>
      <c r="E1147" s="23" t="s">
        <v>2147</v>
      </c>
      <c r="F1147" s="2" t="s">
        <v>15</v>
      </c>
      <c r="G1147" s="2" t="s">
        <v>3479</v>
      </c>
      <c r="H1147" s="2" t="s">
        <v>3518</v>
      </c>
      <c r="I1147" s="2" t="s">
        <v>16</v>
      </c>
      <c r="J1147" s="75">
        <v>38.19</v>
      </c>
      <c r="K1147" s="76">
        <v>5.49</v>
      </c>
      <c r="L1147" s="77">
        <v>0.1875</v>
      </c>
      <c r="M1147" s="78">
        <v>41298</v>
      </c>
      <c r="N1147" s="96" t="s">
        <v>5512</v>
      </c>
      <c r="O1147" s="2" t="s">
        <v>233</v>
      </c>
      <c r="P1147" s="2" t="s">
        <v>3466</v>
      </c>
      <c r="Q1147" s="2" t="s">
        <v>3473</v>
      </c>
      <c r="R1147" s="23" t="str">
        <f t="shared" si="139"/>
        <v>OK-Noble-16N-9W-19</v>
      </c>
      <c r="S1147" s="23" t="str">
        <f t="shared" si="136"/>
        <v>16N-9W-19</v>
      </c>
      <c r="T1147" s="23" t="str">
        <f t="shared" si="137"/>
        <v>16</v>
      </c>
      <c r="U1147" s="23" t="str">
        <f t="shared" si="140"/>
        <v>N</v>
      </c>
      <c r="V1147" s="23" t="str">
        <f t="shared" si="138"/>
        <v>9</v>
      </c>
      <c r="W1147" s="23" t="str">
        <f t="shared" si="141"/>
        <v>W</v>
      </c>
      <c r="X1147" s="23" t="str">
        <f t="shared" si="142"/>
        <v>OK</v>
      </c>
      <c r="Y1147" s="184" t="str">
        <f t="shared" si="143"/>
        <v>L0008210</v>
      </c>
      <c r="Z1147" s="28"/>
      <c r="AA1147" s="28"/>
      <c r="AB1147" s="23"/>
    </row>
    <row r="1148" spans="1:28" ht="15">
      <c r="A1148" s="23" t="s">
        <v>7569</v>
      </c>
      <c r="B1148" s="2" t="s">
        <v>13</v>
      </c>
      <c r="C1148" s="2" t="s">
        <v>14</v>
      </c>
      <c r="D1148" s="2" t="s">
        <v>1290</v>
      </c>
      <c r="E1148" s="23" t="s">
        <v>2276</v>
      </c>
      <c r="F1148" s="2" t="s">
        <v>15</v>
      </c>
      <c r="G1148" s="2" t="s">
        <v>3479</v>
      </c>
      <c r="H1148" s="2" t="s">
        <v>3518</v>
      </c>
      <c r="I1148" s="2" t="s">
        <v>16</v>
      </c>
      <c r="J1148" s="75">
        <v>37.299999999999997</v>
      </c>
      <c r="K1148" s="76">
        <v>1.4032500000000001</v>
      </c>
      <c r="L1148" s="77">
        <v>0.1875</v>
      </c>
      <c r="M1148" s="78">
        <v>41309</v>
      </c>
      <c r="N1148" s="96" t="s">
        <v>5514</v>
      </c>
      <c r="O1148" s="2" t="s">
        <v>233</v>
      </c>
      <c r="P1148" s="2" t="s">
        <v>3466</v>
      </c>
      <c r="Q1148" s="2" t="s">
        <v>3473</v>
      </c>
      <c r="R1148" s="23" t="str">
        <f t="shared" si="139"/>
        <v>OK-Noble-16N-9W-19</v>
      </c>
      <c r="S1148" s="23" t="str">
        <f t="shared" si="136"/>
        <v>16N-9W-19</v>
      </c>
      <c r="T1148" s="23" t="str">
        <f t="shared" si="137"/>
        <v>16</v>
      </c>
      <c r="U1148" s="23" t="str">
        <f t="shared" si="140"/>
        <v>N</v>
      </c>
      <c r="V1148" s="23" t="str">
        <f t="shared" si="138"/>
        <v>9</v>
      </c>
      <c r="W1148" s="23" t="str">
        <f t="shared" si="141"/>
        <v>W</v>
      </c>
      <c r="X1148" s="23" t="str">
        <f t="shared" si="142"/>
        <v>OK</v>
      </c>
      <c r="Y1148" s="184" t="str">
        <f t="shared" si="143"/>
        <v>L0008211</v>
      </c>
      <c r="Z1148" s="28"/>
      <c r="AA1148" s="28"/>
      <c r="AB1148" s="23"/>
    </row>
    <row r="1149" spans="1:28" ht="15">
      <c r="A1149" s="2" t="s">
        <v>7570</v>
      </c>
      <c r="B1149" s="2" t="s">
        <v>13</v>
      </c>
      <c r="C1149" s="2" t="s">
        <v>14</v>
      </c>
      <c r="D1149" s="2" t="s">
        <v>1291</v>
      </c>
      <c r="E1149" s="23" t="s">
        <v>1502</v>
      </c>
      <c r="F1149" s="2" t="s">
        <v>15</v>
      </c>
      <c r="G1149" s="2" t="s">
        <v>3479</v>
      </c>
      <c r="H1149" s="2" t="s">
        <v>3518</v>
      </c>
      <c r="I1149" s="2" t="s">
        <v>16</v>
      </c>
      <c r="J1149" s="75">
        <v>38.36</v>
      </c>
      <c r="K1149" s="76">
        <v>2.5</v>
      </c>
      <c r="L1149" s="77">
        <v>0.1875</v>
      </c>
      <c r="M1149" s="78">
        <v>41779</v>
      </c>
      <c r="N1149" s="96" t="s">
        <v>5515</v>
      </c>
      <c r="O1149" s="2" t="s">
        <v>233</v>
      </c>
      <c r="P1149" s="2" t="s">
        <v>3466</v>
      </c>
      <c r="Q1149" s="2" t="s">
        <v>3473</v>
      </c>
      <c r="R1149" s="23" t="str">
        <f t="shared" si="139"/>
        <v>OK-Noble-16N-9W-19</v>
      </c>
      <c r="S1149" s="23" t="str">
        <f t="shared" si="136"/>
        <v>16N-9W-19</v>
      </c>
      <c r="T1149" s="23" t="str">
        <f t="shared" si="137"/>
        <v>16</v>
      </c>
      <c r="U1149" s="23" t="str">
        <f t="shared" si="140"/>
        <v>N</v>
      </c>
      <c r="V1149" s="23" t="str">
        <f t="shared" si="138"/>
        <v>9</v>
      </c>
      <c r="W1149" s="23" t="str">
        <f t="shared" si="141"/>
        <v>W</v>
      </c>
      <c r="X1149" s="23" t="str">
        <f t="shared" si="142"/>
        <v>OK</v>
      </c>
      <c r="Y1149" s="184" t="str">
        <f t="shared" si="143"/>
        <v>L0008212</v>
      </c>
      <c r="Z1149" s="28"/>
      <c r="AA1149" s="28"/>
      <c r="AB1149" s="23"/>
    </row>
    <row r="1150" spans="1:28" ht="15">
      <c r="A1150" s="2" t="s">
        <v>7571</v>
      </c>
      <c r="B1150" s="2" t="s">
        <v>13</v>
      </c>
      <c r="C1150" s="2" t="s">
        <v>14</v>
      </c>
      <c r="D1150" s="2" t="s">
        <v>1292</v>
      </c>
      <c r="E1150" s="2" t="s">
        <v>1396</v>
      </c>
      <c r="F1150" s="2" t="s">
        <v>15</v>
      </c>
      <c r="G1150" s="2" t="s">
        <v>3477</v>
      </c>
      <c r="H1150" s="2" t="s">
        <v>3516</v>
      </c>
      <c r="I1150" s="2" t="s">
        <v>16</v>
      </c>
      <c r="J1150" s="75">
        <v>70.62</v>
      </c>
      <c r="K1150" s="76">
        <v>1.85327</v>
      </c>
      <c r="L1150" s="77">
        <v>0.1875</v>
      </c>
      <c r="M1150" s="78">
        <v>41176</v>
      </c>
      <c r="N1150" s="96" t="s">
        <v>5516</v>
      </c>
      <c r="O1150" s="2" t="s">
        <v>782</v>
      </c>
      <c r="P1150" s="2" t="s">
        <v>3466</v>
      </c>
      <c r="Q1150" s="2" t="s">
        <v>3473</v>
      </c>
      <c r="R1150" s="23" t="str">
        <f t="shared" si="139"/>
        <v>OK-Canadian-16N-9W-29</v>
      </c>
      <c r="S1150" s="23" t="str">
        <f t="shared" si="136"/>
        <v>16N-9W-29</v>
      </c>
      <c r="T1150" s="23" t="str">
        <f t="shared" si="137"/>
        <v>16</v>
      </c>
      <c r="U1150" s="23" t="str">
        <f t="shared" si="140"/>
        <v>N</v>
      </c>
      <c r="V1150" s="23" t="str">
        <f t="shared" si="138"/>
        <v>9</v>
      </c>
      <c r="W1150" s="23" t="str">
        <f t="shared" si="141"/>
        <v>W</v>
      </c>
      <c r="X1150" s="23" t="str">
        <f t="shared" si="142"/>
        <v>OK</v>
      </c>
      <c r="Y1150" s="184" t="str">
        <f t="shared" si="143"/>
        <v>L0008213</v>
      </c>
      <c r="Z1150" s="28"/>
      <c r="AA1150" s="28"/>
      <c r="AB1150" s="23"/>
    </row>
    <row r="1151" spans="1:28" ht="15">
      <c r="A1151" s="23" t="s">
        <v>7572</v>
      </c>
      <c r="B1151" s="2" t="s">
        <v>13</v>
      </c>
      <c r="C1151" s="2" t="s">
        <v>14</v>
      </c>
      <c r="D1151" s="2" t="s">
        <v>1293</v>
      </c>
      <c r="E1151" s="23" t="s">
        <v>2799</v>
      </c>
      <c r="F1151" s="2" t="s">
        <v>15</v>
      </c>
      <c r="G1151" s="2" t="s">
        <v>3477</v>
      </c>
      <c r="H1151" s="2" t="s">
        <v>3516</v>
      </c>
      <c r="I1151" s="2" t="s">
        <v>16</v>
      </c>
      <c r="J1151" s="75">
        <v>74.599999999999994</v>
      </c>
      <c r="K1151" s="76">
        <v>1.8532999999999999</v>
      </c>
      <c r="L1151" s="77">
        <v>0.1875</v>
      </c>
      <c r="M1151" s="78">
        <v>41172</v>
      </c>
      <c r="N1151" s="96" t="s">
        <v>5517</v>
      </c>
      <c r="O1151" s="2" t="s">
        <v>782</v>
      </c>
      <c r="P1151" s="2" t="s">
        <v>3466</v>
      </c>
      <c r="Q1151" s="2" t="s">
        <v>3473</v>
      </c>
      <c r="R1151" s="23" t="str">
        <f t="shared" si="139"/>
        <v>OK-Canadian-16N-9W-29</v>
      </c>
      <c r="S1151" s="23" t="str">
        <f t="shared" si="136"/>
        <v>16N-9W-29</v>
      </c>
      <c r="T1151" s="23" t="str">
        <f t="shared" si="137"/>
        <v>16</v>
      </c>
      <c r="U1151" s="23" t="str">
        <f t="shared" si="140"/>
        <v>N</v>
      </c>
      <c r="V1151" s="23" t="str">
        <f t="shared" si="138"/>
        <v>9</v>
      </c>
      <c r="W1151" s="23" t="str">
        <f t="shared" si="141"/>
        <v>W</v>
      </c>
      <c r="X1151" s="23" t="str">
        <f t="shared" si="142"/>
        <v>OK</v>
      </c>
      <c r="Y1151" s="184" t="str">
        <f t="shared" si="143"/>
        <v>L0008214</v>
      </c>
      <c r="Z1151" s="28"/>
      <c r="AA1151" s="28"/>
      <c r="AB1151" s="23"/>
    </row>
    <row r="1152" spans="1:28" ht="15">
      <c r="A1152" s="2" t="s">
        <v>7573</v>
      </c>
      <c r="B1152" s="2" t="s">
        <v>13</v>
      </c>
      <c r="C1152" s="2" t="s">
        <v>14</v>
      </c>
      <c r="D1152" s="2" t="s">
        <v>1294</v>
      </c>
      <c r="E1152" s="2" t="s">
        <v>898</v>
      </c>
      <c r="F1152" s="2" t="s">
        <v>15</v>
      </c>
      <c r="G1152" s="2" t="s">
        <v>3479</v>
      </c>
      <c r="H1152" s="2" t="s">
        <v>3518</v>
      </c>
      <c r="I1152" s="2" t="s">
        <v>16</v>
      </c>
      <c r="J1152" s="75">
        <v>60.24</v>
      </c>
      <c r="K1152" s="76">
        <v>27.5</v>
      </c>
      <c r="L1152" s="77">
        <v>0.1875</v>
      </c>
      <c r="M1152" s="78">
        <v>41323</v>
      </c>
      <c r="N1152" s="96" t="s">
        <v>5518</v>
      </c>
      <c r="O1152" s="2" t="s">
        <v>233</v>
      </c>
      <c r="P1152" s="2" t="s">
        <v>3466</v>
      </c>
      <c r="Q1152" s="2" t="s">
        <v>3473</v>
      </c>
      <c r="R1152" s="23" t="str">
        <f t="shared" si="139"/>
        <v>OK-Noble-16N-9W-19</v>
      </c>
      <c r="S1152" s="23" t="str">
        <f t="shared" si="136"/>
        <v>16N-9W-19</v>
      </c>
      <c r="T1152" s="23" t="str">
        <f t="shared" si="137"/>
        <v>16</v>
      </c>
      <c r="U1152" s="23" t="str">
        <f t="shared" si="140"/>
        <v>N</v>
      </c>
      <c r="V1152" s="23" t="str">
        <f t="shared" si="138"/>
        <v>9</v>
      </c>
      <c r="W1152" s="23" t="str">
        <f t="shared" si="141"/>
        <v>W</v>
      </c>
      <c r="X1152" s="23" t="str">
        <f t="shared" si="142"/>
        <v>OK</v>
      </c>
      <c r="Y1152" s="184" t="str">
        <f t="shared" si="143"/>
        <v>L0008215</v>
      </c>
      <c r="Z1152" s="28"/>
      <c r="AA1152" s="28"/>
      <c r="AB1152" s="23"/>
    </row>
    <row r="1153" spans="1:28" ht="15">
      <c r="A1153" s="2" t="s">
        <v>7574</v>
      </c>
      <c r="B1153" s="2" t="s">
        <v>13</v>
      </c>
      <c r="C1153" s="2" t="s">
        <v>14</v>
      </c>
      <c r="D1153" s="2" t="s">
        <v>1295</v>
      </c>
      <c r="E1153" s="2" t="s">
        <v>506</v>
      </c>
      <c r="F1153" s="2" t="s">
        <v>15</v>
      </c>
      <c r="G1153" s="2" t="s">
        <v>3479</v>
      </c>
      <c r="H1153" s="2" t="s">
        <v>3518</v>
      </c>
      <c r="I1153" s="2" t="s">
        <v>16</v>
      </c>
      <c r="J1153" s="75">
        <v>36.56</v>
      </c>
      <c r="K1153" s="76">
        <v>2.7450000000000001</v>
      </c>
      <c r="L1153" s="77">
        <v>0.1875</v>
      </c>
      <c r="M1153" s="78">
        <v>41782</v>
      </c>
      <c r="N1153" s="96" t="s">
        <v>5519</v>
      </c>
      <c r="O1153" s="2" t="s">
        <v>233</v>
      </c>
      <c r="P1153" s="2" t="s">
        <v>3466</v>
      </c>
      <c r="Q1153" s="2" t="s">
        <v>3473</v>
      </c>
      <c r="R1153" s="23" t="str">
        <f t="shared" si="139"/>
        <v>OK-Noble-16N-9W-19</v>
      </c>
      <c r="S1153" s="23" t="str">
        <f t="shared" si="136"/>
        <v>16N-9W-19</v>
      </c>
      <c r="T1153" s="23" t="str">
        <f t="shared" si="137"/>
        <v>16</v>
      </c>
      <c r="U1153" s="23" t="str">
        <f t="shared" si="140"/>
        <v>N</v>
      </c>
      <c r="V1153" s="23" t="str">
        <f t="shared" si="138"/>
        <v>9</v>
      </c>
      <c r="W1153" s="23" t="str">
        <f t="shared" si="141"/>
        <v>W</v>
      </c>
      <c r="X1153" s="23" t="str">
        <f t="shared" si="142"/>
        <v>OK</v>
      </c>
      <c r="Y1153" s="184" t="str">
        <f t="shared" si="143"/>
        <v>L0008216</v>
      </c>
      <c r="Z1153" s="28"/>
      <c r="AA1153" s="28"/>
      <c r="AB1153" s="23"/>
    </row>
    <row r="1154" spans="1:28" ht="15">
      <c r="A1154" s="23" t="s">
        <v>7575</v>
      </c>
      <c r="B1154" s="2" t="s">
        <v>13</v>
      </c>
      <c r="C1154" s="2" t="s">
        <v>14</v>
      </c>
      <c r="D1154" s="2" t="s">
        <v>1296</v>
      </c>
      <c r="E1154" s="2" t="s">
        <v>1327</v>
      </c>
      <c r="F1154" s="2" t="s">
        <v>15</v>
      </c>
      <c r="G1154" s="2" t="s">
        <v>3479</v>
      </c>
      <c r="H1154" s="2" t="s">
        <v>3518</v>
      </c>
      <c r="I1154" s="2" t="s">
        <v>16</v>
      </c>
      <c r="J1154" s="75">
        <v>40.15</v>
      </c>
      <c r="K1154" s="76">
        <v>1</v>
      </c>
      <c r="L1154" s="77">
        <v>0.1875</v>
      </c>
      <c r="M1154" s="78">
        <v>41305</v>
      </c>
      <c r="N1154" s="96" t="s">
        <v>5519</v>
      </c>
      <c r="O1154" s="2" t="s">
        <v>233</v>
      </c>
      <c r="P1154" s="2" t="s">
        <v>3466</v>
      </c>
      <c r="Q1154" s="2" t="s">
        <v>3473</v>
      </c>
      <c r="R1154" s="23" t="str">
        <f t="shared" si="139"/>
        <v>OK-Noble-16N-9W-19</v>
      </c>
      <c r="S1154" s="23" t="str">
        <f t="shared" si="136"/>
        <v>16N-9W-19</v>
      </c>
      <c r="T1154" s="23" t="str">
        <f t="shared" si="137"/>
        <v>16</v>
      </c>
      <c r="U1154" s="23" t="str">
        <f t="shared" si="140"/>
        <v>N</v>
      </c>
      <c r="V1154" s="23" t="str">
        <f t="shared" si="138"/>
        <v>9</v>
      </c>
      <c r="W1154" s="23" t="str">
        <f t="shared" si="141"/>
        <v>W</v>
      </c>
      <c r="X1154" s="23" t="str">
        <f t="shared" si="142"/>
        <v>OK</v>
      </c>
      <c r="Y1154" s="184" t="str">
        <f t="shared" si="143"/>
        <v>L0008217</v>
      </c>
      <c r="Z1154" s="28"/>
      <c r="AA1154" s="28"/>
      <c r="AB1154" s="23"/>
    </row>
    <row r="1155" spans="1:28" ht="15">
      <c r="A1155" s="2" t="s">
        <v>7576</v>
      </c>
      <c r="B1155" s="2" t="s">
        <v>13</v>
      </c>
      <c r="C1155" s="2" t="s">
        <v>14</v>
      </c>
      <c r="D1155" s="2" t="s">
        <v>1297</v>
      </c>
      <c r="E1155" s="23" t="s">
        <v>2404</v>
      </c>
      <c r="F1155" s="2" t="s">
        <v>15</v>
      </c>
      <c r="G1155" s="2" t="s">
        <v>3477</v>
      </c>
      <c r="H1155" s="2" t="s">
        <v>3516</v>
      </c>
      <c r="I1155" s="2" t="s">
        <v>16</v>
      </c>
      <c r="J1155" s="75">
        <v>81.98</v>
      </c>
      <c r="K1155" s="76">
        <v>5.2950299999999997</v>
      </c>
      <c r="L1155" s="77">
        <v>0.1875</v>
      </c>
      <c r="M1155" s="78">
        <v>41223</v>
      </c>
      <c r="N1155" s="96" t="s">
        <v>3857</v>
      </c>
      <c r="O1155" s="2" t="s">
        <v>782</v>
      </c>
      <c r="P1155" s="2" t="s">
        <v>3466</v>
      </c>
      <c r="Q1155" s="2" t="s">
        <v>3473</v>
      </c>
      <c r="R1155" s="23" t="str">
        <f t="shared" si="139"/>
        <v>OK-Canadian-16N-9W-29</v>
      </c>
      <c r="S1155" s="23" t="str">
        <f t="shared" si="136"/>
        <v>16N-9W-29</v>
      </c>
      <c r="T1155" s="23" t="str">
        <f t="shared" si="137"/>
        <v>16</v>
      </c>
      <c r="U1155" s="23" t="str">
        <f t="shared" si="140"/>
        <v>N</v>
      </c>
      <c r="V1155" s="23" t="str">
        <f t="shared" si="138"/>
        <v>9</v>
      </c>
      <c r="W1155" s="23" t="str">
        <f t="shared" si="141"/>
        <v>W</v>
      </c>
      <c r="X1155" s="23" t="str">
        <f t="shared" si="142"/>
        <v>OK</v>
      </c>
      <c r="Y1155" s="184" t="str">
        <f t="shared" si="143"/>
        <v>L0008218</v>
      </c>
      <c r="Z1155" s="28"/>
      <c r="AA1155" s="28"/>
      <c r="AB1155" s="23"/>
    </row>
    <row r="1156" spans="1:28" ht="15">
      <c r="A1156" s="2" t="s">
        <v>7577</v>
      </c>
      <c r="B1156" s="2" t="s">
        <v>13</v>
      </c>
      <c r="C1156" s="2" t="s">
        <v>14</v>
      </c>
      <c r="D1156" s="2" t="s">
        <v>1298</v>
      </c>
      <c r="E1156" s="23" t="s">
        <v>1702</v>
      </c>
      <c r="F1156" s="2" t="s">
        <v>15</v>
      </c>
      <c r="G1156" s="2" t="s">
        <v>3477</v>
      </c>
      <c r="H1156" s="2" t="s">
        <v>3516</v>
      </c>
      <c r="I1156" s="2" t="s">
        <v>16</v>
      </c>
      <c r="J1156" s="75">
        <v>70.010000000000005</v>
      </c>
      <c r="K1156" s="76">
        <v>1.85327</v>
      </c>
      <c r="L1156" s="77">
        <v>0.1875</v>
      </c>
      <c r="M1156" s="78">
        <v>41186</v>
      </c>
      <c r="N1156" s="94" t="s">
        <v>5520</v>
      </c>
      <c r="O1156" s="2" t="s">
        <v>782</v>
      </c>
      <c r="P1156" s="2" t="s">
        <v>3466</v>
      </c>
      <c r="Q1156" s="2" t="s">
        <v>3473</v>
      </c>
      <c r="R1156" s="23" t="str">
        <f t="shared" si="139"/>
        <v>OK-Canadian-16N-9W-29</v>
      </c>
      <c r="S1156" s="23" t="str">
        <f t="shared" si="136"/>
        <v>16N-9W-29</v>
      </c>
      <c r="T1156" s="23" t="str">
        <f t="shared" si="137"/>
        <v>16</v>
      </c>
      <c r="U1156" s="23" t="str">
        <f t="shared" si="140"/>
        <v>N</v>
      </c>
      <c r="V1156" s="23" t="str">
        <f t="shared" si="138"/>
        <v>9</v>
      </c>
      <c r="W1156" s="23" t="str">
        <f t="shared" si="141"/>
        <v>W</v>
      </c>
      <c r="X1156" s="23" t="str">
        <f t="shared" si="142"/>
        <v>OK</v>
      </c>
      <c r="Y1156" s="184" t="str">
        <f t="shared" si="143"/>
        <v>L0008219</v>
      </c>
      <c r="Z1156" s="28"/>
      <c r="AA1156" s="28"/>
      <c r="AB1156" s="23"/>
    </row>
    <row r="1157" spans="1:28" ht="15">
      <c r="A1157" s="23" t="s">
        <v>7578</v>
      </c>
      <c r="B1157" s="2" t="s">
        <v>13</v>
      </c>
      <c r="C1157" s="2" t="s">
        <v>14</v>
      </c>
      <c r="D1157" s="2" t="s">
        <v>1299</v>
      </c>
      <c r="E1157" s="23" t="s">
        <v>2799</v>
      </c>
      <c r="F1157" s="2" t="s">
        <v>15</v>
      </c>
      <c r="G1157" s="2" t="s">
        <v>3477</v>
      </c>
      <c r="H1157" s="2" t="s">
        <v>3515</v>
      </c>
      <c r="I1157" s="2" t="s">
        <v>16</v>
      </c>
      <c r="J1157" s="75">
        <v>69.98</v>
      </c>
      <c r="K1157" s="76">
        <v>5.8333300000000001</v>
      </c>
      <c r="L1157" s="77">
        <v>0.2</v>
      </c>
      <c r="M1157" s="78">
        <v>41771</v>
      </c>
      <c r="N1157" s="94" t="s">
        <v>5521</v>
      </c>
      <c r="O1157" s="2" t="s">
        <v>140</v>
      </c>
      <c r="P1157" s="2" t="s">
        <v>3466</v>
      </c>
      <c r="Q1157" s="2" t="s">
        <v>3473</v>
      </c>
      <c r="R1157" s="23" t="str">
        <f t="shared" si="139"/>
        <v>OK-Canadian-16N-9W-17</v>
      </c>
      <c r="S1157" s="23" t="str">
        <f t="shared" si="136"/>
        <v>16N-9W-17</v>
      </c>
      <c r="T1157" s="23" t="str">
        <f t="shared" si="137"/>
        <v>16</v>
      </c>
      <c r="U1157" s="23" t="str">
        <f t="shared" si="140"/>
        <v>N</v>
      </c>
      <c r="V1157" s="23" t="str">
        <f t="shared" si="138"/>
        <v>9</v>
      </c>
      <c r="W1157" s="23" t="str">
        <f t="shared" si="141"/>
        <v>W</v>
      </c>
      <c r="X1157" s="23" t="str">
        <f t="shared" si="142"/>
        <v>OK</v>
      </c>
      <c r="Y1157" s="184" t="str">
        <f t="shared" si="143"/>
        <v>L0008220</v>
      </c>
      <c r="Z1157" s="28"/>
      <c r="AA1157" s="28"/>
      <c r="AB1157" s="23"/>
    </row>
    <row r="1158" spans="1:28" ht="15">
      <c r="A1158" s="2" t="s">
        <v>7579</v>
      </c>
      <c r="B1158" s="2" t="s">
        <v>13</v>
      </c>
      <c r="C1158" s="2" t="s">
        <v>14</v>
      </c>
      <c r="D1158" s="2" t="s">
        <v>1005</v>
      </c>
      <c r="E1158" s="23" t="s">
        <v>3188</v>
      </c>
      <c r="F1158" s="2" t="s">
        <v>15</v>
      </c>
      <c r="G1158" s="2" t="s">
        <v>3477</v>
      </c>
      <c r="H1158" s="2" t="s">
        <v>3515</v>
      </c>
      <c r="I1158" s="2" t="s">
        <v>16</v>
      </c>
      <c r="J1158" s="75">
        <v>67.39</v>
      </c>
      <c r="K1158" s="76">
        <v>3.88889</v>
      </c>
      <c r="L1158" s="77">
        <v>0.2</v>
      </c>
      <c r="M1158" s="78">
        <v>41290</v>
      </c>
      <c r="N1158" s="94" t="s">
        <v>5302</v>
      </c>
      <c r="O1158" s="2" t="s">
        <v>140</v>
      </c>
      <c r="P1158" s="2" t="s">
        <v>3466</v>
      </c>
      <c r="Q1158" s="2" t="s">
        <v>3473</v>
      </c>
      <c r="R1158" s="23" t="str">
        <f t="shared" si="139"/>
        <v>OK-Canadian-16N-9W-17</v>
      </c>
      <c r="S1158" s="23" t="str">
        <f t="shared" si="136"/>
        <v>16N-9W-17</v>
      </c>
      <c r="T1158" s="23" t="str">
        <f t="shared" si="137"/>
        <v>16</v>
      </c>
      <c r="U1158" s="23" t="str">
        <f t="shared" si="140"/>
        <v>N</v>
      </c>
      <c r="V1158" s="23" t="str">
        <f t="shared" si="138"/>
        <v>9</v>
      </c>
      <c r="W1158" s="23" t="str">
        <f t="shared" si="141"/>
        <v>W</v>
      </c>
      <c r="X1158" s="23" t="str">
        <f t="shared" si="142"/>
        <v>OK</v>
      </c>
      <c r="Y1158" s="184" t="str">
        <f t="shared" si="143"/>
        <v>L0008221</v>
      </c>
      <c r="Z1158" s="28"/>
      <c r="AA1158" s="28"/>
      <c r="AB1158" s="23"/>
    </row>
    <row r="1159" spans="1:28" ht="15">
      <c r="A1159" s="2" t="s">
        <v>7580</v>
      </c>
      <c r="B1159" s="2" t="s">
        <v>13</v>
      </c>
      <c r="C1159" s="2" t="s">
        <v>14</v>
      </c>
      <c r="D1159" s="2" t="s">
        <v>1300</v>
      </c>
      <c r="E1159" s="23" t="s">
        <v>3126</v>
      </c>
      <c r="F1159" s="2" t="s">
        <v>15</v>
      </c>
      <c r="G1159" s="2" t="s">
        <v>3477</v>
      </c>
      <c r="H1159" s="2" t="s">
        <v>3515</v>
      </c>
      <c r="I1159" s="2" t="s">
        <v>16</v>
      </c>
      <c r="J1159" s="75">
        <v>67.52</v>
      </c>
      <c r="K1159" s="76">
        <v>3.88889</v>
      </c>
      <c r="L1159" s="77">
        <v>0.2</v>
      </c>
      <c r="M1159" s="78">
        <v>41293</v>
      </c>
      <c r="N1159" s="94" t="s">
        <v>5522</v>
      </c>
      <c r="O1159" s="2" t="s">
        <v>140</v>
      </c>
      <c r="P1159" s="2" t="s">
        <v>3466</v>
      </c>
      <c r="Q1159" s="2" t="s">
        <v>3473</v>
      </c>
      <c r="R1159" s="23" t="str">
        <f t="shared" si="139"/>
        <v>OK-Canadian-16N-9W-17</v>
      </c>
      <c r="S1159" s="23" t="str">
        <f t="shared" si="136"/>
        <v>16N-9W-17</v>
      </c>
      <c r="T1159" s="23" t="str">
        <f t="shared" si="137"/>
        <v>16</v>
      </c>
      <c r="U1159" s="23" t="str">
        <f t="shared" si="140"/>
        <v>N</v>
      </c>
      <c r="V1159" s="23" t="str">
        <f t="shared" si="138"/>
        <v>9</v>
      </c>
      <c r="W1159" s="23" t="str">
        <f t="shared" si="141"/>
        <v>W</v>
      </c>
      <c r="X1159" s="23" t="str">
        <f t="shared" si="142"/>
        <v>OK</v>
      </c>
      <c r="Y1159" s="184" t="str">
        <f t="shared" si="143"/>
        <v>L0008222</v>
      </c>
      <c r="Z1159" s="28"/>
      <c r="AA1159" s="28"/>
      <c r="AB1159" s="23"/>
    </row>
    <row r="1160" spans="1:28" ht="15">
      <c r="A1160" s="23" t="s">
        <v>7581</v>
      </c>
      <c r="B1160" s="2" t="s">
        <v>13</v>
      </c>
      <c r="C1160" s="2" t="s">
        <v>14</v>
      </c>
      <c r="D1160" s="2" t="s">
        <v>1301</v>
      </c>
      <c r="E1160" s="23" t="s">
        <v>2864</v>
      </c>
      <c r="F1160" s="2" t="s">
        <v>15</v>
      </c>
      <c r="G1160" s="2" t="s">
        <v>3477</v>
      </c>
      <c r="H1160" s="2" t="s">
        <v>3515</v>
      </c>
      <c r="I1160" s="2" t="s">
        <v>16</v>
      </c>
      <c r="J1160" s="75">
        <v>64.94</v>
      </c>
      <c r="K1160" s="76">
        <v>3.4027772999999999</v>
      </c>
      <c r="L1160" s="77">
        <v>0.2</v>
      </c>
      <c r="M1160" s="78">
        <v>41308</v>
      </c>
      <c r="N1160" s="94" t="s">
        <v>5297</v>
      </c>
      <c r="O1160" s="2" t="s">
        <v>140</v>
      </c>
      <c r="P1160" s="2" t="s">
        <v>3466</v>
      </c>
      <c r="Q1160" s="2" t="s">
        <v>3473</v>
      </c>
      <c r="R1160" s="23" t="str">
        <f t="shared" si="139"/>
        <v>OK-Canadian-16N-9W-17</v>
      </c>
      <c r="S1160" s="23" t="str">
        <f t="shared" ref="S1160:S1223" si="144">_xlfn.TEXTAFTER(R1160,"-",2,1,0,"ERROR")</f>
        <v>16N-9W-17</v>
      </c>
      <c r="T1160" s="23" t="str">
        <f t="shared" ref="T1160:T1223" si="145">_xlfn.TEXTBEFORE(P1160,U1160)</f>
        <v>16</v>
      </c>
      <c r="U1160" s="23" t="str">
        <f t="shared" si="140"/>
        <v>N</v>
      </c>
      <c r="V1160" s="23" t="str">
        <f t="shared" ref="V1160:V1223" si="146">_xlfn.TEXTBEFORE(Q1160,W1160)</f>
        <v>9</v>
      </c>
      <c r="W1160" s="23" t="str">
        <f t="shared" si="141"/>
        <v>W</v>
      </c>
      <c r="X1160" s="23" t="str">
        <f t="shared" si="142"/>
        <v>OK</v>
      </c>
      <c r="Y1160" s="184" t="str">
        <f t="shared" si="143"/>
        <v>L0008223</v>
      </c>
      <c r="Z1160" s="28"/>
      <c r="AA1160" s="28"/>
      <c r="AB1160" s="23"/>
    </row>
    <row r="1161" spans="1:28" ht="15">
      <c r="A1161" s="2" t="s">
        <v>7582</v>
      </c>
      <c r="B1161" s="2" t="s">
        <v>13</v>
      </c>
      <c r="C1161" s="2" t="s">
        <v>14</v>
      </c>
      <c r="D1161" s="2" t="s">
        <v>1302</v>
      </c>
      <c r="E1161" s="2" t="s">
        <v>766</v>
      </c>
      <c r="F1161" s="2" t="s">
        <v>15</v>
      </c>
      <c r="G1161" s="2" t="s">
        <v>3477</v>
      </c>
      <c r="H1161" s="2" t="s">
        <v>3515</v>
      </c>
      <c r="I1161" s="2" t="s">
        <v>16</v>
      </c>
      <c r="J1161" s="75">
        <v>75.95</v>
      </c>
      <c r="K1161" s="76">
        <v>4.375</v>
      </c>
      <c r="L1161" s="77">
        <v>0.2</v>
      </c>
      <c r="M1161" s="78">
        <v>41777</v>
      </c>
      <c r="N1161" s="96" t="s">
        <v>5523</v>
      </c>
      <c r="O1161" s="2" t="s">
        <v>140</v>
      </c>
      <c r="P1161" s="2" t="s">
        <v>3466</v>
      </c>
      <c r="Q1161" s="2" t="s">
        <v>3473</v>
      </c>
      <c r="R1161" s="23" t="str">
        <f t="shared" ref="R1161:R1224" si="147">_xlfn.TEXTJOIN("-",TRUE,F1161,G1161,P1161,Q1161,O1161)</f>
        <v>OK-Canadian-16N-9W-17</v>
      </c>
      <c r="S1161" s="23" t="str">
        <f t="shared" si="144"/>
        <v>16N-9W-17</v>
      </c>
      <c r="T1161" s="23" t="str">
        <f t="shared" si="145"/>
        <v>16</v>
      </c>
      <c r="U1161" s="23" t="str">
        <f t="shared" ref="U1161:U1224" si="148">RIGHT(P1161,1)</f>
        <v>N</v>
      </c>
      <c r="V1161" s="23" t="str">
        <f t="shared" si="146"/>
        <v>9</v>
      </c>
      <c r="W1161" s="23" t="str">
        <f t="shared" ref="W1161:W1224" si="149">RIGHT(Q1161,1)</f>
        <v>W</v>
      </c>
      <c r="X1161" s="23" t="str">
        <f t="shared" ref="X1161:X1224" si="150">LEFT(A1161,2)</f>
        <v>OK</v>
      </c>
      <c r="Y1161" s="184" t="str">
        <f t="shared" ref="Y1161:Y1224" si="151">MID(A1161,4,8)</f>
        <v>L0008224</v>
      </c>
      <c r="Z1161" s="28"/>
      <c r="AA1161" s="28"/>
      <c r="AB1161" s="23"/>
    </row>
    <row r="1162" spans="1:28" ht="15">
      <c r="A1162" s="2" t="s">
        <v>7583</v>
      </c>
      <c r="B1162" s="2" t="s">
        <v>13</v>
      </c>
      <c r="C1162" s="2" t="s">
        <v>14</v>
      </c>
      <c r="D1162" s="2" t="s">
        <v>1303</v>
      </c>
      <c r="E1162" s="23" t="s">
        <v>1777</v>
      </c>
      <c r="F1162" s="2" t="s">
        <v>15</v>
      </c>
      <c r="G1162" s="2" t="s">
        <v>3479</v>
      </c>
      <c r="H1162" s="2" t="s">
        <v>3518</v>
      </c>
      <c r="I1162" s="2" t="s">
        <v>16</v>
      </c>
      <c r="J1162" s="75">
        <v>37.43</v>
      </c>
      <c r="K1162" s="76">
        <v>0.51590999999999998</v>
      </c>
      <c r="L1162" s="77">
        <v>0.1875</v>
      </c>
      <c r="M1162" s="78">
        <v>41306</v>
      </c>
      <c r="N1162" s="96" t="s">
        <v>5524</v>
      </c>
      <c r="O1162" s="2" t="s">
        <v>233</v>
      </c>
      <c r="P1162" s="2" t="s">
        <v>3466</v>
      </c>
      <c r="Q1162" s="2" t="s">
        <v>3473</v>
      </c>
      <c r="R1162" s="23" t="str">
        <f t="shared" si="147"/>
        <v>OK-Noble-16N-9W-19</v>
      </c>
      <c r="S1162" s="23" t="str">
        <f t="shared" si="144"/>
        <v>16N-9W-19</v>
      </c>
      <c r="T1162" s="23" t="str">
        <f t="shared" si="145"/>
        <v>16</v>
      </c>
      <c r="U1162" s="23" t="str">
        <f t="shared" si="148"/>
        <v>N</v>
      </c>
      <c r="V1162" s="23" t="str">
        <f t="shared" si="146"/>
        <v>9</v>
      </c>
      <c r="W1162" s="23" t="str">
        <f t="shared" si="149"/>
        <v>W</v>
      </c>
      <c r="X1162" s="23" t="str">
        <f t="shared" si="150"/>
        <v>OK</v>
      </c>
      <c r="Y1162" s="184" t="str">
        <f t="shared" si="151"/>
        <v>L0008225</v>
      </c>
      <c r="Z1162" s="28"/>
      <c r="AA1162" s="28"/>
      <c r="AB1162" s="23"/>
    </row>
    <row r="1163" spans="1:28" ht="15">
      <c r="A1163" s="23" t="s">
        <v>7584</v>
      </c>
      <c r="B1163" s="2" t="s">
        <v>13</v>
      </c>
      <c r="C1163" s="2" t="s">
        <v>14</v>
      </c>
      <c r="D1163" s="2" t="s">
        <v>1304</v>
      </c>
      <c r="E1163" s="23" t="s">
        <v>2276</v>
      </c>
      <c r="F1163" s="2" t="s">
        <v>15</v>
      </c>
      <c r="G1163" s="2" t="s">
        <v>3479</v>
      </c>
      <c r="H1163" s="2" t="s">
        <v>3518</v>
      </c>
      <c r="I1163" s="2" t="s">
        <v>16</v>
      </c>
      <c r="J1163" s="75">
        <v>36.03</v>
      </c>
      <c r="K1163" s="76">
        <v>1.2500869999999999</v>
      </c>
      <c r="L1163" s="77">
        <v>0.1875</v>
      </c>
      <c r="M1163" s="78">
        <v>41307</v>
      </c>
      <c r="N1163" s="96" t="s">
        <v>5525</v>
      </c>
      <c r="O1163" s="2" t="s">
        <v>233</v>
      </c>
      <c r="P1163" s="2" t="s">
        <v>3466</v>
      </c>
      <c r="Q1163" s="2" t="s">
        <v>3473</v>
      </c>
      <c r="R1163" s="23" t="str">
        <f t="shared" si="147"/>
        <v>OK-Noble-16N-9W-19</v>
      </c>
      <c r="S1163" s="23" t="str">
        <f t="shared" si="144"/>
        <v>16N-9W-19</v>
      </c>
      <c r="T1163" s="23" t="str">
        <f t="shared" si="145"/>
        <v>16</v>
      </c>
      <c r="U1163" s="23" t="str">
        <f t="shared" si="148"/>
        <v>N</v>
      </c>
      <c r="V1163" s="23" t="str">
        <f t="shared" si="146"/>
        <v>9</v>
      </c>
      <c r="W1163" s="23" t="str">
        <f t="shared" si="149"/>
        <v>W</v>
      </c>
      <c r="X1163" s="23" t="str">
        <f t="shared" si="150"/>
        <v>OK</v>
      </c>
      <c r="Y1163" s="184" t="str">
        <f t="shared" si="151"/>
        <v>L0008226</v>
      </c>
      <c r="Z1163" s="28"/>
      <c r="AA1163" s="28"/>
      <c r="AB1163" s="23"/>
    </row>
    <row r="1164" spans="1:28" ht="15">
      <c r="A1164" s="2" t="s">
        <v>7585</v>
      </c>
      <c r="B1164" s="2" t="s">
        <v>13</v>
      </c>
      <c r="C1164" s="2" t="s">
        <v>14</v>
      </c>
      <c r="D1164" s="2" t="s">
        <v>1305</v>
      </c>
      <c r="E1164" s="2" t="s">
        <v>1177</v>
      </c>
      <c r="F1164" s="2" t="s">
        <v>15</v>
      </c>
      <c r="G1164" s="2" t="s">
        <v>3479</v>
      </c>
      <c r="H1164" s="2" t="s">
        <v>3518</v>
      </c>
      <c r="I1164" s="2" t="s">
        <v>16</v>
      </c>
      <c r="J1164" s="75">
        <v>35.99</v>
      </c>
      <c r="K1164" s="76">
        <v>1.4032500000000001</v>
      </c>
      <c r="L1164" s="77">
        <v>0.1875</v>
      </c>
      <c r="M1164" s="78">
        <v>41309</v>
      </c>
      <c r="N1164" s="96" t="s">
        <v>5526</v>
      </c>
      <c r="O1164" s="2" t="s">
        <v>233</v>
      </c>
      <c r="P1164" s="2" t="s">
        <v>3466</v>
      </c>
      <c r="Q1164" s="2" t="s">
        <v>3473</v>
      </c>
      <c r="R1164" s="23" t="str">
        <f t="shared" si="147"/>
        <v>OK-Noble-16N-9W-19</v>
      </c>
      <c r="S1164" s="23" t="str">
        <f t="shared" si="144"/>
        <v>16N-9W-19</v>
      </c>
      <c r="T1164" s="23" t="str">
        <f t="shared" si="145"/>
        <v>16</v>
      </c>
      <c r="U1164" s="23" t="str">
        <f t="shared" si="148"/>
        <v>N</v>
      </c>
      <c r="V1164" s="23" t="str">
        <f t="shared" si="146"/>
        <v>9</v>
      </c>
      <c r="W1164" s="23" t="str">
        <f t="shared" si="149"/>
        <v>W</v>
      </c>
      <c r="X1164" s="23" t="str">
        <f t="shared" si="150"/>
        <v>OK</v>
      </c>
      <c r="Y1164" s="184" t="str">
        <f t="shared" si="151"/>
        <v>L0008227</v>
      </c>
      <c r="Z1164" s="28"/>
      <c r="AA1164" s="28"/>
      <c r="AB1164" s="23"/>
    </row>
    <row r="1165" spans="1:28" ht="15">
      <c r="A1165" s="2" t="s">
        <v>7586</v>
      </c>
      <c r="B1165" s="2" t="s">
        <v>13</v>
      </c>
      <c r="C1165" s="2" t="s">
        <v>14</v>
      </c>
      <c r="D1165" s="2" t="s">
        <v>1306</v>
      </c>
      <c r="E1165" s="2" t="s">
        <v>215</v>
      </c>
      <c r="F1165" s="2" t="s">
        <v>15</v>
      </c>
      <c r="G1165" s="2" t="s">
        <v>3479</v>
      </c>
      <c r="H1165" s="2" t="s">
        <v>3518</v>
      </c>
      <c r="I1165" s="2" t="s">
        <v>16</v>
      </c>
      <c r="J1165" s="75">
        <v>39</v>
      </c>
      <c r="K1165" s="76">
        <v>1.4032</v>
      </c>
      <c r="L1165" s="77">
        <v>0.1875</v>
      </c>
      <c r="M1165" s="78">
        <v>41784</v>
      </c>
      <c r="N1165" s="96" t="s">
        <v>5527</v>
      </c>
      <c r="O1165" s="2" t="s">
        <v>233</v>
      </c>
      <c r="P1165" s="2" t="s">
        <v>3466</v>
      </c>
      <c r="Q1165" s="2" t="s">
        <v>3473</v>
      </c>
      <c r="R1165" s="23" t="str">
        <f t="shared" si="147"/>
        <v>OK-Noble-16N-9W-19</v>
      </c>
      <c r="S1165" s="23" t="str">
        <f t="shared" si="144"/>
        <v>16N-9W-19</v>
      </c>
      <c r="T1165" s="23" t="str">
        <f t="shared" si="145"/>
        <v>16</v>
      </c>
      <c r="U1165" s="23" t="str">
        <f t="shared" si="148"/>
        <v>N</v>
      </c>
      <c r="V1165" s="23" t="str">
        <f t="shared" si="146"/>
        <v>9</v>
      </c>
      <c r="W1165" s="23" t="str">
        <f t="shared" si="149"/>
        <v>W</v>
      </c>
      <c r="X1165" s="23" t="str">
        <f t="shared" si="150"/>
        <v>OK</v>
      </c>
      <c r="Y1165" s="184" t="str">
        <f t="shared" si="151"/>
        <v>L0008228</v>
      </c>
      <c r="Z1165" s="28"/>
      <c r="AA1165" s="28"/>
      <c r="AB1165" s="23"/>
    </row>
    <row r="1166" spans="1:28" ht="15">
      <c r="A1166" s="23" t="s">
        <v>7587</v>
      </c>
      <c r="B1166" s="2" t="s">
        <v>13</v>
      </c>
      <c r="C1166" s="2" t="s">
        <v>14</v>
      </c>
      <c r="D1166" s="2" t="s">
        <v>1307</v>
      </c>
      <c r="E1166" s="23" t="s">
        <v>2147</v>
      </c>
      <c r="F1166" s="2" t="s">
        <v>15</v>
      </c>
      <c r="G1166" s="2" t="s">
        <v>3477</v>
      </c>
      <c r="H1166" s="2" t="s">
        <v>3516</v>
      </c>
      <c r="I1166" s="2" t="s">
        <v>16</v>
      </c>
      <c r="J1166" s="75">
        <v>117.96</v>
      </c>
      <c r="K1166" s="76">
        <v>60</v>
      </c>
      <c r="L1166" s="77">
        <v>0.1875</v>
      </c>
      <c r="M1166" s="78">
        <v>41311</v>
      </c>
      <c r="N1166" s="96" t="s">
        <v>5520</v>
      </c>
      <c r="O1166" s="2" t="s">
        <v>782</v>
      </c>
      <c r="P1166" s="2" t="s">
        <v>3466</v>
      </c>
      <c r="Q1166" s="2" t="s">
        <v>3473</v>
      </c>
      <c r="R1166" s="23" t="str">
        <f t="shared" si="147"/>
        <v>OK-Canadian-16N-9W-29</v>
      </c>
      <c r="S1166" s="23" t="str">
        <f t="shared" si="144"/>
        <v>16N-9W-29</v>
      </c>
      <c r="T1166" s="23" t="str">
        <f t="shared" si="145"/>
        <v>16</v>
      </c>
      <c r="U1166" s="23" t="str">
        <f t="shared" si="148"/>
        <v>N</v>
      </c>
      <c r="V1166" s="23" t="str">
        <f t="shared" si="146"/>
        <v>9</v>
      </c>
      <c r="W1166" s="23" t="str">
        <f t="shared" si="149"/>
        <v>W</v>
      </c>
      <c r="X1166" s="23" t="str">
        <f t="shared" si="150"/>
        <v>OK</v>
      </c>
      <c r="Y1166" s="184" t="str">
        <f t="shared" si="151"/>
        <v>L0008229</v>
      </c>
      <c r="Z1166" s="28"/>
      <c r="AA1166" s="28"/>
      <c r="AB1166" s="23"/>
    </row>
    <row r="1167" spans="1:28" ht="15">
      <c r="A1167" s="2" t="s">
        <v>7588</v>
      </c>
      <c r="B1167" s="2" t="s">
        <v>13</v>
      </c>
      <c r="C1167" s="2" t="s">
        <v>14</v>
      </c>
      <c r="D1167" s="2" t="s">
        <v>1308</v>
      </c>
      <c r="E1167" s="23" t="s">
        <v>2404</v>
      </c>
      <c r="F1167" s="2" t="s">
        <v>15</v>
      </c>
      <c r="G1167" s="2" t="s">
        <v>3479</v>
      </c>
      <c r="H1167" s="2" t="s">
        <v>3515</v>
      </c>
      <c r="I1167" s="2" t="s">
        <v>16</v>
      </c>
      <c r="J1167" s="75">
        <v>33.369999999999997</v>
      </c>
      <c r="K1167" s="76">
        <v>0.47110000000000002</v>
      </c>
      <c r="L1167" s="77">
        <v>0.1875</v>
      </c>
      <c r="M1167" s="78">
        <v>41214</v>
      </c>
      <c r="N1167" s="96" t="s">
        <v>5528</v>
      </c>
      <c r="O1167" s="2" t="s">
        <v>140</v>
      </c>
      <c r="P1167" s="2" t="s">
        <v>3466</v>
      </c>
      <c r="Q1167" s="2" t="s">
        <v>3473</v>
      </c>
      <c r="R1167" s="23" t="str">
        <f t="shared" si="147"/>
        <v>OK-Noble-16N-9W-17</v>
      </c>
      <c r="S1167" s="23" t="str">
        <f t="shared" si="144"/>
        <v>16N-9W-17</v>
      </c>
      <c r="T1167" s="23" t="str">
        <f t="shared" si="145"/>
        <v>16</v>
      </c>
      <c r="U1167" s="23" t="str">
        <f t="shared" si="148"/>
        <v>N</v>
      </c>
      <c r="V1167" s="23" t="str">
        <f t="shared" si="146"/>
        <v>9</v>
      </c>
      <c r="W1167" s="23" t="str">
        <f t="shared" si="149"/>
        <v>W</v>
      </c>
      <c r="X1167" s="23" t="str">
        <f t="shared" si="150"/>
        <v>OK</v>
      </c>
      <c r="Y1167" s="184" t="str">
        <f t="shared" si="151"/>
        <v>L0008230</v>
      </c>
      <c r="Z1167" s="28"/>
      <c r="AA1167" s="28"/>
      <c r="AB1167" s="23"/>
    </row>
    <row r="1168" spans="1:28" ht="15">
      <c r="A1168" s="2" t="s">
        <v>7589</v>
      </c>
      <c r="B1168" s="2" t="s">
        <v>13</v>
      </c>
      <c r="C1168" s="2" t="s">
        <v>14</v>
      </c>
      <c r="D1168" s="2" t="s">
        <v>1309</v>
      </c>
      <c r="E1168" s="2" t="s">
        <v>1051</v>
      </c>
      <c r="F1168" s="2" t="s">
        <v>15</v>
      </c>
      <c r="G1168" s="2" t="s">
        <v>3477</v>
      </c>
      <c r="H1168" s="2" t="s">
        <v>3515</v>
      </c>
      <c r="I1168" s="2" t="s">
        <v>16</v>
      </c>
      <c r="J1168" s="75">
        <v>38.56</v>
      </c>
      <c r="K1168" s="76">
        <v>5.7777700000000003</v>
      </c>
      <c r="L1168" s="77">
        <v>0.2</v>
      </c>
      <c r="M1168" s="78">
        <v>41239</v>
      </c>
      <c r="N1168" s="96" t="s">
        <v>3915</v>
      </c>
      <c r="O1168" s="2" t="s">
        <v>140</v>
      </c>
      <c r="P1168" s="2" t="s">
        <v>3466</v>
      </c>
      <c r="Q1168" s="2" t="s">
        <v>3473</v>
      </c>
      <c r="R1168" s="23" t="str">
        <f t="shared" si="147"/>
        <v>OK-Canadian-16N-9W-17</v>
      </c>
      <c r="S1168" s="23" t="str">
        <f t="shared" si="144"/>
        <v>16N-9W-17</v>
      </c>
      <c r="T1168" s="23" t="str">
        <f t="shared" si="145"/>
        <v>16</v>
      </c>
      <c r="U1168" s="23" t="str">
        <f t="shared" si="148"/>
        <v>N</v>
      </c>
      <c r="V1168" s="23" t="str">
        <f t="shared" si="146"/>
        <v>9</v>
      </c>
      <c r="W1168" s="23" t="str">
        <f t="shared" si="149"/>
        <v>W</v>
      </c>
      <c r="X1168" s="23" t="str">
        <f t="shared" si="150"/>
        <v>OK</v>
      </c>
      <c r="Y1168" s="184" t="str">
        <f t="shared" si="151"/>
        <v>L0008231</v>
      </c>
      <c r="Z1168" s="28"/>
      <c r="AA1168" s="28"/>
      <c r="AB1168" s="23"/>
    </row>
    <row r="1169" spans="1:28" ht="15">
      <c r="A1169" s="23" t="s">
        <v>7590</v>
      </c>
      <c r="B1169" s="2" t="s">
        <v>13</v>
      </c>
      <c r="C1169" s="2" t="s">
        <v>14</v>
      </c>
      <c r="D1169" s="2" t="s">
        <v>1310</v>
      </c>
      <c r="E1169" s="23" t="s">
        <v>2552</v>
      </c>
      <c r="F1169" s="2" t="s">
        <v>15</v>
      </c>
      <c r="G1169" s="2" t="s">
        <v>3479</v>
      </c>
      <c r="H1169" s="2" t="s">
        <v>3518</v>
      </c>
      <c r="I1169" s="2" t="s">
        <v>16</v>
      </c>
      <c r="J1169" s="75">
        <v>37.89</v>
      </c>
      <c r="K1169" s="76">
        <v>2.7490000000000001</v>
      </c>
      <c r="L1169" s="77">
        <v>0.1875</v>
      </c>
      <c r="M1169" s="78">
        <v>41782</v>
      </c>
      <c r="N1169" s="96" t="s">
        <v>5529</v>
      </c>
      <c r="O1169" s="2" t="s">
        <v>233</v>
      </c>
      <c r="P1169" s="2" t="s">
        <v>3466</v>
      </c>
      <c r="Q1169" s="2" t="s">
        <v>3473</v>
      </c>
      <c r="R1169" s="23" t="str">
        <f t="shared" si="147"/>
        <v>OK-Noble-16N-9W-19</v>
      </c>
      <c r="S1169" s="23" t="str">
        <f t="shared" si="144"/>
        <v>16N-9W-19</v>
      </c>
      <c r="T1169" s="23" t="str">
        <f t="shared" si="145"/>
        <v>16</v>
      </c>
      <c r="U1169" s="23" t="str">
        <f t="shared" si="148"/>
        <v>N</v>
      </c>
      <c r="V1169" s="23" t="str">
        <f t="shared" si="146"/>
        <v>9</v>
      </c>
      <c r="W1169" s="23" t="str">
        <f t="shared" si="149"/>
        <v>W</v>
      </c>
      <c r="X1169" s="23" t="str">
        <f t="shared" si="150"/>
        <v>OK</v>
      </c>
      <c r="Y1169" s="184" t="str">
        <f t="shared" si="151"/>
        <v>L0008232</v>
      </c>
      <c r="Z1169" s="28"/>
      <c r="AA1169" s="28"/>
      <c r="AB1169" s="23"/>
    </row>
    <row r="1170" spans="1:28" ht="15">
      <c r="A1170" s="2" t="s">
        <v>7591</v>
      </c>
      <c r="B1170" s="2" t="s">
        <v>13</v>
      </c>
      <c r="C1170" s="2" t="s">
        <v>14</v>
      </c>
      <c r="D1170" s="2" t="s">
        <v>1311</v>
      </c>
      <c r="E1170" s="23" t="s">
        <v>2552</v>
      </c>
      <c r="F1170" s="2" t="s">
        <v>15</v>
      </c>
      <c r="G1170" s="2" t="s">
        <v>3479</v>
      </c>
      <c r="H1170" s="2" t="s">
        <v>3518</v>
      </c>
      <c r="I1170" s="2" t="s">
        <v>16</v>
      </c>
      <c r="J1170" s="75">
        <v>114.72</v>
      </c>
      <c r="K1170" s="76">
        <v>1.8519999999999998E-2</v>
      </c>
      <c r="L1170" s="77">
        <v>0.2</v>
      </c>
      <c r="M1170" s="78">
        <v>41311</v>
      </c>
      <c r="N1170" s="96" t="s">
        <v>5530</v>
      </c>
      <c r="O1170" s="2" t="s">
        <v>233</v>
      </c>
      <c r="P1170" s="2" t="s">
        <v>3466</v>
      </c>
      <c r="Q1170" s="2" t="s">
        <v>3473</v>
      </c>
      <c r="R1170" s="23" t="str">
        <f t="shared" si="147"/>
        <v>OK-Noble-16N-9W-19</v>
      </c>
      <c r="S1170" s="23" t="str">
        <f t="shared" si="144"/>
        <v>16N-9W-19</v>
      </c>
      <c r="T1170" s="23" t="str">
        <f t="shared" si="145"/>
        <v>16</v>
      </c>
      <c r="U1170" s="23" t="str">
        <f t="shared" si="148"/>
        <v>N</v>
      </c>
      <c r="V1170" s="23" t="str">
        <f t="shared" si="146"/>
        <v>9</v>
      </c>
      <c r="W1170" s="23" t="str">
        <f t="shared" si="149"/>
        <v>W</v>
      </c>
      <c r="X1170" s="23" t="str">
        <f t="shared" si="150"/>
        <v>OK</v>
      </c>
      <c r="Y1170" s="184" t="str">
        <f t="shared" si="151"/>
        <v>L0008233</v>
      </c>
      <c r="Z1170" s="28"/>
      <c r="AA1170" s="28"/>
      <c r="AB1170" s="23"/>
    </row>
    <row r="1171" spans="1:28" ht="15">
      <c r="A1171" s="2" t="s">
        <v>7592</v>
      </c>
      <c r="B1171" s="2" t="s">
        <v>13</v>
      </c>
      <c r="C1171" s="2" t="s">
        <v>14</v>
      </c>
      <c r="D1171" s="2" t="s">
        <v>1312</v>
      </c>
      <c r="E1171" s="23" t="s">
        <v>2799</v>
      </c>
      <c r="F1171" s="2" t="s">
        <v>15</v>
      </c>
      <c r="G1171" s="2" t="s">
        <v>3479</v>
      </c>
      <c r="H1171" s="2" t="s">
        <v>3518</v>
      </c>
      <c r="I1171" s="2" t="s">
        <v>16</v>
      </c>
      <c r="J1171" s="75">
        <v>132.57</v>
      </c>
      <c r="K1171" s="76">
        <v>1.8519999999999998E-2</v>
      </c>
      <c r="L1171" s="77">
        <v>0.1875</v>
      </c>
      <c r="M1171" s="78">
        <v>41307</v>
      </c>
      <c r="N1171" s="96" t="s">
        <v>5531</v>
      </c>
      <c r="O1171" s="2" t="s">
        <v>233</v>
      </c>
      <c r="P1171" s="2" t="s">
        <v>3466</v>
      </c>
      <c r="Q1171" s="2" t="s">
        <v>3473</v>
      </c>
      <c r="R1171" s="23" t="str">
        <f t="shared" si="147"/>
        <v>OK-Noble-16N-9W-19</v>
      </c>
      <c r="S1171" s="23" t="str">
        <f t="shared" si="144"/>
        <v>16N-9W-19</v>
      </c>
      <c r="T1171" s="23" t="str">
        <f t="shared" si="145"/>
        <v>16</v>
      </c>
      <c r="U1171" s="23" t="str">
        <f t="shared" si="148"/>
        <v>N</v>
      </c>
      <c r="V1171" s="23" t="str">
        <f t="shared" si="146"/>
        <v>9</v>
      </c>
      <c r="W1171" s="23" t="str">
        <f t="shared" si="149"/>
        <v>W</v>
      </c>
      <c r="X1171" s="23" t="str">
        <f t="shared" si="150"/>
        <v>OK</v>
      </c>
      <c r="Y1171" s="184" t="str">
        <f t="shared" si="151"/>
        <v>L0008234</v>
      </c>
      <c r="Z1171" s="28"/>
      <c r="AA1171" s="28"/>
      <c r="AB1171" s="23"/>
    </row>
    <row r="1172" spans="1:28" ht="15">
      <c r="A1172" s="23" t="s">
        <v>7593</v>
      </c>
      <c r="B1172" s="2" t="s">
        <v>13</v>
      </c>
      <c r="C1172" s="2" t="s">
        <v>14</v>
      </c>
      <c r="D1172" s="2" t="s">
        <v>1313</v>
      </c>
      <c r="E1172" s="2" t="s">
        <v>955</v>
      </c>
      <c r="F1172" s="2" t="s">
        <v>15</v>
      </c>
      <c r="G1172" s="2" t="s">
        <v>3479</v>
      </c>
      <c r="H1172" s="2" t="s">
        <v>3518</v>
      </c>
      <c r="I1172" s="2" t="s">
        <v>16</v>
      </c>
      <c r="J1172" s="75">
        <v>37.54</v>
      </c>
      <c r="K1172" s="76">
        <v>1.14286</v>
      </c>
      <c r="L1172" s="77">
        <v>0.1875</v>
      </c>
      <c r="M1172" s="78">
        <v>41321</v>
      </c>
      <c r="N1172" s="96" t="s">
        <v>5532</v>
      </c>
      <c r="O1172" s="2" t="s">
        <v>233</v>
      </c>
      <c r="P1172" s="2" t="s">
        <v>3466</v>
      </c>
      <c r="Q1172" s="2" t="s">
        <v>3473</v>
      </c>
      <c r="R1172" s="23" t="str">
        <f t="shared" si="147"/>
        <v>OK-Noble-16N-9W-19</v>
      </c>
      <c r="S1172" s="23" t="str">
        <f t="shared" si="144"/>
        <v>16N-9W-19</v>
      </c>
      <c r="T1172" s="23" t="str">
        <f t="shared" si="145"/>
        <v>16</v>
      </c>
      <c r="U1172" s="23" t="str">
        <f t="shared" si="148"/>
        <v>N</v>
      </c>
      <c r="V1172" s="23" t="str">
        <f t="shared" si="146"/>
        <v>9</v>
      </c>
      <c r="W1172" s="23" t="str">
        <f t="shared" si="149"/>
        <v>W</v>
      </c>
      <c r="X1172" s="23" t="str">
        <f t="shared" si="150"/>
        <v>OK</v>
      </c>
      <c r="Y1172" s="184" t="str">
        <f t="shared" si="151"/>
        <v>L0008235</v>
      </c>
      <c r="Z1172" s="28"/>
      <c r="AA1172" s="28"/>
      <c r="AB1172" s="23"/>
    </row>
    <row r="1173" spans="1:28" ht="15">
      <c r="A1173" s="2" t="s">
        <v>7594</v>
      </c>
      <c r="B1173" s="2" t="s">
        <v>13</v>
      </c>
      <c r="C1173" s="2" t="s">
        <v>14</v>
      </c>
      <c r="D1173" s="2" t="s">
        <v>1314</v>
      </c>
      <c r="E1173" s="23" t="s">
        <v>3063</v>
      </c>
      <c r="F1173" s="2" t="s">
        <v>15</v>
      </c>
      <c r="G1173" s="2" t="s">
        <v>3479</v>
      </c>
      <c r="H1173" s="2" t="s">
        <v>3518</v>
      </c>
      <c r="I1173" s="2" t="s">
        <v>16</v>
      </c>
      <c r="J1173" s="75">
        <v>37.909999999999997</v>
      </c>
      <c r="K1173" s="76">
        <v>1.5590999999999999</v>
      </c>
      <c r="L1173" s="77">
        <v>0.1875</v>
      </c>
      <c r="M1173" s="78">
        <v>41783</v>
      </c>
      <c r="N1173" s="96" t="s">
        <v>5533</v>
      </c>
      <c r="O1173" s="2" t="s">
        <v>233</v>
      </c>
      <c r="P1173" s="2" t="s">
        <v>3466</v>
      </c>
      <c r="Q1173" s="2" t="s">
        <v>3473</v>
      </c>
      <c r="R1173" s="23" t="str">
        <f t="shared" si="147"/>
        <v>OK-Noble-16N-9W-19</v>
      </c>
      <c r="S1173" s="23" t="str">
        <f t="shared" si="144"/>
        <v>16N-9W-19</v>
      </c>
      <c r="T1173" s="23" t="str">
        <f t="shared" si="145"/>
        <v>16</v>
      </c>
      <c r="U1173" s="23" t="str">
        <f t="shared" si="148"/>
        <v>N</v>
      </c>
      <c r="V1173" s="23" t="str">
        <f t="shared" si="146"/>
        <v>9</v>
      </c>
      <c r="W1173" s="23" t="str">
        <f t="shared" si="149"/>
        <v>W</v>
      </c>
      <c r="X1173" s="23" t="str">
        <f t="shared" si="150"/>
        <v>OK</v>
      </c>
      <c r="Y1173" s="184" t="str">
        <f t="shared" si="151"/>
        <v>L0008236</v>
      </c>
      <c r="Z1173" s="28"/>
      <c r="AA1173" s="28"/>
      <c r="AB1173" s="23"/>
    </row>
    <row r="1174" spans="1:28" ht="15">
      <c r="A1174" s="2" t="s">
        <v>7595</v>
      </c>
      <c r="B1174" s="2" t="s">
        <v>13</v>
      </c>
      <c r="C1174" s="2" t="s">
        <v>14</v>
      </c>
      <c r="D1174" s="2" t="s">
        <v>1315</v>
      </c>
      <c r="E1174" s="2" t="s">
        <v>354</v>
      </c>
      <c r="F1174" s="2" t="s">
        <v>15</v>
      </c>
      <c r="G1174" s="2" t="s">
        <v>3479</v>
      </c>
      <c r="H1174" s="2" t="s">
        <v>3518</v>
      </c>
      <c r="I1174" s="2" t="s">
        <v>16</v>
      </c>
      <c r="J1174" s="75">
        <v>82.35</v>
      </c>
      <c r="K1174" s="76">
        <v>0.66666999999999998</v>
      </c>
      <c r="L1174" s="77">
        <v>0.2</v>
      </c>
      <c r="M1174" s="78">
        <v>41311</v>
      </c>
      <c r="N1174" s="96" t="s">
        <v>5534</v>
      </c>
      <c r="O1174" s="2" t="s">
        <v>233</v>
      </c>
      <c r="P1174" s="2" t="s">
        <v>3466</v>
      </c>
      <c r="Q1174" s="2" t="s">
        <v>3473</v>
      </c>
      <c r="R1174" s="23" t="str">
        <f t="shared" si="147"/>
        <v>OK-Noble-16N-9W-19</v>
      </c>
      <c r="S1174" s="23" t="str">
        <f t="shared" si="144"/>
        <v>16N-9W-19</v>
      </c>
      <c r="T1174" s="23" t="str">
        <f t="shared" si="145"/>
        <v>16</v>
      </c>
      <c r="U1174" s="23" t="str">
        <f t="shared" si="148"/>
        <v>N</v>
      </c>
      <c r="V1174" s="23" t="str">
        <f t="shared" si="146"/>
        <v>9</v>
      </c>
      <c r="W1174" s="23" t="str">
        <f t="shared" si="149"/>
        <v>W</v>
      </c>
      <c r="X1174" s="23" t="str">
        <f t="shared" si="150"/>
        <v>OK</v>
      </c>
      <c r="Y1174" s="184" t="str">
        <f t="shared" si="151"/>
        <v>L0008237</v>
      </c>
      <c r="Z1174" s="28"/>
      <c r="AA1174" s="28"/>
      <c r="AB1174" s="23"/>
    </row>
    <row r="1175" spans="1:28" ht="15">
      <c r="A1175" s="23" t="s">
        <v>7596</v>
      </c>
      <c r="B1175" s="2" t="s">
        <v>13</v>
      </c>
      <c r="C1175" s="2" t="s">
        <v>14</v>
      </c>
      <c r="D1175" s="2" t="s">
        <v>1316</v>
      </c>
      <c r="E1175" s="2" t="s">
        <v>995</v>
      </c>
      <c r="F1175" s="2" t="s">
        <v>15</v>
      </c>
      <c r="G1175" s="2" t="s">
        <v>3479</v>
      </c>
      <c r="H1175" s="2" t="s">
        <v>3518</v>
      </c>
      <c r="I1175" s="2" t="s">
        <v>16</v>
      </c>
      <c r="J1175" s="75">
        <v>40.729999999999997</v>
      </c>
      <c r="K1175" s="76">
        <v>0.14285999999999999</v>
      </c>
      <c r="L1175" s="77">
        <v>0.2</v>
      </c>
      <c r="M1175" s="78">
        <v>41313</v>
      </c>
      <c r="N1175" s="96" t="s">
        <v>5535</v>
      </c>
      <c r="O1175" s="2" t="s">
        <v>233</v>
      </c>
      <c r="P1175" s="2" t="s">
        <v>3466</v>
      </c>
      <c r="Q1175" s="2" t="s">
        <v>3473</v>
      </c>
      <c r="R1175" s="23" t="str">
        <f t="shared" si="147"/>
        <v>OK-Noble-16N-9W-19</v>
      </c>
      <c r="S1175" s="23" t="str">
        <f t="shared" si="144"/>
        <v>16N-9W-19</v>
      </c>
      <c r="T1175" s="23" t="str">
        <f t="shared" si="145"/>
        <v>16</v>
      </c>
      <c r="U1175" s="23" t="str">
        <f t="shared" si="148"/>
        <v>N</v>
      </c>
      <c r="V1175" s="23" t="str">
        <f t="shared" si="146"/>
        <v>9</v>
      </c>
      <c r="W1175" s="23" t="str">
        <f t="shared" si="149"/>
        <v>W</v>
      </c>
      <c r="X1175" s="23" t="str">
        <f t="shared" si="150"/>
        <v>OK</v>
      </c>
      <c r="Y1175" s="184" t="str">
        <f t="shared" si="151"/>
        <v>L0008238</v>
      </c>
      <c r="Z1175" s="28"/>
      <c r="AA1175" s="28"/>
      <c r="AB1175" s="23"/>
    </row>
    <row r="1176" spans="1:28" ht="15">
      <c r="A1176" s="2" t="s">
        <v>7597</v>
      </c>
      <c r="B1176" s="2" t="s">
        <v>13</v>
      </c>
      <c r="C1176" s="2" t="s">
        <v>14</v>
      </c>
      <c r="D1176" s="2" t="s">
        <v>1317</v>
      </c>
      <c r="E1176" s="23" t="s">
        <v>3188</v>
      </c>
      <c r="F1176" s="2" t="s">
        <v>15</v>
      </c>
      <c r="G1176" s="2" t="s">
        <v>3479</v>
      </c>
      <c r="H1176" s="2" t="s">
        <v>3518</v>
      </c>
      <c r="I1176" s="2" t="s">
        <v>16</v>
      </c>
      <c r="J1176" s="75">
        <v>79.08</v>
      </c>
      <c r="K1176" s="76">
        <v>0.33333000000000002</v>
      </c>
      <c r="L1176" s="77">
        <v>0.2</v>
      </c>
      <c r="M1176" s="78">
        <v>41314</v>
      </c>
      <c r="N1176" s="96" t="s">
        <v>5536</v>
      </c>
      <c r="O1176" s="2" t="s">
        <v>233</v>
      </c>
      <c r="P1176" s="2" t="s">
        <v>3466</v>
      </c>
      <c r="Q1176" s="2" t="s">
        <v>3473</v>
      </c>
      <c r="R1176" s="23" t="str">
        <f t="shared" si="147"/>
        <v>OK-Noble-16N-9W-19</v>
      </c>
      <c r="S1176" s="23" t="str">
        <f t="shared" si="144"/>
        <v>16N-9W-19</v>
      </c>
      <c r="T1176" s="23" t="str">
        <f t="shared" si="145"/>
        <v>16</v>
      </c>
      <c r="U1176" s="23" t="str">
        <f t="shared" si="148"/>
        <v>N</v>
      </c>
      <c r="V1176" s="23" t="str">
        <f t="shared" si="146"/>
        <v>9</v>
      </c>
      <c r="W1176" s="23" t="str">
        <f t="shared" si="149"/>
        <v>W</v>
      </c>
      <c r="X1176" s="23" t="str">
        <f t="shared" si="150"/>
        <v>OK</v>
      </c>
      <c r="Y1176" s="184" t="str">
        <f t="shared" si="151"/>
        <v>L0008239</v>
      </c>
      <c r="Z1176" s="28"/>
      <c r="AA1176" s="28"/>
      <c r="AB1176" s="23"/>
    </row>
    <row r="1177" spans="1:28" ht="15">
      <c r="A1177" s="2" t="s">
        <v>7598</v>
      </c>
      <c r="B1177" s="2" t="s">
        <v>13</v>
      </c>
      <c r="C1177" s="2" t="s">
        <v>14</v>
      </c>
      <c r="D1177" s="2" t="s">
        <v>1318</v>
      </c>
      <c r="E1177" s="23" t="s">
        <v>1589</v>
      </c>
      <c r="F1177" s="2" t="s">
        <v>15</v>
      </c>
      <c r="G1177" s="2" t="s">
        <v>3479</v>
      </c>
      <c r="H1177" s="2" t="s">
        <v>3518</v>
      </c>
      <c r="I1177" s="2" t="s">
        <v>16</v>
      </c>
      <c r="J1177" s="75">
        <v>39.65</v>
      </c>
      <c r="K1177" s="76">
        <v>0.41699999999999998</v>
      </c>
      <c r="L1177" s="77">
        <v>0.2</v>
      </c>
      <c r="M1177" s="78">
        <v>41783</v>
      </c>
      <c r="N1177" s="96" t="s">
        <v>5537</v>
      </c>
      <c r="O1177" s="2" t="s">
        <v>233</v>
      </c>
      <c r="P1177" s="2" t="s">
        <v>3466</v>
      </c>
      <c r="Q1177" s="2" t="s">
        <v>3473</v>
      </c>
      <c r="R1177" s="23" t="str">
        <f t="shared" si="147"/>
        <v>OK-Noble-16N-9W-19</v>
      </c>
      <c r="S1177" s="23" t="str">
        <f t="shared" si="144"/>
        <v>16N-9W-19</v>
      </c>
      <c r="T1177" s="23" t="str">
        <f t="shared" si="145"/>
        <v>16</v>
      </c>
      <c r="U1177" s="23" t="str">
        <f t="shared" si="148"/>
        <v>N</v>
      </c>
      <c r="V1177" s="23" t="str">
        <f t="shared" si="146"/>
        <v>9</v>
      </c>
      <c r="W1177" s="23" t="str">
        <f t="shared" si="149"/>
        <v>W</v>
      </c>
      <c r="X1177" s="23" t="str">
        <f t="shared" si="150"/>
        <v>OK</v>
      </c>
      <c r="Y1177" s="184" t="str">
        <f t="shared" si="151"/>
        <v>L0008240</v>
      </c>
      <c r="Z1177" s="28"/>
      <c r="AA1177" s="28"/>
      <c r="AB1177" s="23"/>
    </row>
    <row r="1178" spans="1:28" ht="15">
      <c r="A1178" s="23" t="s">
        <v>7599</v>
      </c>
      <c r="B1178" s="2" t="s">
        <v>13</v>
      </c>
      <c r="C1178" s="2" t="s">
        <v>14</v>
      </c>
      <c r="D1178" s="2" t="s">
        <v>1319</v>
      </c>
      <c r="E1178" s="23" t="s">
        <v>1777</v>
      </c>
      <c r="F1178" s="2" t="s">
        <v>15</v>
      </c>
      <c r="G1178" s="2" t="s">
        <v>3479</v>
      </c>
      <c r="H1178" s="2" t="s">
        <v>3518</v>
      </c>
      <c r="I1178" s="2" t="s">
        <v>16</v>
      </c>
      <c r="J1178" s="75">
        <v>40</v>
      </c>
      <c r="K1178" s="76">
        <v>0.13700000000000001</v>
      </c>
      <c r="L1178" s="77">
        <v>0.125</v>
      </c>
      <c r="M1178" s="78">
        <v>41311</v>
      </c>
      <c r="N1178" s="96" t="s">
        <v>5538</v>
      </c>
      <c r="O1178" s="2" t="s">
        <v>233</v>
      </c>
      <c r="P1178" s="2" t="s">
        <v>3466</v>
      </c>
      <c r="Q1178" s="2" t="s">
        <v>3473</v>
      </c>
      <c r="R1178" s="23" t="str">
        <f t="shared" si="147"/>
        <v>OK-Noble-16N-9W-19</v>
      </c>
      <c r="S1178" s="23" t="str">
        <f t="shared" si="144"/>
        <v>16N-9W-19</v>
      </c>
      <c r="T1178" s="23" t="str">
        <f t="shared" si="145"/>
        <v>16</v>
      </c>
      <c r="U1178" s="23" t="str">
        <f t="shared" si="148"/>
        <v>N</v>
      </c>
      <c r="V1178" s="23" t="str">
        <f t="shared" si="146"/>
        <v>9</v>
      </c>
      <c r="W1178" s="23" t="str">
        <f t="shared" si="149"/>
        <v>W</v>
      </c>
      <c r="X1178" s="23" t="str">
        <f t="shared" si="150"/>
        <v>OK</v>
      </c>
      <c r="Y1178" s="184" t="str">
        <f t="shared" si="151"/>
        <v>L0008241</v>
      </c>
      <c r="Z1178" s="28"/>
      <c r="AA1178" s="28"/>
      <c r="AB1178" s="23"/>
    </row>
    <row r="1179" spans="1:28" ht="15">
      <c r="A1179" s="2" t="s">
        <v>7600</v>
      </c>
      <c r="B1179" s="2" t="s">
        <v>13</v>
      </c>
      <c r="C1179" s="2" t="s">
        <v>14</v>
      </c>
      <c r="D1179" s="2" t="s">
        <v>1320</v>
      </c>
      <c r="E1179" s="2" t="s">
        <v>1100</v>
      </c>
      <c r="F1179" s="2" t="s">
        <v>15</v>
      </c>
      <c r="G1179" s="2" t="s">
        <v>3479</v>
      </c>
      <c r="H1179" s="2" t="s">
        <v>3516</v>
      </c>
      <c r="I1179" s="2" t="s">
        <v>16</v>
      </c>
      <c r="J1179" s="75">
        <v>79.23</v>
      </c>
      <c r="K1179" s="76">
        <v>38.124000000000002</v>
      </c>
      <c r="L1179" s="77">
        <v>0.1875</v>
      </c>
      <c r="M1179" s="78">
        <v>41300</v>
      </c>
      <c r="N1179" s="96" t="s">
        <v>3916</v>
      </c>
      <c r="O1179" s="2" t="s">
        <v>782</v>
      </c>
      <c r="P1179" s="2" t="s">
        <v>3466</v>
      </c>
      <c r="Q1179" s="2" t="s">
        <v>3473</v>
      </c>
      <c r="R1179" s="23" t="str">
        <f t="shared" si="147"/>
        <v>OK-Noble-16N-9W-29</v>
      </c>
      <c r="S1179" s="23" t="str">
        <f t="shared" si="144"/>
        <v>16N-9W-29</v>
      </c>
      <c r="T1179" s="23" t="str">
        <f t="shared" si="145"/>
        <v>16</v>
      </c>
      <c r="U1179" s="23" t="str">
        <f t="shared" si="148"/>
        <v>N</v>
      </c>
      <c r="V1179" s="23" t="str">
        <f t="shared" si="146"/>
        <v>9</v>
      </c>
      <c r="W1179" s="23" t="str">
        <f t="shared" si="149"/>
        <v>W</v>
      </c>
      <c r="X1179" s="23" t="str">
        <f t="shared" si="150"/>
        <v>OK</v>
      </c>
      <c r="Y1179" s="184" t="str">
        <f t="shared" si="151"/>
        <v>L0008242</v>
      </c>
      <c r="Z1179" s="28"/>
      <c r="AA1179" s="28"/>
      <c r="AB1179" s="23"/>
    </row>
    <row r="1180" spans="1:28" ht="15">
      <c r="A1180" s="2" t="s">
        <v>7601</v>
      </c>
      <c r="B1180" s="2" t="s">
        <v>13</v>
      </c>
      <c r="C1180" s="2" t="s">
        <v>14</v>
      </c>
      <c r="D1180" s="2" t="s">
        <v>1321</v>
      </c>
      <c r="E1180" s="23" t="s">
        <v>1502</v>
      </c>
      <c r="F1180" s="2" t="s">
        <v>15</v>
      </c>
      <c r="G1180" s="2" t="s">
        <v>3477</v>
      </c>
      <c r="H1180" s="2" t="s">
        <v>3515</v>
      </c>
      <c r="I1180" s="2" t="s">
        <v>16</v>
      </c>
      <c r="J1180" s="75">
        <v>41.83</v>
      </c>
      <c r="K1180" s="76">
        <v>5.7777700000000003</v>
      </c>
      <c r="L1180" s="77">
        <v>0.2</v>
      </c>
      <c r="M1180" s="78">
        <v>41239</v>
      </c>
      <c r="N1180" s="96" t="s">
        <v>3917</v>
      </c>
      <c r="O1180" s="2" t="s">
        <v>140</v>
      </c>
      <c r="P1180" s="2" t="s">
        <v>3466</v>
      </c>
      <c r="Q1180" s="2" t="s">
        <v>3473</v>
      </c>
      <c r="R1180" s="23" t="str">
        <f t="shared" si="147"/>
        <v>OK-Canadian-16N-9W-17</v>
      </c>
      <c r="S1180" s="23" t="str">
        <f t="shared" si="144"/>
        <v>16N-9W-17</v>
      </c>
      <c r="T1180" s="23" t="str">
        <f t="shared" si="145"/>
        <v>16</v>
      </c>
      <c r="U1180" s="23" t="str">
        <f t="shared" si="148"/>
        <v>N</v>
      </c>
      <c r="V1180" s="23" t="str">
        <f t="shared" si="146"/>
        <v>9</v>
      </c>
      <c r="W1180" s="23" t="str">
        <f t="shared" si="149"/>
        <v>W</v>
      </c>
      <c r="X1180" s="23" t="str">
        <f t="shared" si="150"/>
        <v>OK</v>
      </c>
      <c r="Y1180" s="184" t="str">
        <f t="shared" si="151"/>
        <v>L0008243</v>
      </c>
      <c r="Z1180" s="28"/>
      <c r="AA1180" s="28"/>
      <c r="AB1180" s="23"/>
    </row>
    <row r="1181" spans="1:28" ht="15">
      <c r="A1181" s="23" t="s">
        <v>7602</v>
      </c>
      <c r="B1181" s="2" t="s">
        <v>13</v>
      </c>
      <c r="C1181" s="2" t="s">
        <v>14</v>
      </c>
      <c r="D1181" s="2" t="s">
        <v>1322</v>
      </c>
      <c r="E1181" s="2" t="s">
        <v>616</v>
      </c>
      <c r="F1181" s="2" t="s">
        <v>15</v>
      </c>
      <c r="G1181" s="2" t="s">
        <v>3479</v>
      </c>
      <c r="H1181" s="2" t="s">
        <v>3518</v>
      </c>
      <c r="I1181" s="2" t="s">
        <v>16</v>
      </c>
      <c r="J1181" s="75">
        <v>44.32</v>
      </c>
      <c r="K1181" s="76">
        <v>0.58960999999999997</v>
      </c>
      <c r="L1181" s="77">
        <v>0.1875</v>
      </c>
      <c r="M1181" s="78">
        <v>41791</v>
      </c>
      <c r="N1181" s="96" t="s">
        <v>5539</v>
      </c>
      <c r="O1181" s="2" t="s">
        <v>233</v>
      </c>
      <c r="P1181" s="2" t="s">
        <v>3466</v>
      </c>
      <c r="Q1181" s="2" t="s">
        <v>3473</v>
      </c>
      <c r="R1181" s="23" t="str">
        <f t="shared" si="147"/>
        <v>OK-Noble-16N-9W-19</v>
      </c>
      <c r="S1181" s="23" t="str">
        <f t="shared" si="144"/>
        <v>16N-9W-19</v>
      </c>
      <c r="T1181" s="23" t="str">
        <f t="shared" si="145"/>
        <v>16</v>
      </c>
      <c r="U1181" s="23" t="str">
        <f t="shared" si="148"/>
        <v>N</v>
      </c>
      <c r="V1181" s="23" t="str">
        <f t="shared" si="146"/>
        <v>9</v>
      </c>
      <c r="W1181" s="23" t="str">
        <f t="shared" si="149"/>
        <v>W</v>
      </c>
      <c r="X1181" s="23" t="str">
        <f t="shared" si="150"/>
        <v>OK</v>
      </c>
      <c r="Y1181" s="184" t="str">
        <f t="shared" si="151"/>
        <v>L0008244</v>
      </c>
      <c r="Z1181" s="28"/>
      <c r="AA1181" s="28"/>
      <c r="AB1181" s="23"/>
    </row>
    <row r="1182" spans="1:28" ht="15">
      <c r="A1182" s="2" t="s">
        <v>7603</v>
      </c>
      <c r="B1182" s="2" t="s">
        <v>13</v>
      </c>
      <c r="C1182" s="2" t="s">
        <v>14</v>
      </c>
      <c r="D1182" s="2" t="s">
        <v>1323</v>
      </c>
      <c r="E1182" s="2" t="s">
        <v>1177</v>
      </c>
      <c r="F1182" s="2" t="s">
        <v>15</v>
      </c>
      <c r="G1182" s="2" t="s">
        <v>3479</v>
      </c>
      <c r="H1182" s="2" t="s">
        <v>3518</v>
      </c>
      <c r="I1182" s="2" t="s">
        <v>16</v>
      </c>
      <c r="J1182" s="75">
        <v>38.799999999999997</v>
      </c>
      <c r="K1182" s="76">
        <v>2.5</v>
      </c>
      <c r="L1182" s="77">
        <v>0.125</v>
      </c>
      <c r="M1182" s="78">
        <v>41318</v>
      </c>
      <c r="N1182" s="96" t="s">
        <v>5534</v>
      </c>
      <c r="O1182" s="2" t="s">
        <v>233</v>
      </c>
      <c r="P1182" s="2" t="s">
        <v>3466</v>
      </c>
      <c r="Q1182" s="2" t="s">
        <v>3473</v>
      </c>
      <c r="R1182" s="23" t="str">
        <f t="shared" si="147"/>
        <v>OK-Noble-16N-9W-19</v>
      </c>
      <c r="S1182" s="23" t="str">
        <f t="shared" si="144"/>
        <v>16N-9W-19</v>
      </c>
      <c r="T1182" s="23" t="str">
        <f t="shared" si="145"/>
        <v>16</v>
      </c>
      <c r="U1182" s="23" t="str">
        <f t="shared" si="148"/>
        <v>N</v>
      </c>
      <c r="V1182" s="23" t="str">
        <f t="shared" si="146"/>
        <v>9</v>
      </c>
      <c r="W1182" s="23" t="str">
        <f t="shared" si="149"/>
        <v>W</v>
      </c>
      <c r="X1182" s="23" t="str">
        <f t="shared" si="150"/>
        <v>OK</v>
      </c>
      <c r="Y1182" s="184" t="str">
        <f t="shared" si="151"/>
        <v>L0008245</v>
      </c>
      <c r="Z1182" s="28"/>
      <c r="AA1182" s="28"/>
      <c r="AB1182" s="23"/>
    </row>
    <row r="1183" spans="1:28" ht="15">
      <c r="A1183" s="2" t="s">
        <v>7604</v>
      </c>
      <c r="B1183" s="2" t="s">
        <v>13</v>
      </c>
      <c r="C1183" s="2" t="s">
        <v>14</v>
      </c>
      <c r="D1183" s="2" t="s">
        <v>1324</v>
      </c>
      <c r="E1183" s="23" t="s">
        <v>2207</v>
      </c>
      <c r="F1183" s="2" t="s">
        <v>15</v>
      </c>
      <c r="G1183" s="2" t="s">
        <v>3479</v>
      </c>
      <c r="H1183" s="2" t="s">
        <v>3518</v>
      </c>
      <c r="I1183" s="2" t="s">
        <v>16</v>
      </c>
      <c r="J1183" s="75">
        <v>111.52</v>
      </c>
      <c r="K1183" s="76">
        <v>12.667</v>
      </c>
      <c r="L1183" s="77">
        <v>0.1875</v>
      </c>
      <c r="M1183" s="78">
        <v>41312</v>
      </c>
      <c r="N1183" s="96" t="s">
        <v>5499</v>
      </c>
      <c r="O1183" s="2" t="s">
        <v>233</v>
      </c>
      <c r="P1183" s="2" t="s">
        <v>3466</v>
      </c>
      <c r="Q1183" s="2" t="s">
        <v>3473</v>
      </c>
      <c r="R1183" s="23" t="str">
        <f t="shared" si="147"/>
        <v>OK-Noble-16N-9W-19</v>
      </c>
      <c r="S1183" s="23" t="str">
        <f t="shared" si="144"/>
        <v>16N-9W-19</v>
      </c>
      <c r="T1183" s="23" t="str">
        <f t="shared" si="145"/>
        <v>16</v>
      </c>
      <c r="U1183" s="23" t="str">
        <f t="shared" si="148"/>
        <v>N</v>
      </c>
      <c r="V1183" s="23" t="str">
        <f t="shared" si="146"/>
        <v>9</v>
      </c>
      <c r="W1183" s="23" t="str">
        <f t="shared" si="149"/>
        <v>W</v>
      </c>
      <c r="X1183" s="23" t="str">
        <f t="shared" si="150"/>
        <v>OK</v>
      </c>
      <c r="Y1183" s="184" t="str">
        <f t="shared" si="151"/>
        <v>L0008246</v>
      </c>
      <c r="Z1183" s="28"/>
      <c r="AA1183" s="28"/>
      <c r="AB1183" s="23"/>
    </row>
    <row r="1184" spans="1:28" ht="15">
      <c r="A1184" s="23" t="s">
        <v>7605</v>
      </c>
      <c r="B1184" s="2" t="s">
        <v>13</v>
      </c>
      <c r="C1184" s="2" t="s">
        <v>14</v>
      </c>
      <c r="D1184" s="2" t="s">
        <v>1325</v>
      </c>
      <c r="E1184" s="23" t="s">
        <v>2147</v>
      </c>
      <c r="F1184" s="2" t="s">
        <v>15</v>
      </c>
      <c r="G1184" s="2" t="s">
        <v>3479</v>
      </c>
      <c r="H1184" s="2" t="s">
        <v>3518</v>
      </c>
      <c r="I1184" s="2" t="s">
        <v>16</v>
      </c>
      <c r="J1184" s="75">
        <v>119.2</v>
      </c>
      <c r="K1184" s="76">
        <v>12.667</v>
      </c>
      <c r="L1184" s="77">
        <v>0.1875</v>
      </c>
      <c r="M1184" s="78">
        <v>41309</v>
      </c>
      <c r="N1184" s="96" t="s">
        <v>5540</v>
      </c>
      <c r="O1184" s="2" t="s">
        <v>233</v>
      </c>
      <c r="P1184" s="2" t="s">
        <v>3466</v>
      </c>
      <c r="Q1184" s="2" t="s">
        <v>3473</v>
      </c>
      <c r="R1184" s="23" t="str">
        <f t="shared" si="147"/>
        <v>OK-Noble-16N-9W-19</v>
      </c>
      <c r="S1184" s="23" t="str">
        <f t="shared" si="144"/>
        <v>16N-9W-19</v>
      </c>
      <c r="T1184" s="23" t="str">
        <f t="shared" si="145"/>
        <v>16</v>
      </c>
      <c r="U1184" s="23" t="str">
        <f t="shared" si="148"/>
        <v>N</v>
      </c>
      <c r="V1184" s="23" t="str">
        <f t="shared" si="146"/>
        <v>9</v>
      </c>
      <c r="W1184" s="23" t="str">
        <f t="shared" si="149"/>
        <v>W</v>
      </c>
      <c r="X1184" s="23" t="str">
        <f t="shared" si="150"/>
        <v>OK</v>
      </c>
      <c r="Y1184" s="184" t="str">
        <f t="shared" si="151"/>
        <v>L0008247</v>
      </c>
      <c r="Z1184" s="28"/>
      <c r="AA1184" s="28"/>
      <c r="AB1184" s="23"/>
    </row>
    <row r="1185" spans="1:28" ht="15">
      <c r="A1185" s="2" t="s">
        <v>7606</v>
      </c>
      <c r="B1185" s="2" t="s">
        <v>13</v>
      </c>
      <c r="C1185" s="2" t="s">
        <v>14</v>
      </c>
      <c r="D1185" s="2" t="s">
        <v>1326</v>
      </c>
      <c r="E1185" s="23" t="s">
        <v>2404</v>
      </c>
      <c r="F1185" s="2" t="s">
        <v>15</v>
      </c>
      <c r="G1185" s="2" t="s">
        <v>3479</v>
      </c>
      <c r="H1185" s="2" t="s">
        <v>3518</v>
      </c>
      <c r="I1185" s="2" t="s">
        <v>16</v>
      </c>
      <c r="J1185" s="75">
        <v>45.06</v>
      </c>
      <c r="K1185" s="76">
        <v>0.51590999999999998</v>
      </c>
      <c r="L1185" s="77">
        <v>0.1875</v>
      </c>
      <c r="M1185" s="78">
        <v>41786</v>
      </c>
      <c r="N1185" s="96" t="s">
        <v>5541</v>
      </c>
      <c r="O1185" s="2" t="s">
        <v>233</v>
      </c>
      <c r="P1185" s="2" t="s">
        <v>3466</v>
      </c>
      <c r="Q1185" s="2" t="s">
        <v>3473</v>
      </c>
      <c r="R1185" s="23" t="str">
        <f t="shared" si="147"/>
        <v>OK-Noble-16N-9W-19</v>
      </c>
      <c r="S1185" s="23" t="str">
        <f t="shared" si="144"/>
        <v>16N-9W-19</v>
      </c>
      <c r="T1185" s="23" t="str">
        <f t="shared" si="145"/>
        <v>16</v>
      </c>
      <c r="U1185" s="23" t="str">
        <f t="shared" si="148"/>
        <v>N</v>
      </c>
      <c r="V1185" s="23" t="str">
        <f t="shared" si="146"/>
        <v>9</v>
      </c>
      <c r="W1185" s="23" t="str">
        <f t="shared" si="149"/>
        <v>W</v>
      </c>
      <c r="X1185" s="23" t="str">
        <f t="shared" si="150"/>
        <v>OK</v>
      </c>
      <c r="Y1185" s="184" t="str">
        <f t="shared" si="151"/>
        <v>L0008248</v>
      </c>
      <c r="Z1185" s="28"/>
      <c r="AA1185" s="28"/>
      <c r="AB1185" s="23"/>
    </row>
    <row r="1186" spans="1:28" ht="15">
      <c r="A1186" s="2" t="s">
        <v>7607</v>
      </c>
      <c r="B1186" s="2" t="s">
        <v>13</v>
      </c>
      <c r="C1186" s="2" t="s">
        <v>14</v>
      </c>
      <c r="D1186" s="2" t="s">
        <v>1328</v>
      </c>
      <c r="E1186" s="2" t="s">
        <v>506</v>
      </c>
      <c r="F1186" s="2" t="s">
        <v>15</v>
      </c>
      <c r="G1186" s="2" t="s">
        <v>3479</v>
      </c>
      <c r="H1186" s="2" t="s">
        <v>3518</v>
      </c>
      <c r="I1186" s="2" t="s">
        <v>16</v>
      </c>
      <c r="J1186" s="75">
        <v>74.17</v>
      </c>
      <c r="K1186" s="76">
        <v>2</v>
      </c>
      <c r="L1186" s="77">
        <v>0.1875</v>
      </c>
      <c r="M1186" s="78">
        <v>41302</v>
      </c>
      <c r="N1186" s="96" t="s">
        <v>5538</v>
      </c>
      <c r="O1186" s="2" t="s">
        <v>233</v>
      </c>
      <c r="P1186" s="2" t="s">
        <v>3466</v>
      </c>
      <c r="Q1186" s="2" t="s">
        <v>3473</v>
      </c>
      <c r="R1186" s="23" t="str">
        <f t="shared" si="147"/>
        <v>OK-Noble-16N-9W-19</v>
      </c>
      <c r="S1186" s="23" t="str">
        <f t="shared" si="144"/>
        <v>16N-9W-19</v>
      </c>
      <c r="T1186" s="23" t="str">
        <f t="shared" si="145"/>
        <v>16</v>
      </c>
      <c r="U1186" s="23" t="str">
        <f t="shared" si="148"/>
        <v>N</v>
      </c>
      <c r="V1186" s="23" t="str">
        <f t="shared" si="146"/>
        <v>9</v>
      </c>
      <c r="W1186" s="23" t="str">
        <f t="shared" si="149"/>
        <v>W</v>
      </c>
      <c r="X1186" s="23" t="str">
        <f t="shared" si="150"/>
        <v>OK</v>
      </c>
      <c r="Y1186" s="184" t="str">
        <f t="shared" si="151"/>
        <v>L0008249</v>
      </c>
      <c r="Z1186" s="28"/>
      <c r="AA1186" s="28"/>
      <c r="AB1186" s="23"/>
    </row>
    <row r="1187" spans="1:28" ht="15">
      <c r="A1187" s="23" t="s">
        <v>7608</v>
      </c>
      <c r="B1187" s="2" t="s">
        <v>13</v>
      </c>
      <c r="C1187" s="2" t="s">
        <v>14</v>
      </c>
      <c r="D1187" s="2" t="s">
        <v>1329</v>
      </c>
      <c r="E1187" s="2" t="s">
        <v>215</v>
      </c>
      <c r="F1187" s="2" t="s">
        <v>15</v>
      </c>
      <c r="G1187" s="2" t="s">
        <v>3479</v>
      </c>
      <c r="H1187" s="2" t="s">
        <v>3516</v>
      </c>
      <c r="I1187" s="2" t="s">
        <v>16</v>
      </c>
      <c r="J1187" s="75">
        <v>86.66</v>
      </c>
      <c r="K1187" s="76">
        <v>0.33449899999999999</v>
      </c>
      <c r="L1187" s="77">
        <v>0.125</v>
      </c>
      <c r="M1187" s="78">
        <v>41315</v>
      </c>
      <c r="N1187" s="96" t="s">
        <v>5542</v>
      </c>
      <c r="O1187" s="2" t="s">
        <v>782</v>
      </c>
      <c r="P1187" s="2" t="s">
        <v>3466</v>
      </c>
      <c r="Q1187" s="2" t="s">
        <v>3473</v>
      </c>
      <c r="R1187" s="23" t="str">
        <f t="shared" si="147"/>
        <v>OK-Noble-16N-9W-29</v>
      </c>
      <c r="S1187" s="23" t="str">
        <f t="shared" si="144"/>
        <v>16N-9W-29</v>
      </c>
      <c r="T1187" s="23" t="str">
        <f t="shared" si="145"/>
        <v>16</v>
      </c>
      <c r="U1187" s="23" t="str">
        <f t="shared" si="148"/>
        <v>N</v>
      </c>
      <c r="V1187" s="23" t="str">
        <f t="shared" si="146"/>
        <v>9</v>
      </c>
      <c r="W1187" s="23" t="str">
        <f t="shared" si="149"/>
        <v>W</v>
      </c>
      <c r="X1187" s="23" t="str">
        <f t="shared" si="150"/>
        <v>OK</v>
      </c>
      <c r="Y1187" s="184" t="str">
        <f t="shared" si="151"/>
        <v>L0008250</v>
      </c>
      <c r="Z1187" s="28"/>
      <c r="AA1187" s="28"/>
      <c r="AB1187" s="23"/>
    </row>
    <row r="1188" spans="1:28" ht="15">
      <c r="A1188" s="2" t="s">
        <v>7609</v>
      </c>
      <c r="B1188" s="2" t="s">
        <v>13</v>
      </c>
      <c r="C1188" s="2" t="s">
        <v>14</v>
      </c>
      <c r="D1188" s="2" t="s">
        <v>1330</v>
      </c>
      <c r="E1188" s="23" t="s">
        <v>2276</v>
      </c>
      <c r="F1188" s="2" t="s">
        <v>15</v>
      </c>
      <c r="G1188" s="2" t="s">
        <v>3477</v>
      </c>
      <c r="H1188" s="2" t="s">
        <v>3516</v>
      </c>
      <c r="I1188" s="2" t="s">
        <v>16</v>
      </c>
      <c r="J1188" s="75">
        <v>43.26</v>
      </c>
      <c r="K1188" s="76">
        <v>7.5</v>
      </c>
      <c r="L1188" s="77">
        <v>0.1875</v>
      </c>
      <c r="M1188" s="78">
        <v>41329</v>
      </c>
      <c r="N1188" s="96" t="s">
        <v>4620</v>
      </c>
      <c r="O1188" s="2" t="s">
        <v>782</v>
      </c>
      <c r="P1188" s="2" t="s">
        <v>3466</v>
      </c>
      <c r="Q1188" s="2" t="s">
        <v>3473</v>
      </c>
      <c r="R1188" s="23" t="str">
        <f t="shared" si="147"/>
        <v>OK-Canadian-16N-9W-29</v>
      </c>
      <c r="S1188" s="23" t="str">
        <f t="shared" si="144"/>
        <v>16N-9W-29</v>
      </c>
      <c r="T1188" s="23" t="str">
        <f t="shared" si="145"/>
        <v>16</v>
      </c>
      <c r="U1188" s="23" t="str">
        <f t="shared" si="148"/>
        <v>N</v>
      </c>
      <c r="V1188" s="23" t="str">
        <f t="shared" si="146"/>
        <v>9</v>
      </c>
      <c r="W1188" s="23" t="str">
        <f t="shared" si="149"/>
        <v>W</v>
      </c>
      <c r="X1188" s="23" t="str">
        <f t="shared" si="150"/>
        <v>OK</v>
      </c>
      <c r="Y1188" s="184" t="str">
        <f t="shared" si="151"/>
        <v>L0008251</v>
      </c>
      <c r="Z1188" s="28"/>
      <c r="AA1188" s="28"/>
      <c r="AB1188" s="23"/>
    </row>
    <row r="1189" spans="1:28" ht="15">
      <c r="A1189" s="2" t="s">
        <v>7610</v>
      </c>
      <c r="B1189" s="2" t="s">
        <v>13</v>
      </c>
      <c r="C1189" s="2" t="s">
        <v>14</v>
      </c>
      <c r="D1189" s="2" t="s">
        <v>1331</v>
      </c>
      <c r="E1189" s="2" t="s">
        <v>616</v>
      </c>
      <c r="F1189" s="2" t="s">
        <v>15</v>
      </c>
      <c r="G1189" s="2" t="s">
        <v>3479</v>
      </c>
      <c r="H1189" s="2" t="s">
        <v>3518</v>
      </c>
      <c r="I1189" s="2" t="s">
        <v>16</v>
      </c>
      <c r="J1189" s="75">
        <v>38.799999999999997</v>
      </c>
      <c r="K1189" s="76">
        <v>0.6</v>
      </c>
      <c r="L1189" s="77">
        <v>0.1875</v>
      </c>
      <c r="M1189" s="78">
        <v>41728</v>
      </c>
      <c r="N1189" s="96" t="s">
        <v>5543</v>
      </c>
      <c r="O1189" s="2" t="s">
        <v>233</v>
      </c>
      <c r="P1189" s="2" t="s">
        <v>3466</v>
      </c>
      <c r="Q1189" s="2" t="s">
        <v>3473</v>
      </c>
      <c r="R1189" s="23" t="str">
        <f t="shared" si="147"/>
        <v>OK-Noble-16N-9W-19</v>
      </c>
      <c r="S1189" s="23" t="str">
        <f t="shared" si="144"/>
        <v>16N-9W-19</v>
      </c>
      <c r="T1189" s="23" t="str">
        <f t="shared" si="145"/>
        <v>16</v>
      </c>
      <c r="U1189" s="23" t="str">
        <f t="shared" si="148"/>
        <v>N</v>
      </c>
      <c r="V1189" s="23" t="str">
        <f t="shared" si="146"/>
        <v>9</v>
      </c>
      <c r="W1189" s="23" t="str">
        <f t="shared" si="149"/>
        <v>W</v>
      </c>
      <c r="X1189" s="23" t="str">
        <f t="shared" si="150"/>
        <v>OK</v>
      </c>
      <c r="Y1189" s="184" t="str">
        <f t="shared" si="151"/>
        <v>L0008252</v>
      </c>
      <c r="Z1189" s="28"/>
      <c r="AA1189" s="28"/>
      <c r="AB1189" s="23"/>
    </row>
    <row r="1190" spans="1:28" ht="15">
      <c r="A1190" s="23" t="s">
        <v>7611</v>
      </c>
      <c r="B1190" s="2" t="s">
        <v>13</v>
      </c>
      <c r="C1190" s="2" t="s">
        <v>14</v>
      </c>
      <c r="D1190" s="2" t="s">
        <v>1332</v>
      </c>
      <c r="E1190" s="23" t="s">
        <v>1274</v>
      </c>
      <c r="F1190" s="2" t="s">
        <v>15</v>
      </c>
      <c r="G1190" s="2" t="s">
        <v>3479</v>
      </c>
      <c r="H1190" s="2" t="s">
        <v>3515</v>
      </c>
      <c r="I1190" s="2" t="s">
        <v>16</v>
      </c>
      <c r="J1190" s="75">
        <v>32.299999999999997</v>
      </c>
      <c r="K1190" s="76">
        <v>0.47110000000000002</v>
      </c>
      <c r="L1190" s="77">
        <v>0.2</v>
      </c>
      <c r="M1190" s="78">
        <v>41221</v>
      </c>
      <c r="N1190" s="96" t="s">
        <v>5544</v>
      </c>
      <c r="O1190" s="2" t="s">
        <v>140</v>
      </c>
      <c r="P1190" s="2" t="s">
        <v>3466</v>
      </c>
      <c r="Q1190" s="2" t="s">
        <v>3473</v>
      </c>
      <c r="R1190" s="23" t="str">
        <f t="shared" si="147"/>
        <v>OK-Noble-16N-9W-17</v>
      </c>
      <c r="S1190" s="23" t="str">
        <f t="shared" si="144"/>
        <v>16N-9W-17</v>
      </c>
      <c r="T1190" s="23" t="str">
        <f t="shared" si="145"/>
        <v>16</v>
      </c>
      <c r="U1190" s="23" t="str">
        <f t="shared" si="148"/>
        <v>N</v>
      </c>
      <c r="V1190" s="23" t="str">
        <f t="shared" si="146"/>
        <v>9</v>
      </c>
      <c r="W1190" s="23" t="str">
        <f t="shared" si="149"/>
        <v>W</v>
      </c>
      <c r="X1190" s="23" t="str">
        <f t="shared" si="150"/>
        <v>OK</v>
      </c>
      <c r="Y1190" s="184" t="str">
        <f t="shared" si="151"/>
        <v>L0008253</v>
      </c>
      <c r="Z1190" s="28"/>
      <c r="AA1190" s="28"/>
      <c r="AB1190" s="23"/>
    </row>
    <row r="1191" spans="1:28" ht="15">
      <c r="A1191" s="2" t="s">
        <v>7612</v>
      </c>
      <c r="B1191" s="2" t="s">
        <v>13</v>
      </c>
      <c r="C1191" s="2" t="s">
        <v>14</v>
      </c>
      <c r="D1191" s="2" t="s">
        <v>1333</v>
      </c>
      <c r="E1191" s="23" t="s">
        <v>1589</v>
      </c>
      <c r="F1191" s="2" t="s">
        <v>15</v>
      </c>
      <c r="G1191" s="2" t="s">
        <v>3477</v>
      </c>
      <c r="H1191" s="2" t="s">
        <v>3516</v>
      </c>
      <c r="I1191" s="2" t="s">
        <v>16</v>
      </c>
      <c r="J1191" s="75">
        <v>86.31</v>
      </c>
      <c r="K1191" s="76">
        <v>4.2360300000000004</v>
      </c>
      <c r="L1191" s="77">
        <v>0.1875</v>
      </c>
      <c r="M1191" s="78">
        <v>41172</v>
      </c>
      <c r="N1191" s="96" t="s">
        <v>3918</v>
      </c>
      <c r="O1191" s="2" t="s">
        <v>782</v>
      </c>
      <c r="P1191" s="2" t="s">
        <v>3466</v>
      </c>
      <c r="Q1191" s="2" t="s">
        <v>3473</v>
      </c>
      <c r="R1191" s="23" t="str">
        <f t="shared" si="147"/>
        <v>OK-Canadian-16N-9W-29</v>
      </c>
      <c r="S1191" s="23" t="str">
        <f t="shared" si="144"/>
        <v>16N-9W-29</v>
      </c>
      <c r="T1191" s="23" t="str">
        <f t="shared" si="145"/>
        <v>16</v>
      </c>
      <c r="U1191" s="23" t="str">
        <f t="shared" si="148"/>
        <v>N</v>
      </c>
      <c r="V1191" s="23" t="str">
        <f t="shared" si="146"/>
        <v>9</v>
      </c>
      <c r="W1191" s="23" t="str">
        <f t="shared" si="149"/>
        <v>W</v>
      </c>
      <c r="X1191" s="23" t="str">
        <f t="shared" si="150"/>
        <v>OK</v>
      </c>
      <c r="Y1191" s="184" t="str">
        <f t="shared" si="151"/>
        <v>L0008254</v>
      </c>
      <c r="Z1191" s="28"/>
      <c r="AA1191" s="28"/>
      <c r="AB1191" s="23"/>
    </row>
    <row r="1192" spans="1:28" ht="15">
      <c r="A1192" s="2" t="s">
        <v>7613</v>
      </c>
      <c r="B1192" s="2" t="s">
        <v>13</v>
      </c>
      <c r="C1192" s="2" t="s">
        <v>14</v>
      </c>
      <c r="D1192" s="2" t="s">
        <v>1334</v>
      </c>
      <c r="E1192" s="23" t="s">
        <v>201</v>
      </c>
      <c r="F1192" s="2" t="s">
        <v>15</v>
      </c>
      <c r="G1192" s="2" t="s">
        <v>3477</v>
      </c>
      <c r="H1192" s="2" t="s">
        <v>3516</v>
      </c>
      <c r="I1192" s="2" t="s">
        <v>16</v>
      </c>
      <c r="J1192" s="75">
        <v>78.3</v>
      </c>
      <c r="K1192" s="76">
        <v>4.2360300000000004</v>
      </c>
      <c r="L1192" s="77">
        <v>0.1875</v>
      </c>
      <c r="M1192" s="78">
        <v>41186</v>
      </c>
      <c r="N1192" s="96" t="s">
        <v>5545</v>
      </c>
      <c r="O1192" s="2" t="s">
        <v>782</v>
      </c>
      <c r="P1192" s="2" t="s">
        <v>3466</v>
      </c>
      <c r="Q1192" s="2" t="s">
        <v>3473</v>
      </c>
      <c r="R1192" s="23" t="str">
        <f t="shared" si="147"/>
        <v>OK-Canadian-16N-9W-29</v>
      </c>
      <c r="S1192" s="23" t="str">
        <f t="shared" si="144"/>
        <v>16N-9W-29</v>
      </c>
      <c r="T1192" s="23" t="str">
        <f t="shared" si="145"/>
        <v>16</v>
      </c>
      <c r="U1192" s="23" t="str">
        <f t="shared" si="148"/>
        <v>N</v>
      </c>
      <c r="V1192" s="23" t="str">
        <f t="shared" si="146"/>
        <v>9</v>
      </c>
      <c r="W1192" s="23" t="str">
        <f t="shared" si="149"/>
        <v>W</v>
      </c>
      <c r="X1192" s="23" t="str">
        <f t="shared" si="150"/>
        <v>OK</v>
      </c>
      <c r="Y1192" s="184" t="str">
        <f t="shared" si="151"/>
        <v>L0008255</v>
      </c>
      <c r="Z1192" s="28"/>
      <c r="AA1192" s="28"/>
      <c r="AB1192" s="23"/>
    </row>
    <row r="1193" spans="1:28" ht="15">
      <c r="A1193" s="23" t="s">
        <v>7614</v>
      </c>
      <c r="B1193" s="2" t="s">
        <v>13</v>
      </c>
      <c r="C1193" s="2" t="s">
        <v>14</v>
      </c>
      <c r="D1193" s="2" t="s">
        <v>1335</v>
      </c>
      <c r="E1193" s="23" t="s">
        <v>1274</v>
      </c>
      <c r="F1193" s="2" t="s">
        <v>15</v>
      </c>
      <c r="G1193" s="2" t="s">
        <v>3479</v>
      </c>
      <c r="H1193" s="2" t="s">
        <v>3518</v>
      </c>
      <c r="I1193" s="2" t="s">
        <v>16</v>
      </c>
      <c r="J1193" s="75">
        <v>79</v>
      </c>
      <c r="K1193" s="76">
        <v>5.7099999999999998E-2</v>
      </c>
      <c r="L1193" s="77">
        <v>0.2</v>
      </c>
      <c r="M1193" s="78">
        <v>41777</v>
      </c>
      <c r="N1193" s="96" t="s">
        <v>5546</v>
      </c>
      <c r="O1193" s="2" t="s">
        <v>233</v>
      </c>
      <c r="P1193" s="2" t="s">
        <v>3466</v>
      </c>
      <c r="Q1193" s="2" t="s">
        <v>3473</v>
      </c>
      <c r="R1193" s="23" t="str">
        <f t="shared" si="147"/>
        <v>OK-Noble-16N-9W-19</v>
      </c>
      <c r="S1193" s="23" t="str">
        <f t="shared" si="144"/>
        <v>16N-9W-19</v>
      </c>
      <c r="T1193" s="23" t="str">
        <f t="shared" si="145"/>
        <v>16</v>
      </c>
      <c r="U1193" s="23" t="str">
        <f t="shared" si="148"/>
        <v>N</v>
      </c>
      <c r="V1193" s="23" t="str">
        <f t="shared" si="146"/>
        <v>9</v>
      </c>
      <c r="W1193" s="23" t="str">
        <f t="shared" si="149"/>
        <v>W</v>
      </c>
      <c r="X1193" s="23" t="str">
        <f t="shared" si="150"/>
        <v>OK</v>
      </c>
      <c r="Y1193" s="184" t="str">
        <f t="shared" si="151"/>
        <v>L0008256</v>
      </c>
      <c r="Z1193" s="28"/>
      <c r="AA1193" s="28"/>
      <c r="AB1193" s="23"/>
    </row>
    <row r="1194" spans="1:28" ht="15">
      <c r="A1194" s="2" t="s">
        <v>7615</v>
      </c>
      <c r="B1194" s="2" t="s">
        <v>13</v>
      </c>
      <c r="C1194" s="2" t="s">
        <v>14</v>
      </c>
      <c r="D1194" s="2" t="s">
        <v>1336</v>
      </c>
      <c r="E1194" s="2" t="s">
        <v>774</v>
      </c>
      <c r="F1194" s="2" t="s">
        <v>15</v>
      </c>
      <c r="G1194" s="2" t="s">
        <v>3479</v>
      </c>
      <c r="H1194" s="2" t="s">
        <v>3518</v>
      </c>
      <c r="I1194" s="2" t="s">
        <v>16</v>
      </c>
      <c r="J1194" s="75">
        <v>38.75</v>
      </c>
      <c r="K1194" s="76">
        <v>1</v>
      </c>
      <c r="L1194" s="77">
        <v>0.1875</v>
      </c>
      <c r="M1194" s="78">
        <v>41311</v>
      </c>
      <c r="N1194" s="96" t="s">
        <v>5547</v>
      </c>
      <c r="O1194" s="2" t="s">
        <v>233</v>
      </c>
      <c r="P1194" s="2" t="s">
        <v>3466</v>
      </c>
      <c r="Q1194" s="2" t="s">
        <v>3473</v>
      </c>
      <c r="R1194" s="23" t="str">
        <f t="shared" si="147"/>
        <v>OK-Noble-16N-9W-19</v>
      </c>
      <c r="S1194" s="23" t="str">
        <f t="shared" si="144"/>
        <v>16N-9W-19</v>
      </c>
      <c r="T1194" s="23" t="str">
        <f t="shared" si="145"/>
        <v>16</v>
      </c>
      <c r="U1194" s="23" t="str">
        <f t="shared" si="148"/>
        <v>N</v>
      </c>
      <c r="V1194" s="23" t="str">
        <f t="shared" si="146"/>
        <v>9</v>
      </c>
      <c r="W1194" s="23" t="str">
        <f t="shared" si="149"/>
        <v>W</v>
      </c>
      <c r="X1194" s="23" t="str">
        <f t="shared" si="150"/>
        <v>OK</v>
      </c>
      <c r="Y1194" s="184" t="str">
        <f t="shared" si="151"/>
        <v>L0008257</v>
      </c>
      <c r="Z1194" s="28"/>
      <c r="AA1194" s="28"/>
      <c r="AB1194" s="23"/>
    </row>
    <row r="1195" spans="1:28" ht="15">
      <c r="A1195" s="2" t="s">
        <v>7616</v>
      </c>
      <c r="B1195" s="2" t="s">
        <v>13</v>
      </c>
      <c r="C1195" s="2" t="s">
        <v>14</v>
      </c>
      <c r="D1195" s="2" t="s">
        <v>1337</v>
      </c>
      <c r="E1195" s="2" t="s">
        <v>1177</v>
      </c>
      <c r="F1195" s="2" t="s">
        <v>15</v>
      </c>
      <c r="G1195" s="2" t="s">
        <v>3479</v>
      </c>
      <c r="H1195" s="2" t="s">
        <v>3518</v>
      </c>
      <c r="I1195" s="2" t="s">
        <v>16</v>
      </c>
      <c r="J1195" s="75">
        <v>37.880000000000003</v>
      </c>
      <c r="K1195" s="76">
        <v>2.5</v>
      </c>
      <c r="L1195" s="77">
        <v>0.125</v>
      </c>
      <c r="M1195" s="78">
        <v>41314</v>
      </c>
      <c r="N1195" s="96" t="s">
        <v>5548</v>
      </c>
      <c r="O1195" s="2" t="s">
        <v>233</v>
      </c>
      <c r="P1195" s="2" t="s">
        <v>3466</v>
      </c>
      <c r="Q1195" s="2" t="s">
        <v>3473</v>
      </c>
      <c r="R1195" s="23" t="str">
        <f t="shared" si="147"/>
        <v>OK-Noble-16N-9W-19</v>
      </c>
      <c r="S1195" s="23" t="str">
        <f t="shared" si="144"/>
        <v>16N-9W-19</v>
      </c>
      <c r="T1195" s="23" t="str">
        <f t="shared" si="145"/>
        <v>16</v>
      </c>
      <c r="U1195" s="23" t="str">
        <f t="shared" si="148"/>
        <v>N</v>
      </c>
      <c r="V1195" s="23" t="str">
        <f t="shared" si="146"/>
        <v>9</v>
      </c>
      <c r="W1195" s="23" t="str">
        <f t="shared" si="149"/>
        <v>W</v>
      </c>
      <c r="X1195" s="23" t="str">
        <f t="shared" si="150"/>
        <v>OK</v>
      </c>
      <c r="Y1195" s="184" t="str">
        <f t="shared" si="151"/>
        <v>L0008258</v>
      </c>
      <c r="Z1195" s="28"/>
      <c r="AA1195" s="28"/>
      <c r="AB1195" s="23"/>
    </row>
    <row r="1196" spans="1:28" ht="15">
      <c r="A1196" s="23" t="s">
        <v>7617</v>
      </c>
      <c r="B1196" s="2" t="s">
        <v>13</v>
      </c>
      <c r="C1196" s="2" t="s">
        <v>14</v>
      </c>
      <c r="D1196" s="2" t="s">
        <v>1338</v>
      </c>
      <c r="E1196" s="23" t="s">
        <v>3188</v>
      </c>
      <c r="F1196" s="2" t="s">
        <v>15</v>
      </c>
      <c r="G1196" s="2" t="s">
        <v>3479</v>
      </c>
      <c r="H1196" s="2" t="s">
        <v>3518</v>
      </c>
      <c r="I1196" s="2" t="s">
        <v>16</v>
      </c>
      <c r="J1196" s="75">
        <v>72.23</v>
      </c>
      <c r="K1196" s="76">
        <v>1.38453</v>
      </c>
      <c r="L1196" s="77">
        <v>0.2</v>
      </c>
      <c r="M1196" s="78">
        <v>41322</v>
      </c>
      <c r="N1196" s="96" t="s">
        <v>5549</v>
      </c>
      <c r="O1196" s="2" t="s">
        <v>233</v>
      </c>
      <c r="P1196" s="2" t="s">
        <v>3466</v>
      </c>
      <c r="Q1196" s="2" t="s">
        <v>3473</v>
      </c>
      <c r="R1196" s="23" t="str">
        <f t="shared" si="147"/>
        <v>OK-Noble-16N-9W-19</v>
      </c>
      <c r="S1196" s="23" t="str">
        <f t="shared" si="144"/>
        <v>16N-9W-19</v>
      </c>
      <c r="T1196" s="23" t="str">
        <f t="shared" si="145"/>
        <v>16</v>
      </c>
      <c r="U1196" s="23" t="str">
        <f t="shared" si="148"/>
        <v>N</v>
      </c>
      <c r="V1196" s="23" t="str">
        <f t="shared" si="146"/>
        <v>9</v>
      </c>
      <c r="W1196" s="23" t="str">
        <f t="shared" si="149"/>
        <v>W</v>
      </c>
      <c r="X1196" s="23" t="str">
        <f t="shared" si="150"/>
        <v>OK</v>
      </c>
      <c r="Y1196" s="184" t="str">
        <f t="shared" si="151"/>
        <v>L0008259</v>
      </c>
      <c r="Z1196" s="28"/>
      <c r="AA1196" s="28"/>
      <c r="AB1196" s="23"/>
    </row>
    <row r="1197" spans="1:28" ht="15">
      <c r="A1197" s="2" t="s">
        <v>7618</v>
      </c>
      <c r="B1197" s="2" t="s">
        <v>13</v>
      </c>
      <c r="C1197" s="2" t="s">
        <v>14</v>
      </c>
      <c r="D1197" s="2" t="s">
        <v>1339</v>
      </c>
      <c r="E1197" s="2" t="s">
        <v>153</v>
      </c>
      <c r="F1197" s="2" t="s">
        <v>15</v>
      </c>
      <c r="G1197" s="2" t="s">
        <v>3479</v>
      </c>
      <c r="H1197" s="2" t="s">
        <v>3518</v>
      </c>
      <c r="I1197" s="2" t="s">
        <v>16</v>
      </c>
      <c r="J1197" s="75">
        <v>112.4</v>
      </c>
      <c r="K1197" s="76">
        <v>2.7779999999999999E-2</v>
      </c>
      <c r="L1197" s="77">
        <v>0.1875</v>
      </c>
      <c r="M1197" s="78">
        <v>41811</v>
      </c>
      <c r="N1197" s="96" t="s">
        <v>5550</v>
      </c>
      <c r="O1197" s="2" t="s">
        <v>233</v>
      </c>
      <c r="P1197" s="2" t="s">
        <v>3466</v>
      </c>
      <c r="Q1197" s="2" t="s">
        <v>3473</v>
      </c>
      <c r="R1197" s="23" t="str">
        <f t="shared" si="147"/>
        <v>OK-Noble-16N-9W-19</v>
      </c>
      <c r="S1197" s="23" t="str">
        <f t="shared" si="144"/>
        <v>16N-9W-19</v>
      </c>
      <c r="T1197" s="23" t="str">
        <f t="shared" si="145"/>
        <v>16</v>
      </c>
      <c r="U1197" s="23" t="str">
        <f t="shared" si="148"/>
        <v>N</v>
      </c>
      <c r="V1197" s="23" t="str">
        <f t="shared" si="146"/>
        <v>9</v>
      </c>
      <c r="W1197" s="23" t="str">
        <f t="shared" si="149"/>
        <v>W</v>
      </c>
      <c r="X1197" s="23" t="str">
        <f t="shared" si="150"/>
        <v>OK</v>
      </c>
      <c r="Y1197" s="184" t="str">
        <f t="shared" si="151"/>
        <v>L0008260</v>
      </c>
      <c r="Z1197" s="28"/>
      <c r="AA1197" s="28"/>
      <c r="AB1197" s="23"/>
    </row>
    <row r="1198" spans="1:28" ht="15">
      <c r="A1198" s="2" t="s">
        <v>7619</v>
      </c>
      <c r="B1198" s="2" t="s">
        <v>13</v>
      </c>
      <c r="C1198" s="2" t="s">
        <v>14</v>
      </c>
      <c r="D1198" s="2" t="s">
        <v>1340</v>
      </c>
      <c r="E1198" s="23" t="s">
        <v>2404</v>
      </c>
      <c r="F1198" s="2" t="s">
        <v>15</v>
      </c>
      <c r="G1198" s="2" t="s">
        <v>3479</v>
      </c>
      <c r="H1198" s="2" t="s">
        <v>3518</v>
      </c>
      <c r="I1198" s="2" t="s">
        <v>16</v>
      </c>
      <c r="J1198" s="75">
        <v>59.96</v>
      </c>
      <c r="K1198" s="76">
        <v>7.5</v>
      </c>
      <c r="L1198" s="77">
        <v>0.2</v>
      </c>
      <c r="M1198" s="78">
        <v>41327</v>
      </c>
      <c r="N1198" s="96" t="s">
        <v>5529</v>
      </c>
      <c r="O1198" s="2" t="s">
        <v>233</v>
      </c>
      <c r="P1198" s="2" t="s">
        <v>3466</v>
      </c>
      <c r="Q1198" s="2" t="s">
        <v>3473</v>
      </c>
      <c r="R1198" s="23" t="str">
        <f t="shared" si="147"/>
        <v>OK-Noble-16N-9W-19</v>
      </c>
      <c r="S1198" s="23" t="str">
        <f t="shared" si="144"/>
        <v>16N-9W-19</v>
      </c>
      <c r="T1198" s="23" t="str">
        <f t="shared" si="145"/>
        <v>16</v>
      </c>
      <c r="U1198" s="23" t="str">
        <f t="shared" si="148"/>
        <v>N</v>
      </c>
      <c r="V1198" s="23" t="str">
        <f t="shared" si="146"/>
        <v>9</v>
      </c>
      <c r="W1198" s="23" t="str">
        <f t="shared" si="149"/>
        <v>W</v>
      </c>
      <c r="X1198" s="23" t="str">
        <f t="shared" si="150"/>
        <v>OK</v>
      </c>
      <c r="Y1198" s="184" t="str">
        <f t="shared" si="151"/>
        <v>L0008261</v>
      </c>
      <c r="Z1198" s="28"/>
      <c r="AA1198" s="28"/>
      <c r="AB1198" s="23"/>
    </row>
    <row r="1199" spans="1:28" ht="15">
      <c r="A1199" s="23" t="s">
        <v>7620</v>
      </c>
      <c r="B1199" s="2" t="s">
        <v>13</v>
      </c>
      <c r="C1199" s="2" t="s">
        <v>14</v>
      </c>
      <c r="D1199" s="2" t="s">
        <v>1341</v>
      </c>
      <c r="E1199" s="23" t="s">
        <v>2276</v>
      </c>
      <c r="F1199" s="2" t="s">
        <v>15</v>
      </c>
      <c r="G1199" s="2" t="s">
        <v>3479</v>
      </c>
      <c r="H1199" s="2" t="s">
        <v>3518</v>
      </c>
      <c r="I1199" s="2" t="s">
        <v>16</v>
      </c>
      <c r="J1199" s="75">
        <v>57.56</v>
      </c>
      <c r="K1199" s="76">
        <v>7.5</v>
      </c>
      <c r="L1199" s="77">
        <v>0.2</v>
      </c>
      <c r="M1199" s="78">
        <v>41323</v>
      </c>
      <c r="N1199" s="96" t="s">
        <v>5551</v>
      </c>
      <c r="O1199" s="2" t="s">
        <v>233</v>
      </c>
      <c r="P1199" s="2" t="s">
        <v>3466</v>
      </c>
      <c r="Q1199" s="2" t="s">
        <v>3473</v>
      </c>
      <c r="R1199" s="23" t="str">
        <f t="shared" si="147"/>
        <v>OK-Noble-16N-9W-19</v>
      </c>
      <c r="S1199" s="23" t="str">
        <f t="shared" si="144"/>
        <v>16N-9W-19</v>
      </c>
      <c r="T1199" s="23" t="str">
        <f t="shared" si="145"/>
        <v>16</v>
      </c>
      <c r="U1199" s="23" t="str">
        <f t="shared" si="148"/>
        <v>N</v>
      </c>
      <c r="V1199" s="23" t="str">
        <f t="shared" si="146"/>
        <v>9</v>
      </c>
      <c r="W1199" s="23" t="str">
        <f t="shared" si="149"/>
        <v>W</v>
      </c>
      <c r="X1199" s="23" t="str">
        <f t="shared" si="150"/>
        <v>OK</v>
      </c>
      <c r="Y1199" s="184" t="str">
        <f t="shared" si="151"/>
        <v>L0008262</v>
      </c>
      <c r="Z1199" s="28"/>
      <c r="AA1199" s="28"/>
      <c r="AB1199" s="23"/>
    </row>
    <row r="1200" spans="1:28" ht="15">
      <c r="A1200" s="2" t="s">
        <v>7621</v>
      </c>
      <c r="B1200" s="2" t="s">
        <v>13</v>
      </c>
      <c r="C1200" s="2" t="s">
        <v>14</v>
      </c>
      <c r="D1200" s="2" t="s">
        <v>1342</v>
      </c>
      <c r="E1200" s="2" t="s">
        <v>1177</v>
      </c>
      <c r="F1200" s="2" t="s">
        <v>15</v>
      </c>
      <c r="G1200" s="2" t="s">
        <v>3479</v>
      </c>
      <c r="H1200" s="2" t="s">
        <v>3518</v>
      </c>
      <c r="I1200" s="2" t="s">
        <v>16</v>
      </c>
      <c r="J1200" s="75">
        <v>37.770000000000003</v>
      </c>
      <c r="K1200" s="76">
        <v>1.0914200000000001</v>
      </c>
      <c r="L1200" s="77">
        <v>0.2</v>
      </c>
      <c r="M1200" s="78">
        <v>41322</v>
      </c>
      <c r="N1200" s="96" t="s">
        <v>5552</v>
      </c>
      <c r="O1200" s="2" t="s">
        <v>233</v>
      </c>
      <c r="P1200" s="2" t="s">
        <v>3466</v>
      </c>
      <c r="Q1200" s="2" t="s">
        <v>3473</v>
      </c>
      <c r="R1200" s="23" t="str">
        <f t="shared" si="147"/>
        <v>OK-Noble-16N-9W-19</v>
      </c>
      <c r="S1200" s="23" t="str">
        <f t="shared" si="144"/>
        <v>16N-9W-19</v>
      </c>
      <c r="T1200" s="23" t="str">
        <f t="shared" si="145"/>
        <v>16</v>
      </c>
      <c r="U1200" s="23" t="str">
        <f t="shared" si="148"/>
        <v>N</v>
      </c>
      <c r="V1200" s="23" t="str">
        <f t="shared" si="146"/>
        <v>9</v>
      </c>
      <c r="W1200" s="23" t="str">
        <f t="shared" si="149"/>
        <v>W</v>
      </c>
      <c r="X1200" s="23" t="str">
        <f t="shared" si="150"/>
        <v>OK</v>
      </c>
      <c r="Y1200" s="184" t="str">
        <f t="shared" si="151"/>
        <v>L0008263</v>
      </c>
      <c r="Z1200" s="28"/>
      <c r="AA1200" s="28"/>
      <c r="AB1200" s="23"/>
    </row>
    <row r="1201" spans="1:28" ht="15">
      <c r="A1201" s="2" t="s">
        <v>7622</v>
      </c>
      <c r="B1201" s="2" t="s">
        <v>13</v>
      </c>
      <c r="C1201" s="2" t="s">
        <v>14</v>
      </c>
      <c r="D1201" s="2" t="s">
        <v>1343</v>
      </c>
      <c r="E1201" s="2" t="s">
        <v>1471</v>
      </c>
      <c r="F1201" s="2" t="s">
        <v>15</v>
      </c>
      <c r="G1201" s="2" t="s">
        <v>3477</v>
      </c>
      <c r="H1201" s="2" t="s">
        <v>3506</v>
      </c>
      <c r="I1201" s="2" t="s">
        <v>16</v>
      </c>
      <c r="J1201" s="75">
        <v>27.6</v>
      </c>
      <c r="K1201" s="76">
        <v>1.25</v>
      </c>
      <c r="L1201" s="77">
        <v>0.1875</v>
      </c>
      <c r="M1201" s="78">
        <v>41810</v>
      </c>
      <c r="N1201" s="96" t="s">
        <v>3919</v>
      </c>
      <c r="O1201" s="2" t="s">
        <v>140</v>
      </c>
      <c r="P1201" s="2" t="s">
        <v>3465</v>
      </c>
      <c r="Q1201" s="2" t="s">
        <v>3471</v>
      </c>
      <c r="R1201" s="23" t="str">
        <f t="shared" si="147"/>
        <v>OK-Canadian-15N-7W-17</v>
      </c>
      <c r="S1201" s="23" t="str">
        <f t="shared" si="144"/>
        <v>15N-7W-17</v>
      </c>
      <c r="T1201" s="23" t="str">
        <f t="shared" si="145"/>
        <v>15</v>
      </c>
      <c r="U1201" s="23" t="str">
        <f t="shared" si="148"/>
        <v>N</v>
      </c>
      <c r="V1201" s="23" t="str">
        <f t="shared" si="146"/>
        <v>7</v>
      </c>
      <c r="W1201" s="23" t="str">
        <f t="shared" si="149"/>
        <v>W</v>
      </c>
      <c r="X1201" s="23" t="str">
        <f t="shared" si="150"/>
        <v>OK</v>
      </c>
      <c r="Y1201" s="184" t="str">
        <f t="shared" si="151"/>
        <v>L0008264</v>
      </c>
      <c r="Z1201" s="28"/>
      <c r="AA1201" s="28"/>
      <c r="AB1201" s="23"/>
    </row>
    <row r="1202" spans="1:28" ht="15">
      <c r="A1202" s="23" t="s">
        <v>7623</v>
      </c>
      <c r="B1202" s="2" t="s">
        <v>13</v>
      </c>
      <c r="C1202" s="2" t="s">
        <v>14</v>
      </c>
      <c r="D1202" s="2" t="s">
        <v>1344</v>
      </c>
      <c r="E1202" s="2" t="s">
        <v>174</v>
      </c>
      <c r="F1202" s="2" t="s">
        <v>15</v>
      </c>
      <c r="G1202" s="2" t="s">
        <v>3479</v>
      </c>
      <c r="H1202" s="2" t="s">
        <v>3518</v>
      </c>
      <c r="I1202" s="2" t="s">
        <v>16</v>
      </c>
      <c r="J1202" s="75">
        <v>121.7</v>
      </c>
      <c r="K1202" s="76">
        <v>0.12698000000000001</v>
      </c>
      <c r="L1202" s="77">
        <v>0.2</v>
      </c>
      <c r="M1202" s="78">
        <v>41326</v>
      </c>
      <c r="N1202" s="96" t="s">
        <v>5553</v>
      </c>
      <c r="O1202" s="2" t="s">
        <v>233</v>
      </c>
      <c r="P1202" s="2" t="s">
        <v>3466</v>
      </c>
      <c r="Q1202" s="2" t="s">
        <v>3473</v>
      </c>
      <c r="R1202" s="23" t="str">
        <f t="shared" si="147"/>
        <v>OK-Noble-16N-9W-19</v>
      </c>
      <c r="S1202" s="23" t="str">
        <f t="shared" si="144"/>
        <v>16N-9W-19</v>
      </c>
      <c r="T1202" s="23" t="str">
        <f t="shared" si="145"/>
        <v>16</v>
      </c>
      <c r="U1202" s="23" t="str">
        <f t="shared" si="148"/>
        <v>N</v>
      </c>
      <c r="V1202" s="23" t="str">
        <f t="shared" si="146"/>
        <v>9</v>
      </c>
      <c r="W1202" s="23" t="str">
        <f t="shared" si="149"/>
        <v>W</v>
      </c>
      <c r="X1202" s="23" t="str">
        <f t="shared" si="150"/>
        <v>OK</v>
      </c>
      <c r="Y1202" s="184" t="str">
        <f t="shared" si="151"/>
        <v>L0008265</v>
      </c>
      <c r="Z1202" s="28"/>
      <c r="AA1202" s="28"/>
      <c r="AB1202" s="23"/>
    </row>
    <row r="1203" spans="1:28" ht="15">
      <c r="A1203" s="2" t="s">
        <v>7624</v>
      </c>
      <c r="B1203" s="2" t="s">
        <v>13</v>
      </c>
      <c r="C1203" s="2" t="s">
        <v>14</v>
      </c>
      <c r="D1203" s="2" t="s">
        <v>1345</v>
      </c>
      <c r="E1203" s="2" t="s">
        <v>898</v>
      </c>
      <c r="F1203" s="2" t="s">
        <v>15</v>
      </c>
      <c r="G1203" s="2" t="s">
        <v>3479</v>
      </c>
      <c r="H1203" s="2" t="s">
        <v>3516</v>
      </c>
      <c r="I1203" s="2" t="s">
        <v>16</v>
      </c>
      <c r="J1203" s="75">
        <v>83.43</v>
      </c>
      <c r="K1203" s="76">
        <v>0.222999</v>
      </c>
      <c r="L1203" s="77">
        <v>0.1875</v>
      </c>
      <c r="M1203" s="78">
        <v>41312</v>
      </c>
      <c r="N1203" s="96" t="s">
        <v>5554</v>
      </c>
      <c r="O1203" s="2" t="s">
        <v>782</v>
      </c>
      <c r="P1203" s="2" t="s">
        <v>3466</v>
      </c>
      <c r="Q1203" s="2" t="s">
        <v>3473</v>
      </c>
      <c r="R1203" s="23" t="str">
        <f t="shared" si="147"/>
        <v>OK-Noble-16N-9W-29</v>
      </c>
      <c r="S1203" s="23" t="str">
        <f t="shared" si="144"/>
        <v>16N-9W-29</v>
      </c>
      <c r="T1203" s="23" t="str">
        <f t="shared" si="145"/>
        <v>16</v>
      </c>
      <c r="U1203" s="23" t="str">
        <f t="shared" si="148"/>
        <v>N</v>
      </c>
      <c r="V1203" s="23" t="str">
        <f t="shared" si="146"/>
        <v>9</v>
      </c>
      <c r="W1203" s="23" t="str">
        <f t="shared" si="149"/>
        <v>W</v>
      </c>
      <c r="X1203" s="23" t="str">
        <f t="shared" si="150"/>
        <v>OK</v>
      </c>
      <c r="Y1203" s="184" t="str">
        <f t="shared" si="151"/>
        <v>L0008266</v>
      </c>
      <c r="Z1203" s="28"/>
      <c r="AA1203" s="28"/>
      <c r="AB1203" s="23"/>
    </row>
    <row r="1204" spans="1:28" ht="15">
      <c r="A1204" s="2" t="s">
        <v>7625</v>
      </c>
      <c r="B1204" s="2" t="s">
        <v>13</v>
      </c>
      <c r="C1204" s="2" t="s">
        <v>14</v>
      </c>
      <c r="D1204" s="2" t="s">
        <v>1346</v>
      </c>
      <c r="E1204" s="23" t="s">
        <v>2276</v>
      </c>
      <c r="F1204" s="2" t="s">
        <v>15</v>
      </c>
      <c r="G1204" s="2" t="s">
        <v>3479</v>
      </c>
      <c r="H1204" s="2" t="s">
        <v>3518</v>
      </c>
      <c r="I1204" s="2" t="s">
        <v>16</v>
      </c>
      <c r="J1204" s="75">
        <v>71.86</v>
      </c>
      <c r="K1204" s="76">
        <v>5.7146000000000002E-2</v>
      </c>
      <c r="L1204" s="77">
        <v>0.2</v>
      </c>
      <c r="M1204" s="78">
        <v>41307</v>
      </c>
      <c r="N1204" s="96" t="s">
        <v>5555</v>
      </c>
      <c r="O1204" s="2" t="s">
        <v>233</v>
      </c>
      <c r="P1204" s="2" t="s">
        <v>3466</v>
      </c>
      <c r="Q1204" s="2" t="s">
        <v>3473</v>
      </c>
      <c r="R1204" s="23" t="str">
        <f t="shared" si="147"/>
        <v>OK-Noble-16N-9W-19</v>
      </c>
      <c r="S1204" s="23" t="str">
        <f t="shared" si="144"/>
        <v>16N-9W-19</v>
      </c>
      <c r="T1204" s="23" t="str">
        <f t="shared" si="145"/>
        <v>16</v>
      </c>
      <c r="U1204" s="23" t="str">
        <f t="shared" si="148"/>
        <v>N</v>
      </c>
      <c r="V1204" s="23" t="str">
        <f t="shared" si="146"/>
        <v>9</v>
      </c>
      <c r="W1204" s="23" t="str">
        <f t="shared" si="149"/>
        <v>W</v>
      </c>
      <c r="X1204" s="23" t="str">
        <f t="shared" si="150"/>
        <v>OK</v>
      </c>
      <c r="Y1204" s="184" t="str">
        <f t="shared" si="151"/>
        <v>L0008267</v>
      </c>
      <c r="Z1204" s="28"/>
      <c r="AA1204" s="28"/>
      <c r="AB1204" s="23"/>
    </row>
    <row r="1205" spans="1:28" ht="15">
      <c r="A1205" s="23" t="s">
        <v>7626</v>
      </c>
      <c r="B1205" s="2" t="s">
        <v>13</v>
      </c>
      <c r="C1205" s="2" t="s">
        <v>14</v>
      </c>
      <c r="D1205" s="2" t="s">
        <v>1347</v>
      </c>
      <c r="E1205" s="23" t="s">
        <v>2552</v>
      </c>
      <c r="F1205" s="2" t="s">
        <v>15</v>
      </c>
      <c r="G1205" s="2" t="s">
        <v>3477</v>
      </c>
      <c r="H1205" s="2" t="s">
        <v>3515</v>
      </c>
      <c r="I1205" s="2" t="s">
        <v>16</v>
      </c>
      <c r="J1205" s="75">
        <v>81.31</v>
      </c>
      <c r="K1205" s="76">
        <v>0.5</v>
      </c>
      <c r="L1205" s="77">
        <v>0.1875</v>
      </c>
      <c r="M1205" s="78">
        <v>41832</v>
      </c>
      <c r="N1205" s="96" t="s">
        <v>4621</v>
      </c>
      <c r="O1205" s="2" t="s">
        <v>140</v>
      </c>
      <c r="P1205" s="2" t="s">
        <v>3466</v>
      </c>
      <c r="Q1205" s="2" t="s">
        <v>3473</v>
      </c>
      <c r="R1205" s="23" t="str">
        <f t="shared" si="147"/>
        <v>OK-Canadian-16N-9W-17</v>
      </c>
      <c r="S1205" s="23" t="str">
        <f t="shared" si="144"/>
        <v>16N-9W-17</v>
      </c>
      <c r="T1205" s="23" t="str">
        <f t="shared" si="145"/>
        <v>16</v>
      </c>
      <c r="U1205" s="23" t="str">
        <f t="shared" si="148"/>
        <v>N</v>
      </c>
      <c r="V1205" s="23" t="str">
        <f t="shared" si="146"/>
        <v>9</v>
      </c>
      <c r="W1205" s="23" t="str">
        <f t="shared" si="149"/>
        <v>W</v>
      </c>
      <c r="X1205" s="23" t="str">
        <f t="shared" si="150"/>
        <v>OK</v>
      </c>
      <c r="Y1205" s="184" t="str">
        <f t="shared" si="151"/>
        <v>L0008268</v>
      </c>
      <c r="Z1205" s="28"/>
      <c r="AA1205" s="28"/>
      <c r="AB1205" s="23"/>
    </row>
    <row r="1206" spans="1:28" ht="15">
      <c r="A1206" s="2" t="s">
        <v>7627</v>
      </c>
      <c r="B1206" s="2" t="s">
        <v>13</v>
      </c>
      <c r="C1206" s="2" t="s">
        <v>14</v>
      </c>
      <c r="D1206" s="2" t="s">
        <v>1348</v>
      </c>
      <c r="E1206" s="23" t="s">
        <v>1274</v>
      </c>
      <c r="F1206" s="2" t="s">
        <v>15</v>
      </c>
      <c r="G1206" s="2" t="s">
        <v>3479</v>
      </c>
      <c r="H1206" s="2" t="s">
        <v>3518</v>
      </c>
      <c r="I1206" s="2" t="s">
        <v>16</v>
      </c>
      <c r="J1206" s="75">
        <v>84.72</v>
      </c>
      <c r="K1206" s="76">
        <v>5.7099999999999998E-2</v>
      </c>
      <c r="L1206" s="77">
        <v>0.1875</v>
      </c>
      <c r="M1206" s="78">
        <v>41297</v>
      </c>
      <c r="N1206" s="94" t="s">
        <v>5556</v>
      </c>
      <c r="O1206" s="2" t="s">
        <v>233</v>
      </c>
      <c r="P1206" s="2" t="s">
        <v>3466</v>
      </c>
      <c r="Q1206" s="2" t="s">
        <v>3473</v>
      </c>
      <c r="R1206" s="23" t="str">
        <f t="shared" si="147"/>
        <v>OK-Noble-16N-9W-19</v>
      </c>
      <c r="S1206" s="23" t="str">
        <f t="shared" si="144"/>
        <v>16N-9W-19</v>
      </c>
      <c r="T1206" s="23" t="str">
        <f t="shared" si="145"/>
        <v>16</v>
      </c>
      <c r="U1206" s="23" t="str">
        <f t="shared" si="148"/>
        <v>N</v>
      </c>
      <c r="V1206" s="23" t="str">
        <f t="shared" si="146"/>
        <v>9</v>
      </c>
      <c r="W1206" s="23" t="str">
        <f t="shared" si="149"/>
        <v>W</v>
      </c>
      <c r="X1206" s="23" t="str">
        <f t="shared" si="150"/>
        <v>OK</v>
      </c>
      <c r="Y1206" s="184" t="str">
        <f t="shared" si="151"/>
        <v>L0008269</v>
      </c>
      <c r="Z1206" s="28"/>
      <c r="AA1206" s="28"/>
      <c r="AB1206" s="23"/>
    </row>
    <row r="1207" spans="1:28" ht="15">
      <c r="A1207" s="2" t="s">
        <v>7628</v>
      </c>
      <c r="B1207" s="2" t="s">
        <v>13</v>
      </c>
      <c r="C1207" s="2" t="s">
        <v>14</v>
      </c>
      <c r="D1207" s="2" t="s">
        <v>1349</v>
      </c>
      <c r="E1207" s="2" t="s">
        <v>553</v>
      </c>
      <c r="F1207" s="2" t="s">
        <v>15</v>
      </c>
      <c r="G1207" s="2" t="s">
        <v>3479</v>
      </c>
      <c r="H1207" s="2" t="s">
        <v>3518</v>
      </c>
      <c r="I1207" s="2" t="s">
        <v>16</v>
      </c>
      <c r="J1207" s="75">
        <v>0.94</v>
      </c>
      <c r="K1207" s="76">
        <v>61</v>
      </c>
      <c r="L1207" s="77">
        <v>0.2</v>
      </c>
      <c r="M1207" s="78">
        <v>41357</v>
      </c>
      <c r="N1207" s="96" t="s">
        <v>3920</v>
      </c>
      <c r="O1207" s="2" t="s">
        <v>233</v>
      </c>
      <c r="P1207" s="2" t="s">
        <v>3466</v>
      </c>
      <c r="Q1207" s="2" t="s">
        <v>3473</v>
      </c>
      <c r="R1207" s="23" t="str">
        <f t="shared" si="147"/>
        <v>OK-Noble-16N-9W-19</v>
      </c>
      <c r="S1207" s="23" t="str">
        <f t="shared" si="144"/>
        <v>16N-9W-19</v>
      </c>
      <c r="T1207" s="23" t="str">
        <f t="shared" si="145"/>
        <v>16</v>
      </c>
      <c r="U1207" s="23" t="str">
        <f t="shared" si="148"/>
        <v>N</v>
      </c>
      <c r="V1207" s="23" t="str">
        <f t="shared" si="146"/>
        <v>9</v>
      </c>
      <c r="W1207" s="23" t="str">
        <f t="shared" si="149"/>
        <v>W</v>
      </c>
      <c r="X1207" s="23" t="str">
        <f t="shared" si="150"/>
        <v>OK</v>
      </c>
      <c r="Y1207" s="184" t="str">
        <f t="shared" si="151"/>
        <v>L0008270</v>
      </c>
      <c r="Z1207" s="28"/>
      <c r="AA1207" s="28"/>
      <c r="AB1207" s="23"/>
    </row>
    <row r="1208" spans="1:28" ht="15">
      <c r="A1208" s="23" t="s">
        <v>7629</v>
      </c>
      <c r="B1208" s="2" t="s">
        <v>13</v>
      </c>
      <c r="C1208" s="2" t="s">
        <v>14</v>
      </c>
      <c r="D1208" s="2" t="s">
        <v>1350</v>
      </c>
      <c r="E1208" s="2" t="s">
        <v>766</v>
      </c>
      <c r="F1208" s="2" t="s">
        <v>15</v>
      </c>
      <c r="G1208" s="2" t="s">
        <v>3477</v>
      </c>
      <c r="H1208" s="2" t="s">
        <v>3521</v>
      </c>
      <c r="I1208" s="2" t="s">
        <v>16</v>
      </c>
      <c r="J1208" s="75">
        <v>0</v>
      </c>
      <c r="K1208" s="76">
        <v>1.75</v>
      </c>
      <c r="L1208" s="77">
        <v>0.2</v>
      </c>
      <c r="M1208" s="78">
        <v>41371</v>
      </c>
      <c r="N1208" s="94" t="s">
        <v>3921</v>
      </c>
      <c r="O1208" s="2" t="s">
        <v>140</v>
      </c>
      <c r="P1208" s="2" t="s">
        <v>3469</v>
      </c>
      <c r="Q1208" s="2" t="s">
        <v>3473</v>
      </c>
      <c r="R1208" s="23" t="str">
        <f t="shared" si="147"/>
        <v>OK-Canadian-12N-9W-17</v>
      </c>
      <c r="S1208" s="23" t="str">
        <f t="shared" si="144"/>
        <v>12N-9W-17</v>
      </c>
      <c r="T1208" s="23" t="str">
        <f t="shared" si="145"/>
        <v>12</v>
      </c>
      <c r="U1208" s="23" t="str">
        <f t="shared" si="148"/>
        <v>N</v>
      </c>
      <c r="V1208" s="23" t="str">
        <f t="shared" si="146"/>
        <v>9</v>
      </c>
      <c r="W1208" s="23" t="str">
        <f t="shared" si="149"/>
        <v>W</v>
      </c>
      <c r="X1208" s="23" t="str">
        <f t="shared" si="150"/>
        <v>OK</v>
      </c>
      <c r="Y1208" s="184" t="str">
        <f t="shared" si="151"/>
        <v>L0008271</v>
      </c>
      <c r="Z1208" s="28"/>
      <c r="AA1208" s="28"/>
      <c r="AB1208" s="23"/>
    </row>
    <row r="1209" spans="1:28" ht="15">
      <c r="A1209" s="2" t="s">
        <v>7630</v>
      </c>
      <c r="B1209" s="2" t="s">
        <v>13</v>
      </c>
      <c r="C1209" s="2" t="s">
        <v>14</v>
      </c>
      <c r="D1209" s="2" t="s">
        <v>1351</v>
      </c>
      <c r="E1209" s="23" t="s">
        <v>2207</v>
      </c>
      <c r="F1209" s="2" t="s">
        <v>15</v>
      </c>
      <c r="G1209" s="2" t="s">
        <v>3477</v>
      </c>
      <c r="H1209" s="2" t="s">
        <v>3510</v>
      </c>
      <c r="I1209" s="2" t="s">
        <v>16</v>
      </c>
      <c r="J1209" s="75">
        <v>1.02</v>
      </c>
      <c r="K1209" s="76">
        <v>40</v>
      </c>
      <c r="L1209" s="77">
        <v>0.2</v>
      </c>
      <c r="M1209" s="78">
        <v>41841</v>
      </c>
      <c r="N1209" s="96" t="s">
        <v>3922</v>
      </c>
      <c r="O1209" s="2" t="s">
        <v>112</v>
      </c>
      <c r="P1209" s="2" t="s">
        <v>3466</v>
      </c>
      <c r="Q1209" s="2" t="s">
        <v>3473</v>
      </c>
      <c r="R1209" s="23" t="str">
        <f t="shared" si="147"/>
        <v>OK-Canadian-16N-9W-10</v>
      </c>
      <c r="S1209" s="23" t="str">
        <f t="shared" si="144"/>
        <v>16N-9W-10</v>
      </c>
      <c r="T1209" s="23" t="str">
        <f t="shared" si="145"/>
        <v>16</v>
      </c>
      <c r="U1209" s="23" t="str">
        <f t="shared" si="148"/>
        <v>N</v>
      </c>
      <c r="V1209" s="23" t="str">
        <f t="shared" si="146"/>
        <v>9</v>
      </c>
      <c r="W1209" s="23" t="str">
        <f t="shared" si="149"/>
        <v>W</v>
      </c>
      <c r="X1209" s="23" t="str">
        <f t="shared" si="150"/>
        <v>OK</v>
      </c>
      <c r="Y1209" s="184" t="str">
        <f t="shared" si="151"/>
        <v>L0008272</v>
      </c>
      <c r="Z1209" s="28"/>
      <c r="AA1209" s="28"/>
      <c r="AB1209" s="23"/>
    </row>
    <row r="1210" spans="1:28" ht="15">
      <c r="A1210" s="2" t="s">
        <v>7631</v>
      </c>
      <c r="B1210" s="2" t="s">
        <v>13</v>
      </c>
      <c r="C1210" s="2" t="s">
        <v>14</v>
      </c>
      <c r="D1210" s="2" t="s">
        <v>1352</v>
      </c>
      <c r="E1210" s="23" t="s">
        <v>2692</v>
      </c>
      <c r="F1210" s="2" t="s">
        <v>15</v>
      </c>
      <c r="G1210" s="2" t="s">
        <v>3479</v>
      </c>
      <c r="H1210" s="2" t="s">
        <v>3518</v>
      </c>
      <c r="I1210" s="2" t="s">
        <v>16</v>
      </c>
      <c r="J1210" s="75">
        <v>36.049999999999997</v>
      </c>
      <c r="K1210" s="76">
        <v>2.5</v>
      </c>
      <c r="L1210" s="77">
        <v>0.1875</v>
      </c>
      <c r="M1210" s="78">
        <v>41326</v>
      </c>
      <c r="N1210" s="96" t="s">
        <v>5557</v>
      </c>
      <c r="O1210" s="2" t="s">
        <v>233</v>
      </c>
      <c r="P1210" s="2" t="s">
        <v>3466</v>
      </c>
      <c r="Q1210" s="2" t="s">
        <v>3473</v>
      </c>
      <c r="R1210" s="23" t="str">
        <f t="shared" si="147"/>
        <v>OK-Noble-16N-9W-19</v>
      </c>
      <c r="S1210" s="23" t="str">
        <f t="shared" si="144"/>
        <v>16N-9W-19</v>
      </c>
      <c r="T1210" s="23" t="str">
        <f t="shared" si="145"/>
        <v>16</v>
      </c>
      <c r="U1210" s="23" t="str">
        <f t="shared" si="148"/>
        <v>N</v>
      </c>
      <c r="V1210" s="23" t="str">
        <f t="shared" si="146"/>
        <v>9</v>
      </c>
      <c r="W1210" s="23" t="str">
        <f t="shared" si="149"/>
        <v>W</v>
      </c>
      <c r="X1210" s="23" t="str">
        <f t="shared" si="150"/>
        <v>OK</v>
      </c>
      <c r="Y1210" s="184" t="str">
        <f t="shared" si="151"/>
        <v>L0008273</v>
      </c>
      <c r="Z1210" s="28"/>
      <c r="AA1210" s="28"/>
      <c r="AB1210" s="23"/>
    </row>
    <row r="1211" spans="1:28" ht="15">
      <c r="A1211" s="23" t="s">
        <v>7632</v>
      </c>
      <c r="B1211" s="2" t="s">
        <v>13</v>
      </c>
      <c r="C1211" s="2" t="s">
        <v>14</v>
      </c>
      <c r="D1211" s="2" t="s">
        <v>1353</v>
      </c>
      <c r="E1211" s="2" t="s">
        <v>1100</v>
      </c>
      <c r="F1211" s="2" t="s">
        <v>15</v>
      </c>
      <c r="G1211" s="2" t="s">
        <v>3479</v>
      </c>
      <c r="H1211" s="2" t="s">
        <v>3518</v>
      </c>
      <c r="I1211" s="2" t="s">
        <v>16</v>
      </c>
      <c r="J1211" s="75">
        <v>59.7</v>
      </c>
      <c r="K1211" s="76">
        <v>0.46878500000000001</v>
      </c>
      <c r="L1211" s="77">
        <v>0.1875</v>
      </c>
      <c r="M1211" s="78">
        <v>41336</v>
      </c>
      <c r="N1211" s="96" t="s">
        <v>5558</v>
      </c>
      <c r="O1211" s="2" t="s">
        <v>233</v>
      </c>
      <c r="P1211" s="2" t="s">
        <v>3466</v>
      </c>
      <c r="Q1211" s="2" t="s">
        <v>3473</v>
      </c>
      <c r="R1211" s="23" t="str">
        <f t="shared" si="147"/>
        <v>OK-Noble-16N-9W-19</v>
      </c>
      <c r="S1211" s="23" t="str">
        <f t="shared" si="144"/>
        <v>16N-9W-19</v>
      </c>
      <c r="T1211" s="23" t="str">
        <f t="shared" si="145"/>
        <v>16</v>
      </c>
      <c r="U1211" s="23" t="str">
        <f t="shared" si="148"/>
        <v>N</v>
      </c>
      <c r="V1211" s="23" t="str">
        <f t="shared" si="146"/>
        <v>9</v>
      </c>
      <c r="W1211" s="23" t="str">
        <f t="shared" si="149"/>
        <v>W</v>
      </c>
      <c r="X1211" s="23" t="str">
        <f t="shared" si="150"/>
        <v>OK</v>
      </c>
      <c r="Y1211" s="184" t="str">
        <f t="shared" si="151"/>
        <v>L0008274</v>
      </c>
      <c r="Z1211" s="28"/>
      <c r="AA1211" s="28"/>
      <c r="AB1211" s="23"/>
    </row>
    <row r="1212" spans="1:28" ht="15">
      <c r="A1212" s="2" t="s">
        <v>7633</v>
      </c>
      <c r="B1212" s="2" t="s">
        <v>13</v>
      </c>
      <c r="C1212" s="2" t="s">
        <v>14</v>
      </c>
      <c r="D1212" s="2" t="s">
        <v>1354</v>
      </c>
      <c r="E1212" s="2" t="s">
        <v>553</v>
      </c>
      <c r="F1212" s="2" t="s">
        <v>15</v>
      </c>
      <c r="G1212" s="2" t="s">
        <v>3479</v>
      </c>
      <c r="H1212" s="2" t="s">
        <v>3518</v>
      </c>
      <c r="I1212" s="2" t="s">
        <v>16</v>
      </c>
      <c r="J1212" s="75">
        <v>120.42</v>
      </c>
      <c r="K1212" s="76">
        <v>4.7312000000000003</v>
      </c>
      <c r="L1212" s="77">
        <v>0.1875</v>
      </c>
      <c r="M1212" s="78">
        <v>41368</v>
      </c>
      <c r="N1212" s="96" t="s">
        <v>5556</v>
      </c>
      <c r="O1212" s="2" t="s">
        <v>233</v>
      </c>
      <c r="P1212" s="2" t="s">
        <v>3466</v>
      </c>
      <c r="Q1212" s="2" t="s">
        <v>3473</v>
      </c>
      <c r="R1212" s="23" t="str">
        <f t="shared" si="147"/>
        <v>OK-Noble-16N-9W-19</v>
      </c>
      <c r="S1212" s="23" t="str">
        <f t="shared" si="144"/>
        <v>16N-9W-19</v>
      </c>
      <c r="T1212" s="23" t="str">
        <f t="shared" si="145"/>
        <v>16</v>
      </c>
      <c r="U1212" s="23" t="str">
        <f t="shared" si="148"/>
        <v>N</v>
      </c>
      <c r="V1212" s="23" t="str">
        <f t="shared" si="146"/>
        <v>9</v>
      </c>
      <c r="W1212" s="23" t="str">
        <f t="shared" si="149"/>
        <v>W</v>
      </c>
      <c r="X1212" s="23" t="str">
        <f t="shared" si="150"/>
        <v>OK</v>
      </c>
      <c r="Y1212" s="184" t="str">
        <f t="shared" si="151"/>
        <v>L0008275</v>
      </c>
      <c r="Z1212" s="28"/>
      <c r="AA1212" s="28"/>
      <c r="AB1212" s="23"/>
    </row>
    <row r="1213" spans="1:28" ht="15">
      <c r="A1213" s="2" t="s">
        <v>7634</v>
      </c>
      <c r="B1213" s="2" t="s">
        <v>13</v>
      </c>
      <c r="C1213" s="2" t="s">
        <v>14</v>
      </c>
      <c r="D1213" s="2" t="s">
        <v>1355</v>
      </c>
      <c r="E1213" s="23" t="s">
        <v>2864</v>
      </c>
      <c r="F1213" s="2" t="s">
        <v>15</v>
      </c>
      <c r="G1213" s="2" t="s">
        <v>3477</v>
      </c>
      <c r="H1213" s="2" t="s">
        <v>3514</v>
      </c>
      <c r="I1213" s="2" t="s">
        <v>16</v>
      </c>
      <c r="J1213" s="75">
        <v>8.11</v>
      </c>
      <c r="K1213" s="76">
        <v>1.08</v>
      </c>
      <c r="L1213" s="77">
        <v>0.1875</v>
      </c>
      <c r="M1213" s="78">
        <v>41838</v>
      </c>
      <c r="N1213" s="96" t="s">
        <v>4621</v>
      </c>
      <c r="O1213" s="2" t="s">
        <v>218</v>
      </c>
      <c r="P1213" s="2" t="s">
        <v>3466</v>
      </c>
      <c r="Q1213" s="2" t="s">
        <v>3473</v>
      </c>
      <c r="R1213" s="23" t="str">
        <f t="shared" si="147"/>
        <v>OK-Canadian-16N-9W-20</v>
      </c>
      <c r="S1213" s="23" t="str">
        <f t="shared" si="144"/>
        <v>16N-9W-20</v>
      </c>
      <c r="T1213" s="23" t="str">
        <f t="shared" si="145"/>
        <v>16</v>
      </c>
      <c r="U1213" s="23" t="str">
        <f t="shared" si="148"/>
        <v>N</v>
      </c>
      <c r="V1213" s="23" t="str">
        <f t="shared" si="146"/>
        <v>9</v>
      </c>
      <c r="W1213" s="23" t="str">
        <f t="shared" si="149"/>
        <v>W</v>
      </c>
      <c r="X1213" s="23" t="str">
        <f t="shared" si="150"/>
        <v>OK</v>
      </c>
      <c r="Y1213" s="184" t="str">
        <f t="shared" si="151"/>
        <v>L0008276</v>
      </c>
      <c r="Z1213" s="28"/>
      <c r="AA1213" s="28"/>
      <c r="AB1213" s="23"/>
    </row>
    <row r="1214" spans="1:28" ht="15">
      <c r="A1214" s="23" t="s">
        <v>7635</v>
      </c>
      <c r="B1214" s="2" t="s">
        <v>13</v>
      </c>
      <c r="C1214" s="2" t="s">
        <v>14</v>
      </c>
      <c r="D1214" s="2" t="s">
        <v>1356</v>
      </c>
      <c r="E1214" s="2" t="s">
        <v>1100</v>
      </c>
      <c r="F1214" s="2" t="s">
        <v>15</v>
      </c>
      <c r="G1214" s="2" t="s">
        <v>3477</v>
      </c>
      <c r="H1214" s="2" t="s">
        <v>3514</v>
      </c>
      <c r="I1214" s="2" t="s">
        <v>16</v>
      </c>
      <c r="J1214" s="75">
        <v>89.2</v>
      </c>
      <c r="K1214" s="76">
        <v>2.9020000000000001</v>
      </c>
      <c r="L1214" s="77">
        <v>0.2</v>
      </c>
      <c r="M1214" s="78">
        <v>41345</v>
      </c>
      <c r="N1214" s="96" t="s">
        <v>5559</v>
      </c>
      <c r="O1214" s="2" t="s">
        <v>218</v>
      </c>
      <c r="P1214" s="2" t="s">
        <v>3466</v>
      </c>
      <c r="Q1214" s="2" t="s">
        <v>3473</v>
      </c>
      <c r="R1214" s="23" t="str">
        <f t="shared" si="147"/>
        <v>OK-Canadian-16N-9W-20</v>
      </c>
      <c r="S1214" s="23" t="str">
        <f t="shared" si="144"/>
        <v>16N-9W-20</v>
      </c>
      <c r="T1214" s="23" t="str">
        <f t="shared" si="145"/>
        <v>16</v>
      </c>
      <c r="U1214" s="23" t="str">
        <f t="shared" si="148"/>
        <v>N</v>
      </c>
      <c r="V1214" s="23" t="str">
        <f t="shared" si="146"/>
        <v>9</v>
      </c>
      <c r="W1214" s="23" t="str">
        <f t="shared" si="149"/>
        <v>W</v>
      </c>
      <c r="X1214" s="23" t="str">
        <f t="shared" si="150"/>
        <v>OK</v>
      </c>
      <c r="Y1214" s="184" t="str">
        <f t="shared" si="151"/>
        <v>L0008277</v>
      </c>
      <c r="Z1214" s="28"/>
      <c r="AA1214" s="28"/>
      <c r="AB1214" s="23"/>
    </row>
    <row r="1215" spans="1:28" ht="15">
      <c r="A1215" s="2" t="s">
        <v>7636</v>
      </c>
      <c r="B1215" s="2" t="s">
        <v>13</v>
      </c>
      <c r="C1215" s="2" t="s">
        <v>14</v>
      </c>
      <c r="D1215" s="2" t="s">
        <v>1357</v>
      </c>
      <c r="E1215" s="2" t="s">
        <v>553</v>
      </c>
      <c r="F1215" s="2" t="s">
        <v>15</v>
      </c>
      <c r="G1215" s="2" t="s">
        <v>3477</v>
      </c>
      <c r="H1215" s="2" t="s">
        <v>3514</v>
      </c>
      <c r="I1215" s="2" t="s">
        <v>16</v>
      </c>
      <c r="J1215" s="75">
        <v>57.11</v>
      </c>
      <c r="K1215" s="76">
        <v>10</v>
      </c>
      <c r="L1215" s="77">
        <v>0.1875</v>
      </c>
      <c r="M1215" s="78">
        <v>41355</v>
      </c>
      <c r="N1215" s="96" t="s">
        <v>3923</v>
      </c>
      <c r="O1215" s="2" t="s">
        <v>218</v>
      </c>
      <c r="P1215" s="2" t="s">
        <v>3466</v>
      </c>
      <c r="Q1215" s="2" t="s">
        <v>3473</v>
      </c>
      <c r="R1215" s="23" t="str">
        <f t="shared" si="147"/>
        <v>OK-Canadian-16N-9W-20</v>
      </c>
      <c r="S1215" s="23" t="str">
        <f t="shared" si="144"/>
        <v>16N-9W-20</v>
      </c>
      <c r="T1215" s="23" t="str">
        <f t="shared" si="145"/>
        <v>16</v>
      </c>
      <c r="U1215" s="23" t="str">
        <f t="shared" si="148"/>
        <v>N</v>
      </c>
      <c r="V1215" s="23" t="str">
        <f t="shared" si="146"/>
        <v>9</v>
      </c>
      <c r="W1215" s="23" t="str">
        <f t="shared" si="149"/>
        <v>W</v>
      </c>
      <c r="X1215" s="23" t="str">
        <f t="shared" si="150"/>
        <v>OK</v>
      </c>
      <c r="Y1215" s="184" t="str">
        <f t="shared" si="151"/>
        <v>L0008278</v>
      </c>
      <c r="Z1215" s="28"/>
      <c r="AA1215" s="28"/>
      <c r="AB1215" s="23"/>
    </row>
    <row r="1216" spans="1:28" ht="15">
      <c r="A1216" s="2" t="s">
        <v>7637</v>
      </c>
      <c r="B1216" s="2" t="s">
        <v>13</v>
      </c>
      <c r="C1216" s="2" t="s">
        <v>14</v>
      </c>
      <c r="D1216" s="2" t="s">
        <v>1358</v>
      </c>
      <c r="E1216" s="2" t="s">
        <v>616</v>
      </c>
      <c r="F1216" s="2" t="s">
        <v>15</v>
      </c>
      <c r="G1216" s="2" t="s">
        <v>3479</v>
      </c>
      <c r="H1216" s="2" t="s">
        <v>3514</v>
      </c>
      <c r="I1216" s="2" t="s">
        <v>16</v>
      </c>
      <c r="J1216" s="75">
        <v>36.619999999999997</v>
      </c>
      <c r="K1216" s="76">
        <v>0.91</v>
      </c>
      <c r="L1216" s="77">
        <v>0.1875</v>
      </c>
      <c r="M1216" s="78">
        <v>41355</v>
      </c>
      <c r="N1216" s="96" t="s">
        <v>5560</v>
      </c>
      <c r="O1216" s="2" t="s">
        <v>218</v>
      </c>
      <c r="P1216" s="2" t="s">
        <v>3466</v>
      </c>
      <c r="Q1216" s="2" t="s">
        <v>3473</v>
      </c>
      <c r="R1216" s="23" t="str">
        <f t="shared" si="147"/>
        <v>OK-Noble-16N-9W-20</v>
      </c>
      <c r="S1216" s="23" t="str">
        <f t="shared" si="144"/>
        <v>16N-9W-20</v>
      </c>
      <c r="T1216" s="23" t="str">
        <f t="shared" si="145"/>
        <v>16</v>
      </c>
      <c r="U1216" s="23" t="str">
        <f t="shared" si="148"/>
        <v>N</v>
      </c>
      <c r="V1216" s="23" t="str">
        <f t="shared" si="146"/>
        <v>9</v>
      </c>
      <c r="W1216" s="23" t="str">
        <f t="shared" si="149"/>
        <v>W</v>
      </c>
      <c r="X1216" s="23" t="str">
        <f t="shared" si="150"/>
        <v>OK</v>
      </c>
      <c r="Y1216" s="184" t="str">
        <f t="shared" si="151"/>
        <v>L0008279</v>
      </c>
      <c r="Z1216" s="28"/>
      <c r="AA1216" s="28"/>
      <c r="AB1216" s="23"/>
    </row>
    <row r="1217" spans="1:28" ht="15">
      <c r="A1217" s="23" t="s">
        <v>7638</v>
      </c>
      <c r="B1217" s="2" t="s">
        <v>13</v>
      </c>
      <c r="C1217" s="2" t="s">
        <v>14</v>
      </c>
      <c r="D1217" s="2" t="s">
        <v>1359</v>
      </c>
      <c r="E1217" s="2" t="s">
        <v>1177</v>
      </c>
      <c r="F1217" s="2" t="s">
        <v>15</v>
      </c>
      <c r="G1217" s="2" t="s">
        <v>3479</v>
      </c>
      <c r="H1217" s="2" t="s">
        <v>3518</v>
      </c>
      <c r="I1217" s="2" t="s">
        <v>16</v>
      </c>
      <c r="J1217" s="75">
        <v>34.69</v>
      </c>
      <c r="K1217" s="76">
        <v>1.2668200000000001</v>
      </c>
      <c r="L1217" s="77">
        <v>0.1875</v>
      </c>
      <c r="M1217" s="78">
        <v>41840</v>
      </c>
      <c r="N1217" s="96" t="s">
        <v>5561</v>
      </c>
      <c r="O1217" s="2" t="s">
        <v>233</v>
      </c>
      <c r="P1217" s="2" t="s">
        <v>3466</v>
      </c>
      <c r="Q1217" s="2" t="s">
        <v>3473</v>
      </c>
      <c r="R1217" s="23" t="str">
        <f t="shared" si="147"/>
        <v>OK-Noble-16N-9W-19</v>
      </c>
      <c r="S1217" s="23" t="str">
        <f t="shared" si="144"/>
        <v>16N-9W-19</v>
      </c>
      <c r="T1217" s="23" t="str">
        <f t="shared" si="145"/>
        <v>16</v>
      </c>
      <c r="U1217" s="23" t="str">
        <f t="shared" si="148"/>
        <v>N</v>
      </c>
      <c r="V1217" s="23" t="str">
        <f t="shared" si="146"/>
        <v>9</v>
      </c>
      <c r="W1217" s="23" t="str">
        <f t="shared" si="149"/>
        <v>W</v>
      </c>
      <c r="X1217" s="23" t="str">
        <f t="shared" si="150"/>
        <v>OK</v>
      </c>
      <c r="Y1217" s="184" t="str">
        <f t="shared" si="151"/>
        <v>L0008280</v>
      </c>
      <c r="Z1217" s="28"/>
      <c r="AA1217" s="28"/>
      <c r="AB1217" s="23"/>
    </row>
    <row r="1218" spans="1:28" ht="15">
      <c r="A1218" s="2" t="s">
        <v>7639</v>
      </c>
      <c r="B1218" s="2" t="s">
        <v>13</v>
      </c>
      <c r="C1218" s="2" t="s">
        <v>14</v>
      </c>
      <c r="D1218" s="2" t="s">
        <v>1360</v>
      </c>
      <c r="E1218" s="23" t="s">
        <v>2276</v>
      </c>
      <c r="F1218" s="2" t="s">
        <v>15</v>
      </c>
      <c r="G1218" s="2" t="s">
        <v>3479</v>
      </c>
      <c r="H1218" s="2" t="s">
        <v>3518</v>
      </c>
      <c r="I1218" s="2" t="s">
        <v>16</v>
      </c>
      <c r="J1218" s="75">
        <v>37.130000000000003</v>
      </c>
      <c r="K1218" s="76">
        <v>1.0914200000000001</v>
      </c>
      <c r="L1218" s="77">
        <v>0.1875</v>
      </c>
      <c r="M1218" s="78">
        <v>41362</v>
      </c>
      <c r="N1218" s="96" t="s">
        <v>5562</v>
      </c>
      <c r="O1218" s="2" t="s">
        <v>233</v>
      </c>
      <c r="P1218" s="2" t="s">
        <v>3466</v>
      </c>
      <c r="Q1218" s="2" t="s">
        <v>3473</v>
      </c>
      <c r="R1218" s="23" t="str">
        <f t="shared" si="147"/>
        <v>OK-Noble-16N-9W-19</v>
      </c>
      <c r="S1218" s="23" t="str">
        <f t="shared" si="144"/>
        <v>16N-9W-19</v>
      </c>
      <c r="T1218" s="23" t="str">
        <f t="shared" si="145"/>
        <v>16</v>
      </c>
      <c r="U1218" s="23" t="str">
        <f t="shared" si="148"/>
        <v>N</v>
      </c>
      <c r="V1218" s="23" t="str">
        <f t="shared" si="146"/>
        <v>9</v>
      </c>
      <c r="W1218" s="23" t="str">
        <f t="shared" si="149"/>
        <v>W</v>
      </c>
      <c r="X1218" s="23" t="str">
        <f t="shared" si="150"/>
        <v>OK</v>
      </c>
      <c r="Y1218" s="184" t="str">
        <f t="shared" si="151"/>
        <v>L0008281</v>
      </c>
      <c r="Z1218" s="28"/>
      <c r="AA1218" s="28"/>
      <c r="AB1218" s="23"/>
    </row>
    <row r="1219" spans="1:28" ht="15">
      <c r="A1219" s="2" t="s">
        <v>7640</v>
      </c>
      <c r="B1219" s="2" t="s">
        <v>13</v>
      </c>
      <c r="C1219" s="2" t="s">
        <v>14</v>
      </c>
      <c r="D1219" s="2" t="s">
        <v>1361</v>
      </c>
      <c r="E1219" s="2" t="s">
        <v>354</v>
      </c>
      <c r="F1219" s="2" t="s">
        <v>15</v>
      </c>
      <c r="G1219" s="2" t="s">
        <v>3479</v>
      </c>
      <c r="H1219" s="2" t="s">
        <v>3518</v>
      </c>
      <c r="I1219" s="2" t="s">
        <v>16</v>
      </c>
      <c r="J1219" s="75">
        <v>114.31</v>
      </c>
      <c r="K1219" s="76">
        <v>0.14285999999999999</v>
      </c>
      <c r="L1219" s="77">
        <v>0.2</v>
      </c>
      <c r="M1219" s="78">
        <v>41355</v>
      </c>
      <c r="N1219" s="96" t="s">
        <v>5563</v>
      </c>
      <c r="O1219" s="2" t="s">
        <v>233</v>
      </c>
      <c r="P1219" s="2" t="s">
        <v>3466</v>
      </c>
      <c r="Q1219" s="2" t="s">
        <v>3473</v>
      </c>
      <c r="R1219" s="23" t="str">
        <f t="shared" si="147"/>
        <v>OK-Noble-16N-9W-19</v>
      </c>
      <c r="S1219" s="23" t="str">
        <f t="shared" si="144"/>
        <v>16N-9W-19</v>
      </c>
      <c r="T1219" s="23" t="str">
        <f t="shared" si="145"/>
        <v>16</v>
      </c>
      <c r="U1219" s="23" t="str">
        <f t="shared" si="148"/>
        <v>N</v>
      </c>
      <c r="V1219" s="23" t="str">
        <f t="shared" si="146"/>
        <v>9</v>
      </c>
      <c r="W1219" s="23" t="str">
        <f t="shared" si="149"/>
        <v>W</v>
      </c>
      <c r="X1219" s="23" t="str">
        <f t="shared" si="150"/>
        <v>OK</v>
      </c>
      <c r="Y1219" s="184" t="str">
        <f t="shared" si="151"/>
        <v>L0008282</v>
      </c>
      <c r="Z1219" s="28"/>
      <c r="AA1219" s="28"/>
      <c r="AB1219" s="23"/>
    </row>
    <row r="1220" spans="1:28" ht="15">
      <c r="A1220" s="23" t="s">
        <v>7641</v>
      </c>
      <c r="B1220" s="2" t="s">
        <v>13</v>
      </c>
      <c r="C1220" s="2" t="s">
        <v>14</v>
      </c>
      <c r="D1220" s="2" t="s">
        <v>1362</v>
      </c>
      <c r="E1220" s="2" t="s">
        <v>995</v>
      </c>
      <c r="F1220" s="2" t="s">
        <v>15</v>
      </c>
      <c r="G1220" s="2" t="s">
        <v>3477</v>
      </c>
      <c r="H1220" s="2" t="s">
        <v>3514</v>
      </c>
      <c r="I1220" s="2" t="s">
        <v>16</v>
      </c>
      <c r="J1220" s="75">
        <v>7.76</v>
      </c>
      <c r="K1220" s="76">
        <v>2.4E-2</v>
      </c>
      <c r="L1220" s="77">
        <v>0.2</v>
      </c>
      <c r="M1220" s="78">
        <v>41370</v>
      </c>
      <c r="N1220" s="96" t="s">
        <v>3924</v>
      </c>
      <c r="O1220" s="2" t="s">
        <v>218</v>
      </c>
      <c r="P1220" s="2" t="s">
        <v>3466</v>
      </c>
      <c r="Q1220" s="2" t="s">
        <v>3473</v>
      </c>
      <c r="R1220" s="23" t="str">
        <f t="shared" si="147"/>
        <v>OK-Canadian-16N-9W-20</v>
      </c>
      <c r="S1220" s="23" t="str">
        <f t="shared" si="144"/>
        <v>16N-9W-20</v>
      </c>
      <c r="T1220" s="23" t="str">
        <f t="shared" si="145"/>
        <v>16</v>
      </c>
      <c r="U1220" s="23" t="str">
        <f t="shared" si="148"/>
        <v>N</v>
      </c>
      <c r="V1220" s="23" t="str">
        <f t="shared" si="146"/>
        <v>9</v>
      </c>
      <c r="W1220" s="23" t="str">
        <f t="shared" si="149"/>
        <v>W</v>
      </c>
      <c r="X1220" s="23" t="str">
        <f t="shared" si="150"/>
        <v>OK</v>
      </c>
      <c r="Y1220" s="184" t="str">
        <f t="shared" si="151"/>
        <v>L0008283</v>
      </c>
      <c r="Z1220" s="28"/>
      <c r="AA1220" s="28"/>
      <c r="AB1220" s="23"/>
    </row>
    <row r="1221" spans="1:28" ht="15">
      <c r="A1221" s="2" t="s">
        <v>7642</v>
      </c>
      <c r="B1221" s="2" t="s">
        <v>13</v>
      </c>
      <c r="C1221" s="2" t="s">
        <v>14</v>
      </c>
      <c r="D1221" s="2" t="s">
        <v>1363</v>
      </c>
      <c r="E1221" s="23" t="s">
        <v>2692</v>
      </c>
      <c r="F1221" s="2" t="s">
        <v>15</v>
      </c>
      <c r="G1221" s="2" t="s">
        <v>3479</v>
      </c>
      <c r="H1221" s="2" t="s">
        <v>3514</v>
      </c>
      <c r="I1221" s="2" t="s">
        <v>16</v>
      </c>
      <c r="J1221" s="75">
        <v>38.56</v>
      </c>
      <c r="K1221" s="76">
        <v>0.91</v>
      </c>
      <c r="L1221" s="77">
        <v>0.1875</v>
      </c>
      <c r="M1221" s="78">
        <v>41832</v>
      </c>
      <c r="N1221" s="96" t="s">
        <v>5554</v>
      </c>
      <c r="O1221" s="2" t="s">
        <v>218</v>
      </c>
      <c r="P1221" s="2" t="s">
        <v>3466</v>
      </c>
      <c r="Q1221" s="2" t="s">
        <v>3473</v>
      </c>
      <c r="R1221" s="23" t="str">
        <f t="shared" si="147"/>
        <v>OK-Noble-16N-9W-20</v>
      </c>
      <c r="S1221" s="23" t="str">
        <f t="shared" si="144"/>
        <v>16N-9W-20</v>
      </c>
      <c r="T1221" s="23" t="str">
        <f t="shared" si="145"/>
        <v>16</v>
      </c>
      <c r="U1221" s="23" t="str">
        <f t="shared" si="148"/>
        <v>N</v>
      </c>
      <c r="V1221" s="23" t="str">
        <f t="shared" si="146"/>
        <v>9</v>
      </c>
      <c r="W1221" s="23" t="str">
        <f t="shared" si="149"/>
        <v>W</v>
      </c>
      <c r="X1221" s="23" t="str">
        <f t="shared" si="150"/>
        <v>OK</v>
      </c>
      <c r="Y1221" s="184" t="str">
        <f t="shared" si="151"/>
        <v>L0008284</v>
      </c>
      <c r="Z1221" s="28"/>
      <c r="AA1221" s="28"/>
      <c r="AB1221" s="23"/>
    </row>
    <row r="1222" spans="1:28" ht="15">
      <c r="A1222" s="2" t="s">
        <v>7643</v>
      </c>
      <c r="B1222" s="2" t="s">
        <v>13</v>
      </c>
      <c r="C1222" s="2" t="s">
        <v>14</v>
      </c>
      <c r="D1222" s="2" t="s">
        <v>1364</v>
      </c>
      <c r="E1222" s="23" t="s">
        <v>2147</v>
      </c>
      <c r="F1222" s="2" t="s">
        <v>15</v>
      </c>
      <c r="G1222" s="2" t="s">
        <v>3479</v>
      </c>
      <c r="H1222" s="2" t="s">
        <v>3515</v>
      </c>
      <c r="I1222" s="2" t="s">
        <v>16</v>
      </c>
      <c r="J1222" s="75">
        <v>42.09</v>
      </c>
      <c r="K1222" s="76">
        <v>1.0606100000000001</v>
      </c>
      <c r="L1222" s="77">
        <v>0.1875</v>
      </c>
      <c r="M1222" s="78">
        <v>41233</v>
      </c>
      <c r="N1222" s="96" t="s">
        <v>5564</v>
      </c>
      <c r="O1222" s="2" t="s">
        <v>140</v>
      </c>
      <c r="P1222" s="2" t="s">
        <v>3466</v>
      </c>
      <c r="Q1222" s="2" t="s">
        <v>3473</v>
      </c>
      <c r="R1222" s="23" t="str">
        <f t="shared" si="147"/>
        <v>OK-Noble-16N-9W-17</v>
      </c>
      <c r="S1222" s="23" t="str">
        <f t="shared" si="144"/>
        <v>16N-9W-17</v>
      </c>
      <c r="T1222" s="23" t="str">
        <f t="shared" si="145"/>
        <v>16</v>
      </c>
      <c r="U1222" s="23" t="str">
        <f t="shared" si="148"/>
        <v>N</v>
      </c>
      <c r="V1222" s="23" t="str">
        <f t="shared" si="146"/>
        <v>9</v>
      </c>
      <c r="W1222" s="23" t="str">
        <f t="shared" si="149"/>
        <v>W</v>
      </c>
      <c r="X1222" s="23" t="str">
        <f t="shared" si="150"/>
        <v>OK</v>
      </c>
      <c r="Y1222" s="184" t="str">
        <f t="shared" si="151"/>
        <v>L0008285</v>
      </c>
      <c r="Z1222" s="28"/>
      <c r="AA1222" s="28"/>
      <c r="AB1222" s="23"/>
    </row>
    <row r="1223" spans="1:28" ht="15">
      <c r="A1223" s="23" t="s">
        <v>7644</v>
      </c>
      <c r="B1223" s="23" t="s">
        <v>13</v>
      </c>
      <c r="C1223" s="2" t="s">
        <v>14</v>
      </c>
      <c r="D1223" s="23" t="s">
        <v>1365</v>
      </c>
      <c r="E1223" s="23" t="s">
        <v>2207</v>
      </c>
      <c r="F1223" s="23" t="s">
        <v>15</v>
      </c>
      <c r="G1223" s="23" t="s">
        <v>3479</v>
      </c>
      <c r="H1223" s="23" t="s">
        <v>3514</v>
      </c>
      <c r="I1223" s="2" t="s">
        <v>16</v>
      </c>
      <c r="J1223" s="81">
        <v>70.44</v>
      </c>
      <c r="K1223" s="76">
        <v>1.86873</v>
      </c>
      <c r="L1223" s="80">
        <v>0.1875</v>
      </c>
      <c r="M1223" s="82">
        <v>41229</v>
      </c>
      <c r="N1223" s="94" t="s">
        <v>5565</v>
      </c>
      <c r="O1223" s="23" t="s">
        <v>218</v>
      </c>
      <c r="P1223" s="23" t="s">
        <v>3466</v>
      </c>
      <c r="Q1223" s="23" t="s">
        <v>3473</v>
      </c>
      <c r="R1223" s="23" t="str">
        <f t="shared" si="147"/>
        <v>OK-Noble-16N-9W-20</v>
      </c>
      <c r="S1223" s="23" t="str">
        <f t="shared" si="144"/>
        <v>16N-9W-20</v>
      </c>
      <c r="T1223" s="23" t="str">
        <f t="shared" si="145"/>
        <v>16</v>
      </c>
      <c r="U1223" s="23" t="str">
        <f t="shared" si="148"/>
        <v>N</v>
      </c>
      <c r="V1223" s="23" t="str">
        <f t="shared" si="146"/>
        <v>9</v>
      </c>
      <c r="W1223" s="23" t="str">
        <f t="shared" si="149"/>
        <v>W</v>
      </c>
      <c r="X1223" s="23" t="str">
        <f t="shared" si="150"/>
        <v>OK</v>
      </c>
      <c r="Y1223" s="184" t="str">
        <f t="shared" si="151"/>
        <v>L0008286</v>
      </c>
      <c r="Z1223" s="28"/>
      <c r="AA1223" s="28"/>
      <c r="AB1223" s="23"/>
    </row>
    <row r="1224" spans="1:28" ht="15">
      <c r="A1224" s="2" t="s">
        <v>7645</v>
      </c>
      <c r="B1224" s="23" t="s">
        <v>13</v>
      </c>
      <c r="C1224" s="2" t="s">
        <v>14</v>
      </c>
      <c r="D1224" s="23" t="s">
        <v>1366</v>
      </c>
      <c r="E1224" s="23" t="s">
        <v>2692</v>
      </c>
      <c r="F1224" s="23" t="s">
        <v>15</v>
      </c>
      <c r="G1224" s="23" t="s">
        <v>3479</v>
      </c>
      <c r="H1224" s="23" t="s">
        <v>3522</v>
      </c>
      <c r="I1224" s="2" t="s">
        <v>16</v>
      </c>
      <c r="J1224" s="81">
        <v>75.459999999999994</v>
      </c>
      <c r="K1224" s="76">
        <v>20</v>
      </c>
      <c r="L1224" s="80">
        <v>0.125</v>
      </c>
      <c r="M1224" s="82">
        <v>19707</v>
      </c>
      <c r="N1224" s="94" t="s">
        <v>4622</v>
      </c>
      <c r="O1224" s="23" t="s">
        <v>177</v>
      </c>
      <c r="P1224" s="23" t="s">
        <v>3466</v>
      </c>
      <c r="Q1224" s="23" t="s">
        <v>3473</v>
      </c>
      <c r="R1224" s="23" t="str">
        <f t="shared" si="147"/>
        <v>OK-Noble-16N-9W-18</v>
      </c>
      <c r="S1224" s="23" t="str">
        <f t="shared" ref="S1224:S1287" si="152">_xlfn.TEXTAFTER(R1224,"-",2,1,0,"ERROR")</f>
        <v>16N-9W-18</v>
      </c>
      <c r="T1224" s="23" t="str">
        <f t="shared" ref="T1224:T1287" si="153">_xlfn.TEXTBEFORE(P1224,U1224)</f>
        <v>16</v>
      </c>
      <c r="U1224" s="23" t="str">
        <f t="shared" si="148"/>
        <v>N</v>
      </c>
      <c r="V1224" s="23" t="str">
        <f t="shared" ref="V1224:V1287" si="154">_xlfn.TEXTBEFORE(Q1224,W1224)</f>
        <v>9</v>
      </c>
      <c r="W1224" s="23" t="str">
        <f t="shared" si="149"/>
        <v>W</v>
      </c>
      <c r="X1224" s="23" t="str">
        <f t="shared" si="150"/>
        <v>OK</v>
      </c>
      <c r="Y1224" s="184" t="str">
        <f t="shared" si="151"/>
        <v>L0008287</v>
      </c>
      <c r="Z1224" s="28"/>
      <c r="AA1224" s="28"/>
      <c r="AB1224" s="23"/>
    </row>
    <row r="1225" spans="1:28" ht="15">
      <c r="A1225" s="2" t="s">
        <v>7646</v>
      </c>
      <c r="B1225" s="23" t="s">
        <v>13</v>
      </c>
      <c r="C1225" s="2" t="s">
        <v>14</v>
      </c>
      <c r="D1225" s="23" t="s">
        <v>1367</v>
      </c>
      <c r="E1225" s="2" t="s">
        <v>766</v>
      </c>
      <c r="F1225" s="23" t="s">
        <v>15</v>
      </c>
      <c r="G1225" s="23" t="s">
        <v>3479</v>
      </c>
      <c r="H1225" s="23" t="s">
        <v>3522</v>
      </c>
      <c r="I1225" s="2" t="s">
        <v>16</v>
      </c>
      <c r="J1225" s="81">
        <v>78.55</v>
      </c>
      <c r="K1225" s="76">
        <v>10</v>
      </c>
      <c r="L1225" s="80">
        <v>0.125</v>
      </c>
      <c r="M1225" s="82">
        <v>20167</v>
      </c>
      <c r="N1225" s="94" t="s">
        <v>3579</v>
      </c>
      <c r="O1225" s="23" t="s">
        <v>177</v>
      </c>
      <c r="P1225" s="23" t="s">
        <v>3466</v>
      </c>
      <c r="Q1225" s="23" t="s">
        <v>3473</v>
      </c>
      <c r="R1225" s="23" t="str">
        <f t="shared" ref="R1225:R1288" si="155">_xlfn.TEXTJOIN("-",TRUE,F1225,G1225,P1225,Q1225,O1225)</f>
        <v>OK-Noble-16N-9W-18</v>
      </c>
      <c r="S1225" s="23" t="str">
        <f t="shared" si="152"/>
        <v>16N-9W-18</v>
      </c>
      <c r="T1225" s="23" t="str">
        <f t="shared" si="153"/>
        <v>16</v>
      </c>
      <c r="U1225" s="23" t="str">
        <f t="shared" ref="U1225:U1288" si="156">RIGHT(P1225,1)</f>
        <v>N</v>
      </c>
      <c r="V1225" s="23" t="str">
        <f t="shared" si="154"/>
        <v>9</v>
      </c>
      <c r="W1225" s="23" t="str">
        <f t="shared" ref="W1225:W1288" si="157">RIGHT(Q1225,1)</f>
        <v>W</v>
      </c>
      <c r="X1225" s="23" t="str">
        <f t="shared" ref="X1225:X1288" si="158">LEFT(A1225,2)</f>
        <v>OK</v>
      </c>
      <c r="Y1225" s="184" t="str">
        <f t="shared" ref="Y1225:Y1288" si="159">MID(A1225,4,8)</f>
        <v>L0008288</v>
      </c>
      <c r="Z1225" s="28"/>
      <c r="AA1225" s="28"/>
      <c r="AB1225" s="23"/>
    </row>
    <row r="1226" spans="1:28" ht="15">
      <c r="A1226" s="23" t="s">
        <v>7647</v>
      </c>
      <c r="B1226" s="2" t="s">
        <v>13</v>
      </c>
      <c r="C1226" s="2" t="s">
        <v>14</v>
      </c>
      <c r="D1226" s="2" t="s">
        <v>1368</v>
      </c>
      <c r="E1226" s="23" t="s">
        <v>201</v>
      </c>
      <c r="F1226" s="2" t="s">
        <v>15</v>
      </c>
      <c r="G1226" s="2" t="s">
        <v>3479</v>
      </c>
      <c r="H1226" s="2" t="s">
        <v>3522</v>
      </c>
      <c r="I1226" s="2" t="s">
        <v>16</v>
      </c>
      <c r="J1226" s="75">
        <v>42.33</v>
      </c>
      <c r="K1226" s="76">
        <v>5</v>
      </c>
      <c r="L1226" s="77">
        <v>0.125</v>
      </c>
      <c r="M1226" s="78">
        <v>22962</v>
      </c>
      <c r="N1226" s="96" t="s">
        <v>3580</v>
      </c>
      <c r="O1226" s="2" t="s">
        <v>177</v>
      </c>
      <c r="P1226" s="2" t="s">
        <v>3466</v>
      </c>
      <c r="Q1226" s="2" t="s">
        <v>3473</v>
      </c>
      <c r="R1226" s="23" t="str">
        <f t="shared" si="155"/>
        <v>OK-Noble-16N-9W-18</v>
      </c>
      <c r="S1226" s="23" t="str">
        <f t="shared" si="152"/>
        <v>16N-9W-18</v>
      </c>
      <c r="T1226" s="23" t="str">
        <f t="shared" si="153"/>
        <v>16</v>
      </c>
      <c r="U1226" s="23" t="str">
        <f t="shared" si="156"/>
        <v>N</v>
      </c>
      <c r="V1226" s="23" t="str">
        <f t="shared" si="154"/>
        <v>9</v>
      </c>
      <c r="W1226" s="23" t="str">
        <f t="shared" si="157"/>
        <v>W</v>
      </c>
      <c r="X1226" s="23" t="str">
        <f t="shared" si="158"/>
        <v>OK</v>
      </c>
      <c r="Y1226" s="184" t="str">
        <f t="shared" si="159"/>
        <v>L0008289</v>
      </c>
      <c r="Z1226" s="28"/>
      <c r="AA1226" s="28"/>
      <c r="AB1226" s="23"/>
    </row>
    <row r="1227" spans="1:28" ht="15">
      <c r="A1227" s="2" t="s">
        <v>7648</v>
      </c>
      <c r="B1227" s="2" t="s">
        <v>13</v>
      </c>
      <c r="C1227" s="2" t="s">
        <v>14</v>
      </c>
      <c r="D1227" s="2" t="s">
        <v>1369</v>
      </c>
      <c r="E1227" s="23" t="s">
        <v>1274</v>
      </c>
      <c r="F1227" s="2" t="s">
        <v>15</v>
      </c>
      <c r="G1227" s="2" t="s">
        <v>3479</v>
      </c>
      <c r="H1227" s="2" t="s">
        <v>3518</v>
      </c>
      <c r="I1227" s="2" t="s">
        <v>16</v>
      </c>
      <c r="J1227" s="75">
        <v>37.6</v>
      </c>
      <c r="K1227" s="76">
        <v>0.11369</v>
      </c>
      <c r="L1227" s="77">
        <v>0.2</v>
      </c>
      <c r="M1227" s="78">
        <v>41370</v>
      </c>
      <c r="N1227" s="96" t="s">
        <v>5566</v>
      </c>
      <c r="O1227" s="2" t="s">
        <v>233</v>
      </c>
      <c r="P1227" s="2" t="s">
        <v>3466</v>
      </c>
      <c r="Q1227" s="2" t="s">
        <v>3473</v>
      </c>
      <c r="R1227" s="23" t="str">
        <f t="shared" si="155"/>
        <v>OK-Noble-16N-9W-19</v>
      </c>
      <c r="S1227" s="23" t="str">
        <f t="shared" si="152"/>
        <v>16N-9W-19</v>
      </c>
      <c r="T1227" s="23" t="str">
        <f t="shared" si="153"/>
        <v>16</v>
      </c>
      <c r="U1227" s="23" t="str">
        <f t="shared" si="156"/>
        <v>N</v>
      </c>
      <c r="V1227" s="23" t="str">
        <f t="shared" si="154"/>
        <v>9</v>
      </c>
      <c r="W1227" s="23" t="str">
        <f t="shared" si="157"/>
        <v>W</v>
      </c>
      <c r="X1227" s="23" t="str">
        <f t="shared" si="158"/>
        <v>OK</v>
      </c>
      <c r="Y1227" s="184" t="str">
        <f t="shared" si="159"/>
        <v>L0008290</v>
      </c>
      <c r="Z1227" s="28"/>
      <c r="AA1227" s="28"/>
      <c r="AB1227" s="23"/>
    </row>
    <row r="1228" spans="1:28" ht="15">
      <c r="A1228" s="2" t="s">
        <v>7649</v>
      </c>
      <c r="B1228" s="2" t="s">
        <v>13</v>
      </c>
      <c r="C1228" s="2" t="s">
        <v>14</v>
      </c>
      <c r="D1228" s="2" t="s">
        <v>1370</v>
      </c>
      <c r="E1228" s="23" t="s">
        <v>2799</v>
      </c>
      <c r="F1228" s="2" t="s">
        <v>15</v>
      </c>
      <c r="G1228" s="2" t="s">
        <v>3479</v>
      </c>
      <c r="H1228" s="2" t="s">
        <v>3518</v>
      </c>
      <c r="I1228" s="2" t="s">
        <v>16</v>
      </c>
      <c r="J1228" s="75">
        <v>133.61000000000001</v>
      </c>
      <c r="K1228" s="76">
        <v>9.5238000000000003E-2</v>
      </c>
      <c r="L1228" s="77">
        <v>0.2</v>
      </c>
      <c r="M1228" s="78">
        <v>41389</v>
      </c>
      <c r="N1228" s="96" t="s">
        <v>5567</v>
      </c>
      <c r="O1228" s="2" t="s">
        <v>233</v>
      </c>
      <c r="P1228" s="2" t="s">
        <v>3466</v>
      </c>
      <c r="Q1228" s="2" t="s">
        <v>3473</v>
      </c>
      <c r="R1228" s="23" t="str">
        <f t="shared" si="155"/>
        <v>OK-Noble-16N-9W-19</v>
      </c>
      <c r="S1228" s="23" t="str">
        <f t="shared" si="152"/>
        <v>16N-9W-19</v>
      </c>
      <c r="T1228" s="23" t="str">
        <f t="shared" si="153"/>
        <v>16</v>
      </c>
      <c r="U1228" s="23" t="str">
        <f t="shared" si="156"/>
        <v>N</v>
      </c>
      <c r="V1228" s="23" t="str">
        <f t="shared" si="154"/>
        <v>9</v>
      </c>
      <c r="W1228" s="23" t="str">
        <f t="shared" si="157"/>
        <v>W</v>
      </c>
      <c r="X1228" s="23" t="str">
        <f t="shared" si="158"/>
        <v>OK</v>
      </c>
      <c r="Y1228" s="184" t="str">
        <f t="shared" si="159"/>
        <v>L0008291</v>
      </c>
      <c r="Z1228" s="28"/>
      <c r="AA1228" s="28"/>
      <c r="AB1228" s="23"/>
    </row>
    <row r="1229" spans="1:28" ht="15">
      <c r="A1229" s="23" t="s">
        <v>7650</v>
      </c>
      <c r="B1229" s="2" t="s">
        <v>13</v>
      </c>
      <c r="C1229" s="2" t="s">
        <v>14</v>
      </c>
      <c r="D1229" s="2" t="s">
        <v>1371</v>
      </c>
      <c r="E1229" s="23" t="s">
        <v>2404</v>
      </c>
      <c r="F1229" s="2" t="s">
        <v>15</v>
      </c>
      <c r="G1229" s="2" t="s">
        <v>3477</v>
      </c>
      <c r="H1229" s="2" t="s">
        <v>3523</v>
      </c>
      <c r="I1229" s="2" t="s">
        <v>3463</v>
      </c>
      <c r="J1229" s="75">
        <v>40.69</v>
      </c>
      <c r="K1229" s="76">
        <v>5</v>
      </c>
      <c r="L1229" s="77">
        <v>0.1875</v>
      </c>
      <c r="M1229" s="78">
        <v>41862</v>
      </c>
      <c r="N1229" s="96" t="s">
        <v>3830</v>
      </c>
      <c r="O1229" s="2" t="s">
        <v>280</v>
      </c>
      <c r="P1229" s="2" t="s">
        <v>3466</v>
      </c>
      <c r="Q1229" s="2" t="s">
        <v>3473</v>
      </c>
      <c r="R1229" s="23" t="str">
        <f t="shared" si="155"/>
        <v>OK-Canadian-16N-9W-14</v>
      </c>
      <c r="S1229" s="23" t="str">
        <f t="shared" si="152"/>
        <v>16N-9W-14</v>
      </c>
      <c r="T1229" s="23" t="str">
        <f t="shared" si="153"/>
        <v>16</v>
      </c>
      <c r="U1229" s="23" t="str">
        <f t="shared" si="156"/>
        <v>N</v>
      </c>
      <c r="V1229" s="23" t="str">
        <f t="shared" si="154"/>
        <v>9</v>
      </c>
      <c r="W1229" s="23" t="str">
        <f t="shared" si="157"/>
        <v>W</v>
      </c>
      <c r="X1229" s="23" t="str">
        <f t="shared" si="158"/>
        <v>OK</v>
      </c>
      <c r="Y1229" s="184" t="str">
        <f t="shared" si="159"/>
        <v>L0008292</v>
      </c>
      <c r="Z1229" s="28"/>
      <c r="AA1229" s="28"/>
      <c r="AB1229" s="23"/>
    </row>
    <row r="1230" spans="1:28" ht="15">
      <c r="A1230" s="2" t="s">
        <v>7651</v>
      </c>
      <c r="B1230" s="2" t="s">
        <v>13</v>
      </c>
      <c r="C1230" s="2" t="s">
        <v>14</v>
      </c>
      <c r="D1230" s="2" t="s">
        <v>1372</v>
      </c>
      <c r="E1230" s="2" t="s">
        <v>774</v>
      </c>
      <c r="F1230" s="2" t="s">
        <v>15</v>
      </c>
      <c r="G1230" s="2" t="s">
        <v>3477</v>
      </c>
      <c r="H1230" s="2" t="s">
        <v>3514</v>
      </c>
      <c r="I1230" s="2" t="s">
        <v>16</v>
      </c>
      <c r="J1230" s="75">
        <v>8.14</v>
      </c>
      <c r="K1230" s="76">
        <v>2.4048E-2</v>
      </c>
      <c r="L1230" s="77">
        <v>0.2</v>
      </c>
      <c r="M1230" s="78">
        <v>41382</v>
      </c>
      <c r="N1230" s="96" t="s">
        <v>5568</v>
      </c>
      <c r="O1230" s="2" t="s">
        <v>218</v>
      </c>
      <c r="P1230" s="2" t="s">
        <v>3466</v>
      </c>
      <c r="Q1230" s="2" t="s">
        <v>3473</v>
      </c>
      <c r="R1230" s="23" t="str">
        <f t="shared" si="155"/>
        <v>OK-Canadian-16N-9W-20</v>
      </c>
      <c r="S1230" s="23" t="str">
        <f t="shared" si="152"/>
        <v>16N-9W-20</v>
      </c>
      <c r="T1230" s="23" t="str">
        <f t="shared" si="153"/>
        <v>16</v>
      </c>
      <c r="U1230" s="23" t="str">
        <f t="shared" si="156"/>
        <v>N</v>
      </c>
      <c r="V1230" s="23" t="str">
        <f t="shared" si="154"/>
        <v>9</v>
      </c>
      <c r="W1230" s="23" t="str">
        <f t="shared" si="157"/>
        <v>W</v>
      </c>
      <c r="X1230" s="23" t="str">
        <f t="shared" si="158"/>
        <v>OK</v>
      </c>
      <c r="Y1230" s="184" t="str">
        <f t="shared" si="159"/>
        <v>L0008293</v>
      </c>
      <c r="Z1230" s="28"/>
      <c r="AA1230" s="28"/>
      <c r="AB1230" s="23"/>
    </row>
    <row r="1231" spans="1:28" ht="15">
      <c r="A1231" s="2" t="s">
        <v>7652</v>
      </c>
      <c r="B1231" s="2" t="s">
        <v>13</v>
      </c>
      <c r="C1231" s="2" t="s">
        <v>14</v>
      </c>
      <c r="D1231" s="2" t="s">
        <v>1373</v>
      </c>
      <c r="E1231" s="23" t="s">
        <v>2692</v>
      </c>
      <c r="F1231" s="2" t="s">
        <v>15</v>
      </c>
      <c r="G1231" s="2" t="s">
        <v>3479</v>
      </c>
      <c r="H1231" s="2" t="s">
        <v>3518</v>
      </c>
      <c r="I1231" s="2" t="s">
        <v>16</v>
      </c>
      <c r="J1231" s="75">
        <v>39.29</v>
      </c>
      <c r="K1231" s="76">
        <v>0.14285999999999999</v>
      </c>
      <c r="L1231" s="77">
        <v>0.2</v>
      </c>
      <c r="M1231" s="78">
        <v>41347</v>
      </c>
      <c r="N1231" s="96" t="s">
        <v>5569</v>
      </c>
      <c r="O1231" s="2" t="s">
        <v>233</v>
      </c>
      <c r="P1231" s="2" t="s">
        <v>3466</v>
      </c>
      <c r="Q1231" s="2" t="s">
        <v>3473</v>
      </c>
      <c r="R1231" s="23" t="str">
        <f t="shared" si="155"/>
        <v>OK-Noble-16N-9W-19</v>
      </c>
      <c r="S1231" s="23" t="str">
        <f t="shared" si="152"/>
        <v>16N-9W-19</v>
      </c>
      <c r="T1231" s="23" t="str">
        <f t="shared" si="153"/>
        <v>16</v>
      </c>
      <c r="U1231" s="23" t="str">
        <f t="shared" si="156"/>
        <v>N</v>
      </c>
      <c r="V1231" s="23" t="str">
        <f t="shared" si="154"/>
        <v>9</v>
      </c>
      <c r="W1231" s="23" t="str">
        <f t="shared" si="157"/>
        <v>W</v>
      </c>
      <c r="X1231" s="23" t="str">
        <f t="shared" si="158"/>
        <v>OK</v>
      </c>
      <c r="Y1231" s="184" t="str">
        <f t="shared" si="159"/>
        <v>L0008294</v>
      </c>
      <c r="Z1231" s="28"/>
      <c r="AA1231" s="28"/>
      <c r="AB1231" s="23"/>
    </row>
    <row r="1232" spans="1:28" ht="15">
      <c r="A1232" s="23" t="s">
        <v>7653</v>
      </c>
      <c r="B1232" s="2" t="s">
        <v>13</v>
      </c>
      <c r="C1232" s="2" t="s">
        <v>14</v>
      </c>
      <c r="D1232" s="2" t="s">
        <v>159</v>
      </c>
      <c r="E1232" s="2" t="s">
        <v>616</v>
      </c>
      <c r="F1232" s="2" t="s">
        <v>15</v>
      </c>
      <c r="G1232" s="2" t="s">
        <v>3479</v>
      </c>
      <c r="H1232" s="2" t="s">
        <v>3518</v>
      </c>
      <c r="I1232" s="2" t="s">
        <v>16</v>
      </c>
      <c r="J1232" s="75">
        <v>120.52</v>
      </c>
      <c r="K1232" s="76">
        <v>0.14285999999999999</v>
      </c>
      <c r="L1232" s="77">
        <v>0.2</v>
      </c>
      <c r="M1232" s="78">
        <v>41400</v>
      </c>
      <c r="N1232" s="96" t="s">
        <v>5570</v>
      </c>
      <c r="O1232" s="2" t="s">
        <v>233</v>
      </c>
      <c r="P1232" s="2" t="s">
        <v>3466</v>
      </c>
      <c r="Q1232" s="2" t="s">
        <v>3473</v>
      </c>
      <c r="R1232" s="23" t="str">
        <f t="shared" si="155"/>
        <v>OK-Noble-16N-9W-19</v>
      </c>
      <c r="S1232" s="23" t="str">
        <f t="shared" si="152"/>
        <v>16N-9W-19</v>
      </c>
      <c r="T1232" s="23" t="str">
        <f t="shared" si="153"/>
        <v>16</v>
      </c>
      <c r="U1232" s="23" t="str">
        <f t="shared" si="156"/>
        <v>N</v>
      </c>
      <c r="V1232" s="23" t="str">
        <f t="shared" si="154"/>
        <v>9</v>
      </c>
      <c r="W1232" s="23" t="str">
        <f t="shared" si="157"/>
        <v>W</v>
      </c>
      <c r="X1232" s="23" t="str">
        <f t="shared" si="158"/>
        <v>OK</v>
      </c>
      <c r="Y1232" s="184" t="str">
        <f t="shared" si="159"/>
        <v>L0008295</v>
      </c>
      <c r="Z1232" s="28"/>
      <c r="AA1232" s="28"/>
      <c r="AB1232" s="23"/>
    </row>
    <row r="1233" spans="1:28" ht="15">
      <c r="A1233" s="2" t="s">
        <v>7654</v>
      </c>
      <c r="B1233" s="2" t="s">
        <v>13</v>
      </c>
      <c r="C1233" s="2" t="s">
        <v>14</v>
      </c>
      <c r="D1233" s="2" t="s">
        <v>1374</v>
      </c>
      <c r="E1233" s="2" t="s">
        <v>1396</v>
      </c>
      <c r="F1233" s="2" t="s">
        <v>15</v>
      </c>
      <c r="G1233" s="2" t="s">
        <v>3479</v>
      </c>
      <c r="H1233" s="2" t="s">
        <v>3522</v>
      </c>
      <c r="I1233" s="2" t="s">
        <v>16</v>
      </c>
      <c r="J1233" s="75">
        <v>79.209999999999994</v>
      </c>
      <c r="K1233" s="76">
        <v>1.875</v>
      </c>
      <c r="L1233" s="77">
        <v>0.2</v>
      </c>
      <c r="M1233" s="78">
        <v>41882</v>
      </c>
      <c r="N1233" s="94" t="s">
        <v>5571</v>
      </c>
      <c r="O1233" s="2" t="s">
        <v>177</v>
      </c>
      <c r="P1233" s="2" t="s">
        <v>3466</v>
      </c>
      <c r="Q1233" s="2" t="s">
        <v>3473</v>
      </c>
      <c r="R1233" s="23" t="str">
        <f t="shared" si="155"/>
        <v>OK-Noble-16N-9W-18</v>
      </c>
      <c r="S1233" s="23" t="str">
        <f t="shared" si="152"/>
        <v>16N-9W-18</v>
      </c>
      <c r="T1233" s="23" t="str">
        <f t="shared" si="153"/>
        <v>16</v>
      </c>
      <c r="U1233" s="23" t="str">
        <f t="shared" si="156"/>
        <v>N</v>
      </c>
      <c r="V1233" s="23" t="str">
        <f t="shared" si="154"/>
        <v>9</v>
      </c>
      <c r="W1233" s="23" t="str">
        <f t="shared" si="157"/>
        <v>W</v>
      </c>
      <c r="X1233" s="23" t="str">
        <f t="shared" si="158"/>
        <v>OK</v>
      </c>
      <c r="Y1233" s="184" t="str">
        <f t="shared" si="159"/>
        <v>L0008296</v>
      </c>
      <c r="Z1233" s="28"/>
      <c r="AA1233" s="28"/>
      <c r="AB1233" s="23"/>
    </row>
    <row r="1234" spans="1:28" ht="15">
      <c r="A1234" s="2" t="s">
        <v>7655</v>
      </c>
      <c r="B1234" s="2" t="s">
        <v>13</v>
      </c>
      <c r="C1234" s="2" t="s">
        <v>14</v>
      </c>
      <c r="D1234" s="2" t="s">
        <v>1375</v>
      </c>
      <c r="E1234" s="2" t="s">
        <v>1100</v>
      </c>
      <c r="F1234" s="2" t="s">
        <v>15</v>
      </c>
      <c r="G1234" s="2" t="s">
        <v>3479</v>
      </c>
      <c r="H1234" s="2" t="s">
        <v>3524</v>
      </c>
      <c r="I1234" s="2" t="s">
        <v>16</v>
      </c>
      <c r="J1234" s="75">
        <v>61.98</v>
      </c>
      <c r="K1234" s="76">
        <v>60</v>
      </c>
      <c r="L1234" s="77">
        <v>0.1875</v>
      </c>
      <c r="M1234" s="78">
        <v>41410</v>
      </c>
      <c r="N1234" s="96" t="s">
        <v>4623</v>
      </c>
      <c r="O1234" s="2" t="s">
        <v>216</v>
      </c>
      <c r="P1234" s="2" t="s">
        <v>3466</v>
      </c>
      <c r="Q1234" s="2" t="s">
        <v>3472</v>
      </c>
      <c r="R1234" s="23" t="str">
        <f t="shared" si="155"/>
        <v>OK-Noble-16N-8W-25</v>
      </c>
      <c r="S1234" s="23" t="str">
        <f t="shared" si="152"/>
        <v>16N-8W-25</v>
      </c>
      <c r="T1234" s="23" t="str">
        <f t="shared" si="153"/>
        <v>16</v>
      </c>
      <c r="U1234" s="23" t="str">
        <f t="shared" si="156"/>
        <v>N</v>
      </c>
      <c r="V1234" s="23" t="str">
        <f t="shared" si="154"/>
        <v>8</v>
      </c>
      <c r="W1234" s="23" t="str">
        <f t="shared" si="157"/>
        <v>W</v>
      </c>
      <c r="X1234" s="23" t="str">
        <f t="shared" si="158"/>
        <v>OK</v>
      </c>
      <c r="Y1234" s="184" t="str">
        <f t="shared" si="159"/>
        <v>L0008297</v>
      </c>
      <c r="Z1234" s="28"/>
      <c r="AA1234" s="28"/>
      <c r="AB1234" s="23"/>
    </row>
    <row r="1235" spans="1:28" ht="15">
      <c r="A1235" s="23" t="s">
        <v>7656</v>
      </c>
      <c r="B1235" s="2" t="s">
        <v>13</v>
      </c>
      <c r="C1235" s="2" t="s">
        <v>14</v>
      </c>
      <c r="D1235" s="2" t="s">
        <v>1376</v>
      </c>
      <c r="E1235" s="2" t="s">
        <v>898</v>
      </c>
      <c r="F1235" s="2" t="s">
        <v>15</v>
      </c>
      <c r="G1235" s="2" t="s">
        <v>3479</v>
      </c>
      <c r="H1235" s="2" t="s">
        <v>3522</v>
      </c>
      <c r="I1235" s="2" t="s">
        <v>16</v>
      </c>
      <c r="J1235" s="75">
        <v>164.21</v>
      </c>
      <c r="K1235" s="76">
        <v>7.75</v>
      </c>
      <c r="L1235" s="77">
        <v>0.1875</v>
      </c>
      <c r="M1235" s="78">
        <v>41400</v>
      </c>
      <c r="N1235" s="96" t="s">
        <v>3925</v>
      </c>
      <c r="O1235" s="2" t="s">
        <v>177</v>
      </c>
      <c r="P1235" s="2" t="s">
        <v>3466</v>
      </c>
      <c r="Q1235" s="2" t="s">
        <v>3473</v>
      </c>
      <c r="R1235" s="23" t="str">
        <f t="shared" si="155"/>
        <v>OK-Noble-16N-9W-18</v>
      </c>
      <c r="S1235" s="23" t="str">
        <f t="shared" si="152"/>
        <v>16N-9W-18</v>
      </c>
      <c r="T1235" s="23" t="str">
        <f t="shared" si="153"/>
        <v>16</v>
      </c>
      <c r="U1235" s="23" t="str">
        <f t="shared" si="156"/>
        <v>N</v>
      </c>
      <c r="V1235" s="23" t="str">
        <f t="shared" si="154"/>
        <v>9</v>
      </c>
      <c r="W1235" s="23" t="str">
        <f t="shared" si="157"/>
        <v>W</v>
      </c>
      <c r="X1235" s="23" t="str">
        <f t="shared" si="158"/>
        <v>OK</v>
      </c>
      <c r="Y1235" s="184" t="str">
        <f t="shared" si="159"/>
        <v>L0008298</v>
      </c>
      <c r="Z1235" s="28"/>
      <c r="AA1235" s="28"/>
      <c r="AB1235" s="23"/>
    </row>
    <row r="1236" spans="1:28" ht="15">
      <c r="A1236" s="2" t="s">
        <v>7657</v>
      </c>
      <c r="B1236" s="2" t="s">
        <v>13</v>
      </c>
      <c r="C1236" s="2" t="s">
        <v>14</v>
      </c>
      <c r="D1236" s="2" t="s">
        <v>1377</v>
      </c>
      <c r="E1236" s="2" t="s">
        <v>616</v>
      </c>
      <c r="F1236" s="2" t="s">
        <v>15</v>
      </c>
      <c r="G1236" s="2" t="s">
        <v>3479</v>
      </c>
      <c r="H1236" s="2" t="s">
        <v>3522</v>
      </c>
      <c r="I1236" s="2" t="s">
        <v>16</v>
      </c>
      <c r="J1236" s="75">
        <v>188.89</v>
      </c>
      <c r="K1236" s="76">
        <v>4.5</v>
      </c>
      <c r="L1236" s="77">
        <v>0.1875</v>
      </c>
      <c r="M1236" s="78">
        <v>41414</v>
      </c>
      <c r="N1236" s="96" t="s">
        <v>5572</v>
      </c>
      <c r="O1236" s="2" t="s">
        <v>177</v>
      </c>
      <c r="P1236" s="2" t="s">
        <v>3466</v>
      </c>
      <c r="Q1236" s="2" t="s">
        <v>3473</v>
      </c>
      <c r="R1236" s="23" t="str">
        <f t="shared" si="155"/>
        <v>OK-Noble-16N-9W-18</v>
      </c>
      <c r="S1236" s="23" t="str">
        <f t="shared" si="152"/>
        <v>16N-9W-18</v>
      </c>
      <c r="T1236" s="23" t="str">
        <f t="shared" si="153"/>
        <v>16</v>
      </c>
      <c r="U1236" s="23" t="str">
        <f t="shared" si="156"/>
        <v>N</v>
      </c>
      <c r="V1236" s="23" t="str">
        <f t="shared" si="154"/>
        <v>9</v>
      </c>
      <c r="W1236" s="23" t="str">
        <f t="shared" si="157"/>
        <v>W</v>
      </c>
      <c r="X1236" s="23" t="str">
        <f t="shared" si="158"/>
        <v>OK</v>
      </c>
      <c r="Y1236" s="184" t="str">
        <f t="shared" si="159"/>
        <v>L0008299</v>
      </c>
      <c r="Z1236" s="28"/>
      <c r="AA1236" s="28"/>
      <c r="AB1236" s="23"/>
    </row>
    <row r="1237" spans="1:28" ht="15">
      <c r="A1237" s="2" t="s">
        <v>7658</v>
      </c>
      <c r="B1237" s="2" t="s">
        <v>13</v>
      </c>
      <c r="C1237" s="2" t="s">
        <v>14</v>
      </c>
      <c r="D1237" s="2" t="s">
        <v>1378</v>
      </c>
      <c r="E1237" s="23" t="s">
        <v>2276</v>
      </c>
      <c r="F1237" s="2" t="s">
        <v>15</v>
      </c>
      <c r="G1237" s="2" t="s">
        <v>3479</v>
      </c>
      <c r="H1237" s="2" t="s">
        <v>3522</v>
      </c>
      <c r="I1237" s="2" t="s">
        <v>16</v>
      </c>
      <c r="J1237" s="75">
        <v>74.5</v>
      </c>
      <c r="K1237" s="76">
        <v>8.3334000000000005E-2</v>
      </c>
      <c r="L1237" s="77">
        <v>0.2</v>
      </c>
      <c r="M1237" s="78">
        <v>41887</v>
      </c>
      <c r="N1237" s="96" t="s">
        <v>3926</v>
      </c>
      <c r="O1237" s="2" t="s">
        <v>177</v>
      </c>
      <c r="P1237" s="2" t="s">
        <v>3466</v>
      </c>
      <c r="Q1237" s="2" t="s">
        <v>3473</v>
      </c>
      <c r="R1237" s="23" t="str">
        <f t="shared" si="155"/>
        <v>OK-Noble-16N-9W-18</v>
      </c>
      <c r="S1237" s="23" t="str">
        <f t="shared" si="152"/>
        <v>16N-9W-18</v>
      </c>
      <c r="T1237" s="23" t="str">
        <f t="shared" si="153"/>
        <v>16</v>
      </c>
      <c r="U1237" s="23" t="str">
        <f t="shared" si="156"/>
        <v>N</v>
      </c>
      <c r="V1237" s="23" t="str">
        <f t="shared" si="154"/>
        <v>9</v>
      </c>
      <c r="W1237" s="23" t="str">
        <f t="shared" si="157"/>
        <v>W</v>
      </c>
      <c r="X1237" s="23" t="str">
        <f t="shared" si="158"/>
        <v>OK</v>
      </c>
      <c r="Y1237" s="184" t="str">
        <f t="shared" si="159"/>
        <v>L0008300</v>
      </c>
      <c r="Z1237" s="28"/>
      <c r="AA1237" s="28"/>
      <c r="AB1237" s="23"/>
    </row>
    <row r="1238" spans="1:28" ht="15">
      <c r="A1238" s="23" t="s">
        <v>7659</v>
      </c>
      <c r="B1238" s="2" t="s">
        <v>13</v>
      </c>
      <c r="C1238" s="2" t="s">
        <v>14</v>
      </c>
      <c r="D1238" s="2" t="s">
        <v>1379</v>
      </c>
      <c r="E1238" s="23" t="s">
        <v>3063</v>
      </c>
      <c r="F1238" s="2" t="s">
        <v>15</v>
      </c>
      <c r="G1238" s="2" t="s">
        <v>3479</v>
      </c>
      <c r="H1238" s="2" t="s">
        <v>3518</v>
      </c>
      <c r="I1238" s="2" t="s">
        <v>16</v>
      </c>
      <c r="J1238" s="75">
        <v>36.24</v>
      </c>
      <c r="K1238" s="76">
        <v>0.27284999999999998</v>
      </c>
      <c r="L1238" s="77">
        <v>0.1875</v>
      </c>
      <c r="M1238" s="78">
        <v>41402</v>
      </c>
      <c r="N1238" s="96" t="s">
        <v>4624</v>
      </c>
      <c r="O1238" s="2" t="s">
        <v>233</v>
      </c>
      <c r="P1238" s="2" t="s">
        <v>3466</v>
      </c>
      <c r="Q1238" s="2" t="s">
        <v>3473</v>
      </c>
      <c r="R1238" s="23" t="str">
        <f t="shared" si="155"/>
        <v>OK-Noble-16N-9W-19</v>
      </c>
      <c r="S1238" s="23" t="str">
        <f t="shared" si="152"/>
        <v>16N-9W-19</v>
      </c>
      <c r="T1238" s="23" t="str">
        <f t="shared" si="153"/>
        <v>16</v>
      </c>
      <c r="U1238" s="23" t="str">
        <f t="shared" si="156"/>
        <v>N</v>
      </c>
      <c r="V1238" s="23" t="str">
        <f t="shared" si="154"/>
        <v>9</v>
      </c>
      <c r="W1238" s="23" t="str">
        <f t="shared" si="157"/>
        <v>W</v>
      </c>
      <c r="X1238" s="23" t="str">
        <f t="shared" si="158"/>
        <v>OK</v>
      </c>
      <c r="Y1238" s="184" t="str">
        <f t="shared" si="159"/>
        <v>L0008301</v>
      </c>
      <c r="Z1238" s="28"/>
      <c r="AA1238" s="28"/>
      <c r="AB1238" s="23"/>
    </row>
    <row r="1239" spans="1:28" ht="15">
      <c r="A1239" s="2" t="s">
        <v>7660</v>
      </c>
      <c r="B1239" s="2" t="s">
        <v>13</v>
      </c>
      <c r="C1239" s="2" t="s">
        <v>14</v>
      </c>
      <c r="D1239" s="2" t="s">
        <v>1380</v>
      </c>
      <c r="E1239" s="23" t="s">
        <v>2692</v>
      </c>
      <c r="F1239" s="2" t="s">
        <v>15</v>
      </c>
      <c r="G1239" s="2" t="s">
        <v>3477</v>
      </c>
      <c r="H1239" s="2" t="s">
        <v>3516</v>
      </c>
      <c r="I1239" s="2" t="s">
        <v>16</v>
      </c>
      <c r="J1239" s="75">
        <v>71.61</v>
      </c>
      <c r="K1239" s="76">
        <v>1.85327</v>
      </c>
      <c r="L1239" s="77">
        <v>0.1875</v>
      </c>
      <c r="M1239" s="78">
        <v>41204</v>
      </c>
      <c r="N1239" s="96" t="s">
        <v>3927</v>
      </c>
      <c r="O1239" s="2" t="s">
        <v>782</v>
      </c>
      <c r="P1239" s="2" t="s">
        <v>3466</v>
      </c>
      <c r="Q1239" s="2" t="s">
        <v>3473</v>
      </c>
      <c r="R1239" s="23" t="str">
        <f t="shared" si="155"/>
        <v>OK-Canadian-16N-9W-29</v>
      </c>
      <c r="S1239" s="23" t="str">
        <f t="shared" si="152"/>
        <v>16N-9W-29</v>
      </c>
      <c r="T1239" s="23" t="str">
        <f t="shared" si="153"/>
        <v>16</v>
      </c>
      <c r="U1239" s="23" t="str">
        <f t="shared" si="156"/>
        <v>N</v>
      </c>
      <c r="V1239" s="23" t="str">
        <f t="shared" si="154"/>
        <v>9</v>
      </c>
      <c r="W1239" s="23" t="str">
        <f t="shared" si="157"/>
        <v>W</v>
      </c>
      <c r="X1239" s="23" t="str">
        <f t="shared" si="158"/>
        <v>OK</v>
      </c>
      <c r="Y1239" s="184" t="str">
        <f t="shared" si="159"/>
        <v>L0008302</v>
      </c>
      <c r="Z1239" s="28"/>
      <c r="AA1239" s="28"/>
      <c r="AB1239" s="23"/>
    </row>
    <row r="1240" spans="1:28" ht="15">
      <c r="A1240" s="2" t="s">
        <v>7661</v>
      </c>
      <c r="B1240" s="2" t="s">
        <v>13</v>
      </c>
      <c r="C1240" s="2" t="s">
        <v>14</v>
      </c>
      <c r="D1240" s="2" t="s">
        <v>1381</v>
      </c>
      <c r="E1240" s="2" t="s">
        <v>616</v>
      </c>
      <c r="F1240" s="2" t="s">
        <v>15</v>
      </c>
      <c r="G1240" s="2" t="s">
        <v>3477</v>
      </c>
      <c r="H1240" s="2" t="s">
        <v>3509</v>
      </c>
      <c r="I1240" s="2" t="s">
        <v>16</v>
      </c>
      <c r="J1240" s="75">
        <v>150.83000000000001</v>
      </c>
      <c r="K1240" s="76">
        <v>0.25</v>
      </c>
      <c r="L1240" s="77">
        <v>0.1875</v>
      </c>
      <c r="M1240" s="78">
        <v>41403</v>
      </c>
      <c r="N1240" s="96" t="s">
        <v>3927</v>
      </c>
      <c r="O1240" s="2" t="s">
        <v>242</v>
      </c>
      <c r="P1240" s="2" t="s">
        <v>3466</v>
      </c>
      <c r="Q1240" s="2" t="s">
        <v>3473</v>
      </c>
      <c r="R1240" s="23" t="str">
        <f t="shared" si="155"/>
        <v>OK-Canadian-16N-9W-15</v>
      </c>
      <c r="S1240" s="23" t="str">
        <f t="shared" si="152"/>
        <v>16N-9W-15</v>
      </c>
      <c r="T1240" s="23" t="str">
        <f t="shared" si="153"/>
        <v>16</v>
      </c>
      <c r="U1240" s="23" t="str">
        <f t="shared" si="156"/>
        <v>N</v>
      </c>
      <c r="V1240" s="23" t="str">
        <f t="shared" si="154"/>
        <v>9</v>
      </c>
      <c r="W1240" s="23" t="str">
        <f t="shared" si="157"/>
        <v>W</v>
      </c>
      <c r="X1240" s="23" t="str">
        <f t="shared" si="158"/>
        <v>OK</v>
      </c>
      <c r="Y1240" s="184" t="str">
        <f t="shared" si="159"/>
        <v>L0008303</v>
      </c>
      <c r="Z1240" s="28"/>
      <c r="AA1240" s="28"/>
      <c r="AB1240" s="23"/>
    </row>
    <row r="1241" spans="1:28" ht="15">
      <c r="A1241" s="23" t="s">
        <v>7662</v>
      </c>
      <c r="B1241" s="2" t="s">
        <v>13</v>
      </c>
      <c r="C1241" s="2" t="s">
        <v>14</v>
      </c>
      <c r="D1241" s="2" t="s">
        <v>1382</v>
      </c>
      <c r="E1241" s="2" t="s">
        <v>1471</v>
      </c>
      <c r="F1241" s="2" t="s">
        <v>15</v>
      </c>
      <c r="G1241" s="2" t="s">
        <v>3477</v>
      </c>
      <c r="H1241" s="2" t="s">
        <v>3514</v>
      </c>
      <c r="I1241" s="2" t="s">
        <v>16</v>
      </c>
      <c r="J1241" s="75">
        <v>53.42</v>
      </c>
      <c r="K1241" s="76">
        <v>60</v>
      </c>
      <c r="L1241" s="77">
        <v>0.1875</v>
      </c>
      <c r="M1241" s="78">
        <v>41873</v>
      </c>
      <c r="N1241" s="96" t="s">
        <v>3947</v>
      </c>
      <c r="O1241" s="2" t="s">
        <v>218</v>
      </c>
      <c r="P1241" s="2" t="s">
        <v>3466</v>
      </c>
      <c r="Q1241" s="2" t="s">
        <v>3473</v>
      </c>
      <c r="R1241" s="23" t="str">
        <f t="shared" si="155"/>
        <v>OK-Canadian-16N-9W-20</v>
      </c>
      <c r="S1241" s="23" t="str">
        <f t="shared" si="152"/>
        <v>16N-9W-20</v>
      </c>
      <c r="T1241" s="23" t="str">
        <f t="shared" si="153"/>
        <v>16</v>
      </c>
      <c r="U1241" s="23" t="str">
        <f t="shared" si="156"/>
        <v>N</v>
      </c>
      <c r="V1241" s="23" t="str">
        <f t="shared" si="154"/>
        <v>9</v>
      </c>
      <c r="W1241" s="23" t="str">
        <f t="shared" si="157"/>
        <v>W</v>
      </c>
      <c r="X1241" s="23" t="str">
        <f t="shared" si="158"/>
        <v>OK</v>
      </c>
      <c r="Y1241" s="184" t="str">
        <f t="shared" si="159"/>
        <v>L0008304</v>
      </c>
      <c r="Z1241" s="28"/>
      <c r="AA1241" s="28"/>
      <c r="AB1241" s="23"/>
    </row>
    <row r="1242" spans="1:28" ht="15">
      <c r="A1242" s="2" t="s">
        <v>7663</v>
      </c>
      <c r="B1242" s="23" t="s">
        <v>13</v>
      </c>
      <c r="C1242" s="2" t="s">
        <v>14</v>
      </c>
      <c r="D1242" s="2" t="s">
        <v>1383</v>
      </c>
      <c r="E1242" s="2" t="s">
        <v>1177</v>
      </c>
      <c r="F1242" s="2" t="s">
        <v>15</v>
      </c>
      <c r="G1242" s="2" t="s">
        <v>3479</v>
      </c>
      <c r="H1242" s="23" t="s">
        <v>3514</v>
      </c>
      <c r="I1242" s="2" t="s">
        <v>16</v>
      </c>
      <c r="J1242" s="75">
        <v>61.03</v>
      </c>
      <c r="K1242" s="76">
        <v>6</v>
      </c>
      <c r="L1242" s="77">
        <v>0.1875</v>
      </c>
      <c r="M1242" s="78">
        <v>41417</v>
      </c>
      <c r="N1242" s="96" t="s">
        <v>5573</v>
      </c>
      <c r="O1242" s="2" t="s">
        <v>218</v>
      </c>
      <c r="P1242" s="2" t="s">
        <v>3466</v>
      </c>
      <c r="Q1242" s="2" t="s">
        <v>3473</v>
      </c>
      <c r="R1242" s="23" t="str">
        <f t="shared" si="155"/>
        <v>OK-Noble-16N-9W-20</v>
      </c>
      <c r="S1242" s="23" t="str">
        <f t="shared" si="152"/>
        <v>16N-9W-20</v>
      </c>
      <c r="T1242" s="23" t="str">
        <f t="shared" si="153"/>
        <v>16</v>
      </c>
      <c r="U1242" s="23" t="str">
        <f t="shared" si="156"/>
        <v>N</v>
      </c>
      <c r="V1242" s="23" t="str">
        <f t="shared" si="154"/>
        <v>9</v>
      </c>
      <c r="W1242" s="23" t="str">
        <f t="shared" si="157"/>
        <v>W</v>
      </c>
      <c r="X1242" s="23" t="str">
        <f t="shared" si="158"/>
        <v>OK</v>
      </c>
      <c r="Y1242" s="184" t="str">
        <f t="shared" si="159"/>
        <v>L0008305</v>
      </c>
      <c r="Z1242" s="28"/>
      <c r="AA1242" s="28"/>
      <c r="AB1242" s="23"/>
    </row>
    <row r="1243" spans="1:28" ht="15">
      <c r="A1243" s="2" t="s">
        <v>7664</v>
      </c>
      <c r="B1243" s="2" t="s">
        <v>13</v>
      </c>
      <c r="C1243" s="2" t="s">
        <v>14</v>
      </c>
      <c r="D1243" s="2" t="s">
        <v>1384</v>
      </c>
      <c r="E1243" s="23" t="s">
        <v>1274</v>
      </c>
      <c r="F1243" s="2" t="s">
        <v>15</v>
      </c>
      <c r="G1243" s="2" t="s">
        <v>3477</v>
      </c>
      <c r="H1243" s="2" t="s">
        <v>3520</v>
      </c>
      <c r="I1243" s="2" t="s">
        <v>3463</v>
      </c>
      <c r="J1243" s="75">
        <v>44.88</v>
      </c>
      <c r="K1243" s="76">
        <v>6.25</v>
      </c>
      <c r="L1243" s="77">
        <v>0.1875</v>
      </c>
      <c r="M1243" s="78">
        <v>41412</v>
      </c>
      <c r="N1243" s="96" t="s">
        <v>5574</v>
      </c>
      <c r="O1243" s="2" t="s">
        <v>135</v>
      </c>
      <c r="P1243" s="2" t="s">
        <v>3466</v>
      </c>
      <c r="Q1243" s="2" t="s">
        <v>3471</v>
      </c>
      <c r="R1243" s="23" t="str">
        <f t="shared" si="155"/>
        <v>OK-Canadian-16N-7W-8</v>
      </c>
      <c r="S1243" s="23" t="str">
        <f t="shared" si="152"/>
        <v>16N-7W-8</v>
      </c>
      <c r="T1243" s="23" t="str">
        <f t="shared" si="153"/>
        <v>16</v>
      </c>
      <c r="U1243" s="23" t="str">
        <f t="shared" si="156"/>
        <v>N</v>
      </c>
      <c r="V1243" s="23" t="str">
        <f t="shared" si="154"/>
        <v>7</v>
      </c>
      <c r="W1243" s="23" t="str">
        <f t="shared" si="157"/>
        <v>W</v>
      </c>
      <c r="X1243" s="23" t="str">
        <f t="shared" si="158"/>
        <v>OK</v>
      </c>
      <c r="Y1243" s="184" t="str">
        <f t="shared" si="159"/>
        <v>L0008306</v>
      </c>
      <c r="Z1243" s="28"/>
      <c r="AA1243" s="28"/>
      <c r="AB1243" s="23"/>
    </row>
    <row r="1244" spans="1:28" ht="15">
      <c r="A1244" s="23" t="s">
        <v>7665</v>
      </c>
      <c r="B1244" s="2" t="s">
        <v>13</v>
      </c>
      <c r="C1244" s="2" t="s">
        <v>14</v>
      </c>
      <c r="D1244" s="2" t="s">
        <v>1385</v>
      </c>
      <c r="E1244" s="2" t="s">
        <v>1177</v>
      </c>
      <c r="F1244" s="2" t="s">
        <v>15</v>
      </c>
      <c r="G1244" s="2" t="s">
        <v>3479</v>
      </c>
      <c r="H1244" s="2" t="s">
        <v>3514</v>
      </c>
      <c r="I1244" s="2" t="s">
        <v>16</v>
      </c>
      <c r="J1244" s="75">
        <v>59.84</v>
      </c>
      <c r="K1244" s="76">
        <v>1</v>
      </c>
      <c r="L1244" s="77">
        <v>0.1875</v>
      </c>
      <c r="M1244" s="78">
        <v>41427</v>
      </c>
      <c r="N1244" s="96" t="s">
        <v>5575</v>
      </c>
      <c r="O1244" s="2" t="s">
        <v>218</v>
      </c>
      <c r="P1244" s="2" t="s">
        <v>3466</v>
      </c>
      <c r="Q1244" s="2" t="s">
        <v>3473</v>
      </c>
      <c r="R1244" s="23" t="str">
        <f t="shared" si="155"/>
        <v>OK-Noble-16N-9W-20</v>
      </c>
      <c r="S1244" s="23" t="str">
        <f t="shared" si="152"/>
        <v>16N-9W-20</v>
      </c>
      <c r="T1244" s="23" t="str">
        <f t="shared" si="153"/>
        <v>16</v>
      </c>
      <c r="U1244" s="23" t="str">
        <f t="shared" si="156"/>
        <v>N</v>
      </c>
      <c r="V1244" s="23" t="str">
        <f t="shared" si="154"/>
        <v>9</v>
      </c>
      <c r="W1244" s="23" t="str">
        <f t="shared" si="157"/>
        <v>W</v>
      </c>
      <c r="X1244" s="23" t="str">
        <f t="shared" si="158"/>
        <v>OK</v>
      </c>
      <c r="Y1244" s="184" t="str">
        <f t="shared" si="159"/>
        <v>L0008307</v>
      </c>
      <c r="Z1244" s="28"/>
      <c r="AA1244" s="28"/>
      <c r="AB1244" s="23"/>
    </row>
    <row r="1245" spans="1:28" ht="15">
      <c r="A1245" s="2" t="s">
        <v>7666</v>
      </c>
      <c r="B1245" s="2" t="s">
        <v>13</v>
      </c>
      <c r="C1245" s="2" t="s">
        <v>14</v>
      </c>
      <c r="D1245" s="2" t="s">
        <v>1386</v>
      </c>
      <c r="E1245" s="23" t="s">
        <v>2799</v>
      </c>
      <c r="F1245" s="2" t="s">
        <v>15</v>
      </c>
      <c r="G1245" s="2" t="s">
        <v>3479</v>
      </c>
      <c r="H1245" s="2" t="s">
        <v>3514</v>
      </c>
      <c r="I1245" s="2" t="s">
        <v>16</v>
      </c>
      <c r="J1245" s="75">
        <v>62.37</v>
      </c>
      <c r="K1245" s="76">
        <v>5</v>
      </c>
      <c r="L1245" s="77">
        <v>0.1875</v>
      </c>
      <c r="M1245" s="78">
        <v>41897</v>
      </c>
      <c r="N1245" s="96" t="s">
        <v>4625</v>
      </c>
      <c r="O1245" s="2" t="s">
        <v>218</v>
      </c>
      <c r="P1245" s="2" t="s">
        <v>3466</v>
      </c>
      <c r="Q1245" s="2" t="s">
        <v>3473</v>
      </c>
      <c r="R1245" s="23" t="str">
        <f t="shared" si="155"/>
        <v>OK-Noble-16N-9W-20</v>
      </c>
      <c r="S1245" s="23" t="str">
        <f t="shared" si="152"/>
        <v>16N-9W-20</v>
      </c>
      <c r="T1245" s="23" t="str">
        <f t="shared" si="153"/>
        <v>16</v>
      </c>
      <c r="U1245" s="23" t="str">
        <f t="shared" si="156"/>
        <v>N</v>
      </c>
      <c r="V1245" s="23" t="str">
        <f t="shared" si="154"/>
        <v>9</v>
      </c>
      <c r="W1245" s="23" t="str">
        <f t="shared" si="157"/>
        <v>W</v>
      </c>
      <c r="X1245" s="23" t="str">
        <f t="shared" si="158"/>
        <v>OK</v>
      </c>
      <c r="Y1245" s="184" t="str">
        <f t="shared" si="159"/>
        <v>L0008308</v>
      </c>
      <c r="Z1245" s="28"/>
      <c r="AA1245" s="28"/>
      <c r="AB1245" s="23"/>
    </row>
    <row r="1246" spans="1:28" ht="15">
      <c r="A1246" s="2" t="s">
        <v>7667</v>
      </c>
      <c r="B1246" s="2" t="s">
        <v>13</v>
      </c>
      <c r="C1246" s="2" t="s">
        <v>14</v>
      </c>
      <c r="D1246" s="2" t="s">
        <v>1387</v>
      </c>
      <c r="E1246" s="23" t="s">
        <v>1589</v>
      </c>
      <c r="F1246" s="2" t="s">
        <v>15</v>
      </c>
      <c r="G1246" s="2" t="s">
        <v>3479</v>
      </c>
      <c r="H1246" s="2" t="s">
        <v>3522</v>
      </c>
      <c r="I1246" s="2" t="s">
        <v>16</v>
      </c>
      <c r="J1246" s="75">
        <v>40.07</v>
      </c>
      <c r="K1246" s="76">
        <v>8.3334000000000005E-2</v>
      </c>
      <c r="L1246" s="77">
        <v>0.2</v>
      </c>
      <c r="M1246" s="78">
        <v>41429</v>
      </c>
      <c r="N1246" s="96" t="s">
        <v>5576</v>
      </c>
      <c r="O1246" s="2" t="s">
        <v>177</v>
      </c>
      <c r="P1246" s="2" t="s">
        <v>3466</v>
      </c>
      <c r="Q1246" s="2" t="s">
        <v>3473</v>
      </c>
      <c r="R1246" s="23" t="str">
        <f t="shared" si="155"/>
        <v>OK-Noble-16N-9W-18</v>
      </c>
      <c r="S1246" s="23" t="str">
        <f t="shared" si="152"/>
        <v>16N-9W-18</v>
      </c>
      <c r="T1246" s="23" t="str">
        <f t="shared" si="153"/>
        <v>16</v>
      </c>
      <c r="U1246" s="23" t="str">
        <f t="shared" si="156"/>
        <v>N</v>
      </c>
      <c r="V1246" s="23" t="str">
        <f t="shared" si="154"/>
        <v>9</v>
      </c>
      <c r="W1246" s="23" t="str">
        <f t="shared" si="157"/>
        <v>W</v>
      </c>
      <c r="X1246" s="23" t="str">
        <f t="shared" si="158"/>
        <v>OK</v>
      </c>
      <c r="Y1246" s="184" t="str">
        <f t="shared" si="159"/>
        <v>L0008309</v>
      </c>
      <c r="Z1246" s="28"/>
      <c r="AA1246" s="28"/>
      <c r="AB1246" s="23"/>
    </row>
    <row r="1247" spans="1:28" ht="15">
      <c r="A1247" s="23" t="s">
        <v>7668</v>
      </c>
      <c r="B1247" s="2" t="s">
        <v>13</v>
      </c>
      <c r="C1247" s="2" t="s">
        <v>14</v>
      </c>
      <c r="D1247" s="2" t="s">
        <v>1388</v>
      </c>
      <c r="E1247" s="2" t="s">
        <v>774</v>
      </c>
      <c r="F1247" s="2" t="s">
        <v>15</v>
      </c>
      <c r="G1247" s="2" t="s">
        <v>3479</v>
      </c>
      <c r="H1247" s="2" t="s">
        <v>3514</v>
      </c>
      <c r="I1247" s="2" t="s">
        <v>16</v>
      </c>
      <c r="J1247" s="75">
        <v>59.57</v>
      </c>
      <c r="K1247" s="76">
        <v>1</v>
      </c>
      <c r="L1247" s="77">
        <v>0.1875</v>
      </c>
      <c r="M1247" s="78">
        <v>41418</v>
      </c>
      <c r="N1247" s="96" t="s">
        <v>5577</v>
      </c>
      <c r="O1247" s="2" t="s">
        <v>218</v>
      </c>
      <c r="P1247" s="2" t="s">
        <v>3466</v>
      </c>
      <c r="Q1247" s="2" t="s">
        <v>3473</v>
      </c>
      <c r="R1247" s="23" t="str">
        <f t="shared" si="155"/>
        <v>OK-Noble-16N-9W-20</v>
      </c>
      <c r="S1247" s="23" t="str">
        <f t="shared" si="152"/>
        <v>16N-9W-20</v>
      </c>
      <c r="T1247" s="23" t="str">
        <f t="shared" si="153"/>
        <v>16</v>
      </c>
      <c r="U1247" s="23" t="str">
        <f t="shared" si="156"/>
        <v>N</v>
      </c>
      <c r="V1247" s="23" t="str">
        <f t="shared" si="154"/>
        <v>9</v>
      </c>
      <c r="W1247" s="23" t="str">
        <f t="shared" si="157"/>
        <v>W</v>
      </c>
      <c r="X1247" s="23" t="str">
        <f t="shared" si="158"/>
        <v>OK</v>
      </c>
      <c r="Y1247" s="184" t="str">
        <f t="shared" si="159"/>
        <v>L0008310</v>
      </c>
      <c r="Z1247" s="28"/>
      <c r="AA1247" s="28"/>
      <c r="AB1247" s="23"/>
    </row>
    <row r="1248" spans="1:28" ht="15">
      <c r="A1248" s="2" t="s">
        <v>7669</v>
      </c>
      <c r="B1248" s="2" t="s">
        <v>13</v>
      </c>
      <c r="C1248" s="2" t="s">
        <v>14</v>
      </c>
      <c r="D1248" s="2" t="s">
        <v>1389</v>
      </c>
      <c r="E1248" s="23" t="s">
        <v>2276</v>
      </c>
      <c r="F1248" s="2" t="s">
        <v>15</v>
      </c>
      <c r="G1248" s="2" t="s">
        <v>3479</v>
      </c>
      <c r="H1248" s="2" t="s">
        <v>3514</v>
      </c>
      <c r="I1248" s="2" t="s">
        <v>16</v>
      </c>
      <c r="J1248" s="75">
        <v>134.12</v>
      </c>
      <c r="K1248" s="76">
        <v>1.6666666999999999</v>
      </c>
      <c r="L1248" s="77">
        <v>0.1875</v>
      </c>
      <c r="M1248" s="78">
        <v>41355</v>
      </c>
      <c r="N1248" s="96" t="s">
        <v>5578</v>
      </c>
      <c r="O1248" s="2" t="s">
        <v>218</v>
      </c>
      <c r="P1248" s="2" t="s">
        <v>3466</v>
      </c>
      <c r="Q1248" s="2" t="s">
        <v>3473</v>
      </c>
      <c r="R1248" s="23" t="str">
        <f t="shared" si="155"/>
        <v>OK-Noble-16N-9W-20</v>
      </c>
      <c r="S1248" s="23" t="str">
        <f t="shared" si="152"/>
        <v>16N-9W-20</v>
      </c>
      <c r="T1248" s="23" t="str">
        <f t="shared" si="153"/>
        <v>16</v>
      </c>
      <c r="U1248" s="23" t="str">
        <f t="shared" si="156"/>
        <v>N</v>
      </c>
      <c r="V1248" s="23" t="str">
        <f t="shared" si="154"/>
        <v>9</v>
      </c>
      <c r="W1248" s="23" t="str">
        <f t="shared" si="157"/>
        <v>W</v>
      </c>
      <c r="X1248" s="23" t="str">
        <f t="shared" si="158"/>
        <v>OK</v>
      </c>
      <c r="Y1248" s="184" t="str">
        <f t="shared" si="159"/>
        <v>L0008311</v>
      </c>
      <c r="Z1248" s="28"/>
      <c r="AA1248" s="28"/>
      <c r="AB1248" s="23"/>
    </row>
    <row r="1249" spans="1:28" ht="15">
      <c r="A1249" s="2" t="s">
        <v>7670</v>
      </c>
      <c r="B1249" s="2" t="s">
        <v>13</v>
      </c>
      <c r="C1249" s="2" t="s">
        <v>14</v>
      </c>
      <c r="D1249" s="2" t="s">
        <v>1390</v>
      </c>
      <c r="E1249" s="2" t="s">
        <v>215</v>
      </c>
      <c r="F1249" s="2" t="s">
        <v>15</v>
      </c>
      <c r="G1249" s="2" t="s">
        <v>3479</v>
      </c>
      <c r="H1249" s="2" t="s">
        <v>3518</v>
      </c>
      <c r="I1249" s="2" t="s">
        <v>16</v>
      </c>
      <c r="J1249" s="75">
        <v>58.99</v>
      </c>
      <c r="K1249" s="76">
        <v>1.875</v>
      </c>
      <c r="L1249" s="77">
        <v>0.125</v>
      </c>
      <c r="M1249" s="78">
        <v>41854</v>
      </c>
      <c r="N1249" s="96" t="s">
        <v>3926</v>
      </c>
      <c r="O1249" s="2" t="s">
        <v>233</v>
      </c>
      <c r="P1249" s="2" t="s">
        <v>3466</v>
      </c>
      <c r="Q1249" s="2" t="s">
        <v>3473</v>
      </c>
      <c r="R1249" s="23" t="str">
        <f t="shared" si="155"/>
        <v>OK-Noble-16N-9W-19</v>
      </c>
      <c r="S1249" s="23" t="str">
        <f t="shared" si="152"/>
        <v>16N-9W-19</v>
      </c>
      <c r="T1249" s="23" t="str">
        <f t="shared" si="153"/>
        <v>16</v>
      </c>
      <c r="U1249" s="23" t="str">
        <f t="shared" si="156"/>
        <v>N</v>
      </c>
      <c r="V1249" s="23" t="str">
        <f t="shared" si="154"/>
        <v>9</v>
      </c>
      <c r="W1249" s="23" t="str">
        <f t="shared" si="157"/>
        <v>W</v>
      </c>
      <c r="X1249" s="23" t="str">
        <f t="shared" si="158"/>
        <v>OK</v>
      </c>
      <c r="Y1249" s="184" t="str">
        <f t="shared" si="159"/>
        <v>L0008312</v>
      </c>
      <c r="Z1249" s="28"/>
      <c r="AA1249" s="28"/>
      <c r="AB1249" s="23"/>
    </row>
    <row r="1250" spans="1:28" ht="15">
      <c r="A1250" s="23" t="s">
        <v>7671</v>
      </c>
      <c r="B1250" s="2" t="s">
        <v>13</v>
      </c>
      <c r="C1250" s="2" t="s">
        <v>14</v>
      </c>
      <c r="D1250" s="2" t="s">
        <v>1391</v>
      </c>
      <c r="E1250" s="23" t="s">
        <v>201</v>
      </c>
      <c r="F1250" s="2" t="s">
        <v>15</v>
      </c>
      <c r="G1250" s="2" t="s">
        <v>3479</v>
      </c>
      <c r="H1250" s="2" t="s">
        <v>3514</v>
      </c>
      <c r="I1250" s="2" t="s">
        <v>16</v>
      </c>
      <c r="J1250" s="75">
        <v>60.66</v>
      </c>
      <c r="K1250" s="76">
        <v>6.6666667000000004</v>
      </c>
      <c r="L1250" s="77">
        <v>0.1875</v>
      </c>
      <c r="M1250" s="78">
        <v>41417</v>
      </c>
      <c r="N1250" s="96" t="s">
        <v>5579</v>
      </c>
      <c r="O1250" s="2" t="s">
        <v>218</v>
      </c>
      <c r="P1250" s="2" t="s">
        <v>3466</v>
      </c>
      <c r="Q1250" s="2" t="s">
        <v>3473</v>
      </c>
      <c r="R1250" s="23" t="str">
        <f t="shared" si="155"/>
        <v>OK-Noble-16N-9W-20</v>
      </c>
      <c r="S1250" s="23" t="str">
        <f t="shared" si="152"/>
        <v>16N-9W-20</v>
      </c>
      <c r="T1250" s="23" t="str">
        <f t="shared" si="153"/>
        <v>16</v>
      </c>
      <c r="U1250" s="23" t="str">
        <f t="shared" si="156"/>
        <v>N</v>
      </c>
      <c r="V1250" s="23" t="str">
        <f t="shared" si="154"/>
        <v>9</v>
      </c>
      <c r="W1250" s="23" t="str">
        <f t="shared" si="157"/>
        <v>W</v>
      </c>
      <c r="X1250" s="23" t="str">
        <f t="shared" si="158"/>
        <v>OK</v>
      </c>
      <c r="Y1250" s="184" t="str">
        <f t="shared" si="159"/>
        <v>L0008313</v>
      </c>
      <c r="Z1250" s="28"/>
      <c r="AA1250" s="28"/>
      <c r="AB1250" s="23"/>
    </row>
    <row r="1251" spans="1:28" ht="15">
      <c r="A1251" s="2" t="s">
        <v>7672</v>
      </c>
      <c r="B1251" s="23" t="s">
        <v>13</v>
      </c>
      <c r="C1251" s="2" t="s">
        <v>14</v>
      </c>
      <c r="D1251" s="2" t="s">
        <v>1392</v>
      </c>
      <c r="E1251" s="23" t="s">
        <v>1274</v>
      </c>
      <c r="F1251" s="2" t="s">
        <v>15</v>
      </c>
      <c r="G1251" s="2" t="s">
        <v>3479</v>
      </c>
      <c r="H1251" s="23" t="s">
        <v>3514</v>
      </c>
      <c r="I1251" s="2" t="s">
        <v>16</v>
      </c>
      <c r="J1251" s="75">
        <v>60.82</v>
      </c>
      <c r="K1251" s="76">
        <v>1.6666666999999999</v>
      </c>
      <c r="L1251" s="77">
        <v>0.1875</v>
      </c>
      <c r="M1251" s="78">
        <v>41413</v>
      </c>
      <c r="N1251" s="96" t="s">
        <v>5580</v>
      </c>
      <c r="O1251" s="2" t="s">
        <v>218</v>
      </c>
      <c r="P1251" s="2" t="s">
        <v>3466</v>
      </c>
      <c r="Q1251" s="2" t="s">
        <v>3473</v>
      </c>
      <c r="R1251" s="23" t="str">
        <f t="shared" si="155"/>
        <v>OK-Noble-16N-9W-20</v>
      </c>
      <c r="S1251" s="23" t="str">
        <f t="shared" si="152"/>
        <v>16N-9W-20</v>
      </c>
      <c r="T1251" s="23" t="str">
        <f t="shared" si="153"/>
        <v>16</v>
      </c>
      <c r="U1251" s="23" t="str">
        <f t="shared" si="156"/>
        <v>N</v>
      </c>
      <c r="V1251" s="23" t="str">
        <f t="shared" si="154"/>
        <v>9</v>
      </c>
      <c r="W1251" s="23" t="str">
        <f t="shared" si="157"/>
        <v>W</v>
      </c>
      <c r="X1251" s="23" t="str">
        <f t="shared" si="158"/>
        <v>OK</v>
      </c>
      <c r="Y1251" s="184" t="str">
        <f t="shared" si="159"/>
        <v>L0008314</v>
      </c>
      <c r="Z1251" s="28"/>
      <c r="AA1251" s="28"/>
      <c r="AB1251" s="23"/>
    </row>
    <row r="1252" spans="1:28" ht="15">
      <c r="A1252" s="2" t="s">
        <v>7673</v>
      </c>
      <c r="B1252" s="23" t="s">
        <v>13</v>
      </c>
      <c r="C1252" s="2" t="s">
        <v>14</v>
      </c>
      <c r="D1252" s="2" t="s">
        <v>1393</v>
      </c>
      <c r="E1252" s="23" t="s">
        <v>2147</v>
      </c>
      <c r="F1252" s="2" t="s">
        <v>15</v>
      </c>
      <c r="G1252" s="2" t="s">
        <v>3477</v>
      </c>
      <c r="H1252" s="23" t="s">
        <v>3520</v>
      </c>
      <c r="I1252" s="2" t="s">
        <v>3463</v>
      </c>
      <c r="J1252" s="75">
        <v>38.57</v>
      </c>
      <c r="K1252" s="76">
        <v>6.25</v>
      </c>
      <c r="L1252" s="77">
        <v>0.1875</v>
      </c>
      <c r="M1252" s="78">
        <v>41426</v>
      </c>
      <c r="N1252" s="96" t="s">
        <v>3928</v>
      </c>
      <c r="O1252" s="2" t="s">
        <v>135</v>
      </c>
      <c r="P1252" s="2" t="s">
        <v>3466</v>
      </c>
      <c r="Q1252" s="2" t="s">
        <v>3471</v>
      </c>
      <c r="R1252" s="23" t="str">
        <f t="shared" si="155"/>
        <v>OK-Canadian-16N-7W-8</v>
      </c>
      <c r="S1252" s="23" t="str">
        <f t="shared" si="152"/>
        <v>16N-7W-8</v>
      </c>
      <c r="T1252" s="23" t="str">
        <f t="shared" si="153"/>
        <v>16</v>
      </c>
      <c r="U1252" s="23" t="str">
        <f t="shared" si="156"/>
        <v>N</v>
      </c>
      <c r="V1252" s="23" t="str">
        <f t="shared" si="154"/>
        <v>7</v>
      </c>
      <c r="W1252" s="23" t="str">
        <f t="shared" si="157"/>
        <v>W</v>
      </c>
      <c r="X1252" s="23" t="str">
        <f t="shared" si="158"/>
        <v>OK</v>
      </c>
      <c r="Y1252" s="184" t="str">
        <f t="shared" si="159"/>
        <v>L0008315</v>
      </c>
      <c r="Z1252" s="28"/>
      <c r="AA1252" s="28"/>
      <c r="AB1252" s="23"/>
    </row>
    <row r="1253" spans="1:28" ht="15">
      <c r="A1253" s="23" t="s">
        <v>7674</v>
      </c>
      <c r="B1253" s="23" t="s">
        <v>13</v>
      </c>
      <c r="C1253" s="2" t="s">
        <v>14</v>
      </c>
      <c r="D1253" s="2" t="s">
        <v>1394</v>
      </c>
      <c r="E1253" s="23" t="s">
        <v>2276</v>
      </c>
      <c r="F1253" s="2" t="s">
        <v>15</v>
      </c>
      <c r="G1253" s="2" t="s">
        <v>3477</v>
      </c>
      <c r="H1253" s="23" t="s">
        <v>3520</v>
      </c>
      <c r="I1253" s="2" t="s">
        <v>3463</v>
      </c>
      <c r="J1253" s="75">
        <v>41.89</v>
      </c>
      <c r="K1253" s="76">
        <v>6.25</v>
      </c>
      <c r="L1253" s="77">
        <v>0.1875</v>
      </c>
      <c r="M1253" s="78">
        <v>41896</v>
      </c>
      <c r="N1253" s="96" t="s">
        <v>3929</v>
      </c>
      <c r="O1253" s="2" t="s">
        <v>135</v>
      </c>
      <c r="P1253" s="2" t="s">
        <v>3466</v>
      </c>
      <c r="Q1253" s="2" t="s">
        <v>3471</v>
      </c>
      <c r="R1253" s="23" t="str">
        <f t="shared" si="155"/>
        <v>OK-Canadian-16N-7W-8</v>
      </c>
      <c r="S1253" s="23" t="str">
        <f t="shared" si="152"/>
        <v>16N-7W-8</v>
      </c>
      <c r="T1253" s="23" t="str">
        <f t="shared" si="153"/>
        <v>16</v>
      </c>
      <c r="U1253" s="23" t="str">
        <f t="shared" si="156"/>
        <v>N</v>
      </c>
      <c r="V1253" s="23" t="str">
        <f t="shared" si="154"/>
        <v>7</v>
      </c>
      <c r="W1253" s="23" t="str">
        <f t="shared" si="157"/>
        <v>W</v>
      </c>
      <c r="X1253" s="23" t="str">
        <f t="shared" si="158"/>
        <v>OK</v>
      </c>
      <c r="Y1253" s="184" t="str">
        <f t="shared" si="159"/>
        <v>L0008316</v>
      </c>
      <c r="Z1253" s="28"/>
      <c r="AA1253" s="28"/>
      <c r="AB1253" s="23"/>
    </row>
    <row r="1254" spans="1:28" ht="15">
      <c r="A1254" s="2" t="s">
        <v>7675</v>
      </c>
      <c r="B1254" s="23" t="s">
        <v>13</v>
      </c>
      <c r="C1254" s="2" t="s">
        <v>14</v>
      </c>
      <c r="D1254" s="2" t="s">
        <v>1395</v>
      </c>
      <c r="E1254" s="2" t="s">
        <v>1327</v>
      </c>
      <c r="F1254" s="2" t="s">
        <v>15</v>
      </c>
      <c r="G1254" s="2" t="s">
        <v>3477</v>
      </c>
      <c r="H1254" s="23" t="s">
        <v>3520</v>
      </c>
      <c r="I1254" s="2" t="s">
        <v>3463</v>
      </c>
      <c r="J1254" s="75">
        <v>39.56</v>
      </c>
      <c r="K1254" s="76">
        <v>1.666666</v>
      </c>
      <c r="L1254" s="77">
        <v>0.1875</v>
      </c>
      <c r="M1254" s="78">
        <v>41422</v>
      </c>
      <c r="N1254" s="96" t="s">
        <v>3930</v>
      </c>
      <c r="O1254" s="2" t="s">
        <v>135</v>
      </c>
      <c r="P1254" s="2" t="s">
        <v>3466</v>
      </c>
      <c r="Q1254" s="2" t="s">
        <v>3471</v>
      </c>
      <c r="R1254" s="23" t="str">
        <f t="shared" si="155"/>
        <v>OK-Canadian-16N-7W-8</v>
      </c>
      <c r="S1254" s="23" t="str">
        <f t="shared" si="152"/>
        <v>16N-7W-8</v>
      </c>
      <c r="T1254" s="23" t="str">
        <f t="shared" si="153"/>
        <v>16</v>
      </c>
      <c r="U1254" s="23" t="str">
        <f t="shared" si="156"/>
        <v>N</v>
      </c>
      <c r="V1254" s="23" t="str">
        <f t="shared" si="154"/>
        <v>7</v>
      </c>
      <c r="W1254" s="23" t="str">
        <f t="shared" si="157"/>
        <v>W</v>
      </c>
      <c r="X1254" s="23" t="str">
        <f t="shared" si="158"/>
        <v>OK</v>
      </c>
      <c r="Y1254" s="184" t="str">
        <f t="shared" si="159"/>
        <v>L0008317</v>
      </c>
      <c r="Z1254" s="28"/>
      <c r="AA1254" s="28"/>
      <c r="AB1254" s="23"/>
    </row>
    <row r="1255" spans="1:28" ht="15">
      <c r="A1255" s="2" t="s">
        <v>7676</v>
      </c>
      <c r="B1255" s="2" t="s">
        <v>13</v>
      </c>
      <c r="C1255" s="2" t="s">
        <v>14</v>
      </c>
      <c r="D1255" s="2" t="s">
        <v>1397</v>
      </c>
      <c r="E1255" s="23" t="s">
        <v>2404</v>
      </c>
      <c r="F1255" s="2" t="s">
        <v>15</v>
      </c>
      <c r="G1255" s="2" t="s">
        <v>3477</v>
      </c>
      <c r="H1255" s="2" t="s">
        <v>3520</v>
      </c>
      <c r="I1255" s="2" t="s">
        <v>16</v>
      </c>
      <c r="J1255" s="75">
        <v>38.4</v>
      </c>
      <c r="K1255" s="76">
        <v>1.1805559999999999</v>
      </c>
      <c r="L1255" s="77">
        <v>0.1875</v>
      </c>
      <c r="M1255" s="78">
        <v>41418</v>
      </c>
      <c r="N1255" s="96" t="s">
        <v>3931</v>
      </c>
      <c r="O1255" s="2" t="s">
        <v>135</v>
      </c>
      <c r="P1255" s="2" t="s">
        <v>3466</v>
      </c>
      <c r="Q1255" s="2" t="s">
        <v>3471</v>
      </c>
      <c r="R1255" s="23" t="str">
        <f t="shared" si="155"/>
        <v>OK-Canadian-16N-7W-8</v>
      </c>
      <c r="S1255" s="23" t="str">
        <f t="shared" si="152"/>
        <v>16N-7W-8</v>
      </c>
      <c r="T1255" s="23" t="str">
        <f t="shared" si="153"/>
        <v>16</v>
      </c>
      <c r="U1255" s="23" t="str">
        <f t="shared" si="156"/>
        <v>N</v>
      </c>
      <c r="V1255" s="23" t="str">
        <f t="shared" si="154"/>
        <v>7</v>
      </c>
      <c r="W1255" s="23" t="str">
        <f t="shared" si="157"/>
        <v>W</v>
      </c>
      <c r="X1255" s="23" t="str">
        <f t="shared" si="158"/>
        <v>OK</v>
      </c>
      <c r="Y1255" s="184" t="str">
        <f t="shared" si="159"/>
        <v>L0008318</v>
      </c>
      <c r="Z1255" s="28"/>
      <c r="AA1255" s="28"/>
      <c r="AB1255" s="23"/>
    </row>
    <row r="1256" spans="1:28" ht="15">
      <c r="A1256" s="23" t="s">
        <v>7677</v>
      </c>
      <c r="B1256" s="2" t="s">
        <v>13</v>
      </c>
      <c r="C1256" s="2" t="s">
        <v>14</v>
      </c>
      <c r="D1256" s="2" t="s">
        <v>1398</v>
      </c>
      <c r="E1256" s="2" t="s">
        <v>215</v>
      </c>
      <c r="F1256" s="2" t="s">
        <v>15</v>
      </c>
      <c r="G1256" s="2" t="s">
        <v>3479</v>
      </c>
      <c r="H1256" s="2" t="s">
        <v>3518</v>
      </c>
      <c r="I1256" s="2" t="s">
        <v>16</v>
      </c>
      <c r="J1256" s="75">
        <v>40.98</v>
      </c>
      <c r="K1256" s="76">
        <v>0.14285999999999999</v>
      </c>
      <c r="L1256" s="77">
        <v>0.2</v>
      </c>
      <c r="M1256" s="78">
        <v>41406</v>
      </c>
      <c r="N1256" s="96" t="s">
        <v>5581</v>
      </c>
      <c r="O1256" s="2" t="s">
        <v>233</v>
      </c>
      <c r="P1256" s="2" t="s">
        <v>3466</v>
      </c>
      <c r="Q1256" s="2" t="s">
        <v>3473</v>
      </c>
      <c r="R1256" s="23" t="str">
        <f t="shared" si="155"/>
        <v>OK-Noble-16N-9W-19</v>
      </c>
      <c r="S1256" s="23" t="str">
        <f t="shared" si="152"/>
        <v>16N-9W-19</v>
      </c>
      <c r="T1256" s="23" t="str">
        <f t="shared" si="153"/>
        <v>16</v>
      </c>
      <c r="U1256" s="23" t="str">
        <f t="shared" si="156"/>
        <v>N</v>
      </c>
      <c r="V1256" s="23" t="str">
        <f t="shared" si="154"/>
        <v>9</v>
      </c>
      <c r="W1256" s="23" t="str">
        <f t="shared" si="157"/>
        <v>W</v>
      </c>
      <c r="X1256" s="23" t="str">
        <f t="shared" si="158"/>
        <v>OK</v>
      </c>
      <c r="Y1256" s="184" t="str">
        <f t="shared" si="159"/>
        <v>L0008319</v>
      </c>
      <c r="Z1256" s="28"/>
      <c r="AA1256" s="28"/>
      <c r="AB1256" s="23"/>
    </row>
    <row r="1257" spans="1:28" ht="15">
      <c r="A1257" s="2" t="s">
        <v>7678</v>
      </c>
      <c r="B1257" s="23" t="s">
        <v>13</v>
      </c>
      <c r="C1257" s="2" t="s">
        <v>14</v>
      </c>
      <c r="D1257" s="2" t="s">
        <v>1399</v>
      </c>
      <c r="E1257" s="2" t="s">
        <v>616</v>
      </c>
      <c r="F1257" s="2" t="s">
        <v>15</v>
      </c>
      <c r="G1257" s="2" t="s">
        <v>3479</v>
      </c>
      <c r="H1257" s="23" t="s">
        <v>3514</v>
      </c>
      <c r="I1257" s="2" t="s">
        <v>16</v>
      </c>
      <c r="J1257" s="75">
        <v>57.17</v>
      </c>
      <c r="K1257" s="76">
        <v>1</v>
      </c>
      <c r="L1257" s="77">
        <v>0.1875</v>
      </c>
      <c r="M1257" s="78">
        <v>41897</v>
      </c>
      <c r="N1257" s="96" t="s">
        <v>5582</v>
      </c>
      <c r="O1257" s="2" t="s">
        <v>218</v>
      </c>
      <c r="P1257" s="2" t="s">
        <v>3466</v>
      </c>
      <c r="Q1257" s="2" t="s">
        <v>3473</v>
      </c>
      <c r="R1257" s="23" t="str">
        <f t="shared" si="155"/>
        <v>OK-Noble-16N-9W-20</v>
      </c>
      <c r="S1257" s="23" t="str">
        <f t="shared" si="152"/>
        <v>16N-9W-20</v>
      </c>
      <c r="T1257" s="23" t="str">
        <f t="shared" si="153"/>
        <v>16</v>
      </c>
      <c r="U1257" s="23" t="str">
        <f t="shared" si="156"/>
        <v>N</v>
      </c>
      <c r="V1257" s="23" t="str">
        <f t="shared" si="154"/>
        <v>9</v>
      </c>
      <c r="W1257" s="23" t="str">
        <f t="shared" si="157"/>
        <v>W</v>
      </c>
      <c r="X1257" s="23" t="str">
        <f t="shared" si="158"/>
        <v>OK</v>
      </c>
      <c r="Y1257" s="184" t="str">
        <f t="shared" si="159"/>
        <v>L0008320</v>
      </c>
      <c r="Z1257" s="28"/>
      <c r="AA1257" s="28"/>
      <c r="AB1257" s="23"/>
    </row>
    <row r="1258" spans="1:28" ht="15">
      <c r="A1258" s="2" t="s">
        <v>7679</v>
      </c>
      <c r="B1258" s="23" t="s">
        <v>13</v>
      </c>
      <c r="C1258" s="2" t="s">
        <v>14</v>
      </c>
      <c r="D1258" s="2" t="s">
        <v>1400</v>
      </c>
      <c r="E1258" s="23" t="s">
        <v>2276</v>
      </c>
      <c r="F1258" s="2" t="s">
        <v>15</v>
      </c>
      <c r="G1258" s="2" t="s">
        <v>3477</v>
      </c>
      <c r="H1258" s="23" t="s">
        <v>3520</v>
      </c>
      <c r="I1258" s="2" t="s">
        <v>16</v>
      </c>
      <c r="J1258" s="75">
        <v>79.930000000000007</v>
      </c>
      <c r="K1258" s="76">
        <v>2.5</v>
      </c>
      <c r="L1258" s="77">
        <v>0.125</v>
      </c>
      <c r="M1258" s="78">
        <v>41422</v>
      </c>
      <c r="N1258" s="96" t="s">
        <v>4626</v>
      </c>
      <c r="O1258" s="2" t="s">
        <v>135</v>
      </c>
      <c r="P1258" s="2" t="s">
        <v>3466</v>
      </c>
      <c r="Q1258" s="2" t="s">
        <v>3471</v>
      </c>
      <c r="R1258" s="23" t="str">
        <f t="shared" si="155"/>
        <v>OK-Canadian-16N-7W-8</v>
      </c>
      <c r="S1258" s="23" t="str">
        <f t="shared" si="152"/>
        <v>16N-7W-8</v>
      </c>
      <c r="T1258" s="23" t="str">
        <f t="shared" si="153"/>
        <v>16</v>
      </c>
      <c r="U1258" s="23" t="str">
        <f t="shared" si="156"/>
        <v>N</v>
      </c>
      <c r="V1258" s="23" t="str">
        <f t="shared" si="154"/>
        <v>7</v>
      </c>
      <c r="W1258" s="23" t="str">
        <f t="shared" si="157"/>
        <v>W</v>
      </c>
      <c r="X1258" s="23" t="str">
        <f t="shared" si="158"/>
        <v>OK</v>
      </c>
      <c r="Y1258" s="184" t="str">
        <f t="shared" si="159"/>
        <v>L0008321</v>
      </c>
      <c r="Z1258" s="28"/>
      <c r="AA1258" s="28"/>
      <c r="AB1258" s="23"/>
    </row>
    <row r="1259" spans="1:28" ht="15">
      <c r="A1259" s="23" t="s">
        <v>7680</v>
      </c>
      <c r="B1259" s="23" t="s">
        <v>13</v>
      </c>
      <c r="C1259" s="2" t="s">
        <v>14</v>
      </c>
      <c r="D1259" s="23" t="s">
        <v>1401</v>
      </c>
      <c r="E1259" s="23" t="s">
        <v>2799</v>
      </c>
      <c r="F1259" s="23" t="s">
        <v>15</v>
      </c>
      <c r="G1259" s="23" t="s">
        <v>3477</v>
      </c>
      <c r="H1259" s="23" t="s">
        <v>3520</v>
      </c>
      <c r="I1259" s="2" t="s">
        <v>3463</v>
      </c>
      <c r="J1259" s="75">
        <v>39.89</v>
      </c>
      <c r="K1259" s="76">
        <v>18.75</v>
      </c>
      <c r="L1259" s="80">
        <v>0.1875</v>
      </c>
      <c r="M1259" s="82">
        <v>41412</v>
      </c>
      <c r="N1259" s="96" t="s">
        <v>4627</v>
      </c>
      <c r="O1259" s="23" t="s">
        <v>135</v>
      </c>
      <c r="P1259" s="23" t="s">
        <v>3466</v>
      </c>
      <c r="Q1259" s="23" t="s">
        <v>3471</v>
      </c>
      <c r="R1259" s="23" t="str">
        <f t="shared" si="155"/>
        <v>OK-Canadian-16N-7W-8</v>
      </c>
      <c r="S1259" s="23" t="str">
        <f t="shared" si="152"/>
        <v>16N-7W-8</v>
      </c>
      <c r="T1259" s="23" t="str">
        <f t="shared" si="153"/>
        <v>16</v>
      </c>
      <c r="U1259" s="23" t="str">
        <f t="shared" si="156"/>
        <v>N</v>
      </c>
      <c r="V1259" s="23" t="str">
        <f t="shared" si="154"/>
        <v>7</v>
      </c>
      <c r="W1259" s="23" t="str">
        <f t="shared" si="157"/>
        <v>W</v>
      </c>
      <c r="X1259" s="23" t="str">
        <f t="shared" si="158"/>
        <v>OK</v>
      </c>
      <c r="Y1259" s="184" t="str">
        <f t="shared" si="159"/>
        <v>L0008322</v>
      </c>
      <c r="Z1259" s="28"/>
      <c r="AA1259" s="28"/>
      <c r="AB1259" s="23"/>
    </row>
    <row r="1260" spans="1:28" ht="15">
      <c r="A1260" s="2" t="s">
        <v>7681</v>
      </c>
      <c r="B1260" s="23" t="s">
        <v>13</v>
      </c>
      <c r="C1260" s="2" t="s">
        <v>14</v>
      </c>
      <c r="D1260" s="23" t="s">
        <v>1402</v>
      </c>
      <c r="E1260" s="23" t="s">
        <v>2404</v>
      </c>
      <c r="F1260" s="23" t="s">
        <v>15</v>
      </c>
      <c r="G1260" s="23" t="s">
        <v>3477</v>
      </c>
      <c r="H1260" s="23" t="s">
        <v>3488</v>
      </c>
      <c r="I1260" s="2" t="s">
        <v>16</v>
      </c>
      <c r="J1260" s="75">
        <v>168.3</v>
      </c>
      <c r="K1260" s="76">
        <v>4.1680000000000001</v>
      </c>
      <c r="L1260" s="80">
        <v>0.2</v>
      </c>
      <c r="M1260" s="82">
        <v>39164</v>
      </c>
      <c r="N1260" s="96" t="s">
        <v>5583</v>
      </c>
      <c r="O1260" s="23" t="s">
        <v>221</v>
      </c>
      <c r="P1260" s="23" t="s">
        <v>3465</v>
      </c>
      <c r="Q1260" s="23" t="s">
        <v>3471</v>
      </c>
      <c r="R1260" s="23" t="str">
        <f t="shared" si="155"/>
        <v>OK-Canadian-15N-7W-1</v>
      </c>
      <c r="S1260" s="23" t="str">
        <f t="shared" si="152"/>
        <v>15N-7W-1</v>
      </c>
      <c r="T1260" s="23" t="str">
        <f t="shared" si="153"/>
        <v>15</v>
      </c>
      <c r="U1260" s="23" t="str">
        <f t="shared" si="156"/>
        <v>N</v>
      </c>
      <c r="V1260" s="23" t="str">
        <f t="shared" si="154"/>
        <v>7</v>
      </c>
      <c r="W1260" s="23" t="str">
        <f t="shared" si="157"/>
        <v>W</v>
      </c>
      <c r="X1260" s="23" t="str">
        <f t="shared" si="158"/>
        <v>OK</v>
      </c>
      <c r="Y1260" s="184" t="str">
        <f t="shared" si="159"/>
        <v>L0008323</v>
      </c>
      <c r="Z1260" s="28"/>
      <c r="AA1260" s="28"/>
      <c r="AB1260" s="23"/>
    </row>
    <row r="1261" spans="1:28" ht="15">
      <c r="A1261" s="2" t="s">
        <v>7682</v>
      </c>
      <c r="B1261" s="23" t="s">
        <v>13</v>
      </c>
      <c r="C1261" s="2" t="s">
        <v>14</v>
      </c>
      <c r="D1261" s="23" t="s">
        <v>735</v>
      </c>
      <c r="E1261" s="23" t="s">
        <v>2552</v>
      </c>
      <c r="F1261" s="23" t="s">
        <v>15</v>
      </c>
      <c r="G1261" s="23" t="s">
        <v>3477</v>
      </c>
      <c r="H1261" s="23" t="s">
        <v>3488</v>
      </c>
      <c r="I1261" s="2" t="s">
        <v>16</v>
      </c>
      <c r="J1261" s="75">
        <v>163.41999999999999</v>
      </c>
      <c r="K1261" s="76">
        <v>4.1680000000000001</v>
      </c>
      <c r="L1261" s="80">
        <v>0.2</v>
      </c>
      <c r="M1261" s="82">
        <v>39637</v>
      </c>
      <c r="N1261" s="96" t="s">
        <v>3932</v>
      </c>
      <c r="O1261" s="23" t="s">
        <v>221</v>
      </c>
      <c r="P1261" s="23" t="s">
        <v>3465</v>
      </c>
      <c r="Q1261" s="23" t="s">
        <v>3471</v>
      </c>
      <c r="R1261" s="23" t="str">
        <f t="shared" si="155"/>
        <v>OK-Canadian-15N-7W-1</v>
      </c>
      <c r="S1261" s="23" t="str">
        <f t="shared" si="152"/>
        <v>15N-7W-1</v>
      </c>
      <c r="T1261" s="23" t="str">
        <f t="shared" si="153"/>
        <v>15</v>
      </c>
      <c r="U1261" s="23" t="str">
        <f t="shared" si="156"/>
        <v>N</v>
      </c>
      <c r="V1261" s="23" t="str">
        <f t="shared" si="154"/>
        <v>7</v>
      </c>
      <c r="W1261" s="23" t="str">
        <f t="shared" si="157"/>
        <v>W</v>
      </c>
      <c r="X1261" s="23" t="str">
        <f t="shared" si="158"/>
        <v>OK</v>
      </c>
      <c r="Y1261" s="184" t="str">
        <f t="shared" si="159"/>
        <v>L0008324</v>
      </c>
      <c r="Z1261" s="28"/>
      <c r="AA1261" s="28"/>
      <c r="AB1261" s="23"/>
    </row>
    <row r="1262" spans="1:28" ht="15">
      <c r="A1262" s="23" t="s">
        <v>7683</v>
      </c>
      <c r="B1262" s="23" t="s">
        <v>13</v>
      </c>
      <c r="C1262" s="2" t="s">
        <v>14</v>
      </c>
      <c r="D1262" s="23" t="s">
        <v>1403</v>
      </c>
      <c r="E1262" s="23" t="s">
        <v>2799</v>
      </c>
      <c r="F1262" s="23" t="s">
        <v>15</v>
      </c>
      <c r="G1262" s="23" t="s">
        <v>3477</v>
      </c>
      <c r="H1262" s="23" t="s">
        <v>3488</v>
      </c>
      <c r="I1262" s="2" t="s">
        <v>16</v>
      </c>
      <c r="J1262" s="75">
        <v>159.43</v>
      </c>
      <c r="K1262" s="76">
        <v>4.1680000000000001</v>
      </c>
      <c r="L1262" s="80">
        <v>0.2</v>
      </c>
      <c r="M1262" s="82">
        <v>42156</v>
      </c>
      <c r="N1262" s="96" t="s">
        <v>3933</v>
      </c>
      <c r="O1262" s="23" t="s">
        <v>221</v>
      </c>
      <c r="P1262" s="23" t="s">
        <v>3465</v>
      </c>
      <c r="Q1262" s="23" t="s">
        <v>3471</v>
      </c>
      <c r="R1262" s="23" t="str">
        <f t="shared" si="155"/>
        <v>OK-Canadian-15N-7W-1</v>
      </c>
      <c r="S1262" s="23" t="str">
        <f t="shared" si="152"/>
        <v>15N-7W-1</v>
      </c>
      <c r="T1262" s="23" t="str">
        <f t="shared" si="153"/>
        <v>15</v>
      </c>
      <c r="U1262" s="23" t="str">
        <f t="shared" si="156"/>
        <v>N</v>
      </c>
      <c r="V1262" s="23" t="str">
        <f t="shared" si="154"/>
        <v>7</v>
      </c>
      <c r="W1262" s="23" t="str">
        <f t="shared" si="157"/>
        <v>W</v>
      </c>
      <c r="X1262" s="23" t="str">
        <f t="shared" si="158"/>
        <v>OK</v>
      </c>
      <c r="Y1262" s="184" t="str">
        <f t="shared" si="159"/>
        <v>L0008325</v>
      </c>
      <c r="Z1262" s="28"/>
      <c r="AA1262" s="28"/>
      <c r="AB1262" s="23"/>
    </row>
    <row r="1263" spans="1:28" ht="15">
      <c r="A1263" s="2" t="s">
        <v>7684</v>
      </c>
      <c r="B1263" s="23" t="s">
        <v>13</v>
      </c>
      <c r="C1263" s="2" t="s">
        <v>14</v>
      </c>
      <c r="D1263" s="23" t="s">
        <v>1404</v>
      </c>
      <c r="E1263" s="23" t="s">
        <v>2692</v>
      </c>
      <c r="F1263" s="23" t="s">
        <v>15</v>
      </c>
      <c r="G1263" s="23" t="s">
        <v>3477</v>
      </c>
      <c r="H1263" s="23" t="s">
        <v>3488</v>
      </c>
      <c r="I1263" s="2" t="s">
        <v>16</v>
      </c>
      <c r="J1263" s="75">
        <v>166.16</v>
      </c>
      <c r="K1263" s="76">
        <v>4.1680000000000001</v>
      </c>
      <c r="L1263" s="80">
        <v>0.2</v>
      </c>
      <c r="M1263" s="82">
        <v>39191</v>
      </c>
      <c r="N1263" s="96" t="s">
        <v>4628</v>
      </c>
      <c r="O1263" s="23" t="s">
        <v>221</v>
      </c>
      <c r="P1263" s="23" t="s">
        <v>3465</v>
      </c>
      <c r="Q1263" s="23" t="s">
        <v>3471</v>
      </c>
      <c r="R1263" s="23" t="str">
        <f t="shared" si="155"/>
        <v>OK-Canadian-15N-7W-1</v>
      </c>
      <c r="S1263" s="23" t="str">
        <f t="shared" si="152"/>
        <v>15N-7W-1</v>
      </c>
      <c r="T1263" s="23" t="str">
        <f t="shared" si="153"/>
        <v>15</v>
      </c>
      <c r="U1263" s="23" t="str">
        <f t="shared" si="156"/>
        <v>N</v>
      </c>
      <c r="V1263" s="23" t="str">
        <f t="shared" si="154"/>
        <v>7</v>
      </c>
      <c r="W1263" s="23" t="str">
        <f t="shared" si="157"/>
        <v>W</v>
      </c>
      <c r="X1263" s="23" t="str">
        <f t="shared" si="158"/>
        <v>OK</v>
      </c>
      <c r="Y1263" s="184" t="str">
        <f t="shared" si="159"/>
        <v>L0008326</v>
      </c>
      <c r="Z1263" s="28"/>
      <c r="AA1263" s="28"/>
      <c r="AB1263" s="23"/>
    </row>
    <row r="1264" spans="1:28" ht="15">
      <c r="A1264" s="2" t="s">
        <v>7685</v>
      </c>
      <c r="B1264" s="23" t="s">
        <v>13</v>
      </c>
      <c r="C1264" s="2" t="s">
        <v>14</v>
      </c>
      <c r="D1264" s="23" t="s">
        <v>1405</v>
      </c>
      <c r="E1264" s="23" t="s">
        <v>1777</v>
      </c>
      <c r="F1264" s="23" t="s">
        <v>15</v>
      </c>
      <c r="G1264" s="23" t="s">
        <v>3477</v>
      </c>
      <c r="H1264" s="23" t="s">
        <v>3488</v>
      </c>
      <c r="I1264" s="2" t="s">
        <v>16</v>
      </c>
      <c r="J1264" s="75">
        <v>170.73</v>
      </c>
      <c r="K1264" s="76">
        <v>4.1680000000000001</v>
      </c>
      <c r="L1264" s="80">
        <v>0.2</v>
      </c>
      <c r="M1264" s="82">
        <v>39229</v>
      </c>
      <c r="N1264" s="96" t="s">
        <v>4629</v>
      </c>
      <c r="O1264" s="23" t="s">
        <v>221</v>
      </c>
      <c r="P1264" s="23" t="s">
        <v>3465</v>
      </c>
      <c r="Q1264" s="23" t="s">
        <v>3471</v>
      </c>
      <c r="R1264" s="23" t="str">
        <f t="shared" si="155"/>
        <v>OK-Canadian-15N-7W-1</v>
      </c>
      <c r="S1264" s="23" t="str">
        <f t="shared" si="152"/>
        <v>15N-7W-1</v>
      </c>
      <c r="T1264" s="23" t="str">
        <f t="shared" si="153"/>
        <v>15</v>
      </c>
      <c r="U1264" s="23" t="str">
        <f t="shared" si="156"/>
        <v>N</v>
      </c>
      <c r="V1264" s="23" t="str">
        <f t="shared" si="154"/>
        <v>7</v>
      </c>
      <c r="W1264" s="23" t="str">
        <f t="shared" si="157"/>
        <v>W</v>
      </c>
      <c r="X1264" s="23" t="str">
        <f t="shared" si="158"/>
        <v>OK</v>
      </c>
      <c r="Y1264" s="184" t="str">
        <f t="shared" si="159"/>
        <v>L0008327</v>
      </c>
      <c r="Z1264" s="28"/>
      <c r="AA1264" s="28"/>
      <c r="AB1264" s="23"/>
    </row>
    <row r="1265" spans="1:28" ht="15">
      <c r="A1265" s="23" t="s">
        <v>7686</v>
      </c>
      <c r="B1265" s="23" t="s">
        <v>13</v>
      </c>
      <c r="C1265" s="2" t="s">
        <v>14</v>
      </c>
      <c r="D1265" s="23" t="s">
        <v>1406</v>
      </c>
      <c r="E1265" s="23" t="s">
        <v>3188</v>
      </c>
      <c r="F1265" s="23" t="s">
        <v>15</v>
      </c>
      <c r="G1265" s="23" t="s">
        <v>3477</v>
      </c>
      <c r="H1265" s="23" t="s">
        <v>3488</v>
      </c>
      <c r="I1265" s="2" t="s">
        <v>16</v>
      </c>
      <c r="J1265" s="75">
        <v>164.08</v>
      </c>
      <c r="K1265" s="76">
        <v>4.1680000000000001</v>
      </c>
      <c r="L1265" s="80">
        <v>0.2</v>
      </c>
      <c r="M1265" s="82">
        <v>39648</v>
      </c>
      <c r="N1265" s="96" t="s">
        <v>4630</v>
      </c>
      <c r="O1265" s="23" t="s">
        <v>221</v>
      </c>
      <c r="P1265" s="23" t="s">
        <v>3465</v>
      </c>
      <c r="Q1265" s="23" t="s">
        <v>3471</v>
      </c>
      <c r="R1265" s="23" t="str">
        <f t="shared" si="155"/>
        <v>OK-Canadian-15N-7W-1</v>
      </c>
      <c r="S1265" s="23" t="str">
        <f t="shared" si="152"/>
        <v>15N-7W-1</v>
      </c>
      <c r="T1265" s="23" t="str">
        <f t="shared" si="153"/>
        <v>15</v>
      </c>
      <c r="U1265" s="23" t="str">
        <f t="shared" si="156"/>
        <v>N</v>
      </c>
      <c r="V1265" s="23" t="str">
        <f t="shared" si="154"/>
        <v>7</v>
      </c>
      <c r="W1265" s="23" t="str">
        <f t="shared" si="157"/>
        <v>W</v>
      </c>
      <c r="X1265" s="23" t="str">
        <f t="shared" si="158"/>
        <v>OK</v>
      </c>
      <c r="Y1265" s="184" t="str">
        <f t="shared" si="159"/>
        <v>L0008328</v>
      </c>
      <c r="Z1265" s="28"/>
      <c r="AA1265" s="28"/>
      <c r="AB1265" s="23"/>
    </row>
    <row r="1266" spans="1:28" ht="15">
      <c r="A1266" s="2" t="s">
        <v>7687</v>
      </c>
      <c r="B1266" s="23" t="s">
        <v>13</v>
      </c>
      <c r="C1266" s="2" t="s">
        <v>14</v>
      </c>
      <c r="D1266" s="23" t="s">
        <v>1407</v>
      </c>
      <c r="E1266" s="2" t="s">
        <v>1100</v>
      </c>
      <c r="F1266" s="23" t="s">
        <v>15</v>
      </c>
      <c r="G1266" s="23" t="s">
        <v>3477</v>
      </c>
      <c r="H1266" s="23" t="s">
        <v>3488</v>
      </c>
      <c r="I1266" s="2" t="s">
        <v>16</v>
      </c>
      <c r="J1266" s="75">
        <v>159.71</v>
      </c>
      <c r="K1266" s="76">
        <v>4.1680000000000001</v>
      </c>
      <c r="L1266" s="80">
        <v>0.2</v>
      </c>
      <c r="M1266" s="82">
        <v>42318</v>
      </c>
      <c r="N1266" s="96" t="s">
        <v>4631</v>
      </c>
      <c r="O1266" s="23" t="s">
        <v>221</v>
      </c>
      <c r="P1266" s="23" t="s">
        <v>3465</v>
      </c>
      <c r="Q1266" s="23" t="s">
        <v>3471</v>
      </c>
      <c r="R1266" s="23" t="str">
        <f t="shared" si="155"/>
        <v>OK-Canadian-15N-7W-1</v>
      </c>
      <c r="S1266" s="23" t="str">
        <f t="shared" si="152"/>
        <v>15N-7W-1</v>
      </c>
      <c r="T1266" s="23" t="str">
        <f t="shared" si="153"/>
        <v>15</v>
      </c>
      <c r="U1266" s="23" t="str">
        <f t="shared" si="156"/>
        <v>N</v>
      </c>
      <c r="V1266" s="23" t="str">
        <f t="shared" si="154"/>
        <v>7</v>
      </c>
      <c r="W1266" s="23" t="str">
        <f t="shared" si="157"/>
        <v>W</v>
      </c>
      <c r="X1266" s="23" t="str">
        <f t="shared" si="158"/>
        <v>OK</v>
      </c>
      <c r="Y1266" s="184" t="str">
        <f t="shared" si="159"/>
        <v>L0008329</v>
      </c>
      <c r="Z1266" s="28"/>
      <c r="AA1266" s="28"/>
      <c r="AB1266" s="23"/>
    </row>
    <row r="1267" spans="1:28" ht="15">
      <c r="A1267" s="2" t="s">
        <v>7688</v>
      </c>
      <c r="B1267" s="23" t="s">
        <v>13</v>
      </c>
      <c r="C1267" s="2" t="s">
        <v>14</v>
      </c>
      <c r="D1267" s="2" t="s">
        <v>1408</v>
      </c>
      <c r="E1267" s="2" t="s">
        <v>995</v>
      </c>
      <c r="F1267" s="2" t="s">
        <v>15</v>
      </c>
      <c r="G1267" s="2" t="s">
        <v>3477</v>
      </c>
      <c r="H1267" s="2" t="s">
        <v>3488</v>
      </c>
      <c r="I1267" s="2" t="s">
        <v>16</v>
      </c>
      <c r="J1267" s="75">
        <v>149.16</v>
      </c>
      <c r="K1267" s="76">
        <v>4.1680000000000001</v>
      </c>
      <c r="L1267" s="80">
        <v>0.2</v>
      </c>
      <c r="M1267" s="78">
        <v>39165</v>
      </c>
      <c r="N1267" s="96" t="s">
        <v>5584</v>
      </c>
      <c r="O1267" s="2" t="s">
        <v>221</v>
      </c>
      <c r="P1267" s="2" t="s">
        <v>3465</v>
      </c>
      <c r="Q1267" s="2" t="s">
        <v>3471</v>
      </c>
      <c r="R1267" s="23" t="str">
        <f t="shared" si="155"/>
        <v>OK-Canadian-15N-7W-1</v>
      </c>
      <c r="S1267" s="23" t="str">
        <f t="shared" si="152"/>
        <v>15N-7W-1</v>
      </c>
      <c r="T1267" s="23" t="str">
        <f t="shared" si="153"/>
        <v>15</v>
      </c>
      <c r="U1267" s="23" t="str">
        <f t="shared" si="156"/>
        <v>N</v>
      </c>
      <c r="V1267" s="23" t="str">
        <f t="shared" si="154"/>
        <v>7</v>
      </c>
      <c r="W1267" s="23" t="str">
        <f t="shared" si="157"/>
        <v>W</v>
      </c>
      <c r="X1267" s="23" t="str">
        <f t="shared" si="158"/>
        <v>OK</v>
      </c>
      <c r="Y1267" s="184" t="str">
        <f t="shared" si="159"/>
        <v>L0008330</v>
      </c>
      <c r="Z1267" s="28"/>
      <c r="AA1267" s="28"/>
      <c r="AB1267" s="23"/>
    </row>
    <row r="1268" spans="1:28" ht="15">
      <c r="A1268" s="23" t="s">
        <v>7689</v>
      </c>
      <c r="B1268" s="23" t="s">
        <v>13</v>
      </c>
      <c r="C1268" s="2" t="s">
        <v>14</v>
      </c>
      <c r="D1268" s="2" t="s">
        <v>1409</v>
      </c>
      <c r="E1268" s="23" t="s">
        <v>201</v>
      </c>
      <c r="F1268" s="2" t="s">
        <v>15</v>
      </c>
      <c r="G1268" s="2" t="s">
        <v>3477</v>
      </c>
      <c r="H1268" s="2" t="s">
        <v>3488</v>
      </c>
      <c r="I1268" s="2" t="s">
        <v>16</v>
      </c>
      <c r="J1268" s="75">
        <v>151.13</v>
      </c>
      <c r="K1268" s="76">
        <v>4.1680000000000001</v>
      </c>
      <c r="L1268" s="80">
        <v>0.2</v>
      </c>
      <c r="M1268" s="78">
        <v>39186</v>
      </c>
      <c r="N1268" s="96" t="s">
        <v>4632</v>
      </c>
      <c r="O1268" s="2" t="s">
        <v>221</v>
      </c>
      <c r="P1268" s="2" t="s">
        <v>3465</v>
      </c>
      <c r="Q1268" s="2" t="s">
        <v>3471</v>
      </c>
      <c r="R1268" s="23" t="str">
        <f t="shared" si="155"/>
        <v>OK-Canadian-15N-7W-1</v>
      </c>
      <c r="S1268" s="23" t="str">
        <f t="shared" si="152"/>
        <v>15N-7W-1</v>
      </c>
      <c r="T1268" s="23" t="str">
        <f t="shared" si="153"/>
        <v>15</v>
      </c>
      <c r="U1268" s="23" t="str">
        <f t="shared" si="156"/>
        <v>N</v>
      </c>
      <c r="V1268" s="23" t="str">
        <f t="shared" si="154"/>
        <v>7</v>
      </c>
      <c r="W1268" s="23" t="str">
        <f t="shared" si="157"/>
        <v>W</v>
      </c>
      <c r="X1268" s="23" t="str">
        <f t="shared" si="158"/>
        <v>OK</v>
      </c>
      <c r="Y1268" s="184" t="str">
        <f t="shared" si="159"/>
        <v>L0008331</v>
      </c>
      <c r="Z1268" s="28"/>
      <c r="AA1268" s="28"/>
      <c r="AB1268" s="23"/>
    </row>
    <row r="1269" spans="1:28" ht="15">
      <c r="A1269" s="2" t="s">
        <v>7690</v>
      </c>
      <c r="B1269" s="2" t="s">
        <v>13</v>
      </c>
      <c r="C1269" s="2" t="s">
        <v>14</v>
      </c>
      <c r="D1269" s="2" t="s">
        <v>1410</v>
      </c>
      <c r="E1269" s="23" t="s">
        <v>2692</v>
      </c>
      <c r="F1269" s="2" t="s">
        <v>15</v>
      </c>
      <c r="G1269" s="2" t="s">
        <v>3477</v>
      </c>
      <c r="H1269" s="2" t="s">
        <v>3488</v>
      </c>
      <c r="I1269" s="2" t="s">
        <v>16</v>
      </c>
      <c r="J1269" s="75">
        <v>157.19999999999999</v>
      </c>
      <c r="K1269" s="76">
        <v>4.1680000000000001</v>
      </c>
      <c r="L1269" s="77">
        <v>0.2</v>
      </c>
      <c r="M1269" s="78">
        <v>39692</v>
      </c>
      <c r="N1269" s="96" t="s">
        <v>5585</v>
      </c>
      <c r="O1269" s="2" t="s">
        <v>221</v>
      </c>
      <c r="P1269" s="2" t="s">
        <v>3465</v>
      </c>
      <c r="Q1269" s="2" t="s">
        <v>3471</v>
      </c>
      <c r="R1269" s="23" t="str">
        <f t="shared" si="155"/>
        <v>OK-Canadian-15N-7W-1</v>
      </c>
      <c r="S1269" s="23" t="str">
        <f t="shared" si="152"/>
        <v>15N-7W-1</v>
      </c>
      <c r="T1269" s="23" t="str">
        <f t="shared" si="153"/>
        <v>15</v>
      </c>
      <c r="U1269" s="23" t="str">
        <f t="shared" si="156"/>
        <v>N</v>
      </c>
      <c r="V1269" s="23" t="str">
        <f t="shared" si="154"/>
        <v>7</v>
      </c>
      <c r="W1269" s="23" t="str">
        <f t="shared" si="157"/>
        <v>W</v>
      </c>
      <c r="X1269" s="23" t="str">
        <f t="shared" si="158"/>
        <v>OK</v>
      </c>
      <c r="Y1269" s="184" t="str">
        <f t="shared" si="159"/>
        <v>L0008332</v>
      </c>
      <c r="Z1269" s="28"/>
      <c r="AA1269" s="28"/>
      <c r="AB1269" s="23"/>
    </row>
    <row r="1270" spans="1:28" ht="15">
      <c r="A1270" s="2" t="s">
        <v>7691</v>
      </c>
      <c r="B1270" s="23" t="s">
        <v>13</v>
      </c>
      <c r="C1270" s="2" t="s">
        <v>14</v>
      </c>
      <c r="D1270" s="2" t="s">
        <v>1411</v>
      </c>
      <c r="E1270" s="23" t="s">
        <v>1777</v>
      </c>
      <c r="F1270" s="2" t="s">
        <v>15</v>
      </c>
      <c r="G1270" s="2" t="s">
        <v>3479</v>
      </c>
      <c r="H1270" s="23" t="s">
        <v>3518</v>
      </c>
      <c r="I1270" s="2" t="s">
        <v>16</v>
      </c>
      <c r="J1270" s="75">
        <v>36.200000000000003</v>
      </c>
      <c r="K1270" s="76">
        <v>2.3387500000000001</v>
      </c>
      <c r="L1270" s="77">
        <v>0.1875</v>
      </c>
      <c r="M1270" s="78">
        <v>41416</v>
      </c>
      <c r="N1270" s="96" t="s">
        <v>3934</v>
      </c>
      <c r="O1270" s="2" t="s">
        <v>233</v>
      </c>
      <c r="P1270" s="2" t="s">
        <v>3466</v>
      </c>
      <c r="Q1270" s="2" t="s">
        <v>3473</v>
      </c>
      <c r="R1270" s="23" t="str">
        <f t="shared" si="155"/>
        <v>OK-Noble-16N-9W-19</v>
      </c>
      <c r="S1270" s="23" t="str">
        <f t="shared" si="152"/>
        <v>16N-9W-19</v>
      </c>
      <c r="T1270" s="23" t="str">
        <f t="shared" si="153"/>
        <v>16</v>
      </c>
      <c r="U1270" s="23" t="str">
        <f t="shared" si="156"/>
        <v>N</v>
      </c>
      <c r="V1270" s="23" t="str">
        <f t="shared" si="154"/>
        <v>9</v>
      </c>
      <c r="W1270" s="23" t="str">
        <f t="shared" si="157"/>
        <v>W</v>
      </c>
      <c r="X1270" s="23" t="str">
        <f t="shared" si="158"/>
        <v>OK</v>
      </c>
      <c r="Y1270" s="184" t="str">
        <f t="shared" si="159"/>
        <v>L0008333</v>
      </c>
      <c r="Z1270" s="28"/>
      <c r="AA1270" s="28"/>
      <c r="AB1270" s="23"/>
    </row>
    <row r="1271" spans="1:28" ht="15">
      <c r="A1271" s="23" t="s">
        <v>7692</v>
      </c>
      <c r="B1271" s="2" t="s">
        <v>13</v>
      </c>
      <c r="C1271" s="2" t="s">
        <v>14</v>
      </c>
      <c r="D1271" s="2" t="s">
        <v>1412</v>
      </c>
      <c r="E1271" s="23" t="s">
        <v>3063</v>
      </c>
      <c r="F1271" s="2" t="s">
        <v>15</v>
      </c>
      <c r="G1271" s="2" t="s">
        <v>3477</v>
      </c>
      <c r="H1271" s="2" t="s">
        <v>3520</v>
      </c>
      <c r="I1271" s="2" t="s">
        <v>16</v>
      </c>
      <c r="J1271" s="75">
        <v>39.53</v>
      </c>
      <c r="K1271" s="76">
        <v>1.6666666000000001</v>
      </c>
      <c r="L1271" s="77">
        <v>0.2</v>
      </c>
      <c r="M1271" s="78">
        <v>41418</v>
      </c>
      <c r="N1271" s="96" t="s">
        <v>3935</v>
      </c>
      <c r="O1271" s="2" t="s">
        <v>135</v>
      </c>
      <c r="P1271" s="2" t="s">
        <v>3466</v>
      </c>
      <c r="Q1271" s="2" t="s">
        <v>3471</v>
      </c>
      <c r="R1271" s="23" t="str">
        <f t="shared" si="155"/>
        <v>OK-Canadian-16N-7W-8</v>
      </c>
      <c r="S1271" s="23" t="str">
        <f t="shared" si="152"/>
        <v>16N-7W-8</v>
      </c>
      <c r="T1271" s="23" t="str">
        <f t="shared" si="153"/>
        <v>16</v>
      </c>
      <c r="U1271" s="23" t="str">
        <f t="shared" si="156"/>
        <v>N</v>
      </c>
      <c r="V1271" s="23" t="str">
        <f t="shared" si="154"/>
        <v>7</v>
      </c>
      <c r="W1271" s="23" t="str">
        <f t="shared" si="157"/>
        <v>W</v>
      </c>
      <c r="X1271" s="23" t="str">
        <f t="shared" si="158"/>
        <v>OK</v>
      </c>
      <c r="Y1271" s="184" t="str">
        <f t="shared" si="159"/>
        <v>L0008334</v>
      </c>
      <c r="Z1271" s="28"/>
      <c r="AA1271" s="28"/>
      <c r="AB1271" s="23"/>
    </row>
    <row r="1272" spans="1:28" ht="15">
      <c r="A1272" s="2" t="s">
        <v>7693</v>
      </c>
      <c r="B1272" s="2" t="s">
        <v>13</v>
      </c>
      <c r="C1272" s="2" t="s">
        <v>14</v>
      </c>
      <c r="D1272" s="2" t="s">
        <v>1413</v>
      </c>
      <c r="E1272" s="23" t="s">
        <v>2692</v>
      </c>
      <c r="F1272" s="2" t="s">
        <v>15</v>
      </c>
      <c r="G1272" s="2" t="s">
        <v>3479</v>
      </c>
      <c r="H1272" s="2" t="s">
        <v>3522</v>
      </c>
      <c r="I1272" s="2" t="s">
        <v>16</v>
      </c>
      <c r="J1272" s="75">
        <v>40.020000000000003</v>
      </c>
      <c r="K1272" s="76">
        <v>1.25</v>
      </c>
      <c r="L1272" s="77">
        <v>0.2</v>
      </c>
      <c r="M1272" s="78">
        <v>41453</v>
      </c>
      <c r="N1272" s="96" t="s">
        <v>5586</v>
      </c>
      <c r="O1272" s="2" t="s">
        <v>177</v>
      </c>
      <c r="P1272" s="2" t="s">
        <v>3466</v>
      </c>
      <c r="Q1272" s="2" t="s">
        <v>3473</v>
      </c>
      <c r="R1272" s="23" t="str">
        <f t="shared" si="155"/>
        <v>OK-Noble-16N-9W-18</v>
      </c>
      <c r="S1272" s="23" t="str">
        <f t="shared" si="152"/>
        <v>16N-9W-18</v>
      </c>
      <c r="T1272" s="23" t="str">
        <f t="shared" si="153"/>
        <v>16</v>
      </c>
      <c r="U1272" s="23" t="str">
        <f t="shared" si="156"/>
        <v>N</v>
      </c>
      <c r="V1272" s="23" t="str">
        <f t="shared" si="154"/>
        <v>9</v>
      </c>
      <c r="W1272" s="23" t="str">
        <f t="shared" si="157"/>
        <v>W</v>
      </c>
      <c r="X1272" s="23" t="str">
        <f t="shared" si="158"/>
        <v>OK</v>
      </c>
      <c r="Y1272" s="184" t="str">
        <f t="shared" si="159"/>
        <v>L0008335</v>
      </c>
      <c r="Z1272" s="28"/>
      <c r="AA1272" s="28"/>
      <c r="AB1272" s="23"/>
    </row>
    <row r="1273" spans="1:28" ht="15">
      <c r="A1273" s="2" t="s">
        <v>7694</v>
      </c>
      <c r="B1273" s="23" t="s">
        <v>13</v>
      </c>
      <c r="C1273" s="2" t="s">
        <v>14</v>
      </c>
      <c r="D1273" s="2" t="s">
        <v>1414</v>
      </c>
      <c r="E1273" s="23" t="s">
        <v>2276</v>
      </c>
      <c r="F1273" s="2" t="s">
        <v>15</v>
      </c>
      <c r="G1273" s="2" t="s">
        <v>3479</v>
      </c>
      <c r="H1273" s="23" t="s">
        <v>3522</v>
      </c>
      <c r="I1273" s="2" t="s">
        <v>16</v>
      </c>
      <c r="J1273" s="75">
        <v>40.96</v>
      </c>
      <c r="K1273" s="76">
        <v>1.25</v>
      </c>
      <c r="L1273" s="77">
        <v>0.2</v>
      </c>
      <c r="M1273" s="78">
        <v>41923</v>
      </c>
      <c r="N1273" s="96" t="s">
        <v>3925</v>
      </c>
      <c r="O1273" s="2" t="s">
        <v>177</v>
      </c>
      <c r="P1273" s="2" t="s">
        <v>3466</v>
      </c>
      <c r="Q1273" s="2" t="s">
        <v>3473</v>
      </c>
      <c r="R1273" s="23" t="str">
        <f t="shared" si="155"/>
        <v>OK-Noble-16N-9W-18</v>
      </c>
      <c r="S1273" s="23" t="str">
        <f t="shared" si="152"/>
        <v>16N-9W-18</v>
      </c>
      <c r="T1273" s="23" t="str">
        <f t="shared" si="153"/>
        <v>16</v>
      </c>
      <c r="U1273" s="23" t="str">
        <f t="shared" si="156"/>
        <v>N</v>
      </c>
      <c r="V1273" s="23" t="str">
        <f t="shared" si="154"/>
        <v>9</v>
      </c>
      <c r="W1273" s="23" t="str">
        <f t="shared" si="157"/>
        <v>W</v>
      </c>
      <c r="X1273" s="23" t="str">
        <f t="shared" si="158"/>
        <v>OK</v>
      </c>
      <c r="Y1273" s="184" t="str">
        <f t="shared" si="159"/>
        <v>L0008336</v>
      </c>
      <c r="Z1273" s="28"/>
      <c r="AA1273" s="28"/>
      <c r="AB1273" s="23"/>
    </row>
    <row r="1274" spans="1:28" ht="15">
      <c r="A1274" s="23" t="s">
        <v>7695</v>
      </c>
      <c r="B1274" s="79" t="s">
        <v>13</v>
      </c>
      <c r="C1274" s="2" t="s">
        <v>14</v>
      </c>
      <c r="D1274" s="2" t="s">
        <v>1415</v>
      </c>
      <c r="E1274" s="23" t="s">
        <v>2552</v>
      </c>
      <c r="F1274" s="2" t="s">
        <v>15</v>
      </c>
      <c r="G1274" s="2" t="s">
        <v>3477</v>
      </c>
      <c r="H1274" s="79" t="s">
        <v>3520</v>
      </c>
      <c r="I1274" s="2" t="s">
        <v>3463</v>
      </c>
      <c r="J1274" s="75">
        <v>79.53</v>
      </c>
      <c r="K1274" s="76">
        <v>50</v>
      </c>
      <c r="L1274" s="77">
        <v>0.1875</v>
      </c>
      <c r="M1274" s="78">
        <v>41437</v>
      </c>
      <c r="N1274" s="96" t="s">
        <v>3936</v>
      </c>
      <c r="O1274" s="2" t="s">
        <v>135</v>
      </c>
      <c r="P1274" s="2" t="s">
        <v>3466</v>
      </c>
      <c r="Q1274" s="2" t="s">
        <v>3471</v>
      </c>
      <c r="R1274" s="23" t="str">
        <f t="shared" si="155"/>
        <v>OK-Canadian-16N-7W-8</v>
      </c>
      <c r="S1274" s="23" t="str">
        <f t="shared" si="152"/>
        <v>16N-7W-8</v>
      </c>
      <c r="T1274" s="23" t="str">
        <f t="shared" si="153"/>
        <v>16</v>
      </c>
      <c r="U1274" s="23" t="str">
        <f t="shared" si="156"/>
        <v>N</v>
      </c>
      <c r="V1274" s="23" t="str">
        <f t="shared" si="154"/>
        <v>7</v>
      </c>
      <c r="W1274" s="23" t="str">
        <f t="shared" si="157"/>
        <v>W</v>
      </c>
      <c r="X1274" s="23" t="str">
        <f t="shared" si="158"/>
        <v>OK</v>
      </c>
      <c r="Y1274" s="184" t="str">
        <f t="shared" si="159"/>
        <v>L0008337</v>
      </c>
      <c r="Z1274" s="28"/>
      <c r="AA1274" s="28"/>
      <c r="AB1274" s="23"/>
    </row>
    <row r="1275" spans="1:28" ht="15">
      <c r="A1275" s="2" t="s">
        <v>7696</v>
      </c>
      <c r="B1275" s="2" t="s">
        <v>13</v>
      </c>
      <c r="C1275" s="2" t="s">
        <v>14</v>
      </c>
      <c r="D1275" s="2" t="s">
        <v>1416</v>
      </c>
      <c r="E1275" s="2" t="s">
        <v>111</v>
      </c>
      <c r="F1275" s="2" t="s">
        <v>15</v>
      </c>
      <c r="G1275" s="2" t="s">
        <v>3477</v>
      </c>
      <c r="H1275" s="2" t="s">
        <v>3511</v>
      </c>
      <c r="I1275" s="2" t="s">
        <v>16</v>
      </c>
      <c r="J1275" s="75">
        <v>40.880000000000003</v>
      </c>
      <c r="K1275" s="76">
        <v>1.9125000000000001</v>
      </c>
      <c r="L1275" s="77">
        <v>0.2</v>
      </c>
      <c r="M1275" s="78">
        <v>41452</v>
      </c>
      <c r="N1275" s="96" t="s">
        <v>3937</v>
      </c>
      <c r="O1275" s="2" t="s">
        <v>265</v>
      </c>
      <c r="P1275" s="2" t="s">
        <v>3466</v>
      </c>
      <c r="Q1275" s="2" t="s">
        <v>3473</v>
      </c>
      <c r="R1275" s="23" t="str">
        <f t="shared" si="155"/>
        <v>OK-Canadian-16N-9W-12</v>
      </c>
      <c r="S1275" s="23" t="str">
        <f t="shared" si="152"/>
        <v>16N-9W-12</v>
      </c>
      <c r="T1275" s="23" t="str">
        <f t="shared" si="153"/>
        <v>16</v>
      </c>
      <c r="U1275" s="23" t="str">
        <f t="shared" si="156"/>
        <v>N</v>
      </c>
      <c r="V1275" s="23" t="str">
        <f t="shared" si="154"/>
        <v>9</v>
      </c>
      <c r="W1275" s="23" t="str">
        <f t="shared" si="157"/>
        <v>W</v>
      </c>
      <c r="X1275" s="23" t="str">
        <f t="shared" si="158"/>
        <v>OK</v>
      </c>
      <c r="Y1275" s="184" t="str">
        <f t="shared" si="159"/>
        <v>L0008338</v>
      </c>
      <c r="Z1275" s="28"/>
      <c r="AA1275" s="28"/>
      <c r="AB1275" s="23"/>
    </row>
    <row r="1276" spans="1:28" ht="15">
      <c r="A1276" s="2" t="s">
        <v>7697</v>
      </c>
      <c r="B1276" s="2" t="s">
        <v>13</v>
      </c>
      <c r="C1276" s="2" t="s">
        <v>14</v>
      </c>
      <c r="D1276" s="2" t="s">
        <v>1417</v>
      </c>
      <c r="E1276" s="23" t="s">
        <v>1274</v>
      </c>
      <c r="F1276" s="2" t="s">
        <v>15</v>
      </c>
      <c r="G1276" s="2" t="s">
        <v>3479</v>
      </c>
      <c r="H1276" s="2" t="s">
        <v>3518</v>
      </c>
      <c r="I1276" s="2" t="s">
        <v>16</v>
      </c>
      <c r="J1276" s="75">
        <v>80.069999999999993</v>
      </c>
      <c r="K1276" s="76">
        <v>15.753</v>
      </c>
      <c r="L1276" s="77">
        <v>0.2</v>
      </c>
      <c r="M1276" s="78">
        <v>41466</v>
      </c>
      <c r="N1276" s="96" t="s">
        <v>3938</v>
      </c>
      <c r="O1276" s="2" t="s">
        <v>233</v>
      </c>
      <c r="P1276" s="2" t="s">
        <v>3466</v>
      </c>
      <c r="Q1276" s="2" t="s">
        <v>3473</v>
      </c>
      <c r="R1276" s="23" t="str">
        <f t="shared" si="155"/>
        <v>OK-Noble-16N-9W-19</v>
      </c>
      <c r="S1276" s="23" t="str">
        <f t="shared" si="152"/>
        <v>16N-9W-19</v>
      </c>
      <c r="T1276" s="23" t="str">
        <f t="shared" si="153"/>
        <v>16</v>
      </c>
      <c r="U1276" s="23" t="str">
        <f t="shared" si="156"/>
        <v>N</v>
      </c>
      <c r="V1276" s="23" t="str">
        <f t="shared" si="154"/>
        <v>9</v>
      </c>
      <c r="W1276" s="23" t="str">
        <f t="shared" si="157"/>
        <v>W</v>
      </c>
      <c r="X1276" s="23" t="str">
        <f t="shared" si="158"/>
        <v>OK</v>
      </c>
      <c r="Y1276" s="184" t="str">
        <f t="shared" si="159"/>
        <v>L0008339</v>
      </c>
      <c r="Z1276" s="28"/>
      <c r="AA1276" s="28"/>
      <c r="AB1276" s="23"/>
    </row>
    <row r="1277" spans="1:28" ht="15">
      <c r="A1277" s="23" t="s">
        <v>7698</v>
      </c>
      <c r="B1277" s="2" t="s">
        <v>13</v>
      </c>
      <c r="C1277" s="2" t="s">
        <v>14</v>
      </c>
      <c r="D1277" s="2" t="s">
        <v>1418</v>
      </c>
      <c r="E1277" s="2" t="s">
        <v>1177</v>
      </c>
      <c r="F1277" s="2" t="s">
        <v>15</v>
      </c>
      <c r="G1277" s="2" t="s">
        <v>3477</v>
      </c>
      <c r="H1277" s="2" t="s">
        <v>3514</v>
      </c>
      <c r="I1277" s="2" t="s">
        <v>16</v>
      </c>
      <c r="J1277" s="75">
        <v>107.9</v>
      </c>
      <c r="K1277" s="76">
        <v>2.65</v>
      </c>
      <c r="L1277" s="77">
        <v>0.2</v>
      </c>
      <c r="M1277" s="78">
        <v>41936</v>
      </c>
      <c r="N1277" s="96" t="s">
        <v>3939</v>
      </c>
      <c r="O1277" s="2" t="s">
        <v>218</v>
      </c>
      <c r="P1277" s="2" t="s">
        <v>3466</v>
      </c>
      <c r="Q1277" s="2" t="s">
        <v>3473</v>
      </c>
      <c r="R1277" s="23" t="str">
        <f t="shared" si="155"/>
        <v>OK-Canadian-16N-9W-20</v>
      </c>
      <c r="S1277" s="23" t="str">
        <f t="shared" si="152"/>
        <v>16N-9W-20</v>
      </c>
      <c r="T1277" s="23" t="str">
        <f t="shared" si="153"/>
        <v>16</v>
      </c>
      <c r="U1277" s="23" t="str">
        <f t="shared" si="156"/>
        <v>N</v>
      </c>
      <c r="V1277" s="23" t="str">
        <f t="shared" si="154"/>
        <v>9</v>
      </c>
      <c r="W1277" s="23" t="str">
        <f t="shared" si="157"/>
        <v>W</v>
      </c>
      <c r="X1277" s="23" t="str">
        <f t="shared" si="158"/>
        <v>OK</v>
      </c>
      <c r="Y1277" s="184" t="str">
        <f t="shared" si="159"/>
        <v>L0008340</v>
      </c>
      <c r="Z1277" s="28"/>
      <c r="AA1277" s="28"/>
      <c r="AB1277" s="23"/>
    </row>
    <row r="1278" spans="1:28" ht="15">
      <c r="A1278" s="2" t="s">
        <v>7699</v>
      </c>
      <c r="B1278" s="2" t="s">
        <v>13</v>
      </c>
      <c r="C1278" s="2" t="s">
        <v>14</v>
      </c>
      <c r="D1278" s="2" t="s">
        <v>1419</v>
      </c>
      <c r="E1278" s="23" t="s">
        <v>2692</v>
      </c>
      <c r="F1278" s="2" t="s">
        <v>15</v>
      </c>
      <c r="G1278" s="2" t="s">
        <v>3479</v>
      </c>
      <c r="H1278" s="2" t="s">
        <v>3518</v>
      </c>
      <c r="I1278" s="2" t="s">
        <v>16</v>
      </c>
      <c r="J1278" s="75">
        <v>38.03</v>
      </c>
      <c r="K1278" s="76">
        <v>6.2370000000000002E-2</v>
      </c>
      <c r="L1278" s="77">
        <v>0.2</v>
      </c>
      <c r="M1278" s="78">
        <v>41437</v>
      </c>
      <c r="N1278" s="105" t="s">
        <v>3940</v>
      </c>
      <c r="O1278" s="2" t="s">
        <v>233</v>
      </c>
      <c r="P1278" s="2" t="s">
        <v>3466</v>
      </c>
      <c r="Q1278" s="2" t="s">
        <v>3473</v>
      </c>
      <c r="R1278" s="23" t="str">
        <f t="shared" si="155"/>
        <v>OK-Noble-16N-9W-19</v>
      </c>
      <c r="S1278" s="23" t="str">
        <f t="shared" si="152"/>
        <v>16N-9W-19</v>
      </c>
      <c r="T1278" s="23" t="str">
        <f t="shared" si="153"/>
        <v>16</v>
      </c>
      <c r="U1278" s="23" t="str">
        <f t="shared" si="156"/>
        <v>N</v>
      </c>
      <c r="V1278" s="23" t="str">
        <f t="shared" si="154"/>
        <v>9</v>
      </c>
      <c r="W1278" s="23" t="str">
        <f t="shared" si="157"/>
        <v>W</v>
      </c>
      <c r="X1278" s="23" t="str">
        <f t="shared" si="158"/>
        <v>OK</v>
      </c>
      <c r="Y1278" s="184" t="str">
        <f t="shared" si="159"/>
        <v>L0008341</v>
      </c>
      <c r="Z1278" s="28"/>
      <c r="AA1278" s="28"/>
      <c r="AB1278" s="23"/>
    </row>
    <row r="1279" spans="1:28" ht="15">
      <c r="A1279" s="2" t="s">
        <v>7700</v>
      </c>
      <c r="B1279" s="2" t="s">
        <v>13</v>
      </c>
      <c r="C1279" s="2" t="s">
        <v>14</v>
      </c>
      <c r="D1279" s="2" t="s">
        <v>1420</v>
      </c>
      <c r="E1279" s="23" t="s">
        <v>1777</v>
      </c>
      <c r="F1279" s="2" t="s">
        <v>15</v>
      </c>
      <c r="G1279" s="2" t="s">
        <v>3479</v>
      </c>
      <c r="H1279" s="2" t="s">
        <v>3518</v>
      </c>
      <c r="I1279" s="2" t="s">
        <v>16</v>
      </c>
      <c r="J1279" s="75">
        <v>39.619999999999997</v>
      </c>
      <c r="K1279" s="76">
        <v>0.23583999999999999</v>
      </c>
      <c r="L1279" s="77">
        <v>0.2</v>
      </c>
      <c r="M1279" s="78">
        <v>41433</v>
      </c>
      <c r="N1279" s="105" t="s">
        <v>3941</v>
      </c>
      <c r="O1279" s="2" t="s">
        <v>233</v>
      </c>
      <c r="P1279" s="2" t="s">
        <v>3466</v>
      </c>
      <c r="Q1279" s="2" t="s">
        <v>3473</v>
      </c>
      <c r="R1279" s="23" t="str">
        <f t="shared" si="155"/>
        <v>OK-Noble-16N-9W-19</v>
      </c>
      <c r="S1279" s="23" t="str">
        <f t="shared" si="152"/>
        <v>16N-9W-19</v>
      </c>
      <c r="T1279" s="23" t="str">
        <f t="shared" si="153"/>
        <v>16</v>
      </c>
      <c r="U1279" s="23" t="str">
        <f t="shared" si="156"/>
        <v>N</v>
      </c>
      <c r="V1279" s="23" t="str">
        <f t="shared" si="154"/>
        <v>9</v>
      </c>
      <c r="W1279" s="23" t="str">
        <f t="shared" si="157"/>
        <v>W</v>
      </c>
      <c r="X1279" s="23" t="str">
        <f t="shared" si="158"/>
        <v>OK</v>
      </c>
      <c r="Y1279" s="184" t="str">
        <f t="shared" si="159"/>
        <v>L0008342</v>
      </c>
      <c r="Z1279" s="28"/>
      <c r="AA1279" s="28"/>
      <c r="AB1279" s="23"/>
    </row>
    <row r="1280" spans="1:28" ht="15">
      <c r="A1280" s="23" t="s">
        <v>7701</v>
      </c>
      <c r="B1280" s="2" t="s">
        <v>13</v>
      </c>
      <c r="C1280" s="2" t="s">
        <v>14</v>
      </c>
      <c r="D1280" s="2" t="s">
        <v>1421</v>
      </c>
      <c r="E1280" s="23" t="s">
        <v>1274</v>
      </c>
      <c r="F1280" s="2" t="s">
        <v>15</v>
      </c>
      <c r="G1280" s="2" t="s">
        <v>3479</v>
      </c>
      <c r="H1280" s="2" t="s">
        <v>3518</v>
      </c>
      <c r="I1280" s="2" t="s">
        <v>16</v>
      </c>
      <c r="J1280" s="75">
        <v>37.49</v>
      </c>
      <c r="K1280" s="76">
        <v>0.23583999999999999</v>
      </c>
      <c r="L1280" s="77">
        <v>0.2</v>
      </c>
      <c r="M1280" s="78">
        <v>41447</v>
      </c>
      <c r="N1280" s="96" t="s">
        <v>3942</v>
      </c>
      <c r="O1280" s="2" t="s">
        <v>233</v>
      </c>
      <c r="P1280" s="2" t="s">
        <v>3466</v>
      </c>
      <c r="Q1280" s="2" t="s">
        <v>3473</v>
      </c>
      <c r="R1280" s="23" t="str">
        <f t="shared" si="155"/>
        <v>OK-Noble-16N-9W-19</v>
      </c>
      <c r="S1280" s="23" t="str">
        <f t="shared" si="152"/>
        <v>16N-9W-19</v>
      </c>
      <c r="T1280" s="23" t="str">
        <f t="shared" si="153"/>
        <v>16</v>
      </c>
      <c r="U1280" s="23" t="str">
        <f t="shared" si="156"/>
        <v>N</v>
      </c>
      <c r="V1280" s="23" t="str">
        <f t="shared" si="154"/>
        <v>9</v>
      </c>
      <c r="W1280" s="23" t="str">
        <f t="shared" si="157"/>
        <v>W</v>
      </c>
      <c r="X1280" s="23" t="str">
        <f t="shared" si="158"/>
        <v>OK</v>
      </c>
      <c r="Y1280" s="184" t="str">
        <f t="shared" si="159"/>
        <v>L0008343</v>
      </c>
      <c r="Z1280" s="28"/>
      <c r="AA1280" s="28"/>
      <c r="AB1280" s="23"/>
    </row>
    <row r="1281" spans="1:28" ht="15">
      <c r="A1281" s="2" t="s">
        <v>7702</v>
      </c>
      <c r="B1281" s="2" t="s">
        <v>13</v>
      </c>
      <c r="C1281" s="2" t="s">
        <v>14</v>
      </c>
      <c r="D1281" s="2" t="s">
        <v>1422</v>
      </c>
      <c r="E1281" s="2" t="s">
        <v>553</v>
      </c>
      <c r="F1281" s="2" t="s">
        <v>15</v>
      </c>
      <c r="G1281" s="2" t="s">
        <v>3479</v>
      </c>
      <c r="H1281" s="2" t="s">
        <v>3518</v>
      </c>
      <c r="I1281" s="2" t="s">
        <v>16</v>
      </c>
      <c r="J1281" s="75">
        <v>38.450000000000003</v>
      </c>
      <c r="K1281" s="76">
        <v>3.5782500000000002</v>
      </c>
      <c r="L1281" s="77">
        <v>0.2</v>
      </c>
      <c r="M1281" s="78">
        <v>41917</v>
      </c>
      <c r="N1281" s="96" t="s">
        <v>3943</v>
      </c>
      <c r="O1281" s="2" t="s">
        <v>233</v>
      </c>
      <c r="P1281" s="2" t="s">
        <v>3466</v>
      </c>
      <c r="Q1281" s="2" t="s">
        <v>3473</v>
      </c>
      <c r="R1281" s="23" t="str">
        <f t="shared" si="155"/>
        <v>OK-Noble-16N-9W-19</v>
      </c>
      <c r="S1281" s="23" t="str">
        <f t="shared" si="152"/>
        <v>16N-9W-19</v>
      </c>
      <c r="T1281" s="23" t="str">
        <f t="shared" si="153"/>
        <v>16</v>
      </c>
      <c r="U1281" s="23" t="str">
        <f t="shared" si="156"/>
        <v>N</v>
      </c>
      <c r="V1281" s="23" t="str">
        <f t="shared" si="154"/>
        <v>9</v>
      </c>
      <c r="W1281" s="23" t="str">
        <f t="shared" si="157"/>
        <v>W</v>
      </c>
      <c r="X1281" s="23" t="str">
        <f t="shared" si="158"/>
        <v>OK</v>
      </c>
      <c r="Y1281" s="184" t="str">
        <f t="shared" si="159"/>
        <v>L0008344</v>
      </c>
      <c r="Z1281" s="28"/>
      <c r="AA1281" s="28"/>
      <c r="AB1281" s="23"/>
    </row>
    <row r="1282" spans="1:28" ht="15">
      <c r="A1282" s="2" t="s">
        <v>7703</v>
      </c>
      <c r="B1282" s="2" t="s">
        <v>13</v>
      </c>
      <c r="C1282" s="2" t="s">
        <v>14</v>
      </c>
      <c r="D1282" s="2" t="s">
        <v>1423</v>
      </c>
      <c r="E1282" s="23" t="s">
        <v>2864</v>
      </c>
      <c r="F1282" s="2" t="s">
        <v>15</v>
      </c>
      <c r="G1282" s="2" t="s">
        <v>3479</v>
      </c>
      <c r="H1282" s="2" t="s">
        <v>3518</v>
      </c>
      <c r="I1282" s="2" t="s">
        <v>16</v>
      </c>
      <c r="J1282" s="75">
        <v>64.44</v>
      </c>
      <c r="K1282" s="76">
        <v>1</v>
      </c>
      <c r="L1282" s="77">
        <v>0.2</v>
      </c>
      <c r="M1282" s="78">
        <v>41374</v>
      </c>
      <c r="N1282" s="96" t="s">
        <v>5587</v>
      </c>
      <c r="O1282" s="2" t="s">
        <v>233</v>
      </c>
      <c r="P1282" s="2" t="s">
        <v>3466</v>
      </c>
      <c r="Q1282" s="2" t="s">
        <v>3473</v>
      </c>
      <c r="R1282" s="23" t="str">
        <f t="shared" si="155"/>
        <v>OK-Noble-16N-9W-19</v>
      </c>
      <c r="S1282" s="23" t="str">
        <f t="shared" si="152"/>
        <v>16N-9W-19</v>
      </c>
      <c r="T1282" s="23" t="str">
        <f t="shared" si="153"/>
        <v>16</v>
      </c>
      <c r="U1282" s="23" t="str">
        <f t="shared" si="156"/>
        <v>N</v>
      </c>
      <c r="V1282" s="23" t="str">
        <f t="shared" si="154"/>
        <v>9</v>
      </c>
      <c r="W1282" s="23" t="str">
        <f t="shared" si="157"/>
        <v>W</v>
      </c>
      <c r="X1282" s="23" t="str">
        <f t="shared" si="158"/>
        <v>OK</v>
      </c>
      <c r="Y1282" s="184" t="str">
        <f t="shared" si="159"/>
        <v>L0008345</v>
      </c>
      <c r="Z1282" s="28"/>
      <c r="AA1282" s="28"/>
      <c r="AB1282" s="23"/>
    </row>
    <row r="1283" spans="1:28" ht="15">
      <c r="A1283" s="23" t="s">
        <v>7704</v>
      </c>
      <c r="B1283" s="2" t="s">
        <v>13</v>
      </c>
      <c r="C1283" s="2" t="s">
        <v>14</v>
      </c>
      <c r="D1283" s="2" t="s">
        <v>1424</v>
      </c>
      <c r="E1283" s="2" t="s">
        <v>122</v>
      </c>
      <c r="F1283" s="2" t="s">
        <v>15</v>
      </c>
      <c r="G1283" s="2" t="s">
        <v>3479</v>
      </c>
      <c r="H1283" s="2" t="s">
        <v>3522</v>
      </c>
      <c r="I1283" s="2" t="s">
        <v>16</v>
      </c>
      <c r="J1283" s="75">
        <v>42.34</v>
      </c>
      <c r="K1283" s="76">
        <v>2</v>
      </c>
      <c r="L1283" s="77">
        <v>0.1875</v>
      </c>
      <c r="M1283" s="78">
        <v>41403</v>
      </c>
      <c r="N1283" s="96" t="s">
        <v>5588</v>
      </c>
      <c r="O1283" s="2" t="s">
        <v>177</v>
      </c>
      <c r="P1283" s="2" t="s">
        <v>3466</v>
      </c>
      <c r="Q1283" s="2" t="s">
        <v>3473</v>
      </c>
      <c r="R1283" s="23" t="str">
        <f t="shared" si="155"/>
        <v>OK-Noble-16N-9W-18</v>
      </c>
      <c r="S1283" s="23" t="str">
        <f t="shared" si="152"/>
        <v>16N-9W-18</v>
      </c>
      <c r="T1283" s="23" t="str">
        <f t="shared" si="153"/>
        <v>16</v>
      </c>
      <c r="U1283" s="23" t="str">
        <f t="shared" si="156"/>
        <v>N</v>
      </c>
      <c r="V1283" s="23" t="str">
        <f t="shared" si="154"/>
        <v>9</v>
      </c>
      <c r="W1283" s="23" t="str">
        <f t="shared" si="157"/>
        <v>W</v>
      </c>
      <c r="X1283" s="23" t="str">
        <f t="shared" si="158"/>
        <v>OK</v>
      </c>
      <c r="Y1283" s="184" t="str">
        <f t="shared" si="159"/>
        <v>L0008346</v>
      </c>
      <c r="Z1283" s="28"/>
      <c r="AA1283" s="28"/>
      <c r="AB1283" s="23"/>
    </row>
    <row r="1284" spans="1:28" ht="15">
      <c r="A1284" s="2" t="s">
        <v>7705</v>
      </c>
      <c r="B1284" s="2" t="s">
        <v>13</v>
      </c>
      <c r="C1284" s="2" t="s">
        <v>14</v>
      </c>
      <c r="D1284" s="2" t="s">
        <v>1425</v>
      </c>
      <c r="E1284" s="2" t="s">
        <v>1471</v>
      </c>
      <c r="F1284" s="2" t="s">
        <v>15</v>
      </c>
      <c r="G1284" s="2" t="s">
        <v>3479</v>
      </c>
      <c r="H1284" s="2" t="s">
        <v>3514</v>
      </c>
      <c r="I1284" s="2" t="s">
        <v>16</v>
      </c>
      <c r="J1284" s="75">
        <v>59.22</v>
      </c>
      <c r="K1284" s="76">
        <v>1</v>
      </c>
      <c r="L1284" s="77">
        <v>0.1875</v>
      </c>
      <c r="M1284" s="78">
        <v>41427</v>
      </c>
      <c r="N1284" s="96" t="s">
        <v>3944</v>
      </c>
      <c r="O1284" s="2" t="s">
        <v>218</v>
      </c>
      <c r="P1284" s="2" t="s">
        <v>3466</v>
      </c>
      <c r="Q1284" s="2" t="s">
        <v>3473</v>
      </c>
      <c r="R1284" s="23" t="str">
        <f t="shared" si="155"/>
        <v>OK-Noble-16N-9W-20</v>
      </c>
      <c r="S1284" s="23" t="str">
        <f t="shared" si="152"/>
        <v>16N-9W-20</v>
      </c>
      <c r="T1284" s="23" t="str">
        <f t="shared" si="153"/>
        <v>16</v>
      </c>
      <c r="U1284" s="23" t="str">
        <f t="shared" si="156"/>
        <v>N</v>
      </c>
      <c r="V1284" s="23" t="str">
        <f t="shared" si="154"/>
        <v>9</v>
      </c>
      <c r="W1284" s="23" t="str">
        <f t="shared" si="157"/>
        <v>W</v>
      </c>
      <c r="X1284" s="23" t="str">
        <f t="shared" si="158"/>
        <v>OK</v>
      </c>
      <c r="Y1284" s="184" t="str">
        <f t="shared" si="159"/>
        <v>L0008347</v>
      </c>
      <c r="Z1284" s="28"/>
      <c r="AA1284" s="28"/>
      <c r="AB1284" s="23"/>
    </row>
    <row r="1285" spans="1:28" ht="15">
      <c r="A1285" s="2" t="s">
        <v>7706</v>
      </c>
      <c r="B1285" s="2" t="s">
        <v>13</v>
      </c>
      <c r="C1285" s="2" t="s">
        <v>14</v>
      </c>
      <c r="D1285" s="2" t="s">
        <v>1426</v>
      </c>
      <c r="E1285" s="23" t="s">
        <v>2276</v>
      </c>
      <c r="F1285" s="2" t="s">
        <v>15</v>
      </c>
      <c r="G1285" s="2" t="s">
        <v>3479</v>
      </c>
      <c r="H1285" s="2" t="s">
        <v>3524</v>
      </c>
      <c r="I1285" s="2" t="s">
        <v>16</v>
      </c>
      <c r="J1285" s="75">
        <v>21.44</v>
      </c>
      <c r="K1285" s="76">
        <v>20</v>
      </c>
      <c r="L1285" s="77">
        <v>0.1875</v>
      </c>
      <c r="M1285" s="78">
        <v>41938</v>
      </c>
      <c r="N1285" s="96" t="s">
        <v>4633</v>
      </c>
      <c r="O1285" s="2" t="s">
        <v>216</v>
      </c>
      <c r="P1285" s="2" t="s">
        <v>3466</v>
      </c>
      <c r="Q1285" s="2" t="s">
        <v>3472</v>
      </c>
      <c r="R1285" s="23" t="str">
        <f t="shared" si="155"/>
        <v>OK-Noble-16N-8W-25</v>
      </c>
      <c r="S1285" s="23" t="str">
        <f t="shared" si="152"/>
        <v>16N-8W-25</v>
      </c>
      <c r="T1285" s="23" t="str">
        <f t="shared" si="153"/>
        <v>16</v>
      </c>
      <c r="U1285" s="23" t="str">
        <f t="shared" si="156"/>
        <v>N</v>
      </c>
      <c r="V1285" s="23" t="str">
        <f t="shared" si="154"/>
        <v>8</v>
      </c>
      <c r="W1285" s="23" t="str">
        <f t="shared" si="157"/>
        <v>W</v>
      </c>
      <c r="X1285" s="23" t="str">
        <f t="shared" si="158"/>
        <v>OK</v>
      </c>
      <c r="Y1285" s="184" t="str">
        <f t="shared" si="159"/>
        <v>L0008348</v>
      </c>
      <c r="Z1285" s="28"/>
      <c r="AA1285" s="28"/>
      <c r="AB1285" s="23"/>
    </row>
    <row r="1286" spans="1:28" ht="15">
      <c r="A1286" s="23" t="s">
        <v>7707</v>
      </c>
      <c r="B1286" s="2" t="s">
        <v>13</v>
      </c>
      <c r="C1286" s="2" t="s">
        <v>14</v>
      </c>
      <c r="D1286" s="2" t="s">
        <v>1427</v>
      </c>
      <c r="E1286" s="23" t="s">
        <v>2692</v>
      </c>
      <c r="F1286" s="2" t="s">
        <v>15</v>
      </c>
      <c r="G1286" s="2" t="s">
        <v>3479</v>
      </c>
      <c r="H1286" s="2" t="s">
        <v>3524</v>
      </c>
      <c r="I1286" s="2" t="s">
        <v>16</v>
      </c>
      <c r="J1286" s="75">
        <v>80.41</v>
      </c>
      <c r="K1286" s="76">
        <v>6</v>
      </c>
      <c r="L1286" s="77">
        <v>0.1875</v>
      </c>
      <c r="M1286" s="78">
        <v>41458</v>
      </c>
      <c r="N1286" s="96" t="s">
        <v>3945</v>
      </c>
      <c r="O1286" s="2" t="s">
        <v>216</v>
      </c>
      <c r="P1286" s="2" t="s">
        <v>3466</v>
      </c>
      <c r="Q1286" s="2" t="s">
        <v>3472</v>
      </c>
      <c r="R1286" s="23" t="str">
        <f t="shared" si="155"/>
        <v>OK-Noble-16N-8W-25</v>
      </c>
      <c r="S1286" s="23" t="str">
        <f t="shared" si="152"/>
        <v>16N-8W-25</v>
      </c>
      <c r="T1286" s="23" t="str">
        <f t="shared" si="153"/>
        <v>16</v>
      </c>
      <c r="U1286" s="23" t="str">
        <f t="shared" si="156"/>
        <v>N</v>
      </c>
      <c r="V1286" s="23" t="str">
        <f t="shared" si="154"/>
        <v>8</v>
      </c>
      <c r="W1286" s="23" t="str">
        <f t="shared" si="157"/>
        <v>W</v>
      </c>
      <c r="X1286" s="23" t="str">
        <f t="shared" si="158"/>
        <v>OK</v>
      </c>
      <c r="Y1286" s="184" t="str">
        <f t="shared" si="159"/>
        <v>L0008349</v>
      </c>
      <c r="Z1286" s="28"/>
      <c r="AA1286" s="28"/>
      <c r="AB1286" s="23"/>
    </row>
    <row r="1287" spans="1:28" ht="15">
      <c r="A1287" s="2" t="s">
        <v>7708</v>
      </c>
      <c r="B1287" s="2" t="s">
        <v>13</v>
      </c>
      <c r="C1287" s="2" t="s">
        <v>14</v>
      </c>
      <c r="D1287" s="2" t="s">
        <v>1428</v>
      </c>
      <c r="E1287" s="2" t="s">
        <v>766</v>
      </c>
      <c r="F1287" s="2" t="s">
        <v>15</v>
      </c>
      <c r="G1287" s="2" t="s">
        <v>3479</v>
      </c>
      <c r="H1287" s="2" t="s">
        <v>3524</v>
      </c>
      <c r="I1287" s="2" t="s">
        <v>16</v>
      </c>
      <c r="J1287" s="75">
        <v>78.47</v>
      </c>
      <c r="K1287" s="76">
        <v>6</v>
      </c>
      <c r="L1287" s="77">
        <v>0.1875</v>
      </c>
      <c r="M1287" s="78">
        <v>41454</v>
      </c>
      <c r="N1287" s="96" t="s">
        <v>5589</v>
      </c>
      <c r="O1287" s="2" t="s">
        <v>216</v>
      </c>
      <c r="P1287" s="2" t="s">
        <v>3466</v>
      </c>
      <c r="Q1287" s="2" t="s">
        <v>3472</v>
      </c>
      <c r="R1287" s="23" t="str">
        <f t="shared" si="155"/>
        <v>OK-Noble-16N-8W-25</v>
      </c>
      <c r="S1287" s="23" t="str">
        <f t="shared" si="152"/>
        <v>16N-8W-25</v>
      </c>
      <c r="T1287" s="23" t="str">
        <f t="shared" si="153"/>
        <v>16</v>
      </c>
      <c r="U1287" s="23" t="str">
        <f t="shared" si="156"/>
        <v>N</v>
      </c>
      <c r="V1287" s="23" t="str">
        <f t="shared" si="154"/>
        <v>8</v>
      </c>
      <c r="W1287" s="23" t="str">
        <f t="shared" si="157"/>
        <v>W</v>
      </c>
      <c r="X1287" s="23" t="str">
        <f t="shared" si="158"/>
        <v>OK</v>
      </c>
      <c r="Y1287" s="184" t="str">
        <f t="shared" si="159"/>
        <v>L0008350</v>
      </c>
      <c r="Z1287" s="28"/>
      <c r="AA1287" s="28"/>
      <c r="AB1287" s="23"/>
    </row>
    <row r="1288" spans="1:28" ht="15">
      <c r="A1288" s="2" t="s">
        <v>7709</v>
      </c>
      <c r="B1288" s="2" t="s">
        <v>13</v>
      </c>
      <c r="C1288" s="2" t="s">
        <v>14</v>
      </c>
      <c r="D1288" s="2" t="s">
        <v>1429</v>
      </c>
      <c r="E1288" s="2" t="s">
        <v>1471</v>
      </c>
      <c r="F1288" s="2" t="s">
        <v>15</v>
      </c>
      <c r="G1288" s="2" t="s">
        <v>3479</v>
      </c>
      <c r="H1288" s="2" t="s">
        <v>3524</v>
      </c>
      <c r="I1288" s="2" t="s">
        <v>16</v>
      </c>
      <c r="J1288" s="75">
        <v>77.37</v>
      </c>
      <c r="K1288" s="76">
        <v>6</v>
      </c>
      <c r="L1288" s="77">
        <v>0.1875</v>
      </c>
      <c r="M1288" s="78">
        <v>41468</v>
      </c>
      <c r="N1288" s="96" t="s">
        <v>5590</v>
      </c>
      <c r="O1288" s="2" t="s">
        <v>216</v>
      </c>
      <c r="P1288" s="2" t="s">
        <v>3466</v>
      </c>
      <c r="Q1288" s="2" t="s">
        <v>3472</v>
      </c>
      <c r="R1288" s="23" t="str">
        <f t="shared" si="155"/>
        <v>OK-Noble-16N-8W-25</v>
      </c>
      <c r="S1288" s="23" t="str">
        <f t="shared" ref="S1288:S1351" si="160">_xlfn.TEXTAFTER(R1288,"-",2,1,0,"ERROR")</f>
        <v>16N-8W-25</v>
      </c>
      <c r="T1288" s="23" t="str">
        <f t="shared" ref="T1288:T1351" si="161">_xlfn.TEXTBEFORE(P1288,U1288)</f>
        <v>16</v>
      </c>
      <c r="U1288" s="23" t="str">
        <f t="shared" si="156"/>
        <v>N</v>
      </c>
      <c r="V1288" s="23" t="str">
        <f t="shared" ref="V1288:V1351" si="162">_xlfn.TEXTBEFORE(Q1288,W1288)</f>
        <v>8</v>
      </c>
      <c r="W1288" s="23" t="str">
        <f t="shared" si="157"/>
        <v>W</v>
      </c>
      <c r="X1288" s="23" t="str">
        <f t="shared" si="158"/>
        <v>OK</v>
      </c>
      <c r="Y1288" s="184" t="str">
        <f t="shared" si="159"/>
        <v>L0008351</v>
      </c>
      <c r="Z1288" s="28"/>
      <c r="AA1288" s="28"/>
      <c r="AB1288" s="23"/>
    </row>
    <row r="1289" spans="1:28" ht="15">
      <c r="A1289" s="23" t="s">
        <v>7710</v>
      </c>
      <c r="B1289" s="2" t="s">
        <v>13</v>
      </c>
      <c r="C1289" s="2" t="s">
        <v>14</v>
      </c>
      <c r="D1289" s="2" t="s">
        <v>1430</v>
      </c>
      <c r="E1289" s="23" t="s">
        <v>1777</v>
      </c>
      <c r="F1289" s="2" t="s">
        <v>15</v>
      </c>
      <c r="G1289" s="2" t="s">
        <v>3479</v>
      </c>
      <c r="H1289" s="2" t="s">
        <v>3524</v>
      </c>
      <c r="I1289" s="2" t="s">
        <v>16</v>
      </c>
      <c r="J1289" s="75">
        <v>78.61</v>
      </c>
      <c r="K1289" s="76">
        <v>2.5</v>
      </c>
      <c r="L1289" s="77">
        <v>0.1875</v>
      </c>
      <c r="M1289" s="78">
        <v>41943</v>
      </c>
      <c r="N1289" s="96" t="s">
        <v>5591</v>
      </c>
      <c r="O1289" s="2" t="s">
        <v>216</v>
      </c>
      <c r="P1289" s="2" t="s">
        <v>3466</v>
      </c>
      <c r="Q1289" s="2" t="s">
        <v>3472</v>
      </c>
      <c r="R1289" s="23" t="str">
        <f t="shared" ref="R1289:R1352" si="163">_xlfn.TEXTJOIN("-",TRUE,F1289,G1289,P1289,Q1289,O1289)</f>
        <v>OK-Noble-16N-8W-25</v>
      </c>
      <c r="S1289" s="23" t="str">
        <f t="shared" si="160"/>
        <v>16N-8W-25</v>
      </c>
      <c r="T1289" s="23" t="str">
        <f t="shared" si="161"/>
        <v>16</v>
      </c>
      <c r="U1289" s="23" t="str">
        <f t="shared" ref="U1289:U1352" si="164">RIGHT(P1289,1)</f>
        <v>N</v>
      </c>
      <c r="V1289" s="23" t="str">
        <f t="shared" si="162"/>
        <v>8</v>
      </c>
      <c r="W1289" s="23" t="str">
        <f t="shared" ref="W1289:W1352" si="165">RIGHT(Q1289,1)</f>
        <v>W</v>
      </c>
      <c r="X1289" s="23" t="str">
        <f t="shared" ref="X1289:X1352" si="166">LEFT(A1289,2)</f>
        <v>OK</v>
      </c>
      <c r="Y1289" s="184" t="str">
        <f t="shared" ref="Y1289:Y1352" si="167">MID(A1289,4,8)</f>
        <v>L0008352</v>
      </c>
      <c r="Z1289" s="28"/>
      <c r="AA1289" s="28"/>
      <c r="AB1289" s="23"/>
    </row>
    <row r="1290" spans="1:28" ht="15">
      <c r="A1290" s="2" t="s">
        <v>7711</v>
      </c>
      <c r="B1290" s="2" t="s">
        <v>13</v>
      </c>
      <c r="C1290" s="2" t="s">
        <v>14</v>
      </c>
      <c r="D1290" s="2" t="s">
        <v>1431</v>
      </c>
      <c r="E1290" s="2" t="s">
        <v>1177</v>
      </c>
      <c r="F1290" s="2" t="s">
        <v>15</v>
      </c>
      <c r="G1290" s="2" t="s">
        <v>3477</v>
      </c>
      <c r="H1290" s="2" t="s">
        <v>3514</v>
      </c>
      <c r="I1290" s="2" t="s">
        <v>16</v>
      </c>
      <c r="J1290" s="75">
        <v>7.9</v>
      </c>
      <c r="K1290" s="76">
        <v>0.44888899999999998</v>
      </c>
      <c r="L1290" s="77">
        <v>0.2</v>
      </c>
      <c r="M1290" s="78">
        <v>41457</v>
      </c>
      <c r="N1290" s="96" t="s">
        <v>5592</v>
      </c>
      <c r="O1290" s="2" t="s">
        <v>218</v>
      </c>
      <c r="P1290" s="2" t="s">
        <v>3466</v>
      </c>
      <c r="Q1290" s="2" t="s">
        <v>3473</v>
      </c>
      <c r="R1290" s="23" t="str">
        <f t="shared" si="163"/>
        <v>OK-Canadian-16N-9W-20</v>
      </c>
      <c r="S1290" s="23" t="str">
        <f t="shared" si="160"/>
        <v>16N-9W-20</v>
      </c>
      <c r="T1290" s="23" t="str">
        <f t="shared" si="161"/>
        <v>16</v>
      </c>
      <c r="U1290" s="23" t="str">
        <f t="shared" si="164"/>
        <v>N</v>
      </c>
      <c r="V1290" s="23" t="str">
        <f t="shared" si="162"/>
        <v>9</v>
      </c>
      <c r="W1290" s="23" t="str">
        <f t="shared" si="165"/>
        <v>W</v>
      </c>
      <c r="X1290" s="23" t="str">
        <f t="shared" si="166"/>
        <v>OK</v>
      </c>
      <c r="Y1290" s="184" t="str">
        <f t="shared" si="167"/>
        <v>L0008353</v>
      </c>
      <c r="Z1290" s="28"/>
      <c r="AA1290" s="28"/>
      <c r="AB1290" s="23"/>
    </row>
    <row r="1291" spans="1:28" ht="15">
      <c r="A1291" s="2" t="s">
        <v>7712</v>
      </c>
      <c r="B1291" s="2" t="s">
        <v>13</v>
      </c>
      <c r="C1291" s="2" t="s">
        <v>14</v>
      </c>
      <c r="D1291" s="2" t="s">
        <v>1432</v>
      </c>
      <c r="E1291" s="23" t="s">
        <v>3188</v>
      </c>
      <c r="F1291" s="2" t="s">
        <v>15</v>
      </c>
      <c r="G1291" s="2" t="s">
        <v>3479</v>
      </c>
      <c r="H1291" s="2" t="s">
        <v>3522</v>
      </c>
      <c r="I1291" s="2" t="s">
        <v>16</v>
      </c>
      <c r="J1291" s="75">
        <v>40.25</v>
      </c>
      <c r="K1291" s="76">
        <v>1.875</v>
      </c>
      <c r="L1291" s="77">
        <v>0.1875</v>
      </c>
      <c r="M1291" s="78">
        <v>41405</v>
      </c>
      <c r="N1291" s="96" t="s">
        <v>5593</v>
      </c>
      <c r="O1291" s="2" t="s">
        <v>177</v>
      </c>
      <c r="P1291" s="2" t="s">
        <v>3466</v>
      </c>
      <c r="Q1291" s="2" t="s">
        <v>3473</v>
      </c>
      <c r="R1291" s="23" t="str">
        <f t="shared" si="163"/>
        <v>OK-Noble-16N-9W-18</v>
      </c>
      <c r="S1291" s="23" t="str">
        <f t="shared" si="160"/>
        <v>16N-9W-18</v>
      </c>
      <c r="T1291" s="23" t="str">
        <f t="shared" si="161"/>
        <v>16</v>
      </c>
      <c r="U1291" s="23" t="str">
        <f t="shared" si="164"/>
        <v>N</v>
      </c>
      <c r="V1291" s="23" t="str">
        <f t="shared" si="162"/>
        <v>9</v>
      </c>
      <c r="W1291" s="23" t="str">
        <f t="shared" si="165"/>
        <v>W</v>
      </c>
      <c r="X1291" s="23" t="str">
        <f t="shared" si="166"/>
        <v>OK</v>
      </c>
      <c r="Y1291" s="184" t="str">
        <f t="shared" si="167"/>
        <v>L0008354</v>
      </c>
      <c r="Z1291" s="28"/>
      <c r="AA1291" s="28"/>
      <c r="AB1291" s="23"/>
    </row>
    <row r="1292" spans="1:28" ht="15">
      <c r="A1292" s="23" t="s">
        <v>7713</v>
      </c>
      <c r="B1292" s="2" t="s">
        <v>13</v>
      </c>
      <c r="C1292" s="2" t="s">
        <v>14</v>
      </c>
      <c r="D1292" s="2" t="s">
        <v>1433</v>
      </c>
      <c r="E1292" s="23" t="s">
        <v>1589</v>
      </c>
      <c r="F1292" s="2" t="s">
        <v>15</v>
      </c>
      <c r="G1292" s="2" t="s">
        <v>3479</v>
      </c>
      <c r="H1292" s="2" t="s">
        <v>3514</v>
      </c>
      <c r="I1292" s="2" t="s">
        <v>16</v>
      </c>
      <c r="J1292" s="75">
        <v>60.34</v>
      </c>
      <c r="K1292" s="76">
        <v>1.666666</v>
      </c>
      <c r="L1292" s="77">
        <v>0.1875</v>
      </c>
      <c r="M1292" s="78">
        <v>41427</v>
      </c>
      <c r="N1292" s="96" t="s">
        <v>5594</v>
      </c>
      <c r="O1292" s="2" t="s">
        <v>218</v>
      </c>
      <c r="P1292" s="2" t="s">
        <v>3466</v>
      </c>
      <c r="Q1292" s="2" t="s">
        <v>3473</v>
      </c>
      <c r="R1292" s="23" t="str">
        <f t="shared" si="163"/>
        <v>OK-Noble-16N-9W-20</v>
      </c>
      <c r="S1292" s="23" t="str">
        <f t="shared" si="160"/>
        <v>16N-9W-20</v>
      </c>
      <c r="T1292" s="23" t="str">
        <f t="shared" si="161"/>
        <v>16</v>
      </c>
      <c r="U1292" s="23" t="str">
        <f t="shared" si="164"/>
        <v>N</v>
      </c>
      <c r="V1292" s="23" t="str">
        <f t="shared" si="162"/>
        <v>9</v>
      </c>
      <c r="W1292" s="23" t="str">
        <f t="shared" si="165"/>
        <v>W</v>
      </c>
      <c r="X1292" s="23" t="str">
        <f t="shared" si="166"/>
        <v>OK</v>
      </c>
      <c r="Y1292" s="184" t="str">
        <f t="shared" si="167"/>
        <v>L0008355</v>
      </c>
      <c r="Z1292" s="28"/>
      <c r="AA1292" s="28"/>
      <c r="AB1292" s="23"/>
    </row>
    <row r="1293" spans="1:28" ht="15">
      <c r="A1293" s="2" t="s">
        <v>7714</v>
      </c>
      <c r="B1293" s="2" t="s">
        <v>13</v>
      </c>
      <c r="C1293" s="2" t="s">
        <v>14</v>
      </c>
      <c r="D1293" s="2" t="s">
        <v>1434</v>
      </c>
      <c r="E1293" s="2" t="s">
        <v>774</v>
      </c>
      <c r="F1293" s="2" t="s">
        <v>15</v>
      </c>
      <c r="G1293" s="2" t="s">
        <v>3479</v>
      </c>
      <c r="H1293" s="2" t="s">
        <v>3518</v>
      </c>
      <c r="I1293" s="2" t="s">
        <v>16</v>
      </c>
      <c r="J1293" s="75">
        <v>59.87</v>
      </c>
      <c r="K1293" s="76">
        <v>1</v>
      </c>
      <c r="L1293" s="77">
        <v>0.2</v>
      </c>
      <c r="M1293" s="78">
        <v>41936</v>
      </c>
      <c r="N1293" s="96" t="s">
        <v>5595</v>
      </c>
      <c r="O1293" s="2" t="s">
        <v>233</v>
      </c>
      <c r="P1293" s="2" t="s">
        <v>3466</v>
      </c>
      <c r="Q1293" s="2" t="s">
        <v>3473</v>
      </c>
      <c r="R1293" s="23" t="str">
        <f t="shared" si="163"/>
        <v>OK-Noble-16N-9W-19</v>
      </c>
      <c r="S1293" s="23" t="str">
        <f t="shared" si="160"/>
        <v>16N-9W-19</v>
      </c>
      <c r="T1293" s="23" t="str">
        <f t="shared" si="161"/>
        <v>16</v>
      </c>
      <c r="U1293" s="23" t="str">
        <f t="shared" si="164"/>
        <v>N</v>
      </c>
      <c r="V1293" s="23" t="str">
        <f t="shared" si="162"/>
        <v>9</v>
      </c>
      <c r="W1293" s="23" t="str">
        <f t="shared" si="165"/>
        <v>W</v>
      </c>
      <c r="X1293" s="23" t="str">
        <f t="shared" si="166"/>
        <v>OK</v>
      </c>
      <c r="Y1293" s="184" t="str">
        <f t="shared" si="167"/>
        <v>L0008356</v>
      </c>
      <c r="Z1293" s="28"/>
      <c r="AA1293" s="28"/>
      <c r="AB1293" s="23"/>
    </row>
    <row r="1294" spans="1:28" ht="15">
      <c r="A1294" s="2" t="s">
        <v>7715</v>
      </c>
      <c r="B1294" s="2" t="s">
        <v>13</v>
      </c>
      <c r="C1294" s="2" t="s">
        <v>14</v>
      </c>
      <c r="D1294" s="2" t="s">
        <v>1435</v>
      </c>
      <c r="E1294" s="2" t="s">
        <v>1396</v>
      </c>
      <c r="F1294" s="2" t="s">
        <v>15</v>
      </c>
      <c r="G1294" s="2" t="s">
        <v>3477</v>
      </c>
      <c r="H1294" s="2" t="s">
        <v>3514</v>
      </c>
      <c r="I1294" s="2" t="s">
        <v>16</v>
      </c>
      <c r="J1294" s="75">
        <v>88.76</v>
      </c>
      <c r="K1294" s="76">
        <v>2.9020000000000001</v>
      </c>
      <c r="L1294" s="77">
        <v>0.1875</v>
      </c>
      <c r="M1294" s="78">
        <v>41456</v>
      </c>
      <c r="N1294" s="96" t="s">
        <v>3946</v>
      </c>
      <c r="O1294" s="2" t="s">
        <v>218</v>
      </c>
      <c r="P1294" s="2" t="s">
        <v>3466</v>
      </c>
      <c r="Q1294" s="2" t="s">
        <v>3473</v>
      </c>
      <c r="R1294" s="23" t="str">
        <f t="shared" si="163"/>
        <v>OK-Canadian-16N-9W-20</v>
      </c>
      <c r="S1294" s="23" t="str">
        <f t="shared" si="160"/>
        <v>16N-9W-20</v>
      </c>
      <c r="T1294" s="23" t="str">
        <f t="shared" si="161"/>
        <v>16</v>
      </c>
      <c r="U1294" s="23" t="str">
        <f t="shared" si="164"/>
        <v>N</v>
      </c>
      <c r="V1294" s="23" t="str">
        <f t="shared" si="162"/>
        <v>9</v>
      </c>
      <c r="W1294" s="23" t="str">
        <f t="shared" si="165"/>
        <v>W</v>
      </c>
      <c r="X1294" s="23" t="str">
        <f t="shared" si="166"/>
        <v>OK</v>
      </c>
      <c r="Y1294" s="184" t="str">
        <f t="shared" si="167"/>
        <v>L0008357</v>
      </c>
      <c r="Z1294" s="28"/>
      <c r="AA1294" s="28"/>
      <c r="AB1294" s="23"/>
    </row>
    <row r="1295" spans="1:28" ht="15">
      <c r="A1295" s="23" t="s">
        <v>7716</v>
      </c>
      <c r="B1295" s="2" t="s">
        <v>13</v>
      </c>
      <c r="C1295" s="2" t="s">
        <v>14</v>
      </c>
      <c r="D1295" s="2" t="s">
        <v>1436</v>
      </c>
      <c r="E1295" s="23" t="s">
        <v>2147</v>
      </c>
      <c r="F1295" s="2" t="s">
        <v>15</v>
      </c>
      <c r="G1295" s="2" t="s">
        <v>3479</v>
      </c>
      <c r="H1295" s="2" t="s">
        <v>3524</v>
      </c>
      <c r="I1295" s="2" t="s">
        <v>16</v>
      </c>
      <c r="J1295" s="75">
        <v>42.28</v>
      </c>
      <c r="K1295" s="76">
        <v>12.75</v>
      </c>
      <c r="L1295" s="77">
        <v>0.1875</v>
      </c>
      <c r="M1295" s="78">
        <v>41459</v>
      </c>
      <c r="N1295" s="96" t="s">
        <v>5596</v>
      </c>
      <c r="O1295" s="2" t="s">
        <v>216</v>
      </c>
      <c r="P1295" s="2" t="s">
        <v>3466</v>
      </c>
      <c r="Q1295" s="2" t="s">
        <v>3472</v>
      </c>
      <c r="R1295" s="23" t="str">
        <f t="shared" si="163"/>
        <v>OK-Noble-16N-8W-25</v>
      </c>
      <c r="S1295" s="23" t="str">
        <f t="shared" si="160"/>
        <v>16N-8W-25</v>
      </c>
      <c r="T1295" s="23" t="str">
        <f t="shared" si="161"/>
        <v>16</v>
      </c>
      <c r="U1295" s="23" t="str">
        <f t="shared" si="164"/>
        <v>N</v>
      </c>
      <c r="V1295" s="23" t="str">
        <f t="shared" si="162"/>
        <v>8</v>
      </c>
      <c r="W1295" s="23" t="str">
        <f t="shared" si="165"/>
        <v>W</v>
      </c>
      <c r="X1295" s="23" t="str">
        <f t="shared" si="166"/>
        <v>OK</v>
      </c>
      <c r="Y1295" s="184" t="str">
        <f t="shared" si="167"/>
        <v>L0008358</v>
      </c>
      <c r="Z1295" s="28"/>
      <c r="AA1295" s="28"/>
      <c r="AB1295" s="23"/>
    </row>
    <row r="1296" spans="1:28" ht="15">
      <c r="A1296" s="2" t="s">
        <v>7717</v>
      </c>
      <c r="B1296" s="2" t="s">
        <v>13</v>
      </c>
      <c r="C1296" s="2" t="s">
        <v>14</v>
      </c>
      <c r="D1296" s="2" t="s">
        <v>1437</v>
      </c>
      <c r="E1296" s="2" t="s">
        <v>774</v>
      </c>
      <c r="F1296" s="2" t="s">
        <v>15</v>
      </c>
      <c r="G1296" s="2" t="s">
        <v>3477</v>
      </c>
      <c r="H1296" s="2" t="s">
        <v>3523</v>
      </c>
      <c r="I1296" s="2" t="s">
        <v>3463</v>
      </c>
      <c r="J1296" s="75">
        <v>83.61</v>
      </c>
      <c r="K1296" s="76">
        <v>2.222</v>
      </c>
      <c r="L1296" s="77">
        <v>0.1875</v>
      </c>
      <c r="M1296" s="78">
        <v>41489</v>
      </c>
      <c r="N1296" s="96" t="s">
        <v>5597</v>
      </c>
      <c r="O1296" s="2" t="s">
        <v>280</v>
      </c>
      <c r="P1296" s="2" t="s">
        <v>3466</v>
      </c>
      <c r="Q1296" s="2" t="s">
        <v>3473</v>
      </c>
      <c r="R1296" s="23" t="str">
        <f t="shared" si="163"/>
        <v>OK-Canadian-16N-9W-14</v>
      </c>
      <c r="S1296" s="23" t="str">
        <f t="shared" si="160"/>
        <v>16N-9W-14</v>
      </c>
      <c r="T1296" s="23" t="str">
        <f t="shared" si="161"/>
        <v>16</v>
      </c>
      <c r="U1296" s="23" t="str">
        <f t="shared" si="164"/>
        <v>N</v>
      </c>
      <c r="V1296" s="23" t="str">
        <f t="shared" si="162"/>
        <v>9</v>
      </c>
      <c r="W1296" s="23" t="str">
        <f t="shared" si="165"/>
        <v>W</v>
      </c>
      <c r="X1296" s="23" t="str">
        <f t="shared" si="166"/>
        <v>OK</v>
      </c>
      <c r="Y1296" s="184" t="str">
        <f t="shared" si="167"/>
        <v>L0008359</v>
      </c>
      <c r="Z1296" s="28"/>
      <c r="AA1296" s="28"/>
      <c r="AB1296" s="23"/>
    </row>
    <row r="1297" spans="1:28" ht="15">
      <c r="A1297" s="2" t="s">
        <v>7718</v>
      </c>
      <c r="B1297" s="2" t="s">
        <v>13</v>
      </c>
      <c r="C1297" s="2" t="s">
        <v>14</v>
      </c>
      <c r="D1297" s="2" t="s">
        <v>1438</v>
      </c>
      <c r="E1297" s="23" t="s">
        <v>1589</v>
      </c>
      <c r="F1297" s="2" t="s">
        <v>15</v>
      </c>
      <c r="G1297" s="2" t="s">
        <v>3477</v>
      </c>
      <c r="H1297" s="2" t="s">
        <v>3523</v>
      </c>
      <c r="I1297" s="2" t="s">
        <v>3463</v>
      </c>
      <c r="J1297" s="75">
        <v>73.89</v>
      </c>
      <c r="K1297" s="76">
        <v>2.2200000000000002</v>
      </c>
      <c r="L1297" s="77">
        <v>0.1875</v>
      </c>
      <c r="M1297" s="78">
        <v>41959</v>
      </c>
      <c r="N1297" s="96" t="s">
        <v>5597</v>
      </c>
      <c r="O1297" s="2" t="s">
        <v>280</v>
      </c>
      <c r="P1297" s="2" t="s">
        <v>3466</v>
      </c>
      <c r="Q1297" s="2" t="s">
        <v>3473</v>
      </c>
      <c r="R1297" s="23" t="str">
        <f t="shared" si="163"/>
        <v>OK-Canadian-16N-9W-14</v>
      </c>
      <c r="S1297" s="23" t="str">
        <f t="shared" si="160"/>
        <v>16N-9W-14</v>
      </c>
      <c r="T1297" s="23" t="str">
        <f t="shared" si="161"/>
        <v>16</v>
      </c>
      <c r="U1297" s="23" t="str">
        <f t="shared" si="164"/>
        <v>N</v>
      </c>
      <c r="V1297" s="23" t="str">
        <f t="shared" si="162"/>
        <v>9</v>
      </c>
      <c r="W1297" s="23" t="str">
        <f t="shared" si="165"/>
        <v>W</v>
      </c>
      <c r="X1297" s="23" t="str">
        <f t="shared" si="166"/>
        <v>OK</v>
      </c>
      <c r="Y1297" s="184" t="str">
        <f t="shared" si="167"/>
        <v>L0008360</v>
      </c>
      <c r="Z1297" s="28"/>
      <c r="AA1297" s="28"/>
      <c r="AB1297" s="23"/>
    </row>
    <row r="1298" spans="1:28" ht="15">
      <c r="A1298" s="23" t="s">
        <v>7719</v>
      </c>
      <c r="B1298" s="2" t="s">
        <v>13</v>
      </c>
      <c r="C1298" s="2" t="s">
        <v>14</v>
      </c>
      <c r="D1298" s="2" t="s">
        <v>1439</v>
      </c>
      <c r="E1298" s="2" t="s">
        <v>354</v>
      </c>
      <c r="F1298" s="2" t="s">
        <v>15</v>
      </c>
      <c r="G1298" s="2" t="s">
        <v>3479</v>
      </c>
      <c r="H1298" s="2" t="s">
        <v>3522</v>
      </c>
      <c r="I1298" s="2" t="s">
        <v>16</v>
      </c>
      <c r="J1298" s="75">
        <v>67.27</v>
      </c>
      <c r="K1298" s="76">
        <v>0.104167</v>
      </c>
      <c r="L1298" s="77">
        <v>0.2</v>
      </c>
      <c r="M1298" s="78">
        <v>41457</v>
      </c>
      <c r="N1298" s="96" t="s">
        <v>5598</v>
      </c>
      <c r="O1298" s="2" t="s">
        <v>177</v>
      </c>
      <c r="P1298" s="2" t="s">
        <v>3466</v>
      </c>
      <c r="Q1298" s="2" t="s">
        <v>3473</v>
      </c>
      <c r="R1298" s="23" t="str">
        <f t="shared" si="163"/>
        <v>OK-Noble-16N-9W-18</v>
      </c>
      <c r="S1298" s="23" t="str">
        <f t="shared" si="160"/>
        <v>16N-9W-18</v>
      </c>
      <c r="T1298" s="23" t="str">
        <f t="shared" si="161"/>
        <v>16</v>
      </c>
      <c r="U1298" s="23" t="str">
        <f t="shared" si="164"/>
        <v>N</v>
      </c>
      <c r="V1298" s="23" t="str">
        <f t="shared" si="162"/>
        <v>9</v>
      </c>
      <c r="W1298" s="23" t="str">
        <f t="shared" si="165"/>
        <v>W</v>
      </c>
      <c r="X1298" s="23" t="str">
        <f t="shared" si="166"/>
        <v>OK</v>
      </c>
      <c r="Y1298" s="184" t="str">
        <f t="shared" si="167"/>
        <v>L0008361</v>
      </c>
      <c r="Z1298" s="28"/>
      <c r="AA1298" s="28"/>
      <c r="AB1298" s="23"/>
    </row>
    <row r="1299" spans="1:28" ht="15">
      <c r="A1299" s="2" t="s">
        <v>7720</v>
      </c>
      <c r="B1299" s="2" t="s">
        <v>13</v>
      </c>
      <c r="C1299" s="2" t="s">
        <v>14</v>
      </c>
      <c r="D1299" s="2" t="s">
        <v>1005</v>
      </c>
      <c r="E1299" s="23" t="s">
        <v>1702</v>
      </c>
      <c r="F1299" s="2" t="s">
        <v>15</v>
      </c>
      <c r="G1299" s="2" t="s">
        <v>3479</v>
      </c>
      <c r="H1299" s="2" t="s">
        <v>3524</v>
      </c>
      <c r="I1299" s="2" t="s">
        <v>16</v>
      </c>
      <c r="J1299" s="75">
        <v>41.77</v>
      </c>
      <c r="K1299" s="76">
        <v>2.5</v>
      </c>
      <c r="L1299" s="77">
        <v>0.1875</v>
      </c>
      <c r="M1299" s="78">
        <v>41482</v>
      </c>
      <c r="N1299" s="96" t="s">
        <v>5599</v>
      </c>
      <c r="O1299" s="2" t="s">
        <v>216</v>
      </c>
      <c r="P1299" s="2" t="s">
        <v>3466</v>
      </c>
      <c r="Q1299" s="2" t="s">
        <v>3472</v>
      </c>
      <c r="R1299" s="23" t="str">
        <f t="shared" si="163"/>
        <v>OK-Noble-16N-8W-25</v>
      </c>
      <c r="S1299" s="23" t="str">
        <f t="shared" si="160"/>
        <v>16N-8W-25</v>
      </c>
      <c r="T1299" s="23" t="str">
        <f t="shared" si="161"/>
        <v>16</v>
      </c>
      <c r="U1299" s="23" t="str">
        <f t="shared" si="164"/>
        <v>N</v>
      </c>
      <c r="V1299" s="23" t="str">
        <f t="shared" si="162"/>
        <v>8</v>
      </c>
      <c r="W1299" s="23" t="str">
        <f t="shared" si="165"/>
        <v>W</v>
      </c>
      <c r="X1299" s="23" t="str">
        <f t="shared" si="166"/>
        <v>OK</v>
      </c>
      <c r="Y1299" s="184" t="str">
        <f t="shared" si="167"/>
        <v>L0008362</v>
      </c>
      <c r="Z1299" s="28"/>
      <c r="AA1299" s="28"/>
      <c r="AB1299" s="23"/>
    </row>
    <row r="1300" spans="1:28" ht="15">
      <c r="A1300" s="2" t="s">
        <v>7721</v>
      </c>
      <c r="B1300" s="2" t="s">
        <v>13</v>
      </c>
      <c r="C1300" s="2" t="s">
        <v>14</v>
      </c>
      <c r="D1300" s="2" t="s">
        <v>1440</v>
      </c>
      <c r="E1300" s="23" t="s">
        <v>2404</v>
      </c>
      <c r="F1300" s="2" t="s">
        <v>15</v>
      </c>
      <c r="G1300" s="2" t="s">
        <v>3479</v>
      </c>
      <c r="H1300" s="2" t="s">
        <v>3524</v>
      </c>
      <c r="I1300" s="2" t="s">
        <v>16</v>
      </c>
      <c r="J1300" s="75">
        <v>74.36</v>
      </c>
      <c r="K1300" s="76">
        <v>3</v>
      </c>
      <c r="L1300" s="77">
        <v>0.1875</v>
      </c>
      <c r="M1300" s="78">
        <v>41496</v>
      </c>
      <c r="N1300" s="96" t="s">
        <v>5600</v>
      </c>
      <c r="O1300" s="2" t="s">
        <v>216</v>
      </c>
      <c r="P1300" s="2" t="s">
        <v>3466</v>
      </c>
      <c r="Q1300" s="2" t="s">
        <v>3472</v>
      </c>
      <c r="R1300" s="23" t="str">
        <f t="shared" si="163"/>
        <v>OK-Noble-16N-8W-25</v>
      </c>
      <c r="S1300" s="23" t="str">
        <f t="shared" si="160"/>
        <v>16N-8W-25</v>
      </c>
      <c r="T1300" s="23" t="str">
        <f t="shared" si="161"/>
        <v>16</v>
      </c>
      <c r="U1300" s="23" t="str">
        <f t="shared" si="164"/>
        <v>N</v>
      </c>
      <c r="V1300" s="23" t="str">
        <f t="shared" si="162"/>
        <v>8</v>
      </c>
      <c r="W1300" s="23" t="str">
        <f t="shared" si="165"/>
        <v>W</v>
      </c>
      <c r="X1300" s="23" t="str">
        <f t="shared" si="166"/>
        <v>OK</v>
      </c>
      <c r="Y1300" s="184" t="str">
        <f t="shared" si="167"/>
        <v>L0008363</v>
      </c>
      <c r="Z1300" s="28"/>
      <c r="AA1300" s="28"/>
      <c r="AB1300" s="23"/>
    </row>
    <row r="1301" spans="1:28" ht="15">
      <c r="A1301" s="23" t="s">
        <v>7722</v>
      </c>
      <c r="B1301" s="2" t="s">
        <v>13</v>
      </c>
      <c r="C1301" s="2" t="s">
        <v>14</v>
      </c>
      <c r="D1301" s="2" t="s">
        <v>1441</v>
      </c>
      <c r="E1301" s="2" t="s">
        <v>354</v>
      </c>
      <c r="F1301" s="2" t="s">
        <v>15</v>
      </c>
      <c r="G1301" s="2" t="s">
        <v>3479</v>
      </c>
      <c r="H1301" s="2" t="s">
        <v>3524</v>
      </c>
      <c r="I1301" s="2" t="s">
        <v>16</v>
      </c>
      <c r="J1301" s="75">
        <v>78.92</v>
      </c>
      <c r="K1301" s="76">
        <v>2.5</v>
      </c>
      <c r="L1301" s="77">
        <v>0.1875</v>
      </c>
      <c r="M1301" s="78">
        <v>41966</v>
      </c>
      <c r="N1301" s="96" t="s">
        <v>5601</v>
      </c>
      <c r="O1301" s="2" t="s">
        <v>216</v>
      </c>
      <c r="P1301" s="2" t="s">
        <v>3466</v>
      </c>
      <c r="Q1301" s="2" t="s">
        <v>3472</v>
      </c>
      <c r="R1301" s="23" t="str">
        <f t="shared" si="163"/>
        <v>OK-Noble-16N-8W-25</v>
      </c>
      <c r="S1301" s="23" t="str">
        <f t="shared" si="160"/>
        <v>16N-8W-25</v>
      </c>
      <c r="T1301" s="23" t="str">
        <f t="shared" si="161"/>
        <v>16</v>
      </c>
      <c r="U1301" s="23" t="str">
        <f t="shared" si="164"/>
        <v>N</v>
      </c>
      <c r="V1301" s="23" t="str">
        <f t="shared" si="162"/>
        <v>8</v>
      </c>
      <c r="W1301" s="23" t="str">
        <f t="shared" si="165"/>
        <v>W</v>
      </c>
      <c r="X1301" s="23" t="str">
        <f t="shared" si="166"/>
        <v>OK</v>
      </c>
      <c r="Y1301" s="184" t="str">
        <f t="shared" si="167"/>
        <v>L0008364</v>
      </c>
      <c r="Z1301" s="28"/>
      <c r="AA1301" s="28"/>
      <c r="AB1301" s="23"/>
    </row>
    <row r="1302" spans="1:28" ht="15">
      <c r="A1302" s="2" t="s">
        <v>7723</v>
      </c>
      <c r="B1302" s="2" t="s">
        <v>13</v>
      </c>
      <c r="C1302" s="2" t="s">
        <v>14</v>
      </c>
      <c r="D1302" s="2" t="s">
        <v>1442</v>
      </c>
      <c r="E1302" s="23" t="s">
        <v>2404</v>
      </c>
      <c r="F1302" s="2" t="s">
        <v>15</v>
      </c>
      <c r="G1302" s="2" t="s">
        <v>3479</v>
      </c>
      <c r="H1302" s="2" t="s">
        <v>3524</v>
      </c>
      <c r="I1302" s="2" t="s">
        <v>16</v>
      </c>
      <c r="J1302" s="75">
        <v>75.150000000000006</v>
      </c>
      <c r="K1302" s="76">
        <v>8.5</v>
      </c>
      <c r="L1302" s="77">
        <v>0.1875</v>
      </c>
      <c r="M1302" s="78">
        <v>41488</v>
      </c>
      <c r="N1302" s="96" t="s">
        <v>5602</v>
      </c>
      <c r="O1302" s="2" t="s">
        <v>216</v>
      </c>
      <c r="P1302" s="2" t="s">
        <v>3466</v>
      </c>
      <c r="Q1302" s="2" t="s">
        <v>3472</v>
      </c>
      <c r="R1302" s="23" t="str">
        <f t="shared" si="163"/>
        <v>OK-Noble-16N-8W-25</v>
      </c>
      <c r="S1302" s="23" t="str">
        <f t="shared" si="160"/>
        <v>16N-8W-25</v>
      </c>
      <c r="T1302" s="23" t="str">
        <f t="shared" si="161"/>
        <v>16</v>
      </c>
      <c r="U1302" s="23" t="str">
        <f t="shared" si="164"/>
        <v>N</v>
      </c>
      <c r="V1302" s="23" t="str">
        <f t="shared" si="162"/>
        <v>8</v>
      </c>
      <c r="W1302" s="23" t="str">
        <f t="shared" si="165"/>
        <v>W</v>
      </c>
      <c r="X1302" s="23" t="str">
        <f t="shared" si="166"/>
        <v>OK</v>
      </c>
      <c r="Y1302" s="184" t="str">
        <f t="shared" si="167"/>
        <v>L0008365</v>
      </c>
      <c r="Z1302" s="28"/>
      <c r="AA1302" s="28"/>
      <c r="AB1302" s="23"/>
    </row>
    <row r="1303" spans="1:28" ht="15">
      <c r="A1303" s="2" t="s">
        <v>7724</v>
      </c>
      <c r="B1303" s="2" t="s">
        <v>13</v>
      </c>
      <c r="C1303" s="2" t="s">
        <v>14</v>
      </c>
      <c r="D1303" s="2" t="s">
        <v>1443</v>
      </c>
      <c r="E1303" s="2" t="s">
        <v>1327</v>
      </c>
      <c r="F1303" s="2" t="s">
        <v>15</v>
      </c>
      <c r="G1303" s="2" t="s">
        <v>3479</v>
      </c>
      <c r="H1303" s="2" t="s">
        <v>3524</v>
      </c>
      <c r="I1303" s="2" t="s">
        <v>16</v>
      </c>
      <c r="J1303" s="75">
        <v>36.31</v>
      </c>
      <c r="K1303" s="76">
        <v>12.75</v>
      </c>
      <c r="L1303" s="77">
        <v>0.1875</v>
      </c>
      <c r="M1303" s="78">
        <v>41459</v>
      </c>
      <c r="N1303" s="96" t="s">
        <v>3581</v>
      </c>
      <c r="O1303" s="2" t="s">
        <v>216</v>
      </c>
      <c r="P1303" s="2" t="s">
        <v>3466</v>
      </c>
      <c r="Q1303" s="2" t="s">
        <v>3472</v>
      </c>
      <c r="R1303" s="23" t="str">
        <f t="shared" si="163"/>
        <v>OK-Noble-16N-8W-25</v>
      </c>
      <c r="S1303" s="23" t="str">
        <f t="shared" si="160"/>
        <v>16N-8W-25</v>
      </c>
      <c r="T1303" s="23" t="str">
        <f t="shared" si="161"/>
        <v>16</v>
      </c>
      <c r="U1303" s="23" t="str">
        <f t="shared" si="164"/>
        <v>N</v>
      </c>
      <c r="V1303" s="23" t="str">
        <f t="shared" si="162"/>
        <v>8</v>
      </c>
      <c r="W1303" s="23" t="str">
        <f t="shared" si="165"/>
        <v>W</v>
      </c>
      <c r="X1303" s="23" t="str">
        <f t="shared" si="166"/>
        <v>OK</v>
      </c>
      <c r="Y1303" s="184" t="str">
        <f t="shared" si="167"/>
        <v>L0008366</v>
      </c>
      <c r="Z1303" s="28"/>
      <c r="AA1303" s="28"/>
      <c r="AB1303" s="23"/>
    </row>
    <row r="1304" spans="1:28" ht="15">
      <c r="A1304" s="23" t="s">
        <v>7725</v>
      </c>
      <c r="B1304" s="2" t="s">
        <v>13</v>
      </c>
      <c r="C1304" s="2" t="s">
        <v>14</v>
      </c>
      <c r="D1304" s="2" t="s">
        <v>1444</v>
      </c>
      <c r="E1304" s="2" t="s">
        <v>766</v>
      </c>
      <c r="F1304" s="2" t="s">
        <v>15</v>
      </c>
      <c r="G1304" s="2" t="s">
        <v>3479</v>
      </c>
      <c r="H1304" s="2" t="s">
        <v>3524</v>
      </c>
      <c r="I1304" s="2" t="s">
        <v>16</v>
      </c>
      <c r="J1304" s="75">
        <v>81.98</v>
      </c>
      <c r="K1304" s="76">
        <v>2.5</v>
      </c>
      <c r="L1304" s="77">
        <v>0.1875</v>
      </c>
      <c r="M1304" s="78">
        <v>41496</v>
      </c>
      <c r="N1304" s="96" t="s">
        <v>3582</v>
      </c>
      <c r="O1304" s="2" t="s">
        <v>216</v>
      </c>
      <c r="P1304" s="2" t="s">
        <v>3466</v>
      </c>
      <c r="Q1304" s="2" t="s">
        <v>3472</v>
      </c>
      <c r="R1304" s="23" t="str">
        <f t="shared" si="163"/>
        <v>OK-Noble-16N-8W-25</v>
      </c>
      <c r="S1304" s="23" t="str">
        <f t="shared" si="160"/>
        <v>16N-8W-25</v>
      </c>
      <c r="T1304" s="23" t="str">
        <f t="shared" si="161"/>
        <v>16</v>
      </c>
      <c r="U1304" s="23" t="str">
        <f t="shared" si="164"/>
        <v>N</v>
      </c>
      <c r="V1304" s="23" t="str">
        <f t="shared" si="162"/>
        <v>8</v>
      </c>
      <c r="W1304" s="23" t="str">
        <f t="shared" si="165"/>
        <v>W</v>
      </c>
      <c r="X1304" s="23" t="str">
        <f t="shared" si="166"/>
        <v>OK</v>
      </c>
      <c r="Y1304" s="184" t="str">
        <f t="shared" si="167"/>
        <v>L0008367</v>
      </c>
      <c r="Z1304" s="28"/>
      <c r="AA1304" s="28"/>
      <c r="AB1304" s="23"/>
    </row>
    <row r="1305" spans="1:28" ht="15">
      <c r="A1305" s="2" t="s">
        <v>7726</v>
      </c>
      <c r="B1305" s="2" t="s">
        <v>13</v>
      </c>
      <c r="C1305" s="2" t="s">
        <v>14</v>
      </c>
      <c r="D1305" s="2" t="s">
        <v>1445</v>
      </c>
      <c r="E1305" s="23" t="s">
        <v>1589</v>
      </c>
      <c r="F1305" s="2" t="s">
        <v>15</v>
      </c>
      <c r="G1305" s="2" t="s">
        <v>3477</v>
      </c>
      <c r="H1305" s="2" t="s">
        <v>3516</v>
      </c>
      <c r="I1305" s="2" t="s">
        <v>16</v>
      </c>
      <c r="J1305" s="75">
        <v>82.85</v>
      </c>
      <c r="K1305" s="76">
        <v>12.708069999999999</v>
      </c>
      <c r="L1305" s="77">
        <v>0.1875</v>
      </c>
      <c r="M1305" s="78">
        <v>41645</v>
      </c>
      <c r="N1305" s="96" t="s">
        <v>4634</v>
      </c>
      <c r="O1305" s="2" t="s">
        <v>782</v>
      </c>
      <c r="P1305" s="2" t="s">
        <v>3466</v>
      </c>
      <c r="Q1305" s="2" t="s">
        <v>3473</v>
      </c>
      <c r="R1305" s="23" t="str">
        <f t="shared" si="163"/>
        <v>OK-Canadian-16N-9W-29</v>
      </c>
      <c r="S1305" s="23" t="str">
        <f t="shared" si="160"/>
        <v>16N-9W-29</v>
      </c>
      <c r="T1305" s="23" t="str">
        <f t="shared" si="161"/>
        <v>16</v>
      </c>
      <c r="U1305" s="23" t="str">
        <f t="shared" si="164"/>
        <v>N</v>
      </c>
      <c r="V1305" s="23" t="str">
        <f t="shared" si="162"/>
        <v>9</v>
      </c>
      <c r="W1305" s="23" t="str">
        <f t="shared" si="165"/>
        <v>W</v>
      </c>
      <c r="X1305" s="23" t="str">
        <f t="shared" si="166"/>
        <v>OK</v>
      </c>
      <c r="Y1305" s="184" t="str">
        <f t="shared" si="167"/>
        <v>L0008368</v>
      </c>
      <c r="Z1305" s="28"/>
      <c r="AA1305" s="28"/>
      <c r="AB1305" s="23"/>
    </row>
    <row r="1306" spans="1:28" ht="15">
      <c r="A1306" s="2" t="s">
        <v>7727</v>
      </c>
      <c r="B1306" s="2" t="s">
        <v>13</v>
      </c>
      <c r="C1306" s="2" t="s">
        <v>14</v>
      </c>
      <c r="D1306" s="2" t="s">
        <v>1446</v>
      </c>
      <c r="E1306" s="23" t="s">
        <v>201</v>
      </c>
      <c r="F1306" s="2" t="s">
        <v>15</v>
      </c>
      <c r="G1306" s="2" t="s">
        <v>3479</v>
      </c>
      <c r="H1306" s="2" t="s">
        <v>3524</v>
      </c>
      <c r="I1306" s="2" t="s">
        <v>16</v>
      </c>
      <c r="J1306" s="75">
        <v>38.76</v>
      </c>
      <c r="K1306" s="76">
        <v>2.5</v>
      </c>
      <c r="L1306" s="77">
        <v>0.1875</v>
      </c>
      <c r="M1306" s="78">
        <v>41486</v>
      </c>
      <c r="N1306" s="96" t="s">
        <v>3583</v>
      </c>
      <c r="O1306" s="2" t="s">
        <v>216</v>
      </c>
      <c r="P1306" s="2" t="s">
        <v>3466</v>
      </c>
      <c r="Q1306" s="2" t="s">
        <v>3472</v>
      </c>
      <c r="R1306" s="23" t="str">
        <f t="shared" si="163"/>
        <v>OK-Noble-16N-8W-25</v>
      </c>
      <c r="S1306" s="23" t="str">
        <f t="shared" si="160"/>
        <v>16N-8W-25</v>
      </c>
      <c r="T1306" s="23" t="str">
        <f t="shared" si="161"/>
        <v>16</v>
      </c>
      <c r="U1306" s="23" t="str">
        <f t="shared" si="164"/>
        <v>N</v>
      </c>
      <c r="V1306" s="23" t="str">
        <f t="shared" si="162"/>
        <v>8</v>
      </c>
      <c r="W1306" s="23" t="str">
        <f t="shared" si="165"/>
        <v>W</v>
      </c>
      <c r="X1306" s="23" t="str">
        <f t="shared" si="166"/>
        <v>OK</v>
      </c>
      <c r="Y1306" s="184" t="str">
        <f t="shared" si="167"/>
        <v>L0008369</v>
      </c>
      <c r="Z1306" s="28"/>
      <c r="AA1306" s="28"/>
      <c r="AB1306" s="23"/>
    </row>
    <row r="1307" spans="1:28" ht="15">
      <c r="A1307" s="23" t="s">
        <v>7728</v>
      </c>
      <c r="B1307" s="2" t="s">
        <v>13</v>
      </c>
      <c r="C1307" s="2" t="s">
        <v>14</v>
      </c>
      <c r="D1307" s="2" t="s">
        <v>1447</v>
      </c>
      <c r="E1307" s="2" t="s">
        <v>1051</v>
      </c>
      <c r="F1307" s="2" t="s">
        <v>15</v>
      </c>
      <c r="G1307" s="2" t="s">
        <v>3479</v>
      </c>
      <c r="H1307" s="2" t="s">
        <v>3518</v>
      </c>
      <c r="I1307" s="2" t="s">
        <v>16</v>
      </c>
      <c r="J1307" s="75">
        <v>67.25</v>
      </c>
      <c r="K1307" s="76">
        <v>2.5</v>
      </c>
      <c r="L1307" s="77">
        <v>0.2</v>
      </c>
      <c r="M1307" s="78">
        <v>41495</v>
      </c>
      <c r="N1307" s="96" t="s">
        <v>3584</v>
      </c>
      <c r="O1307" s="2" t="s">
        <v>233</v>
      </c>
      <c r="P1307" s="2" t="s">
        <v>3466</v>
      </c>
      <c r="Q1307" s="2" t="s">
        <v>3473</v>
      </c>
      <c r="R1307" s="23" t="str">
        <f t="shared" si="163"/>
        <v>OK-Noble-16N-9W-19</v>
      </c>
      <c r="S1307" s="23" t="str">
        <f t="shared" si="160"/>
        <v>16N-9W-19</v>
      </c>
      <c r="T1307" s="23" t="str">
        <f t="shared" si="161"/>
        <v>16</v>
      </c>
      <c r="U1307" s="23" t="str">
        <f t="shared" si="164"/>
        <v>N</v>
      </c>
      <c r="V1307" s="23" t="str">
        <f t="shared" si="162"/>
        <v>9</v>
      </c>
      <c r="W1307" s="23" t="str">
        <f t="shared" si="165"/>
        <v>W</v>
      </c>
      <c r="X1307" s="23" t="str">
        <f t="shared" si="166"/>
        <v>OK</v>
      </c>
      <c r="Y1307" s="184" t="str">
        <f t="shared" si="167"/>
        <v>L0008370</v>
      </c>
      <c r="Z1307" s="28"/>
      <c r="AA1307" s="28"/>
      <c r="AB1307" s="23"/>
    </row>
    <row r="1308" spans="1:28" ht="15">
      <c r="A1308" s="2" t="s">
        <v>7729</v>
      </c>
      <c r="B1308" s="2" t="s">
        <v>13</v>
      </c>
      <c r="C1308" s="2" t="s">
        <v>14</v>
      </c>
      <c r="D1308" s="23" t="s">
        <v>1448</v>
      </c>
      <c r="E1308" s="2" t="s">
        <v>153</v>
      </c>
      <c r="F1308" s="2" t="s">
        <v>15</v>
      </c>
      <c r="G1308" s="2" t="s">
        <v>3479</v>
      </c>
      <c r="H1308" s="2" t="s">
        <v>3524</v>
      </c>
      <c r="I1308" s="2" t="s">
        <v>16</v>
      </c>
      <c r="J1308" s="75">
        <v>77.64</v>
      </c>
      <c r="K1308" s="76">
        <v>3</v>
      </c>
      <c r="L1308" s="77">
        <v>0.1875</v>
      </c>
      <c r="M1308" s="82">
        <v>41496</v>
      </c>
      <c r="N1308" s="96" t="s">
        <v>3585</v>
      </c>
      <c r="O1308" s="2" t="s">
        <v>216</v>
      </c>
      <c r="P1308" s="2" t="s">
        <v>3466</v>
      </c>
      <c r="Q1308" s="2" t="s">
        <v>3472</v>
      </c>
      <c r="R1308" s="23" t="str">
        <f t="shared" si="163"/>
        <v>OK-Noble-16N-8W-25</v>
      </c>
      <c r="S1308" s="23" t="str">
        <f t="shared" si="160"/>
        <v>16N-8W-25</v>
      </c>
      <c r="T1308" s="23" t="str">
        <f t="shared" si="161"/>
        <v>16</v>
      </c>
      <c r="U1308" s="23" t="str">
        <f t="shared" si="164"/>
        <v>N</v>
      </c>
      <c r="V1308" s="23" t="str">
        <f t="shared" si="162"/>
        <v>8</v>
      </c>
      <c r="W1308" s="23" t="str">
        <f t="shared" si="165"/>
        <v>W</v>
      </c>
      <c r="X1308" s="23" t="str">
        <f t="shared" si="166"/>
        <v>OK</v>
      </c>
      <c r="Y1308" s="184" t="str">
        <f t="shared" si="167"/>
        <v>L0008371</v>
      </c>
      <c r="Z1308" s="28"/>
      <c r="AA1308" s="28"/>
      <c r="AB1308" s="23"/>
    </row>
    <row r="1309" spans="1:28" ht="15">
      <c r="A1309" s="2" t="s">
        <v>7730</v>
      </c>
      <c r="B1309" s="2" t="s">
        <v>13</v>
      </c>
      <c r="C1309" s="2" t="s">
        <v>14</v>
      </c>
      <c r="D1309" s="23" t="s">
        <v>1449</v>
      </c>
      <c r="E1309" s="23" t="s">
        <v>2147</v>
      </c>
      <c r="F1309" s="2" t="s">
        <v>15</v>
      </c>
      <c r="G1309" s="23" t="s">
        <v>3477</v>
      </c>
      <c r="H1309" s="2" t="s">
        <v>3523</v>
      </c>
      <c r="I1309" s="2" t="s">
        <v>3463</v>
      </c>
      <c r="J1309" s="75">
        <v>81.38</v>
      </c>
      <c r="K1309" s="76">
        <v>2.2200000000000002</v>
      </c>
      <c r="L1309" s="77">
        <v>0.1875</v>
      </c>
      <c r="M1309" s="82">
        <v>41959</v>
      </c>
      <c r="N1309" s="96" t="s">
        <v>3947</v>
      </c>
      <c r="O1309" s="2" t="s">
        <v>280</v>
      </c>
      <c r="P1309" s="2" t="s">
        <v>3466</v>
      </c>
      <c r="Q1309" s="2" t="s">
        <v>3473</v>
      </c>
      <c r="R1309" s="23" t="str">
        <f t="shared" si="163"/>
        <v>OK-Canadian-16N-9W-14</v>
      </c>
      <c r="S1309" s="23" t="str">
        <f t="shared" si="160"/>
        <v>16N-9W-14</v>
      </c>
      <c r="T1309" s="23" t="str">
        <f t="shared" si="161"/>
        <v>16</v>
      </c>
      <c r="U1309" s="23" t="str">
        <f t="shared" si="164"/>
        <v>N</v>
      </c>
      <c r="V1309" s="23" t="str">
        <f t="shared" si="162"/>
        <v>9</v>
      </c>
      <c r="W1309" s="23" t="str">
        <f t="shared" si="165"/>
        <v>W</v>
      </c>
      <c r="X1309" s="23" t="str">
        <f t="shared" si="166"/>
        <v>OK</v>
      </c>
      <c r="Y1309" s="184" t="str">
        <f t="shared" si="167"/>
        <v>L0008372</v>
      </c>
      <c r="Z1309" s="28"/>
      <c r="AA1309" s="28"/>
      <c r="AB1309" s="23"/>
    </row>
    <row r="1310" spans="1:28" ht="15">
      <c r="A1310" s="23" t="s">
        <v>7731</v>
      </c>
      <c r="B1310" s="2" t="s">
        <v>13</v>
      </c>
      <c r="C1310" s="2" t="s">
        <v>14</v>
      </c>
      <c r="D1310" s="23" t="s">
        <v>1450</v>
      </c>
      <c r="E1310" s="23" t="s">
        <v>2552</v>
      </c>
      <c r="F1310" s="2" t="s">
        <v>15</v>
      </c>
      <c r="G1310" s="23" t="s">
        <v>3479</v>
      </c>
      <c r="H1310" s="2" t="s">
        <v>3518</v>
      </c>
      <c r="I1310" s="2" t="s">
        <v>16</v>
      </c>
      <c r="J1310" s="75">
        <v>73.91</v>
      </c>
      <c r="K1310" s="76">
        <v>13.88888</v>
      </c>
      <c r="L1310" s="77">
        <v>0.2</v>
      </c>
      <c r="M1310" s="78">
        <v>41498</v>
      </c>
      <c r="N1310" s="96" t="s">
        <v>3586</v>
      </c>
      <c r="O1310" s="2" t="s">
        <v>233</v>
      </c>
      <c r="P1310" s="2" t="s">
        <v>3466</v>
      </c>
      <c r="Q1310" s="2" t="s">
        <v>3473</v>
      </c>
      <c r="R1310" s="23" t="str">
        <f t="shared" si="163"/>
        <v>OK-Noble-16N-9W-19</v>
      </c>
      <c r="S1310" s="23" t="str">
        <f t="shared" si="160"/>
        <v>16N-9W-19</v>
      </c>
      <c r="T1310" s="23" t="str">
        <f t="shared" si="161"/>
        <v>16</v>
      </c>
      <c r="U1310" s="23" t="str">
        <f t="shared" si="164"/>
        <v>N</v>
      </c>
      <c r="V1310" s="23" t="str">
        <f t="shared" si="162"/>
        <v>9</v>
      </c>
      <c r="W1310" s="23" t="str">
        <f t="shared" si="165"/>
        <v>W</v>
      </c>
      <c r="X1310" s="23" t="str">
        <f t="shared" si="166"/>
        <v>OK</v>
      </c>
      <c r="Y1310" s="184" t="str">
        <f t="shared" si="167"/>
        <v>L0008373</v>
      </c>
      <c r="Z1310" s="28"/>
      <c r="AA1310" s="28"/>
      <c r="AB1310" s="23"/>
    </row>
    <row r="1311" spans="1:28" ht="15">
      <c r="A1311" s="2" t="s">
        <v>7732</v>
      </c>
      <c r="B1311" s="23" t="s">
        <v>13</v>
      </c>
      <c r="C1311" s="2" t="s">
        <v>14</v>
      </c>
      <c r="D1311" s="23" t="s">
        <v>1451</v>
      </c>
      <c r="E1311" s="23" t="s">
        <v>2147</v>
      </c>
      <c r="F1311" s="2" t="s">
        <v>15</v>
      </c>
      <c r="G1311" s="2" t="s">
        <v>3477</v>
      </c>
      <c r="H1311" s="23" t="s">
        <v>3510</v>
      </c>
      <c r="I1311" s="2" t="s">
        <v>16</v>
      </c>
      <c r="J1311" s="75">
        <v>80.55</v>
      </c>
      <c r="K1311" s="76">
        <v>0.66666000000000003</v>
      </c>
      <c r="L1311" s="77">
        <v>0.1875</v>
      </c>
      <c r="M1311" s="82">
        <v>41504</v>
      </c>
      <c r="N1311" s="94" t="s">
        <v>3948</v>
      </c>
      <c r="O1311" s="2" t="s">
        <v>112</v>
      </c>
      <c r="P1311" s="2" t="s">
        <v>3466</v>
      </c>
      <c r="Q1311" s="2" t="s">
        <v>3473</v>
      </c>
      <c r="R1311" s="23" t="str">
        <f t="shared" si="163"/>
        <v>OK-Canadian-16N-9W-10</v>
      </c>
      <c r="S1311" s="23" t="str">
        <f t="shared" si="160"/>
        <v>16N-9W-10</v>
      </c>
      <c r="T1311" s="23" t="str">
        <f t="shared" si="161"/>
        <v>16</v>
      </c>
      <c r="U1311" s="23" t="str">
        <f t="shared" si="164"/>
        <v>N</v>
      </c>
      <c r="V1311" s="23" t="str">
        <f t="shared" si="162"/>
        <v>9</v>
      </c>
      <c r="W1311" s="23" t="str">
        <f t="shared" si="165"/>
        <v>W</v>
      </c>
      <c r="X1311" s="23" t="str">
        <f t="shared" si="166"/>
        <v>OK</v>
      </c>
      <c r="Y1311" s="184" t="str">
        <f t="shared" si="167"/>
        <v>L0008374</v>
      </c>
      <c r="Z1311" s="28"/>
      <c r="AA1311" s="28"/>
      <c r="AB1311" s="23"/>
    </row>
    <row r="1312" spans="1:28" ht="15">
      <c r="A1312" s="2" t="s">
        <v>7733</v>
      </c>
      <c r="B1312" s="2" t="s">
        <v>13</v>
      </c>
      <c r="C1312" s="2" t="s">
        <v>14</v>
      </c>
      <c r="D1312" s="23" t="s">
        <v>1452</v>
      </c>
      <c r="E1312" s="23" t="s">
        <v>3126</v>
      </c>
      <c r="F1312" s="2" t="s">
        <v>15</v>
      </c>
      <c r="G1312" s="23" t="s">
        <v>3477</v>
      </c>
      <c r="H1312" s="2" t="s">
        <v>3508</v>
      </c>
      <c r="I1312" s="2" t="s">
        <v>16</v>
      </c>
      <c r="J1312" s="75">
        <v>79.75</v>
      </c>
      <c r="K1312" s="76">
        <v>22.22</v>
      </c>
      <c r="L1312" s="77">
        <v>0.1875</v>
      </c>
      <c r="M1312" s="82">
        <v>41525</v>
      </c>
      <c r="N1312" s="96" t="s">
        <v>3949</v>
      </c>
      <c r="O1312" s="2" t="s">
        <v>280</v>
      </c>
      <c r="P1312" s="2" t="s">
        <v>3466</v>
      </c>
      <c r="Q1312" s="2" t="s">
        <v>3473</v>
      </c>
      <c r="R1312" s="23" t="str">
        <f t="shared" si="163"/>
        <v>OK-Canadian-16N-9W-14</v>
      </c>
      <c r="S1312" s="23" t="str">
        <f t="shared" si="160"/>
        <v>16N-9W-14</v>
      </c>
      <c r="T1312" s="23" t="str">
        <f t="shared" si="161"/>
        <v>16</v>
      </c>
      <c r="U1312" s="23" t="str">
        <f t="shared" si="164"/>
        <v>N</v>
      </c>
      <c r="V1312" s="23" t="str">
        <f t="shared" si="162"/>
        <v>9</v>
      </c>
      <c r="W1312" s="23" t="str">
        <f t="shared" si="165"/>
        <v>W</v>
      </c>
      <c r="X1312" s="23" t="str">
        <f t="shared" si="166"/>
        <v>OK</v>
      </c>
      <c r="Y1312" s="184" t="str">
        <f t="shared" si="167"/>
        <v>L0008375</v>
      </c>
      <c r="Z1312" s="28"/>
      <c r="AA1312" s="28"/>
      <c r="AB1312" s="23"/>
    </row>
    <row r="1313" spans="1:28" ht="15">
      <c r="A1313" s="23" t="s">
        <v>7734</v>
      </c>
      <c r="B1313" s="2" t="s">
        <v>13</v>
      </c>
      <c r="C1313" s="2" t="s">
        <v>14</v>
      </c>
      <c r="D1313" s="2" t="s">
        <v>1453</v>
      </c>
      <c r="E1313" s="23" t="s">
        <v>201</v>
      </c>
      <c r="F1313" s="2" t="s">
        <v>15</v>
      </c>
      <c r="G1313" s="2" t="s">
        <v>3477</v>
      </c>
      <c r="H1313" s="2" t="s">
        <v>3514</v>
      </c>
      <c r="I1313" s="2" t="s">
        <v>16</v>
      </c>
      <c r="J1313" s="75">
        <v>20.53</v>
      </c>
      <c r="K1313" s="76">
        <v>15</v>
      </c>
      <c r="L1313" s="77">
        <v>0.1875</v>
      </c>
      <c r="M1313" s="78">
        <v>41995</v>
      </c>
      <c r="N1313" s="96" t="s">
        <v>3950</v>
      </c>
      <c r="O1313" s="2" t="s">
        <v>218</v>
      </c>
      <c r="P1313" s="2" t="s">
        <v>3466</v>
      </c>
      <c r="Q1313" s="2" t="s">
        <v>3473</v>
      </c>
      <c r="R1313" s="23" t="str">
        <f t="shared" si="163"/>
        <v>OK-Canadian-16N-9W-20</v>
      </c>
      <c r="S1313" s="23" t="str">
        <f t="shared" si="160"/>
        <v>16N-9W-20</v>
      </c>
      <c r="T1313" s="23" t="str">
        <f t="shared" si="161"/>
        <v>16</v>
      </c>
      <c r="U1313" s="23" t="str">
        <f t="shared" si="164"/>
        <v>N</v>
      </c>
      <c r="V1313" s="23" t="str">
        <f t="shared" si="162"/>
        <v>9</v>
      </c>
      <c r="W1313" s="23" t="str">
        <f t="shared" si="165"/>
        <v>W</v>
      </c>
      <c r="X1313" s="23" t="str">
        <f t="shared" si="166"/>
        <v>OK</v>
      </c>
      <c r="Y1313" s="184" t="str">
        <f t="shared" si="167"/>
        <v>L0008376</v>
      </c>
      <c r="Z1313" s="28"/>
      <c r="AA1313" s="28"/>
      <c r="AB1313" s="23"/>
    </row>
    <row r="1314" spans="1:28" ht="15">
      <c r="A1314" s="2" t="s">
        <v>7735</v>
      </c>
      <c r="B1314" s="2" t="s">
        <v>13</v>
      </c>
      <c r="C1314" s="2" t="s">
        <v>14</v>
      </c>
      <c r="D1314" s="2" t="s">
        <v>1454</v>
      </c>
      <c r="E1314" s="2" t="s">
        <v>723</v>
      </c>
      <c r="F1314" s="2" t="s">
        <v>15</v>
      </c>
      <c r="G1314" s="2" t="s">
        <v>3477</v>
      </c>
      <c r="H1314" s="2" t="s">
        <v>3514</v>
      </c>
      <c r="I1314" s="2" t="s">
        <v>16</v>
      </c>
      <c r="J1314" s="75">
        <v>8.11</v>
      </c>
      <c r="K1314" s="76">
        <v>0.22444500000000001</v>
      </c>
      <c r="L1314" s="77">
        <v>0.125</v>
      </c>
      <c r="M1314" s="78">
        <v>41432</v>
      </c>
      <c r="N1314" s="96" t="s">
        <v>5603</v>
      </c>
      <c r="O1314" s="2" t="s">
        <v>218</v>
      </c>
      <c r="P1314" s="2" t="s">
        <v>3466</v>
      </c>
      <c r="Q1314" s="2" t="s">
        <v>3473</v>
      </c>
      <c r="R1314" s="23" t="str">
        <f t="shared" si="163"/>
        <v>OK-Canadian-16N-9W-20</v>
      </c>
      <c r="S1314" s="23" t="str">
        <f t="shared" si="160"/>
        <v>16N-9W-20</v>
      </c>
      <c r="T1314" s="23" t="str">
        <f t="shared" si="161"/>
        <v>16</v>
      </c>
      <c r="U1314" s="23" t="str">
        <f t="shared" si="164"/>
        <v>N</v>
      </c>
      <c r="V1314" s="23" t="str">
        <f t="shared" si="162"/>
        <v>9</v>
      </c>
      <c r="W1314" s="23" t="str">
        <f t="shared" si="165"/>
        <v>W</v>
      </c>
      <c r="X1314" s="23" t="str">
        <f t="shared" si="166"/>
        <v>OK</v>
      </c>
      <c r="Y1314" s="184" t="str">
        <f t="shared" si="167"/>
        <v>L0008377</v>
      </c>
      <c r="Z1314" s="28"/>
      <c r="AA1314" s="28"/>
      <c r="AB1314" s="23"/>
    </row>
    <row r="1315" spans="1:28" ht="15">
      <c r="A1315" s="2" t="s">
        <v>7736</v>
      </c>
      <c r="B1315" s="2" t="s">
        <v>13</v>
      </c>
      <c r="C1315" s="2" t="s">
        <v>14</v>
      </c>
      <c r="D1315" s="2" t="s">
        <v>1455</v>
      </c>
      <c r="E1315" s="23" t="s">
        <v>2207</v>
      </c>
      <c r="F1315" s="2" t="s">
        <v>15</v>
      </c>
      <c r="G1315" s="2" t="s">
        <v>3477</v>
      </c>
      <c r="H1315" s="2" t="s">
        <v>3510</v>
      </c>
      <c r="I1315" s="2" t="s">
        <v>16</v>
      </c>
      <c r="J1315" s="75">
        <v>37.97</v>
      </c>
      <c r="K1315" s="76">
        <v>0.97140700000000002</v>
      </c>
      <c r="L1315" s="77">
        <v>0.1875</v>
      </c>
      <c r="M1315" s="78">
        <v>41529</v>
      </c>
      <c r="N1315" s="96" t="s">
        <v>5604</v>
      </c>
      <c r="O1315" s="2" t="s">
        <v>112</v>
      </c>
      <c r="P1315" s="2" t="s">
        <v>3466</v>
      </c>
      <c r="Q1315" s="2" t="s">
        <v>3473</v>
      </c>
      <c r="R1315" s="23" t="str">
        <f t="shared" si="163"/>
        <v>OK-Canadian-16N-9W-10</v>
      </c>
      <c r="S1315" s="23" t="str">
        <f t="shared" si="160"/>
        <v>16N-9W-10</v>
      </c>
      <c r="T1315" s="23" t="str">
        <f t="shared" si="161"/>
        <v>16</v>
      </c>
      <c r="U1315" s="23" t="str">
        <f t="shared" si="164"/>
        <v>N</v>
      </c>
      <c r="V1315" s="23" t="str">
        <f t="shared" si="162"/>
        <v>9</v>
      </c>
      <c r="W1315" s="23" t="str">
        <f t="shared" si="165"/>
        <v>W</v>
      </c>
      <c r="X1315" s="23" t="str">
        <f t="shared" si="166"/>
        <v>OK</v>
      </c>
      <c r="Y1315" s="184" t="str">
        <f t="shared" si="167"/>
        <v>L0008378</v>
      </c>
      <c r="Z1315" s="28"/>
      <c r="AA1315" s="28"/>
      <c r="AB1315" s="23"/>
    </row>
    <row r="1316" spans="1:28" ht="15">
      <c r="A1316" s="23" t="s">
        <v>7737</v>
      </c>
      <c r="B1316" s="2" t="s">
        <v>13</v>
      </c>
      <c r="C1316" s="2" t="s">
        <v>14</v>
      </c>
      <c r="D1316" s="23" t="s">
        <v>1456</v>
      </c>
      <c r="E1316" s="23" t="s">
        <v>3188</v>
      </c>
      <c r="F1316" s="23" t="s">
        <v>15</v>
      </c>
      <c r="G1316" s="23" t="s">
        <v>3477</v>
      </c>
      <c r="H1316" s="2" t="s">
        <v>3510</v>
      </c>
      <c r="I1316" s="2" t="s">
        <v>16</v>
      </c>
      <c r="J1316" s="75">
        <v>42.3</v>
      </c>
      <c r="K1316" s="76">
        <v>0.97140599999999999</v>
      </c>
      <c r="L1316" s="77">
        <v>0.1875</v>
      </c>
      <c r="M1316" s="82">
        <v>41543</v>
      </c>
      <c r="N1316" s="96" t="s">
        <v>5605</v>
      </c>
      <c r="O1316" s="23" t="s">
        <v>112</v>
      </c>
      <c r="P1316" s="23" t="s">
        <v>3466</v>
      </c>
      <c r="Q1316" s="23" t="s">
        <v>3473</v>
      </c>
      <c r="R1316" s="23" t="str">
        <f t="shared" si="163"/>
        <v>OK-Canadian-16N-9W-10</v>
      </c>
      <c r="S1316" s="23" t="str">
        <f t="shared" si="160"/>
        <v>16N-9W-10</v>
      </c>
      <c r="T1316" s="23" t="str">
        <f t="shared" si="161"/>
        <v>16</v>
      </c>
      <c r="U1316" s="23" t="str">
        <f t="shared" si="164"/>
        <v>N</v>
      </c>
      <c r="V1316" s="23" t="str">
        <f t="shared" si="162"/>
        <v>9</v>
      </c>
      <c r="W1316" s="23" t="str">
        <f t="shared" si="165"/>
        <v>W</v>
      </c>
      <c r="X1316" s="23" t="str">
        <f t="shared" si="166"/>
        <v>OK</v>
      </c>
      <c r="Y1316" s="184" t="str">
        <f t="shared" si="167"/>
        <v>L0008379</v>
      </c>
      <c r="Z1316" s="28"/>
      <c r="AA1316" s="28"/>
      <c r="AB1316" s="23"/>
    </row>
    <row r="1317" spans="1:28" ht="15">
      <c r="A1317" s="2" t="s">
        <v>7738</v>
      </c>
      <c r="B1317" s="2" t="s">
        <v>13</v>
      </c>
      <c r="C1317" s="2" t="s">
        <v>14</v>
      </c>
      <c r="D1317" s="23" t="s">
        <v>1457</v>
      </c>
      <c r="E1317" s="2" t="s">
        <v>215</v>
      </c>
      <c r="F1317" s="23" t="s">
        <v>15</v>
      </c>
      <c r="G1317" s="23" t="s">
        <v>3477</v>
      </c>
      <c r="H1317" s="2" t="s">
        <v>3510</v>
      </c>
      <c r="I1317" s="2" t="s">
        <v>16</v>
      </c>
      <c r="J1317" s="75">
        <v>39.590000000000003</v>
      </c>
      <c r="K1317" s="76">
        <v>0.67203000000000002</v>
      </c>
      <c r="L1317" s="77">
        <v>0.1875</v>
      </c>
      <c r="M1317" s="82">
        <v>42034</v>
      </c>
      <c r="N1317" s="96" t="s">
        <v>5606</v>
      </c>
      <c r="O1317" s="23" t="s">
        <v>112</v>
      </c>
      <c r="P1317" s="23" t="s">
        <v>3466</v>
      </c>
      <c r="Q1317" s="23" t="s">
        <v>3473</v>
      </c>
      <c r="R1317" s="23" t="str">
        <f t="shared" si="163"/>
        <v>OK-Canadian-16N-9W-10</v>
      </c>
      <c r="S1317" s="23" t="str">
        <f t="shared" si="160"/>
        <v>16N-9W-10</v>
      </c>
      <c r="T1317" s="23" t="str">
        <f t="shared" si="161"/>
        <v>16</v>
      </c>
      <c r="U1317" s="23" t="str">
        <f t="shared" si="164"/>
        <v>N</v>
      </c>
      <c r="V1317" s="23" t="str">
        <f t="shared" si="162"/>
        <v>9</v>
      </c>
      <c r="W1317" s="23" t="str">
        <f t="shared" si="165"/>
        <v>W</v>
      </c>
      <c r="X1317" s="23" t="str">
        <f t="shared" si="166"/>
        <v>OK</v>
      </c>
      <c r="Y1317" s="184" t="str">
        <f t="shared" si="167"/>
        <v>L0008380</v>
      </c>
      <c r="Z1317" s="28"/>
      <c r="AA1317" s="28"/>
      <c r="AB1317" s="23"/>
    </row>
    <row r="1318" spans="1:28" ht="15">
      <c r="A1318" s="2" t="s">
        <v>7739</v>
      </c>
      <c r="B1318" s="2" t="s">
        <v>13</v>
      </c>
      <c r="C1318" s="2" t="s">
        <v>14</v>
      </c>
      <c r="D1318" s="23" t="s">
        <v>1458</v>
      </c>
      <c r="E1318" s="2" t="s">
        <v>723</v>
      </c>
      <c r="F1318" s="23" t="s">
        <v>15</v>
      </c>
      <c r="G1318" s="23" t="s">
        <v>3477</v>
      </c>
      <c r="H1318" s="2" t="s">
        <v>3516</v>
      </c>
      <c r="I1318" s="2" t="s">
        <v>16</v>
      </c>
      <c r="J1318" s="75">
        <v>39.85</v>
      </c>
      <c r="K1318" s="76">
        <v>5</v>
      </c>
      <c r="L1318" s="77">
        <v>0.25</v>
      </c>
      <c r="M1318" s="78">
        <v>41556</v>
      </c>
      <c r="N1318" s="96" t="s">
        <v>3951</v>
      </c>
      <c r="O1318" s="23" t="s">
        <v>782</v>
      </c>
      <c r="P1318" s="23" t="s">
        <v>3466</v>
      </c>
      <c r="Q1318" s="23" t="s">
        <v>3473</v>
      </c>
      <c r="R1318" s="23" t="str">
        <f t="shared" si="163"/>
        <v>OK-Canadian-16N-9W-29</v>
      </c>
      <c r="S1318" s="23" t="str">
        <f t="shared" si="160"/>
        <v>16N-9W-29</v>
      </c>
      <c r="T1318" s="23" t="str">
        <f t="shared" si="161"/>
        <v>16</v>
      </c>
      <c r="U1318" s="23" t="str">
        <f t="shared" si="164"/>
        <v>N</v>
      </c>
      <c r="V1318" s="23" t="str">
        <f t="shared" si="162"/>
        <v>9</v>
      </c>
      <c r="W1318" s="23" t="str">
        <f t="shared" si="165"/>
        <v>W</v>
      </c>
      <c r="X1318" s="23" t="str">
        <f t="shared" si="166"/>
        <v>OK</v>
      </c>
      <c r="Y1318" s="184" t="str">
        <f t="shared" si="167"/>
        <v>L0008381</v>
      </c>
      <c r="Z1318" s="28"/>
      <c r="AA1318" s="28"/>
      <c r="AB1318" s="23"/>
    </row>
    <row r="1319" spans="1:28" ht="15">
      <c r="A1319" s="23" t="s">
        <v>7740</v>
      </c>
      <c r="B1319" s="2" t="s">
        <v>13</v>
      </c>
      <c r="C1319" s="2" t="s">
        <v>14</v>
      </c>
      <c r="D1319" s="23" t="s">
        <v>1459</v>
      </c>
      <c r="E1319" s="23" t="s">
        <v>2147</v>
      </c>
      <c r="F1319" s="23" t="s">
        <v>15</v>
      </c>
      <c r="G1319" s="23" t="s">
        <v>3477</v>
      </c>
      <c r="H1319" s="2" t="s">
        <v>3516</v>
      </c>
      <c r="I1319" s="2" t="s">
        <v>16</v>
      </c>
      <c r="J1319" s="75">
        <v>38.049999999999997</v>
      </c>
      <c r="K1319" s="76">
        <v>2.5</v>
      </c>
      <c r="L1319" s="77">
        <v>0.25</v>
      </c>
      <c r="M1319" s="82">
        <v>41552</v>
      </c>
      <c r="N1319" s="96" t="s">
        <v>4635</v>
      </c>
      <c r="O1319" s="23" t="s">
        <v>782</v>
      </c>
      <c r="P1319" s="23" t="s">
        <v>3466</v>
      </c>
      <c r="Q1319" s="23" t="s">
        <v>3473</v>
      </c>
      <c r="R1319" s="23" t="str">
        <f t="shared" si="163"/>
        <v>OK-Canadian-16N-9W-29</v>
      </c>
      <c r="S1319" s="23" t="str">
        <f t="shared" si="160"/>
        <v>16N-9W-29</v>
      </c>
      <c r="T1319" s="23" t="str">
        <f t="shared" si="161"/>
        <v>16</v>
      </c>
      <c r="U1319" s="23" t="str">
        <f t="shared" si="164"/>
        <v>N</v>
      </c>
      <c r="V1319" s="23" t="str">
        <f t="shared" si="162"/>
        <v>9</v>
      </c>
      <c r="W1319" s="23" t="str">
        <f t="shared" si="165"/>
        <v>W</v>
      </c>
      <c r="X1319" s="23" t="str">
        <f t="shared" si="166"/>
        <v>OK</v>
      </c>
      <c r="Y1319" s="184" t="str">
        <f t="shared" si="167"/>
        <v>L0008382</v>
      </c>
      <c r="Z1319" s="28"/>
      <c r="AA1319" s="28"/>
      <c r="AB1319" s="23"/>
    </row>
    <row r="1320" spans="1:28" ht="15">
      <c r="A1320" s="2" t="s">
        <v>7741</v>
      </c>
      <c r="B1320" s="2" t="s">
        <v>13</v>
      </c>
      <c r="C1320" s="2" t="s">
        <v>14</v>
      </c>
      <c r="D1320" s="23" t="s">
        <v>1460</v>
      </c>
      <c r="E1320" s="2" t="s">
        <v>1396</v>
      </c>
      <c r="F1320" s="23" t="s">
        <v>15</v>
      </c>
      <c r="G1320" s="23" t="s">
        <v>3477</v>
      </c>
      <c r="H1320" s="2" t="s">
        <v>3516</v>
      </c>
      <c r="I1320" s="2" t="s">
        <v>16</v>
      </c>
      <c r="J1320" s="75">
        <v>39.020000000000003</v>
      </c>
      <c r="K1320" s="76">
        <v>2.5</v>
      </c>
      <c r="L1320" s="77">
        <v>0.25</v>
      </c>
      <c r="M1320" s="82">
        <v>41566</v>
      </c>
      <c r="N1320" s="96" t="s">
        <v>4636</v>
      </c>
      <c r="O1320" s="23" t="s">
        <v>782</v>
      </c>
      <c r="P1320" s="23" t="s">
        <v>3466</v>
      </c>
      <c r="Q1320" s="23" t="s">
        <v>3473</v>
      </c>
      <c r="R1320" s="23" t="str">
        <f t="shared" si="163"/>
        <v>OK-Canadian-16N-9W-29</v>
      </c>
      <c r="S1320" s="23" t="str">
        <f t="shared" si="160"/>
        <v>16N-9W-29</v>
      </c>
      <c r="T1320" s="23" t="str">
        <f t="shared" si="161"/>
        <v>16</v>
      </c>
      <c r="U1320" s="23" t="str">
        <f t="shared" si="164"/>
        <v>N</v>
      </c>
      <c r="V1320" s="23" t="str">
        <f t="shared" si="162"/>
        <v>9</v>
      </c>
      <c r="W1320" s="23" t="str">
        <f t="shared" si="165"/>
        <v>W</v>
      </c>
      <c r="X1320" s="23" t="str">
        <f t="shared" si="166"/>
        <v>OK</v>
      </c>
      <c r="Y1320" s="184" t="str">
        <f t="shared" si="167"/>
        <v>L0008383</v>
      </c>
      <c r="Z1320" s="28"/>
      <c r="AA1320" s="28"/>
      <c r="AB1320" s="23"/>
    </row>
    <row r="1321" spans="1:28" ht="15">
      <c r="A1321" s="2" t="s">
        <v>7742</v>
      </c>
      <c r="B1321" s="2" t="s">
        <v>13</v>
      </c>
      <c r="C1321" s="2" t="s">
        <v>14</v>
      </c>
      <c r="D1321" s="23" t="s">
        <v>1461</v>
      </c>
      <c r="E1321" s="2" t="s">
        <v>111</v>
      </c>
      <c r="F1321" s="23" t="s">
        <v>15</v>
      </c>
      <c r="G1321" s="23" t="s">
        <v>3477</v>
      </c>
      <c r="H1321" s="2" t="s">
        <v>3516</v>
      </c>
      <c r="I1321" s="2" t="s">
        <v>16</v>
      </c>
      <c r="J1321" s="75">
        <v>38.14</v>
      </c>
      <c r="K1321" s="76">
        <v>10</v>
      </c>
      <c r="L1321" s="77">
        <v>0.25</v>
      </c>
      <c r="M1321" s="82">
        <v>42036</v>
      </c>
      <c r="N1321" s="96" t="s">
        <v>5607</v>
      </c>
      <c r="O1321" s="23" t="s">
        <v>782</v>
      </c>
      <c r="P1321" s="23" t="s">
        <v>3466</v>
      </c>
      <c r="Q1321" s="23" t="s">
        <v>3473</v>
      </c>
      <c r="R1321" s="23" t="str">
        <f t="shared" si="163"/>
        <v>OK-Canadian-16N-9W-29</v>
      </c>
      <c r="S1321" s="23" t="str">
        <f t="shared" si="160"/>
        <v>16N-9W-29</v>
      </c>
      <c r="T1321" s="23" t="str">
        <f t="shared" si="161"/>
        <v>16</v>
      </c>
      <c r="U1321" s="23" t="str">
        <f t="shared" si="164"/>
        <v>N</v>
      </c>
      <c r="V1321" s="23" t="str">
        <f t="shared" si="162"/>
        <v>9</v>
      </c>
      <c r="W1321" s="23" t="str">
        <f t="shared" si="165"/>
        <v>W</v>
      </c>
      <c r="X1321" s="23" t="str">
        <f t="shared" si="166"/>
        <v>OK</v>
      </c>
      <c r="Y1321" s="184" t="str">
        <f t="shared" si="167"/>
        <v>L0008384</v>
      </c>
      <c r="Z1321" s="28"/>
      <c r="AA1321" s="28"/>
      <c r="AB1321" s="23"/>
    </row>
    <row r="1322" spans="1:28" ht="15">
      <c r="A1322" s="23" t="s">
        <v>7743</v>
      </c>
      <c r="B1322" s="2" t="s">
        <v>13</v>
      </c>
      <c r="C1322" s="2" t="s">
        <v>14</v>
      </c>
      <c r="D1322" s="23" t="s">
        <v>1462</v>
      </c>
      <c r="E1322" s="23" t="s">
        <v>1274</v>
      </c>
      <c r="F1322" s="23" t="s">
        <v>15</v>
      </c>
      <c r="G1322" s="23" t="s">
        <v>3479</v>
      </c>
      <c r="H1322" s="2" t="s">
        <v>3524</v>
      </c>
      <c r="I1322" s="2" t="s">
        <v>16</v>
      </c>
      <c r="J1322" s="75">
        <v>79.13</v>
      </c>
      <c r="K1322" s="76">
        <v>0.30952400000000002</v>
      </c>
      <c r="L1322" s="77">
        <v>0.1875</v>
      </c>
      <c r="M1322" s="78">
        <v>41564</v>
      </c>
      <c r="N1322" s="96" t="s">
        <v>5608</v>
      </c>
      <c r="O1322" s="23" t="s">
        <v>216</v>
      </c>
      <c r="P1322" s="23" t="s">
        <v>3466</v>
      </c>
      <c r="Q1322" s="23" t="s">
        <v>3472</v>
      </c>
      <c r="R1322" s="23" t="str">
        <f t="shared" si="163"/>
        <v>OK-Noble-16N-8W-25</v>
      </c>
      <c r="S1322" s="23" t="str">
        <f t="shared" si="160"/>
        <v>16N-8W-25</v>
      </c>
      <c r="T1322" s="23" t="str">
        <f t="shared" si="161"/>
        <v>16</v>
      </c>
      <c r="U1322" s="23" t="str">
        <f t="shared" si="164"/>
        <v>N</v>
      </c>
      <c r="V1322" s="23" t="str">
        <f t="shared" si="162"/>
        <v>8</v>
      </c>
      <c r="W1322" s="23" t="str">
        <f t="shared" si="165"/>
        <v>W</v>
      </c>
      <c r="X1322" s="23" t="str">
        <f t="shared" si="166"/>
        <v>OK</v>
      </c>
      <c r="Y1322" s="184" t="str">
        <f t="shared" si="167"/>
        <v>L0008385</v>
      </c>
      <c r="Z1322" s="28"/>
      <c r="AA1322" s="28"/>
      <c r="AB1322" s="23"/>
    </row>
    <row r="1323" spans="1:28" ht="15">
      <c r="A1323" s="2" t="s">
        <v>7744</v>
      </c>
      <c r="B1323" s="2" t="s">
        <v>13</v>
      </c>
      <c r="C1323" s="2" t="s">
        <v>14</v>
      </c>
      <c r="D1323" s="23" t="s">
        <v>1463</v>
      </c>
      <c r="E1323" s="23" t="s">
        <v>1274</v>
      </c>
      <c r="F1323" s="23" t="s">
        <v>15</v>
      </c>
      <c r="G1323" s="23" t="s">
        <v>3479</v>
      </c>
      <c r="H1323" s="2" t="s">
        <v>3524</v>
      </c>
      <c r="I1323" s="2" t="s">
        <v>16</v>
      </c>
      <c r="J1323" s="75">
        <v>86.65</v>
      </c>
      <c r="K1323" s="76">
        <v>0.83333330000000005</v>
      </c>
      <c r="L1323" s="77">
        <v>0.1875</v>
      </c>
      <c r="M1323" s="82">
        <v>41564</v>
      </c>
      <c r="N1323" s="96" t="s">
        <v>5609</v>
      </c>
      <c r="O1323" s="23" t="s">
        <v>216</v>
      </c>
      <c r="P1323" s="23" t="s">
        <v>3466</v>
      </c>
      <c r="Q1323" s="23" t="s">
        <v>3472</v>
      </c>
      <c r="R1323" s="23" t="str">
        <f t="shared" si="163"/>
        <v>OK-Noble-16N-8W-25</v>
      </c>
      <c r="S1323" s="23" t="str">
        <f t="shared" si="160"/>
        <v>16N-8W-25</v>
      </c>
      <c r="T1323" s="23" t="str">
        <f t="shared" si="161"/>
        <v>16</v>
      </c>
      <c r="U1323" s="23" t="str">
        <f t="shared" si="164"/>
        <v>N</v>
      </c>
      <c r="V1323" s="23" t="str">
        <f t="shared" si="162"/>
        <v>8</v>
      </c>
      <c r="W1323" s="23" t="str">
        <f t="shared" si="165"/>
        <v>W</v>
      </c>
      <c r="X1323" s="23" t="str">
        <f t="shared" si="166"/>
        <v>OK</v>
      </c>
      <c r="Y1323" s="184" t="str">
        <f t="shared" si="167"/>
        <v>L0008386</v>
      </c>
      <c r="Z1323" s="28"/>
      <c r="AA1323" s="28"/>
      <c r="AB1323" s="23"/>
    </row>
    <row r="1324" spans="1:28" ht="15">
      <c r="A1324" s="2" t="s">
        <v>7745</v>
      </c>
      <c r="B1324" s="2" t="s">
        <v>13</v>
      </c>
      <c r="C1324" s="2" t="s">
        <v>14</v>
      </c>
      <c r="D1324" s="23" t="s">
        <v>1464</v>
      </c>
      <c r="E1324" s="2" t="s">
        <v>774</v>
      </c>
      <c r="F1324" s="23" t="s">
        <v>15</v>
      </c>
      <c r="G1324" s="23" t="s">
        <v>3479</v>
      </c>
      <c r="H1324" s="2" t="s">
        <v>3524</v>
      </c>
      <c r="I1324" s="2" t="s">
        <v>16</v>
      </c>
      <c r="J1324" s="75">
        <v>74.34</v>
      </c>
      <c r="K1324" s="76">
        <v>0.30952400000000002</v>
      </c>
      <c r="L1324" s="77">
        <v>0.2</v>
      </c>
      <c r="M1324" s="82">
        <v>41580</v>
      </c>
      <c r="N1324" s="96" t="s">
        <v>5610</v>
      </c>
      <c r="O1324" s="23" t="s">
        <v>216</v>
      </c>
      <c r="P1324" s="23" t="s">
        <v>3466</v>
      </c>
      <c r="Q1324" s="23" t="s">
        <v>3472</v>
      </c>
      <c r="R1324" s="23" t="str">
        <f t="shared" si="163"/>
        <v>OK-Noble-16N-8W-25</v>
      </c>
      <c r="S1324" s="23" t="str">
        <f t="shared" si="160"/>
        <v>16N-8W-25</v>
      </c>
      <c r="T1324" s="23" t="str">
        <f t="shared" si="161"/>
        <v>16</v>
      </c>
      <c r="U1324" s="23" t="str">
        <f t="shared" si="164"/>
        <v>N</v>
      </c>
      <c r="V1324" s="23" t="str">
        <f t="shared" si="162"/>
        <v>8</v>
      </c>
      <c r="W1324" s="23" t="str">
        <f t="shared" si="165"/>
        <v>W</v>
      </c>
      <c r="X1324" s="23" t="str">
        <f t="shared" si="166"/>
        <v>OK</v>
      </c>
      <c r="Y1324" s="184" t="str">
        <f t="shared" si="167"/>
        <v>L0008387</v>
      </c>
      <c r="Z1324" s="28"/>
      <c r="AA1324" s="28"/>
      <c r="AB1324" s="23"/>
    </row>
    <row r="1325" spans="1:28" ht="15">
      <c r="A1325" s="23" t="s">
        <v>7746</v>
      </c>
      <c r="B1325" s="2" t="s">
        <v>13</v>
      </c>
      <c r="C1325" s="2" t="s">
        <v>14</v>
      </c>
      <c r="D1325" s="23" t="s">
        <v>1465</v>
      </c>
      <c r="E1325" s="2" t="s">
        <v>215</v>
      </c>
      <c r="F1325" s="23" t="s">
        <v>15</v>
      </c>
      <c r="G1325" s="23" t="s">
        <v>3479</v>
      </c>
      <c r="H1325" s="2" t="s">
        <v>3524</v>
      </c>
      <c r="I1325" s="2" t="s">
        <v>16</v>
      </c>
      <c r="J1325" s="75">
        <v>73.38</v>
      </c>
      <c r="K1325" s="76">
        <v>0.30952400000000002</v>
      </c>
      <c r="L1325" s="77">
        <v>0.2</v>
      </c>
      <c r="M1325" s="82">
        <v>42048</v>
      </c>
      <c r="N1325" s="96" t="s">
        <v>5611</v>
      </c>
      <c r="O1325" s="23" t="s">
        <v>216</v>
      </c>
      <c r="P1325" s="23" t="s">
        <v>3466</v>
      </c>
      <c r="Q1325" s="23" t="s">
        <v>3472</v>
      </c>
      <c r="R1325" s="23" t="str">
        <f t="shared" si="163"/>
        <v>OK-Noble-16N-8W-25</v>
      </c>
      <c r="S1325" s="23" t="str">
        <f t="shared" si="160"/>
        <v>16N-8W-25</v>
      </c>
      <c r="T1325" s="23" t="str">
        <f t="shared" si="161"/>
        <v>16</v>
      </c>
      <c r="U1325" s="23" t="str">
        <f t="shared" si="164"/>
        <v>N</v>
      </c>
      <c r="V1325" s="23" t="str">
        <f t="shared" si="162"/>
        <v>8</v>
      </c>
      <c r="W1325" s="23" t="str">
        <f t="shared" si="165"/>
        <v>W</v>
      </c>
      <c r="X1325" s="23" t="str">
        <f t="shared" si="166"/>
        <v>OK</v>
      </c>
      <c r="Y1325" s="184" t="str">
        <f t="shared" si="167"/>
        <v>L0008388</v>
      </c>
      <c r="Z1325" s="28"/>
      <c r="AA1325" s="28"/>
      <c r="AB1325" s="23"/>
    </row>
    <row r="1326" spans="1:28" ht="15">
      <c r="A1326" s="2" t="s">
        <v>7747</v>
      </c>
      <c r="B1326" s="2" t="s">
        <v>13</v>
      </c>
      <c r="C1326" s="2" t="s">
        <v>14</v>
      </c>
      <c r="D1326" s="23" t="s">
        <v>1466</v>
      </c>
      <c r="E1326" s="2" t="s">
        <v>1396</v>
      </c>
      <c r="F1326" s="23" t="s">
        <v>15</v>
      </c>
      <c r="G1326" s="23" t="s">
        <v>3479</v>
      </c>
      <c r="H1326" s="2" t="s">
        <v>3524</v>
      </c>
      <c r="I1326" s="2" t="s">
        <v>16</v>
      </c>
      <c r="J1326" s="75">
        <v>85.69</v>
      </c>
      <c r="K1326" s="76">
        <v>0.41666999999999998</v>
      </c>
      <c r="L1326" s="77">
        <v>0.1875</v>
      </c>
      <c r="M1326" s="78">
        <v>41575</v>
      </c>
      <c r="N1326" s="96" t="s">
        <v>5612</v>
      </c>
      <c r="O1326" s="23" t="s">
        <v>216</v>
      </c>
      <c r="P1326" s="23" t="s">
        <v>3466</v>
      </c>
      <c r="Q1326" s="23" t="s">
        <v>3472</v>
      </c>
      <c r="R1326" s="23" t="str">
        <f t="shared" si="163"/>
        <v>OK-Noble-16N-8W-25</v>
      </c>
      <c r="S1326" s="23" t="str">
        <f t="shared" si="160"/>
        <v>16N-8W-25</v>
      </c>
      <c r="T1326" s="23" t="str">
        <f t="shared" si="161"/>
        <v>16</v>
      </c>
      <c r="U1326" s="23" t="str">
        <f t="shared" si="164"/>
        <v>N</v>
      </c>
      <c r="V1326" s="23" t="str">
        <f t="shared" si="162"/>
        <v>8</v>
      </c>
      <c r="W1326" s="23" t="str">
        <f t="shared" si="165"/>
        <v>W</v>
      </c>
      <c r="X1326" s="23" t="str">
        <f t="shared" si="166"/>
        <v>OK</v>
      </c>
      <c r="Y1326" s="184" t="str">
        <f t="shared" si="167"/>
        <v>L0008389</v>
      </c>
      <c r="Z1326" s="28"/>
      <c r="AA1326" s="28"/>
      <c r="AB1326" s="23"/>
    </row>
    <row r="1327" spans="1:28" ht="15">
      <c r="A1327" s="2" t="s">
        <v>7748</v>
      </c>
      <c r="B1327" s="2" t="s">
        <v>13</v>
      </c>
      <c r="C1327" s="2" t="s">
        <v>14</v>
      </c>
      <c r="D1327" s="23" t="s">
        <v>1467</v>
      </c>
      <c r="E1327" s="2" t="s">
        <v>354</v>
      </c>
      <c r="F1327" s="23" t="s">
        <v>15</v>
      </c>
      <c r="G1327" s="23" t="s">
        <v>3479</v>
      </c>
      <c r="H1327" s="2" t="s">
        <v>3524</v>
      </c>
      <c r="I1327" s="2" t="s">
        <v>16</v>
      </c>
      <c r="J1327" s="75">
        <v>78.98</v>
      </c>
      <c r="K1327" s="76">
        <v>0.92857199999999995</v>
      </c>
      <c r="L1327" s="77">
        <v>0.1875</v>
      </c>
      <c r="M1327" s="82">
        <v>41572</v>
      </c>
      <c r="N1327" s="96" t="s">
        <v>5613</v>
      </c>
      <c r="O1327" s="23" t="s">
        <v>216</v>
      </c>
      <c r="P1327" s="23" t="s">
        <v>3466</v>
      </c>
      <c r="Q1327" s="23" t="s">
        <v>3472</v>
      </c>
      <c r="R1327" s="23" t="str">
        <f t="shared" si="163"/>
        <v>OK-Noble-16N-8W-25</v>
      </c>
      <c r="S1327" s="23" t="str">
        <f t="shared" si="160"/>
        <v>16N-8W-25</v>
      </c>
      <c r="T1327" s="23" t="str">
        <f t="shared" si="161"/>
        <v>16</v>
      </c>
      <c r="U1327" s="23" t="str">
        <f t="shared" si="164"/>
        <v>N</v>
      </c>
      <c r="V1327" s="23" t="str">
        <f t="shared" si="162"/>
        <v>8</v>
      </c>
      <c r="W1327" s="23" t="str">
        <f t="shared" si="165"/>
        <v>W</v>
      </c>
      <c r="X1327" s="23" t="str">
        <f t="shared" si="166"/>
        <v>OK</v>
      </c>
      <c r="Y1327" s="184" t="str">
        <f t="shared" si="167"/>
        <v>L0008390</v>
      </c>
      <c r="Z1327" s="28"/>
      <c r="AA1327" s="28"/>
      <c r="AB1327" s="23"/>
    </row>
    <row r="1328" spans="1:28" ht="15">
      <c r="A1328" s="23" t="s">
        <v>7749</v>
      </c>
      <c r="B1328" s="2" t="s">
        <v>13</v>
      </c>
      <c r="C1328" s="2" t="s">
        <v>14</v>
      </c>
      <c r="D1328" s="23" t="s">
        <v>1468</v>
      </c>
      <c r="E1328" s="23" t="s">
        <v>3063</v>
      </c>
      <c r="F1328" s="23" t="s">
        <v>15</v>
      </c>
      <c r="G1328" s="23" t="s">
        <v>3479</v>
      </c>
      <c r="H1328" s="2" t="s">
        <v>3524</v>
      </c>
      <c r="I1328" s="2" t="s">
        <v>16</v>
      </c>
      <c r="J1328" s="75">
        <v>77.150000000000006</v>
      </c>
      <c r="K1328" s="76">
        <v>0.83333299999999999</v>
      </c>
      <c r="L1328" s="77">
        <v>0.1875</v>
      </c>
      <c r="M1328" s="82">
        <v>41586</v>
      </c>
      <c r="N1328" s="96" t="s">
        <v>5614</v>
      </c>
      <c r="O1328" s="23" t="s">
        <v>216</v>
      </c>
      <c r="P1328" s="23" t="s">
        <v>3466</v>
      </c>
      <c r="Q1328" s="23" t="s">
        <v>3472</v>
      </c>
      <c r="R1328" s="23" t="str">
        <f t="shared" si="163"/>
        <v>OK-Noble-16N-8W-25</v>
      </c>
      <c r="S1328" s="23" t="str">
        <f t="shared" si="160"/>
        <v>16N-8W-25</v>
      </c>
      <c r="T1328" s="23" t="str">
        <f t="shared" si="161"/>
        <v>16</v>
      </c>
      <c r="U1328" s="23" t="str">
        <f t="shared" si="164"/>
        <v>N</v>
      </c>
      <c r="V1328" s="23" t="str">
        <f t="shared" si="162"/>
        <v>8</v>
      </c>
      <c r="W1328" s="23" t="str">
        <f t="shared" si="165"/>
        <v>W</v>
      </c>
      <c r="X1328" s="23" t="str">
        <f t="shared" si="166"/>
        <v>OK</v>
      </c>
      <c r="Y1328" s="184" t="str">
        <f t="shared" si="167"/>
        <v>L0008391</v>
      </c>
      <c r="Z1328" s="28"/>
      <c r="AA1328" s="28"/>
      <c r="AB1328" s="23"/>
    </row>
    <row r="1329" spans="1:28" ht="15">
      <c r="A1329" s="2" t="s">
        <v>7750</v>
      </c>
      <c r="B1329" s="2" t="s">
        <v>13</v>
      </c>
      <c r="C1329" s="2" t="s">
        <v>14</v>
      </c>
      <c r="D1329" s="23" t="s">
        <v>1469</v>
      </c>
      <c r="E1329" s="2" t="s">
        <v>215</v>
      </c>
      <c r="F1329" s="23" t="s">
        <v>15</v>
      </c>
      <c r="G1329" s="23" t="s">
        <v>3479</v>
      </c>
      <c r="H1329" s="2" t="s">
        <v>3524</v>
      </c>
      <c r="I1329" s="2" t="s">
        <v>16</v>
      </c>
      <c r="J1329" s="75">
        <v>83.97</v>
      </c>
      <c r="K1329" s="76">
        <v>1.875</v>
      </c>
      <c r="L1329" s="77">
        <v>0.1875</v>
      </c>
      <c r="M1329" s="82">
        <v>42065</v>
      </c>
      <c r="N1329" s="96" t="s">
        <v>5615</v>
      </c>
      <c r="O1329" s="23" t="s">
        <v>216</v>
      </c>
      <c r="P1329" s="23" t="s">
        <v>3466</v>
      </c>
      <c r="Q1329" s="23" t="s">
        <v>3472</v>
      </c>
      <c r="R1329" s="23" t="str">
        <f t="shared" si="163"/>
        <v>OK-Noble-16N-8W-25</v>
      </c>
      <c r="S1329" s="23" t="str">
        <f t="shared" si="160"/>
        <v>16N-8W-25</v>
      </c>
      <c r="T1329" s="23" t="str">
        <f t="shared" si="161"/>
        <v>16</v>
      </c>
      <c r="U1329" s="23" t="str">
        <f t="shared" si="164"/>
        <v>N</v>
      </c>
      <c r="V1329" s="23" t="str">
        <f t="shared" si="162"/>
        <v>8</v>
      </c>
      <c r="W1329" s="23" t="str">
        <f t="shared" si="165"/>
        <v>W</v>
      </c>
      <c r="X1329" s="23" t="str">
        <f t="shared" si="166"/>
        <v>OK</v>
      </c>
      <c r="Y1329" s="184" t="str">
        <f t="shared" si="167"/>
        <v>L0008392</v>
      </c>
      <c r="Z1329" s="28"/>
      <c r="AA1329" s="28"/>
      <c r="AB1329" s="23"/>
    </row>
    <row r="1330" spans="1:28" ht="15">
      <c r="A1330" s="2" t="s">
        <v>7751</v>
      </c>
      <c r="B1330" s="2" t="s">
        <v>13</v>
      </c>
      <c r="C1330" s="2" t="s">
        <v>14</v>
      </c>
      <c r="D1330" s="23" t="s">
        <v>1470</v>
      </c>
      <c r="E1330" s="2" t="s">
        <v>774</v>
      </c>
      <c r="F1330" s="23" t="s">
        <v>15</v>
      </c>
      <c r="G1330" s="23" t="s">
        <v>3479</v>
      </c>
      <c r="H1330" s="2" t="s">
        <v>3524</v>
      </c>
      <c r="I1330" s="2" t="s">
        <v>16</v>
      </c>
      <c r="J1330" s="75">
        <v>77.400000000000006</v>
      </c>
      <c r="K1330" s="76">
        <v>0</v>
      </c>
      <c r="L1330" s="77">
        <v>0.2</v>
      </c>
      <c r="M1330" s="78">
        <v>41585</v>
      </c>
      <c r="N1330" s="96" t="s">
        <v>5616</v>
      </c>
      <c r="O1330" s="23" t="s">
        <v>216</v>
      </c>
      <c r="P1330" s="23" t="s">
        <v>3466</v>
      </c>
      <c r="Q1330" s="23" t="s">
        <v>3472</v>
      </c>
      <c r="R1330" s="23" t="str">
        <f t="shared" si="163"/>
        <v>OK-Noble-16N-8W-25</v>
      </c>
      <c r="S1330" s="23" t="str">
        <f t="shared" si="160"/>
        <v>16N-8W-25</v>
      </c>
      <c r="T1330" s="23" t="str">
        <f t="shared" si="161"/>
        <v>16</v>
      </c>
      <c r="U1330" s="23" t="str">
        <f t="shared" si="164"/>
        <v>N</v>
      </c>
      <c r="V1330" s="23" t="str">
        <f t="shared" si="162"/>
        <v>8</v>
      </c>
      <c r="W1330" s="23" t="str">
        <f t="shared" si="165"/>
        <v>W</v>
      </c>
      <c r="X1330" s="23" t="str">
        <f t="shared" si="166"/>
        <v>OK</v>
      </c>
      <c r="Y1330" s="184" t="str">
        <f t="shared" si="167"/>
        <v>L0008393</v>
      </c>
      <c r="Z1330" s="28"/>
      <c r="AA1330" s="28"/>
      <c r="AB1330" s="23"/>
    </row>
    <row r="1331" spans="1:28" ht="15">
      <c r="A1331" s="23" t="s">
        <v>7752</v>
      </c>
      <c r="B1331" s="2" t="s">
        <v>13</v>
      </c>
      <c r="C1331" s="2" t="s">
        <v>14</v>
      </c>
      <c r="D1331" s="23" t="s">
        <v>1472</v>
      </c>
      <c r="E1331" s="23" t="s">
        <v>2147</v>
      </c>
      <c r="F1331" s="23" t="s">
        <v>15</v>
      </c>
      <c r="G1331" s="23" t="s">
        <v>3479</v>
      </c>
      <c r="H1331" s="2" t="s">
        <v>3524</v>
      </c>
      <c r="I1331" s="2" t="s">
        <v>16</v>
      </c>
      <c r="J1331" s="75">
        <v>43.55</v>
      </c>
      <c r="K1331" s="76">
        <v>0.25</v>
      </c>
      <c r="L1331" s="77">
        <v>0.1875</v>
      </c>
      <c r="M1331" s="82">
        <v>41568</v>
      </c>
      <c r="N1331" s="96" t="s">
        <v>3587</v>
      </c>
      <c r="O1331" s="23" t="s">
        <v>216</v>
      </c>
      <c r="P1331" s="23" t="s">
        <v>3466</v>
      </c>
      <c r="Q1331" s="23" t="s">
        <v>3472</v>
      </c>
      <c r="R1331" s="23" t="str">
        <f t="shared" si="163"/>
        <v>OK-Noble-16N-8W-25</v>
      </c>
      <c r="S1331" s="23" t="str">
        <f t="shared" si="160"/>
        <v>16N-8W-25</v>
      </c>
      <c r="T1331" s="23" t="str">
        <f t="shared" si="161"/>
        <v>16</v>
      </c>
      <c r="U1331" s="23" t="str">
        <f t="shared" si="164"/>
        <v>N</v>
      </c>
      <c r="V1331" s="23" t="str">
        <f t="shared" si="162"/>
        <v>8</v>
      </c>
      <c r="W1331" s="23" t="str">
        <f t="shared" si="165"/>
        <v>W</v>
      </c>
      <c r="X1331" s="23" t="str">
        <f t="shared" si="166"/>
        <v>OK</v>
      </c>
      <c r="Y1331" s="184" t="str">
        <f t="shared" si="167"/>
        <v>L0008394</v>
      </c>
      <c r="Z1331" s="28"/>
      <c r="AA1331" s="28"/>
      <c r="AB1331" s="23"/>
    </row>
    <row r="1332" spans="1:28" ht="15">
      <c r="A1332" s="2" t="s">
        <v>7753</v>
      </c>
      <c r="B1332" s="2" t="s">
        <v>13</v>
      </c>
      <c r="C1332" s="2" t="s">
        <v>14</v>
      </c>
      <c r="D1332" s="23" t="s">
        <v>1473</v>
      </c>
      <c r="E1332" s="23" t="s">
        <v>201</v>
      </c>
      <c r="F1332" s="23" t="s">
        <v>15</v>
      </c>
      <c r="G1332" s="23" t="s">
        <v>3479</v>
      </c>
      <c r="H1332" s="2" t="s">
        <v>3524</v>
      </c>
      <c r="I1332" s="2" t="s">
        <v>16</v>
      </c>
      <c r="J1332" s="75">
        <v>82.52</v>
      </c>
      <c r="K1332" s="76">
        <v>0.41666700000000001</v>
      </c>
      <c r="L1332" s="77">
        <v>0.1875</v>
      </c>
      <c r="M1332" s="82">
        <v>41582</v>
      </c>
      <c r="N1332" s="96" t="s">
        <v>4637</v>
      </c>
      <c r="O1332" s="23" t="s">
        <v>216</v>
      </c>
      <c r="P1332" s="23" t="s">
        <v>3466</v>
      </c>
      <c r="Q1332" s="23" t="s">
        <v>3472</v>
      </c>
      <c r="R1332" s="23" t="str">
        <f t="shared" si="163"/>
        <v>OK-Noble-16N-8W-25</v>
      </c>
      <c r="S1332" s="23" t="str">
        <f t="shared" si="160"/>
        <v>16N-8W-25</v>
      </c>
      <c r="T1332" s="23" t="str">
        <f t="shared" si="161"/>
        <v>16</v>
      </c>
      <c r="U1332" s="23" t="str">
        <f t="shared" si="164"/>
        <v>N</v>
      </c>
      <c r="V1332" s="23" t="str">
        <f t="shared" si="162"/>
        <v>8</v>
      </c>
      <c r="W1332" s="23" t="str">
        <f t="shared" si="165"/>
        <v>W</v>
      </c>
      <c r="X1332" s="23" t="str">
        <f t="shared" si="166"/>
        <v>OK</v>
      </c>
      <c r="Y1332" s="184" t="str">
        <f t="shared" si="167"/>
        <v>L0008395</v>
      </c>
      <c r="Z1332" s="28"/>
      <c r="AA1332" s="28"/>
      <c r="AB1332" s="23"/>
    </row>
    <row r="1333" spans="1:28" ht="15">
      <c r="A1333" s="2" t="s">
        <v>7754</v>
      </c>
      <c r="B1333" s="2" t="s">
        <v>13</v>
      </c>
      <c r="C1333" s="2" t="s">
        <v>14</v>
      </c>
      <c r="D1333" s="23" t="s">
        <v>1474</v>
      </c>
      <c r="E1333" s="2" t="s">
        <v>1051</v>
      </c>
      <c r="F1333" s="23" t="s">
        <v>15</v>
      </c>
      <c r="G1333" s="23" t="s">
        <v>3479</v>
      </c>
      <c r="H1333" s="2" t="s">
        <v>3524</v>
      </c>
      <c r="I1333" s="2" t="s">
        <v>16</v>
      </c>
      <c r="J1333" s="75">
        <v>77.87</v>
      </c>
      <c r="K1333" s="76">
        <v>0.41666700000000001</v>
      </c>
      <c r="L1333" s="77">
        <v>0.2</v>
      </c>
      <c r="M1333" s="82">
        <v>42080</v>
      </c>
      <c r="N1333" s="96" t="s">
        <v>5617</v>
      </c>
      <c r="O1333" s="23" t="s">
        <v>216</v>
      </c>
      <c r="P1333" s="23" t="s">
        <v>3466</v>
      </c>
      <c r="Q1333" s="23" t="s">
        <v>3472</v>
      </c>
      <c r="R1333" s="23" t="str">
        <f t="shared" si="163"/>
        <v>OK-Noble-16N-8W-25</v>
      </c>
      <c r="S1333" s="23" t="str">
        <f t="shared" si="160"/>
        <v>16N-8W-25</v>
      </c>
      <c r="T1333" s="23" t="str">
        <f t="shared" si="161"/>
        <v>16</v>
      </c>
      <c r="U1333" s="23" t="str">
        <f t="shared" si="164"/>
        <v>N</v>
      </c>
      <c r="V1333" s="23" t="str">
        <f t="shared" si="162"/>
        <v>8</v>
      </c>
      <c r="W1333" s="23" t="str">
        <f t="shared" si="165"/>
        <v>W</v>
      </c>
      <c r="X1333" s="23" t="str">
        <f t="shared" si="166"/>
        <v>OK</v>
      </c>
      <c r="Y1333" s="184" t="str">
        <f t="shared" si="167"/>
        <v>L0008396</v>
      </c>
      <c r="Z1333" s="28"/>
      <c r="AA1333" s="28"/>
      <c r="AB1333" s="23"/>
    </row>
    <row r="1334" spans="1:28" ht="15">
      <c r="A1334" s="23" t="s">
        <v>7755</v>
      </c>
      <c r="B1334" s="2" t="s">
        <v>13</v>
      </c>
      <c r="C1334" s="2" t="s">
        <v>14</v>
      </c>
      <c r="D1334" s="23" t="s">
        <v>1475</v>
      </c>
      <c r="E1334" s="2" t="s">
        <v>766</v>
      </c>
      <c r="F1334" s="23" t="s">
        <v>15</v>
      </c>
      <c r="G1334" s="23" t="s">
        <v>3479</v>
      </c>
      <c r="H1334" s="2" t="s">
        <v>3524</v>
      </c>
      <c r="I1334" s="2" t="s">
        <v>16</v>
      </c>
      <c r="J1334" s="75">
        <v>88.43</v>
      </c>
      <c r="K1334" s="76">
        <v>0.30952400000000002</v>
      </c>
      <c r="L1334" s="77">
        <v>0.2</v>
      </c>
      <c r="M1334" s="78">
        <v>41568</v>
      </c>
      <c r="N1334" s="96" t="s">
        <v>3952</v>
      </c>
      <c r="O1334" s="23" t="s">
        <v>216</v>
      </c>
      <c r="P1334" s="23" t="s">
        <v>3466</v>
      </c>
      <c r="Q1334" s="23" t="s">
        <v>3472</v>
      </c>
      <c r="R1334" s="23" t="str">
        <f t="shared" si="163"/>
        <v>OK-Noble-16N-8W-25</v>
      </c>
      <c r="S1334" s="23" t="str">
        <f t="shared" si="160"/>
        <v>16N-8W-25</v>
      </c>
      <c r="T1334" s="23" t="str">
        <f t="shared" si="161"/>
        <v>16</v>
      </c>
      <c r="U1334" s="23" t="str">
        <f t="shared" si="164"/>
        <v>N</v>
      </c>
      <c r="V1334" s="23" t="str">
        <f t="shared" si="162"/>
        <v>8</v>
      </c>
      <c r="W1334" s="23" t="str">
        <f t="shared" si="165"/>
        <v>W</v>
      </c>
      <c r="X1334" s="23" t="str">
        <f t="shared" si="166"/>
        <v>OK</v>
      </c>
      <c r="Y1334" s="184" t="str">
        <f t="shared" si="167"/>
        <v>L0008397</v>
      </c>
      <c r="Z1334" s="28"/>
      <c r="AA1334" s="28"/>
      <c r="AB1334" s="23"/>
    </row>
    <row r="1335" spans="1:28" ht="15">
      <c r="A1335" s="2" t="s">
        <v>7756</v>
      </c>
      <c r="B1335" s="2" t="s">
        <v>13</v>
      </c>
      <c r="C1335" s="2" t="s">
        <v>14</v>
      </c>
      <c r="D1335" s="23" t="s">
        <v>1476</v>
      </c>
      <c r="E1335" s="23" t="s">
        <v>1777</v>
      </c>
      <c r="F1335" s="23" t="s">
        <v>15</v>
      </c>
      <c r="G1335" s="23" t="s">
        <v>3479</v>
      </c>
      <c r="H1335" s="2" t="s">
        <v>3518</v>
      </c>
      <c r="I1335" s="2" t="s">
        <v>16</v>
      </c>
      <c r="J1335" s="75">
        <v>113.62</v>
      </c>
      <c r="K1335" s="76">
        <v>8.1666620000000005</v>
      </c>
      <c r="L1335" s="77">
        <v>0.1875</v>
      </c>
      <c r="M1335" s="82">
        <v>41579</v>
      </c>
      <c r="N1335" s="96" t="s">
        <v>4638</v>
      </c>
      <c r="O1335" s="23" t="s">
        <v>233</v>
      </c>
      <c r="P1335" s="23" t="s">
        <v>3466</v>
      </c>
      <c r="Q1335" s="23" t="s">
        <v>3473</v>
      </c>
      <c r="R1335" s="23" t="str">
        <f t="shared" si="163"/>
        <v>OK-Noble-16N-9W-19</v>
      </c>
      <c r="S1335" s="23" t="str">
        <f t="shared" si="160"/>
        <v>16N-9W-19</v>
      </c>
      <c r="T1335" s="23" t="str">
        <f t="shared" si="161"/>
        <v>16</v>
      </c>
      <c r="U1335" s="23" t="str">
        <f t="shared" si="164"/>
        <v>N</v>
      </c>
      <c r="V1335" s="23" t="str">
        <f t="shared" si="162"/>
        <v>9</v>
      </c>
      <c r="W1335" s="23" t="str">
        <f t="shared" si="165"/>
        <v>W</v>
      </c>
      <c r="X1335" s="23" t="str">
        <f t="shared" si="166"/>
        <v>OK</v>
      </c>
      <c r="Y1335" s="184" t="str">
        <f t="shared" si="167"/>
        <v>L0008398</v>
      </c>
      <c r="Z1335" s="28"/>
      <c r="AA1335" s="28"/>
      <c r="AB1335" s="23"/>
    </row>
    <row r="1336" spans="1:28" ht="15">
      <c r="A1336" s="2" t="s">
        <v>7757</v>
      </c>
      <c r="B1336" s="2" t="s">
        <v>13</v>
      </c>
      <c r="C1336" s="2" t="s">
        <v>14</v>
      </c>
      <c r="D1336" s="23" t="s">
        <v>1477</v>
      </c>
      <c r="E1336" s="2" t="s">
        <v>898</v>
      </c>
      <c r="F1336" s="23" t="s">
        <v>15</v>
      </c>
      <c r="G1336" s="23" t="s">
        <v>3479</v>
      </c>
      <c r="H1336" s="2" t="s">
        <v>3518</v>
      </c>
      <c r="I1336" s="2" t="s">
        <v>16</v>
      </c>
      <c r="J1336" s="75">
        <v>121.52</v>
      </c>
      <c r="K1336" s="76">
        <v>8.1666620000000005</v>
      </c>
      <c r="L1336" s="77">
        <v>0.1875</v>
      </c>
      <c r="M1336" s="82">
        <v>41593</v>
      </c>
      <c r="N1336" s="96" t="s">
        <v>3953</v>
      </c>
      <c r="O1336" s="23" t="s">
        <v>233</v>
      </c>
      <c r="P1336" s="23" t="s">
        <v>3466</v>
      </c>
      <c r="Q1336" s="23" t="s">
        <v>3473</v>
      </c>
      <c r="R1336" s="23" t="str">
        <f t="shared" si="163"/>
        <v>OK-Noble-16N-9W-19</v>
      </c>
      <c r="S1336" s="23" t="str">
        <f t="shared" si="160"/>
        <v>16N-9W-19</v>
      </c>
      <c r="T1336" s="23" t="str">
        <f t="shared" si="161"/>
        <v>16</v>
      </c>
      <c r="U1336" s="23" t="str">
        <f t="shared" si="164"/>
        <v>N</v>
      </c>
      <c r="V1336" s="23" t="str">
        <f t="shared" si="162"/>
        <v>9</v>
      </c>
      <c r="W1336" s="23" t="str">
        <f t="shared" si="165"/>
        <v>W</v>
      </c>
      <c r="X1336" s="23" t="str">
        <f t="shared" si="166"/>
        <v>OK</v>
      </c>
      <c r="Y1336" s="184" t="str">
        <f t="shared" si="167"/>
        <v>L0008399</v>
      </c>
      <c r="Z1336" s="28"/>
      <c r="AA1336" s="28"/>
      <c r="AB1336" s="23"/>
    </row>
    <row r="1337" spans="1:28" ht="15">
      <c r="A1337" s="23" t="s">
        <v>7758</v>
      </c>
      <c r="B1337" s="2" t="s">
        <v>13</v>
      </c>
      <c r="C1337" s="2" t="s">
        <v>14</v>
      </c>
      <c r="D1337" s="23" t="s">
        <v>1478</v>
      </c>
      <c r="E1337" s="2" t="s">
        <v>354</v>
      </c>
      <c r="F1337" s="23" t="s">
        <v>15</v>
      </c>
      <c r="G1337" s="23" t="s">
        <v>3479</v>
      </c>
      <c r="H1337" s="2" t="s">
        <v>3518</v>
      </c>
      <c r="I1337" s="2" t="s">
        <v>16</v>
      </c>
      <c r="J1337" s="75">
        <v>118.92</v>
      </c>
      <c r="K1337" s="76">
        <v>8.1666620000000005</v>
      </c>
      <c r="L1337" s="77">
        <v>0.2</v>
      </c>
      <c r="M1337" s="82">
        <v>42070</v>
      </c>
      <c r="N1337" s="96" t="s">
        <v>5618</v>
      </c>
      <c r="O1337" s="23" t="s">
        <v>233</v>
      </c>
      <c r="P1337" s="23" t="s">
        <v>3466</v>
      </c>
      <c r="Q1337" s="23" t="s">
        <v>3473</v>
      </c>
      <c r="R1337" s="23" t="str">
        <f t="shared" si="163"/>
        <v>OK-Noble-16N-9W-19</v>
      </c>
      <c r="S1337" s="23" t="str">
        <f t="shared" si="160"/>
        <v>16N-9W-19</v>
      </c>
      <c r="T1337" s="23" t="str">
        <f t="shared" si="161"/>
        <v>16</v>
      </c>
      <c r="U1337" s="23" t="str">
        <f t="shared" si="164"/>
        <v>N</v>
      </c>
      <c r="V1337" s="23" t="str">
        <f t="shared" si="162"/>
        <v>9</v>
      </c>
      <c r="W1337" s="23" t="str">
        <f t="shared" si="165"/>
        <v>W</v>
      </c>
      <c r="X1337" s="23" t="str">
        <f t="shared" si="166"/>
        <v>OK</v>
      </c>
      <c r="Y1337" s="184" t="str">
        <f t="shared" si="167"/>
        <v>L0008400</v>
      </c>
      <c r="Z1337" s="28"/>
      <c r="AA1337" s="28"/>
      <c r="AB1337" s="23"/>
    </row>
    <row r="1338" spans="1:28" ht="15">
      <c r="A1338" s="2" t="s">
        <v>7759</v>
      </c>
      <c r="B1338" s="2" t="s">
        <v>13</v>
      </c>
      <c r="C1338" s="2" t="s">
        <v>14</v>
      </c>
      <c r="D1338" s="23" t="s">
        <v>1479</v>
      </c>
      <c r="E1338" s="2" t="s">
        <v>1177</v>
      </c>
      <c r="F1338" s="23" t="s">
        <v>15</v>
      </c>
      <c r="G1338" s="23" t="s">
        <v>3479</v>
      </c>
      <c r="H1338" s="2" t="s">
        <v>3524</v>
      </c>
      <c r="I1338" s="2" t="s">
        <v>16</v>
      </c>
      <c r="J1338" s="75">
        <v>85.01</v>
      </c>
      <c r="K1338" s="76">
        <v>5</v>
      </c>
      <c r="L1338" s="80">
        <v>0.1875</v>
      </c>
      <c r="M1338" s="78">
        <v>41645</v>
      </c>
      <c r="N1338" s="96" t="s">
        <v>3954</v>
      </c>
      <c r="O1338" s="23" t="s">
        <v>216</v>
      </c>
      <c r="P1338" s="23" t="s">
        <v>3466</v>
      </c>
      <c r="Q1338" s="23" t="s">
        <v>3472</v>
      </c>
      <c r="R1338" s="23" t="str">
        <f t="shared" si="163"/>
        <v>OK-Noble-16N-8W-25</v>
      </c>
      <c r="S1338" s="23" t="str">
        <f t="shared" si="160"/>
        <v>16N-8W-25</v>
      </c>
      <c r="T1338" s="23" t="str">
        <f t="shared" si="161"/>
        <v>16</v>
      </c>
      <c r="U1338" s="23" t="str">
        <f t="shared" si="164"/>
        <v>N</v>
      </c>
      <c r="V1338" s="23" t="str">
        <f t="shared" si="162"/>
        <v>8</v>
      </c>
      <c r="W1338" s="23" t="str">
        <f t="shared" si="165"/>
        <v>W</v>
      </c>
      <c r="X1338" s="23" t="str">
        <f t="shared" si="166"/>
        <v>OK</v>
      </c>
      <c r="Y1338" s="184" t="str">
        <f t="shared" si="167"/>
        <v>L0008401</v>
      </c>
      <c r="Z1338" s="28"/>
      <c r="AA1338" s="28"/>
      <c r="AB1338" s="23"/>
    </row>
    <row r="1339" spans="1:28" ht="15">
      <c r="A1339" s="2" t="s">
        <v>7760</v>
      </c>
      <c r="B1339" s="2" t="s">
        <v>13</v>
      </c>
      <c r="C1339" s="2" t="s">
        <v>14</v>
      </c>
      <c r="D1339" s="23" t="s">
        <v>1480</v>
      </c>
      <c r="E1339" s="23" t="s">
        <v>1274</v>
      </c>
      <c r="F1339" s="23" t="s">
        <v>15</v>
      </c>
      <c r="G1339" s="23" t="s">
        <v>3479</v>
      </c>
      <c r="H1339" s="2" t="s">
        <v>3518</v>
      </c>
      <c r="I1339" s="2" t="s">
        <v>16</v>
      </c>
      <c r="J1339" s="75">
        <v>129.07</v>
      </c>
      <c r="K1339" s="76">
        <v>9.5238000000000003E-2</v>
      </c>
      <c r="L1339" s="77">
        <v>0.2</v>
      </c>
      <c r="M1339" s="82">
        <v>41356</v>
      </c>
      <c r="N1339" s="96" t="s">
        <v>5619</v>
      </c>
      <c r="O1339" s="23" t="s">
        <v>233</v>
      </c>
      <c r="P1339" s="23" t="s">
        <v>3466</v>
      </c>
      <c r="Q1339" s="23" t="s">
        <v>3473</v>
      </c>
      <c r="R1339" s="23" t="str">
        <f t="shared" si="163"/>
        <v>OK-Noble-16N-9W-19</v>
      </c>
      <c r="S1339" s="23" t="str">
        <f t="shared" si="160"/>
        <v>16N-9W-19</v>
      </c>
      <c r="T1339" s="23" t="str">
        <f t="shared" si="161"/>
        <v>16</v>
      </c>
      <c r="U1339" s="23" t="str">
        <f t="shared" si="164"/>
        <v>N</v>
      </c>
      <c r="V1339" s="23" t="str">
        <f t="shared" si="162"/>
        <v>9</v>
      </c>
      <c r="W1339" s="23" t="str">
        <f t="shared" si="165"/>
        <v>W</v>
      </c>
      <c r="X1339" s="23" t="str">
        <f t="shared" si="166"/>
        <v>OK</v>
      </c>
      <c r="Y1339" s="184" t="str">
        <f t="shared" si="167"/>
        <v>L0008402</v>
      </c>
      <c r="Z1339" s="28"/>
      <c r="AA1339" s="28"/>
      <c r="AB1339" s="23"/>
    </row>
    <row r="1340" spans="1:28" ht="15">
      <c r="A1340" s="23" t="s">
        <v>7761</v>
      </c>
      <c r="B1340" s="2" t="s">
        <v>13</v>
      </c>
      <c r="C1340" s="2" t="s">
        <v>14</v>
      </c>
      <c r="D1340" s="23" t="s">
        <v>1481</v>
      </c>
      <c r="E1340" s="23" t="s">
        <v>2799</v>
      </c>
      <c r="F1340" s="2" t="s">
        <v>15</v>
      </c>
      <c r="G1340" s="2" t="s">
        <v>3477</v>
      </c>
      <c r="H1340" s="2" t="s">
        <v>3514</v>
      </c>
      <c r="I1340" s="2" t="s">
        <v>16</v>
      </c>
      <c r="J1340" s="75">
        <v>59.96</v>
      </c>
      <c r="K1340" s="76">
        <v>15</v>
      </c>
      <c r="L1340" s="77">
        <v>0.2</v>
      </c>
      <c r="M1340" s="78">
        <v>41466</v>
      </c>
      <c r="N1340" s="96" t="s">
        <v>3955</v>
      </c>
      <c r="O1340" s="23" t="s">
        <v>218</v>
      </c>
      <c r="P1340" s="23" t="s">
        <v>3466</v>
      </c>
      <c r="Q1340" s="23" t="s">
        <v>3473</v>
      </c>
      <c r="R1340" s="23" t="str">
        <f t="shared" si="163"/>
        <v>OK-Canadian-16N-9W-20</v>
      </c>
      <c r="S1340" s="23" t="str">
        <f t="shared" si="160"/>
        <v>16N-9W-20</v>
      </c>
      <c r="T1340" s="23" t="str">
        <f t="shared" si="161"/>
        <v>16</v>
      </c>
      <c r="U1340" s="23" t="str">
        <f t="shared" si="164"/>
        <v>N</v>
      </c>
      <c r="V1340" s="23" t="str">
        <f t="shared" si="162"/>
        <v>9</v>
      </c>
      <c r="W1340" s="23" t="str">
        <f t="shared" si="165"/>
        <v>W</v>
      </c>
      <c r="X1340" s="23" t="str">
        <f t="shared" si="166"/>
        <v>OK</v>
      </c>
      <c r="Y1340" s="184" t="str">
        <f t="shared" si="167"/>
        <v>L0008403</v>
      </c>
      <c r="Z1340" s="28"/>
      <c r="AA1340" s="28"/>
      <c r="AB1340" s="23"/>
    </row>
    <row r="1341" spans="1:28" ht="15">
      <c r="A1341" s="2" t="s">
        <v>7762</v>
      </c>
      <c r="B1341" s="2" t="s">
        <v>13</v>
      </c>
      <c r="C1341" s="2" t="s">
        <v>14</v>
      </c>
      <c r="D1341" s="23" t="s">
        <v>1482</v>
      </c>
      <c r="E1341" s="23" t="s">
        <v>2147</v>
      </c>
      <c r="F1341" s="23" t="s">
        <v>15</v>
      </c>
      <c r="G1341" s="23" t="s">
        <v>3477</v>
      </c>
      <c r="H1341" s="2" t="s">
        <v>3523</v>
      </c>
      <c r="I1341" s="2" t="s">
        <v>3463</v>
      </c>
      <c r="J1341" s="75">
        <v>38.4</v>
      </c>
      <c r="K1341" s="76">
        <v>3.0833330000000001</v>
      </c>
      <c r="L1341" s="77">
        <v>0.2</v>
      </c>
      <c r="M1341" s="82">
        <v>42150</v>
      </c>
      <c r="N1341" s="96" t="s">
        <v>5620</v>
      </c>
      <c r="O1341" s="23" t="s">
        <v>280</v>
      </c>
      <c r="P1341" s="23" t="s">
        <v>3466</v>
      </c>
      <c r="Q1341" s="23" t="s">
        <v>3473</v>
      </c>
      <c r="R1341" s="23" t="str">
        <f t="shared" si="163"/>
        <v>OK-Canadian-16N-9W-14</v>
      </c>
      <c r="S1341" s="23" t="str">
        <f t="shared" si="160"/>
        <v>16N-9W-14</v>
      </c>
      <c r="T1341" s="23" t="str">
        <f t="shared" si="161"/>
        <v>16</v>
      </c>
      <c r="U1341" s="23" t="str">
        <f t="shared" si="164"/>
        <v>N</v>
      </c>
      <c r="V1341" s="23" t="str">
        <f t="shared" si="162"/>
        <v>9</v>
      </c>
      <c r="W1341" s="23" t="str">
        <f t="shared" si="165"/>
        <v>W</v>
      </c>
      <c r="X1341" s="23" t="str">
        <f t="shared" si="166"/>
        <v>OK</v>
      </c>
      <c r="Y1341" s="184" t="str">
        <f t="shared" si="167"/>
        <v>L0008404</v>
      </c>
      <c r="Z1341" s="28"/>
      <c r="AA1341" s="28"/>
      <c r="AB1341" s="23"/>
    </row>
    <row r="1342" spans="1:28" ht="15">
      <c r="A1342" s="2" t="s">
        <v>7763</v>
      </c>
      <c r="B1342" s="2" t="s">
        <v>13</v>
      </c>
      <c r="C1342" s="2" t="s">
        <v>14</v>
      </c>
      <c r="D1342" s="23" t="s">
        <v>1483</v>
      </c>
      <c r="E1342" s="2" t="s">
        <v>955</v>
      </c>
      <c r="F1342" s="23" t="s">
        <v>15</v>
      </c>
      <c r="G1342" s="23" t="s">
        <v>3479</v>
      </c>
      <c r="H1342" s="2" t="s">
        <v>3518</v>
      </c>
      <c r="I1342" s="2" t="s">
        <v>16</v>
      </c>
      <c r="J1342" s="75">
        <v>40.83</v>
      </c>
      <c r="K1342" s="76">
        <v>0.6</v>
      </c>
      <c r="L1342" s="77">
        <v>0.1875</v>
      </c>
      <c r="M1342" s="78">
        <v>41675</v>
      </c>
      <c r="N1342" s="96" t="s">
        <v>4639</v>
      </c>
      <c r="O1342" s="23" t="s">
        <v>233</v>
      </c>
      <c r="P1342" s="23" t="s">
        <v>3466</v>
      </c>
      <c r="Q1342" s="23" t="s">
        <v>3473</v>
      </c>
      <c r="R1342" s="23" t="str">
        <f t="shared" si="163"/>
        <v>OK-Noble-16N-9W-19</v>
      </c>
      <c r="S1342" s="23" t="str">
        <f t="shared" si="160"/>
        <v>16N-9W-19</v>
      </c>
      <c r="T1342" s="23" t="str">
        <f t="shared" si="161"/>
        <v>16</v>
      </c>
      <c r="U1342" s="23" t="str">
        <f t="shared" si="164"/>
        <v>N</v>
      </c>
      <c r="V1342" s="23" t="str">
        <f t="shared" si="162"/>
        <v>9</v>
      </c>
      <c r="W1342" s="23" t="str">
        <f t="shared" si="165"/>
        <v>W</v>
      </c>
      <c r="X1342" s="23" t="str">
        <f t="shared" si="166"/>
        <v>OK</v>
      </c>
      <c r="Y1342" s="184" t="str">
        <f t="shared" si="167"/>
        <v>L0008405</v>
      </c>
      <c r="Z1342" s="28"/>
      <c r="AA1342" s="28"/>
      <c r="AB1342" s="23"/>
    </row>
    <row r="1343" spans="1:28" ht="15">
      <c r="A1343" s="23" t="s">
        <v>7764</v>
      </c>
      <c r="B1343" s="2" t="s">
        <v>13</v>
      </c>
      <c r="C1343" s="2" t="s">
        <v>14</v>
      </c>
      <c r="D1343" s="23" t="s">
        <v>1484</v>
      </c>
      <c r="E1343" s="2" t="s">
        <v>1327</v>
      </c>
      <c r="F1343" s="23" t="s">
        <v>15</v>
      </c>
      <c r="G1343" s="23" t="s">
        <v>3479</v>
      </c>
      <c r="H1343" s="2" t="s">
        <v>3518</v>
      </c>
      <c r="I1343" s="2" t="s">
        <v>16</v>
      </c>
      <c r="J1343" s="75">
        <v>38.56</v>
      </c>
      <c r="K1343" s="76">
        <v>0.1</v>
      </c>
      <c r="L1343" s="77">
        <v>0.1875</v>
      </c>
      <c r="M1343" s="82">
        <v>41671</v>
      </c>
      <c r="N1343" s="96" t="s">
        <v>4640</v>
      </c>
      <c r="O1343" s="23" t="s">
        <v>233</v>
      </c>
      <c r="P1343" s="23" t="s">
        <v>3466</v>
      </c>
      <c r="Q1343" s="23" t="s">
        <v>3473</v>
      </c>
      <c r="R1343" s="23" t="str">
        <f t="shared" si="163"/>
        <v>OK-Noble-16N-9W-19</v>
      </c>
      <c r="S1343" s="23" t="str">
        <f t="shared" si="160"/>
        <v>16N-9W-19</v>
      </c>
      <c r="T1343" s="23" t="str">
        <f t="shared" si="161"/>
        <v>16</v>
      </c>
      <c r="U1343" s="23" t="str">
        <f t="shared" si="164"/>
        <v>N</v>
      </c>
      <c r="V1343" s="23" t="str">
        <f t="shared" si="162"/>
        <v>9</v>
      </c>
      <c r="W1343" s="23" t="str">
        <f t="shared" si="165"/>
        <v>W</v>
      </c>
      <c r="X1343" s="23" t="str">
        <f t="shared" si="166"/>
        <v>OK</v>
      </c>
      <c r="Y1343" s="184" t="str">
        <f t="shared" si="167"/>
        <v>L0008406</v>
      </c>
      <c r="Z1343" s="28"/>
      <c r="AA1343" s="28"/>
      <c r="AB1343" s="23"/>
    </row>
    <row r="1344" spans="1:28" ht="15">
      <c r="A1344" s="2" t="s">
        <v>7765</v>
      </c>
      <c r="B1344" s="2" t="s">
        <v>13</v>
      </c>
      <c r="C1344" s="2" t="s">
        <v>14</v>
      </c>
      <c r="D1344" s="23" t="s">
        <v>1485</v>
      </c>
      <c r="E1344" s="23" t="s">
        <v>1777</v>
      </c>
      <c r="F1344" s="23" t="s">
        <v>15</v>
      </c>
      <c r="G1344" s="23" t="s">
        <v>3479</v>
      </c>
      <c r="H1344" s="2" t="s">
        <v>3518</v>
      </c>
      <c r="I1344" s="2" t="s">
        <v>16</v>
      </c>
      <c r="J1344" s="75">
        <v>43.93</v>
      </c>
      <c r="K1344" s="76">
        <v>0.1</v>
      </c>
      <c r="L1344" s="77">
        <v>0.1875</v>
      </c>
      <c r="M1344" s="82">
        <v>41685</v>
      </c>
      <c r="N1344" s="96" t="s">
        <v>4641</v>
      </c>
      <c r="O1344" s="23" t="s">
        <v>233</v>
      </c>
      <c r="P1344" s="23" t="s">
        <v>3466</v>
      </c>
      <c r="Q1344" s="23" t="s">
        <v>3473</v>
      </c>
      <c r="R1344" s="23" t="str">
        <f t="shared" si="163"/>
        <v>OK-Noble-16N-9W-19</v>
      </c>
      <c r="S1344" s="23" t="str">
        <f t="shared" si="160"/>
        <v>16N-9W-19</v>
      </c>
      <c r="T1344" s="23" t="str">
        <f t="shared" si="161"/>
        <v>16</v>
      </c>
      <c r="U1344" s="23" t="str">
        <f t="shared" si="164"/>
        <v>N</v>
      </c>
      <c r="V1344" s="23" t="str">
        <f t="shared" si="162"/>
        <v>9</v>
      </c>
      <c r="W1344" s="23" t="str">
        <f t="shared" si="165"/>
        <v>W</v>
      </c>
      <c r="X1344" s="23" t="str">
        <f t="shared" si="166"/>
        <v>OK</v>
      </c>
      <c r="Y1344" s="184" t="str">
        <f t="shared" si="167"/>
        <v>L0008407</v>
      </c>
      <c r="Z1344" s="28"/>
      <c r="AA1344" s="28"/>
      <c r="AB1344" s="23"/>
    </row>
    <row r="1345" spans="1:28" ht="15">
      <c r="A1345" s="2" t="s">
        <v>7766</v>
      </c>
      <c r="B1345" s="2" t="s">
        <v>13</v>
      </c>
      <c r="C1345" s="2" t="s">
        <v>14</v>
      </c>
      <c r="D1345" s="23" t="s">
        <v>1486</v>
      </c>
      <c r="E1345" s="2" t="s">
        <v>553</v>
      </c>
      <c r="F1345" s="23" t="s">
        <v>15</v>
      </c>
      <c r="G1345" s="23" t="s">
        <v>3477</v>
      </c>
      <c r="H1345" s="2" t="s">
        <v>3510</v>
      </c>
      <c r="I1345" s="2" t="s">
        <v>16</v>
      </c>
      <c r="J1345" s="75">
        <v>20.09</v>
      </c>
      <c r="K1345" s="76">
        <v>1.1111111</v>
      </c>
      <c r="L1345" s="77">
        <v>0.2</v>
      </c>
      <c r="M1345" s="82">
        <v>42163</v>
      </c>
      <c r="N1345" s="96" t="s">
        <v>5621</v>
      </c>
      <c r="O1345" s="23" t="s">
        <v>112</v>
      </c>
      <c r="P1345" s="23" t="s">
        <v>3466</v>
      </c>
      <c r="Q1345" s="23" t="s">
        <v>3473</v>
      </c>
      <c r="R1345" s="23" t="str">
        <f t="shared" si="163"/>
        <v>OK-Canadian-16N-9W-10</v>
      </c>
      <c r="S1345" s="23" t="str">
        <f t="shared" si="160"/>
        <v>16N-9W-10</v>
      </c>
      <c r="T1345" s="23" t="str">
        <f t="shared" si="161"/>
        <v>16</v>
      </c>
      <c r="U1345" s="23" t="str">
        <f t="shared" si="164"/>
        <v>N</v>
      </c>
      <c r="V1345" s="23" t="str">
        <f t="shared" si="162"/>
        <v>9</v>
      </c>
      <c r="W1345" s="23" t="str">
        <f t="shared" si="165"/>
        <v>W</v>
      </c>
      <c r="X1345" s="23" t="str">
        <f t="shared" si="166"/>
        <v>OK</v>
      </c>
      <c r="Y1345" s="184" t="str">
        <f t="shared" si="167"/>
        <v>L0008408</v>
      </c>
      <c r="Z1345" s="28"/>
      <c r="AA1345" s="28"/>
      <c r="AB1345" s="23"/>
    </row>
    <row r="1346" spans="1:28" ht="15">
      <c r="A1346" s="23" t="s">
        <v>7767</v>
      </c>
      <c r="B1346" s="2" t="s">
        <v>13</v>
      </c>
      <c r="C1346" s="2" t="s">
        <v>14</v>
      </c>
      <c r="D1346" s="23" t="s">
        <v>1487</v>
      </c>
      <c r="E1346" s="23" t="s">
        <v>2552</v>
      </c>
      <c r="F1346" s="23" t="s">
        <v>15</v>
      </c>
      <c r="G1346" s="23" t="s">
        <v>3479</v>
      </c>
      <c r="H1346" s="2" t="s">
        <v>3518</v>
      </c>
      <c r="I1346" s="2" t="s">
        <v>16</v>
      </c>
      <c r="J1346" s="75">
        <v>39.18</v>
      </c>
      <c r="K1346" s="76">
        <v>0.12</v>
      </c>
      <c r="L1346" s="77">
        <v>0.1875</v>
      </c>
      <c r="M1346" s="78">
        <v>41687</v>
      </c>
      <c r="N1346" s="96" t="s">
        <v>4642</v>
      </c>
      <c r="O1346" s="23" t="s">
        <v>233</v>
      </c>
      <c r="P1346" s="23" t="s">
        <v>3466</v>
      </c>
      <c r="Q1346" s="23" t="s">
        <v>3473</v>
      </c>
      <c r="R1346" s="23" t="str">
        <f t="shared" si="163"/>
        <v>OK-Noble-16N-9W-19</v>
      </c>
      <c r="S1346" s="23" t="str">
        <f t="shared" si="160"/>
        <v>16N-9W-19</v>
      </c>
      <c r="T1346" s="23" t="str">
        <f t="shared" si="161"/>
        <v>16</v>
      </c>
      <c r="U1346" s="23" t="str">
        <f t="shared" si="164"/>
        <v>N</v>
      </c>
      <c r="V1346" s="23" t="str">
        <f t="shared" si="162"/>
        <v>9</v>
      </c>
      <c r="W1346" s="23" t="str">
        <f t="shared" si="165"/>
        <v>W</v>
      </c>
      <c r="X1346" s="23" t="str">
        <f t="shared" si="166"/>
        <v>OK</v>
      </c>
      <c r="Y1346" s="184" t="str">
        <f t="shared" si="167"/>
        <v>L0008409</v>
      </c>
      <c r="Z1346" s="28"/>
      <c r="AA1346" s="28"/>
      <c r="AB1346" s="23"/>
    </row>
    <row r="1347" spans="1:28" ht="15">
      <c r="A1347" s="2" t="s">
        <v>7768</v>
      </c>
      <c r="B1347" s="2" t="s">
        <v>13</v>
      </c>
      <c r="C1347" s="2" t="s">
        <v>14</v>
      </c>
      <c r="D1347" s="23" t="s">
        <v>1488</v>
      </c>
      <c r="E1347" s="23" t="s">
        <v>2864</v>
      </c>
      <c r="F1347" s="23" t="s">
        <v>15</v>
      </c>
      <c r="G1347" s="23" t="s">
        <v>3479</v>
      </c>
      <c r="H1347" s="2" t="s">
        <v>3518</v>
      </c>
      <c r="I1347" s="2" t="s">
        <v>16</v>
      </c>
      <c r="J1347" s="75">
        <v>40.28</v>
      </c>
      <c r="K1347" s="76">
        <v>0.1</v>
      </c>
      <c r="L1347" s="80">
        <v>0.1875</v>
      </c>
      <c r="M1347" s="78">
        <v>41671</v>
      </c>
      <c r="N1347" s="96" t="s">
        <v>4643</v>
      </c>
      <c r="O1347" s="23" t="s">
        <v>233</v>
      </c>
      <c r="P1347" s="23" t="s">
        <v>3466</v>
      </c>
      <c r="Q1347" s="23" t="s">
        <v>3473</v>
      </c>
      <c r="R1347" s="23" t="str">
        <f t="shared" si="163"/>
        <v>OK-Noble-16N-9W-19</v>
      </c>
      <c r="S1347" s="23" t="str">
        <f t="shared" si="160"/>
        <v>16N-9W-19</v>
      </c>
      <c r="T1347" s="23" t="str">
        <f t="shared" si="161"/>
        <v>16</v>
      </c>
      <c r="U1347" s="23" t="str">
        <f t="shared" si="164"/>
        <v>N</v>
      </c>
      <c r="V1347" s="23" t="str">
        <f t="shared" si="162"/>
        <v>9</v>
      </c>
      <c r="W1347" s="23" t="str">
        <f t="shared" si="165"/>
        <v>W</v>
      </c>
      <c r="X1347" s="23" t="str">
        <f t="shared" si="166"/>
        <v>OK</v>
      </c>
      <c r="Y1347" s="184" t="str">
        <f t="shared" si="167"/>
        <v>L0008410</v>
      </c>
      <c r="Z1347" s="28"/>
      <c r="AA1347" s="28"/>
      <c r="AB1347" s="23"/>
    </row>
    <row r="1348" spans="1:28" ht="15">
      <c r="A1348" s="2" t="s">
        <v>7769</v>
      </c>
      <c r="B1348" s="2" t="s">
        <v>13</v>
      </c>
      <c r="C1348" s="2" t="s">
        <v>14</v>
      </c>
      <c r="D1348" s="23" t="s">
        <v>1489</v>
      </c>
      <c r="E1348" s="2" t="s">
        <v>1177</v>
      </c>
      <c r="F1348" s="23" t="s">
        <v>15</v>
      </c>
      <c r="G1348" s="23" t="s">
        <v>3479</v>
      </c>
      <c r="H1348" s="2" t="s">
        <v>3518</v>
      </c>
      <c r="I1348" s="2" t="s">
        <v>16</v>
      </c>
      <c r="J1348" s="75">
        <v>37.22</v>
      </c>
      <c r="K1348" s="76">
        <v>0.12</v>
      </c>
      <c r="L1348" s="80">
        <v>0.1875</v>
      </c>
      <c r="M1348" s="78">
        <v>41697</v>
      </c>
      <c r="N1348" s="96" t="s">
        <v>3956</v>
      </c>
      <c r="O1348" s="23" t="s">
        <v>233</v>
      </c>
      <c r="P1348" s="23" t="s">
        <v>3466</v>
      </c>
      <c r="Q1348" s="23" t="s">
        <v>3473</v>
      </c>
      <c r="R1348" s="23" t="str">
        <f t="shared" si="163"/>
        <v>OK-Noble-16N-9W-19</v>
      </c>
      <c r="S1348" s="23" t="str">
        <f t="shared" si="160"/>
        <v>16N-9W-19</v>
      </c>
      <c r="T1348" s="23" t="str">
        <f t="shared" si="161"/>
        <v>16</v>
      </c>
      <c r="U1348" s="23" t="str">
        <f t="shared" si="164"/>
        <v>N</v>
      </c>
      <c r="V1348" s="23" t="str">
        <f t="shared" si="162"/>
        <v>9</v>
      </c>
      <c r="W1348" s="23" t="str">
        <f t="shared" si="165"/>
        <v>W</v>
      </c>
      <c r="X1348" s="23" t="str">
        <f t="shared" si="166"/>
        <v>OK</v>
      </c>
      <c r="Y1348" s="184" t="str">
        <f t="shared" si="167"/>
        <v>L0008411</v>
      </c>
      <c r="Z1348" s="28"/>
      <c r="AA1348" s="28"/>
      <c r="AB1348" s="23"/>
    </row>
    <row r="1349" spans="1:28" ht="15">
      <c r="A1349" s="23" t="s">
        <v>7770</v>
      </c>
      <c r="B1349" s="2" t="s">
        <v>13</v>
      </c>
      <c r="C1349" s="2" t="s">
        <v>14</v>
      </c>
      <c r="D1349" s="23" t="s">
        <v>1490</v>
      </c>
      <c r="E1349" s="2" t="s">
        <v>1396</v>
      </c>
      <c r="F1349" s="23" t="s">
        <v>15</v>
      </c>
      <c r="G1349" s="23" t="s">
        <v>3479</v>
      </c>
      <c r="H1349" s="2" t="s">
        <v>3524</v>
      </c>
      <c r="I1349" s="2" t="s">
        <v>16</v>
      </c>
      <c r="J1349" s="75">
        <v>75.94</v>
      </c>
      <c r="K1349" s="76">
        <v>5</v>
      </c>
      <c r="L1349" s="80">
        <v>0.2</v>
      </c>
      <c r="M1349" s="78">
        <v>42190</v>
      </c>
      <c r="N1349" s="96" t="s">
        <v>3957</v>
      </c>
      <c r="O1349" s="23" t="s">
        <v>216</v>
      </c>
      <c r="P1349" s="23" t="s">
        <v>3466</v>
      </c>
      <c r="Q1349" s="23" t="s">
        <v>3472</v>
      </c>
      <c r="R1349" s="23" t="str">
        <f t="shared" si="163"/>
        <v>OK-Noble-16N-8W-25</v>
      </c>
      <c r="S1349" s="23" t="str">
        <f t="shared" si="160"/>
        <v>16N-8W-25</v>
      </c>
      <c r="T1349" s="23" t="str">
        <f t="shared" si="161"/>
        <v>16</v>
      </c>
      <c r="U1349" s="23" t="str">
        <f t="shared" si="164"/>
        <v>N</v>
      </c>
      <c r="V1349" s="23" t="str">
        <f t="shared" si="162"/>
        <v>8</v>
      </c>
      <c r="W1349" s="23" t="str">
        <f t="shared" si="165"/>
        <v>W</v>
      </c>
      <c r="X1349" s="23" t="str">
        <f t="shared" si="166"/>
        <v>OK</v>
      </c>
      <c r="Y1349" s="184" t="str">
        <f t="shared" si="167"/>
        <v>L0008412</v>
      </c>
      <c r="Z1349" s="28"/>
      <c r="AA1349" s="28"/>
      <c r="AB1349" s="23"/>
    </row>
    <row r="1350" spans="1:28" ht="15">
      <c r="A1350" s="2" t="s">
        <v>7771</v>
      </c>
      <c r="B1350" s="2" t="s">
        <v>13</v>
      </c>
      <c r="C1350" s="2" t="s">
        <v>14</v>
      </c>
      <c r="D1350" s="23" t="s">
        <v>1491</v>
      </c>
      <c r="E1350" s="2" t="s">
        <v>1051</v>
      </c>
      <c r="F1350" s="23" t="s">
        <v>15</v>
      </c>
      <c r="G1350" s="23" t="s">
        <v>3479</v>
      </c>
      <c r="H1350" s="2" t="s">
        <v>3518</v>
      </c>
      <c r="I1350" s="2" t="s">
        <v>16</v>
      </c>
      <c r="J1350" s="75">
        <v>42.3</v>
      </c>
      <c r="K1350" s="76">
        <v>0.1</v>
      </c>
      <c r="L1350" s="80">
        <v>0.1875</v>
      </c>
      <c r="M1350" s="78">
        <v>41675</v>
      </c>
      <c r="N1350" s="96" t="s">
        <v>4644</v>
      </c>
      <c r="O1350" s="23" t="s">
        <v>233</v>
      </c>
      <c r="P1350" s="23" t="s">
        <v>3466</v>
      </c>
      <c r="Q1350" s="23" t="s">
        <v>3473</v>
      </c>
      <c r="R1350" s="23" t="str">
        <f t="shared" si="163"/>
        <v>OK-Noble-16N-9W-19</v>
      </c>
      <c r="S1350" s="23" t="str">
        <f t="shared" si="160"/>
        <v>16N-9W-19</v>
      </c>
      <c r="T1350" s="23" t="str">
        <f t="shared" si="161"/>
        <v>16</v>
      </c>
      <c r="U1350" s="23" t="str">
        <f t="shared" si="164"/>
        <v>N</v>
      </c>
      <c r="V1350" s="23" t="str">
        <f t="shared" si="162"/>
        <v>9</v>
      </c>
      <c r="W1350" s="23" t="str">
        <f t="shared" si="165"/>
        <v>W</v>
      </c>
      <c r="X1350" s="23" t="str">
        <f t="shared" si="166"/>
        <v>OK</v>
      </c>
      <c r="Y1350" s="184" t="str">
        <f t="shared" si="167"/>
        <v>L0008413</v>
      </c>
      <c r="Z1350" s="28"/>
      <c r="AA1350" s="28"/>
      <c r="AB1350" s="23"/>
    </row>
    <row r="1351" spans="1:28" ht="15">
      <c r="A1351" s="2" t="s">
        <v>7772</v>
      </c>
      <c r="B1351" s="2" t="s">
        <v>13</v>
      </c>
      <c r="C1351" s="2" t="s">
        <v>14</v>
      </c>
      <c r="D1351" s="23" t="s">
        <v>1492</v>
      </c>
      <c r="E1351" s="2" t="s">
        <v>774</v>
      </c>
      <c r="F1351" s="23" t="s">
        <v>15</v>
      </c>
      <c r="G1351" s="23" t="s">
        <v>3477</v>
      </c>
      <c r="H1351" s="2" t="s">
        <v>3510</v>
      </c>
      <c r="I1351" s="2" t="s">
        <v>16</v>
      </c>
      <c r="J1351" s="75">
        <v>19.3</v>
      </c>
      <c r="K1351" s="76">
        <v>3.3333300000000001</v>
      </c>
      <c r="L1351" s="80">
        <v>0.1875</v>
      </c>
      <c r="M1351" s="78">
        <v>41705</v>
      </c>
      <c r="N1351" s="96" t="s">
        <v>3958</v>
      </c>
      <c r="O1351" s="23" t="s">
        <v>112</v>
      </c>
      <c r="P1351" s="23" t="s">
        <v>3466</v>
      </c>
      <c r="Q1351" s="23" t="s">
        <v>3473</v>
      </c>
      <c r="R1351" s="23" t="str">
        <f t="shared" si="163"/>
        <v>OK-Canadian-16N-9W-10</v>
      </c>
      <c r="S1351" s="23" t="str">
        <f t="shared" si="160"/>
        <v>16N-9W-10</v>
      </c>
      <c r="T1351" s="23" t="str">
        <f t="shared" si="161"/>
        <v>16</v>
      </c>
      <c r="U1351" s="23" t="str">
        <f t="shared" si="164"/>
        <v>N</v>
      </c>
      <c r="V1351" s="23" t="str">
        <f t="shared" si="162"/>
        <v>9</v>
      </c>
      <c r="W1351" s="23" t="str">
        <f t="shared" si="165"/>
        <v>W</v>
      </c>
      <c r="X1351" s="23" t="str">
        <f t="shared" si="166"/>
        <v>OK</v>
      </c>
      <c r="Y1351" s="184" t="str">
        <f t="shared" si="167"/>
        <v>L0008414</v>
      </c>
      <c r="Z1351" s="28"/>
      <c r="AA1351" s="28"/>
      <c r="AB1351" s="23"/>
    </row>
    <row r="1352" spans="1:28" ht="15">
      <c r="A1352" s="23" t="s">
        <v>7773</v>
      </c>
      <c r="B1352" s="2" t="s">
        <v>13</v>
      </c>
      <c r="C1352" s="2" t="s">
        <v>14</v>
      </c>
      <c r="D1352" s="23" t="s">
        <v>1493</v>
      </c>
      <c r="E1352" s="2" t="s">
        <v>774</v>
      </c>
      <c r="F1352" s="23" t="s">
        <v>15</v>
      </c>
      <c r="G1352" s="23" t="s">
        <v>3477</v>
      </c>
      <c r="H1352" s="2" t="s">
        <v>3510</v>
      </c>
      <c r="I1352" s="2" t="s">
        <v>16</v>
      </c>
      <c r="J1352" s="75">
        <v>75.64</v>
      </c>
      <c r="K1352" s="76">
        <v>0.66666700000000001</v>
      </c>
      <c r="L1352" s="80">
        <v>0.2</v>
      </c>
      <c r="M1352" s="78">
        <v>41719</v>
      </c>
      <c r="N1352" s="96" t="s">
        <v>4645</v>
      </c>
      <c r="O1352" s="23" t="s">
        <v>112</v>
      </c>
      <c r="P1352" s="23" t="s">
        <v>3466</v>
      </c>
      <c r="Q1352" s="23" t="s">
        <v>3473</v>
      </c>
      <c r="R1352" s="23" t="str">
        <f t="shared" si="163"/>
        <v>OK-Canadian-16N-9W-10</v>
      </c>
      <c r="S1352" s="23" t="str">
        <f t="shared" ref="S1352:S1415" si="168">_xlfn.TEXTAFTER(R1352,"-",2,1,0,"ERROR")</f>
        <v>16N-9W-10</v>
      </c>
      <c r="T1352" s="23" t="str">
        <f t="shared" ref="T1352:T1415" si="169">_xlfn.TEXTBEFORE(P1352,U1352)</f>
        <v>16</v>
      </c>
      <c r="U1352" s="23" t="str">
        <f t="shared" si="164"/>
        <v>N</v>
      </c>
      <c r="V1352" s="23" t="str">
        <f t="shared" ref="V1352:V1415" si="170">_xlfn.TEXTBEFORE(Q1352,W1352)</f>
        <v>9</v>
      </c>
      <c r="W1352" s="23" t="str">
        <f t="shared" si="165"/>
        <v>W</v>
      </c>
      <c r="X1352" s="23" t="str">
        <f t="shared" si="166"/>
        <v>OK</v>
      </c>
      <c r="Y1352" s="184" t="str">
        <f t="shared" si="167"/>
        <v>L0008415</v>
      </c>
      <c r="Z1352" s="28"/>
      <c r="AA1352" s="28"/>
      <c r="AB1352" s="23"/>
    </row>
    <row r="1353" spans="1:28" ht="15">
      <c r="A1353" s="2" t="s">
        <v>7774</v>
      </c>
      <c r="B1353" s="2" t="s">
        <v>13</v>
      </c>
      <c r="C1353" s="2" t="s">
        <v>14</v>
      </c>
      <c r="D1353" s="23" t="s">
        <v>1494</v>
      </c>
      <c r="E1353" s="2" t="s">
        <v>1396</v>
      </c>
      <c r="F1353" s="23" t="s">
        <v>15</v>
      </c>
      <c r="G1353" s="23" t="s">
        <v>3479</v>
      </c>
      <c r="H1353" s="2" t="s">
        <v>3518</v>
      </c>
      <c r="I1353" s="2" t="s">
        <v>16</v>
      </c>
      <c r="J1353" s="75">
        <v>40.98</v>
      </c>
      <c r="K1353" s="76">
        <v>0.12</v>
      </c>
      <c r="L1353" s="80">
        <v>0.1875</v>
      </c>
      <c r="M1353" s="78">
        <v>42155</v>
      </c>
      <c r="N1353" s="96" t="s">
        <v>4646</v>
      </c>
      <c r="O1353" s="23" t="s">
        <v>233</v>
      </c>
      <c r="P1353" s="23" t="s">
        <v>3466</v>
      </c>
      <c r="Q1353" s="23" t="s">
        <v>3473</v>
      </c>
      <c r="R1353" s="23" t="str">
        <f t="shared" ref="R1353:R1416" si="171">_xlfn.TEXTJOIN("-",TRUE,F1353,G1353,P1353,Q1353,O1353)</f>
        <v>OK-Noble-16N-9W-19</v>
      </c>
      <c r="S1353" s="23" t="str">
        <f t="shared" si="168"/>
        <v>16N-9W-19</v>
      </c>
      <c r="T1353" s="23" t="str">
        <f t="shared" si="169"/>
        <v>16</v>
      </c>
      <c r="U1353" s="23" t="str">
        <f t="shared" ref="U1353:U1416" si="172">RIGHT(P1353,1)</f>
        <v>N</v>
      </c>
      <c r="V1353" s="23" t="str">
        <f t="shared" si="170"/>
        <v>9</v>
      </c>
      <c r="W1353" s="23" t="str">
        <f t="shared" ref="W1353:W1416" si="173">RIGHT(Q1353,1)</f>
        <v>W</v>
      </c>
      <c r="X1353" s="23" t="str">
        <f t="shared" ref="X1353:X1416" si="174">LEFT(A1353,2)</f>
        <v>OK</v>
      </c>
      <c r="Y1353" s="184" t="str">
        <f t="shared" ref="Y1353:Y1416" si="175">MID(A1353,4,8)</f>
        <v>L0008416</v>
      </c>
      <c r="Z1353" s="28"/>
      <c r="AA1353" s="28"/>
      <c r="AB1353" s="23"/>
    </row>
    <row r="1354" spans="1:28" ht="15">
      <c r="A1354" s="2" t="s">
        <v>7775</v>
      </c>
      <c r="B1354" s="2" t="s">
        <v>13</v>
      </c>
      <c r="C1354" s="2" t="s">
        <v>14</v>
      </c>
      <c r="D1354" s="23" t="s">
        <v>1495</v>
      </c>
      <c r="E1354" s="2" t="s">
        <v>215</v>
      </c>
      <c r="F1354" s="23" t="s">
        <v>15</v>
      </c>
      <c r="G1354" s="23" t="s">
        <v>3479</v>
      </c>
      <c r="H1354" s="2" t="s">
        <v>3524</v>
      </c>
      <c r="I1354" s="2" t="s">
        <v>16</v>
      </c>
      <c r="J1354" s="75">
        <v>84.55</v>
      </c>
      <c r="K1354" s="76">
        <v>0.22222220000000001</v>
      </c>
      <c r="L1354" s="80">
        <v>0.2</v>
      </c>
      <c r="M1354" s="78">
        <v>41725</v>
      </c>
      <c r="N1354" s="96" t="s">
        <v>4334</v>
      </c>
      <c r="O1354" s="23" t="s">
        <v>216</v>
      </c>
      <c r="P1354" s="23" t="s">
        <v>3466</v>
      </c>
      <c r="Q1354" s="23" t="s">
        <v>3472</v>
      </c>
      <c r="R1354" s="23" t="str">
        <f t="shared" si="171"/>
        <v>OK-Noble-16N-8W-25</v>
      </c>
      <c r="S1354" s="23" t="str">
        <f t="shared" si="168"/>
        <v>16N-8W-25</v>
      </c>
      <c r="T1354" s="23" t="str">
        <f t="shared" si="169"/>
        <v>16</v>
      </c>
      <c r="U1354" s="23" t="str">
        <f t="shared" si="172"/>
        <v>N</v>
      </c>
      <c r="V1354" s="23" t="str">
        <f t="shared" si="170"/>
        <v>8</v>
      </c>
      <c r="W1354" s="23" t="str">
        <f t="shared" si="173"/>
        <v>W</v>
      </c>
      <c r="X1354" s="23" t="str">
        <f t="shared" si="174"/>
        <v>OK</v>
      </c>
      <c r="Y1354" s="184" t="str">
        <f t="shared" si="175"/>
        <v>L0008417</v>
      </c>
      <c r="Z1354" s="28"/>
      <c r="AA1354" s="28"/>
      <c r="AB1354" s="23"/>
    </row>
    <row r="1355" spans="1:28" ht="15">
      <c r="A1355" s="23" t="s">
        <v>7776</v>
      </c>
      <c r="B1355" s="2" t="s">
        <v>13</v>
      </c>
      <c r="C1355" s="2" t="s">
        <v>14</v>
      </c>
      <c r="D1355" s="23" t="s">
        <v>1496</v>
      </c>
      <c r="E1355" s="23" t="s">
        <v>2147</v>
      </c>
      <c r="F1355" s="23" t="s">
        <v>15</v>
      </c>
      <c r="G1355" s="23" t="s">
        <v>3479</v>
      </c>
      <c r="H1355" s="2" t="s">
        <v>3524</v>
      </c>
      <c r="I1355" s="2" t="s">
        <v>16</v>
      </c>
      <c r="J1355" s="75">
        <v>82.69</v>
      </c>
      <c r="K1355" s="76">
        <v>0.22222220000000001</v>
      </c>
      <c r="L1355" s="80">
        <v>0.2</v>
      </c>
      <c r="M1355" s="78">
        <v>41721</v>
      </c>
      <c r="N1355" s="96" t="s">
        <v>5622</v>
      </c>
      <c r="O1355" s="23" t="s">
        <v>216</v>
      </c>
      <c r="P1355" s="23" t="s">
        <v>3466</v>
      </c>
      <c r="Q1355" s="23" t="s">
        <v>3472</v>
      </c>
      <c r="R1355" s="23" t="str">
        <f t="shared" si="171"/>
        <v>OK-Noble-16N-8W-25</v>
      </c>
      <c r="S1355" s="23" t="str">
        <f t="shared" si="168"/>
        <v>16N-8W-25</v>
      </c>
      <c r="T1355" s="23" t="str">
        <f t="shared" si="169"/>
        <v>16</v>
      </c>
      <c r="U1355" s="23" t="str">
        <f t="shared" si="172"/>
        <v>N</v>
      </c>
      <c r="V1355" s="23" t="str">
        <f t="shared" si="170"/>
        <v>8</v>
      </c>
      <c r="W1355" s="23" t="str">
        <f t="shared" si="173"/>
        <v>W</v>
      </c>
      <c r="X1355" s="23" t="str">
        <f t="shared" si="174"/>
        <v>OK</v>
      </c>
      <c r="Y1355" s="184" t="str">
        <f t="shared" si="175"/>
        <v>L0008418</v>
      </c>
      <c r="Z1355" s="28"/>
      <c r="AA1355" s="28"/>
      <c r="AB1355" s="23"/>
    </row>
    <row r="1356" spans="1:28" ht="15">
      <c r="A1356" s="2" t="s">
        <v>7777</v>
      </c>
      <c r="B1356" s="2" t="s">
        <v>13</v>
      </c>
      <c r="C1356" s="2" t="s">
        <v>14</v>
      </c>
      <c r="D1356" s="23" t="s">
        <v>1497</v>
      </c>
      <c r="E1356" s="2" t="s">
        <v>1177</v>
      </c>
      <c r="F1356" s="23" t="s">
        <v>15</v>
      </c>
      <c r="G1356" s="23" t="s">
        <v>3479</v>
      </c>
      <c r="H1356" s="2" t="s">
        <v>3524</v>
      </c>
      <c r="I1356" s="2" t="s">
        <v>16</v>
      </c>
      <c r="J1356" s="75">
        <v>83.79</v>
      </c>
      <c r="K1356" s="76">
        <v>0.22222220000000001</v>
      </c>
      <c r="L1356" s="80">
        <v>0.2</v>
      </c>
      <c r="M1356" s="78">
        <v>41735</v>
      </c>
      <c r="N1356" s="96" t="s">
        <v>5623</v>
      </c>
      <c r="O1356" s="23" t="s">
        <v>216</v>
      </c>
      <c r="P1356" s="23" t="s">
        <v>3466</v>
      </c>
      <c r="Q1356" s="23" t="s">
        <v>3472</v>
      </c>
      <c r="R1356" s="23" t="str">
        <f t="shared" si="171"/>
        <v>OK-Noble-16N-8W-25</v>
      </c>
      <c r="S1356" s="23" t="str">
        <f t="shared" si="168"/>
        <v>16N-8W-25</v>
      </c>
      <c r="T1356" s="23" t="str">
        <f t="shared" si="169"/>
        <v>16</v>
      </c>
      <c r="U1356" s="23" t="str">
        <f t="shared" si="172"/>
        <v>N</v>
      </c>
      <c r="V1356" s="23" t="str">
        <f t="shared" si="170"/>
        <v>8</v>
      </c>
      <c r="W1356" s="23" t="str">
        <f t="shared" si="173"/>
        <v>W</v>
      </c>
      <c r="X1356" s="23" t="str">
        <f t="shared" si="174"/>
        <v>OK</v>
      </c>
      <c r="Y1356" s="184" t="str">
        <f t="shared" si="175"/>
        <v>L0008419</v>
      </c>
      <c r="Z1356" s="28"/>
      <c r="AA1356" s="28"/>
      <c r="AB1356" s="23"/>
    </row>
    <row r="1357" spans="1:28" ht="15">
      <c r="A1357" s="2" t="s">
        <v>7778</v>
      </c>
      <c r="B1357" s="2" t="s">
        <v>13</v>
      </c>
      <c r="C1357" s="2" t="s">
        <v>14</v>
      </c>
      <c r="D1357" s="23" t="s">
        <v>1498</v>
      </c>
      <c r="E1357" s="2" t="s">
        <v>553</v>
      </c>
      <c r="F1357" s="23" t="s">
        <v>15</v>
      </c>
      <c r="G1357" s="23" t="s">
        <v>3479</v>
      </c>
      <c r="H1357" s="2" t="s">
        <v>3524</v>
      </c>
      <c r="I1357" s="2" t="s">
        <v>16</v>
      </c>
      <c r="J1357" s="75">
        <v>76.8</v>
      </c>
      <c r="K1357" s="76">
        <v>0.22222220000000001</v>
      </c>
      <c r="L1357" s="80">
        <v>0.2</v>
      </c>
      <c r="M1357" s="78">
        <v>42205</v>
      </c>
      <c r="N1357" s="96" t="s">
        <v>5622</v>
      </c>
      <c r="O1357" s="23" t="s">
        <v>216</v>
      </c>
      <c r="P1357" s="23" t="s">
        <v>3466</v>
      </c>
      <c r="Q1357" s="23" t="s">
        <v>3472</v>
      </c>
      <c r="R1357" s="23" t="str">
        <f t="shared" si="171"/>
        <v>OK-Noble-16N-8W-25</v>
      </c>
      <c r="S1357" s="23" t="str">
        <f t="shared" si="168"/>
        <v>16N-8W-25</v>
      </c>
      <c r="T1357" s="23" t="str">
        <f t="shared" si="169"/>
        <v>16</v>
      </c>
      <c r="U1357" s="23" t="str">
        <f t="shared" si="172"/>
        <v>N</v>
      </c>
      <c r="V1357" s="23" t="str">
        <f t="shared" si="170"/>
        <v>8</v>
      </c>
      <c r="W1357" s="23" t="str">
        <f t="shared" si="173"/>
        <v>W</v>
      </c>
      <c r="X1357" s="23" t="str">
        <f t="shared" si="174"/>
        <v>OK</v>
      </c>
      <c r="Y1357" s="184" t="str">
        <f t="shared" si="175"/>
        <v>L0008420</v>
      </c>
      <c r="Z1357" s="28"/>
      <c r="AA1357" s="28"/>
      <c r="AB1357" s="23"/>
    </row>
    <row r="1358" spans="1:28" ht="15">
      <c r="A1358" s="23" t="s">
        <v>7779</v>
      </c>
      <c r="B1358" s="2" t="s">
        <v>13</v>
      </c>
      <c r="C1358" s="2" t="s">
        <v>14</v>
      </c>
      <c r="D1358" s="23" t="s">
        <v>1499</v>
      </c>
      <c r="E1358" s="23" t="s">
        <v>1702</v>
      </c>
      <c r="F1358" s="23" t="s">
        <v>15</v>
      </c>
      <c r="G1358" s="23" t="s">
        <v>3479</v>
      </c>
      <c r="H1358" s="2" t="s">
        <v>3524</v>
      </c>
      <c r="I1358" s="2" t="s">
        <v>16</v>
      </c>
      <c r="J1358" s="75">
        <v>74.14</v>
      </c>
      <c r="K1358" s="76">
        <v>0.1111111</v>
      </c>
      <c r="L1358" s="80">
        <v>0.2</v>
      </c>
      <c r="M1358" s="78">
        <v>41725</v>
      </c>
      <c r="N1358" s="96" t="s">
        <v>5624</v>
      </c>
      <c r="O1358" s="23" t="s">
        <v>216</v>
      </c>
      <c r="P1358" s="23" t="s">
        <v>3466</v>
      </c>
      <c r="Q1358" s="23" t="s">
        <v>3472</v>
      </c>
      <c r="R1358" s="23" t="str">
        <f t="shared" si="171"/>
        <v>OK-Noble-16N-8W-25</v>
      </c>
      <c r="S1358" s="23" t="str">
        <f t="shared" si="168"/>
        <v>16N-8W-25</v>
      </c>
      <c r="T1358" s="23" t="str">
        <f t="shared" si="169"/>
        <v>16</v>
      </c>
      <c r="U1358" s="23" t="str">
        <f t="shared" si="172"/>
        <v>N</v>
      </c>
      <c r="V1358" s="23" t="str">
        <f t="shared" si="170"/>
        <v>8</v>
      </c>
      <c r="W1358" s="23" t="str">
        <f t="shared" si="173"/>
        <v>W</v>
      </c>
      <c r="X1358" s="23" t="str">
        <f t="shared" si="174"/>
        <v>OK</v>
      </c>
      <c r="Y1358" s="184" t="str">
        <f t="shared" si="175"/>
        <v>L0008421</v>
      </c>
      <c r="Z1358" s="28"/>
      <c r="AA1358" s="28"/>
      <c r="AB1358" s="23"/>
    </row>
    <row r="1359" spans="1:28" ht="15">
      <c r="A1359" s="2" t="s">
        <v>7780</v>
      </c>
      <c r="B1359" s="23" t="s">
        <v>13</v>
      </c>
      <c r="C1359" s="2" t="s">
        <v>14</v>
      </c>
      <c r="D1359" s="23" t="s">
        <v>1500</v>
      </c>
      <c r="E1359" s="2" t="s">
        <v>774</v>
      </c>
      <c r="F1359" s="23" t="s">
        <v>15</v>
      </c>
      <c r="G1359" s="23" t="s">
        <v>3477</v>
      </c>
      <c r="H1359" s="2" t="s">
        <v>3510</v>
      </c>
      <c r="I1359" s="2" t="s">
        <v>16</v>
      </c>
      <c r="J1359" s="75">
        <v>85.81</v>
      </c>
      <c r="K1359" s="76">
        <v>0.66666669999999995</v>
      </c>
      <c r="L1359" s="80">
        <v>0.1875</v>
      </c>
      <c r="M1359" s="82">
        <v>41705</v>
      </c>
      <c r="N1359" s="94" t="s">
        <v>3959</v>
      </c>
      <c r="O1359" s="23" t="s">
        <v>112</v>
      </c>
      <c r="P1359" s="23" t="s">
        <v>3466</v>
      </c>
      <c r="Q1359" s="23" t="s">
        <v>3473</v>
      </c>
      <c r="R1359" s="23" t="str">
        <f t="shared" si="171"/>
        <v>OK-Canadian-16N-9W-10</v>
      </c>
      <c r="S1359" s="23" t="str">
        <f t="shared" si="168"/>
        <v>16N-9W-10</v>
      </c>
      <c r="T1359" s="23" t="str">
        <f t="shared" si="169"/>
        <v>16</v>
      </c>
      <c r="U1359" s="23" t="str">
        <f t="shared" si="172"/>
        <v>N</v>
      </c>
      <c r="V1359" s="23" t="str">
        <f t="shared" si="170"/>
        <v>9</v>
      </c>
      <c r="W1359" s="23" t="str">
        <f t="shared" si="173"/>
        <v>W</v>
      </c>
      <c r="X1359" s="23" t="str">
        <f t="shared" si="174"/>
        <v>OK</v>
      </c>
      <c r="Y1359" s="184" t="str">
        <f t="shared" si="175"/>
        <v>L0008422</v>
      </c>
      <c r="Z1359" s="28"/>
      <c r="AA1359" s="28"/>
      <c r="AB1359" s="23"/>
    </row>
    <row r="1360" spans="1:28" ht="15">
      <c r="A1360" s="2" t="s">
        <v>7781</v>
      </c>
      <c r="B1360" s="23" t="s">
        <v>13</v>
      </c>
      <c r="C1360" s="2" t="s">
        <v>14</v>
      </c>
      <c r="D1360" s="23" t="s">
        <v>1501</v>
      </c>
      <c r="E1360" s="2" t="s">
        <v>955</v>
      </c>
      <c r="F1360" s="23" t="s">
        <v>15</v>
      </c>
      <c r="G1360" s="23" t="s">
        <v>3479</v>
      </c>
      <c r="H1360" s="2" t="s">
        <v>3515</v>
      </c>
      <c r="I1360" s="2" t="s">
        <v>16</v>
      </c>
      <c r="J1360" s="75">
        <v>19.63</v>
      </c>
      <c r="K1360" s="76">
        <v>0.45454499999999998</v>
      </c>
      <c r="L1360" s="80">
        <v>0.1875</v>
      </c>
      <c r="M1360" s="82">
        <v>41428</v>
      </c>
      <c r="N1360" s="94" t="s">
        <v>5625</v>
      </c>
      <c r="O1360" s="23" t="s">
        <v>140</v>
      </c>
      <c r="P1360" s="23" t="s">
        <v>3466</v>
      </c>
      <c r="Q1360" s="23" t="s">
        <v>3473</v>
      </c>
      <c r="R1360" s="23" t="str">
        <f t="shared" si="171"/>
        <v>OK-Noble-16N-9W-17</v>
      </c>
      <c r="S1360" s="23" t="str">
        <f t="shared" si="168"/>
        <v>16N-9W-17</v>
      </c>
      <c r="T1360" s="23" t="str">
        <f t="shared" si="169"/>
        <v>16</v>
      </c>
      <c r="U1360" s="23" t="str">
        <f t="shared" si="172"/>
        <v>N</v>
      </c>
      <c r="V1360" s="23" t="str">
        <f t="shared" si="170"/>
        <v>9</v>
      </c>
      <c r="W1360" s="23" t="str">
        <f t="shared" si="173"/>
        <v>W</v>
      </c>
      <c r="X1360" s="23" t="str">
        <f t="shared" si="174"/>
        <v>OK</v>
      </c>
      <c r="Y1360" s="184" t="str">
        <f t="shared" si="175"/>
        <v>L0008423</v>
      </c>
      <c r="Z1360" s="28"/>
      <c r="AA1360" s="28"/>
      <c r="AB1360" s="23"/>
    </row>
    <row r="1361" spans="1:28" ht="15">
      <c r="A1361" s="23" t="s">
        <v>7782</v>
      </c>
      <c r="B1361" s="2" t="s">
        <v>13</v>
      </c>
      <c r="C1361" s="2" t="s">
        <v>14</v>
      </c>
      <c r="D1361" s="23" t="s">
        <v>1503</v>
      </c>
      <c r="E1361" s="2" t="s">
        <v>354</v>
      </c>
      <c r="F1361" s="23" t="s">
        <v>15</v>
      </c>
      <c r="G1361" s="23" t="s">
        <v>3479</v>
      </c>
      <c r="H1361" s="2" t="s">
        <v>3515</v>
      </c>
      <c r="I1361" s="2" t="s">
        <v>16</v>
      </c>
      <c r="J1361" s="75">
        <v>19.7</v>
      </c>
      <c r="K1361" s="76">
        <v>0.45454499999999998</v>
      </c>
      <c r="L1361" s="80">
        <v>0.1875</v>
      </c>
      <c r="M1361" s="82">
        <v>41898</v>
      </c>
      <c r="N1361" s="96" t="s">
        <v>5626</v>
      </c>
      <c r="O1361" s="23" t="s">
        <v>140</v>
      </c>
      <c r="P1361" s="23" t="s">
        <v>3466</v>
      </c>
      <c r="Q1361" s="23" t="s">
        <v>3473</v>
      </c>
      <c r="R1361" s="23" t="str">
        <f t="shared" si="171"/>
        <v>OK-Noble-16N-9W-17</v>
      </c>
      <c r="S1361" s="23" t="str">
        <f t="shared" si="168"/>
        <v>16N-9W-17</v>
      </c>
      <c r="T1361" s="23" t="str">
        <f t="shared" si="169"/>
        <v>16</v>
      </c>
      <c r="U1361" s="23" t="str">
        <f t="shared" si="172"/>
        <v>N</v>
      </c>
      <c r="V1361" s="23" t="str">
        <f t="shared" si="170"/>
        <v>9</v>
      </c>
      <c r="W1361" s="23" t="str">
        <f t="shared" si="173"/>
        <v>W</v>
      </c>
      <c r="X1361" s="23" t="str">
        <f t="shared" si="174"/>
        <v>OK</v>
      </c>
      <c r="Y1361" s="184" t="str">
        <f t="shared" si="175"/>
        <v>L0008424</v>
      </c>
      <c r="Z1361" s="28"/>
      <c r="AA1361" s="28"/>
      <c r="AB1361" s="23"/>
    </row>
    <row r="1362" spans="1:28" ht="15">
      <c r="A1362" s="2" t="s">
        <v>7783</v>
      </c>
      <c r="B1362" s="2" t="s">
        <v>13</v>
      </c>
      <c r="C1362" s="2" t="s">
        <v>14</v>
      </c>
      <c r="D1362" s="23" t="s">
        <v>1504</v>
      </c>
      <c r="E1362" s="23" t="s">
        <v>1502</v>
      </c>
      <c r="F1362" s="23" t="s">
        <v>15</v>
      </c>
      <c r="G1362" s="23" t="s">
        <v>3479</v>
      </c>
      <c r="H1362" s="2" t="s">
        <v>3518</v>
      </c>
      <c r="I1362" s="2" t="s">
        <v>16</v>
      </c>
      <c r="J1362" s="75">
        <v>42.56</v>
      </c>
      <c r="K1362" s="76">
        <v>0.12</v>
      </c>
      <c r="L1362" s="80">
        <v>0.1875</v>
      </c>
      <c r="M1362" s="78">
        <v>41687</v>
      </c>
      <c r="N1362" s="96" t="s">
        <v>3960</v>
      </c>
      <c r="O1362" s="23" t="s">
        <v>233</v>
      </c>
      <c r="P1362" s="23" t="s">
        <v>3466</v>
      </c>
      <c r="Q1362" s="23" t="s">
        <v>3473</v>
      </c>
      <c r="R1362" s="23" t="str">
        <f t="shared" si="171"/>
        <v>OK-Noble-16N-9W-19</v>
      </c>
      <c r="S1362" s="23" t="str">
        <f t="shared" si="168"/>
        <v>16N-9W-19</v>
      </c>
      <c r="T1362" s="23" t="str">
        <f t="shared" si="169"/>
        <v>16</v>
      </c>
      <c r="U1362" s="23" t="str">
        <f t="shared" si="172"/>
        <v>N</v>
      </c>
      <c r="V1362" s="23" t="str">
        <f t="shared" si="170"/>
        <v>9</v>
      </c>
      <c r="W1362" s="23" t="str">
        <f t="shared" si="173"/>
        <v>W</v>
      </c>
      <c r="X1362" s="23" t="str">
        <f t="shared" si="174"/>
        <v>OK</v>
      </c>
      <c r="Y1362" s="184" t="str">
        <f t="shared" si="175"/>
        <v>L0008425</v>
      </c>
      <c r="Z1362" s="28"/>
      <c r="AA1362" s="28"/>
      <c r="AB1362" s="23"/>
    </row>
    <row r="1363" spans="1:28" ht="15">
      <c r="A1363" s="2" t="s">
        <v>7784</v>
      </c>
      <c r="B1363" s="2" t="s">
        <v>13</v>
      </c>
      <c r="C1363" s="2" t="s">
        <v>14</v>
      </c>
      <c r="D1363" s="23" t="s">
        <v>1505</v>
      </c>
      <c r="E1363" s="2" t="s">
        <v>955</v>
      </c>
      <c r="F1363" s="23" t="s">
        <v>15</v>
      </c>
      <c r="G1363" s="23" t="s">
        <v>3477</v>
      </c>
      <c r="H1363" s="2" t="s">
        <v>3510</v>
      </c>
      <c r="I1363" s="2" t="s">
        <v>16</v>
      </c>
      <c r="J1363" s="75">
        <v>20.51</v>
      </c>
      <c r="K1363" s="76">
        <v>3.3333300000000001</v>
      </c>
      <c r="L1363" s="80">
        <v>0.1875</v>
      </c>
      <c r="M1363" s="82">
        <v>41705</v>
      </c>
      <c r="N1363" s="96" t="s">
        <v>3961</v>
      </c>
      <c r="O1363" s="23" t="s">
        <v>112</v>
      </c>
      <c r="P1363" s="23" t="s">
        <v>3466</v>
      </c>
      <c r="Q1363" s="23" t="s">
        <v>3473</v>
      </c>
      <c r="R1363" s="23" t="str">
        <f t="shared" si="171"/>
        <v>OK-Canadian-16N-9W-10</v>
      </c>
      <c r="S1363" s="23" t="str">
        <f t="shared" si="168"/>
        <v>16N-9W-10</v>
      </c>
      <c r="T1363" s="23" t="str">
        <f t="shared" si="169"/>
        <v>16</v>
      </c>
      <c r="U1363" s="23" t="str">
        <f t="shared" si="172"/>
        <v>N</v>
      </c>
      <c r="V1363" s="23" t="str">
        <f t="shared" si="170"/>
        <v>9</v>
      </c>
      <c r="W1363" s="23" t="str">
        <f t="shared" si="173"/>
        <v>W</v>
      </c>
      <c r="X1363" s="23" t="str">
        <f t="shared" si="174"/>
        <v>OK</v>
      </c>
      <c r="Y1363" s="184" t="str">
        <f t="shared" si="175"/>
        <v>L0008426</v>
      </c>
      <c r="Z1363" s="28"/>
      <c r="AA1363" s="28"/>
      <c r="AB1363" s="23"/>
    </row>
    <row r="1364" spans="1:28" ht="15">
      <c r="A1364" s="23" t="s">
        <v>7785</v>
      </c>
      <c r="B1364" s="2" t="s">
        <v>13</v>
      </c>
      <c r="C1364" s="2" t="s">
        <v>14</v>
      </c>
      <c r="D1364" s="23" t="s">
        <v>1506</v>
      </c>
      <c r="E1364" s="2" t="s">
        <v>723</v>
      </c>
      <c r="F1364" s="23" t="s">
        <v>15</v>
      </c>
      <c r="G1364" s="23" t="s">
        <v>3479</v>
      </c>
      <c r="H1364" s="2" t="s">
        <v>3524</v>
      </c>
      <c r="I1364" s="2" t="s">
        <v>16</v>
      </c>
      <c r="J1364" s="75">
        <v>81.64</v>
      </c>
      <c r="K1364" s="76">
        <v>8.5</v>
      </c>
      <c r="L1364" s="80">
        <v>0.1875</v>
      </c>
      <c r="M1364" s="82">
        <v>41740</v>
      </c>
      <c r="N1364" s="96" t="s">
        <v>5627</v>
      </c>
      <c r="O1364" s="23" t="s">
        <v>216</v>
      </c>
      <c r="P1364" s="23" t="s">
        <v>3466</v>
      </c>
      <c r="Q1364" s="23" t="s">
        <v>3472</v>
      </c>
      <c r="R1364" s="23" t="str">
        <f t="shared" si="171"/>
        <v>OK-Noble-16N-8W-25</v>
      </c>
      <c r="S1364" s="23" t="str">
        <f t="shared" si="168"/>
        <v>16N-8W-25</v>
      </c>
      <c r="T1364" s="23" t="str">
        <f t="shared" si="169"/>
        <v>16</v>
      </c>
      <c r="U1364" s="23" t="str">
        <f t="shared" si="172"/>
        <v>N</v>
      </c>
      <c r="V1364" s="23" t="str">
        <f t="shared" si="170"/>
        <v>8</v>
      </c>
      <c r="W1364" s="23" t="str">
        <f t="shared" si="173"/>
        <v>W</v>
      </c>
      <c r="X1364" s="23" t="str">
        <f t="shared" si="174"/>
        <v>OK</v>
      </c>
      <c r="Y1364" s="184" t="str">
        <f t="shared" si="175"/>
        <v>L0008427</v>
      </c>
      <c r="Z1364" s="28"/>
      <c r="AA1364" s="28"/>
      <c r="AB1364" s="23"/>
    </row>
    <row r="1365" spans="1:28" ht="15">
      <c r="A1365" s="2" t="s">
        <v>7786</v>
      </c>
      <c r="B1365" s="2" t="s">
        <v>13</v>
      </c>
      <c r="C1365" s="2" t="s">
        <v>14</v>
      </c>
      <c r="D1365" s="23" t="s">
        <v>1507</v>
      </c>
      <c r="E1365" s="2" t="s">
        <v>506</v>
      </c>
      <c r="F1365" s="23" t="s">
        <v>15</v>
      </c>
      <c r="G1365" s="23" t="s">
        <v>3479</v>
      </c>
      <c r="H1365" s="2" t="s">
        <v>3518</v>
      </c>
      <c r="I1365" s="2" t="s">
        <v>16</v>
      </c>
      <c r="J1365" s="75">
        <v>44.23</v>
      </c>
      <c r="K1365" s="76">
        <v>13.333333</v>
      </c>
      <c r="L1365" s="80">
        <v>0.2</v>
      </c>
      <c r="M1365" s="82">
        <v>42189</v>
      </c>
      <c r="N1365" s="96" t="s">
        <v>5628</v>
      </c>
      <c r="O1365" s="23" t="s">
        <v>233</v>
      </c>
      <c r="P1365" s="23" t="s">
        <v>3466</v>
      </c>
      <c r="Q1365" s="23" t="s">
        <v>3473</v>
      </c>
      <c r="R1365" s="23" t="str">
        <f t="shared" si="171"/>
        <v>OK-Noble-16N-9W-19</v>
      </c>
      <c r="S1365" s="23" t="str">
        <f t="shared" si="168"/>
        <v>16N-9W-19</v>
      </c>
      <c r="T1365" s="23" t="str">
        <f t="shared" si="169"/>
        <v>16</v>
      </c>
      <c r="U1365" s="23" t="str">
        <f t="shared" si="172"/>
        <v>N</v>
      </c>
      <c r="V1365" s="23" t="str">
        <f t="shared" si="170"/>
        <v>9</v>
      </c>
      <c r="W1365" s="23" t="str">
        <f t="shared" si="173"/>
        <v>W</v>
      </c>
      <c r="X1365" s="23" t="str">
        <f t="shared" si="174"/>
        <v>OK</v>
      </c>
      <c r="Y1365" s="184" t="str">
        <f t="shared" si="175"/>
        <v>L0008428</v>
      </c>
      <c r="Z1365" s="28"/>
      <c r="AA1365" s="28"/>
      <c r="AB1365" s="23"/>
    </row>
    <row r="1366" spans="1:28" ht="15">
      <c r="A1366" s="2" t="s">
        <v>7787</v>
      </c>
      <c r="B1366" s="2" t="s">
        <v>13</v>
      </c>
      <c r="C1366" s="2" t="s">
        <v>14</v>
      </c>
      <c r="D1366" s="23" t="s">
        <v>118</v>
      </c>
      <c r="E1366" s="2" t="s">
        <v>766</v>
      </c>
      <c r="F1366" s="23" t="s">
        <v>15</v>
      </c>
      <c r="G1366" s="23" t="s">
        <v>3479</v>
      </c>
      <c r="H1366" s="23" t="s">
        <v>3518</v>
      </c>
      <c r="I1366" s="2" t="s">
        <v>16</v>
      </c>
      <c r="J1366" s="75">
        <v>57.94</v>
      </c>
      <c r="K1366" s="76">
        <v>1.25</v>
      </c>
      <c r="L1366" s="77">
        <v>0.1875</v>
      </c>
      <c r="M1366" s="78">
        <v>41724</v>
      </c>
      <c r="N1366" s="94" t="s">
        <v>5629</v>
      </c>
      <c r="O1366" s="23" t="s">
        <v>233</v>
      </c>
      <c r="P1366" s="23" t="s">
        <v>3466</v>
      </c>
      <c r="Q1366" s="23" t="s">
        <v>3473</v>
      </c>
      <c r="R1366" s="23" t="str">
        <f t="shared" si="171"/>
        <v>OK-Noble-16N-9W-19</v>
      </c>
      <c r="S1366" s="23" t="str">
        <f t="shared" si="168"/>
        <v>16N-9W-19</v>
      </c>
      <c r="T1366" s="23" t="str">
        <f t="shared" si="169"/>
        <v>16</v>
      </c>
      <c r="U1366" s="23" t="str">
        <f t="shared" si="172"/>
        <v>N</v>
      </c>
      <c r="V1366" s="23" t="str">
        <f t="shared" si="170"/>
        <v>9</v>
      </c>
      <c r="W1366" s="23" t="str">
        <f t="shared" si="173"/>
        <v>W</v>
      </c>
      <c r="X1366" s="23" t="str">
        <f t="shared" si="174"/>
        <v>OK</v>
      </c>
      <c r="Y1366" s="184" t="str">
        <f t="shared" si="175"/>
        <v>L0008429</v>
      </c>
      <c r="Z1366" s="28"/>
      <c r="AA1366" s="28"/>
      <c r="AB1366" s="23"/>
    </row>
    <row r="1367" spans="1:28" ht="15">
      <c r="A1367" s="23" t="s">
        <v>7788</v>
      </c>
      <c r="B1367" s="23" t="s">
        <v>13</v>
      </c>
      <c r="C1367" s="2" t="s">
        <v>14</v>
      </c>
      <c r="D1367" s="23" t="s">
        <v>1508</v>
      </c>
      <c r="E1367" s="2" t="s">
        <v>215</v>
      </c>
      <c r="F1367" s="23" t="s">
        <v>15</v>
      </c>
      <c r="G1367" s="23" t="s">
        <v>3477</v>
      </c>
      <c r="H1367" s="23" t="s">
        <v>3514</v>
      </c>
      <c r="I1367" s="2" t="s">
        <v>16</v>
      </c>
      <c r="J1367" s="75">
        <v>2.09</v>
      </c>
      <c r="K1367" s="76">
        <v>0.25</v>
      </c>
      <c r="L1367" s="80">
        <v>0.25</v>
      </c>
      <c r="M1367" s="82">
        <v>41557</v>
      </c>
      <c r="N1367" s="96" t="s">
        <v>3962</v>
      </c>
      <c r="O1367" s="23" t="s">
        <v>218</v>
      </c>
      <c r="P1367" s="23" t="s">
        <v>3466</v>
      </c>
      <c r="Q1367" s="23" t="s">
        <v>3473</v>
      </c>
      <c r="R1367" s="23" t="str">
        <f t="shared" si="171"/>
        <v>OK-Canadian-16N-9W-20</v>
      </c>
      <c r="S1367" s="23" t="str">
        <f t="shared" si="168"/>
        <v>16N-9W-20</v>
      </c>
      <c r="T1367" s="23" t="str">
        <f t="shared" si="169"/>
        <v>16</v>
      </c>
      <c r="U1367" s="23" t="str">
        <f t="shared" si="172"/>
        <v>N</v>
      </c>
      <c r="V1367" s="23" t="str">
        <f t="shared" si="170"/>
        <v>9</v>
      </c>
      <c r="W1367" s="23" t="str">
        <f t="shared" si="173"/>
        <v>W</v>
      </c>
      <c r="X1367" s="23" t="str">
        <f t="shared" si="174"/>
        <v>OK</v>
      </c>
      <c r="Y1367" s="184" t="str">
        <f t="shared" si="175"/>
        <v>L0008430</v>
      </c>
      <c r="Z1367" s="28"/>
      <c r="AA1367" s="28"/>
      <c r="AB1367" s="23"/>
    </row>
    <row r="1368" spans="1:28" ht="15">
      <c r="A1368" s="2" t="s">
        <v>7789</v>
      </c>
      <c r="B1368" s="23" t="s">
        <v>13</v>
      </c>
      <c r="C1368" s="2" t="s">
        <v>14</v>
      </c>
      <c r="D1368" s="23" t="s">
        <v>1509</v>
      </c>
      <c r="E1368" s="23" t="s">
        <v>2864</v>
      </c>
      <c r="F1368" s="23" t="s">
        <v>15</v>
      </c>
      <c r="G1368" s="23" t="s">
        <v>3477</v>
      </c>
      <c r="H1368" s="23" t="s">
        <v>3525</v>
      </c>
      <c r="I1368" s="2" t="s">
        <v>16</v>
      </c>
      <c r="J1368" s="75">
        <v>160.09</v>
      </c>
      <c r="K1368" s="76">
        <v>80</v>
      </c>
      <c r="L1368" s="80">
        <v>0.1875</v>
      </c>
      <c r="M1368" s="82">
        <v>41798</v>
      </c>
      <c r="N1368" s="96" t="s">
        <v>4647</v>
      </c>
      <c r="O1368" s="23" t="s">
        <v>368</v>
      </c>
      <c r="P1368" s="23" t="s">
        <v>3466</v>
      </c>
      <c r="Q1368" s="23" t="s">
        <v>3473</v>
      </c>
      <c r="R1368" s="23" t="str">
        <f t="shared" si="171"/>
        <v>OK-Canadian-16N-9W-22</v>
      </c>
      <c r="S1368" s="23" t="str">
        <f t="shared" si="168"/>
        <v>16N-9W-22</v>
      </c>
      <c r="T1368" s="23" t="str">
        <f t="shared" si="169"/>
        <v>16</v>
      </c>
      <c r="U1368" s="23" t="str">
        <f t="shared" si="172"/>
        <v>N</v>
      </c>
      <c r="V1368" s="23" t="str">
        <f t="shared" si="170"/>
        <v>9</v>
      </c>
      <c r="W1368" s="23" t="str">
        <f t="shared" si="173"/>
        <v>W</v>
      </c>
      <c r="X1368" s="23" t="str">
        <f t="shared" si="174"/>
        <v>OK</v>
      </c>
      <c r="Y1368" s="184" t="str">
        <f t="shared" si="175"/>
        <v>L0008431</v>
      </c>
      <c r="Z1368" s="28"/>
      <c r="AA1368" s="28"/>
      <c r="AB1368" s="23"/>
    </row>
    <row r="1369" spans="1:28" ht="15">
      <c r="A1369" s="2" t="s">
        <v>7790</v>
      </c>
      <c r="B1369" s="2" t="s">
        <v>13</v>
      </c>
      <c r="C1369" s="2" t="s">
        <v>14</v>
      </c>
      <c r="D1369" s="23" t="s">
        <v>1510</v>
      </c>
      <c r="E1369" s="23" t="s">
        <v>1502</v>
      </c>
      <c r="F1369" s="23" t="s">
        <v>15</v>
      </c>
      <c r="G1369" s="23" t="s">
        <v>3477</v>
      </c>
      <c r="H1369" s="2" t="s">
        <v>3525</v>
      </c>
      <c r="I1369" s="2" t="s">
        <v>16</v>
      </c>
      <c r="J1369" s="75">
        <v>161.78</v>
      </c>
      <c r="K1369" s="76">
        <v>80</v>
      </c>
      <c r="L1369" s="80">
        <v>0.1875</v>
      </c>
      <c r="M1369" s="82">
        <v>42268</v>
      </c>
      <c r="N1369" s="96" t="s">
        <v>4648</v>
      </c>
      <c r="O1369" s="23" t="s">
        <v>368</v>
      </c>
      <c r="P1369" s="23" t="s">
        <v>3466</v>
      </c>
      <c r="Q1369" s="23" t="s">
        <v>3473</v>
      </c>
      <c r="R1369" s="23" t="str">
        <f t="shared" si="171"/>
        <v>OK-Canadian-16N-9W-22</v>
      </c>
      <c r="S1369" s="23" t="str">
        <f t="shared" si="168"/>
        <v>16N-9W-22</v>
      </c>
      <c r="T1369" s="23" t="str">
        <f t="shared" si="169"/>
        <v>16</v>
      </c>
      <c r="U1369" s="23" t="str">
        <f t="shared" si="172"/>
        <v>N</v>
      </c>
      <c r="V1369" s="23" t="str">
        <f t="shared" si="170"/>
        <v>9</v>
      </c>
      <c r="W1369" s="23" t="str">
        <f t="shared" si="173"/>
        <v>W</v>
      </c>
      <c r="X1369" s="23" t="str">
        <f t="shared" si="174"/>
        <v>OK</v>
      </c>
      <c r="Y1369" s="184" t="str">
        <f t="shared" si="175"/>
        <v>L0008432</v>
      </c>
      <c r="Z1369" s="28"/>
      <c r="AA1369" s="28"/>
      <c r="AB1369" s="23"/>
    </row>
    <row r="1370" spans="1:28" ht="15">
      <c r="A1370" s="23" t="s">
        <v>7791</v>
      </c>
      <c r="B1370" s="2" t="s">
        <v>13</v>
      </c>
      <c r="C1370" s="2" t="s">
        <v>14</v>
      </c>
      <c r="D1370" s="23" t="s">
        <v>1511</v>
      </c>
      <c r="E1370" s="2" t="s">
        <v>1051</v>
      </c>
      <c r="F1370" s="23" t="s">
        <v>15</v>
      </c>
      <c r="G1370" s="23" t="s">
        <v>3479</v>
      </c>
      <c r="H1370" s="2" t="s">
        <v>3524</v>
      </c>
      <c r="I1370" s="2" t="s">
        <v>16</v>
      </c>
      <c r="J1370" s="75">
        <v>85.92</v>
      </c>
      <c r="K1370" s="76">
        <v>0.30952000000000002</v>
      </c>
      <c r="L1370" s="80">
        <v>0.1875</v>
      </c>
      <c r="M1370" s="78">
        <v>41799</v>
      </c>
      <c r="N1370" s="96" t="s">
        <v>4649</v>
      </c>
      <c r="O1370" s="23" t="s">
        <v>216</v>
      </c>
      <c r="P1370" s="23" t="s">
        <v>3466</v>
      </c>
      <c r="Q1370" s="23" t="s">
        <v>3472</v>
      </c>
      <c r="R1370" s="23" t="str">
        <f t="shared" si="171"/>
        <v>OK-Noble-16N-8W-25</v>
      </c>
      <c r="S1370" s="23" t="str">
        <f t="shared" si="168"/>
        <v>16N-8W-25</v>
      </c>
      <c r="T1370" s="23" t="str">
        <f t="shared" si="169"/>
        <v>16</v>
      </c>
      <c r="U1370" s="23" t="str">
        <f t="shared" si="172"/>
        <v>N</v>
      </c>
      <c r="V1370" s="23" t="str">
        <f t="shared" si="170"/>
        <v>8</v>
      </c>
      <c r="W1370" s="23" t="str">
        <f t="shared" si="173"/>
        <v>W</v>
      </c>
      <c r="X1370" s="23" t="str">
        <f t="shared" si="174"/>
        <v>OK</v>
      </c>
      <c r="Y1370" s="184" t="str">
        <f t="shared" si="175"/>
        <v>L0008433</v>
      </c>
      <c r="Z1370" s="28"/>
      <c r="AA1370" s="28"/>
      <c r="AB1370" s="23"/>
    </row>
    <row r="1371" spans="1:28" ht="15">
      <c r="A1371" s="2" t="s">
        <v>7792</v>
      </c>
      <c r="B1371" s="2" t="s">
        <v>13</v>
      </c>
      <c r="C1371" s="2" t="s">
        <v>14</v>
      </c>
      <c r="D1371" s="23" t="s">
        <v>1512</v>
      </c>
      <c r="E1371" s="2" t="s">
        <v>955</v>
      </c>
      <c r="F1371" s="23" t="s">
        <v>15</v>
      </c>
      <c r="G1371" s="23" t="s">
        <v>3479</v>
      </c>
      <c r="H1371" s="2" t="s">
        <v>3524</v>
      </c>
      <c r="I1371" s="2" t="s">
        <v>16</v>
      </c>
      <c r="J1371" s="75">
        <v>81.84</v>
      </c>
      <c r="K1371" s="76">
        <v>7.5</v>
      </c>
      <c r="L1371" s="80">
        <v>0.2</v>
      </c>
      <c r="M1371" s="82">
        <v>41791</v>
      </c>
      <c r="N1371" s="96" t="s">
        <v>5630</v>
      </c>
      <c r="O1371" s="23" t="s">
        <v>216</v>
      </c>
      <c r="P1371" s="23" t="s">
        <v>3466</v>
      </c>
      <c r="Q1371" s="23" t="s">
        <v>3472</v>
      </c>
      <c r="R1371" s="23" t="str">
        <f t="shared" si="171"/>
        <v>OK-Noble-16N-8W-25</v>
      </c>
      <c r="S1371" s="23" t="str">
        <f t="shared" si="168"/>
        <v>16N-8W-25</v>
      </c>
      <c r="T1371" s="23" t="str">
        <f t="shared" si="169"/>
        <v>16</v>
      </c>
      <c r="U1371" s="23" t="str">
        <f t="shared" si="172"/>
        <v>N</v>
      </c>
      <c r="V1371" s="23" t="str">
        <f t="shared" si="170"/>
        <v>8</v>
      </c>
      <c r="W1371" s="23" t="str">
        <f t="shared" si="173"/>
        <v>W</v>
      </c>
      <c r="X1371" s="23" t="str">
        <f t="shared" si="174"/>
        <v>OK</v>
      </c>
      <c r="Y1371" s="184" t="str">
        <f t="shared" si="175"/>
        <v>L0008434</v>
      </c>
      <c r="Z1371" s="28"/>
      <c r="AA1371" s="28"/>
      <c r="AB1371" s="23"/>
    </row>
    <row r="1372" spans="1:28" ht="15">
      <c r="A1372" s="2" t="s">
        <v>7793</v>
      </c>
      <c r="B1372" s="2" t="s">
        <v>13</v>
      </c>
      <c r="C1372" s="2" t="s">
        <v>14</v>
      </c>
      <c r="D1372" s="23" t="s">
        <v>1513</v>
      </c>
      <c r="E1372" s="2" t="s">
        <v>616</v>
      </c>
      <c r="F1372" s="23" t="s">
        <v>15</v>
      </c>
      <c r="G1372" s="23" t="s">
        <v>3479</v>
      </c>
      <c r="H1372" s="2" t="s">
        <v>3524</v>
      </c>
      <c r="I1372" s="2" t="s">
        <v>16</v>
      </c>
      <c r="J1372" s="75">
        <v>81.96</v>
      </c>
      <c r="K1372" s="76">
        <v>0.30952000000000002</v>
      </c>
      <c r="L1372" s="80">
        <v>0.1875</v>
      </c>
      <c r="M1372" s="82">
        <v>41809</v>
      </c>
      <c r="N1372" s="96" t="s">
        <v>4650</v>
      </c>
      <c r="O1372" s="23" t="s">
        <v>216</v>
      </c>
      <c r="P1372" s="23" t="s">
        <v>3466</v>
      </c>
      <c r="Q1372" s="23" t="s">
        <v>3472</v>
      </c>
      <c r="R1372" s="23" t="str">
        <f t="shared" si="171"/>
        <v>OK-Noble-16N-8W-25</v>
      </c>
      <c r="S1372" s="23" t="str">
        <f t="shared" si="168"/>
        <v>16N-8W-25</v>
      </c>
      <c r="T1372" s="23" t="str">
        <f t="shared" si="169"/>
        <v>16</v>
      </c>
      <c r="U1372" s="23" t="str">
        <f t="shared" si="172"/>
        <v>N</v>
      </c>
      <c r="V1372" s="23" t="str">
        <f t="shared" si="170"/>
        <v>8</v>
      </c>
      <c r="W1372" s="23" t="str">
        <f t="shared" si="173"/>
        <v>W</v>
      </c>
      <c r="X1372" s="23" t="str">
        <f t="shared" si="174"/>
        <v>OK</v>
      </c>
      <c r="Y1372" s="184" t="str">
        <f t="shared" si="175"/>
        <v>L0008435</v>
      </c>
      <c r="Z1372" s="28"/>
      <c r="AA1372" s="28"/>
      <c r="AB1372" s="23"/>
    </row>
    <row r="1373" spans="1:28" ht="15">
      <c r="A1373" s="23" t="s">
        <v>7794</v>
      </c>
      <c r="B1373" s="23" t="s">
        <v>13</v>
      </c>
      <c r="C1373" s="2" t="s">
        <v>14</v>
      </c>
      <c r="D1373" s="23" t="s">
        <v>1514</v>
      </c>
      <c r="E1373" s="2" t="s">
        <v>1396</v>
      </c>
      <c r="F1373" s="23" t="s">
        <v>15</v>
      </c>
      <c r="G1373" s="23" t="s">
        <v>3479</v>
      </c>
      <c r="H1373" s="23" t="s">
        <v>3518</v>
      </c>
      <c r="I1373" s="2" t="s">
        <v>16</v>
      </c>
      <c r="J1373" s="75">
        <v>42.05</v>
      </c>
      <c r="K1373" s="76">
        <v>0.1</v>
      </c>
      <c r="L1373" s="80">
        <v>0.1875</v>
      </c>
      <c r="M1373" s="82">
        <v>42237</v>
      </c>
      <c r="N1373" s="96" t="s">
        <v>3588</v>
      </c>
      <c r="O1373" s="23" t="s">
        <v>233</v>
      </c>
      <c r="P1373" s="23" t="s">
        <v>3466</v>
      </c>
      <c r="Q1373" s="23" t="s">
        <v>3473</v>
      </c>
      <c r="R1373" s="23" t="str">
        <f t="shared" si="171"/>
        <v>OK-Noble-16N-9W-19</v>
      </c>
      <c r="S1373" s="23" t="str">
        <f t="shared" si="168"/>
        <v>16N-9W-19</v>
      </c>
      <c r="T1373" s="23" t="str">
        <f t="shared" si="169"/>
        <v>16</v>
      </c>
      <c r="U1373" s="23" t="str">
        <f t="shared" si="172"/>
        <v>N</v>
      </c>
      <c r="V1373" s="23" t="str">
        <f t="shared" si="170"/>
        <v>9</v>
      </c>
      <c r="W1373" s="23" t="str">
        <f t="shared" si="173"/>
        <v>W</v>
      </c>
      <c r="X1373" s="23" t="str">
        <f t="shared" si="174"/>
        <v>OK</v>
      </c>
      <c r="Y1373" s="184" t="str">
        <f t="shared" si="175"/>
        <v>L0008436</v>
      </c>
      <c r="Z1373" s="28"/>
      <c r="AA1373" s="28"/>
      <c r="AB1373" s="23"/>
    </row>
    <row r="1374" spans="1:28" ht="15">
      <c r="A1374" s="2" t="s">
        <v>7795</v>
      </c>
      <c r="B1374" s="23" t="s">
        <v>13</v>
      </c>
      <c r="C1374" s="2" t="s">
        <v>14</v>
      </c>
      <c r="D1374" s="23" t="s">
        <v>1515</v>
      </c>
      <c r="E1374" s="2" t="s">
        <v>774</v>
      </c>
      <c r="F1374" s="23" t="s">
        <v>15</v>
      </c>
      <c r="G1374" s="23" t="s">
        <v>3477</v>
      </c>
      <c r="H1374" s="23" t="s">
        <v>3525</v>
      </c>
      <c r="I1374" s="2" t="s">
        <v>16</v>
      </c>
      <c r="J1374" s="75">
        <v>156.72</v>
      </c>
      <c r="K1374" s="76">
        <v>15</v>
      </c>
      <c r="L1374" s="80">
        <v>0.1875</v>
      </c>
      <c r="M1374" s="78">
        <v>41809</v>
      </c>
      <c r="N1374" s="96" t="s">
        <v>5631</v>
      </c>
      <c r="O1374" s="23" t="s">
        <v>368</v>
      </c>
      <c r="P1374" s="23" t="s">
        <v>3466</v>
      </c>
      <c r="Q1374" s="23" t="s">
        <v>3473</v>
      </c>
      <c r="R1374" s="23" t="str">
        <f t="shared" si="171"/>
        <v>OK-Canadian-16N-9W-22</v>
      </c>
      <c r="S1374" s="23" t="str">
        <f t="shared" si="168"/>
        <v>16N-9W-22</v>
      </c>
      <c r="T1374" s="23" t="str">
        <f t="shared" si="169"/>
        <v>16</v>
      </c>
      <c r="U1374" s="23" t="str">
        <f t="shared" si="172"/>
        <v>N</v>
      </c>
      <c r="V1374" s="23" t="str">
        <f t="shared" si="170"/>
        <v>9</v>
      </c>
      <c r="W1374" s="23" t="str">
        <f t="shared" si="173"/>
        <v>W</v>
      </c>
      <c r="X1374" s="23" t="str">
        <f t="shared" si="174"/>
        <v>OK</v>
      </c>
      <c r="Y1374" s="184" t="str">
        <f t="shared" si="175"/>
        <v>L0008437</v>
      </c>
      <c r="Z1374" s="28"/>
      <c r="AA1374" s="28"/>
      <c r="AB1374" s="23"/>
    </row>
    <row r="1375" spans="1:28" ht="15">
      <c r="A1375" s="2" t="s">
        <v>7796</v>
      </c>
      <c r="B1375" s="2" t="s">
        <v>13</v>
      </c>
      <c r="C1375" s="2" t="s">
        <v>14</v>
      </c>
      <c r="D1375" s="23" t="s">
        <v>1516</v>
      </c>
      <c r="E1375" s="2" t="s">
        <v>774</v>
      </c>
      <c r="F1375" s="23" t="s">
        <v>15</v>
      </c>
      <c r="G1375" s="23" t="s">
        <v>3477</v>
      </c>
      <c r="H1375" s="2" t="s">
        <v>3525</v>
      </c>
      <c r="I1375" s="2" t="s">
        <v>16</v>
      </c>
      <c r="J1375" s="75">
        <v>152.93</v>
      </c>
      <c r="K1375" s="76">
        <v>45</v>
      </c>
      <c r="L1375" s="80">
        <v>0.1875</v>
      </c>
      <c r="M1375" s="82">
        <v>41805</v>
      </c>
      <c r="N1375" s="96" t="s">
        <v>5632</v>
      </c>
      <c r="O1375" s="23" t="s">
        <v>368</v>
      </c>
      <c r="P1375" s="23" t="s">
        <v>3466</v>
      </c>
      <c r="Q1375" s="23" t="s">
        <v>3473</v>
      </c>
      <c r="R1375" s="23" t="str">
        <f t="shared" si="171"/>
        <v>OK-Canadian-16N-9W-22</v>
      </c>
      <c r="S1375" s="23" t="str">
        <f t="shared" si="168"/>
        <v>16N-9W-22</v>
      </c>
      <c r="T1375" s="23" t="str">
        <f t="shared" si="169"/>
        <v>16</v>
      </c>
      <c r="U1375" s="23" t="str">
        <f t="shared" si="172"/>
        <v>N</v>
      </c>
      <c r="V1375" s="23" t="str">
        <f t="shared" si="170"/>
        <v>9</v>
      </c>
      <c r="W1375" s="23" t="str">
        <f t="shared" si="173"/>
        <v>W</v>
      </c>
      <c r="X1375" s="23" t="str">
        <f t="shared" si="174"/>
        <v>OK</v>
      </c>
      <c r="Y1375" s="184" t="str">
        <f t="shared" si="175"/>
        <v>L0008438</v>
      </c>
      <c r="Z1375" s="28"/>
      <c r="AA1375" s="28"/>
      <c r="AB1375" s="23"/>
    </row>
    <row r="1376" spans="1:28" ht="15">
      <c r="A1376" s="23" t="s">
        <v>7797</v>
      </c>
      <c r="B1376" s="2" t="s">
        <v>13</v>
      </c>
      <c r="C1376" s="2" t="s">
        <v>14</v>
      </c>
      <c r="D1376" s="23" t="s">
        <v>1517</v>
      </c>
      <c r="E1376" s="23" t="s">
        <v>2276</v>
      </c>
      <c r="F1376" s="23" t="s">
        <v>15</v>
      </c>
      <c r="G1376" s="23" t="s">
        <v>3479</v>
      </c>
      <c r="H1376" s="2" t="s">
        <v>3524</v>
      </c>
      <c r="I1376" s="2" t="s">
        <v>16</v>
      </c>
      <c r="J1376" s="75">
        <v>75.650000000000006</v>
      </c>
      <c r="K1376" s="76">
        <v>0.83333299999999999</v>
      </c>
      <c r="L1376" s="80">
        <v>0.2</v>
      </c>
      <c r="M1376" s="82">
        <v>41823</v>
      </c>
      <c r="N1376" s="96" t="s">
        <v>3589</v>
      </c>
      <c r="O1376" s="23" t="s">
        <v>216</v>
      </c>
      <c r="P1376" s="23" t="s">
        <v>3466</v>
      </c>
      <c r="Q1376" s="23" t="s">
        <v>3472</v>
      </c>
      <c r="R1376" s="23" t="str">
        <f t="shared" si="171"/>
        <v>OK-Noble-16N-8W-25</v>
      </c>
      <c r="S1376" s="23" t="str">
        <f t="shared" si="168"/>
        <v>16N-8W-25</v>
      </c>
      <c r="T1376" s="23" t="str">
        <f t="shared" si="169"/>
        <v>16</v>
      </c>
      <c r="U1376" s="23" t="str">
        <f t="shared" si="172"/>
        <v>N</v>
      </c>
      <c r="V1376" s="23" t="str">
        <f t="shared" si="170"/>
        <v>8</v>
      </c>
      <c r="W1376" s="23" t="str">
        <f t="shared" si="173"/>
        <v>W</v>
      </c>
      <c r="X1376" s="23" t="str">
        <f t="shared" si="174"/>
        <v>OK</v>
      </c>
      <c r="Y1376" s="184" t="str">
        <f t="shared" si="175"/>
        <v>L0008439</v>
      </c>
      <c r="Z1376" s="28"/>
      <c r="AA1376" s="28"/>
      <c r="AB1376" s="23"/>
    </row>
    <row r="1377" spans="1:28" ht="15">
      <c r="A1377" s="2" t="s">
        <v>7798</v>
      </c>
      <c r="B1377" s="23" t="s">
        <v>13</v>
      </c>
      <c r="C1377" s="2" t="s">
        <v>14</v>
      </c>
      <c r="D1377" s="23" t="s">
        <v>1518</v>
      </c>
      <c r="E1377" s="23" t="s">
        <v>1502</v>
      </c>
      <c r="F1377" s="23" t="s">
        <v>15</v>
      </c>
      <c r="G1377" s="23" t="s">
        <v>3479</v>
      </c>
      <c r="H1377" s="2" t="s">
        <v>3524</v>
      </c>
      <c r="I1377" s="2" t="s">
        <v>16</v>
      </c>
      <c r="J1377" s="75">
        <v>71.97</v>
      </c>
      <c r="K1377" s="76">
        <v>0.83333299999999999</v>
      </c>
      <c r="L1377" s="80">
        <v>0.1875</v>
      </c>
      <c r="M1377" s="82">
        <v>42293</v>
      </c>
      <c r="N1377" s="96" t="s">
        <v>3590</v>
      </c>
      <c r="O1377" s="23" t="s">
        <v>216</v>
      </c>
      <c r="P1377" s="23" t="s">
        <v>3466</v>
      </c>
      <c r="Q1377" s="23" t="s">
        <v>3472</v>
      </c>
      <c r="R1377" s="23" t="str">
        <f t="shared" si="171"/>
        <v>OK-Noble-16N-8W-25</v>
      </c>
      <c r="S1377" s="23" t="str">
        <f t="shared" si="168"/>
        <v>16N-8W-25</v>
      </c>
      <c r="T1377" s="23" t="str">
        <f t="shared" si="169"/>
        <v>16</v>
      </c>
      <c r="U1377" s="23" t="str">
        <f t="shared" si="172"/>
        <v>N</v>
      </c>
      <c r="V1377" s="23" t="str">
        <f t="shared" si="170"/>
        <v>8</v>
      </c>
      <c r="W1377" s="23" t="str">
        <f t="shared" si="173"/>
        <v>W</v>
      </c>
      <c r="X1377" s="23" t="str">
        <f t="shared" si="174"/>
        <v>OK</v>
      </c>
      <c r="Y1377" s="184" t="str">
        <f t="shared" si="175"/>
        <v>L0008440</v>
      </c>
      <c r="Z1377" s="28"/>
      <c r="AA1377" s="28"/>
      <c r="AB1377" s="23"/>
    </row>
    <row r="1378" spans="1:28" ht="15">
      <c r="A1378" s="2" t="s">
        <v>7799</v>
      </c>
      <c r="B1378" s="23" t="s">
        <v>13</v>
      </c>
      <c r="C1378" s="2" t="s">
        <v>14</v>
      </c>
      <c r="D1378" s="23" t="s">
        <v>1519</v>
      </c>
      <c r="E1378" s="23" t="s">
        <v>2864</v>
      </c>
      <c r="F1378" s="23" t="s">
        <v>15</v>
      </c>
      <c r="G1378" s="23" t="s">
        <v>3477</v>
      </c>
      <c r="H1378" s="23" t="s">
        <v>3523</v>
      </c>
      <c r="I1378" s="2" t="s">
        <v>16</v>
      </c>
      <c r="J1378" s="75">
        <v>88.02</v>
      </c>
      <c r="K1378" s="76">
        <v>0.71450000000000002</v>
      </c>
      <c r="L1378" s="80">
        <v>0.125</v>
      </c>
      <c r="M1378" s="78">
        <v>41806</v>
      </c>
      <c r="N1378" s="96" t="s">
        <v>4651</v>
      </c>
      <c r="O1378" s="23" t="s">
        <v>280</v>
      </c>
      <c r="P1378" s="23" t="s">
        <v>3466</v>
      </c>
      <c r="Q1378" s="23" t="s">
        <v>3473</v>
      </c>
      <c r="R1378" s="23" t="str">
        <f t="shared" si="171"/>
        <v>OK-Canadian-16N-9W-14</v>
      </c>
      <c r="S1378" s="23" t="str">
        <f t="shared" si="168"/>
        <v>16N-9W-14</v>
      </c>
      <c r="T1378" s="23" t="str">
        <f t="shared" si="169"/>
        <v>16</v>
      </c>
      <c r="U1378" s="23" t="str">
        <f t="shared" si="172"/>
        <v>N</v>
      </c>
      <c r="V1378" s="23" t="str">
        <f t="shared" si="170"/>
        <v>9</v>
      </c>
      <c r="W1378" s="23" t="str">
        <f t="shared" si="173"/>
        <v>W</v>
      </c>
      <c r="X1378" s="23" t="str">
        <f t="shared" si="174"/>
        <v>OK</v>
      </c>
      <c r="Y1378" s="184" t="str">
        <f t="shared" si="175"/>
        <v>L0008441</v>
      </c>
      <c r="Z1378" s="28"/>
      <c r="AA1378" s="28"/>
      <c r="AB1378" s="23"/>
    </row>
    <row r="1379" spans="1:28" ht="15">
      <c r="A1379" s="23" t="s">
        <v>7800</v>
      </c>
      <c r="B1379" s="23" t="s">
        <v>13</v>
      </c>
      <c r="C1379" s="2" t="s">
        <v>14</v>
      </c>
      <c r="D1379" s="23" t="s">
        <v>1520</v>
      </c>
      <c r="E1379" s="23" t="s">
        <v>1589</v>
      </c>
      <c r="F1379" s="23" t="s">
        <v>15</v>
      </c>
      <c r="G1379" s="23" t="s">
        <v>3477</v>
      </c>
      <c r="H1379" s="23" t="s">
        <v>3525</v>
      </c>
      <c r="I1379" s="2" t="s">
        <v>16</v>
      </c>
      <c r="J1379" s="75">
        <v>150.83000000000001</v>
      </c>
      <c r="K1379" s="76">
        <v>15</v>
      </c>
      <c r="L1379" s="80">
        <v>0.1875</v>
      </c>
      <c r="M1379" s="82">
        <v>41805</v>
      </c>
      <c r="N1379" s="96" t="s">
        <v>4652</v>
      </c>
      <c r="O1379" s="23" t="s">
        <v>368</v>
      </c>
      <c r="P1379" s="23" t="s">
        <v>3466</v>
      </c>
      <c r="Q1379" s="23" t="s">
        <v>3473</v>
      </c>
      <c r="R1379" s="23" t="str">
        <f t="shared" si="171"/>
        <v>OK-Canadian-16N-9W-22</v>
      </c>
      <c r="S1379" s="23" t="str">
        <f t="shared" si="168"/>
        <v>16N-9W-22</v>
      </c>
      <c r="T1379" s="23" t="str">
        <f t="shared" si="169"/>
        <v>16</v>
      </c>
      <c r="U1379" s="23" t="str">
        <f t="shared" si="172"/>
        <v>N</v>
      </c>
      <c r="V1379" s="23" t="str">
        <f t="shared" si="170"/>
        <v>9</v>
      </c>
      <c r="W1379" s="23" t="str">
        <f t="shared" si="173"/>
        <v>W</v>
      </c>
      <c r="X1379" s="23" t="str">
        <f t="shared" si="174"/>
        <v>OK</v>
      </c>
      <c r="Y1379" s="184" t="str">
        <f t="shared" si="175"/>
        <v>L0008442</v>
      </c>
      <c r="Z1379" s="28"/>
      <c r="AA1379" s="28"/>
      <c r="AB1379" s="23"/>
    </row>
    <row r="1380" spans="1:28" ht="15">
      <c r="A1380" s="2" t="s">
        <v>7801</v>
      </c>
      <c r="B1380" s="23" t="s">
        <v>13</v>
      </c>
      <c r="C1380" s="2" t="s">
        <v>14</v>
      </c>
      <c r="D1380" s="23" t="s">
        <v>1521</v>
      </c>
      <c r="E1380" s="23" t="s">
        <v>2692</v>
      </c>
      <c r="F1380" s="23" t="s">
        <v>15</v>
      </c>
      <c r="G1380" s="23" t="s">
        <v>3477</v>
      </c>
      <c r="H1380" s="23" t="s">
        <v>3525</v>
      </c>
      <c r="I1380" s="2" t="s">
        <v>16</v>
      </c>
      <c r="J1380" s="75">
        <v>118.4</v>
      </c>
      <c r="K1380" s="76">
        <v>2.5</v>
      </c>
      <c r="L1380" s="80">
        <v>0.1875</v>
      </c>
      <c r="M1380" s="82">
        <v>41824</v>
      </c>
      <c r="N1380" s="96" t="s">
        <v>4653</v>
      </c>
      <c r="O1380" s="23" t="s">
        <v>368</v>
      </c>
      <c r="P1380" s="23" t="s">
        <v>3466</v>
      </c>
      <c r="Q1380" s="23" t="s">
        <v>3473</v>
      </c>
      <c r="R1380" s="23" t="str">
        <f t="shared" si="171"/>
        <v>OK-Canadian-16N-9W-22</v>
      </c>
      <c r="S1380" s="23" t="str">
        <f t="shared" si="168"/>
        <v>16N-9W-22</v>
      </c>
      <c r="T1380" s="23" t="str">
        <f t="shared" si="169"/>
        <v>16</v>
      </c>
      <c r="U1380" s="23" t="str">
        <f t="shared" si="172"/>
        <v>N</v>
      </c>
      <c r="V1380" s="23" t="str">
        <f t="shared" si="170"/>
        <v>9</v>
      </c>
      <c r="W1380" s="23" t="str">
        <f t="shared" si="173"/>
        <v>W</v>
      </c>
      <c r="X1380" s="23" t="str">
        <f t="shared" si="174"/>
        <v>OK</v>
      </c>
      <c r="Y1380" s="184" t="str">
        <f t="shared" si="175"/>
        <v>L0008443</v>
      </c>
      <c r="Z1380" s="28"/>
      <c r="AA1380" s="28"/>
      <c r="AB1380" s="23"/>
    </row>
    <row r="1381" spans="1:28" ht="15">
      <c r="A1381" s="2" t="s">
        <v>7802</v>
      </c>
      <c r="B1381" s="23" t="s">
        <v>13</v>
      </c>
      <c r="C1381" s="2" t="s">
        <v>14</v>
      </c>
      <c r="D1381" s="23" t="s">
        <v>1522</v>
      </c>
      <c r="E1381" s="23" t="s">
        <v>3188</v>
      </c>
      <c r="F1381" s="23" t="s">
        <v>15</v>
      </c>
      <c r="G1381" s="23" t="s">
        <v>3477</v>
      </c>
      <c r="H1381" s="23" t="s">
        <v>3525</v>
      </c>
      <c r="I1381" s="2" t="s">
        <v>16</v>
      </c>
      <c r="J1381" s="75">
        <v>157.41999999999999</v>
      </c>
      <c r="K1381" s="76">
        <v>15</v>
      </c>
      <c r="L1381" s="80">
        <v>0.1875</v>
      </c>
      <c r="M1381" s="82">
        <v>42289</v>
      </c>
      <c r="N1381" s="96" t="s">
        <v>4654</v>
      </c>
      <c r="O1381" s="23" t="s">
        <v>368</v>
      </c>
      <c r="P1381" s="23" t="s">
        <v>3466</v>
      </c>
      <c r="Q1381" s="23" t="s">
        <v>3473</v>
      </c>
      <c r="R1381" s="23" t="str">
        <f t="shared" si="171"/>
        <v>OK-Canadian-16N-9W-22</v>
      </c>
      <c r="S1381" s="23" t="str">
        <f t="shared" si="168"/>
        <v>16N-9W-22</v>
      </c>
      <c r="T1381" s="23" t="str">
        <f t="shared" si="169"/>
        <v>16</v>
      </c>
      <c r="U1381" s="23" t="str">
        <f t="shared" si="172"/>
        <v>N</v>
      </c>
      <c r="V1381" s="23" t="str">
        <f t="shared" si="170"/>
        <v>9</v>
      </c>
      <c r="W1381" s="23" t="str">
        <f t="shared" si="173"/>
        <v>W</v>
      </c>
      <c r="X1381" s="23" t="str">
        <f t="shared" si="174"/>
        <v>OK</v>
      </c>
      <c r="Y1381" s="184" t="str">
        <f t="shared" si="175"/>
        <v>L0008444</v>
      </c>
      <c r="Z1381" s="28"/>
      <c r="AA1381" s="28"/>
      <c r="AB1381" s="23"/>
    </row>
    <row r="1382" spans="1:28" ht="15">
      <c r="A1382" s="23" t="s">
        <v>7803</v>
      </c>
      <c r="B1382" s="23" t="s">
        <v>13</v>
      </c>
      <c r="C1382" s="2" t="s">
        <v>14</v>
      </c>
      <c r="D1382" s="23" t="s">
        <v>1523</v>
      </c>
      <c r="E1382" s="23" t="s">
        <v>2207</v>
      </c>
      <c r="F1382" s="23" t="s">
        <v>15</v>
      </c>
      <c r="G1382" s="23" t="s">
        <v>3477</v>
      </c>
      <c r="H1382" s="2" t="s">
        <v>3480</v>
      </c>
      <c r="I1382" s="2" t="s">
        <v>16</v>
      </c>
      <c r="J1382" s="75">
        <v>30.39</v>
      </c>
      <c r="K1382" s="76">
        <v>1</v>
      </c>
      <c r="L1382" s="80">
        <v>0.1875</v>
      </c>
      <c r="M1382" s="78">
        <v>41807</v>
      </c>
      <c r="N1382" s="96" t="s">
        <v>4655</v>
      </c>
      <c r="O1382" s="23" t="s">
        <v>956</v>
      </c>
      <c r="P1382" s="23" t="s">
        <v>3466</v>
      </c>
      <c r="Q1382" s="23" t="s">
        <v>3471</v>
      </c>
      <c r="R1382" s="23" t="str">
        <f t="shared" si="171"/>
        <v>OK-Canadian-16N-7W-28</v>
      </c>
      <c r="S1382" s="23" t="str">
        <f t="shared" si="168"/>
        <v>16N-7W-28</v>
      </c>
      <c r="T1382" s="23" t="str">
        <f t="shared" si="169"/>
        <v>16</v>
      </c>
      <c r="U1382" s="23" t="str">
        <f t="shared" si="172"/>
        <v>N</v>
      </c>
      <c r="V1382" s="23" t="str">
        <f t="shared" si="170"/>
        <v>7</v>
      </c>
      <c r="W1382" s="23" t="str">
        <f t="shared" si="173"/>
        <v>W</v>
      </c>
      <c r="X1382" s="23" t="str">
        <f t="shared" si="174"/>
        <v>OK</v>
      </c>
      <c r="Y1382" s="184" t="str">
        <f t="shared" si="175"/>
        <v>L0008445</v>
      </c>
      <c r="Z1382" s="28"/>
      <c r="AA1382" s="28"/>
      <c r="AB1382" s="23"/>
    </row>
    <row r="1383" spans="1:28" ht="15">
      <c r="A1383" s="2" t="s">
        <v>7804</v>
      </c>
      <c r="B1383" s="23" t="s">
        <v>13</v>
      </c>
      <c r="C1383" s="2" t="s">
        <v>14</v>
      </c>
      <c r="D1383" s="23" t="s">
        <v>1524</v>
      </c>
      <c r="E1383" s="2" t="s">
        <v>1177</v>
      </c>
      <c r="F1383" s="23" t="s">
        <v>15</v>
      </c>
      <c r="G1383" s="23" t="s">
        <v>3477</v>
      </c>
      <c r="H1383" s="23" t="s">
        <v>3525</v>
      </c>
      <c r="I1383" s="2" t="s">
        <v>16</v>
      </c>
      <c r="J1383" s="75">
        <v>83.07</v>
      </c>
      <c r="K1383" s="76">
        <v>10</v>
      </c>
      <c r="L1383" s="80">
        <v>0.1875</v>
      </c>
      <c r="M1383" s="82">
        <v>41798</v>
      </c>
      <c r="N1383" s="96" t="s">
        <v>4656</v>
      </c>
      <c r="O1383" s="23" t="s">
        <v>368</v>
      </c>
      <c r="P1383" s="23" t="s">
        <v>3466</v>
      </c>
      <c r="Q1383" s="23" t="s">
        <v>3473</v>
      </c>
      <c r="R1383" s="23" t="str">
        <f t="shared" si="171"/>
        <v>OK-Canadian-16N-9W-22</v>
      </c>
      <c r="S1383" s="23" t="str">
        <f t="shared" si="168"/>
        <v>16N-9W-22</v>
      </c>
      <c r="T1383" s="23" t="str">
        <f t="shared" si="169"/>
        <v>16</v>
      </c>
      <c r="U1383" s="23" t="str">
        <f t="shared" si="172"/>
        <v>N</v>
      </c>
      <c r="V1383" s="23" t="str">
        <f t="shared" si="170"/>
        <v>9</v>
      </c>
      <c r="W1383" s="23" t="str">
        <f t="shared" si="173"/>
        <v>W</v>
      </c>
      <c r="X1383" s="23" t="str">
        <f t="shared" si="174"/>
        <v>OK</v>
      </c>
      <c r="Y1383" s="184" t="str">
        <f t="shared" si="175"/>
        <v>L0008446</v>
      </c>
      <c r="Z1383" s="28"/>
      <c r="AA1383" s="28"/>
      <c r="AB1383" s="23"/>
    </row>
    <row r="1384" spans="1:28" ht="15">
      <c r="A1384" s="2" t="s">
        <v>7805</v>
      </c>
      <c r="B1384" s="23" t="s">
        <v>13</v>
      </c>
      <c r="C1384" s="2" t="s">
        <v>14</v>
      </c>
      <c r="D1384" s="23" t="s">
        <v>1525</v>
      </c>
      <c r="E1384" s="2" t="s">
        <v>955</v>
      </c>
      <c r="F1384" s="23" t="s">
        <v>15</v>
      </c>
      <c r="G1384" s="23" t="s">
        <v>3477</v>
      </c>
      <c r="H1384" s="23" t="s">
        <v>3525</v>
      </c>
      <c r="I1384" s="2" t="s">
        <v>16</v>
      </c>
      <c r="J1384" s="75">
        <v>83.25</v>
      </c>
      <c r="K1384" s="76">
        <v>10</v>
      </c>
      <c r="L1384" s="80">
        <v>0.1875</v>
      </c>
      <c r="M1384" s="82">
        <v>41812</v>
      </c>
      <c r="N1384" s="96" t="s">
        <v>4657</v>
      </c>
      <c r="O1384" s="23" t="s">
        <v>368</v>
      </c>
      <c r="P1384" s="23" t="s">
        <v>3466</v>
      </c>
      <c r="Q1384" s="23" t="s">
        <v>3473</v>
      </c>
      <c r="R1384" s="23" t="str">
        <f t="shared" si="171"/>
        <v>OK-Canadian-16N-9W-22</v>
      </c>
      <c r="S1384" s="23" t="str">
        <f t="shared" si="168"/>
        <v>16N-9W-22</v>
      </c>
      <c r="T1384" s="23" t="str">
        <f t="shared" si="169"/>
        <v>16</v>
      </c>
      <c r="U1384" s="23" t="str">
        <f t="shared" si="172"/>
        <v>N</v>
      </c>
      <c r="V1384" s="23" t="str">
        <f t="shared" si="170"/>
        <v>9</v>
      </c>
      <c r="W1384" s="23" t="str">
        <f t="shared" si="173"/>
        <v>W</v>
      </c>
      <c r="X1384" s="23" t="str">
        <f t="shared" si="174"/>
        <v>OK</v>
      </c>
      <c r="Y1384" s="184" t="str">
        <f t="shared" si="175"/>
        <v>L0008447</v>
      </c>
      <c r="Z1384" s="28"/>
      <c r="AA1384" s="28"/>
      <c r="AB1384" s="23"/>
    </row>
    <row r="1385" spans="1:28" ht="15">
      <c r="A1385" s="23" t="s">
        <v>7806</v>
      </c>
      <c r="B1385" s="2" t="s">
        <v>13</v>
      </c>
      <c r="C1385" s="2" t="s">
        <v>14</v>
      </c>
      <c r="D1385" s="23" t="s">
        <v>1526</v>
      </c>
      <c r="E1385" s="23" t="s">
        <v>1502</v>
      </c>
      <c r="F1385" s="23" t="s">
        <v>15</v>
      </c>
      <c r="G1385" s="23" t="s">
        <v>3477</v>
      </c>
      <c r="H1385" s="2" t="s">
        <v>3525</v>
      </c>
      <c r="I1385" s="2" t="s">
        <v>16</v>
      </c>
      <c r="J1385" s="75">
        <v>116.23</v>
      </c>
      <c r="K1385" s="76">
        <v>1.25</v>
      </c>
      <c r="L1385" s="80">
        <v>0.1875</v>
      </c>
      <c r="M1385" s="82">
        <v>42294</v>
      </c>
      <c r="N1385" s="96" t="s">
        <v>4658</v>
      </c>
      <c r="O1385" s="23" t="s">
        <v>368</v>
      </c>
      <c r="P1385" s="23" t="s">
        <v>3466</v>
      </c>
      <c r="Q1385" s="23" t="s">
        <v>3473</v>
      </c>
      <c r="R1385" s="23" t="str">
        <f t="shared" si="171"/>
        <v>OK-Canadian-16N-9W-22</v>
      </c>
      <c r="S1385" s="23" t="str">
        <f t="shared" si="168"/>
        <v>16N-9W-22</v>
      </c>
      <c r="T1385" s="23" t="str">
        <f t="shared" si="169"/>
        <v>16</v>
      </c>
      <c r="U1385" s="23" t="str">
        <f t="shared" si="172"/>
        <v>N</v>
      </c>
      <c r="V1385" s="23" t="str">
        <f t="shared" si="170"/>
        <v>9</v>
      </c>
      <c r="W1385" s="23" t="str">
        <f t="shared" si="173"/>
        <v>W</v>
      </c>
      <c r="X1385" s="23" t="str">
        <f t="shared" si="174"/>
        <v>OK</v>
      </c>
      <c r="Y1385" s="184" t="str">
        <f t="shared" si="175"/>
        <v>L0008448</v>
      </c>
      <c r="Z1385" s="28"/>
      <c r="AA1385" s="28"/>
      <c r="AB1385" s="23"/>
    </row>
    <row r="1386" spans="1:28" ht="15">
      <c r="A1386" s="2" t="s">
        <v>7807</v>
      </c>
      <c r="B1386" s="23" t="s">
        <v>13</v>
      </c>
      <c r="C1386" s="2" t="s">
        <v>14</v>
      </c>
      <c r="D1386" s="23" t="s">
        <v>1527</v>
      </c>
      <c r="E1386" s="23" t="s">
        <v>1274</v>
      </c>
      <c r="F1386" s="23" t="s">
        <v>15</v>
      </c>
      <c r="G1386" s="23" t="s">
        <v>3479</v>
      </c>
      <c r="H1386" s="23" t="s">
        <v>3524</v>
      </c>
      <c r="I1386" s="2" t="s">
        <v>16</v>
      </c>
      <c r="J1386" s="75">
        <v>79.150000000000006</v>
      </c>
      <c r="K1386" s="76">
        <v>0.155</v>
      </c>
      <c r="L1386" s="80">
        <v>0.1875</v>
      </c>
      <c r="M1386" s="78">
        <v>41836</v>
      </c>
      <c r="N1386" s="96" t="s">
        <v>4659</v>
      </c>
      <c r="O1386" s="23" t="s">
        <v>216</v>
      </c>
      <c r="P1386" s="23" t="s">
        <v>3466</v>
      </c>
      <c r="Q1386" s="23" t="s">
        <v>3472</v>
      </c>
      <c r="R1386" s="23" t="str">
        <f t="shared" si="171"/>
        <v>OK-Noble-16N-8W-25</v>
      </c>
      <c r="S1386" s="23" t="str">
        <f t="shared" si="168"/>
        <v>16N-8W-25</v>
      </c>
      <c r="T1386" s="23" t="str">
        <f t="shared" si="169"/>
        <v>16</v>
      </c>
      <c r="U1386" s="23" t="str">
        <f t="shared" si="172"/>
        <v>N</v>
      </c>
      <c r="V1386" s="23" t="str">
        <f t="shared" si="170"/>
        <v>8</v>
      </c>
      <c r="W1386" s="23" t="str">
        <f t="shared" si="173"/>
        <v>W</v>
      </c>
      <c r="X1386" s="23" t="str">
        <f t="shared" si="174"/>
        <v>OK</v>
      </c>
      <c r="Y1386" s="184" t="str">
        <f t="shared" si="175"/>
        <v>L0008449</v>
      </c>
      <c r="Z1386" s="28"/>
      <c r="AA1386" s="28"/>
      <c r="AB1386" s="23"/>
    </row>
    <row r="1387" spans="1:28" ht="15">
      <c r="A1387" s="2" t="s">
        <v>7808</v>
      </c>
      <c r="B1387" s="23" t="s">
        <v>13</v>
      </c>
      <c r="C1387" s="2" t="s">
        <v>14</v>
      </c>
      <c r="D1387" s="23" t="s">
        <v>1528</v>
      </c>
      <c r="E1387" s="23" t="s">
        <v>2552</v>
      </c>
      <c r="F1387" s="23" t="s">
        <v>15</v>
      </c>
      <c r="G1387" s="23" t="s">
        <v>3477</v>
      </c>
      <c r="H1387" s="23" t="s">
        <v>3525</v>
      </c>
      <c r="I1387" s="2" t="s">
        <v>16</v>
      </c>
      <c r="J1387" s="75">
        <v>80.94</v>
      </c>
      <c r="K1387" s="76">
        <v>3.3333333000000001</v>
      </c>
      <c r="L1387" s="80">
        <v>0.1875</v>
      </c>
      <c r="M1387" s="82">
        <v>41826</v>
      </c>
      <c r="N1387" s="96" t="s">
        <v>4660</v>
      </c>
      <c r="O1387" s="23" t="s">
        <v>368</v>
      </c>
      <c r="P1387" s="23" t="s">
        <v>3466</v>
      </c>
      <c r="Q1387" s="23" t="s">
        <v>3473</v>
      </c>
      <c r="R1387" s="23" t="str">
        <f t="shared" si="171"/>
        <v>OK-Canadian-16N-9W-22</v>
      </c>
      <c r="S1387" s="23" t="str">
        <f t="shared" si="168"/>
        <v>16N-9W-22</v>
      </c>
      <c r="T1387" s="23" t="str">
        <f t="shared" si="169"/>
        <v>16</v>
      </c>
      <c r="U1387" s="23" t="str">
        <f t="shared" si="172"/>
        <v>N</v>
      </c>
      <c r="V1387" s="23" t="str">
        <f t="shared" si="170"/>
        <v>9</v>
      </c>
      <c r="W1387" s="23" t="str">
        <f t="shared" si="173"/>
        <v>W</v>
      </c>
      <c r="X1387" s="23" t="str">
        <f t="shared" si="174"/>
        <v>OK</v>
      </c>
      <c r="Y1387" s="184" t="str">
        <f t="shared" si="175"/>
        <v>L0008450</v>
      </c>
      <c r="Z1387" s="28"/>
      <c r="AA1387" s="28"/>
      <c r="AB1387" s="23"/>
    </row>
    <row r="1388" spans="1:28" ht="15">
      <c r="A1388" s="23" t="s">
        <v>7809</v>
      </c>
      <c r="B1388" s="23" t="s">
        <v>13</v>
      </c>
      <c r="C1388" s="2" t="s">
        <v>14</v>
      </c>
      <c r="D1388" s="23" t="s">
        <v>1529</v>
      </c>
      <c r="E1388" s="23" t="s">
        <v>2692</v>
      </c>
      <c r="F1388" s="23" t="s">
        <v>15</v>
      </c>
      <c r="G1388" s="23" t="s">
        <v>3477</v>
      </c>
      <c r="H1388" s="23" t="s">
        <v>3525</v>
      </c>
      <c r="I1388" s="2" t="s">
        <v>16</v>
      </c>
      <c r="J1388" s="75">
        <v>78.819999999999993</v>
      </c>
      <c r="K1388" s="76">
        <v>3.3333333000000001</v>
      </c>
      <c r="L1388" s="80">
        <v>0.1875</v>
      </c>
      <c r="M1388" s="82">
        <v>41840</v>
      </c>
      <c r="N1388" s="96" t="s">
        <v>4661</v>
      </c>
      <c r="O1388" s="23" t="s">
        <v>368</v>
      </c>
      <c r="P1388" s="23" t="s">
        <v>3466</v>
      </c>
      <c r="Q1388" s="23" t="s">
        <v>3473</v>
      </c>
      <c r="R1388" s="23" t="str">
        <f t="shared" si="171"/>
        <v>OK-Canadian-16N-9W-22</v>
      </c>
      <c r="S1388" s="23" t="str">
        <f t="shared" si="168"/>
        <v>16N-9W-22</v>
      </c>
      <c r="T1388" s="23" t="str">
        <f t="shared" si="169"/>
        <v>16</v>
      </c>
      <c r="U1388" s="23" t="str">
        <f t="shared" si="172"/>
        <v>N</v>
      </c>
      <c r="V1388" s="23" t="str">
        <f t="shared" si="170"/>
        <v>9</v>
      </c>
      <c r="W1388" s="23" t="str">
        <f t="shared" si="173"/>
        <v>W</v>
      </c>
      <c r="X1388" s="23" t="str">
        <f t="shared" si="174"/>
        <v>OK</v>
      </c>
      <c r="Y1388" s="184" t="str">
        <f t="shared" si="175"/>
        <v>L0008451</v>
      </c>
      <c r="Z1388" s="28"/>
      <c r="AA1388" s="28"/>
      <c r="AB1388" s="23"/>
    </row>
    <row r="1389" spans="1:28" ht="15">
      <c r="A1389" s="2" t="s">
        <v>7810</v>
      </c>
      <c r="B1389" s="23" t="s">
        <v>13</v>
      </c>
      <c r="C1389" s="2" t="s">
        <v>14</v>
      </c>
      <c r="D1389" s="23" t="s">
        <v>1530</v>
      </c>
      <c r="E1389" s="2" t="s">
        <v>1177</v>
      </c>
      <c r="F1389" s="23" t="s">
        <v>15</v>
      </c>
      <c r="G1389" s="23" t="s">
        <v>3477</v>
      </c>
      <c r="H1389" s="23" t="s">
        <v>3525</v>
      </c>
      <c r="I1389" s="2" t="s">
        <v>16</v>
      </c>
      <c r="J1389" s="75">
        <v>86.23</v>
      </c>
      <c r="K1389" s="76">
        <v>3.3333333000000001</v>
      </c>
      <c r="L1389" s="80">
        <v>0.1875</v>
      </c>
      <c r="M1389" s="82">
        <v>42310</v>
      </c>
      <c r="N1389" s="96" t="s">
        <v>4662</v>
      </c>
      <c r="O1389" s="23" t="s">
        <v>368</v>
      </c>
      <c r="P1389" s="23" t="s">
        <v>3466</v>
      </c>
      <c r="Q1389" s="23" t="s">
        <v>3473</v>
      </c>
      <c r="R1389" s="23" t="str">
        <f t="shared" si="171"/>
        <v>OK-Canadian-16N-9W-22</v>
      </c>
      <c r="S1389" s="23" t="str">
        <f t="shared" si="168"/>
        <v>16N-9W-22</v>
      </c>
      <c r="T1389" s="23" t="str">
        <f t="shared" si="169"/>
        <v>16</v>
      </c>
      <c r="U1389" s="23" t="str">
        <f t="shared" si="172"/>
        <v>N</v>
      </c>
      <c r="V1389" s="23" t="str">
        <f t="shared" si="170"/>
        <v>9</v>
      </c>
      <c r="W1389" s="23" t="str">
        <f t="shared" si="173"/>
        <v>W</v>
      </c>
      <c r="X1389" s="23" t="str">
        <f t="shared" si="174"/>
        <v>OK</v>
      </c>
      <c r="Y1389" s="184" t="str">
        <f t="shared" si="175"/>
        <v>L0008452</v>
      </c>
      <c r="Z1389" s="28"/>
      <c r="AA1389" s="28"/>
      <c r="AB1389" s="23"/>
    </row>
    <row r="1390" spans="1:28" ht="15">
      <c r="A1390" s="2" t="s">
        <v>7811</v>
      </c>
      <c r="B1390" s="2" t="s">
        <v>13</v>
      </c>
      <c r="C1390" s="2" t="s">
        <v>14</v>
      </c>
      <c r="D1390" s="23" t="s">
        <v>1531</v>
      </c>
      <c r="E1390" s="23" t="s">
        <v>2276</v>
      </c>
      <c r="F1390" s="23" t="s">
        <v>15</v>
      </c>
      <c r="G1390" s="23" t="s">
        <v>3477</v>
      </c>
      <c r="H1390" s="2" t="s">
        <v>3525</v>
      </c>
      <c r="I1390" s="2" t="s">
        <v>16</v>
      </c>
      <c r="J1390" s="75">
        <v>122.66</v>
      </c>
      <c r="K1390" s="76">
        <v>5</v>
      </c>
      <c r="L1390" s="80">
        <v>0.1875</v>
      </c>
      <c r="M1390" s="78">
        <v>41829</v>
      </c>
      <c r="N1390" s="96" t="s">
        <v>4663</v>
      </c>
      <c r="O1390" s="23" t="s">
        <v>368</v>
      </c>
      <c r="P1390" s="23" t="s">
        <v>3466</v>
      </c>
      <c r="Q1390" s="23" t="s">
        <v>3473</v>
      </c>
      <c r="R1390" s="23" t="str">
        <f t="shared" si="171"/>
        <v>OK-Canadian-16N-9W-22</v>
      </c>
      <c r="S1390" s="23" t="str">
        <f t="shared" si="168"/>
        <v>16N-9W-22</v>
      </c>
      <c r="T1390" s="23" t="str">
        <f t="shared" si="169"/>
        <v>16</v>
      </c>
      <c r="U1390" s="23" t="str">
        <f t="shared" si="172"/>
        <v>N</v>
      </c>
      <c r="V1390" s="23" t="str">
        <f t="shared" si="170"/>
        <v>9</v>
      </c>
      <c r="W1390" s="23" t="str">
        <f t="shared" si="173"/>
        <v>W</v>
      </c>
      <c r="X1390" s="23" t="str">
        <f t="shared" si="174"/>
        <v>OK</v>
      </c>
      <c r="Y1390" s="184" t="str">
        <f t="shared" si="175"/>
        <v>L0008453</v>
      </c>
      <c r="Z1390" s="28"/>
      <c r="AA1390" s="28"/>
      <c r="AB1390" s="23"/>
    </row>
    <row r="1391" spans="1:28" ht="15">
      <c r="A1391" s="23" t="s">
        <v>7812</v>
      </c>
      <c r="B1391" s="23" t="s">
        <v>13</v>
      </c>
      <c r="C1391" s="2" t="s">
        <v>14</v>
      </c>
      <c r="D1391" s="23" t="s">
        <v>1532</v>
      </c>
      <c r="E1391" s="23" t="s">
        <v>201</v>
      </c>
      <c r="F1391" s="23" t="s">
        <v>15</v>
      </c>
      <c r="G1391" s="23" t="s">
        <v>3479</v>
      </c>
      <c r="H1391" s="2" t="s">
        <v>3524</v>
      </c>
      <c r="I1391" s="2" t="s">
        <v>16</v>
      </c>
      <c r="J1391" s="75">
        <v>82.75</v>
      </c>
      <c r="K1391" s="76">
        <v>3.875E-2</v>
      </c>
      <c r="L1391" s="80">
        <v>0.1875</v>
      </c>
      <c r="M1391" s="82">
        <v>41813</v>
      </c>
      <c r="N1391" s="96" t="s">
        <v>4664</v>
      </c>
      <c r="O1391" s="23" t="s">
        <v>216</v>
      </c>
      <c r="P1391" s="23" t="s">
        <v>3466</v>
      </c>
      <c r="Q1391" s="23" t="s">
        <v>3472</v>
      </c>
      <c r="R1391" s="23" t="str">
        <f t="shared" si="171"/>
        <v>OK-Noble-16N-8W-25</v>
      </c>
      <c r="S1391" s="23" t="str">
        <f t="shared" si="168"/>
        <v>16N-8W-25</v>
      </c>
      <c r="T1391" s="23" t="str">
        <f t="shared" si="169"/>
        <v>16</v>
      </c>
      <c r="U1391" s="23" t="str">
        <f t="shared" si="172"/>
        <v>N</v>
      </c>
      <c r="V1391" s="23" t="str">
        <f t="shared" si="170"/>
        <v>8</v>
      </c>
      <c r="W1391" s="23" t="str">
        <f t="shared" si="173"/>
        <v>W</v>
      </c>
      <c r="X1391" s="23" t="str">
        <f t="shared" si="174"/>
        <v>OK</v>
      </c>
      <c r="Y1391" s="184" t="str">
        <f t="shared" si="175"/>
        <v>L0008454</v>
      </c>
      <c r="Z1391" s="28"/>
      <c r="AA1391" s="28"/>
      <c r="AB1391" s="23"/>
    </row>
    <row r="1392" spans="1:28" ht="15">
      <c r="A1392" s="2" t="s">
        <v>7813</v>
      </c>
      <c r="B1392" s="23" t="s">
        <v>13</v>
      </c>
      <c r="C1392" s="2" t="s">
        <v>14</v>
      </c>
      <c r="D1392" s="23" t="s">
        <v>1533</v>
      </c>
      <c r="E1392" s="23" t="s">
        <v>2207</v>
      </c>
      <c r="F1392" s="23" t="s">
        <v>15</v>
      </c>
      <c r="G1392" s="23" t="s">
        <v>3477</v>
      </c>
      <c r="H1392" s="23" t="s">
        <v>3523</v>
      </c>
      <c r="I1392" s="2" t="s">
        <v>16</v>
      </c>
      <c r="J1392" s="75">
        <v>82.46</v>
      </c>
      <c r="K1392" s="76">
        <v>0.71450000000000002</v>
      </c>
      <c r="L1392" s="80">
        <v>0.125</v>
      </c>
      <c r="M1392" s="82">
        <v>41816</v>
      </c>
      <c r="N1392" s="96" t="s">
        <v>4665</v>
      </c>
      <c r="O1392" s="23" t="s">
        <v>280</v>
      </c>
      <c r="P1392" s="23" t="s">
        <v>3466</v>
      </c>
      <c r="Q1392" s="23" t="s">
        <v>3473</v>
      </c>
      <c r="R1392" s="23" t="str">
        <f t="shared" si="171"/>
        <v>OK-Canadian-16N-9W-14</v>
      </c>
      <c r="S1392" s="23" t="str">
        <f t="shared" si="168"/>
        <v>16N-9W-14</v>
      </c>
      <c r="T1392" s="23" t="str">
        <f t="shared" si="169"/>
        <v>16</v>
      </c>
      <c r="U1392" s="23" t="str">
        <f t="shared" si="172"/>
        <v>N</v>
      </c>
      <c r="V1392" s="23" t="str">
        <f t="shared" si="170"/>
        <v>9</v>
      </c>
      <c r="W1392" s="23" t="str">
        <f t="shared" si="173"/>
        <v>W</v>
      </c>
      <c r="X1392" s="23" t="str">
        <f t="shared" si="174"/>
        <v>OK</v>
      </c>
      <c r="Y1392" s="184" t="str">
        <f t="shared" si="175"/>
        <v>L0008455</v>
      </c>
      <c r="Z1392" s="28"/>
      <c r="AA1392" s="28"/>
      <c r="AB1392" s="23"/>
    </row>
    <row r="1393" spans="1:28" ht="15">
      <c r="A1393" s="2" t="s">
        <v>7814</v>
      </c>
      <c r="B1393" s="23" t="s">
        <v>13</v>
      </c>
      <c r="C1393" s="2" t="s">
        <v>14</v>
      </c>
      <c r="D1393" s="23" t="s">
        <v>1534</v>
      </c>
      <c r="E1393" s="23" t="s">
        <v>2799</v>
      </c>
      <c r="F1393" s="23" t="s">
        <v>15</v>
      </c>
      <c r="G1393" s="23" t="s">
        <v>3477</v>
      </c>
      <c r="H1393" s="23" t="s">
        <v>3525</v>
      </c>
      <c r="I1393" s="2" t="s">
        <v>16</v>
      </c>
      <c r="J1393" s="75">
        <v>126.75</v>
      </c>
      <c r="K1393" s="76">
        <v>5</v>
      </c>
      <c r="L1393" s="80">
        <v>0.1875</v>
      </c>
      <c r="M1393" s="82">
        <v>42295</v>
      </c>
      <c r="N1393" s="96" t="s">
        <v>4666</v>
      </c>
      <c r="O1393" s="23" t="s">
        <v>368</v>
      </c>
      <c r="P1393" s="23" t="s">
        <v>3466</v>
      </c>
      <c r="Q1393" s="23" t="s">
        <v>3473</v>
      </c>
      <c r="R1393" s="23" t="str">
        <f t="shared" si="171"/>
        <v>OK-Canadian-16N-9W-22</v>
      </c>
      <c r="S1393" s="23" t="str">
        <f t="shared" si="168"/>
        <v>16N-9W-22</v>
      </c>
      <c r="T1393" s="23" t="str">
        <f t="shared" si="169"/>
        <v>16</v>
      </c>
      <c r="U1393" s="23" t="str">
        <f t="shared" si="172"/>
        <v>N</v>
      </c>
      <c r="V1393" s="23" t="str">
        <f t="shared" si="170"/>
        <v>9</v>
      </c>
      <c r="W1393" s="23" t="str">
        <f t="shared" si="173"/>
        <v>W</v>
      </c>
      <c r="X1393" s="23" t="str">
        <f t="shared" si="174"/>
        <v>OK</v>
      </c>
      <c r="Y1393" s="184" t="str">
        <f t="shared" si="175"/>
        <v>L0008456</v>
      </c>
      <c r="Z1393" s="28"/>
      <c r="AA1393" s="28"/>
      <c r="AB1393" s="23"/>
    </row>
    <row r="1394" spans="1:28" ht="15">
      <c r="A1394" s="23" t="s">
        <v>7815</v>
      </c>
      <c r="B1394" s="79" t="s">
        <v>13</v>
      </c>
      <c r="C1394" s="2" t="s">
        <v>14</v>
      </c>
      <c r="D1394" s="23" t="s">
        <v>1535</v>
      </c>
      <c r="E1394" s="2" t="s">
        <v>116</v>
      </c>
      <c r="F1394" s="23" t="s">
        <v>15</v>
      </c>
      <c r="G1394" s="23" t="s">
        <v>3477</v>
      </c>
      <c r="H1394" s="79" t="s">
        <v>3525</v>
      </c>
      <c r="I1394" s="2" t="s">
        <v>16</v>
      </c>
      <c r="J1394" s="75">
        <v>120.81</v>
      </c>
      <c r="K1394" s="76">
        <v>1.25</v>
      </c>
      <c r="L1394" s="80">
        <v>0.1875</v>
      </c>
      <c r="M1394" s="78">
        <v>41807</v>
      </c>
      <c r="N1394" s="96" t="s">
        <v>4667</v>
      </c>
      <c r="O1394" s="23" t="s">
        <v>368</v>
      </c>
      <c r="P1394" s="23" t="s">
        <v>3466</v>
      </c>
      <c r="Q1394" s="23" t="s">
        <v>3473</v>
      </c>
      <c r="R1394" s="23" t="str">
        <f t="shared" si="171"/>
        <v>OK-Canadian-16N-9W-22</v>
      </c>
      <c r="S1394" s="23" t="str">
        <f t="shared" si="168"/>
        <v>16N-9W-22</v>
      </c>
      <c r="T1394" s="23" t="str">
        <f t="shared" si="169"/>
        <v>16</v>
      </c>
      <c r="U1394" s="23" t="str">
        <f t="shared" si="172"/>
        <v>N</v>
      </c>
      <c r="V1394" s="23" t="str">
        <f t="shared" si="170"/>
        <v>9</v>
      </c>
      <c r="W1394" s="23" t="str">
        <f t="shared" si="173"/>
        <v>W</v>
      </c>
      <c r="X1394" s="23" t="str">
        <f t="shared" si="174"/>
        <v>OK</v>
      </c>
      <c r="Y1394" s="184" t="str">
        <f t="shared" si="175"/>
        <v>L0008457</v>
      </c>
      <c r="Z1394" s="28"/>
      <c r="AA1394" s="28"/>
      <c r="AB1394" s="23"/>
    </row>
    <row r="1395" spans="1:28" ht="15">
      <c r="A1395" s="2" t="s">
        <v>7816</v>
      </c>
      <c r="B1395" s="2" t="s">
        <v>13</v>
      </c>
      <c r="C1395" s="2" t="s">
        <v>14</v>
      </c>
      <c r="D1395" s="23" t="s">
        <v>1536</v>
      </c>
      <c r="E1395" s="23" t="s">
        <v>1777</v>
      </c>
      <c r="F1395" s="23" t="s">
        <v>15</v>
      </c>
      <c r="G1395" s="23" t="s">
        <v>3477</v>
      </c>
      <c r="H1395" s="2" t="s">
        <v>3503</v>
      </c>
      <c r="I1395" s="2" t="s">
        <v>16</v>
      </c>
      <c r="J1395" s="75">
        <v>37.32</v>
      </c>
      <c r="K1395" s="76">
        <v>11.33305</v>
      </c>
      <c r="L1395" s="80">
        <v>0.2</v>
      </c>
      <c r="M1395" s="82">
        <v>41833</v>
      </c>
      <c r="N1395" s="96" t="s">
        <v>4668</v>
      </c>
      <c r="O1395" s="23" t="s">
        <v>112</v>
      </c>
      <c r="P1395" s="23" t="s">
        <v>3465</v>
      </c>
      <c r="Q1395" s="23" t="s">
        <v>3472</v>
      </c>
      <c r="R1395" s="23" t="str">
        <f t="shared" si="171"/>
        <v>OK-Canadian-15N-8W-10</v>
      </c>
      <c r="S1395" s="23" t="str">
        <f t="shared" si="168"/>
        <v>15N-8W-10</v>
      </c>
      <c r="T1395" s="23" t="str">
        <f t="shared" si="169"/>
        <v>15</v>
      </c>
      <c r="U1395" s="23" t="str">
        <f t="shared" si="172"/>
        <v>N</v>
      </c>
      <c r="V1395" s="23" t="str">
        <f t="shared" si="170"/>
        <v>8</v>
      </c>
      <c r="W1395" s="23" t="str">
        <f t="shared" si="173"/>
        <v>W</v>
      </c>
      <c r="X1395" s="23" t="str">
        <f t="shared" si="174"/>
        <v>OK</v>
      </c>
      <c r="Y1395" s="184" t="str">
        <f t="shared" si="175"/>
        <v>L0008458</v>
      </c>
      <c r="Z1395" s="28"/>
      <c r="AA1395" s="28"/>
      <c r="AB1395" s="23"/>
    </row>
    <row r="1396" spans="1:28" ht="15">
      <c r="A1396" s="2" t="s">
        <v>7817</v>
      </c>
      <c r="B1396" s="23" t="s">
        <v>13</v>
      </c>
      <c r="C1396" s="2" t="s">
        <v>14</v>
      </c>
      <c r="D1396" s="23" t="s">
        <v>1537</v>
      </c>
      <c r="E1396" s="2" t="s">
        <v>506</v>
      </c>
      <c r="F1396" s="23" t="s">
        <v>15</v>
      </c>
      <c r="G1396" s="23" t="s">
        <v>3479</v>
      </c>
      <c r="H1396" s="23" t="s">
        <v>3524</v>
      </c>
      <c r="I1396" s="2" t="s">
        <v>16</v>
      </c>
      <c r="J1396" s="75">
        <v>81.41</v>
      </c>
      <c r="K1396" s="76">
        <v>0.83333000000000002</v>
      </c>
      <c r="L1396" s="80">
        <v>0.2</v>
      </c>
      <c r="M1396" s="82">
        <v>41844</v>
      </c>
      <c r="N1396" s="96" t="s">
        <v>5633</v>
      </c>
      <c r="O1396" s="23" t="s">
        <v>216</v>
      </c>
      <c r="P1396" s="23" t="s">
        <v>3466</v>
      </c>
      <c r="Q1396" s="23" t="s">
        <v>3472</v>
      </c>
      <c r="R1396" s="23" t="str">
        <f t="shared" si="171"/>
        <v>OK-Noble-16N-8W-25</v>
      </c>
      <c r="S1396" s="23" t="str">
        <f t="shared" si="168"/>
        <v>16N-8W-25</v>
      </c>
      <c r="T1396" s="23" t="str">
        <f t="shared" si="169"/>
        <v>16</v>
      </c>
      <c r="U1396" s="23" t="str">
        <f t="shared" si="172"/>
        <v>N</v>
      </c>
      <c r="V1396" s="23" t="str">
        <f t="shared" si="170"/>
        <v>8</v>
      </c>
      <c r="W1396" s="23" t="str">
        <f t="shared" si="173"/>
        <v>W</v>
      </c>
      <c r="X1396" s="23" t="str">
        <f t="shared" si="174"/>
        <v>OK</v>
      </c>
      <c r="Y1396" s="184" t="str">
        <f t="shared" si="175"/>
        <v>L0008459</v>
      </c>
      <c r="Z1396" s="28"/>
      <c r="AA1396" s="28"/>
      <c r="AB1396" s="23"/>
    </row>
    <row r="1397" spans="1:28" ht="15">
      <c r="A1397" s="23" t="s">
        <v>7818</v>
      </c>
      <c r="B1397" s="79" t="s">
        <v>13</v>
      </c>
      <c r="C1397" s="2" t="s">
        <v>14</v>
      </c>
      <c r="D1397" s="23" t="s">
        <v>449</v>
      </c>
      <c r="E1397" s="23" t="s">
        <v>1502</v>
      </c>
      <c r="F1397" s="23" t="s">
        <v>15</v>
      </c>
      <c r="G1397" s="23" t="s">
        <v>3477</v>
      </c>
      <c r="H1397" s="79" t="s">
        <v>3525</v>
      </c>
      <c r="I1397" s="2" t="s">
        <v>16</v>
      </c>
      <c r="J1397" s="75">
        <v>77.22</v>
      </c>
      <c r="K1397" s="76">
        <v>10</v>
      </c>
      <c r="L1397" s="80">
        <v>0.1875</v>
      </c>
      <c r="M1397" s="82">
        <v>42310</v>
      </c>
      <c r="N1397" s="96" t="s">
        <v>5634</v>
      </c>
      <c r="O1397" s="23" t="s">
        <v>368</v>
      </c>
      <c r="P1397" s="23" t="s">
        <v>3466</v>
      </c>
      <c r="Q1397" s="23" t="s">
        <v>3473</v>
      </c>
      <c r="R1397" s="23" t="str">
        <f t="shared" si="171"/>
        <v>OK-Canadian-16N-9W-22</v>
      </c>
      <c r="S1397" s="23" t="str">
        <f t="shared" si="168"/>
        <v>16N-9W-22</v>
      </c>
      <c r="T1397" s="23" t="str">
        <f t="shared" si="169"/>
        <v>16</v>
      </c>
      <c r="U1397" s="23" t="str">
        <f t="shared" si="172"/>
        <v>N</v>
      </c>
      <c r="V1397" s="23" t="str">
        <f t="shared" si="170"/>
        <v>9</v>
      </c>
      <c r="W1397" s="23" t="str">
        <f t="shared" si="173"/>
        <v>W</v>
      </c>
      <c r="X1397" s="23" t="str">
        <f t="shared" si="174"/>
        <v>OK</v>
      </c>
      <c r="Y1397" s="184" t="str">
        <f t="shared" si="175"/>
        <v>L0008460</v>
      </c>
      <c r="Z1397" s="28"/>
      <c r="AA1397" s="28"/>
      <c r="AB1397" s="23"/>
    </row>
    <row r="1398" spans="1:28" ht="15">
      <c r="A1398" s="2" t="s">
        <v>7819</v>
      </c>
      <c r="B1398" s="79" t="s">
        <v>13</v>
      </c>
      <c r="C1398" s="2" t="s">
        <v>14</v>
      </c>
      <c r="D1398" s="23" t="s">
        <v>1538</v>
      </c>
      <c r="E1398" s="23" t="s">
        <v>2552</v>
      </c>
      <c r="F1398" s="23" t="s">
        <v>15</v>
      </c>
      <c r="G1398" s="23" t="s">
        <v>3477</v>
      </c>
      <c r="H1398" s="79" t="s">
        <v>3503</v>
      </c>
      <c r="I1398" s="2" t="s">
        <v>16</v>
      </c>
      <c r="J1398" s="75">
        <v>77.709999999999994</v>
      </c>
      <c r="K1398" s="76">
        <v>17</v>
      </c>
      <c r="L1398" s="80">
        <v>0.2</v>
      </c>
      <c r="M1398" s="78">
        <v>41828</v>
      </c>
      <c r="N1398" s="96" t="s">
        <v>5635</v>
      </c>
      <c r="O1398" s="23" t="s">
        <v>112</v>
      </c>
      <c r="P1398" s="23" t="s">
        <v>3465</v>
      </c>
      <c r="Q1398" s="23" t="s">
        <v>3472</v>
      </c>
      <c r="R1398" s="23" t="str">
        <f t="shared" si="171"/>
        <v>OK-Canadian-15N-8W-10</v>
      </c>
      <c r="S1398" s="23" t="str">
        <f t="shared" si="168"/>
        <v>15N-8W-10</v>
      </c>
      <c r="T1398" s="23" t="str">
        <f t="shared" si="169"/>
        <v>15</v>
      </c>
      <c r="U1398" s="23" t="str">
        <f t="shared" si="172"/>
        <v>N</v>
      </c>
      <c r="V1398" s="23" t="str">
        <f t="shared" si="170"/>
        <v>8</v>
      </c>
      <c r="W1398" s="23" t="str">
        <f t="shared" si="173"/>
        <v>W</v>
      </c>
      <c r="X1398" s="23" t="str">
        <f t="shared" si="174"/>
        <v>OK</v>
      </c>
      <c r="Y1398" s="184" t="str">
        <f t="shared" si="175"/>
        <v>L0008461</v>
      </c>
      <c r="Z1398" s="28"/>
      <c r="AA1398" s="28"/>
      <c r="AB1398" s="23"/>
    </row>
    <row r="1399" spans="1:28" ht="15">
      <c r="A1399" s="2" t="s">
        <v>7820</v>
      </c>
      <c r="B1399" s="23" t="s">
        <v>13</v>
      </c>
      <c r="C1399" s="2" t="s">
        <v>14</v>
      </c>
      <c r="D1399" s="23" t="s">
        <v>1539</v>
      </c>
      <c r="E1399" s="2" t="s">
        <v>616</v>
      </c>
      <c r="F1399" s="23" t="s">
        <v>15</v>
      </c>
      <c r="G1399" s="23" t="s">
        <v>3477</v>
      </c>
      <c r="H1399" s="23" t="s">
        <v>3503</v>
      </c>
      <c r="I1399" s="2" t="s">
        <v>16</v>
      </c>
      <c r="J1399" s="75">
        <v>82.16</v>
      </c>
      <c r="K1399" s="76">
        <v>17</v>
      </c>
      <c r="L1399" s="80">
        <v>0.2</v>
      </c>
      <c r="M1399" s="82">
        <v>41824</v>
      </c>
      <c r="N1399" s="96" t="s">
        <v>5636</v>
      </c>
      <c r="O1399" s="23" t="s">
        <v>112</v>
      </c>
      <c r="P1399" s="23" t="s">
        <v>3465</v>
      </c>
      <c r="Q1399" s="23" t="s">
        <v>3472</v>
      </c>
      <c r="R1399" s="23" t="str">
        <f t="shared" si="171"/>
        <v>OK-Canadian-15N-8W-10</v>
      </c>
      <c r="S1399" s="23" t="str">
        <f t="shared" si="168"/>
        <v>15N-8W-10</v>
      </c>
      <c r="T1399" s="23" t="str">
        <f t="shared" si="169"/>
        <v>15</v>
      </c>
      <c r="U1399" s="23" t="str">
        <f t="shared" si="172"/>
        <v>N</v>
      </c>
      <c r="V1399" s="23" t="str">
        <f t="shared" si="170"/>
        <v>8</v>
      </c>
      <c r="W1399" s="23" t="str">
        <f t="shared" si="173"/>
        <v>W</v>
      </c>
      <c r="X1399" s="23" t="str">
        <f t="shared" si="174"/>
        <v>OK</v>
      </c>
      <c r="Y1399" s="184" t="str">
        <f t="shared" si="175"/>
        <v>L0008462</v>
      </c>
      <c r="Z1399" s="28"/>
      <c r="AA1399" s="28"/>
      <c r="AB1399" s="23"/>
    </row>
    <row r="1400" spans="1:28" ht="15">
      <c r="A1400" s="23" t="s">
        <v>7821</v>
      </c>
      <c r="B1400" s="23" t="s">
        <v>13</v>
      </c>
      <c r="C1400" s="2" t="s">
        <v>14</v>
      </c>
      <c r="D1400" s="23" t="s">
        <v>1540</v>
      </c>
      <c r="E1400" s="2" t="s">
        <v>955</v>
      </c>
      <c r="F1400" s="23" t="s">
        <v>15</v>
      </c>
      <c r="G1400" s="23" t="s">
        <v>3477</v>
      </c>
      <c r="H1400" s="23" t="s">
        <v>3525</v>
      </c>
      <c r="I1400" s="2" t="s">
        <v>16</v>
      </c>
      <c r="J1400" s="75">
        <v>127.14</v>
      </c>
      <c r="K1400" s="76">
        <v>3.5</v>
      </c>
      <c r="L1400" s="80">
        <v>0.1875</v>
      </c>
      <c r="M1400" s="82">
        <v>41837</v>
      </c>
      <c r="N1400" s="96" t="s">
        <v>4669</v>
      </c>
      <c r="O1400" s="23" t="s">
        <v>368</v>
      </c>
      <c r="P1400" s="23" t="s">
        <v>3466</v>
      </c>
      <c r="Q1400" s="23" t="s">
        <v>3473</v>
      </c>
      <c r="R1400" s="23" t="str">
        <f t="shared" si="171"/>
        <v>OK-Canadian-16N-9W-22</v>
      </c>
      <c r="S1400" s="23" t="str">
        <f t="shared" si="168"/>
        <v>16N-9W-22</v>
      </c>
      <c r="T1400" s="23" t="str">
        <f t="shared" si="169"/>
        <v>16</v>
      </c>
      <c r="U1400" s="23" t="str">
        <f t="shared" si="172"/>
        <v>N</v>
      </c>
      <c r="V1400" s="23" t="str">
        <f t="shared" si="170"/>
        <v>9</v>
      </c>
      <c r="W1400" s="23" t="str">
        <f t="shared" si="173"/>
        <v>W</v>
      </c>
      <c r="X1400" s="23" t="str">
        <f t="shared" si="174"/>
        <v>OK</v>
      </c>
      <c r="Y1400" s="184" t="str">
        <f t="shared" si="175"/>
        <v>L0008463</v>
      </c>
      <c r="Z1400" s="28"/>
      <c r="AA1400" s="28"/>
      <c r="AB1400" s="23"/>
    </row>
    <row r="1401" spans="1:28" ht="15">
      <c r="A1401" s="2" t="s">
        <v>7822</v>
      </c>
      <c r="B1401" s="23" t="s">
        <v>13</v>
      </c>
      <c r="C1401" s="2" t="s">
        <v>14</v>
      </c>
      <c r="D1401" s="23" t="s">
        <v>1541</v>
      </c>
      <c r="E1401" s="23" t="s">
        <v>1777</v>
      </c>
      <c r="F1401" s="23" t="s">
        <v>15</v>
      </c>
      <c r="G1401" s="23" t="s">
        <v>3477</v>
      </c>
      <c r="H1401" s="23" t="s">
        <v>3525</v>
      </c>
      <c r="I1401" s="2" t="s">
        <v>16</v>
      </c>
      <c r="J1401" s="75">
        <v>119.85</v>
      </c>
      <c r="K1401" s="76">
        <v>3.5</v>
      </c>
      <c r="L1401" s="80">
        <v>0.1875</v>
      </c>
      <c r="M1401" s="82">
        <v>42307</v>
      </c>
      <c r="N1401" s="96" t="s">
        <v>5637</v>
      </c>
      <c r="O1401" s="23" t="s">
        <v>368</v>
      </c>
      <c r="P1401" s="23" t="s">
        <v>3466</v>
      </c>
      <c r="Q1401" s="23" t="s">
        <v>3473</v>
      </c>
      <c r="R1401" s="23" t="str">
        <f t="shared" si="171"/>
        <v>OK-Canadian-16N-9W-22</v>
      </c>
      <c r="S1401" s="23" t="str">
        <f t="shared" si="168"/>
        <v>16N-9W-22</v>
      </c>
      <c r="T1401" s="23" t="str">
        <f t="shared" si="169"/>
        <v>16</v>
      </c>
      <c r="U1401" s="23" t="str">
        <f t="shared" si="172"/>
        <v>N</v>
      </c>
      <c r="V1401" s="23" t="str">
        <f t="shared" si="170"/>
        <v>9</v>
      </c>
      <c r="W1401" s="23" t="str">
        <f t="shared" si="173"/>
        <v>W</v>
      </c>
      <c r="X1401" s="23" t="str">
        <f t="shared" si="174"/>
        <v>OK</v>
      </c>
      <c r="Y1401" s="184" t="str">
        <f t="shared" si="175"/>
        <v>L0008464</v>
      </c>
      <c r="Z1401" s="28"/>
      <c r="AA1401" s="28"/>
      <c r="AB1401" s="23"/>
    </row>
    <row r="1402" spans="1:28" ht="15">
      <c r="A1402" s="2" t="s">
        <v>7823</v>
      </c>
      <c r="B1402" s="2" t="s">
        <v>13</v>
      </c>
      <c r="C1402" s="2" t="s">
        <v>14</v>
      </c>
      <c r="D1402" s="2" t="s">
        <v>1542</v>
      </c>
      <c r="E1402" s="2" t="s">
        <v>1100</v>
      </c>
      <c r="F1402" s="2" t="s">
        <v>15</v>
      </c>
      <c r="G1402" s="2" t="s">
        <v>3477</v>
      </c>
      <c r="H1402" s="2" t="s">
        <v>3525</v>
      </c>
      <c r="I1402" s="2" t="s">
        <v>16</v>
      </c>
      <c r="J1402" s="75">
        <v>121.57</v>
      </c>
      <c r="K1402" s="76">
        <v>13</v>
      </c>
      <c r="L1402" s="80">
        <v>0.1875</v>
      </c>
      <c r="M1402" s="78">
        <v>41827</v>
      </c>
      <c r="N1402" s="94" t="s">
        <v>5638</v>
      </c>
      <c r="O1402" s="23" t="s">
        <v>368</v>
      </c>
      <c r="P1402" s="23" t="s">
        <v>3466</v>
      </c>
      <c r="Q1402" s="23" t="s">
        <v>3473</v>
      </c>
      <c r="R1402" s="23" t="str">
        <f t="shared" si="171"/>
        <v>OK-Canadian-16N-9W-22</v>
      </c>
      <c r="S1402" s="23" t="str">
        <f t="shared" si="168"/>
        <v>16N-9W-22</v>
      </c>
      <c r="T1402" s="23" t="str">
        <f t="shared" si="169"/>
        <v>16</v>
      </c>
      <c r="U1402" s="23" t="str">
        <f t="shared" si="172"/>
        <v>N</v>
      </c>
      <c r="V1402" s="23" t="str">
        <f t="shared" si="170"/>
        <v>9</v>
      </c>
      <c r="W1402" s="23" t="str">
        <f t="shared" si="173"/>
        <v>W</v>
      </c>
      <c r="X1402" s="23" t="str">
        <f t="shared" si="174"/>
        <v>OK</v>
      </c>
      <c r="Y1402" s="184" t="str">
        <f t="shared" si="175"/>
        <v>L0008465</v>
      </c>
      <c r="Z1402" s="28"/>
      <c r="AA1402" s="28"/>
      <c r="AB1402" s="23"/>
    </row>
    <row r="1403" spans="1:28" ht="15">
      <c r="A1403" s="23" t="s">
        <v>7824</v>
      </c>
      <c r="B1403" s="2" t="s">
        <v>13</v>
      </c>
      <c r="C1403" s="2" t="s">
        <v>14</v>
      </c>
      <c r="D1403" s="2" t="s">
        <v>1543</v>
      </c>
      <c r="E1403" s="23" t="s">
        <v>2692</v>
      </c>
      <c r="F1403" s="2" t="s">
        <v>15</v>
      </c>
      <c r="G1403" s="2" t="s">
        <v>3479</v>
      </c>
      <c r="H1403" s="2" t="s">
        <v>3524</v>
      </c>
      <c r="I1403" s="2" t="s">
        <v>16</v>
      </c>
      <c r="J1403" s="75">
        <v>43.3</v>
      </c>
      <c r="K1403" s="76">
        <v>10</v>
      </c>
      <c r="L1403" s="80">
        <v>0.2</v>
      </c>
      <c r="M1403" s="82">
        <v>41469</v>
      </c>
      <c r="N1403" s="94" t="s">
        <v>3963</v>
      </c>
      <c r="O1403" s="23" t="s">
        <v>216</v>
      </c>
      <c r="P1403" s="23" t="s">
        <v>3466</v>
      </c>
      <c r="Q1403" s="23" t="s">
        <v>3472</v>
      </c>
      <c r="R1403" s="23" t="str">
        <f t="shared" si="171"/>
        <v>OK-Noble-16N-8W-25</v>
      </c>
      <c r="S1403" s="23" t="str">
        <f t="shared" si="168"/>
        <v>16N-8W-25</v>
      </c>
      <c r="T1403" s="23" t="str">
        <f t="shared" si="169"/>
        <v>16</v>
      </c>
      <c r="U1403" s="23" t="str">
        <f t="shared" si="172"/>
        <v>N</v>
      </c>
      <c r="V1403" s="23" t="str">
        <f t="shared" si="170"/>
        <v>8</v>
      </c>
      <c r="W1403" s="23" t="str">
        <f t="shared" si="173"/>
        <v>W</v>
      </c>
      <c r="X1403" s="23" t="str">
        <f t="shared" si="174"/>
        <v>OK</v>
      </c>
      <c r="Y1403" s="184" t="str">
        <f t="shared" si="175"/>
        <v>L0008466</v>
      </c>
      <c r="Z1403" s="28"/>
      <c r="AA1403" s="28"/>
      <c r="AB1403" s="23"/>
    </row>
    <row r="1404" spans="1:28" ht="15">
      <c r="A1404" s="2" t="s">
        <v>7825</v>
      </c>
      <c r="B1404" s="2" t="s">
        <v>13</v>
      </c>
      <c r="C1404" s="2" t="s">
        <v>14</v>
      </c>
      <c r="D1404" s="23" t="s">
        <v>1544</v>
      </c>
      <c r="E1404" s="23" t="s">
        <v>1777</v>
      </c>
      <c r="F1404" s="23" t="s">
        <v>15</v>
      </c>
      <c r="G1404" s="23" t="s">
        <v>3479</v>
      </c>
      <c r="H1404" s="2" t="s">
        <v>3524</v>
      </c>
      <c r="I1404" s="2" t="s">
        <v>16</v>
      </c>
      <c r="J1404" s="81">
        <v>40.39</v>
      </c>
      <c r="K1404" s="76">
        <v>5</v>
      </c>
      <c r="L1404" s="80">
        <v>0.2</v>
      </c>
      <c r="M1404" s="82">
        <v>41483</v>
      </c>
      <c r="N1404" s="96" t="s">
        <v>3964</v>
      </c>
      <c r="O1404" s="23" t="s">
        <v>216</v>
      </c>
      <c r="P1404" s="23" t="s">
        <v>3466</v>
      </c>
      <c r="Q1404" s="23" t="s">
        <v>3472</v>
      </c>
      <c r="R1404" s="23" t="str">
        <f t="shared" si="171"/>
        <v>OK-Noble-16N-8W-25</v>
      </c>
      <c r="S1404" s="23" t="str">
        <f t="shared" si="168"/>
        <v>16N-8W-25</v>
      </c>
      <c r="T1404" s="23" t="str">
        <f t="shared" si="169"/>
        <v>16</v>
      </c>
      <c r="U1404" s="23" t="str">
        <f t="shared" si="172"/>
        <v>N</v>
      </c>
      <c r="V1404" s="23" t="str">
        <f t="shared" si="170"/>
        <v>8</v>
      </c>
      <c r="W1404" s="23" t="str">
        <f t="shared" si="173"/>
        <v>W</v>
      </c>
      <c r="X1404" s="23" t="str">
        <f t="shared" si="174"/>
        <v>OK</v>
      </c>
      <c r="Y1404" s="184" t="str">
        <f t="shared" si="175"/>
        <v>L0008467</v>
      </c>
      <c r="Z1404" s="28"/>
      <c r="AA1404" s="28"/>
      <c r="AB1404" s="23"/>
    </row>
    <row r="1405" spans="1:28" ht="15">
      <c r="A1405" s="2" t="s">
        <v>7826</v>
      </c>
      <c r="B1405" s="2" t="s">
        <v>13</v>
      </c>
      <c r="C1405" s="2" t="s">
        <v>14</v>
      </c>
      <c r="D1405" s="23" t="s">
        <v>1545</v>
      </c>
      <c r="E1405" s="23" t="s">
        <v>2276</v>
      </c>
      <c r="F1405" s="23" t="s">
        <v>15</v>
      </c>
      <c r="G1405" s="23" t="s">
        <v>3479</v>
      </c>
      <c r="H1405" s="2" t="s">
        <v>3518</v>
      </c>
      <c r="I1405" s="2" t="s">
        <v>16</v>
      </c>
      <c r="J1405" s="81">
        <v>135.30000000000001</v>
      </c>
      <c r="K1405" s="76">
        <v>0.5</v>
      </c>
      <c r="L1405" s="80">
        <v>0.2</v>
      </c>
      <c r="M1405" s="82">
        <v>42318</v>
      </c>
      <c r="N1405" s="96" t="s">
        <v>5639</v>
      </c>
      <c r="O1405" s="23" t="s">
        <v>233</v>
      </c>
      <c r="P1405" s="23" t="s">
        <v>3466</v>
      </c>
      <c r="Q1405" s="23" t="s">
        <v>3473</v>
      </c>
      <c r="R1405" s="23" t="str">
        <f t="shared" si="171"/>
        <v>OK-Noble-16N-9W-19</v>
      </c>
      <c r="S1405" s="23" t="str">
        <f t="shared" si="168"/>
        <v>16N-9W-19</v>
      </c>
      <c r="T1405" s="23" t="str">
        <f t="shared" si="169"/>
        <v>16</v>
      </c>
      <c r="U1405" s="23" t="str">
        <f t="shared" si="172"/>
        <v>N</v>
      </c>
      <c r="V1405" s="23" t="str">
        <f t="shared" si="170"/>
        <v>9</v>
      </c>
      <c r="W1405" s="23" t="str">
        <f t="shared" si="173"/>
        <v>W</v>
      </c>
      <c r="X1405" s="23" t="str">
        <f t="shared" si="174"/>
        <v>OK</v>
      </c>
      <c r="Y1405" s="184" t="str">
        <f t="shared" si="175"/>
        <v>L0008468</v>
      </c>
      <c r="Z1405" s="28"/>
      <c r="AA1405" s="28"/>
      <c r="AB1405" s="23"/>
    </row>
    <row r="1406" spans="1:28" ht="15">
      <c r="A1406" s="23" t="s">
        <v>7827</v>
      </c>
      <c r="B1406" s="2" t="s">
        <v>13</v>
      </c>
      <c r="C1406" s="2" t="s">
        <v>14</v>
      </c>
      <c r="D1406" s="23" t="s">
        <v>1386</v>
      </c>
      <c r="E1406" s="23" t="s">
        <v>2692</v>
      </c>
      <c r="F1406" s="23" t="s">
        <v>15</v>
      </c>
      <c r="G1406" s="23" t="s">
        <v>3479</v>
      </c>
      <c r="H1406" s="2" t="s">
        <v>3518</v>
      </c>
      <c r="I1406" s="2" t="s">
        <v>16</v>
      </c>
      <c r="J1406" s="81">
        <v>41.04</v>
      </c>
      <c r="K1406" s="76">
        <v>1.6666000000000001</v>
      </c>
      <c r="L1406" s="80">
        <v>0.2</v>
      </c>
      <c r="M1406" s="78">
        <v>41850</v>
      </c>
      <c r="N1406" s="96" t="s">
        <v>5640</v>
      </c>
      <c r="O1406" s="23" t="s">
        <v>233</v>
      </c>
      <c r="P1406" s="23" t="s">
        <v>3466</v>
      </c>
      <c r="Q1406" s="23" t="s">
        <v>3473</v>
      </c>
      <c r="R1406" s="23" t="str">
        <f t="shared" si="171"/>
        <v>OK-Noble-16N-9W-19</v>
      </c>
      <c r="S1406" s="23" t="str">
        <f t="shared" si="168"/>
        <v>16N-9W-19</v>
      </c>
      <c r="T1406" s="23" t="str">
        <f t="shared" si="169"/>
        <v>16</v>
      </c>
      <c r="U1406" s="23" t="str">
        <f t="shared" si="172"/>
        <v>N</v>
      </c>
      <c r="V1406" s="23" t="str">
        <f t="shared" si="170"/>
        <v>9</v>
      </c>
      <c r="W1406" s="23" t="str">
        <f t="shared" si="173"/>
        <v>W</v>
      </c>
      <c r="X1406" s="23" t="str">
        <f t="shared" si="174"/>
        <v>OK</v>
      </c>
      <c r="Y1406" s="184" t="str">
        <f t="shared" si="175"/>
        <v>L0008469</v>
      </c>
      <c r="Z1406" s="28"/>
      <c r="AA1406" s="28"/>
      <c r="AB1406" s="23"/>
    </row>
    <row r="1407" spans="1:28" ht="15">
      <c r="A1407" s="2" t="s">
        <v>7828</v>
      </c>
      <c r="B1407" s="2" t="s">
        <v>13</v>
      </c>
      <c r="C1407" s="2" t="s">
        <v>14</v>
      </c>
      <c r="D1407" s="23" t="s">
        <v>1546</v>
      </c>
      <c r="E1407" s="23" t="s">
        <v>1589</v>
      </c>
      <c r="F1407" s="23" t="s">
        <v>15</v>
      </c>
      <c r="G1407" s="23" t="s">
        <v>3479</v>
      </c>
      <c r="H1407" s="2" t="s">
        <v>3518</v>
      </c>
      <c r="I1407" s="2" t="s">
        <v>16</v>
      </c>
      <c r="J1407" s="81">
        <v>36.39</v>
      </c>
      <c r="K1407" s="76">
        <v>0.41665999999999997</v>
      </c>
      <c r="L1407" s="80">
        <v>0.2</v>
      </c>
      <c r="M1407" s="82">
        <v>41846</v>
      </c>
      <c r="N1407" s="96" t="s">
        <v>5641</v>
      </c>
      <c r="O1407" s="23" t="s">
        <v>233</v>
      </c>
      <c r="P1407" s="23" t="s">
        <v>3466</v>
      </c>
      <c r="Q1407" s="23" t="s">
        <v>3473</v>
      </c>
      <c r="R1407" s="23" t="str">
        <f t="shared" si="171"/>
        <v>OK-Noble-16N-9W-19</v>
      </c>
      <c r="S1407" s="23" t="str">
        <f t="shared" si="168"/>
        <v>16N-9W-19</v>
      </c>
      <c r="T1407" s="23" t="str">
        <f t="shared" si="169"/>
        <v>16</v>
      </c>
      <c r="U1407" s="23" t="str">
        <f t="shared" si="172"/>
        <v>N</v>
      </c>
      <c r="V1407" s="23" t="str">
        <f t="shared" si="170"/>
        <v>9</v>
      </c>
      <c r="W1407" s="23" t="str">
        <f t="shared" si="173"/>
        <v>W</v>
      </c>
      <c r="X1407" s="23" t="str">
        <f t="shared" si="174"/>
        <v>OK</v>
      </c>
      <c r="Y1407" s="184" t="str">
        <f t="shared" si="175"/>
        <v>L0008470</v>
      </c>
      <c r="Z1407" s="28"/>
      <c r="AA1407" s="28"/>
      <c r="AB1407" s="23"/>
    </row>
    <row r="1408" spans="1:28" ht="15">
      <c r="A1408" s="2" t="s">
        <v>7829</v>
      </c>
      <c r="B1408" s="23" t="s">
        <v>13</v>
      </c>
      <c r="C1408" s="2" t="s">
        <v>14</v>
      </c>
      <c r="D1408" s="23" t="s">
        <v>1547</v>
      </c>
      <c r="E1408" s="2" t="s">
        <v>1327</v>
      </c>
      <c r="F1408" s="23" t="s">
        <v>15</v>
      </c>
      <c r="G1408" s="23" t="s">
        <v>3479</v>
      </c>
      <c r="H1408" s="79" t="s">
        <v>3518</v>
      </c>
      <c r="I1408" s="2" t="s">
        <v>16</v>
      </c>
      <c r="J1408" s="81">
        <v>124.23</v>
      </c>
      <c r="K1408" s="76">
        <v>0.5</v>
      </c>
      <c r="L1408" s="80">
        <v>0.2</v>
      </c>
      <c r="M1408" s="82">
        <v>41848</v>
      </c>
      <c r="N1408" s="96" t="s">
        <v>5642</v>
      </c>
      <c r="O1408" s="23" t="s">
        <v>233</v>
      </c>
      <c r="P1408" s="23" t="s">
        <v>3466</v>
      </c>
      <c r="Q1408" s="23" t="s">
        <v>3473</v>
      </c>
      <c r="R1408" s="23" t="str">
        <f t="shared" si="171"/>
        <v>OK-Noble-16N-9W-19</v>
      </c>
      <c r="S1408" s="23" t="str">
        <f t="shared" si="168"/>
        <v>16N-9W-19</v>
      </c>
      <c r="T1408" s="23" t="str">
        <f t="shared" si="169"/>
        <v>16</v>
      </c>
      <c r="U1408" s="23" t="str">
        <f t="shared" si="172"/>
        <v>N</v>
      </c>
      <c r="V1408" s="23" t="str">
        <f t="shared" si="170"/>
        <v>9</v>
      </c>
      <c r="W1408" s="23" t="str">
        <f t="shared" si="173"/>
        <v>W</v>
      </c>
      <c r="X1408" s="23" t="str">
        <f t="shared" si="174"/>
        <v>OK</v>
      </c>
      <c r="Y1408" s="184" t="str">
        <f t="shared" si="175"/>
        <v>L0008471</v>
      </c>
      <c r="Z1408" s="28"/>
      <c r="AA1408" s="28"/>
      <c r="AB1408" s="23"/>
    </row>
    <row r="1409" spans="1:28" ht="15">
      <c r="A1409" s="23" t="s">
        <v>7830</v>
      </c>
      <c r="B1409" s="23" t="s">
        <v>13</v>
      </c>
      <c r="C1409" s="2" t="s">
        <v>14</v>
      </c>
      <c r="D1409" s="23" t="s">
        <v>1548</v>
      </c>
      <c r="E1409" s="2" t="s">
        <v>616</v>
      </c>
      <c r="F1409" s="23" t="s">
        <v>15</v>
      </c>
      <c r="G1409" s="23" t="s">
        <v>3477</v>
      </c>
      <c r="H1409" s="79" t="s">
        <v>3519</v>
      </c>
      <c r="I1409" s="2" t="s">
        <v>16</v>
      </c>
      <c r="J1409" s="81">
        <v>164.25</v>
      </c>
      <c r="K1409" s="76">
        <v>0.41509380000000001</v>
      </c>
      <c r="L1409" s="80">
        <v>0.1875</v>
      </c>
      <c r="M1409" s="82">
        <v>42414</v>
      </c>
      <c r="N1409" s="96" t="s">
        <v>5643</v>
      </c>
      <c r="O1409" s="23" t="s">
        <v>151</v>
      </c>
      <c r="P1409" s="23" t="s">
        <v>3465</v>
      </c>
      <c r="Q1409" s="23" t="s">
        <v>3472</v>
      </c>
      <c r="R1409" s="23" t="str">
        <f t="shared" si="171"/>
        <v>OK-Canadian-15N-8W-4</v>
      </c>
      <c r="S1409" s="23" t="str">
        <f t="shared" si="168"/>
        <v>15N-8W-4</v>
      </c>
      <c r="T1409" s="23" t="str">
        <f t="shared" si="169"/>
        <v>15</v>
      </c>
      <c r="U1409" s="23" t="str">
        <f t="shared" si="172"/>
        <v>N</v>
      </c>
      <c r="V1409" s="23" t="str">
        <f t="shared" si="170"/>
        <v>8</v>
      </c>
      <c r="W1409" s="23" t="str">
        <f t="shared" si="173"/>
        <v>W</v>
      </c>
      <c r="X1409" s="23" t="str">
        <f t="shared" si="174"/>
        <v>OK</v>
      </c>
      <c r="Y1409" s="184" t="str">
        <f t="shared" si="175"/>
        <v>L0008472</v>
      </c>
      <c r="Z1409" s="28"/>
      <c r="AA1409" s="28"/>
      <c r="AB1409" s="23"/>
    </row>
    <row r="1410" spans="1:28" ht="15">
      <c r="A1410" s="2" t="s">
        <v>7831</v>
      </c>
      <c r="B1410" s="2" t="s">
        <v>13</v>
      </c>
      <c r="C1410" s="2" t="s">
        <v>14</v>
      </c>
      <c r="D1410" s="23" t="s">
        <v>1549</v>
      </c>
      <c r="E1410" s="23" t="s">
        <v>2404</v>
      </c>
      <c r="F1410" s="23" t="s">
        <v>15</v>
      </c>
      <c r="G1410" s="23" t="s">
        <v>3477</v>
      </c>
      <c r="H1410" s="2" t="s">
        <v>3519</v>
      </c>
      <c r="I1410" s="2" t="s">
        <v>16</v>
      </c>
      <c r="J1410" s="81">
        <v>171.57</v>
      </c>
      <c r="K1410" s="76">
        <v>0.77083330000000005</v>
      </c>
      <c r="L1410" s="80">
        <v>0.1875</v>
      </c>
      <c r="M1410" s="78">
        <v>41932</v>
      </c>
      <c r="N1410" s="96" t="s">
        <v>5644</v>
      </c>
      <c r="O1410" s="23" t="s">
        <v>151</v>
      </c>
      <c r="P1410" s="23" t="s">
        <v>3465</v>
      </c>
      <c r="Q1410" s="23" t="s">
        <v>3472</v>
      </c>
      <c r="R1410" s="23" t="str">
        <f t="shared" si="171"/>
        <v>OK-Canadian-15N-8W-4</v>
      </c>
      <c r="S1410" s="23" t="str">
        <f t="shared" si="168"/>
        <v>15N-8W-4</v>
      </c>
      <c r="T1410" s="23" t="str">
        <f t="shared" si="169"/>
        <v>15</v>
      </c>
      <c r="U1410" s="23" t="str">
        <f t="shared" si="172"/>
        <v>N</v>
      </c>
      <c r="V1410" s="23" t="str">
        <f t="shared" si="170"/>
        <v>8</v>
      </c>
      <c r="W1410" s="23" t="str">
        <f t="shared" si="173"/>
        <v>W</v>
      </c>
      <c r="X1410" s="23" t="str">
        <f t="shared" si="174"/>
        <v>OK</v>
      </c>
      <c r="Y1410" s="184" t="str">
        <f t="shared" si="175"/>
        <v>L0008473</v>
      </c>
      <c r="Z1410" s="28"/>
      <c r="AA1410" s="28"/>
      <c r="AB1410" s="23"/>
    </row>
    <row r="1411" spans="1:28" ht="15">
      <c r="A1411" s="2" t="s">
        <v>7832</v>
      </c>
      <c r="B1411" s="2" t="s">
        <v>13</v>
      </c>
      <c r="C1411" s="2" t="s">
        <v>14</v>
      </c>
      <c r="D1411" s="23" t="s">
        <v>1550</v>
      </c>
      <c r="E1411" s="23" t="s">
        <v>1502</v>
      </c>
      <c r="F1411" s="23" t="s">
        <v>15</v>
      </c>
      <c r="G1411" s="23" t="s">
        <v>3479</v>
      </c>
      <c r="H1411" s="2" t="s">
        <v>3524</v>
      </c>
      <c r="I1411" s="2" t="s">
        <v>16</v>
      </c>
      <c r="J1411" s="81">
        <v>299.07</v>
      </c>
      <c r="K1411" s="76">
        <v>0.48065999999999998</v>
      </c>
      <c r="L1411" s="80">
        <v>0.1875</v>
      </c>
      <c r="M1411" s="82">
        <v>41819</v>
      </c>
      <c r="N1411" s="96" t="s">
        <v>4670</v>
      </c>
      <c r="O1411" s="23" t="s">
        <v>216</v>
      </c>
      <c r="P1411" s="23" t="s">
        <v>3466</v>
      </c>
      <c r="Q1411" s="23" t="s">
        <v>3472</v>
      </c>
      <c r="R1411" s="23" t="str">
        <f t="shared" si="171"/>
        <v>OK-Noble-16N-8W-25</v>
      </c>
      <c r="S1411" s="23" t="str">
        <f t="shared" si="168"/>
        <v>16N-8W-25</v>
      </c>
      <c r="T1411" s="23" t="str">
        <f t="shared" si="169"/>
        <v>16</v>
      </c>
      <c r="U1411" s="23" t="str">
        <f t="shared" si="172"/>
        <v>N</v>
      </c>
      <c r="V1411" s="23" t="str">
        <f t="shared" si="170"/>
        <v>8</v>
      </c>
      <c r="W1411" s="23" t="str">
        <f t="shared" si="173"/>
        <v>W</v>
      </c>
      <c r="X1411" s="23" t="str">
        <f t="shared" si="174"/>
        <v>OK</v>
      </c>
      <c r="Y1411" s="184" t="str">
        <f t="shared" si="175"/>
        <v>L0008474</v>
      </c>
      <c r="Z1411" s="28"/>
      <c r="AA1411" s="28"/>
      <c r="AB1411" s="23"/>
    </row>
    <row r="1412" spans="1:28" ht="15">
      <c r="A1412" s="23" t="s">
        <v>7833</v>
      </c>
      <c r="B1412" s="2" t="s">
        <v>13</v>
      </c>
      <c r="C1412" s="2" t="s">
        <v>14</v>
      </c>
      <c r="D1412" s="23" t="s">
        <v>1551</v>
      </c>
      <c r="E1412" s="23" t="s">
        <v>2276</v>
      </c>
      <c r="F1412" s="23" t="s">
        <v>15</v>
      </c>
      <c r="G1412" s="23" t="s">
        <v>3479</v>
      </c>
      <c r="H1412" s="2" t="s">
        <v>3524</v>
      </c>
      <c r="I1412" s="2" t="s">
        <v>16</v>
      </c>
      <c r="J1412" s="81">
        <v>287.33</v>
      </c>
      <c r="K1412" s="76">
        <v>5.8206300000000004</v>
      </c>
      <c r="L1412" s="80">
        <v>0.1875</v>
      </c>
      <c r="M1412" s="82">
        <v>41833</v>
      </c>
      <c r="N1412" s="96" t="s">
        <v>4671</v>
      </c>
      <c r="O1412" s="23" t="s">
        <v>216</v>
      </c>
      <c r="P1412" s="23" t="s">
        <v>3466</v>
      </c>
      <c r="Q1412" s="23" t="s">
        <v>3472</v>
      </c>
      <c r="R1412" s="23" t="str">
        <f t="shared" si="171"/>
        <v>OK-Noble-16N-8W-25</v>
      </c>
      <c r="S1412" s="23" t="str">
        <f t="shared" si="168"/>
        <v>16N-8W-25</v>
      </c>
      <c r="T1412" s="23" t="str">
        <f t="shared" si="169"/>
        <v>16</v>
      </c>
      <c r="U1412" s="23" t="str">
        <f t="shared" si="172"/>
        <v>N</v>
      </c>
      <c r="V1412" s="23" t="str">
        <f t="shared" si="170"/>
        <v>8</v>
      </c>
      <c r="W1412" s="23" t="str">
        <f t="shared" si="173"/>
        <v>W</v>
      </c>
      <c r="X1412" s="23" t="str">
        <f t="shared" si="174"/>
        <v>OK</v>
      </c>
      <c r="Y1412" s="184" t="str">
        <f t="shared" si="175"/>
        <v>L0008475</v>
      </c>
      <c r="Z1412" s="28"/>
      <c r="AA1412" s="28"/>
      <c r="AB1412" s="23"/>
    </row>
    <row r="1413" spans="1:28" ht="15">
      <c r="A1413" s="2" t="s">
        <v>7834</v>
      </c>
      <c r="B1413" s="2" t="s">
        <v>13</v>
      </c>
      <c r="C1413" s="2" t="s">
        <v>14</v>
      </c>
      <c r="D1413" s="23" t="s">
        <v>1552</v>
      </c>
      <c r="E1413" s="2" t="s">
        <v>1177</v>
      </c>
      <c r="F1413" s="23" t="s">
        <v>15</v>
      </c>
      <c r="G1413" s="23" t="s">
        <v>3479</v>
      </c>
      <c r="H1413" s="2" t="s">
        <v>3524</v>
      </c>
      <c r="I1413" s="2" t="s">
        <v>16</v>
      </c>
      <c r="J1413" s="81">
        <v>271.62</v>
      </c>
      <c r="K1413" s="76">
        <v>5.8206300000000004</v>
      </c>
      <c r="L1413" s="80">
        <v>0.1875</v>
      </c>
      <c r="M1413" s="82">
        <v>42281</v>
      </c>
      <c r="N1413" s="96" t="s">
        <v>3965</v>
      </c>
      <c r="O1413" s="23" t="s">
        <v>216</v>
      </c>
      <c r="P1413" s="23" t="s">
        <v>3466</v>
      </c>
      <c r="Q1413" s="23" t="s">
        <v>3472</v>
      </c>
      <c r="R1413" s="23" t="str">
        <f t="shared" si="171"/>
        <v>OK-Noble-16N-8W-25</v>
      </c>
      <c r="S1413" s="23" t="str">
        <f t="shared" si="168"/>
        <v>16N-8W-25</v>
      </c>
      <c r="T1413" s="23" t="str">
        <f t="shared" si="169"/>
        <v>16</v>
      </c>
      <c r="U1413" s="23" t="str">
        <f t="shared" si="172"/>
        <v>N</v>
      </c>
      <c r="V1413" s="23" t="str">
        <f t="shared" si="170"/>
        <v>8</v>
      </c>
      <c r="W1413" s="23" t="str">
        <f t="shared" si="173"/>
        <v>W</v>
      </c>
      <c r="X1413" s="23" t="str">
        <f t="shared" si="174"/>
        <v>OK</v>
      </c>
      <c r="Y1413" s="184" t="str">
        <f t="shared" si="175"/>
        <v>L0008476</v>
      </c>
      <c r="Z1413" s="28"/>
      <c r="AA1413" s="28"/>
      <c r="AB1413" s="23"/>
    </row>
    <row r="1414" spans="1:28" ht="15">
      <c r="A1414" s="2" t="s">
        <v>7835</v>
      </c>
      <c r="B1414" s="2" t="s">
        <v>13</v>
      </c>
      <c r="C1414" s="2" t="s">
        <v>14</v>
      </c>
      <c r="D1414" s="23" t="s">
        <v>1553</v>
      </c>
      <c r="E1414" s="2" t="s">
        <v>1177</v>
      </c>
      <c r="F1414" s="23" t="s">
        <v>15</v>
      </c>
      <c r="G1414" s="23" t="s">
        <v>3479</v>
      </c>
      <c r="H1414" s="2" t="s">
        <v>3524</v>
      </c>
      <c r="I1414" s="2" t="s">
        <v>16</v>
      </c>
      <c r="J1414" s="81">
        <v>286.31</v>
      </c>
      <c r="K1414" s="76">
        <v>0.48065999999999998</v>
      </c>
      <c r="L1414" s="80">
        <v>0.1875</v>
      </c>
      <c r="M1414" s="78">
        <v>41809</v>
      </c>
      <c r="N1414" s="96" t="s">
        <v>5645</v>
      </c>
      <c r="O1414" s="23" t="s">
        <v>216</v>
      </c>
      <c r="P1414" s="23" t="s">
        <v>3466</v>
      </c>
      <c r="Q1414" s="23" t="s">
        <v>3472</v>
      </c>
      <c r="R1414" s="23" t="str">
        <f t="shared" si="171"/>
        <v>OK-Noble-16N-8W-25</v>
      </c>
      <c r="S1414" s="23" t="str">
        <f t="shared" si="168"/>
        <v>16N-8W-25</v>
      </c>
      <c r="T1414" s="23" t="str">
        <f t="shared" si="169"/>
        <v>16</v>
      </c>
      <c r="U1414" s="23" t="str">
        <f t="shared" si="172"/>
        <v>N</v>
      </c>
      <c r="V1414" s="23" t="str">
        <f t="shared" si="170"/>
        <v>8</v>
      </c>
      <c r="W1414" s="23" t="str">
        <f t="shared" si="173"/>
        <v>W</v>
      </c>
      <c r="X1414" s="23" t="str">
        <f t="shared" si="174"/>
        <v>OK</v>
      </c>
      <c r="Y1414" s="184" t="str">
        <f t="shared" si="175"/>
        <v>L0008477</v>
      </c>
      <c r="Z1414" s="28"/>
      <c r="AA1414" s="28"/>
      <c r="AB1414" s="23"/>
    </row>
    <row r="1415" spans="1:28" ht="15">
      <c r="A1415" s="23" t="s">
        <v>7836</v>
      </c>
      <c r="B1415" s="2" t="s">
        <v>13</v>
      </c>
      <c r="C1415" s="2" t="s">
        <v>14</v>
      </c>
      <c r="D1415" s="23" t="s">
        <v>1554</v>
      </c>
      <c r="E1415" s="23" t="s">
        <v>1777</v>
      </c>
      <c r="F1415" s="23" t="s">
        <v>15</v>
      </c>
      <c r="G1415" s="23" t="s">
        <v>3479</v>
      </c>
      <c r="H1415" s="2" t="s">
        <v>3524</v>
      </c>
      <c r="I1415" s="2" t="s">
        <v>16</v>
      </c>
      <c r="J1415" s="81">
        <v>277.02999999999997</v>
      </c>
      <c r="K1415" s="76">
        <v>17.461880000000001</v>
      </c>
      <c r="L1415" s="80">
        <v>0.1875</v>
      </c>
      <c r="M1415" s="82">
        <v>41788</v>
      </c>
      <c r="N1415" s="96" t="s">
        <v>3966</v>
      </c>
      <c r="O1415" s="23" t="s">
        <v>216</v>
      </c>
      <c r="P1415" s="23" t="s">
        <v>3466</v>
      </c>
      <c r="Q1415" s="23" t="s">
        <v>3472</v>
      </c>
      <c r="R1415" s="23" t="str">
        <f t="shared" si="171"/>
        <v>OK-Noble-16N-8W-25</v>
      </c>
      <c r="S1415" s="23" t="str">
        <f t="shared" si="168"/>
        <v>16N-8W-25</v>
      </c>
      <c r="T1415" s="23" t="str">
        <f t="shared" si="169"/>
        <v>16</v>
      </c>
      <c r="U1415" s="23" t="str">
        <f t="shared" si="172"/>
        <v>N</v>
      </c>
      <c r="V1415" s="23" t="str">
        <f t="shared" si="170"/>
        <v>8</v>
      </c>
      <c r="W1415" s="23" t="str">
        <f t="shared" si="173"/>
        <v>W</v>
      </c>
      <c r="X1415" s="23" t="str">
        <f t="shared" si="174"/>
        <v>OK</v>
      </c>
      <c r="Y1415" s="184" t="str">
        <f t="shared" si="175"/>
        <v>L0008478</v>
      </c>
      <c r="Z1415" s="28"/>
      <c r="AA1415" s="28"/>
      <c r="AB1415" s="23"/>
    </row>
    <row r="1416" spans="1:28" ht="15">
      <c r="A1416" s="2" t="s">
        <v>7837</v>
      </c>
      <c r="B1416" s="2" t="s">
        <v>13</v>
      </c>
      <c r="C1416" s="2" t="s">
        <v>14</v>
      </c>
      <c r="D1416" s="23" t="s">
        <v>1555</v>
      </c>
      <c r="E1416" s="23" t="s">
        <v>3188</v>
      </c>
      <c r="F1416" s="23" t="s">
        <v>15</v>
      </c>
      <c r="G1416" s="23" t="s">
        <v>3479</v>
      </c>
      <c r="H1416" s="2" t="s">
        <v>3524</v>
      </c>
      <c r="I1416" s="2" t="s">
        <v>16</v>
      </c>
      <c r="J1416" s="81">
        <v>280.93</v>
      </c>
      <c r="K1416" s="76">
        <v>5.8206300000000004</v>
      </c>
      <c r="L1416" s="80">
        <v>0.1875</v>
      </c>
      <c r="M1416" s="82">
        <v>41816</v>
      </c>
      <c r="N1416" s="96" t="s">
        <v>3965</v>
      </c>
      <c r="O1416" s="23" t="s">
        <v>216</v>
      </c>
      <c r="P1416" s="23" t="s">
        <v>3466</v>
      </c>
      <c r="Q1416" s="23" t="s">
        <v>3472</v>
      </c>
      <c r="R1416" s="23" t="str">
        <f t="shared" si="171"/>
        <v>OK-Noble-16N-8W-25</v>
      </c>
      <c r="S1416" s="23" t="str">
        <f t="shared" ref="S1416:S1479" si="176">_xlfn.TEXTAFTER(R1416,"-",2,1,0,"ERROR")</f>
        <v>16N-8W-25</v>
      </c>
      <c r="T1416" s="23" t="str">
        <f t="shared" ref="T1416:T1479" si="177">_xlfn.TEXTBEFORE(P1416,U1416)</f>
        <v>16</v>
      </c>
      <c r="U1416" s="23" t="str">
        <f t="shared" si="172"/>
        <v>N</v>
      </c>
      <c r="V1416" s="23" t="str">
        <f t="shared" ref="V1416:V1479" si="178">_xlfn.TEXTBEFORE(Q1416,W1416)</f>
        <v>8</v>
      </c>
      <c r="W1416" s="23" t="str">
        <f t="shared" si="173"/>
        <v>W</v>
      </c>
      <c r="X1416" s="23" t="str">
        <f t="shared" si="174"/>
        <v>OK</v>
      </c>
      <c r="Y1416" s="184" t="str">
        <f t="shared" si="175"/>
        <v>L0008479</v>
      </c>
      <c r="Z1416" s="28"/>
      <c r="AA1416" s="28"/>
      <c r="AB1416" s="23"/>
    </row>
    <row r="1417" spans="1:28" ht="15">
      <c r="A1417" s="2" t="s">
        <v>7838</v>
      </c>
      <c r="B1417" s="2" t="s">
        <v>13</v>
      </c>
      <c r="C1417" s="2" t="s">
        <v>14</v>
      </c>
      <c r="D1417" s="23" t="s">
        <v>1556</v>
      </c>
      <c r="E1417" s="23" t="s">
        <v>201</v>
      </c>
      <c r="F1417" s="23" t="s">
        <v>15</v>
      </c>
      <c r="G1417" s="23" t="s">
        <v>3479</v>
      </c>
      <c r="H1417" s="2" t="s">
        <v>3524</v>
      </c>
      <c r="I1417" s="2" t="s">
        <v>16</v>
      </c>
      <c r="J1417" s="81">
        <v>297.85000000000002</v>
      </c>
      <c r="K1417" s="76">
        <v>17.461880000000001</v>
      </c>
      <c r="L1417" s="80">
        <v>0.1875</v>
      </c>
      <c r="M1417" s="82">
        <v>42290</v>
      </c>
      <c r="N1417" s="96" t="s">
        <v>3967</v>
      </c>
      <c r="O1417" s="23" t="s">
        <v>216</v>
      </c>
      <c r="P1417" s="23" t="s">
        <v>3466</v>
      </c>
      <c r="Q1417" s="23" t="s">
        <v>3472</v>
      </c>
      <c r="R1417" s="23" t="str">
        <f t="shared" ref="R1417:R1480" si="179">_xlfn.TEXTJOIN("-",TRUE,F1417,G1417,P1417,Q1417,O1417)</f>
        <v>OK-Noble-16N-8W-25</v>
      </c>
      <c r="S1417" s="23" t="str">
        <f t="shared" si="176"/>
        <v>16N-8W-25</v>
      </c>
      <c r="T1417" s="23" t="str">
        <f t="shared" si="177"/>
        <v>16</v>
      </c>
      <c r="U1417" s="23" t="str">
        <f t="shared" ref="U1417:U1480" si="180">RIGHT(P1417,1)</f>
        <v>N</v>
      </c>
      <c r="V1417" s="23" t="str">
        <f t="shared" si="178"/>
        <v>8</v>
      </c>
      <c r="W1417" s="23" t="str">
        <f t="shared" ref="W1417:W1480" si="181">RIGHT(Q1417,1)</f>
        <v>W</v>
      </c>
      <c r="X1417" s="23" t="str">
        <f t="shared" ref="X1417:X1480" si="182">LEFT(A1417,2)</f>
        <v>OK</v>
      </c>
      <c r="Y1417" s="184" t="str">
        <f t="shared" ref="Y1417:Y1480" si="183">MID(A1417,4,8)</f>
        <v>L0008480</v>
      </c>
      <c r="Z1417" s="28"/>
      <c r="AA1417" s="28"/>
      <c r="AB1417" s="23"/>
    </row>
    <row r="1418" spans="1:28" ht="15">
      <c r="A1418" s="23" t="s">
        <v>7839</v>
      </c>
      <c r="B1418" s="2" t="s">
        <v>13</v>
      </c>
      <c r="C1418" s="2" t="s">
        <v>14</v>
      </c>
      <c r="D1418" s="23" t="s">
        <v>1557</v>
      </c>
      <c r="E1418" s="2" t="s">
        <v>766</v>
      </c>
      <c r="F1418" s="23" t="s">
        <v>15</v>
      </c>
      <c r="G1418" s="23" t="s">
        <v>3479</v>
      </c>
      <c r="H1418" s="2" t="s">
        <v>3524</v>
      </c>
      <c r="I1418" s="2" t="s">
        <v>16</v>
      </c>
      <c r="J1418" s="81">
        <v>313.49</v>
      </c>
      <c r="K1418" s="76">
        <v>3.8452999999999999</v>
      </c>
      <c r="L1418" s="80">
        <v>0.1875</v>
      </c>
      <c r="M1418" s="78">
        <v>41806</v>
      </c>
      <c r="N1418" s="96" t="s">
        <v>4672</v>
      </c>
      <c r="O1418" s="23" t="s">
        <v>216</v>
      </c>
      <c r="P1418" s="23" t="s">
        <v>3466</v>
      </c>
      <c r="Q1418" s="23" t="s">
        <v>3472</v>
      </c>
      <c r="R1418" s="23" t="str">
        <f t="shared" si="179"/>
        <v>OK-Noble-16N-8W-25</v>
      </c>
      <c r="S1418" s="23" t="str">
        <f t="shared" si="176"/>
        <v>16N-8W-25</v>
      </c>
      <c r="T1418" s="23" t="str">
        <f t="shared" si="177"/>
        <v>16</v>
      </c>
      <c r="U1418" s="23" t="str">
        <f t="shared" si="180"/>
        <v>N</v>
      </c>
      <c r="V1418" s="23" t="str">
        <f t="shared" si="178"/>
        <v>8</v>
      </c>
      <c r="W1418" s="23" t="str">
        <f t="shared" si="181"/>
        <v>W</v>
      </c>
      <c r="X1418" s="23" t="str">
        <f t="shared" si="182"/>
        <v>OK</v>
      </c>
      <c r="Y1418" s="184" t="str">
        <f t="shared" si="183"/>
        <v>L0008481</v>
      </c>
      <c r="Z1418" s="28"/>
      <c r="AA1418" s="28"/>
      <c r="AB1418" s="23"/>
    </row>
    <row r="1419" spans="1:28" ht="15">
      <c r="A1419" s="2" t="s">
        <v>7840</v>
      </c>
      <c r="B1419" s="2" t="s">
        <v>13</v>
      </c>
      <c r="C1419" s="2" t="s">
        <v>14</v>
      </c>
      <c r="D1419" s="23" t="s">
        <v>607</v>
      </c>
      <c r="E1419" s="23" t="s">
        <v>2276</v>
      </c>
      <c r="F1419" s="23" t="s">
        <v>15</v>
      </c>
      <c r="G1419" s="23" t="s">
        <v>3479</v>
      </c>
      <c r="H1419" s="2" t="s">
        <v>3524</v>
      </c>
      <c r="I1419" s="2" t="s">
        <v>16</v>
      </c>
      <c r="J1419" s="81">
        <v>295.04000000000002</v>
      </c>
      <c r="K1419" s="76">
        <v>5.8206300000000004</v>
      </c>
      <c r="L1419" s="80">
        <v>0.1875</v>
      </c>
      <c r="M1419" s="82">
        <v>41797</v>
      </c>
      <c r="N1419" s="96" t="s">
        <v>5646</v>
      </c>
      <c r="O1419" s="23" t="s">
        <v>216</v>
      </c>
      <c r="P1419" s="23" t="s">
        <v>3466</v>
      </c>
      <c r="Q1419" s="23" t="s">
        <v>3472</v>
      </c>
      <c r="R1419" s="23" t="str">
        <f t="shared" si="179"/>
        <v>OK-Noble-16N-8W-25</v>
      </c>
      <c r="S1419" s="23" t="str">
        <f t="shared" si="176"/>
        <v>16N-8W-25</v>
      </c>
      <c r="T1419" s="23" t="str">
        <f t="shared" si="177"/>
        <v>16</v>
      </c>
      <c r="U1419" s="23" t="str">
        <f t="shared" si="180"/>
        <v>N</v>
      </c>
      <c r="V1419" s="23" t="str">
        <f t="shared" si="178"/>
        <v>8</v>
      </c>
      <c r="W1419" s="23" t="str">
        <f t="shared" si="181"/>
        <v>W</v>
      </c>
      <c r="X1419" s="23" t="str">
        <f t="shared" si="182"/>
        <v>OK</v>
      </c>
      <c r="Y1419" s="184" t="str">
        <f t="shared" si="183"/>
        <v>L0008482</v>
      </c>
      <c r="Z1419" s="28"/>
      <c r="AA1419" s="28"/>
      <c r="AB1419" s="23"/>
    </row>
    <row r="1420" spans="1:28" ht="15">
      <c r="A1420" s="2" t="s">
        <v>7841</v>
      </c>
      <c r="B1420" s="2" t="s">
        <v>13</v>
      </c>
      <c r="C1420" s="2" t="s">
        <v>14</v>
      </c>
      <c r="D1420" s="23" t="s">
        <v>1558</v>
      </c>
      <c r="E1420" s="2" t="s">
        <v>1100</v>
      </c>
      <c r="F1420" s="23" t="s">
        <v>15</v>
      </c>
      <c r="G1420" s="23" t="s">
        <v>3479</v>
      </c>
      <c r="H1420" s="2" t="s">
        <v>3524</v>
      </c>
      <c r="I1420" s="2" t="s">
        <v>16</v>
      </c>
      <c r="J1420" s="81">
        <v>272.02999999999997</v>
      </c>
      <c r="K1420" s="76">
        <v>0.48065999999999998</v>
      </c>
      <c r="L1420" s="80">
        <v>0.1875</v>
      </c>
      <c r="M1420" s="82">
        <v>41819</v>
      </c>
      <c r="N1420" s="96" t="s">
        <v>4673</v>
      </c>
      <c r="O1420" s="23" t="s">
        <v>216</v>
      </c>
      <c r="P1420" s="23" t="s">
        <v>3466</v>
      </c>
      <c r="Q1420" s="23" t="s">
        <v>3472</v>
      </c>
      <c r="R1420" s="23" t="str">
        <f t="shared" si="179"/>
        <v>OK-Noble-16N-8W-25</v>
      </c>
      <c r="S1420" s="23" t="str">
        <f t="shared" si="176"/>
        <v>16N-8W-25</v>
      </c>
      <c r="T1420" s="23" t="str">
        <f t="shared" si="177"/>
        <v>16</v>
      </c>
      <c r="U1420" s="23" t="str">
        <f t="shared" si="180"/>
        <v>N</v>
      </c>
      <c r="V1420" s="23" t="str">
        <f t="shared" si="178"/>
        <v>8</v>
      </c>
      <c r="W1420" s="23" t="str">
        <f t="shared" si="181"/>
        <v>W</v>
      </c>
      <c r="X1420" s="23" t="str">
        <f t="shared" si="182"/>
        <v>OK</v>
      </c>
      <c r="Y1420" s="184" t="str">
        <f t="shared" si="183"/>
        <v>L0008483</v>
      </c>
      <c r="Z1420" s="28"/>
      <c r="AA1420" s="28"/>
      <c r="AB1420" s="23"/>
    </row>
    <row r="1421" spans="1:28" ht="15">
      <c r="A1421" s="23" t="s">
        <v>7842</v>
      </c>
      <c r="B1421" s="2" t="s">
        <v>13</v>
      </c>
      <c r="C1421" s="2" t="s">
        <v>14</v>
      </c>
      <c r="D1421" s="23" t="s">
        <v>1559</v>
      </c>
      <c r="E1421" s="2" t="s">
        <v>354</v>
      </c>
      <c r="F1421" s="23" t="s">
        <v>15</v>
      </c>
      <c r="G1421" s="23" t="s">
        <v>3479</v>
      </c>
      <c r="H1421" s="2" t="s">
        <v>3524</v>
      </c>
      <c r="I1421" s="2" t="s">
        <v>16</v>
      </c>
      <c r="J1421" s="81">
        <v>295.77</v>
      </c>
      <c r="K1421" s="76">
        <v>5.8206300000000004</v>
      </c>
      <c r="L1421" s="80">
        <v>0.1875</v>
      </c>
      <c r="M1421" s="82">
        <v>42286</v>
      </c>
      <c r="N1421" s="96" t="s">
        <v>3968</v>
      </c>
      <c r="O1421" s="23" t="s">
        <v>216</v>
      </c>
      <c r="P1421" s="23" t="s">
        <v>3466</v>
      </c>
      <c r="Q1421" s="23" t="s">
        <v>3472</v>
      </c>
      <c r="R1421" s="23" t="str">
        <f t="shared" si="179"/>
        <v>OK-Noble-16N-8W-25</v>
      </c>
      <c r="S1421" s="23" t="str">
        <f t="shared" si="176"/>
        <v>16N-8W-25</v>
      </c>
      <c r="T1421" s="23" t="str">
        <f t="shared" si="177"/>
        <v>16</v>
      </c>
      <c r="U1421" s="23" t="str">
        <f t="shared" si="180"/>
        <v>N</v>
      </c>
      <c r="V1421" s="23" t="str">
        <f t="shared" si="178"/>
        <v>8</v>
      </c>
      <c r="W1421" s="23" t="str">
        <f t="shared" si="181"/>
        <v>W</v>
      </c>
      <c r="X1421" s="23" t="str">
        <f t="shared" si="182"/>
        <v>OK</v>
      </c>
      <c r="Y1421" s="184" t="str">
        <f t="shared" si="183"/>
        <v>L0008484</v>
      </c>
      <c r="Z1421" s="28"/>
      <c r="AA1421" s="28"/>
      <c r="AB1421" s="23"/>
    </row>
    <row r="1422" spans="1:28" ht="15">
      <c r="A1422" s="2" t="s">
        <v>7843</v>
      </c>
      <c r="B1422" s="23" t="s">
        <v>13</v>
      </c>
      <c r="C1422" s="2" t="s">
        <v>14</v>
      </c>
      <c r="D1422" s="23" t="s">
        <v>1560</v>
      </c>
      <c r="E1422" s="23" t="s">
        <v>2404</v>
      </c>
      <c r="F1422" s="23" t="s">
        <v>15</v>
      </c>
      <c r="G1422" s="23" t="s">
        <v>3479</v>
      </c>
      <c r="H1422" s="79" t="s">
        <v>3524</v>
      </c>
      <c r="I1422" s="2" t="s">
        <v>16</v>
      </c>
      <c r="J1422" s="81">
        <v>306.64</v>
      </c>
      <c r="K1422" s="76">
        <v>5.8206300000000004</v>
      </c>
      <c r="L1422" s="80">
        <v>0.1875</v>
      </c>
      <c r="M1422" s="78">
        <v>41808</v>
      </c>
      <c r="N1422" s="96" t="s">
        <v>3967</v>
      </c>
      <c r="O1422" s="23" t="s">
        <v>216</v>
      </c>
      <c r="P1422" s="23" t="s">
        <v>3466</v>
      </c>
      <c r="Q1422" s="23" t="s">
        <v>3472</v>
      </c>
      <c r="R1422" s="23" t="str">
        <f t="shared" si="179"/>
        <v>OK-Noble-16N-8W-25</v>
      </c>
      <c r="S1422" s="23" t="str">
        <f t="shared" si="176"/>
        <v>16N-8W-25</v>
      </c>
      <c r="T1422" s="23" t="str">
        <f t="shared" si="177"/>
        <v>16</v>
      </c>
      <c r="U1422" s="23" t="str">
        <f t="shared" si="180"/>
        <v>N</v>
      </c>
      <c r="V1422" s="23" t="str">
        <f t="shared" si="178"/>
        <v>8</v>
      </c>
      <c r="W1422" s="23" t="str">
        <f t="shared" si="181"/>
        <v>W</v>
      </c>
      <c r="X1422" s="23" t="str">
        <f t="shared" si="182"/>
        <v>OK</v>
      </c>
      <c r="Y1422" s="184" t="str">
        <f t="shared" si="183"/>
        <v>L0008485</v>
      </c>
      <c r="Z1422" s="28"/>
      <c r="AA1422" s="28"/>
      <c r="AB1422" s="23"/>
    </row>
    <row r="1423" spans="1:28" ht="15">
      <c r="A1423" s="2" t="s">
        <v>7844</v>
      </c>
      <c r="B1423" s="23" t="s">
        <v>13</v>
      </c>
      <c r="C1423" s="2" t="s">
        <v>14</v>
      </c>
      <c r="D1423" s="23" t="s">
        <v>1561</v>
      </c>
      <c r="E1423" s="23" t="s">
        <v>1502</v>
      </c>
      <c r="F1423" s="23" t="s">
        <v>15</v>
      </c>
      <c r="G1423" s="23" t="s">
        <v>3477</v>
      </c>
      <c r="H1423" s="79" t="s">
        <v>3519</v>
      </c>
      <c r="I1423" s="2" t="s">
        <v>16</v>
      </c>
      <c r="J1423" s="81">
        <v>156.26</v>
      </c>
      <c r="K1423" s="76">
        <v>0.77083299999999999</v>
      </c>
      <c r="L1423" s="80">
        <v>0.1875</v>
      </c>
      <c r="M1423" s="82">
        <v>41930</v>
      </c>
      <c r="N1423" s="96" t="s">
        <v>5647</v>
      </c>
      <c r="O1423" s="23" t="s">
        <v>151</v>
      </c>
      <c r="P1423" s="23" t="s">
        <v>3465</v>
      </c>
      <c r="Q1423" s="23" t="s">
        <v>3472</v>
      </c>
      <c r="R1423" s="23" t="str">
        <f t="shared" si="179"/>
        <v>OK-Canadian-15N-8W-4</v>
      </c>
      <c r="S1423" s="23" t="str">
        <f t="shared" si="176"/>
        <v>15N-8W-4</v>
      </c>
      <c r="T1423" s="23" t="str">
        <f t="shared" si="177"/>
        <v>15</v>
      </c>
      <c r="U1423" s="23" t="str">
        <f t="shared" si="180"/>
        <v>N</v>
      </c>
      <c r="V1423" s="23" t="str">
        <f t="shared" si="178"/>
        <v>8</v>
      </c>
      <c r="W1423" s="23" t="str">
        <f t="shared" si="181"/>
        <v>W</v>
      </c>
      <c r="X1423" s="23" t="str">
        <f t="shared" si="182"/>
        <v>OK</v>
      </c>
      <c r="Y1423" s="184" t="str">
        <f t="shared" si="183"/>
        <v>L0008486</v>
      </c>
      <c r="Z1423" s="28"/>
      <c r="AA1423" s="28"/>
      <c r="AB1423" s="23"/>
    </row>
    <row r="1424" spans="1:28" ht="15">
      <c r="A1424" s="23" t="s">
        <v>7845</v>
      </c>
      <c r="B1424" s="2" t="s">
        <v>13</v>
      </c>
      <c r="C1424" s="2" t="s">
        <v>14</v>
      </c>
      <c r="D1424" s="23" t="s">
        <v>1562</v>
      </c>
      <c r="E1424" s="2" t="s">
        <v>215</v>
      </c>
      <c r="F1424" s="23" t="s">
        <v>15</v>
      </c>
      <c r="G1424" s="23" t="s">
        <v>3477</v>
      </c>
      <c r="H1424" s="2" t="s">
        <v>3519</v>
      </c>
      <c r="I1424" s="2" t="s">
        <v>16</v>
      </c>
      <c r="J1424" s="81">
        <v>9.91</v>
      </c>
      <c r="K1424" s="76">
        <v>0.11562500000000001</v>
      </c>
      <c r="L1424" s="80">
        <v>0.1875</v>
      </c>
      <c r="M1424" s="82">
        <v>41950</v>
      </c>
      <c r="N1424" s="96" t="s">
        <v>4674</v>
      </c>
      <c r="O1424" s="23" t="s">
        <v>151</v>
      </c>
      <c r="P1424" s="23" t="s">
        <v>3465</v>
      </c>
      <c r="Q1424" s="23" t="s">
        <v>3472</v>
      </c>
      <c r="R1424" s="23" t="str">
        <f t="shared" si="179"/>
        <v>OK-Canadian-15N-8W-4</v>
      </c>
      <c r="S1424" s="23" t="str">
        <f t="shared" si="176"/>
        <v>15N-8W-4</v>
      </c>
      <c r="T1424" s="23" t="str">
        <f t="shared" si="177"/>
        <v>15</v>
      </c>
      <c r="U1424" s="23" t="str">
        <f t="shared" si="180"/>
        <v>N</v>
      </c>
      <c r="V1424" s="23" t="str">
        <f t="shared" si="178"/>
        <v>8</v>
      </c>
      <c r="W1424" s="23" t="str">
        <f t="shared" si="181"/>
        <v>W</v>
      </c>
      <c r="X1424" s="23" t="str">
        <f t="shared" si="182"/>
        <v>OK</v>
      </c>
      <c r="Y1424" s="184" t="str">
        <f t="shared" si="183"/>
        <v>L0008487</v>
      </c>
      <c r="Z1424" s="28"/>
      <c r="AA1424" s="28"/>
      <c r="AB1424" s="23"/>
    </row>
    <row r="1425" spans="1:28" ht="15">
      <c r="A1425" s="2" t="s">
        <v>7846</v>
      </c>
      <c r="B1425" s="23" t="s">
        <v>13</v>
      </c>
      <c r="C1425" s="2" t="s">
        <v>14</v>
      </c>
      <c r="D1425" s="23" t="s">
        <v>1563</v>
      </c>
      <c r="E1425" s="23" t="s">
        <v>1502</v>
      </c>
      <c r="F1425" s="23" t="s">
        <v>15</v>
      </c>
      <c r="G1425" s="23" t="s">
        <v>3479</v>
      </c>
      <c r="H1425" s="23" t="s">
        <v>3518</v>
      </c>
      <c r="I1425" s="2" t="s">
        <v>16</v>
      </c>
      <c r="J1425" s="81">
        <v>39.94</v>
      </c>
      <c r="K1425" s="76">
        <v>0.41666599999999998</v>
      </c>
      <c r="L1425" s="80">
        <v>0.2</v>
      </c>
      <c r="M1425" s="82">
        <v>42330</v>
      </c>
      <c r="N1425" s="96" t="s">
        <v>3969</v>
      </c>
      <c r="O1425" s="23" t="s">
        <v>233</v>
      </c>
      <c r="P1425" s="23" t="s">
        <v>3466</v>
      </c>
      <c r="Q1425" s="23" t="s">
        <v>3473</v>
      </c>
      <c r="R1425" s="23" t="str">
        <f t="shared" si="179"/>
        <v>OK-Noble-16N-9W-19</v>
      </c>
      <c r="S1425" s="23" t="str">
        <f t="shared" si="176"/>
        <v>16N-9W-19</v>
      </c>
      <c r="T1425" s="23" t="str">
        <f t="shared" si="177"/>
        <v>16</v>
      </c>
      <c r="U1425" s="23" t="str">
        <f t="shared" si="180"/>
        <v>N</v>
      </c>
      <c r="V1425" s="23" t="str">
        <f t="shared" si="178"/>
        <v>9</v>
      </c>
      <c r="W1425" s="23" t="str">
        <f t="shared" si="181"/>
        <v>W</v>
      </c>
      <c r="X1425" s="23" t="str">
        <f t="shared" si="182"/>
        <v>OK</v>
      </c>
      <c r="Y1425" s="184" t="str">
        <f t="shared" si="183"/>
        <v>L0008488</v>
      </c>
      <c r="Z1425" s="28"/>
      <c r="AA1425" s="28"/>
      <c r="AB1425" s="23"/>
    </row>
    <row r="1426" spans="1:28" ht="15">
      <c r="A1426" s="2" t="s">
        <v>7847</v>
      </c>
      <c r="B1426" s="2" t="s">
        <v>13</v>
      </c>
      <c r="C1426" s="2" t="s">
        <v>14</v>
      </c>
      <c r="D1426" s="23" t="s">
        <v>1564</v>
      </c>
      <c r="E1426" s="2" t="s">
        <v>174</v>
      </c>
      <c r="F1426" s="23" t="s">
        <v>15</v>
      </c>
      <c r="G1426" s="23" t="s">
        <v>3477</v>
      </c>
      <c r="H1426" s="2" t="s">
        <v>3525</v>
      </c>
      <c r="I1426" s="2" t="s">
        <v>16</v>
      </c>
      <c r="J1426" s="81">
        <v>115.03</v>
      </c>
      <c r="K1426" s="76">
        <v>1.25</v>
      </c>
      <c r="L1426" s="80">
        <v>0.1875</v>
      </c>
      <c r="M1426" s="78">
        <v>41885</v>
      </c>
      <c r="N1426" s="96" t="s">
        <v>5648</v>
      </c>
      <c r="O1426" s="23" t="s">
        <v>368</v>
      </c>
      <c r="P1426" s="23" t="s">
        <v>3466</v>
      </c>
      <c r="Q1426" s="23" t="s">
        <v>3473</v>
      </c>
      <c r="R1426" s="23" t="str">
        <f t="shared" si="179"/>
        <v>OK-Canadian-16N-9W-22</v>
      </c>
      <c r="S1426" s="23" t="str">
        <f t="shared" si="176"/>
        <v>16N-9W-22</v>
      </c>
      <c r="T1426" s="23" t="str">
        <f t="shared" si="177"/>
        <v>16</v>
      </c>
      <c r="U1426" s="23" t="str">
        <f t="shared" si="180"/>
        <v>N</v>
      </c>
      <c r="V1426" s="23" t="str">
        <f t="shared" si="178"/>
        <v>9</v>
      </c>
      <c r="W1426" s="23" t="str">
        <f t="shared" si="181"/>
        <v>W</v>
      </c>
      <c r="X1426" s="23" t="str">
        <f t="shared" si="182"/>
        <v>OK</v>
      </c>
      <c r="Y1426" s="184" t="str">
        <f t="shared" si="183"/>
        <v>L0008489</v>
      </c>
      <c r="Z1426" s="28"/>
      <c r="AA1426" s="28"/>
      <c r="AB1426" s="23"/>
    </row>
    <row r="1427" spans="1:28" ht="15">
      <c r="A1427" s="23" t="s">
        <v>7848</v>
      </c>
      <c r="B1427" s="2" t="s">
        <v>13</v>
      </c>
      <c r="C1427" s="2" t="s">
        <v>14</v>
      </c>
      <c r="D1427" s="23" t="s">
        <v>1565</v>
      </c>
      <c r="E1427" s="2" t="s">
        <v>122</v>
      </c>
      <c r="F1427" s="23" t="s">
        <v>15</v>
      </c>
      <c r="G1427" s="23" t="s">
        <v>3479</v>
      </c>
      <c r="H1427" s="2" t="s">
        <v>3524</v>
      </c>
      <c r="I1427" s="2" t="s">
        <v>16</v>
      </c>
      <c r="J1427" s="81">
        <v>298.70999999999998</v>
      </c>
      <c r="K1427" s="76">
        <v>0.48065999999999998</v>
      </c>
      <c r="L1427" s="80">
        <v>0.1875</v>
      </c>
      <c r="M1427" s="82">
        <v>41868</v>
      </c>
      <c r="N1427" s="96" t="s">
        <v>4675</v>
      </c>
      <c r="O1427" s="23" t="s">
        <v>216</v>
      </c>
      <c r="P1427" s="23" t="s">
        <v>3466</v>
      </c>
      <c r="Q1427" s="23" t="s">
        <v>3472</v>
      </c>
      <c r="R1427" s="23" t="str">
        <f t="shared" si="179"/>
        <v>OK-Noble-16N-8W-25</v>
      </c>
      <c r="S1427" s="23" t="str">
        <f t="shared" si="176"/>
        <v>16N-8W-25</v>
      </c>
      <c r="T1427" s="23" t="str">
        <f t="shared" si="177"/>
        <v>16</v>
      </c>
      <c r="U1427" s="23" t="str">
        <f t="shared" si="180"/>
        <v>N</v>
      </c>
      <c r="V1427" s="23" t="str">
        <f t="shared" si="178"/>
        <v>8</v>
      </c>
      <c r="W1427" s="23" t="str">
        <f t="shared" si="181"/>
        <v>W</v>
      </c>
      <c r="X1427" s="23" t="str">
        <f t="shared" si="182"/>
        <v>OK</v>
      </c>
      <c r="Y1427" s="184" t="str">
        <f t="shared" si="183"/>
        <v>L0008490</v>
      </c>
      <c r="Z1427" s="28"/>
      <c r="AA1427" s="28"/>
      <c r="AB1427" s="23"/>
    </row>
    <row r="1428" spans="1:28" ht="15">
      <c r="A1428" s="2" t="s">
        <v>7849</v>
      </c>
      <c r="B1428" s="23" t="s">
        <v>13</v>
      </c>
      <c r="C1428" s="2" t="s">
        <v>14</v>
      </c>
      <c r="D1428" s="23" t="s">
        <v>1566</v>
      </c>
      <c r="E1428" s="2" t="s">
        <v>1177</v>
      </c>
      <c r="F1428" s="23" t="s">
        <v>15</v>
      </c>
      <c r="G1428" s="23" t="s">
        <v>3479</v>
      </c>
      <c r="H1428" s="23" t="s">
        <v>3524</v>
      </c>
      <c r="I1428" s="2" t="s">
        <v>16</v>
      </c>
      <c r="J1428" s="81">
        <v>79.33</v>
      </c>
      <c r="K1428" s="76">
        <v>0.46428000000000003</v>
      </c>
      <c r="L1428" s="80">
        <v>0.1875</v>
      </c>
      <c r="M1428" s="82">
        <v>41921</v>
      </c>
      <c r="N1428" s="96" t="s">
        <v>3970</v>
      </c>
      <c r="O1428" s="23" t="s">
        <v>216</v>
      </c>
      <c r="P1428" s="23" t="s">
        <v>3466</v>
      </c>
      <c r="Q1428" s="23" t="s">
        <v>3472</v>
      </c>
      <c r="R1428" s="23" t="str">
        <f t="shared" si="179"/>
        <v>OK-Noble-16N-8W-25</v>
      </c>
      <c r="S1428" s="23" t="str">
        <f t="shared" si="176"/>
        <v>16N-8W-25</v>
      </c>
      <c r="T1428" s="23" t="str">
        <f t="shared" si="177"/>
        <v>16</v>
      </c>
      <c r="U1428" s="23" t="str">
        <f t="shared" si="180"/>
        <v>N</v>
      </c>
      <c r="V1428" s="23" t="str">
        <f t="shared" si="178"/>
        <v>8</v>
      </c>
      <c r="W1428" s="23" t="str">
        <f t="shared" si="181"/>
        <v>W</v>
      </c>
      <c r="X1428" s="23" t="str">
        <f t="shared" si="182"/>
        <v>OK</v>
      </c>
      <c r="Y1428" s="184" t="str">
        <f t="shared" si="183"/>
        <v>L0008491</v>
      </c>
      <c r="Z1428" s="28"/>
      <c r="AA1428" s="28"/>
      <c r="AB1428" s="23"/>
    </row>
    <row r="1429" spans="1:28" ht="15">
      <c r="A1429" s="2" t="s">
        <v>7850</v>
      </c>
      <c r="B1429" s="2" t="s">
        <v>13</v>
      </c>
      <c r="C1429" s="2" t="s">
        <v>14</v>
      </c>
      <c r="D1429" s="23" t="s">
        <v>1567</v>
      </c>
      <c r="E1429" s="23" t="s">
        <v>201</v>
      </c>
      <c r="F1429" s="23" t="s">
        <v>15</v>
      </c>
      <c r="G1429" s="23" t="s">
        <v>3477</v>
      </c>
      <c r="H1429" s="2" t="s">
        <v>3525</v>
      </c>
      <c r="I1429" s="2" t="s">
        <v>16</v>
      </c>
      <c r="J1429" s="81">
        <v>122.24</v>
      </c>
      <c r="K1429" s="76">
        <v>1.25</v>
      </c>
      <c r="L1429" s="80">
        <v>0.1875</v>
      </c>
      <c r="M1429" s="82">
        <v>42365</v>
      </c>
      <c r="N1429" s="96" t="s">
        <v>5649</v>
      </c>
      <c r="O1429" s="23" t="s">
        <v>368</v>
      </c>
      <c r="P1429" s="23" t="s">
        <v>3466</v>
      </c>
      <c r="Q1429" s="23" t="s">
        <v>3473</v>
      </c>
      <c r="R1429" s="23" t="str">
        <f t="shared" si="179"/>
        <v>OK-Canadian-16N-9W-22</v>
      </c>
      <c r="S1429" s="23" t="str">
        <f t="shared" si="176"/>
        <v>16N-9W-22</v>
      </c>
      <c r="T1429" s="23" t="str">
        <f t="shared" si="177"/>
        <v>16</v>
      </c>
      <c r="U1429" s="23" t="str">
        <f t="shared" si="180"/>
        <v>N</v>
      </c>
      <c r="V1429" s="23" t="str">
        <f t="shared" si="178"/>
        <v>9</v>
      </c>
      <c r="W1429" s="23" t="str">
        <f t="shared" si="181"/>
        <v>W</v>
      </c>
      <c r="X1429" s="23" t="str">
        <f t="shared" si="182"/>
        <v>OK</v>
      </c>
      <c r="Y1429" s="184" t="str">
        <f t="shared" si="183"/>
        <v>L0008492</v>
      </c>
      <c r="Z1429" s="28"/>
      <c r="AA1429" s="28"/>
      <c r="AB1429" s="23"/>
    </row>
    <row r="1430" spans="1:28" ht="15">
      <c r="A1430" s="23" t="s">
        <v>7851</v>
      </c>
      <c r="B1430" s="23" t="s">
        <v>13</v>
      </c>
      <c r="C1430" s="2" t="s">
        <v>14</v>
      </c>
      <c r="D1430" s="23" t="s">
        <v>1568</v>
      </c>
      <c r="E1430" s="2" t="s">
        <v>1471</v>
      </c>
      <c r="F1430" s="23" t="s">
        <v>15</v>
      </c>
      <c r="G1430" s="23" t="s">
        <v>3479</v>
      </c>
      <c r="H1430" s="79" t="s">
        <v>3524</v>
      </c>
      <c r="I1430" s="2" t="s">
        <v>16</v>
      </c>
      <c r="J1430" s="81">
        <v>76.27</v>
      </c>
      <c r="K1430" s="76">
        <v>0.46428000000000003</v>
      </c>
      <c r="L1430" s="80">
        <v>0.1875</v>
      </c>
      <c r="M1430" s="78">
        <v>41911</v>
      </c>
      <c r="N1430" s="94" t="s">
        <v>3971</v>
      </c>
      <c r="O1430" s="23" t="s">
        <v>216</v>
      </c>
      <c r="P1430" s="23" t="s">
        <v>3466</v>
      </c>
      <c r="Q1430" s="23" t="s">
        <v>3472</v>
      </c>
      <c r="R1430" s="23" t="str">
        <f t="shared" si="179"/>
        <v>OK-Noble-16N-8W-25</v>
      </c>
      <c r="S1430" s="23" t="str">
        <f t="shared" si="176"/>
        <v>16N-8W-25</v>
      </c>
      <c r="T1430" s="23" t="str">
        <f t="shared" si="177"/>
        <v>16</v>
      </c>
      <c r="U1430" s="23" t="str">
        <f t="shared" si="180"/>
        <v>N</v>
      </c>
      <c r="V1430" s="23" t="str">
        <f t="shared" si="178"/>
        <v>8</v>
      </c>
      <c r="W1430" s="23" t="str">
        <f t="shared" si="181"/>
        <v>W</v>
      </c>
      <c r="X1430" s="23" t="str">
        <f t="shared" si="182"/>
        <v>OK</v>
      </c>
      <c r="Y1430" s="184" t="str">
        <f t="shared" si="183"/>
        <v>L0008493</v>
      </c>
      <c r="Z1430" s="28"/>
      <c r="AA1430" s="28"/>
      <c r="AB1430" s="23"/>
    </row>
    <row r="1431" spans="1:28" ht="15">
      <c r="A1431" s="2" t="s">
        <v>7852</v>
      </c>
      <c r="B1431" s="23" t="s">
        <v>13</v>
      </c>
      <c r="C1431" s="2" t="s">
        <v>14</v>
      </c>
      <c r="D1431" s="23" t="s">
        <v>1569</v>
      </c>
      <c r="E1431" s="23" t="s">
        <v>3126</v>
      </c>
      <c r="F1431" s="23" t="s">
        <v>15</v>
      </c>
      <c r="G1431" s="23" t="s">
        <v>3477</v>
      </c>
      <c r="H1431" s="79" t="s">
        <v>3519</v>
      </c>
      <c r="I1431" s="2" t="s">
        <v>16</v>
      </c>
      <c r="J1431" s="81">
        <v>157.65</v>
      </c>
      <c r="K1431" s="76">
        <v>11.741742</v>
      </c>
      <c r="L1431" s="80">
        <v>0.1875</v>
      </c>
      <c r="M1431" s="82">
        <v>41970</v>
      </c>
      <c r="N1431" s="96" t="s">
        <v>4676</v>
      </c>
      <c r="O1431" s="23" t="s">
        <v>151</v>
      </c>
      <c r="P1431" s="23" t="s">
        <v>3465</v>
      </c>
      <c r="Q1431" s="23" t="s">
        <v>3472</v>
      </c>
      <c r="R1431" s="23" t="str">
        <f t="shared" si="179"/>
        <v>OK-Canadian-15N-8W-4</v>
      </c>
      <c r="S1431" s="23" t="str">
        <f t="shared" si="176"/>
        <v>15N-8W-4</v>
      </c>
      <c r="T1431" s="23" t="str">
        <f t="shared" si="177"/>
        <v>15</v>
      </c>
      <c r="U1431" s="23" t="str">
        <f t="shared" si="180"/>
        <v>N</v>
      </c>
      <c r="V1431" s="23" t="str">
        <f t="shared" si="178"/>
        <v>8</v>
      </c>
      <c r="W1431" s="23" t="str">
        <f t="shared" si="181"/>
        <v>W</v>
      </c>
      <c r="X1431" s="23" t="str">
        <f t="shared" si="182"/>
        <v>OK</v>
      </c>
      <c r="Y1431" s="184" t="str">
        <f t="shared" si="183"/>
        <v>L0008494</v>
      </c>
      <c r="Z1431" s="28"/>
      <c r="AA1431" s="28"/>
      <c r="AB1431" s="23"/>
    </row>
    <row r="1432" spans="1:28" ht="15">
      <c r="A1432" s="2" t="s">
        <v>7853</v>
      </c>
      <c r="B1432" s="23" t="s">
        <v>13</v>
      </c>
      <c r="C1432" s="2" t="s">
        <v>14</v>
      </c>
      <c r="D1432" s="23" t="s">
        <v>1570</v>
      </c>
      <c r="E1432" s="2" t="s">
        <v>995</v>
      </c>
      <c r="F1432" s="23" t="s">
        <v>15</v>
      </c>
      <c r="G1432" s="23" t="s">
        <v>3477</v>
      </c>
      <c r="H1432" s="79" t="s">
        <v>3526</v>
      </c>
      <c r="I1432" s="2" t="s">
        <v>16</v>
      </c>
      <c r="J1432" s="81">
        <v>284.27999999999997</v>
      </c>
      <c r="K1432" s="76">
        <v>1.8593325000000001</v>
      </c>
      <c r="L1432" s="80">
        <v>0.1875</v>
      </c>
      <c r="M1432" s="82">
        <v>41970</v>
      </c>
      <c r="N1432" s="96" t="s">
        <v>5650</v>
      </c>
      <c r="O1432" s="23" t="s">
        <v>1571</v>
      </c>
      <c r="P1432" s="23" t="s">
        <v>3469</v>
      </c>
      <c r="Q1432" s="23" t="s">
        <v>3473</v>
      </c>
      <c r="R1432" s="23" t="str">
        <f t="shared" si="179"/>
        <v>OK-Canadian-12N-9W-36</v>
      </c>
      <c r="S1432" s="23" t="str">
        <f t="shared" si="176"/>
        <v>12N-9W-36</v>
      </c>
      <c r="T1432" s="23" t="str">
        <f t="shared" si="177"/>
        <v>12</v>
      </c>
      <c r="U1432" s="23" t="str">
        <f t="shared" si="180"/>
        <v>N</v>
      </c>
      <c r="V1432" s="23" t="str">
        <f t="shared" si="178"/>
        <v>9</v>
      </c>
      <c r="W1432" s="23" t="str">
        <f t="shared" si="181"/>
        <v>W</v>
      </c>
      <c r="X1432" s="23" t="str">
        <f t="shared" si="182"/>
        <v>OK</v>
      </c>
      <c r="Y1432" s="184" t="str">
        <f t="shared" si="183"/>
        <v>L0008495</v>
      </c>
      <c r="Z1432" s="28"/>
      <c r="AA1432" s="28"/>
      <c r="AB1432" s="23"/>
    </row>
    <row r="1433" spans="1:28" ht="15">
      <c r="A1433" s="23" t="s">
        <v>7854</v>
      </c>
      <c r="B1433" s="23" t="s">
        <v>13</v>
      </c>
      <c r="C1433" s="2" t="s">
        <v>14</v>
      </c>
      <c r="D1433" s="23" t="s">
        <v>306</v>
      </c>
      <c r="E1433" s="23" t="s">
        <v>2276</v>
      </c>
      <c r="F1433" s="23" t="s">
        <v>15</v>
      </c>
      <c r="G1433" s="23" t="s">
        <v>3477</v>
      </c>
      <c r="H1433" s="79" t="s">
        <v>3526</v>
      </c>
      <c r="I1433" s="2" t="s">
        <v>16</v>
      </c>
      <c r="J1433" s="81">
        <v>269.25</v>
      </c>
      <c r="K1433" s="76">
        <v>1.1332454999999999</v>
      </c>
      <c r="L1433" s="80">
        <v>0.2</v>
      </c>
      <c r="M1433" s="82">
        <v>42444</v>
      </c>
      <c r="N1433" s="96" t="s">
        <v>4677</v>
      </c>
      <c r="O1433" s="23" t="s">
        <v>1571</v>
      </c>
      <c r="P1433" s="23" t="s">
        <v>3469</v>
      </c>
      <c r="Q1433" s="23" t="s">
        <v>3473</v>
      </c>
      <c r="R1433" s="23" t="str">
        <f t="shared" si="179"/>
        <v>OK-Canadian-12N-9W-36</v>
      </c>
      <c r="S1433" s="23" t="str">
        <f t="shared" si="176"/>
        <v>12N-9W-36</v>
      </c>
      <c r="T1433" s="23" t="str">
        <f t="shared" si="177"/>
        <v>12</v>
      </c>
      <c r="U1433" s="23" t="str">
        <f t="shared" si="180"/>
        <v>N</v>
      </c>
      <c r="V1433" s="23" t="str">
        <f t="shared" si="178"/>
        <v>9</v>
      </c>
      <c r="W1433" s="23" t="str">
        <f t="shared" si="181"/>
        <v>W</v>
      </c>
      <c r="X1433" s="23" t="str">
        <f t="shared" si="182"/>
        <v>OK</v>
      </c>
      <c r="Y1433" s="184" t="str">
        <f t="shared" si="183"/>
        <v>L0008496</v>
      </c>
      <c r="Z1433" s="28"/>
      <c r="AA1433" s="28"/>
      <c r="AB1433" s="23"/>
    </row>
    <row r="1434" spans="1:28" ht="15">
      <c r="A1434" s="2" t="s">
        <v>7855</v>
      </c>
      <c r="B1434" s="23" t="s">
        <v>13</v>
      </c>
      <c r="C1434" s="2" t="s">
        <v>14</v>
      </c>
      <c r="D1434" s="23" t="s">
        <v>1572</v>
      </c>
      <c r="E1434" s="23" t="s">
        <v>2692</v>
      </c>
      <c r="F1434" s="23" t="s">
        <v>15</v>
      </c>
      <c r="G1434" s="23" t="s">
        <v>3477</v>
      </c>
      <c r="H1434" s="23" t="s">
        <v>3526</v>
      </c>
      <c r="I1434" s="2" t="s">
        <v>16</v>
      </c>
      <c r="J1434" s="81">
        <v>298.06</v>
      </c>
      <c r="K1434" s="76">
        <v>3.71875</v>
      </c>
      <c r="L1434" s="80">
        <v>0.1875</v>
      </c>
      <c r="M1434" s="78">
        <v>41974</v>
      </c>
      <c r="N1434" s="96" t="s">
        <v>5651</v>
      </c>
      <c r="O1434" s="23" t="s">
        <v>1571</v>
      </c>
      <c r="P1434" s="23" t="s">
        <v>3469</v>
      </c>
      <c r="Q1434" s="23" t="s">
        <v>3473</v>
      </c>
      <c r="R1434" s="23" t="str">
        <f t="shared" si="179"/>
        <v>OK-Canadian-12N-9W-36</v>
      </c>
      <c r="S1434" s="23" t="str">
        <f t="shared" si="176"/>
        <v>12N-9W-36</v>
      </c>
      <c r="T1434" s="23" t="str">
        <f t="shared" si="177"/>
        <v>12</v>
      </c>
      <c r="U1434" s="23" t="str">
        <f t="shared" si="180"/>
        <v>N</v>
      </c>
      <c r="V1434" s="23" t="str">
        <f t="shared" si="178"/>
        <v>9</v>
      </c>
      <c r="W1434" s="23" t="str">
        <f t="shared" si="181"/>
        <v>W</v>
      </c>
      <c r="X1434" s="23" t="str">
        <f t="shared" si="182"/>
        <v>OK</v>
      </c>
      <c r="Y1434" s="184" t="str">
        <f t="shared" si="183"/>
        <v>L0008497</v>
      </c>
      <c r="Z1434" s="28"/>
      <c r="AA1434" s="28"/>
      <c r="AB1434" s="23"/>
    </row>
    <row r="1435" spans="1:28" ht="15">
      <c r="A1435" s="2" t="s">
        <v>7856</v>
      </c>
      <c r="B1435" s="23" t="s">
        <v>13</v>
      </c>
      <c r="C1435" s="2" t="s">
        <v>14</v>
      </c>
      <c r="D1435" s="23" t="s">
        <v>1573</v>
      </c>
      <c r="E1435" s="2" t="s">
        <v>955</v>
      </c>
      <c r="F1435" s="23" t="s">
        <v>15</v>
      </c>
      <c r="G1435" s="23" t="s">
        <v>3479</v>
      </c>
      <c r="H1435" s="2" t="s">
        <v>3480</v>
      </c>
      <c r="I1435" s="2" t="s">
        <v>16</v>
      </c>
      <c r="J1435" s="81">
        <v>37.35</v>
      </c>
      <c r="K1435" s="76">
        <v>0.321633</v>
      </c>
      <c r="L1435" s="80">
        <v>0.1875</v>
      </c>
      <c r="M1435" s="82">
        <v>21531</v>
      </c>
      <c r="N1435" s="96" t="s">
        <v>5652</v>
      </c>
      <c r="O1435" s="23" t="s">
        <v>115</v>
      </c>
      <c r="P1435" s="23" t="s">
        <v>3465</v>
      </c>
      <c r="Q1435" s="23" t="s">
        <v>3473</v>
      </c>
      <c r="R1435" s="23" t="str">
        <f t="shared" si="179"/>
        <v>OK-Noble-15N-9W-6</v>
      </c>
      <c r="S1435" s="23" t="str">
        <f t="shared" si="176"/>
        <v>15N-9W-6</v>
      </c>
      <c r="T1435" s="23" t="str">
        <f t="shared" si="177"/>
        <v>15</v>
      </c>
      <c r="U1435" s="23" t="str">
        <f t="shared" si="180"/>
        <v>N</v>
      </c>
      <c r="V1435" s="23" t="str">
        <f t="shared" si="178"/>
        <v>9</v>
      </c>
      <c r="W1435" s="23" t="str">
        <f t="shared" si="181"/>
        <v>W</v>
      </c>
      <c r="X1435" s="23" t="str">
        <f t="shared" si="182"/>
        <v>OK</v>
      </c>
      <c r="Y1435" s="184" t="str">
        <f t="shared" si="183"/>
        <v>L0008498</v>
      </c>
      <c r="Z1435" s="28"/>
      <c r="AA1435" s="28"/>
      <c r="AB1435" s="23"/>
    </row>
    <row r="1436" spans="1:28" ht="15">
      <c r="A1436" s="23" t="s">
        <v>7857</v>
      </c>
      <c r="B1436" s="23" t="s">
        <v>13</v>
      </c>
      <c r="C1436" s="2" t="s">
        <v>14</v>
      </c>
      <c r="D1436" s="23" t="s">
        <v>1574</v>
      </c>
      <c r="E1436" s="23" t="s">
        <v>2864</v>
      </c>
      <c r="F1436" s="23" t="s">
        <v>15</v>
      </c>
      <c r="G1436" s="23" t="s">
        <v>3479</v>
      </c>
      <c r="H1436" s="2" t="s">
        <v>3480</v>
      </c>
      <c r="I1436" s="2" t="s">
        <v>16</v>
      </c>
      <c r="J1436" s="81">
        <v>38.6</v>
      </c>
      <c r="K1436" s="76">
        <v>1.072111</v>
      </c>
      <c r="L1436" s="80">
        <v>0.1875</v>
      </c>
      <c r="M1436" s="82">
        <v>21570</v>
      </c>
      <c r="N1436" s="96" t="s">
        <v>5653</v>
      </c>
      <c r="O1436" s="23" t="s">
        <v>115</v>
      </c>
      <c r="P1436" s="23" t="s">
        <v>3465</v>
      </c>
      <c r="Q1436" s="23" t="s">
        <v>3473</v>
      </c>
      <c r="R1436" s="23" t="str">
        <f t="shared" si="179"/>
        <v>OK-Noble-15N-9W-6</v>
      </c>
      <c r="S1436" s="23" t="str">
        <f t="shared" si="176"/>
        <v>15N-9W-6</v>
      </c>
      <c r="T1436" s="23" t="str">
        <f t="shared" si="177"/>
        <v>15</v>
      </c>
      <c r="U1436" s="23" t="str">
        <f t="shared" si="180"/>
        <v>N</v>
      </c>
      <c r="V1436" s="23" t="str">
        <f t="shared" si="178"/>
        <v>9</v>
      </c>
      <c r="W1436" s="23" t="str">
        <f t="shared" si="181"/>
        <v>W</v>
      </c>
      <c r="X1436" s="23" t="str">
        <f t="shared" si="182"/>
        <v>OK</v>
      </c>
      <c r="Y1436" s="184" t="str">
        <f t="shared" si="183"/>
        <v>L0008499</v>
      </c>
      <c r="Z1436" s="28"/>
      <c r="AA1436" s="28"/>
      <c r="AB1436" s="23"/>
    </row>
    <row r="1437" spans="1:28" ht="15">
      <c r="A1437" s="2" t="s">
        <v>7858</v>
      </c>
      <c r="B1437" s="23" t="s">
        <v>13</v>
      </c>
      <c r="C1437" s="2" t="s">
        <v>14</v>
      </c>
      <c r="D1437" s="23" t="s">
        <v>1575</v>
      </c>
      <c r="E1437" s="23" t="s">
        <v>2404</v>
      </c>
      <c r="F1437" s="23" t="s">
        <v>15</v>
      </c>
      <c r="G1437" s="23" t="s">
        <v>3479</v>
      </c>
      <c r="H1437" s="2" t="s">
        <v>3480</v>
      </c>
      <c r="I1437" s="2" t="s">
        <v>16</v>
      </c>
      <c r="J1437" s="81">
        <v>39.89</v>
      </c>
      <c r="K1437" s="76">
        <v>0.96489999999999998</v>
      </c>
      <c r="L1437" s="80">
        <v>0.1875</v>
      </c>
      <c r="M1437" s="82">
        <v>21986</v>
      </c>
      <c r="N1437" s="96" t="s">
        <v>5654</v>
      </c>
      <c r="O1437" s="23" t="s">
        <v>115</v>
      </c>
      <c r="P1437" s="23" t="s">
        <v>3465</v>
      </c>
      <c r="Q1437" s="23" t="s">
        <v>3473</v>
      </c>
      <c r="R1437" s="23" t="str">
        <f t="shared" si="179"/>
        <v>OK-Noble-15N-9W-6</v>
      </c>
      <c r="S1437" s="23" t="str">
        <f t="shared" si="176"/>
        <v>15N-9W-6</v>
      </c>
      <c r="T1437" s="23" t="str">
        <f t="shared" si="177"/>
        <v>15</v>
      </c>
      <c r="U1437" s="23" t="str">
        <f t="shared" si="180"/>
        <v>N</v>
      </c>
      <c r="V1437" s="23" t="str">
        <f t="shared" si="178"/>
        <v>9</v>
      </c>
      <c r="W1437" s="23" t="str">
        <f t="shared" si="181"/>
        <v>W</v>
      </c>
      <c r="X1437" s="23" t="str">
        <f t="shared" si="182"/>
        <v>OK</v>
      </c>
      <c r="Y1437" s="184" t="str">
        <f t="shared" si="183"/>
        <v>L0008500</v>
      </c>
      <c r="Z1437" s="28"/>
      <c r="AA1437" s="28"/>
      <c r="AB1437" s="23"/>
    </row>
    <row r="1438" spans="1:28" ht="15">
      <c r="A1438" s="2" t="s">
        <v>7859</v>
      </c>
      <c r="B1438" s="23" t="s">
        <v>13</v>
      </c>
      <c r="C1438" s="2" t="s">
        <v>14</v>
      </c>
      <c r="D1438" s="23" t="s">
        <v>1576</v>
      </c>
      <c r="E1438" s="23" t="s">
        <v>2552</v>
      </c>
      <c r="F1438" s="23" t="s">
        <v>15</v>
      </c>
      <c r="G1438" s="23" t="s">
        <v>3479</v>
      </c>
      <c r="H1438" s="2" t="s">
        <v>3480</v>
      </c>
      <c r="I1438" s="2" t="s">
        <v>16</v>
      </c>
      <c r="J1438" s="81">
        <v>35.65</v>
      </c>
      <c r="K1438" s="76">
        <v>11.87349</v>
      </c>
      <c r="L1438" s="80">
        <v>0.1875</v>
      </c>
      <c r="M1438" s="82">
        <v>24475</v>
      </c>
      <c r="N1438" s="96" t="s">
        <v>5655</v>
      </c>
      <c r="O1438" s="23" t="s">
        <v>115</v>
      </c>
      <c r="P1438" s="23" t="s">
        <v>3465</v>
      </c>
      <c r="Q1438" s="23" t="s">
        <v>3473</v>
      </c>
      <c r="R1438" s="23" t="str">
        <f t="shared" si="179"/>
        <v>OK-Noble-15N-9W-6</v>
      </c>
      <c r="S1438" s="23" t="str">
        <f t="shared" si="176"/>
        <v>15N-9W-6</v>
      </c>
      <c r="T1438" s="23" t="str">
        <f t="shared" si="177"/>
        <v>15</v>
      </c>
      <c r="U1438" s="23" t="str">
        <f t="shared" si="180"/>
        <v>N</v>
      </c>
      <c r="V1438" s="23" t="str">
        <f t="shared" si="178"/>
        <v>9</v>
      </c>
      <c r="W1438" s="23" t="str">
        <f t="shared" si="181"/>
        <v>W</v>
      </c>
      <c r="X1438" s="23" t="str">
        <f t="shared" si="182"/>
        <v>OK</v>
      </c>
      <c r="Y1438" s="184" t="str">
        <f t="shared" si="183"/>
        <v>L0008501</v>
      </c>
      <c r="Z1438" s="28"/>
      <c r="AA1438" s="28"/>
      <c r="AB1438" s="23"/>
    </row>
    <row r="1439" spans="1:28" ht="15">
      <c r="A1439" s="23" t="s">
        <v>7860</v>
      </c>
      <c r="B1439" s="23" t="s">
        <v>13</v>
      </c>
      <c r="C1439" s="2" t="s">
        <v>14</v>
      </c>
      <c r="D1439" s="23" t="s">
        <v>1577</v>
      </c>
      <c r="E1439" s="2" t="s">
        <v>354</v>
      </c>
      <c r="F1439" s="23" t="s">
        <v>15</v>
      </c>
      <c r="G1439" s="23" t="s">
        <v>3479</v>
      </c>
      <c r="H1439" s="2" t="s">
        <v>3480</v>
      </c>
      <c r="I1439" s="2" t="s">
        <v>16</v>
      </c>
      <c r="J1439" s="81">
        <v>34.76</v>
      </c>
      <c r="K1439" s="76">
        <v>2.358644</v>
      </c>
      <c r="L1439" s="80">
        <v>0.1875</v>
      </c>
      <c r="M1439" s="82">
        <v>21502</v>
      </c>
      <c r="N1439" s="96" t="s">
        <v>5656</v>
      </c>
      <c r="O1439" s="23" t="s">
        <v>115</v>
      </c>
      <c r="P1439" s="23" t="s">
        <v>3465</v>
      </c>
      <c r="Q1439" s="23" t="s">
        <v>3473</v>
      </c>
      <c r="R1439" s="23" t="str">
        <f t="shared" si="179"/>
        <v>OK-Noble-15N-9W-6</v>
      </c>
      <c r="S1439" s="23" t="str">
        <f t="shared" si="176"/>
        <v>15N-9W-6</v>
      </c>
      <c r="T1439" s="23" t="str">
        <f t="shared" si="177"/>
        <v>15</v>
      </c>
      <c r="U1439" s="23" t="str">
        <f t="shared" si="180"/>
        <v>N</v>
      </c>
      <c r="V1439" s="23" t="str">
        <f t="shared" si="178"/>
        <v>9</v>
      </c>
      <c r="W1439" s="23" t="str">
        <f t="shared" si="181"/>
        <v>W</v>
      </c>
      <c r="X1439" s="23" t="str">
        <f t="shared" si="182"/>
        <v>OK</v>
      </c>
      <c r="Y1439" s="184" t="str">
        <f t="shared" si="183"/>
        <v>L0008502</v>
      </c>
      <c r="Z1439" s="28"/>
      <c r="AA1439" s="28"/>
      <c r="AB1439" s="23"/>
    </row>
    <row r="1440" spans="1:28" ht="15">
      <c r="A1440" s="2" t="s">
        <v>7861</v>
      </c>
      <c r="B1440" s="23" t="s">
        <v>13</v>
      </c>
      <c r="C1440" s="2" t="s">
        <v>14</v>
      </c>
      <c r="D1440" s="23" t="s">
        <v>1578</v>
      </c>
      <c r="E1440" s="2" t="s">
        <v>1396</v>
      </c>
      <c r="F1440" s="23" t="s">
        <v>15</v>
      </c>
      <c r="G1440" s="23" t="s">
        <v>3479</v>
      </c>
      <c r="H1440" s="2" t="s">
        <v>3480</v>
      </c>
      <c r="I1440" s="2" t="s">
        <v>16</v>
      </c>
      <c r="J1440" s="81">
        <v>36.86</v>
      </c>
      <c r="K1440" s="76">
        <v>9.8791360000000008</v>
      </c>
      <c r="L1440" s="80">
        <v>0.1875</v>
      </c>
      <c r="M1440" s="82">
        <v>21485</v>
      </c>
      <c r="N1440" s="96" t="s">
        <v>5657</v>
      </c>
      <c r="O1440" s="23" t="s">
        <v>115</v>
      </c>
      <c r="P1440" s="23" t="s">
        <v>3465</v>
      </c>
      <c r="Q1440" s="23" t="s">
        <v>3473</v>
      </c>
      <c r="R1440" s="23" t="str">
        <f t="shared" si="179"/>
        <v>OK-Noble-15N-9W-6</v>
      </c>
      <c r="S1440" s="23" t="str">
        <f t="shared" si="176"/>
        <v>15N-9W-6</v>
      </c>
      <c r="T1440" s="23" t="str">
        <f t="shared" si="177"/>
        <v>15</v>
      </c>
      <c r="U1440" s="23" t="str">
        <f t="shared" si="180"/>
        <v>N</v>
      </c>
      <c r="V1440" s="23" t="str">
        <f t="shared" si="178"/>
        <v>9</v>
      </c>
      <c r="W1440" s="23" t="str">
        <f t="shared" si="181"/>
        <v>W</v>
      </c>
      <c r="X1440" s="23" t="str">
        <f t="shared" si="182"/>
        <v>OK</v>
      </c>
      <c r="Y1440" s="184" t="str">
        <f t="shared" si="183"/>
        <v>L0008503</v>
      </c>
      <c r="Z1440" s="28"/>
      <c r="AA1440" s="28"/>
      <c r="AB1440" s="23"/>
    </row>
    <row r="1441" spans="1:28" ht="15">
      <c r="A1441" s="2" t="s">
        <v>7862</v>
      </c>
      <c r="B1441" s="23" t="s">
        <v>13</v>
      </c>
      <c r="C1441" s="2" t="s">
        <v>14</v>
      </c>
      <c r="D1441" s="23" t="s">
        <v>1579</v>
      </c>
      <c r="E1441" s="2" t="s">
        <v>1051</v>
      </c>
      <c r="F1441" s="23" t="s">
        <v>15</v>
      </c>
      <c r="G1441" s="23" t="s">
        <v>3479</v>
      </c>
      <c r="H1441" s="2" t="s">
        <v>3480</v>
      </c>
      <c r="I1441" s="2" t="s">
        <v>16</v>
      </c>
      <c r="J1441" s="81">
        <v>40.79</v>
      </c>
      <c r="K1441" s="76">
        <v>7.1240920000000001</v>
      </c>
      <c r="L1441" s="80">
        <v>0.1875</v>
      </c>
      <c r="M1441" s="82">
        <v>21981</v>
      </c>
      <c r="N1441" s="96" t="s">
        <v>5658</v>
      </c>
      <c r="O1441" s="23" t="s">
        <v>115</v>
      </c>
      <c r="P1441" s="23" t="s">
        <v>3465</v>
      </c>
      <c r="Q1441" s="23" t="s">
        <v>3473</v>
      </c>
      <c r="R1441" s="23" t="str">
        <f t="shared" si="179"/>
        <v>OK-Noble-15N-9W-6</v>
      </c>
      <c r="S1441" s="23" t="str">
        <f t="shared" si="176"/>
        <v>15N-9W-6</v>
      </c>
      <c r="T1441" s="23" t="str">
        <f t="shared" si="177"/>
        <v>15</v>
      </c>
      <c r="U1441" s="23" t="str">
        <f t="shared" si="180"/>
        <v>N</v>
      </c>
      <c r="V1441" s="23" t="str">
        <f t="shared" si="178"/>
        <v>9</v>
      </c>
      <c r="W1441" s="23" t="str">
        <f t="shared" si="181"/>
        <v>W</v>
      </c>
      <c r="X1441" s="23" t="str">
        <f t="shared" si="182"/>
        <v>OK</v>
      </c>
      <c r="Y1441" s="184" t="str">
        <f t="shared" si="183"/>
        <v>L0008504</v>
      </c>
      <c r="Z1441" s="28"/>
      <c r="AA1441" s="28"/>
      <c r="AB1441" s="23"/>
    </row>
    <row r="1442" spans="1:28" ht="15">
      <c r="A1442" s="23" t="s">
        <v>7863</v>
      </c>
      <c r="B1442" s="23" t="s">
        <v>13</v>
      </c>
      <c r="C1442" s="2" t="s">
        <v>14</v>
      </c>
      <c r="D1442" s="23" t="s">
        <v>1580</v>
      </c>
      <c r="E1442" s="2" t="s">
        <v>1327</v>
      </c>
      <c r="F1442" s="23" t="s">
        <v>15</v>
      </c>
      <c r="G1442" s="23" t="s">
        <v>3479</v>
      </c>
      <c r="H1442" s="2" t="s">
        <v>3480</v>
      </c>
      <c r="I1442" s="2" t="s">
        <v>16</v>
      </c>
      <c r="J1442" s="81">
        <v>38.81</v>
      </c>
      <c r="K1442" s="76">
        <v>9.8791360000000008</v>
      </c>
      <c r="L1442" s="80">
        <v>0.1875</v>
      </c>
      <c r="M1442" s="82">
        <v>24487</v>
      </c>
      <c r="N1442" s="96" t="s">
        <v>5659</v>
      </c>
      <c r="O1442" s="23" t="s">
        <v>115</v>
      </c>
      <c r="P1442" s="23" t="s">
        <v>3465</v>
      </c>
      <c r="Q1442" s="23" t="s">
        <v>3473</v>
      </c>
      <c r="R1442" s="23" t="str">
        <f t="shared" si="179"/>
        <v>OK-Noble-15N-9W-6</v>
      </c>
      <c r="S1442" s="23" t="str">
        <f t="shared" si="176"/>
        <v>15N-9W-6</v>
      </c>
      <c r="T1442" s="23" t="str">
        <f t="shared" si="177"/>
        <v>15</v>
      </c>
      <c r="U1442" s="23" t="str">
        <f t="shared" si="180"/>
        <v>N</v>
      </c>
      <c r="V1442" s="23" t="str">
        <f t="shared" si="178"/>
        <v>9</v>
      </c>
      <c r="W1442" s="23" t="str">
        <f t="shared" si="181"/>
        <v>W</v>
      </c>
      <c r="X1442" s="23" t="str">
        <f t="shared" si="182"/>
        <v>OK</v>
      </c>
      <c r="Y1442" s="184" t="str">
        <f t="shared" si="183"/>
        <v>L0008505</v>
      </c>
      <c r="Z1442" s="28"/>
      <c r="AA1442" s="28"/>
      <c r="AB1442" s="23"/>
    </row>
    <row r="1443" spans="1:28" ht="15">
      <c r="A1443" s="2" t="s">
        <v>7864</v>
      </c>
      <c r="B1443" s="23" t="s">
        <v>13</v>
      </c>
      <c r="C1443" s="2" t="s">
        <v>14</v>
      </c>
      <c r="D1443" s="23" t="s">
        <v>1581</v>
      </c>
      <c r="E1443" s="2" t="s">
        <v>616</v>
      </c>
      <c r="F1443" s="23" t="s">
        <v>15</v>
      </c>
      <c r="G1443" s="23" t="s">
        <v>3479</v>
      </c>
      <c r="H1443" s="2" t="s">
        <v>3480</v>
      </c>
      <c r="I1443" s="2" t="s">
        <v>16</v>
      </c>
      <c r="J1443" s="81">
        <v>42.99</v>
      </c>
      <c r="K1443" s="76">
        <v>14.151859999999999</v>
      </c>
      <c r="L1443" s="80">
        <v>0.1875</v>
      </c>
      <c r="M1443" s="82">
        <v>21467</v>
      </c>
      <c r="N1443" s="96" t="s">
        <v>5660</v>
      </c>
      <c r="O1443" s="23" t="s">
        <v>115</v>
      </c>
      <c r="P1443" s="23" t="s">
        <v>3465</v>
      </c>
      <c r="Q1443" s="23" t="s">
        <v>3473</v>
      </c>
      <c r="R1443" s="23" t="str">
        <f t="shared" si="179"/>
        <v>OK-Noble-15N-9W-6</v>
      </c>
      <c r="S1443" s="23" t="str">
        <f t="shared" si="176"/>
        <v>15N-9W-6</v>
      </c>
      <c r="T1443" s="23" t="str">
        <f t="shared" si="177"/>
        <v>15</v>
      </c>
      <c r="U1443" s="23" t="str">
        <f t="shared" si="180"/>
        <v>N</v>
      </c>
      <c r="V1443" s="23" t="str">
        <f t="shared" si="178"/>
        <v>9</v>
      </c>
      <c r="W1443" s="23" t="str">
        <f t="shared" si="181"/>
        <v>W</v>
      </c>
      <c r="X1443" s="23" t="str">
        <f t="shared" si="182"/>
        <v>OK</v>
      </c>
      <c r="Y1443" s="184" t="str">
        <f t="shared" si="183"/>
        <v>L0008506</v>
      </c>
      <c r="Z1443" s="28"/>
      <c r="AA1443" s="28"/>
      <c r="AB1443" s="23"/>
    </row>
    <row r="1444" spans="1:28" ht="15">
      <c r="A1444" s="2" t="s">
        <v>7865</v>
      </c>
      <c r="B1444" s="23" t="s">
        <v>13</v>
      </c>
      <c r="C1444" s="2" t="s">
        <v>14</v>
      </c>
      <c r="D1444" s="23" t="s">
        <v>1582</v>
      </c>
      <c r="E1444" s="2" t="s">
        <v>215</v>
      </c>
      <c r="F1444" s="23" t="s">
        <v>15</v>
      </c>
      <c r="G1444" s="23" t="s">
        <v>3477</v>
      </c>
      <c r="H1444" s="23" t="s">
        <v>3513</v>
      </c>
      <c r="I1444" s="2" t="s">
        <v>16</v>
      </c>
      <c r="J1444" s="81">
        <v>164.82</v>
      </c>
      <c r="K1444" s="76">
        <v>18.9375</v>
      </c>
      <c r="L1444" s="80">
        <v>0.1875</v>
      </c>
      <c r="M1444" s="82">
        <v>42035</v>
      </c>
      <c r="N1444" s="96" t="s">
        <v>3972</v>
      </c>
      <c r="O1444" s="23" t="s">
        <v>683</v>
      </c>
      <c r="P1444" s="23" t="s">
        <v>3465</v>
      </c>
      <c r="Q1444" s="23" t="s">
        <v>3471</v>
      </c>
      <c r="R1444" s="23" t="str">
        <f t="shared" si="179"/>
        <v>OK-Canadian-15N-7W-7</v>
      </c>
      <c r="S1444" s="23" t="str">
        <f t="shared" si="176"/>
        <v>15N-7W-7</v>
      </c>
      <c r="T1444" s="23" t="str">
        <f t="shared" si="177"/>
        <v>15</v>
      </c>
      <c r="U1444" s="23" t="str">
        <f t="shared" si="180"/>
        <v>N</v>
      </c>
      <c r="V1444" s="23" t="str">
        <f t="shared" si="178"/>
        <v>7</v>
      </c>
      <c r="W1444" s="23" t="str">
        <f t="shared" si="181"/>
        <v>W</v>
      </c>
      <c r="X1444" s="23" t="str">
        <f t="shared" si="182"/>
        <v>OK</v>
      </c>
      <c r="Y1444" s="184" t="str">
        <f t="shared" si="183"/>
        <v>L0008507</v>
      </c>
      <c r="Z1444" s="28"/>
      <c r="AA1444" s="28"/>
      <c r="AB1444" s="23"/>
    </row>
    <row r="1445" spans="1:28" ht="15">
      <c r="A1445" s="23" t="s">
        <v>7866</v>
      </c>
      <c r="B1445" s="23" t="s">
        <v>13</v>
      </c>
      <c r="C1445" s="2" t="s">
        <v>14</v>
      </c>
      <c r="D1445" s="23" t="s">
        <v>1583</v>
      </c>
      <c r="E1445" s="2" t="s">
        <v>174</v>
      </c>
      <c r="F1445" s="23" t="s">
        <v>15</v>
      </c>
      <c r="G1445" s="23" t="s">
        <v>3477</v>
      </c>
      <c r="H1445" s="23" t="s">
        <v>3513</v>
      </c>
      <c r="I1445" s="2" t="s">
        <v>16</v>
      </c>
      <c r="J1445" s="81">
        <v>140.97</v>
      </c>
      <c r="K1445" s="76">
        <v>2.5</v>
      </c>
      <c r="L1445" s="80">
        <v>0.1875</v>
      </c>
      <c r="M1445" s="82">
        <v>42504</v>
      </c>
      <c r="N1445" s="96" t="s">
        <v>3973</v>
      </c>
      <c r="O1445" s="23" t="s">
        <v>683</v>
      </c>
      <c r="P1445" s="23" t="s">
        <v>3465</v>
      </c>
      <c r="Q1445" s="23" t="s">
        <v>3471</v>
      </c>
      <c r="R1445" s="23" t="str">
        <f t="shared" si="179"/>
        <v>OK-Canadian-15N-7W-7</v>
      </c>
      <c r="S1445" s="23" t="str">
        <f t="shared" si="176"/>
        <v>15N-7W-7</v>
      </c>
      <c r="T1445" s="23" t="str">
        <f t="shared" si="177"/>
        <v>15</v>
      </c>
      <c r="U1445" s="23" t="str">
        <f t="shared" si="180"/>
        <v>N</v>
      </c>
      <c r="V1445" s="23" t="str">
        <f t="shared" si="178"/>
        <v>7</v>
      </c>
      <c r="W1445" s="23" t="str">
        <f t="shared" si="181"/>
        <v>W</v>
      </c>
      <c r="X1445" s="23" t="str">
        <f t="shared" si="182"/>
        <v>OK</v>
      </c>
      <c r="Y1445" s="184" t="str">
        <f t="shared" si="183"/>
        <v>L0008508</v>
      </c>
      <c r="Z1445" s="28"/>
      <c r="AA1445" s="28"/>
      <c r="AB1445" s="23"/>
    </row>
    <row r="1446" spans="1:28" ht="15">
      <c r="A1446" s="2" t="s">
        <v>7867</v>
      </c>
      <c r="B1446" s="23" t="s">
        <v>13</v>
      </c>
      <c r="C1446" s="2" t="s">
        <v>14</v>
      </c>
      <c r="D1446" s="23" t="s">
        <v>1584</v>
      </c>
      <c r="E1446" s="23" t="s">
        <v>2404</v>
      </c>
      <c r="F1446" s="23" t="s">
        <v>15</v>
      </c>
      <c r="G1446" s="23" t="s">
        <v>3477</v>
      </c>
      <c r="H1446" s="23" t="s">
        <v>3527</v>
      </c>
      <c r="I1446" s="2" t="s">
        <v>16</v>
      </c>
      <c r="J1446" s="81">
        <v>171.94</v>
      </c>
      <c r="K1446" s="76">
        <v>3.8094999999999999</v>
      </c>
      <c r="L1446" s="80">
        <v>0.125</v>
      </c>
      <c r="M1446" s="78">
        <v>42021</v>
      </c>
      <c r="N1446" s="96" t="s">
        <v>3974</v>
      </c>
      <c r="O1446" s="23" t="s">
        <v>177</v>
      </c>
      <c r="P1446" s="23" t="s">
        <v>3465</v>
      </c>
      <c r="Q1446" s="23" t="s">
        <v>3471</v>
      </c>
      <c r="R1446" s="23" t="str">
        <f t="shared" si="179"/>
        <v>OK-Canadian-15N-7W-18</v>
      </c>
      <c r="S1446" s="23" t="str">
        <f t="shared" si="176"/>
        <v>15N-7W-18</v>
      </c>
      <c r="T1446" s="23" t="str">
        <f t="shared" si="177"/>
        <v>15</v>
      </c>
      <c r="U1446" s="23" t="str">
        <f t="shared" si="180"/>
        <v>N</v>
      </c>
      <c r="V1446" s="23" t="str">
        <f t="shared" si="178"/>
        <v>7</v>
      </c>
      <c r="W1446" s="23" t="str">
        <f t="shared" si="181"/>
        <v>W</v>
      </c>
      <c r="X1446" s="23" t="str">
        <f t="shared" si="182"/>
        <v>OK</v>
      </c>
      <c r="Y1446" s="184" t="str">
        <f t="shared" si="183"/>
        <v>L0008509</v>
      </c>
      <c r="Z1446" s="28"/>
      <c r="AA1446" s="28"/>
      <c r="AB1446" s="23"/>
    </row>
    <row r="1447" spans="1:28" ht="15">
      <c r="A1447" s="2" t="s">
        <v>7868</v>
      </c>
      <c r="B1447" s="23" t="s">
        <v>13</v>
      </c>
      <c r="C1447" s="2" t="s">
        <v>14</v>
      </c>
      <c r="D1447" s="23" t="s">
        <v>1585</v>
      </c>
      <c r="E1447" s="23" t="s">
        <v>2552</v>
      </c>
      <c r="F1447" s="23" t="s">
        <v>15</v>
      </c>
      <c r="G1447" s="23" t="s">
        <v>3477</v>
      </c>
      <c r="H1447" s="23" t="s">
        <v>3527</v>
      </c>
      <c r="I1447" s="2" t="s">
        <v>16</v>
      </c>
      <c r="J1447" s="81">
        <v>175.64</v>
      </c>
      <c r="K1447" s="76">
        <v>3.8094999999999999</v>
      </c>
      <c r="L1447" s="80">
        <v>0.125</v>
      </c>
      <c r="M1447" s="82">
        <v>42017</v>
      </c>
      <c r="N1447" s="96" t="s">
        <v>3975</v>
      </c>
      <c r="O1447" s="23" t="s">
        <v>177</v>
      </c>
      <c r="P1447" s="23" t="s">
        <v>3465</v>
      </c>
      <c r="Q1447" s="23" t="s">
        <v>3471</v>
      </c>
      <c r="R1447" s="23" t="str">
        <f t="shared" si="179"/>
        <v>OK-Canadian-15N-7W-18</v>
      </c>
      <c r="S1447" s="23" t="str">
        <f t="shared" si="176"/>
        <v>15N-7W-18</v>
      </c>
      <c r="T1447" s="23" t="str">
        <f t="shared" si="177"/>
        <v>15</v>
      </c>
      <c r="U1447" s="23" t="str">
        <f t="shared" si="180"/>
        <v>N</v>
      </c>
      <c r="V1447" s="23" t="str">
        <f t="shared" si="178"/>
        <v>7</v>
      </c>
      <c r="W1447" s="23" t="str">
        <f t="shared" si="181"/>
        <v>W</v>
      </c>
      <c r="X1447" s="23" t="str">
        <f t="shared" si="182"/>
        <v>OK</v>
      </c>
      <c r="Y1447" s="184" t="str">
        <f t="shared" si="183"/>
        <v>L0008510</v>
      </c>
      <c r="Z1447" s="28"/>
      <c r="AA1447" s="28"/>
      <c r="AB1447" s="23"/>
    </row>
    <row r="1448" spans="1:28" ht="15">
      <c r="A1448" s="23" t="s">
        <v>7869</v>
      </c>
      <c r="B1448" s="23" t="s">
        <v>13</v>
      </c>
      <c r="C1448" s="2" t="s">
        <v>14</v>
      </c>
      <c r="D1448" s="23" t="s">
        <v>1586</v>
      </c>
      <c r="E1448" s="2" t="s">
        <v>354</v>
      </c>
      <c r="F1448" s="23" t="s">
        <v>15</v>
      </c>
      <c r="G1448" s="23" t="s">
        <v>3477</v>
      </c>
      <c r="H1448" s="23" t="s">
        <v>3527</v>
      </c>
      <c r="I1448" s="2" t="s">
        <v>16</v>
      </c>
      <c r="J1448" s="81">
        <v>176.09</v>
      </c>
      <c r="K1448" s="76">
        <v>2.2222</v>
      </c>
      <c r="L1448" s="80">
        <v>0.1875</v>
      </c>
      <c r="M1448" s="82">
        <v>42040</v>
      </c>
      <c r="N1448" s="96" t="s">
        <v>3976</v>
      </c>
      <c r="O1448" s="23" t="s">
        <v>177</v>
      </c>
      <c r="P1448" s="23" t="s">
        <v>3465</v>
      </c>
      <c r="Q1448" s="23" t="s">
        <v>3471</v>
      </c>
      <c r="R1448" s="23" t="str">
        <f t="shared" si="179"/>
        <v>OK-Canadian-15N-7W-18</v>
      </c>
      <c r="S1448" s="23" t="str">
        <f t="shared" si="176"/>
        <v>15N-7W-18</v>
      </c>
      <c r="T1448" s="23" t="str">
        <f t="shared" si="177"/>
        <v>15</v>
      </c>
      <c r="U1448" s="23" t="str">
        <f t="shared" si="180"/>
        <v>N</v>
      </c>
      <c r="V1448" s="23" t="str">
        <f t="shared" si="178"/>
        <v>7</v>
      </c>
      <c r="W1448" s="23" t="str">
        <f t="shared" si="181"/>
        <v>W</v>
      </c>
      <c r="X1448" s="23" t="str">
        <f t="shared" si="182"/>
        <v>OK</v>
      </c>
      <c r="Y1448" s="184" t="str">
        <f t="shared" si="183"/>
        <v>L0008511</v>
      </c>
      <c r="Z1448" s="28"/>
      <c r="AA1448" s="28"/>
      <c r="AB1448" s="23"/>
    </row>
    <row r="1449" spans="1:28" ht="15">
      <c r="A1449" s="2" t="s">
        <v>7870</v>
      </c>
      <c r="B1449" s="23" t="s">
        <v>13</v>
      </c>
      <c r="C1449" s="2" t="s">
        <v>14</v>
      </c>
      <c r="D1449" s="23" t="s">
        <v>1587</v>
      </c>
      <c r="E1449" s="2" t="s">
        <v>215</v>
      </c>
      <c r="F1449" s="23" t="s">
        <v>15</v>
      </c>
      <c r="G1449" s="23" t="s">
        <v>3477</v>
      </c>
      <c r="H1449" s="23" t="s">
        <v>3527</v>
      </c>
      <c r="I1449" s="2" t="s">
        <v>16</v>
      </c>
      <c r="J1449" s="81">
        <v>178.72</v>
      </c>
      <c r="K1449" s="76">
        <v>34.57743</v>
      </c>
      <c r="L1449" s="80">
        <v>0.125</v>
      </c>
      <c r="M1449" s="82">
        <v>42501</v>
      </c>
      <c r="N1449" s="96" t="s">
        <v>3977</v>
      </c>
      <c r="O1449" s="23" t="s">
        <v>233</v>
      </c>
      <c r="P1449" s="23" t="s">
        <v>3465</v>
      </c>
      <c r="Q1449" s="23" t="s">
        <v>3471</v>
      </c>
      <c r="R1449" s="23" t="str">
        <f t="shared" si="179"/>
        <v>OK-Canadian-15N-7W-19</v>
      </c>
      <c r="S1449" s="23" t="str">
        <f t="shared" si="176"/>
        <v>15N-7W-19</v>
      </c>
      <c r="T1449" s="23" t="str">
        <f t="shared" si="177"/>
        <v>15</v>
      </c>
      <c r="U1449" s="23" t="str">
        <f t="shared" si="180"/>
        <v>N</v>
      </c>
      <c r="V1449" s="23" t="str">
        <f t="shared" si="178"/>
        <v>7</v>
      </c>
      <c r="W1449" s="23" t="str">
        <f t="shared" si="181"/>
        <v>W</v>
      </c>
      <c r="X1449" s="23" t="str">
        <f t="shared" si="182"/>
        <v>OK</v>
      </c>
      <c r="Y1449" s="184" t="str">
        <f t="shared" si="183"/>
        <v>L0008512</v>
      </c>
      <c r="Z1449" s="28"/>
      <c r="AA1449" s="28"/>
      <c r="AB1449" s="23"/>
    </row>
    <row r="1450" spans="1:28" ht="15">
      <c r="A1450" s="2" t="s">
        <v>7871</v>
      </c>
      <c r="B1450" s="23" t="s">
        <v>13</v>
      </c>
      <c r="C1450" s="2" t="s">
        <v>14</v>
      </c>
      <c r="D1450" s="23" t="s">
        <v>1588</v>
      </c>
      <c r="E1450" s="23" t="s">
        <v>2276</v>
      </c>
      <c r="F1450" s="23" t="s">
        <v>15</v>
      </c>
      <c r="G1450" s="23" t="s">
        <v>3477</v>
      </c>
      <c r="H1450" s="23" t="s">
        <v>3527</v>
      </c>
      <c r="I1450" s="2" t="s">
        <v>16</v>
      </c>
      <c r="J1450" s="81">
        <v>83.9</v>
      </c>
      <c r="K1450" s="76">
        <v>1.3095000000000001</v>
      </c>
      <c r="L1450" s="80">
        <v>0.1875</v>
      </c>
      <c r="M1450" s="78">
        <v>42021</v>
      </c>
      <c r="N1450" s="96" t="s">
        <v>3978</v>
      </c>
      <c r="O1450" s="23" t="s">
        <v>233</v>
      </c>
      <c r="P1450" s="23" t="s">
        <v>3465</v>
      </c>
      <c r="Q1450" s="23" t="s">
        <v>3471</v>
      </c>
      <c r="R1450" s="23" t="str">
        <f t="shared" si="179"/>
        <v>OK-Canadian-15N-7W-19</v>
      </c>
      <c r="S1450" s="23" t="str">
        <f t="shared" si="176"/>
        <v>15N-7W-19</v>
      </c>
      <c r="T1450" s="23" t="str">
        <f t="shared" si="177"/>
        <v>15</v>
      </c>
      <c r="U1450" s="23" t="str">
        <f t="shared" si="180"/>
        <v>N</v>
      </c>
      <c r="V1450" s="23" t="str">
        <f t="shared" si="178"/>
        <v>7</v>
      </c>
      <c r="W1450" s="23" t="str">
        <f t="shared" si="181"/>
        <v>W</v>
      </c>
      <c r="X1450" s="23" t="str">
        <f t="shared" si="182"/>
        <v>OK</v>
      </c>
      <c r="Y1450" s="184" t="str">
        <f t="shared" si="183"/>
        <v>L0008513</v>
      </c>
      <c r="Z1450" s="28"/>
      <c r="AA1450" s="28"/>
      <c r="AB1450" s="23"/>
    </row>
    <row r="1451" spans="1:28" ht="15">
      <c r="A1451" s="23" t="s">
        <v>7872</v>
      </c>
      <c r="B1451" s="23" t="s">
        <v>13</v>
      </c>
      <c r="C1451" s="2" t="s">
        <v>14</v>
      </c>
      <c r="D1451" s="23" t="s">
        <v>1590</v>
      </c>
      <c r="E1451" s="2" t="s">
        <v>616</v>
      </c>
      <c r="F1451" s="23" t="s">
        <v>15</v>
      </c>
      <c r="G1451" s="23" t="s">
        <v>3477</v>
      </c>
      <c r="H1451" s="23" t="s">
        <v>3527</v>
      </c>
      <c r="I1451" s="2" t="s">
        <v>16</v>
      </c>
      <c r="J1451" s="81">
        <v>82.18</v>
      </c>
      <c r="K1451" s="76">
        <v>1.30952</v>
      </c>
      <c r="L1451" s="80">
        <v>0.125</v>
      </c>
      <c r="M1451" s="82">
        <v>42017</v>
      </c>
      <c r="N1451" s="96" t="s">
        <v>3979</v>
      </c>
      <c r="O1451" s="23" t="s">
        <v>233</v>
      </c>
      <c r="P1451" s="23" t="s">
        <v>3465</v>
      </c>
      <c r="Q1451" s="23" t="s">
        <v>3471</v>
      </c>
      <c r="R1451" s="23" t="str">
        <f t="shared" si="179"/>
        <v>OK-Canadian-15N-7W-19</v>
      </c>
      <c r="S1451" s="23" t="str">
        <f t="shared" si="176"/>
        <v>15N-7W-19</v>
      </c>
      <c r="T1451" s="23" t="str">
        <f t="shared" si="177"/>
        <v>15</v>
      </c>
      <c r="U1451" s="23" t="str">
        <f t="shared" si="180"/>
        <v>N</v>
      </c>
      <c r="V1451" s="23" t="str">
        <f t="shared" si="178"/>
        <v>7</v>
      </c>
      <c r="W1451" s="23" t="str">
        <f t="shared" si="181"/>
        <v>W</v>
      </c>
      <c r="X1451" s="23" t="str">
        <f t="shared" si="182"/>
        <v>OK</v>
      </c>
      <c r="Y1451" s="184" t="str">
        <f t="shared" si="183"/>
        <v>L0008514</v>
      </c>
      <c r="Z1451" s="28"/>
      <c r="AA1451" s="28"/>
      <c r="AB1451" s="23"/>
    </row>
    <row r="1452" spans="1:28" ht="15">
      <c r="A1452" s="2" t="s">
        <v>7873</v>
      </c>
      <c r="B1452" s="23" t="s">
        <v>13</v>
      </c>
      <c r="C1452" s="2" t="s">
        <v>14</v>
      </c>
      <c r="D1452" s="23" t="s">
        <v>1591</v>
      </c>
      <c r="E1452" s="23" t="s">
        <v>2404</v>
      </c>
      <c r="F1452" s="23" t="s">
        <v>15</v>
      </c>
      <c r="G1452" s="23" t="s">
        <v>3479</v>
      </c>
      <c r="H1452" s="23" t="s">
        <v>3524</v>
      </c>
      <c r="I1452" s="2" t="s">
        <v>16</v>
      </c>
      <c r="J1452" s="81">
        <v>82.92</v>
      </c>
      <c r="K1452" s="76">
        <v>3.75</v>
      </c>
      <c r="L1452" s="80">
        <v>0.2</v>
      </c>
      <c r="M1452" s="82">
        <v>41932</v>
      </c>
      <c r="N1452" s="96" t="s">
        <v>3980</v>
      </c>
      <c r="O1452" s="23" t="s">
        <v>216</v>
      </c>
      <c r="P1452" s="23" t="s">
        <v>3466</v>
      </c>
      <c r="Q1452" s="23" t="s">
        <v>3472</v>
      </c>
      <c r="R1452" s="23" t="str">
        <f t="shared" si="179"/>
        <v>OK-Noble-16N-8W-25</v>
      </c>
      <c r="S1452" s="23" t="str">
        <f t="shared" si="176"/>
        <v>16N-8W-25</v>
      </c>
      <c r="T1452" s="23" t="str">
        <f t="shared" si="177"/>
        <v>16</v>
      </c>
      <c r="U1452" s="23" t="str">
        <f t="shared" si="180"/>
        <v>N</v>
      </c>
      <c r="V1452" s="23" t="str">
        <f t="shared" si="178"/>
        <v>8</v>
      </c>
      <c r="W1452" s="23" t="str">
        <f t="shared" si="181"/>
        <v>W</v>
      </c>
      <c r="X1452" s="23" t="str">
        <f t="shared" si="182"/>
        <v>OK</v>
      </c>
      <c r="Y1452" s="184" t="str">
        <f t="shared" si="183"/>
        <v>L0008515</v>
      </c>
      <c r="Z1452" s="28"/>
      <c r="AA1452" s="28"/>
      <c r="AB1452" s="23"/>
    </row>
    <row r="1453" spans="1:28" ht="15">
      <c r="A1453" s="2" t="s">
        <v>7874</v>
      </c>
      <c r="B1453" s="23" t="s">
        <v>13</v>
      </c>
      <c r="C1453" s="2" t="s">
        <v>14</v>
      </c>
      <c r="D1453" s="23" t="s">
        <v>1592</v>
      </c>
      <c r="E1453" s="2" t="s">
        <v>1471</v>
      </c>
      <c r="F1453" s="23" t="s">
        <v>15</v>
      </c>
      <c r="G1453" s="23" t="s">
        <v>3479</v>
      </c>
      <c r="H1453" s="23" t="s">
        <v>3524</v>
      </c>
      <c r="I1453" s="2" t="s">
        <v>16</v>
      </c>
      <c r="J1453" s="81">
        <v>77.62</v>
      </c>
      <c r="K1453" s="76">
        <v>1.875</v>
      </c>
      <c r="L1453" s="80">
        <v>0.2</v>
      </c>
      <c r="M1453" s="82">
        <v>42402</v>
      </c>
      <c r="N1453" s="96" t="s">
        <v>3981</v>
      </c>
      <c r="O1453" s="23" t="s">
        <v>216</v>
      </c>
      <c r="P1453" s="23" t="s">
        <v>3466</v>
      </c>
      <c r="Q1453" s="23" t="s">
        <v>3472</v>
      </c>
      <c r="R1453" s="23" t="str">
        <f t="shared" si="179"/>
        <v>OK-Noble-16N-8W-25</v>
      </c>
      <c r="S1453" s="23" t="str">
        <f t="shared" si="176"/>
        <v>16N-8W-25</v>
      </c>
      <c r="T1453" s="23" t="str">
        <f t="shared" si="177"/>
        <v>16</v>
      </c>
      <c r="U1453" s="23" t="str">
        <f t="shared" si="180"/>
        <v>N</v>
      </c>
      <c r="V1453" s="23" t="str">
        <f t="shared" si="178"/>
        <v>8</v>
      </c>
      <c r="W1453" s="23" t="str">
        <f t="shared" si="181"/>
        <v>W</v>
      </c>
      <c r="X1453" s="23" t="str">
        <f t="shared" si="182"/>
        <v>OK</v>
      </c>
      <c r="Y1453" s="184" t="str">
        <f t="shared" si="183"/>
        <v>L0008516</v>
      </c>
      <c r="Z1453" s="28"/>
      <c r="AA1453" s="28"/>
      <c r="AB1453" s="23"/>
    </row>
    <row r="1454" spans="1:28" ht="15">
      <c r="A1454" s="23" t="s">
        <v>7875</v>
      </c>
      <c r="B1454" s="23" t="s">
        <v>13</v>
      </c>
      <c r="C1454" s="2" t="s">
        <v>14</v>
      </c>
      <c r="D1454" s="23" t="s">
        <v>1593</v>
      </c>
      <c r="E1454" s="23" t="s">
        <v>1589</v>
      </c>
      <c r="F1454" s="23" t="s">
        <v>15</v>
      </c>
      <c r="G1454" s="23" t="s">
        <v>3477</v>
      </c>
      <c r="H1454" s="23" t="s">
        <v>3527</v>
      </c>
      <c r="I1454" s="2" t="s">
        <v>16</v>
      </c>
      <c r="J1454" s="81">
        <v>38.28</v>
      </c>
      <c r="K1454" s="76">
        <v>9.6</v>
      </c>
      <c r="L1454" s="80">
        <v>0.1875</v>
      </c>
      <c r="M1454" s="78">
        <v>42017</v>
      </c>
      <c r="N1454" s="96" t="s">
        <v>3982</v>
      </c>
      <c r="O1454" s="23" t="s">
        <v>177</v>
      </c>
      <c r="P1454" s="23" t="s">
        <v>3465</v>
      </c>
      <c r="Q1454" s="23" t="s">
        <v>3471</v>
      </c>
      <c r="R1454" s="23" t="str">
        <f t="shared" si="179"/>
        <v>OK-Canadian-15N-7W-18</v>
      </c>
      <c r="S1454" s="23" t="str">
        <f t="shared" si="176"/>
        <v>15N-7W-18</v>
      </c>
      <c r="T1454" s="23" t="str">
        <f t="shared" si="177"/>
        <v>15</v>
      </c>
      <c r="U1454" s="23" t="str">
        <f t="shared" si="180"/>
        <v>N</v>
      </c>
      <c r="V1454" s="23" t="str">
        <f t="shared" si="178"/>
        <v>7</v>
      </c>
      <c r="W1454" s="23" t="str">
        <f t="shared" si="181"/>
        <v>W</v>
      </c>
      <c r="X1454" s="23" t="str">
        <f t="shared" si="182"/>
        <v>OK</v>
      </c>
      <c r="Y1454" s="184" t="str">
        <f t="shared" si="183"/>
        <v>L0008517</v>
      </c>
      <c r="Z1454" s="28"/>
      <c r="AA1454" s="28"/>
      <c r="AB1454" s="23"/>
    </row>
    <row r="1455" spans="1:28" ht="15">
      <c r="A1455" s="2" t="s">
        <v>7876</v>
      </c>
      <c r="B1455" s="23" t="s">
        <v>13</v>
      </c>
      <c r="C1455" s="2" t="s">
        <v>14</v>
      </c>
      <c r="D1455" s="23" t="s">
        <v>1594</v>
      </c>
      <c r="E1455" s="2" t="s">
        <v>774</v>
      </c>
      <c r="F1455" s="23" t="s">
        <v>15</v>
      </c>
      <c r="G1455" s="23" t="s">
        <v>3477</v>
      </c>
      <c r="H1455" s="23" t="s">
        <v>3527</v>
      </c>
      <c r="I1455" s="2" t="s">
        <v>16</v>
      </c>
      <c r="J1455" s="81">
        <v>159.61000000000001</v>
      </c>
      <c r="K1455" s="76">
        <v>6.6666670000000003</v>
      </c>
      <c r="L1455" s="80">
        <v>0.1875</v>
      </c>
      <c r="M1455" s="82">
        <v>42026</v>
      </c>
      <c r="N1455" s="96" t="s">
        <v>3983</v>
      </c>
      <c r="O1455" s="23" t="s">
        <v>177</v>
      </c>
      <c r="P1455" s="23" t="s">
        <v>3465</v>
      </c>
      <c r="Q1455" s="23" t="s">
        <v>3471</v>
      </c>
      <c r="R1455" s="23" t="str">
        <f t="shared" si="179"/>
        <v>OK-Canadian-15N-7W-18</v>
      </c>
      <c r="S1455" s="23" t="str">
        <f t="shared" si="176"/>
        <v>15N-7W-18</v>
      </c>
      <c r="T1455" s="23" t="str">
        <f t="shared" si="177"/>
        <v>15</v>
      </c>
      <c r="U1455" s="23" t="str">
        <f t="shared" si="180"/>
        <v>N</v>
      </c>
      <c r="V1455" s="23" t="str">
        <f t="shared" si="178"/>
        <v>7</v>
      </c>
      <c r="W1455" s="23" t="str">
        <f t="shared" si="181"/>
        <v>W</v>
      </c>
      <c r="X1455" s="23" t="str">
        <f t="shared" si="182"/>
        <v>OK</v>
      </c>
      <c r="Y1455" s="184" t="str">
        <f t="shared" si="183"/>
        <v>L0008518</v>
      </c>
      <c r="Z1455" s="28"/>
      <c r="AA1455" s="28"/>
      <c r="AB1455" s="23"/>
    </row>
    <row r="1456" spans="1:28" ht="15">
      <c r="A1456" s="2" t="s">
        <v>7877</v>
      </c>
      <c r="B1456" s="23" t="s">
        <v>13</v>
      </c>
      <c r="C1456" s="2" t="s">
        <v>14</v>
      </c>
      <c r="D1456" s="23" t="s">
        <v>1595</v>
      </c>
      <c r="E1456" s="23" t="s">
        <v>1274</v>
      </c>
      <c r="F1456" s="23" t="s">
        <v>15</v>
      </c>
      <c r="G1456" s="23" t="s">
        <v>3477</v>
      </c>
      <c r="H1456" s="79" t="s">
        <v>3527</v>
      </c>
      <c r="I1456" s="2" t="s">
        <v>16</v>
      </c>
      <c r="J1456" s="81">
        <v>79.14</v>
      </c>
      <c r="K1456" s="76">
        <v>1.30952</v>
      </c>
      <c r="L1456" s="80">
        <v>0.1875</v>
      </c>
      <c r="M1456" s="82">
        <v>42046</v>
      </c>
      <c r="N1456" s="96" t="s">
        <v>4678</v>
      </c>
      <c r="O1456" s="23" t="s">
        <v>233</v>
      </c>
      <c r="P1456" s="23" t="s">
        <v>3465</v>
      </c>
      <c r="Q1456" s="23" t="s">
        <v>3471</v>
      </c>
      <c r="R1456" s="23" t="str">
        <f t="shared" si="179"/>
        <v>OK-Canadian-15N-7W-19</v>
      </c>
      <c r="S1456" s="23" t="str">
        <f t="shared" si="176"/>
        <v>15N-7W-19</v>
      </c>
      <c r="T1456" s="23" t="str">
        <f t="shared" si="177"/>
        <v>15</v>
      </c>
      <c r="U1456" s="23" t="str">
        <f t="shared" si="180"/>
        <v>N</v>
      </c>
      <c r="V1456" s="23" t="str">
        <f t="shared" si="178"/>
        <v>7</v>
      </c>
      <c r="W1456" s="23" t="str">
        <f t="shared" si="181"/>
        <v>W</v>
      </c>
      <c r="X1456" s="23" t="str">
        <f t="shared" si="182"/>
        <v>OK</v>
      </c>
      <c r="Y1456" s="184" t="str">
        <f t="shared" si="183"/>
        <v>L0008519</v>
      </c>
      <c r="Z1456" s="28"/>
      <c r="AA1456" s="28"/>
      <c r="AB1456" s="23"/>
    </row>
    <row r="1457" spans="1:28" ht="15">
      <c r="A1457" s="23" t="s">
        <v>7878</v>
      </c>
      <c r="B1457" s="2" t="s">
        <v>13</v>
      </c>
      <c r="C1457" s="2" t="s">
        <v>14</v>
      </c>
      <c r="D1457" s="23" t="s">
        <v>1596</v>
      </c>
      <c r="E1457" s="2" t="s">
        <v>1100</v>
      </c>
      <c r="F1457" s="23" t="s">
        <v>15</v>
      </c>
      <c r="G1457" s="23" t="s">
        <v>3477</v>
      </c>
      <c r="H1457" s="2" t="s">
        <v>3526</v>
      </c>
      <c r="I1457" s="2" t="s">
        <v>16</v>
      </c>
      <c r="J1457" s="81">
        <v>78.010000000000005</v>
      </c>
      <c r="K1457" s="76">
        <v>5.6666949999999998</v>
      </c>
      <c r="L1457" s="80">
        <v>0.1875</v>
      </c>
      <c r="M1457" s="82">
        <v>42456</v>
      </c>
      <c r="N1457" s="96" t="s">
        <v>3984</v>
      </c>
      <c r="O1457" s="23" t="s">
        <v>1571</v>
      </c>
      <c r="P1457" s="23" t="s">
        <v>3469</v>
      </c>
      <c r="Q1457" s="23" t="s">
        <v>3473</v>
      </c>
      <c r="R1457" s="23" t="str">
        <f t="shared" si="179"/>
        <v>OK-Canadian-12N-9W-36</v>
      </c>
      <c r="S1457" s="23" t="str">
        <f t="shared" si="176"/>
        <v>12N-9W-36</v>
      </c>
      <c r="T1457" s="23" t="str">
        <f t="shared" si="177"/>
        <v>12</v>
      </c>
      <c r="U1457" s="23" t="str">
        <f t="shared" si="180"/>
        <v>N</v>
      </c>
      <c r="V1457" s="23" t="str">
        <f t="shared" si="178"/>
        <v>9</v>
      </c>
      <c r="W1457" s="23" t="str">
        <f t="shared" si="181"/>
        <v>W</v>
      </c>
      <c r="X1457" s="23" t="str">
        <f t="shared" si="182"/>
        <v>OK</v>
      </c>
      <c r="Y1457" s="184" t="str">
        <f t="shared" si="183"/>
        <v>L0008520</v>
      </c>
      <c r="Z1457" s="28"/>
      <c r="AA1457" s="28"/>
      <c r="AB1457" s="23"/>
    </row>
    <row r="1458" spans="1:28" ht="15">
      <c r="A1458" s="2" t="s">
        <v>7879</v>
      </c>
      <c r="B1458" s="2" t="s">
        <v>13</v>
      </c>
      <c r="C1458" s="2" t="s">
        <v>14</v>
      </c>
      <c r="D1458" s="23" t="s">
        <v>1597</v>
      </c>
      <c r="E1458" s="23" t="s">
        <v>2404</v>
      </c>
      <c r="F1458" s="23" t="s">
        <v>15</v>
      </c>
      <c r="G1458" s="23" t="s">
        <v>3477</v>
      </c>
      <c r="H1458" s="2" t="s">
        <v>3528</v>
      </c>
      <c r="I1458" s="2" t="s">
        <v>16</v>
      </c>
      <c r="J1458" s="81">
        <v>82.6</v>
      </c>
      <c r="K1458" s="76">
        <v>13.333299999999999</v>
      </c>
      <c r="L1458" s="80">
        <v>0.1875</v>
      </c>
      <c r="M1458" s="78">
        <v>42013</v>
      </c>
      <c r="N1458" s="96" t="s">
        <v>3985</v>
      </c>
      <c r="O1458" s="23" t="s">
        <v>242</v>
      </c>
      <c r="P1458" s="23" t="s">
        <v>3466</v>
      </c>
      <c r="Q1458" s="23" t="s">
        <v>3473</v>
      </c>
      <c r="R1458" s="23" t="str">
        <f t="shared" si="179"/>
        <v>OK-Canadian-16N-9W-15</v>
      </c>
      <c r="S1458" s="23" t="str">
        <f t="shared" si="176"/>
        <v>16N-9W-15</v>
      </c>
      <c r="T1458" s="23" t="str">
        <f t="shared" si="177"/>
        <v>16</v>
      </c>
      <c r="U1458" s="23" t="str">
        <f t="shared" si="180"/>
        <v>N</v>
      </c>
      <c r="V1458" s="23" t="str">
        <f t="shared" si="178"/>
        <v>9</v>
      </c>
      <c r="W1458" s="23" t="str">
        <f t="shared" si="181"/>
        <v>W</v>
      </c>
      <c r="X1458" s="23" t="str">
        <f t="shared" si="182"/>
        <v>OK</v>
      </c>
      <c r="Y1458" s="184" t="str">
        <f t="shared" si="183"/>
        <v>L0008521</v>
      </c>
      <c r="Z1458" s="28"/>
      <c r="AA1458" s="28"/>
      <c r="AB1458" s="23"/>
    </row>
    <row r="1459" spans="1:28" ht="15">
      <c r="A1459" s="2" t="s">
        <v>7880</v>
      </c>
      <c r="B1459" s="23" t="s">
        <v>13</v>
      </c>
      <c r="C1459" s="2" t="s">
        <v>14</v>
      </c>
      <c r="D1459" s="23" t="s">
        <v>1598</v>
      </c>
      <c r="E1459" s="2" t="s">
        <v>995</v>
      </c>
      <c r="F1459" s="23" t="s">
        <v>15</v>
      </c>
      <c r="G1459" s="23" t="s">
        <v>3477</v>
      </c>
      <c r="H1459" s="23" t="s">
        <v>3528</v>
      </c>
      <c r="I1459" s="2" t="s">
        <v>16</v>
      </c>
      <c r="J1459" s="81">
        <v>167.26</v>
      </c>
      <c r="K1459" s="76">
        <v>3.9268999999999998</v>
      </c>
      <c r="L1459" s="80">
        <v>0.1875</v>
      </c>
      <c r="M1459" s="82">
        <v>42006</v>
      </c>
      <c r="N1459" s="96" t="s">
        <v>3986</v>
      </c>
      <c r="O1459" s="23" t="s">
        <v>242</v>
      </c>
      <c r="P1459" s="23" t="s">
        <v>3466</v>
      </c>
      <c r="Q1459" s="23" t="s">
        <v>3473</v>
      </c>
      <c r="R1459" s="23" t="str">
        <f t="shared" si="179"/>
        <v>OK-Canadian-16N-9W-15</v>
      </c>
      <c r="S1459" s="23" t="str">
        <f t="shared" si="176"/>
        <v>16N-9W-15</v>
      </c>
      <c r="T1459" s="23" t="str">
        <f t="shared" si="177"/>
        <v>16</v>
      </c>
      <c r="U1459" s="23" t="str">
        <f t="shared" si="180"/>
        <v>N</v>
      </c>
      <c r="V1459" s="23" t="str">
        <f t="shared" si="178"/>
        <v>9</v>
      </c>
      <c r="W1459" s="23" t="str">
        <f t="shared" si="181"/>
        <v>W</v>
      </c>
      <c r="X1459" s="23" t="str">
        <f t="shared" si="182"/>
        <v>OK</v>
      </c>
      <c r="Y1459" s="184" t="str">
        <f t="shared" si="183"/>
        <v>L0008522</v>
      </c>
      <c r="Z1459" s="28"/>
      <c r="AA1459" s="28"/>
      <c r="AB1459" s="23"/>
    </row>
    <row r="1460" spans="1:28" ht="15">
      <c r="A1460" s="23" t="s">
        <v>7881</v>
      </c>
      <c r="B1460" s="23" t="s">
        <v>13</v>
      </c>
      <c r="C1460" s="2" t="s">
        <v>14</v>
      </c>
      <c r="D1460" s="23" t="s">
        <v>1599</v>
      </c>
      <c r="E1460" s="23" t="s">
        <v>3188</v>
      </c>
      <c r="F1460" s="23" t="s">
        <v>15</v>
      </c>
      <c r="G1460" s="23" t="s">
        <v>3477</v>
      </c>
      <c r="H1460" s="23" t="s">
        <v>3513</v>
      </c>
      <c r="I1460" s="2" t="s">
        <v>16</v>
      </c>
      <c r="J1460" s="81">
        <v>170.36</v>
      </c>
      <c r="K1460" s="76">
        <v>18.9375</v>
      </c>
      <c r="L1460" s="80">
        <v>0.1875</v>
      </c>
      <c r="M1460" s="82">
        <v>42042</v>
      </c>
      <c r="N1460" s="96" t="s">
        <v>3987</v>
      </c>
      <c r="O1460" s="23" t="s">
        <v>683</v>
      </c>
      <c r="P1460" s="23" t="s">
        <v>3465</v>
      </c>
      <c r="Q1460" s="23" t="s">
        <v>3471</v>
      </c>
      <c r="R1460" s="23" t="str">
        <f t="shared" si="179"/>
        <v>OK-Canadian-15N-7W-7</v>
      </c>
      <c r="S1460" s="23" t="str">
        <f t="shared" si="176"/>
        <v>15N-7W-7</v>
      </c>
      <c r="T1460" s="23" t="str">
        <f t="shared" si="177"/>
        <v>15</v>
      </c>
      <c r="U1460" s="23" t="str">
        <f t="shared" si="180"/>
        <v>N</v>
      </c>
      <c r="V1460" s="23" t="str">
        <f t="shared" si="178"/>
        <v>7</v>
      </c>
      <c r="W1460" s="23" t="str">
        <f t="shared" si="181"/>
        <v>W</v>
      </c>
      <c r="X1460" s="23" t="str">
        <f t="shared" si="182"/>
        <v>OK</v>
      </c>
      <c r="Y1460" s="184" t="str">
        <f t="shared" si="183"/>
        <v>L0008523</v>
      </c>
      <c r="Z1460" s="28"/>
      <c r="AA1460" s="28"/>
      <c r="AB1460" s="23"/>
    </row>
    <row r="1461" spans="1:28" ht="15">
      <c r="A1461" s="2" t="s">
        <v>7882</v>
      </c>
      <c r="B1461" s="23" t="s">
        <v>13</v>
      </c>
      <c r="C1461" s="2" t="s">
        <v>14</v>
      </c>
      <c r="D1461" s="23" t="s">
        <v>1600</v>
      </c>
      <c r="E1461" s="2" t="s">
        <v>116</v>
      </c>
      <c r="F1461" s="23" t="s">
        <v>15</v>
      </c>
      <c r="G1461" s="23" t="s">
        <v>3477</v>
      </c>
      <c r="H1461" s="23" t="s">
        <v>3513</v>
      </c>
      <c r="I1461" s="2" t="s">
        <v>16</v>
      </c>
      <c r="J1461" s="81">
        <v>182.14</v>
      </c>
      <c r="K1461" s="76">
        <v>18.9375</v>
      </c>
      <c r="L1461" s="80">
        <v>0.1875</v>
      </c>
      <c r="M1461" s="82">
        <v>42512</v>
      </c>
      <c r="N1461" s="96" t="s">
        <v>3988</v>
      </c>
      <c r="O1461" s="23" t="s">
        <v>683</v>
      </c>
      <c r="P1461" s="23" t="s">
        <v>3465</v>
      </c>
      <c r="Q1461" s="23" t="s">
        <v>3471</v>
      </c>
      <c r="R1461" s="23" t="str">
        <f t="shared" si="179"/>
        <v>OK-Canadian-15N-7W-7</v>
      </c>
      <c r="S1461" s="23" t="str">
        <f t="shared" si="176"/>
        <v>15N-7W-7</v>
      </c>
      <c r="T1461" s="23" t="str">
        <f t="shared" si="177"/>
        <v>15</v>
      </c>
      <c r="U1461" s="23" t="str">
        <f t="shared" si="180"/>
        <v>N</v>
      </c>
      <c r="V1461" s="23" t="str">
        <f t="shared" si="178"/>
        <v>7</v>
      </c>
      <c r="W1461" s="23" t="str">
        <f t="shared" si="181"/>
        <v>W</v>
      </c>
      <c r="X1461" s="23" t="str">
        <f t="shared" si="182"/>
        <v>OK</v>
      </c>
      <c r="Y1461" s="184" t="str">
        <f t="shared" si="183"/>
        <v>L0008524</v>
      </c>
      <c r="Z1461" s="28"/>
      <c r="AA1461" s="28"/>
      <c r="AB1461" s="23"/>
    </row>
    <row r="1462" spans="1:28" ht="15">
      <c r="A1462" s="2" t="s">
        <v>7883</v>
      </c>
      <c r="B1462" s="23" t="s">
        <v>13</v>
      </c>
      <c r="C1462" s="2" t="s">
        <v>14</v>
      </c>
      <c r="D1462" s="23" t="s">
        <v>1601</v>
      </c>
      <c r="E1462" s="23" t="s">
        <v>1589</v>
      </c>
      <c r="F1462" s="23" t="s">
        <v>15</v>
      </c>
      <c r="G1462" s="23" t="s">
        <v>3477</v>
      </c>
      <c r="H1462" s="23" t="s">
        <v>3527</v>
      </c>
      <c r="I1462" s="2" t="s">
        <v>16</v>
      </c>
      <c r="J1462" s="81">
        <v>177.86</v>
      </c>
      <c r="K1462" s="76">
        <v>101.795</v>
      </c>
      <c r="L1462" s="80">
        <v>0.1875</v>
      </c>
      <c r="M1462" s="78">
        <v>42029</v>
      </c>
      <c r="N1462" s="96" t="s">
        <v>4679</v>
      </c>
      <c r="O1462" s="23" t="s">
        <v>233</v>
      </c>
      <c r="P1462" s="23" t="s">
        <v>3465</v>
      </c>
      <c r="Q1462" s="23" t="s">
        <v>3471</v>
      </c>
      <c r="R1462" s="23" t="str">
        <f t="shared" si="179"/>
        <v>OK-Canadian-15N-7W-19</v>
      </c>
      <c r="S1462" s="23" t="str">
        <f t="shared" si="176"/>
        <v>15N-7W-19</v>
      </c>
      <c r="T1462" s="23" t="str">
        <f t="shared" si="177"/>
        <v>15</v>
      </c>
      <c r="U1462" s="23" t="str">
        <f t="shared" si="180"/>
        <v>N</v>
      </c>
      <c r="V1462" s="23" t="str">
        <f t="shared" si="178"/>
        <v>7</v>
      </c>
      <c r="W1462" s="23" t="str">
        <f t="shared" si="181"/>
        <v>W</v>
      </c>
      <c r="X1462" s="23" t="str">
        <f t="shared" si="182"/>
        <v>OK</v>
      </c>
      <c r="Y1462" s="184" t="str">
        <f t="shared" si="183"/>
        <v>L0008525</v>
      </c>
      <c r="Z1462" s="28"/>
      <c r="AA1462" s="28"/>
      <c r="AB1462" s="23"/>
    </row>
    <row r="1463" spans="1:28" ht="15">
      <c r="A1463" s="23" t="s">
        <v>7884</v>
      </c>
      <c r="B1463" s="2" t="s">
        <v>13</v>
      </c>
      <c r="C1463" s="2" t="s">
        <v>14</v>
      </c>
      <c r="D1463" s="23" t="s">
        <v>1602</v>
      </c>
      <c r="E1463" s="2" t="s">
        <v>1100</v>
      </c>
      <c r="F1463" s="23" t="s">
        <v>15</v>
      </c>
      <c r="G1463" s="23" t="s">
        <v>3477</v>
      </c>
      <c r="H1463" s="2" t="s">
        <v>3527</v>
      </c>
      <c r="I1463" s="2" t="s">
        <v>16</v>
      </c>
      <c r="J1463" s="81">
        <v>109.05</v>
      </c>
      <c r="K1463" s="76">
        <v>1.7244999999999999</v>
      </c>
      <c r="L1463" s="80">
        <v>0.125</v>
      </c>
      <c r="M1463" s="82">
        <v>42011</v>
      </c>
      <c r="N1463" s="96" t="s">
        <v>3989</v>
      </c>
      <c r="O1463" s="23" t="s">
        <v>177</v>
      </c>
      <c r="P1463" s="23" t="s">
        <v>3465</v>
      </c>
      <c r="Q1463" s="23" t="s">
        <v>3471</v>
      </c>
      <c r="R1463" s="23" t="str">
        <f t="shared" si="179"/>
        <v>OK-Canadian-15N-7W-18</v>
      </c>
      <c r="S1463" s="23" t="str">
        <f t="shared" si="176"/>
        <v>15N-7W-18</v>
      </c>
      <c r="T1463" s="23" t="str">
        <f t="shared" si="177"/>
        <v>15</v>
      </c>
      <c r="U1463" s="23" t="str">
        <f t="shared" si="180"/>
        <v>N</v>
      </c>
      <c r="V1463" s="23" t="str">
        <f t="shared" si="178"/>
        <v>7</v>
      </c>
      <c r="W1463" s="23" t="str">
        <f t="shared" si="181"/>
        <v>W</v>
      </c>
      <c r="X1463" s="23" t="str">
        <f t="shared" si="182"/>
        <v>OK</v>
      </c>
      <c r="Y1463" s="184" t="str">
        <f t="shared" si="183"/>
        <v>L0008526</v>
      </c>
      <c r="Z1463" s="28"/>
      <c r="AA1463" s="28"/>
      <c r="AB1463" s="23"/>
    </row>
    <row r="1464" spans="1:28" ht="15">
      <c r="A1464" s="2" t="s">
        <v>7885</v>
      </c>
      <c r="B1464" s="2" t="s">
        <v>13</v>
      </c>
      <c r="C1464" s="2" t="s">
        <v>14</v>
      </c>
      <c r="D1464" s="23" t="s">
        <v>1603</v>
      </c>
      <c r="E1464" s="2" t="s">
        <v>1100</v>
      </c>
      <c r="F1464" s="23" t="s">
        <v>15</v>
      </c>
      <c r="G1464" s="23" t="s">
        <v>3477</v>
      </c>
      <c r="H1464" s="2" t="s">
        <v>3528</v>
      </c>
      <c r="I1464" s="2" t="s">
        <v>16</v>
      </c>
      <c r="J1464" s="81">
        <v>76.959999999999994</v>
      </c>
      <c r="K1464" s="76">
        <v>13.333299999999999</v>
      </c>
      <c r="L1464" s="80">
        <v>0.1875</v>
      </c>
      <c r="M1464" s="82">
        <v>42023</v>
      </c>
      <c r="N1464" s="96" t="s">
        <v>5661</v>
      </c>
      <c r="O1464" s="23" t="s">
        <v>242</v>
      </c>
      <c r="P1464" s="23" t="s">
        <v>3466</v>
      </c>
      <c r="Q1464" s="23" t="s">
        <v>3473</v>
      </c>
      <c r="R1464" s="23" t="str">
        <f t="shared" si="179"/>
        <v>OK-Canadian-16N-9W-15</v>
      </c>
      <c r="S1464" s="23" t="str">
        <f t="shared" si="176"/>
        <v>16N-9W-15</v>
      </c>
      <c r="T1464" s="23" t="str">
        <f t="shared" si="177"/>
        <v>16</v>
      </c>
      <c r="U1464" s="23" t="str">
        <f t="shared" si="180"/>
        <v>N</v>
      </c>
      <c r="V1464" s="23" t="str">
        <f t="shared" si="178"/>
        <v>9</v>
      </c>
      <c r="W1464" s="23" t="str">
        <f t="shared" si="181"/>
        <v>W</v>
      </c>
      <c r="X1464" s="23" t="str">
        <f t="shared" si="182"/>
        <v>OK</v>
      </c>
      <c r="Y1464" s="184" t="str">
        <f t="shared" si="183"/>
        <v>L0008527</v>
      </c>
      <c r="Z1464" s="28"/>
      <c r="AA1464" s="28"/>
      <c r="AB1464" s="23"/>
    </row>
    <row r="1465" spans="1:28" ht="15">
      <c r="A1465" s="2" t="s">
        <v>7886</v>
      </c>
      <c r="B1465" s="23" t="s">
        <v>13</v>
      </c>
      <c r="C1465" s="2" t="s">
        <v>14</v>
      </c>
      <c r="D1465" s="23" t="s">
        <v>1604</v>
      </c>
      <c r="E1465" s="2" t="s">
        <v>616</v>
      </c>
      <c r="F1465" s="23" t="s">
        <v>15</v>
      </c>
      <c r="G1465" s="23" t="s">
        <v>3477</v>
      </c>
      <c r="H1465" s="23" t="s">
        <v>3528</v>
      </c>
      <c r="I1465" s="2" t="s">
        <v>16</v>
      </c>
      <c r="J1465" s="81">
        <v>72.37</v>
      </c>
      <c r="K1465" s="76">
        <v>13.333299999999999</v>
      </c>
      <c r="L1465" s="80">
        <v>0.1875</v>
      </c>
      <c r="M1465" s="82">
        <v>42493</v>
      </c>
      <c r="N1465" s="96" t="s">
        <v>3990</v>
      </c>
      <c r="O1465" s="23" t="s">
        <v>242</v>
      </c>
      <c r="P1465" s="23" t="s">
        <v>3466</v>
      </c>
      <c r="Q1465" s="23" t="s">
        <v>3473</v>
      </c>
      <c r="R1465" s="23" t="str">
        <f t="shared" si="179"/>
        <v>OK-Canadian-16N-9W-15</v>
      </c>
      <c r="S1465" s="23" t="str">
        <f t="shared" si="176"/>
        <v>16N-9W-15</v>
      </c>
      <c r="T1465" s="23" t="str">
        <f t="shared" si="177"/>
        <v>16</v>
      </c>
      <c r="U1465" s="23" t="str">
        <f t="shared" si="180"/>
        <v>N</v>
      </c>
      <c r="V1465" s="23" t="str">
        <f t="shared" si="178"/>
        <v>9</v>
      </c>
      <c r="W1465" s="23" t="str">
        <f t="shared" si="181"/>
        <v>W</v>
      </c>
      <c r="X1465" s="23" t="str">
        <f t="shared" si="182"/>
        <v>OK</v>
      </c>
      <c r="Y1465" s="184" t="str">
        <f t="shared" si="183"/>
        <v>L0008528</v>
      </c>
      <c r="Z1465" s="28"/>
      <c r="AA1465" s="28"/>
      <c r="AB1465" s="23"/>
    </row>
    <row r="1466" spans="1:28" ht="15">
      <c r="A1466" s="23" t="s">
        <v>7887</v>
      </c>
      <c r="B1466" s="23" t="s">
        <v>13</v>
      </c>
      <c r="C1466" s="2" t="s">
        <v>14</v>
      </c>
      <c r="D1466" s="23" t="s">
        <v>1605</v>
      </c>
      <c r="E1466" s="2" t="s">
        <v>616</v>
      </c>
      <c r="F1466" s="23" t="s">
        <v>15</v>
      </c>
      <c r="G1466" s="23" t="s">
        <v>3477</v>
      </c>
      <c r="H1466" s="23" t="s">
        <v>3527</v>
      </c>
      <c r="I1466" s="2" t="s">
        <v>16</v>
      </c>
      <c r="J1466" s="81">
        <v>79.489999999999995</v>
      </c>
      <c r="K1466" s="76">
        <v>2.6190500000000001</v>
      </c>
      <c r="L1466" s="80">
        <v>0.1875</v>
      </c>
      <c r="M1466" s="78">
        <v>42037</v>
      </c>
      <c r="N1466" s="96" t="s">
        <v>5662</v>
      </c>
      <c r="O1466" s="23" t="s">
        <v>233</v>
      </c>
      <c r="P1466" s="23" t="s">
        <v>3465</v>
      </c>
      <c r="Q1466" s="23" t="s">
        <v>3471</v>
      </c>
      <c r="R1466" s="23" t="str">
        <f t="shared" si="179"/>
        <v>OK-Canadian-15N-7W-19</v>
      </c>
      <c r="S1466" s="23" t="str">
        <f t="shared" si="176"/>
        <v>15N-7W-19</v>
      </c>
      <c r="T1466" s="23" t="str">
        <f t="shared" si="177"/>
        <v>15</v>
      </c>
      <c r="U1466" s="23" t="str">
        <f t="shared" si="180"/>
        <v>N</v>
      </c>
      <c r="V1466" s="23" t="str">
        <f t="shared" si="178"/>
        <v>7</v>
      </c>
      <c r="W1466" s="23" t="str">
        <f t="shared" si="181"/>
        <v>W</v>
      </c>
      <c r="X1466" s="23" t="str">
        <f t="shared" si="182"/>
        <v>OK</v>
      </c>
      <c r="Y1466" s="184" t="str">
        <f t="shared" si="183"/>
        <v>L0008529</v>
      </c>
      <c r="Z1466" s="28"/>
      <c r="AA1466" s="28"/>
      <c r="AB1466" s="23"/>
    </row>
    <row r="1467" spans="1:28" ht="15">
      <c r="A1467" s="2" t="s">
        <v>7888</v>
      </c>
      <c r="B1467" s="23" t="s">
        <v>13</v>
      </c>
      <c r="C1467" s="2" t="s">
        <v>14</v>
      </c>
      <c r="D1467" s="23" t="s">
        <v>1606</v>
      </c>
      <c r="E1467" s="2" t="s">
        <v>1327</v>
      </c>
      <c r="F1467" s="23" t="s">
        <v>15</v>
      </c>
      <c r="G1467" s="23" t="s">
        <v>3477</v>
      </c>
      <c r="H1467" s="23" t="s">
        <v>3527</v>
      </c>
      <c r="I1467" s="2" t="s">
        <v>16</v>
      </c>
      <c r="J1467" s="81">
        <v>158.66</v>
      </c>
      <c r="K1467" s="76">
        <v>11.25</v>
      </c>
      <c r="L1467" s="80">
        <v>0.1875</v>
      </c>
      <c r="M1467" s="82">
        <v>42052</v>
      </c>
      <c r="N1467" s="96" t="s">
        <v>5663</v>
      </c>
      <c r="O1467" s="23" t="s">
        <v>233</v>
      </c>
      <c r="P1467" s="23" t="s">
        <v>3465</v>
      </c>
      <c r="Q1467" s="23" t="s">
        <v>3471</v>
      </c>
      <c r="R1467" s="23" t="str">
        <f t="shared" si="179"/>
        <v>OK-Canadian-15N-7W-19</v>
      </c>
      <c r="S1467" s="23" t="str">
        <f t="shared" si="176"/>
        <v>15N-7W-19</v>
      </c>
      <c r="T1467" s="23" t="str">
        <f t="shared" si="177"/>
        <v>15</v>
      </c>
      <c r="U1467" s="23" t="str">
        <f t="shared" si="180"/>
        <v>N</v>
      </c>
      <c r="V1467" s="23" t="str">
        <f t="shared" si="178"/>
        <v>7</v>
      </c>
      <c r="W1467" s="23" t="str">
        <f t="shared" si="181"/>
        <v>W</v>
      </c>
      <c r="X1467" s="23" t="str">
        <f t="shared" si="182"/>
        <v>OK</v>
      </c>
      <c r="Y1467" s="184" t="str">
        <f t="shared" si="183"/>
        <v>L0008530</v>
      </c>
      <c r="Z1467" s="28"/>
      <c r="AA1467" s="28"/>
      <c r="AB1467" s="23"/>
    </row>
    <row r="1468" spans="1:28" ht="15">
      <c r="A1468" s="2" t="s">
        <v>7889</v>
      </c>
      <c r="B1468" s="23" t="s">
        <v>13</v>
      </c>
      <c r="C1468" s="2" t="s">
        <v>14</v>
      </c>
      <c r="D1468" s="23" t="s">
        <v>1607</v>
      </c>
      <c r="E1468" s="2" t="s">
        <v>616</v>
      </c>
      <c r="F1468" s="23" t="s">
        <v>15</v>
      </c>
      <c r="G1468" s="23" t="s">
        <v>3477</v>
      </c>
      <c r="H1468" s="23" t="s">
        <v>3527</v>
      </c>
      <c r="I1468" s="2" t="s">
        <v>16</v>
      </c>
      <c r="J1468" s="81">
        <v>85.86</v>
      </c>
      <c r="K1468" s="76">
        <v>2.6190500000000001</v>
      </c>
      <c r="L1468" s="80">
        <v>0.1875</v>
      </c>
      <c r="M1468" s="82">
        <v>42034</v>
      </c>
      <c r="N1468" s="96" t="s">
        <v>4680</v>
      </c>
      <c r="O1468" s="23" t="s">
        <v>233</v>
      </c>
      <c r="P1468" s="23" t="s">
        <v>3465</v>
      </c>
      <c r="Q1468" s="23" t="s">
        <v>3471</v>
      </c>
      <c r="R1468" s="23" t="str">
        <f t="shared" si="179"/>
        <v>OK-Canadian-15N-7W-19</v>
      </c>
      <c r="S1468" s="23" t="str">
        <f t="shared" si="176"/>
        <v>15N-7W-19</v>
      </c>
      <c r="T1468" s="23" t="str">
        <f t="shared" si="177"/>
        <v>15</v>
      </c>
      <c r="U1468" s="23" t="str">
        <f t="shared" si="180"/>
        <v>N</v>
      </c>
      <c r="V1468" s="23" t="str">
        <f t="shared" si="178"/>
        <v>7</v>
      </c>
      <c r="W1468" s="23" t="str">
        <f t="shared" si="181"/>
        <v>W</v>
      </c>
      <c r="X1468" s="23" t="str">
        <f t="shared" si="182"/>
        <v>OK</v>
      </c>
      <c r="Y1468" s="184" t="str">
        <f t="shared" si="183"/>
        <v>L0008531</v>
      </c>
      <c r="Z1468" s="28"/>
      <c r="AA1468" s="28"/>
      <c r="AB1468" s="23"/>
    </row>
    <row r="1469" spans="1:28" ht="15">
      <c r="A1469" s="23" t="s">
        <v>7890</v>
      </c>
      <c r="B1469" s="23" t="s">
        <v>13</v>
      </c>
      <c r="C1469" s="2" t="s">
        <v>14</v>
      </c>
      <c r="D1469" s="23" t="s">
        <v>1608</v>
      </c>
      <c r="E1469" s="23" t="s">
        <v>2276</v>
      </c>
      <c r="F1469" s="23" t="s">
        <v>15</v>
      </c>
      <c r="G1469" s="23" t="s">
        <v>3477</v>
      </c>
      <c r="H1469" s="2" t="s">
        <v>3513</v>
      </c>
      <c r="I1469" s="2" t="s">
        <v>16</v>
      </c>
      <c r="J1469" s="81">
        <v>51.46</v>
      </c>
      <c r="K1469" s="76">
        <v>7.8100000000000003E-2</v>
      </c>
      <c r="L1469" s="80">
        <v>0.2</v>
      </c>
      <c r="M1469" s="82">
        <v>42517</v>
      </c>
      <c r="N1469" s="96" t="s">
        <v>5664</v>
      </c>
      <c r="O1469" s="23" t="s">
        <v>683</v>
      </c>
      <c r="P1469" s="23" t="s">
        <v>3465</v>
      </c>
      <c r="Q1469" s="23" t="s">
        <v>3471</v>
      </c>
      <c r="R1469" s="23" t="str">
        <f t="shared" si="179"/>
        <v>OK-Canadian-15N-7W-7</v>
      </c>
      <c r="S1469" s="23" t="str">
        <f t="shared" si="176"/>
        <v>15N-7W-7</v>
      </c>
      <c r="T1469" s="23" t="str">
        <f t="shared" si="177"/>
        <v>15</v>
      </c>
      <c r="U1469" s="23" t="str">
        <f t="shared" si="180"/>
        <v>N</v>
      </c>
      <c r="V1469" s="23" t="str">
        <f t="shared" si="178"/>
        <v>7</v>
      </c>
      <c r="W1469" s="23" t="str">
        <f t="shared" si="181"/>
        <v>W</v>
      </c>
      <c r="X1469" s="23" t="str">
        <f t="shared" si="182"/>
        <v>OK</v>
      </c>
      <c r="Y1469" s="184" t="str">
        <f t="shared" si="183"/>
        <v>L0008532</v>
      </c>
      <c r="Z1469" s="28"/>
      <c r="AA1469" s="28"/>
      <c r="AB1469" s="23"/>
    </row>
    <row r="1470" spans="1:28" ht="15">
      <c r="A1470" s="2" t="s">
        <v>7891</v>
      </c>
      <c r="B1470" s="23" t="s">
        <v>13</v>
      </c>
      <c r="C1470" s="2" t="s">
        <v>14</v>
      </c>
      <c r="D1470" s="23" t="s">
        <v>1609</v>
      </c>
      <c r="E1470" s="2" t="s">
        <v>1177</v>
      </c>
      <c r="F1470" s="23" t="s">
        <v>15</v>
      </c>
      <c r="G1470" s="23" t="s">
        <v>3477</v>
      </c>
      <c r="H1470" s="79" t="s">
        <v>3528</v>
      </c>
      <c r="I1470" s="2" t="s">
        <v>16</v>
      </c>
      <c r="J1470" s="81">
        <v>75.73</v>
      </c>
      <c r="K1470" s="76">
        <v>5</v>
      </c>
      <c r="L1470" s="80">
        <v>0.1875</v>
      </c>
      <c r="M1470" s="78">
        <v>42013</v>
      </c>
      <c r="N1470" s="96" t="s">
        <v>3991</v>
      </c>
      <c r="O1470" s="23" t="s">
        <v>242</v>
      </c>
      <c r="P1470" s="23" t="s">
        <v>3466</v>
      </c>
      <c r="Q1470" s="23" t="s">
        <v>3473</v>
      </c>
      <c r="R1470" s="23" t="str">
        <f t="shared" si="179"/>
        <v>OK-Canadian-16N-9W-15</v>
      </c>
      <c r="S1470" s="23" t="str">
        <f t="shared" si="176"/>
        <v>16N-9W-15</v>
      </c>
      <c r="T1470" s="23" t="str">
        <f t="shared" si="177"/>
        <v>16</v>
      </c>
      <c r="U1470" s="23" t="str">
        <f t="shared" si="180"/>
        <v>N</v>
      </c>
      <c r="V1470" s="23" t="str">
        <f t="shared" si="178"/>
        <v>9</v>
      </c>
      <c r="W1470" s="23" t="str">
        <f t="shared" si="181"/>
        <v>W</v>
      </c>
      <c r="X1470" s="23" t="str">
        <f t="shared" si="182"/>
        <v>OK</v>
      </c>
      <c r="Y1470" s="184" t="str">
        <f t="shared" si="183"/>
        <v>L0008533</v>
      </c>
      <c r="Z1470" s="28"/>
      <c r="AA1470" s="28"/>
      <c r="AB1470" s="23"/>
    </row>
    <row r="1471" spans="1:28" ht="15">
      <c r="A1471" s="2" t="s">
        <v>7892</v>
      </c>
      <c r="B1471" s="23" t="s">
        <v>13</v>
      </c>
      <c r="C1471" s="2" t="s">
        <v>14</v>
      </c>
      <c r="D1471" s="23" t="s">
        <v>1610</v>
      </c>
      <c r="E1471" s="2" t="s">
        <v>354</v>
      </c>
      <c r="F1471" s="23" t="s">
        <v>15</v>
      </c>
      <c r="G1471" s="23" t="s">
        <v>3477</v>
      </c>
      <c r="H1471" s="23" t="s">
        <v>3526</v>
      </c>
      <c r="I1471" s="2" t="s">
        <v>16</v>
      </c>
      <c r="J1471" s="81">
        <v>299.8</v>
      </c>
      <c r="K1471" s="76">
        <v>7.4375</v>
      </c>
      <c r="L1471" s="80">
        <v>0.1875</v>
      </c>
      <c r="M1471" s="82">
        <v>42016</v>
      </c>
      <c r="N1471" s="96" t="s">
        <v>5665</v>
      </c>
      <c r="O1471" s="23" t="s">
        <v>1571</v>
      </c>
      <c r="P1471" s="23" t="s">
        <v>3469</v>
      </c>
      <c r="Q1471" s="23" t="s">
        <v>3473</v>
      </c>
      <c r="R1471" s="23" t="str">
        <f t="shared" si="179"/>
        <v>OK-Canadian-12N-9W-36</v>
      </c>
      <c r="S1471" s="23" t="str">
        <f t="shared" si="176"/>
        <v>12N-9W-36</v>
      </c>
      <c r="T1471" s="23" t="str">
        <f t="shared" si="177"/>
        <v>12</v>
      </c>
      <c r="U1471" s="23" t="str">
        <f t="shared" si="180"/>
        <v>N</v>
      </c>
      <c r="V1471" s="23" t="str">
        <f t="shared" si="178"/>
        <v>9</v>
      </c>
      <c r="W1471" s="23" t="str">
        <f t="shared" si="181"/>
        <v>W</v>
      </c>
      <c r="X1471" s="23" t="str">
        <f t="shared" si="182"/>
        <v>OK</v>
      </c>
      <c r="Y1471" s="184" t="str">
        <f t="shared" si="183"/>
        <v>L0008534</v>
      </c>
      <c r="Z1471" s="28"/>
      <c r="AA1471" s="28"/>
      <c r="AB1471" s="23"/>
    </row>
    <row r="1472" spans="1:28" ht="15">
      <c r="A1472" s="23" t="s">
        <v>7893</v>
      </c>
      <c r="B1472" s="23" t="s">
        <v>13</v>
      </c>
      <c r="C1472" s="2" t="s">
        <v>14</v>
      </c>
      <c r="D1472" s="23" t="s">
        <v>1611</v>
      </c>
      <c r="E1472" s="23" t="s">
        <v>2404</v>
      </c>
      <c r="F1472" s="23" t="s">
        <v>15</v>
      </c>
      <c r="G1472" s="23" t="s">
        <v>3477</v>
      </c>
      <c r="H1472" s="23" t="s">
        <v>3527</v>
      </c>
      <c r="I1472" s="2" t="s">
        <v>16</v>
      </c>
      <c r="J1472" s="81">
        <v>63.52</v>
      </c>
      <c r="K1472" s="76">
        <v>25</v>
      </c>
      <c r="L1472" s="80">
        <v>0.125</v>
      </c>
      <c r="M1472" s="82">
        <v>42053</v>
      </c>
      <c r="N1472" s="96" t="s">
        <v>5666</v>
      </c>
      <c r="O1472" s="23" t="s">
        <v>233</v>
      </c>
      <c r="P1472" s="23" t="s">
        <v>3465</v>
      </c>
      <c r="Q1472" s="23" t="s">
        <v>3471</v>
      </c>
      <c r="R1472" s="23" t="str">
        <f t="shared" si="179"/>
        <v>OK-Canadian-15N-7W-19</v>
      </c>
      <c r="S1472" s="23" t="str">
        <f t="shared" si="176"/>
        <v>15N-7W-19</v>
      </c>
      <c r="T1472" s="23" t="str">
        <f t="shared" si="177"/>
        <v>15</v>
      </c>
      <c r="U1472" s="23" t="str">
        <f t="shared" si="180"/>
        <v>N</v>
      </c>
      <c r="V1472" s="23" t="str">
        <f t="shared" si="178"/>
        <v>7</v>
      </c>
      <c r="W1472" s="23" t="str">
        <f t="shared" si="181"/>
        <v>W</v>
      </c>
      <c r="X1472" s="23" t="str">
        <f t="shared" si="182"/>
        <v>OK</v>
      </c>
      <c r="Y1472" s="184" t="str">
        <f t="shared" si="183"/>
        <v>L0008535</v>
      </c>
      <c r="Z1472" s="28"/>
      <c r="AA1472" s="28"/>
      <c r="AB1472" s="23"/>
    </row>
    <row r="1473" spans="1:28" ht="15">
      <c r="A1473" s="2" t="s">
        <v>7894</v>
      </c>
      <c r="B1473" s="23" t="s">
        <v>13</v>
      </c>
      <c r="C1473" s="2" t="s">
        <v>14</v>
      </c>
      <c r="D1473" s="23" t="s">
        <v>1612</v>
      </c>
      <c r="E1473" s="23" t="s">
        <v>2404</v>
      </c>
      <c r="F1473" s="23" t="s">
        <v>15</v>
      </c>
      <c r="G1473" s="23" t="s">
        <v>3477</v>
      </c>
      <c r="H1473" s="23" t="s">
        <v>3513</v>
      </c>
      <c r="I1473" s="2" t="s">
        <v>16</v>
      </c>
      <c r="J1473" s="81">
        <v>184.81</v>
      </c>
      <c r="K1473" s="76">
        <v>10.0001</v>
      </c>
      <c r="L1473" s="80">
        <v>0.2</v>
      </c>
      <c r="M1473" s="82">
        <v>42516</v>
      </c>
      <c r="N1473" s="96" t="s">
        <v>5667</v>
      </c>
      <c r="O1473" s="23" t="s">
        <v>683</v>
      </c>
      <c r="P1473" s="23" t="s">
        <v>3465</v>
      </c>
      <c r="Q1473" s="23" t="s">
        <v>3471</v>
      </c>
      <c r="R1473" s="23" t="str">
        <f t="shared" si="179"/>
        <v>OK-Canadian-15N-7W-7</v>
      </c>
      <c r="S1473" s="23" t="str">
        <f t="shared" si="176"/>
        <v>15N-7W-7</v>
      </c>
      <c r="T1473" s="23" t="str">
        <f t="shared" si="177"/>
        <v>15</v>
      </c>
      <c r="U1473" s="23" t="str">
        <f t="shared" si="180"/>
        <v>N</v>
      </c>
      <c r="V1473" s="23" t="str">
        <f t="shared" si="178"/>
        <v>7</v>
      </c>
      <c r="W1473" s="23" t="str">
        <f t="shared" si="181"/>
        <v>W</v>
      </c>
      <c r="X1473" s="23" t="str">
        <f t="shared" si="182"/>
        <v>OK</v>
      </c>
      <c r="Y1473" s="184" t="str">
        <f t="shared" si="183"/>
        <v>L0008536</v>
      </c>
      <c r="Z1473" s="28"/>
      <c r="AA1473" s="28"/>
      <c r="AB1473" s="23"/>
    </row>
    <row r="1474" spans="1:28" ht="15">
      <c r="A1474" s="2" t="s">
        <v>7895</v>
      </c>
      <c r="B1474" s="23" t="s">
        <v>13</v>
      </c>
      <c r="C1474" s="2" t="s">
        <v>14</v>
      </c>
      <c r="D1474" s="23" t="s">
        <v>1613</v>
      </c>
      <c r="E1474" s="23" t="s">
        <v>2692</v>
      </c>
      <c r="F1474" s="23" t="s">
        <v>15</v>
      </c>
      <c r="G1474" s="23" t="s">
        <v>3477</v>
      </c>
      <c r="H1474" s="23" t="s">
        <v>3513</v>
      </c>
      <c r="I1474" s="2" t="s">
        <v>16</v>
      </c>
      <c r="J1474" s="81">
        <v>177.55</v>
      </c>
      <c r="K1474" s="76">
        <v>10.0001</v>
      </c>
      <c r="L1474" s="80">
        <v>0.2</v>
      </c>
      <c r="M1474" s="78">
        <v>42036</v>
      </c>
      <c r="N1474" s="96" t="s">
        <v>5668</v>
      </c>
      <c r="O1474" s="23" t="s">
        <v>683</v>
      </c>
      <c r="P1474" s="23" t="s">
        <v>3465</v>
      </c>
      <c r="Q1474" s="23" t="s">
        <v>3471</v>
      </c>
      <c r="R1474" s="23" t="str">
        <f t="shared" si="179"/>
        <v>OK-Canadian-15N-7W-7</v>
      </c>
      <c r="S1474" s="23" t="str">
        <f t="shared" si="176"/>
        <v>15N-7W-7</v>
      </c>
      <c r="T1474" s="23" t="str">
        <f t="shared" si="177"/>
        <v>15</v>
      </c>
      <c r="U1474" s="23" t="str">
        <f t="shared" si="180"/>
        <v>N</v>
      </c>
      <c r="V1474" s="23" t="str">
        <f t="shared" si="178"/>
        <v>7</v>
      </c>
      <c r="W1474" s="23" t="str">
        <f t="shared" si="181"/>
        <v>W</v>
      </c>
      <c r="X1474" s="23" t="str">
        <f t="shared" si="182"/>
        <v>OK</v>
      </c>
      <c r="Y1474" s="184" t="str">
        <f t="shared" si="183"/>
        <v>L0008537</v>
      </c>
      <c r="Z1474" s="28"/>
      <c r="AA1474" s="28"/>
      <c r="AB1474" s="23"/>
    </row>
    <row r="1475" spans="1:28" ht="15">
      <c r="A1475" s="23" t="s">
        <v>7896</v>
      </c>
      <c r="B1475" s="23" t="s">
        <v>13</v>
      </c>
      <c r="C1475" s="2" t="s">
        <v>14</v>
      </c>
      <c r="D1475" s="23" t="s">
        <v>1614</v>
      </c>
      <c r="E1475" s="23" t="s">
        <v>2552</v>
      </c>
      <c r="F1475" s="23" t="s">
        <v>15</v>
      </c>
      <c r="G1475" s="23" t="s">
        <v>3477</v>
      </c>
      <c r="H1475" s="2" t="s">
        <v>3513</v>
      </c>
      <c r="I1475" s="2" t="s">
        <v>16</v>
      </c>
      <c r="J1475" s="81">
        <v>170.97</v>
      </c>
      <c r="K1475" s="76">
        <v>10.0001</v>
      </c>
      <c r="L1475" s="80">
        <v>0.2</v>
      </c>
      <c r="M1475" s="82">
        <v>42032</v>
      </c>
      <c r="N1475" s="96" t="s">
        <v>5669</v>
      </c>
      <c r="O1475" s="23" t="s">
        <v>683</v>
      </c>
      <c r="P1475" s="23" t="s">
        <v>3465</v>
      </c>
      <c r="Q1475" s="23" t="s">
        <v>3471</v>
      </c>
      <c r="R1475" s="23" t="str">
        <f t="shared" si="179"/>
        <v>OK-Canadian-15N-7W-7</v>
      </c>
      <c r="S1475" s="23" t="str">
        <f t="shared" si="176"/>
        <v>15N-7W-7</v>
      </c>
      <c r="T1475" s="23" t="str">
        <f t="shared" si="177"/>
        <v>15</v>
      </c>
      <c r="U1475" s="23" t="str">
        <f t="shared" si="180"/>
        <v>N</v>
      </c>
      <c r="V1475" s="23" t="str">
        <f t="shared" si="178"/>
        <v>7</v>
      </c>
      <c r="W1475" s="23" t="str">
        <f t="shared" si="181"/>
        <v>W</v>
      </c>
      <c r="X1475" s="23" t="str">
        <f t="shared" si="182"/>
        <v>OK</v>
      </c>
      <c r="Y1475" s="184" t="str">
        <f t="shared" si="183"/>
        <v>L0008538</v>
      </c>
      <c r="Z1475" s="28"/>
      <c r="AA1475" s="28"/>
      <c r="AB1475" s="23"/>
    </row>
    <row r="1476" spans="1:28" ht="15">
      <c r="A1476" s="2" t="s">
        <v>7897</v>
      </c>
      <c r="B1476" s="23" t="s">
        <v>13</v>
      </c>
      <c r="C1476" s="2" t="s">
        <v>14</v>
      </c>
      <c r="D1476" s="23" t="s">
        <v>1615</v>
      </c>
      <c r="E1476" s="2" t="s">
        <v>111</v>
      </c>
      <c r="F1476" s="23" t="s">
        <v>15</v>
      </c>
      <c r="G1476" s="23" t="s">
        <v>3477</v>
      </c>
      <c r="H1476" s="79" t="s">
        <v>3528</v>
      </c>
      <c r="I1476" s="2" t="s">
        <v>16</v>
      </c>
      <c r="J1476" s="81">
        <v>78.33</v>
      </c>
      <c r="K1476" s="76">
        <v>5</v>
      </c>
      <c r="L1476" s="80">
        <v>0.1875</v>
      </c>
      <c r="M1476" s="82">
        <v>42023</v>
      </c>
      <c r="N1476" s="96" t="s">
        <v>3991</v>
      </c>
      <c r="O1476" s="23" t="s">
        <v>242</v>
      </c>
      <c r="P1476" s="23" t="s">
        <v>3466</v>
      </c>
      <c r="Q1476" s="23" t="s">
        <v>3473</v>
      </c>
      <c r="R1476" s="23" t="str">
        <f t="shared" si="179"/>
        <v>OK-Canadian-16N-9W-15</v>
      </c>
      <c r="S1476" s="23" t="str">
        <f t="shared" si="176"/>
        <v>16N-9W-15</v>
      </c>
      <c r="T1476" s="23" t="str">
        <f t="shared" si="177"/>
        <v>16</v>
      </c>
      <c r="U1476" s="23" t="str">
        <f t="shared" si="180"/>
        <v>N</v>
      </c>
      <c r="V1476" s="23" t="str">
        <f t="shared" si="178"/>
        <v>9</v>
      </c>
      <c r="W1476" s="23" t="str">
        <f t="shared" si="181"/>
        <v>W</v>
      </c>
      <c r="X1476" s="23" t="str">
        <f t="shared" si="182"/>
        <v>OK</v>
      </c>
      <c r="Y1476" s="184" t="str">
        <f t="shared" si="183"/>
        <v>L0008539</v>
      </c>
      <c r="Z1476" s="28"/>
      <c r="AA1476" s="28"/>
      <c r="AB1476" s="23"/>
    </row>
    <row r="1477" spans="1:28" ht="15">
      <c r="A1477" s="2" t="s">
        <v>7898</v>
      </c>
      <c r="B1477" s="23" t="s">
        <v>13</v>
      </c>
      <c r="C1477" s="2" t="s">
        <v>14</v>
      </c>
      <c r="D1477" s="23" t="s">
        <v>1616</v>
      </c>
      <c r="E1477" s="2" t="s">
        <v>1051</v>
      </c>
      <c r="F1477" s="23" t="s">
        <v>15</v>
      </c>
      <c r="G1477" s="23" t="s">
        <v>3477</v>
      </c>
      <c r="H1477" s="2" t="s">
        <v>3526</v>
      </c>
      <c r="I1477" s="2" t="s">
        <v>16</v>
      </c>
      <c r="J1477" s="81">
        <v>47.34</v>
      </c>
      <c r="K1477" s="76">
        <v>6.375</v>
      </c>
      <c r="L1477" s="80">
        <v>0.1875</v>
      </c>
      <c r="M1477" s="82">
        <v>42520</v>
      </c>
      <c r="N1477" s="96" t="s">
        <v>5670</v>
      </c>
      <c r="O1477" s="23" t="s">
        <v>1571</v>
      </c>
      <c r="P1477" s="23" t="s">
        <v>3469</v>
      </c>
      <c r="Q1477" s="23" t="s">
        <v>3473</v>
      </c>
      <c r="R1477" s="23" t="str">
        <f t="shared" si="179"/>
        <v>OK-Canadian-12N-9W-36</v>
      </c>
      <c r="S1477" s="23" t="str">
        <f t="shared" si="176"/>
        <v>12N-9W-36</v>
      </c>
      <c r="T1477" s="23" t="str">
        <f t="shared" si="177"/>
        <v>12</v>
      </c>
      <c r="U1477" s="23" t="str">
        <f t="shared" si="180"/>
        <v>N</v>
      </c>
      <c r="V1477" s="23" t="str">
        <f t="shared" si="178"/>
        <v>9</v>
      </c>
      <c r="W1477" s="23" t="str">
        <f t="shared" si="181"/>
        <v>W</v>
      </c>
      <c r="X1477" s="23" t="str">
        <f t="shared" si="182"/>
        <v>OK</v>
      </c>
      <c r="Y1477" s="184" t="str">
        <f t="shared" si="183"/>
        <v>L0008540</v>
      </c>
      <c r="Z1477" s="28"/>
      <c r="AA1477" s="28"/>
      <c r="AB1477" s="23"/>
    </row>
    <row r="1478" spans="1:28" ht="15">
      <c r="A1478" s="23" t="s">
        <v>7899</v>
      </c>
      <c r="B1478" s="23" t="s">
        <v>13</v>
      </c>
      <c r="C1478" s="2" t="s">
        <v>14</v>
      </c>
      <c r="D1478" s="23" t="s">
        <v>1392</v>
      </c>
      <c r="E1478" s="2" t="s">
        <v>766</v>
      </c>
      <c r="F1478" s="23" t="s">
        <v>15</v>
      </c>
      <c r="G1478" s="23" t="s">
        <v>3477</v>
      </c>
      <c r="H1478" s="23" t="s">
        <v>3528</v>
      </c>
      <c r="I1478" s="2" t="s">
        <v>16</v>
      </c>
      <c r="J1478" s="81">
        <v>174.67</v>
      </c>
      <c r="K1478" s="76">
        <v>0.10416599999999999</v>
      </c>
      <c r="L1478" s="80">
        <v>0.2</v>
      </c>
      <c r="M1478" s="78">
        <v>42051</v>
      </c>
      <c r="N1478" s="96" t="s">
        <v>5671</v>
      </c>
      <c r="O1478" s="23" t="s">
        <v>242</v>
      </c>
      <c r="P1478" s="23" t="s">
        <v>3466</v>
      </c>
      <c r="Q1478" s="23" t="s">
        <v>3473</v>
      </c>
      <c r="R1478" s="23" t="str">
        <f t="shared" si="179"/>
        <v>OK-Canadian-16N-9W-15</v>
      </c>
      <c r="S1478" s="23" t="str">
        <f t="shared" si="176"/>
        <v>16N-9W-15</v>
      </c>
      <c r="T1478" s="23" t="str">
        <f t="shared" si="177"/>
        <v>16</v>
      </c>
      <c r="U1478" s="23" t="str">
        <f t="shared" si="180"/>
        <v>N</v>
      </c>
      <c r="V1478" s="23" t="str">
        <f t="shared" si="178"/>
        <v>9</v>
      </c>
      <c r="W1478" s="23" t="str">
        <f t="shared" si="181"/>
        <v>W</v>
      </c>
      <c r="X1478" s="23" t="str">
        <f t="shared" si="182"/>
        <v>OK</v>
      </c>
      <c r="Y1478" s="184" t="str">
        <f t="shared" si="183"/>
        <v>L0008541</v>
      </c>
      <c r="Z1478" s="28"/>
      <c r="AA1478" s="28"/>
      <c r="AB1478" s="23"/>
    </row>
    <row r="1479" spans="1:28" ht="15">
      <c r="A1479" s="2" t="s">
        <v>7900</v>
      </c>
      <c r="B1479" s="23" t="s">
        <v>13</v>
      </c>
      <c r="C1479" s="2" t="s">
        <v>14</v>
      </c>
      <c r="D1479" s="23" t="s">
        <v>1617</v>
      </c>
      <c r="E1479" s="2" t="s">
        <v>616</v>
      </c>
      <c r="F1479" s="23" t="s">
        <v>15</v>
      </c>
      <c r="G1479" s="23" t="s">
        <v>3477</v>
      </c>
      <c r="H1479" s="23" t="s">
        <v>3528</v>
      </c>
      <c r="I1479" s="2" t="s">
        <v>16</v>
      </c>
      <c r="J1479" s="81">
        <v>171.95</v>
      </c>
      <c r="K1479" s="76">
        <v>19.941400000000002</v>
      </c>
      <c r="L1479" s="80">
        <v>0.1875</v>
      </c>
      <c r="M1479" s="82">
        <v>42097</v>
      </c>
      <c r="N1479" s="96" t="s">
        <v>4681</v>
      </c>
      <c r="O1479" s="23" t="s">
        <v>242</v>
      </c>
      <c r="P1479" s="23" t="s">
        <v>3466</v>
      </c>
      <c r="Q1479" s="23" t="s">
        <v>3473</v>
      </c>
      <c r="R1479" s="23" t="str">
        <f t="shared" si="179"/>
        <v>OK-Canadian-16N-9W-15</v>
      </c>
      <c r="S1479" s="23" t="str">
        <f t="shared" si="176"/>
        <v>16N-9W-15</v>
      </c>
      <c r="T1479" s="23" t="str">
        <f t="shared" si="177"/>
        <v>16</v>
      </c>
      <c r="U1479" s="23" t="str">
        <f t="shared" si="180"/>
        <v>N</v>
      </c>
      <c r="V1479" s="23" t="str">
        <f t="shared" si="178"/>
        <v>9</v>
      </c>
      <c r="W1479" s="23" t="str">
        <f t="shared" si="181"/>
        <v>W</v>
      </c>
      <c r="X1479" s="23" t="str">
        <f t="shared" si="182"/>
        <v>OK</v>
      </c>
      <c r="Y1479" s="184" t="str">
        <f t="shared" si="183"/>
        <v>L0008542</v>
      </c>
      <c r="Z1479" s="28"/>
      <c r="AA1479" s="28"/>
      <c r="AB1479" s="23"/>
    </row>
    <row r="1480" spans="1:28" ht="15">
      <c r="A1480" s="2" t="s">
        <v>7901</v>
      </c>
      <c r="B1480" s="23" t="s">
        <v>13</v>
      </c>
      <c r="C1480" s="2" t="s">
        <v>14</v>
      </c>
      <c r="D1480" s="23" t="s">
        <v>1618</v>
      </c>
      <c r="E1480" s="23" t="s">
        <v>3188</v>
      </c>
      <c r="F1480" s="23" t="s">
        <v>15</v>
      </c>
      <c r="G1480" s="23" t="s">
        <v>3477</v>
      </c>
      <c r="H1480" s="23" t="s">
        <v>3528</v>
      </c>
      <c r="I1480" s="2" t="s">
        <v>16</v>
      </c>
      <c r="J1480" s="81">
        <v>155.72999999999999</v>
      </c>
      <c r="K1480" s="76">
        <v>3.3088000000000002</v>
      </c>
      <c r="L1480" s="80">
        <v>0.1875</v>
      </c>
      <c r="M1480" s="82">
        <v>42111</v>
      </c>
      <c r="N1480" s="96" t="s">
        <v>5672</v>
      </c>
      <c r="O1480" s="23" t="s">
        <v>242</v>
      </c>
      <c r="P1480" s="23" t="s">
        <v>3466</v>
      </c>
      <c r="Q1480" s="23" t="s">
        <v>3473</v>
      </c>
      <c r="R1480" s="23" t="str">
        <f t="shared" si="179"/>
        <v>OK-Canadian-16N-9W-15</v>
      </c>
      <c r="S1480" s="23" t="str">
        <f t="shared" ref="S1480:S1543" si="184">_xlfn.TEXTAFTER(R1480,"-",2,1,0,"ERROR")</f>
        <v>16N-9W-15</v>
      </c>
      <c r="T1480" s="23" t="str">
        <f t="shared" ref="T1480:T1543" si="185">_xlfn.TEXTBEFORE(P1480,U1480)</f>
        <v>16</v>
      </c>
      <c r="U1480" s="23" t="str">
        <f t="shared" si="180"/>
        <v>N</v>
      </c>
      <c r="V1480" s="23" t="str">
        <f t="shared" ref="V1480:V1543" si="186">_xlfn.TEXTBEFORE(Q1480,W1480)</f>
        <v>9</v>
      </c>
      <c r="W1480" s="23" t="str">
        <f t="shared" si="181"/>
        <v>W</v>
      </c>
      <c r="X1480" s="23" t="str">
        <f t="shared" si="182"/>
        <v>OK</v>
      </c>
      <c r="Y1480" s="184" t="str">
        <f t="shared" si="183"/>
        <v>L0008543</v>
      </c>
      <c r="Z1480" s="28"/>
      <c r="AA1480" s="28"/>
      <c r="AB1480" s="23"/>
    </row>
    <row r="1481" spans="1:28" ht="15">
      <c r="A1481" s="23" t="s">
        <v>7902</v>
      </c>
      <c r="B1481" s="23" t="s">
        <v>13</v>
      </c>
      <c r="C1481" s="2" t="s">
        <v>14</v>
      </c>
      <c r="D1481" s="23" t="s">
        <v>1619</v>
      </c>
      <c r="E1481" s="23" t="s">
        <v>1777</v>
      </c>
      <c r="F1481" s="23" t="s">
        <v>15</v>
      </c>
      <c r="G1481" s="23" t="s">
        <v>3477</v>
      </c>
      <c r="H1481" s="23" t="s">
        <v>3528</v>
      </c>
      <c r="I1481" s="2" t="s">
        <v>16</v>
      </c>
      <c r="J1481" s="81">
        <v>150.69999999999999</v>
      </c>
      <c r="K1481" s="76">
        <v>2.7071999999999998</v>
      </c>
      <c r="L1481" s="80">
        <v>0.1875</v>
      </c>
      <c r="M1481" s="82">
        <v>42581</v>
      </c>
      <c r="N1481" s="96" t="s">
        <v>5673</v>
      </c>
      <c r="O1481" s="23" t="s">
        <v>242</v>
      </c>
      <c r="P1481" s="23" t="s">
        <v>3466</v>
      </c>
      <c r="Q1481" s="23" t="s">
        <v>3473</v>
      </c>
      <c r="R1481" s="23" t="str">
        <f t="shared" ref="R1481:R1544" si="187">_xlfn.TEXTJOIN("-",TRUE,F1481,G1481,P1481,Q1481,O1481)</f>
        <v>OK-Canadian-16N-9W-15</v>
      </c>
      <c r="S1481" s="23" t="str">
        <f t="shared" si="184"/>
        <v>16N-9W-15</v>
      </c>
      <c r="T1481" s="23" t="str">
        <f t="shared" si="185"/>
        <v>16</v>
      </c>
      <c r="U1481" s="23" t="str">
        <f t="shared" ref="U1481:U1544" si="188">RIGHT(P1481,1)</f>
        <v>N</v>
      </c>
      <c r="V1481" s="23" t="str">
        <f t="shared" si="186"/>
        <v>9</v>
      </c>
      <c r="W1481" s="23" t="str">
        <f t="shared" ref="W1481:W1544" si="189">RIGHT(Q1481,1)</f>
        <v>W</v>
      </c>
      <c r="X1481" s="23" t="str">
        <f t="shared" ref="X1481:X1544" si="190">LEFT(A1481,2)</f>
        <v>OK</v>
      </c>
      <c r="Y1481" s="184" t="str">
        <f t="shared" ref="Y1481:Y1544" si="191">MID(A1481,4,8)</f>
        <v>L0008544</v>
      </c>
      <c r="Z1481" s="28"/>
      <c r="AA1481" s="28"/>
      <c r="AB1481" s="23"/>
    </row>
    <row r="1482" spans="1:28" ht="15">
      <c r="A1482" s="2" t="s">
        <v>7903</v>
      </c>
      <c r="B1482" s="23" t="s">
        <v>13</v>
      </c>
      <c r="C1482" s="2" t="s">
        <v>14</v>
      </c>
      <c r="D1482" s="23" t="s">
        <v>1620</v>
      </c>
      <c r="E1482" s="23" t="s">
        <v>3188</v>
      </c>
      <c r="F1482" s="23" t="s">
        <v>15</v>
      </c>
      <c r="G1482" s="23" t="s">
        <v>3477</v>
      </c>
      <c r="H1482" s="23" t="s">
        <v>3509</v>
      </c>
      <c r="I1482" s="2" t="s">
        <v>16</v>
      </c>
      <c r="J1482" s="81">
        <v>80.38</v>
      </c>
      <c r="K1482" s="76">
        <v>10</v>
      </c>
      <c r="L1482" s="80">
        <v>0.1875</v>
      </c>
      <c r="M1482" s="78">
        <v>41393</v>
      </c>
      <c r="N1482" s="96" t="s">
        <v>3992</v>
      </c>
      <c r="O1482" s="23" t="s">
        <v>242</v>
      </c>
      <c r="P1482" s="23" t="s">
        <v>3466</v>
      </c>
      <c r="Q1482" s="23" t="s">
        <v>3473</v>
      </c>
      <c r="R1482" s="23" t="str">
        <f t="shared" si="187"/>
        <v>OK-Canadian-16N-9W-15</v>
      </c>
      <c r="S1482" s="23" t="str">
        <f t="shared" si="184"/>
        <v>16N-9W-15</v>
      </c>
      <c r="T1482" s="23" t="str">
        <f t="shared" si="185"/>
        <v>16</v>
      </c>
      <c r="U1482" s="23" t="str">
        <f t="shared" si="188"/>
        <v>N</v>
      </c>
      <c r="V1482" s="23" t="str">
        <f t="shared" si="186"/>
        <v>9</v>
      </c>
      <c r="W1482" s="23" t="str">
        <f t="shared" si="189"/>
        <v>W</v>
      </c>
      <c r="X1482" s="23" t="str">
        <f t="shared" si="190"/>
        <v>OK</v>
      </c>
      <c r="Y1482" s="184" t="str">
        <f t="shared" si="191"/>
        <v>L0008545</v>
      </c>
      <c r="Z1482" s="28"/>
      <c r="AA1482" s="28"/>
      <c r="AB1482" s="23"/>
    </row>
    <row r="1483" spans="1:28" ht="15">
      <c r="A1483" s="2" t="s">
        <v>7904</v>
      </c>
      <c r="B1483" s="23" t="s">
        <v>13</v>
      </c>
      <c r="C1483" s="2" t="s">
        <v>14</v>
      </c>
      <c r="D1483" s="23" t="s">
        <v>1621</v>
      </c>
      <c r="E1483" s="2" t="s">
        <v>354</v>
      </c>
      <c r="F1483" s="23" t="s">
        <v>15</v>
      </c>
      <c r="G1483" s="23" t="s">
        <v>3477</v>
      </c>
      <c r="H1483" s="23" t="s">
        <v>3528</v>
      </c>
      <c r="I1483" s="2" t="s">
        <v>16</v>
      </c>
      <c r="J1483" s="81">
        <v>72.760000000000005</v>
      </c>
      <c r="K1483" s="76">
        <v>80</v>
      </c>
      <c r="L1483" s="80">
        <v>0.2</v>
      </c>
      <c r="M1483" s="82">
        <v>32874</v>
      </c>
      <c r="N1483" s="96" t="s">
        <v>3993</v>
      </c>
      <c r="O1483" s="23" t="s">
        <v>242</v>
      </c>
      <c r="P1483" s="23" t="s">
        <v>3466</v>
      </c>
      <c r="Q1483" s="23" t="s">
        <v>3473</v>
      </c>
      <c r="R1483" s="23" t="str">
        <f t="shared" si="187"/>
        <v>OK-Canadian-16N-9W-15</v>
      </c>
      <c r="S1483" s="23" t="str">
        <f t="shared" si="184"/>
        <v>16N-9W-15</v>
      </c>
      <c r="T1483" s="23" t="str">
        <f t="shared" si="185"/>
        <v>16</v>
      </c>
      <c r="U1483" s="23" t="str">
        <f t="shared" si="188"/>
        <v>N</v>
      </c>
      <c r="V1483" s="23" t="str">
        <f t="shared" si="186"/>
        <v>9</v>
      </c>
      <c r="W1483" s="23" t="str">
        <f t="shared" si="189"/>
        <v>W</v>
      </c>
      <c r="X1483" s="23" t="str">
        <f t="shared" si="190"/>
        <v>OK</v>
      </c>
      <c r="Y1483" s="184" t="str">
        <f t="shared" si="191"/>
        <v>L0008546</v>
      </c>
      <c r="Z1483" s="28"/>
      <c r="AA1483" s="28"/>
      <c r="AB1483" s="23"/>
    </row>
    <row r="1484" spans="1:28" ht="15">
      <c r="A1484" s="23" t="s">
        <v>7905</v>
      </c>
      <c r="B1484" s="23" t="s">
        <v>13</v>
      </c>
      <c r="C1484" s="2" t="s">
        <v>14</v>
      </c>
      <c r="D1484" s="23" t="s">
        <v>1622</v>
      </c>
      <c r="E1484" s="2" t="s">
        <v>1471</v>
      </c>
      <c r="F1484" s="23" t="s">
        <v>15</v>
      </c>
      <c r="G1484" s="23" t="s">
        <v>3477</v>
      </c>
      <c r="H1484" s="23" t="s">
        <v>3491</v>
      </c>
      <c r="I1484" s="2" t="s">
        <v>16</v>
      </c>
      <c r="J1484" s="81">
        <v>81.11</v>
      </c>
      <c r="K1484" s="76">
        <v>0</v>
      </c>
      <c r="L1484" s="80">
        <v>0.1875</v>
      </c>
      <c r="M1484" s="82">
        <v>38099</v>
      </c>
      <c r="N1484" s="96" t="s">
        <v>3994</v>
      </c>
      <c r="O1484" s="23" t="s">
        <v>280</v>
      </c>
      <c r="P1484" s="23" t="s">
        <v>3465</v>
      </c>
      <c r="Q1484" s="23" t="s">
        <v>3471</v>
      </c>
      <c r="R1484" s="23" t="str">
        <f t="shared" si="187"/>
        <v>OK-Canadian-15N-7W-14</v>
      </c>
      <c r="S1484" s="23" t="str">
        <f t="shared" si="184"/>
        <v>15N-7W-14</v>
      </c>
      <c r="T1484" s="23" t="str">
        <f t="shared" si="185"/>
        <v>15</v>
      </c>
      <c r="U1484" s="23" t="str">
        <f t="shared" si="188"/>
        <v>N</v>
      </c>
      <c r="V1484" s="23" t="str">
        <f t="shared" si="186"/>
        <v>7</v>
      </c>
      <c r="W1484" s="23" t="str">
        <f t="shared" si="189"/>
        <v>W</v>
      </c>
      <c r="X1484" s="23" t="str">
        <f t="shared" si="190"/>
        <v>OK</v>
      </c>
      <c r="Y1484" s="184" t="str">
        <f t="shared" si="191"/>
        <v>L0008547</v>
      </c>
      <c r="Z1484" s="28"/>
      <c r="AA1484" s="28"/>
      <c r="AB1484" s="23"/>
    </row>
    <row r="1485" spans="1:28" ht="15">
      <c r="A1485" s="2" t="s">
        <v>7906</v>
      </c>
      <c r="B1485" s="23" t="s">
        <v>13</v>
      </c>
      <c r="C1485" s="2" t="s">
        <v>14</v>
      </c>
      <c r="D1485" s="23" t="s">
        <v>1623</v>
      </c>
      <c r="E1485" s="23" t="s">
        <v>2552</v>
      </c>
      <c r="F1485" s="23" t="s">
        <v>15</v>
      </c>
      <c r="G1485" s="23" t="s">
        <v>3477</v>
      </c>
      <c r="H1485" s="23" t="s">
        <v>3491</v>
      </c>
      <c r="I1485" s="2" t="s">
        <v>16</v>
      </c>
      <c r="J1485" s="81">
        <v>79.23</v>
      </c>
      <c r="K1485" s="76">
        <v>0</v>
      </c>
      <c r="L1485" s="80">
        <v>0.1875</v>
      </c>
      <c r="M1485" s="82">
        <v>38569</v>
      </c>
      <c r="N1485" s="96" t="s">
        <v>3995</v>
      </c>
      <c r="O1485" s="23" t="s">
        <v>280</v>
      </c>
      <c r="P1485" s="23" t="s">
        <v>3465</v>
      </c>
      <c r="Q1485" s="23" t="s">
        <v>3471</v>
      </c>
      <c r="R1485" s="23" t="str">
        <f t="shared" si="187"/>
        <v>OK-Canadian-15N-7W-14</v>
      </c>
      <c r="S1485" s="23" t="str">
        <f t="shared" si="184"/>
        <v>15N-7W-14</v>
      </c>
      <c r="T1485" s="23" t="str">
        <f t="shared" si="185"/>
        <v>15</v>
      </c>
      <c r="U1485" s="23" t="str">
        <f t="shared" si="188"/>
        <v>N</v>
      </c>
      <c r="V1485" s="23" t="str">
        <f t="shared" si="186"/>
        <v>7</v>
      </c>
      <c r="W1485" s="23" t="str">
        <f t="shared" si="189"/>
        <v>W</v>
      </c>
      <c r="X1485" s="23" t="str">
        <f t="shared" si="190"/>
        <v>OK</v>
      </c>
      <c r="Y1485" s="184" t="str">
        <f t="shared" si="191"/>
        <v>L0008548</v>
      </c>
      <c r="Z1485" s="28"/>
      <c r="AA1485" s="28"/>
      <c r="AB1485" s="23"/>
    </row>
    <row r="1486" spans="1:28" ht="15">
      <c r="A1486" s="2" t="s">
        <v>7907</v>
      </c>
      <c r="B1486" s="23" t="s">
        <v>13</v>
      </c>
      <c r="C1486" s="2" t="s">
        <v>14</v>
      </c>
      <c r="D1486" s="23" t="s">
        <v>1624</v>
      </c>
      <c r="E1486" s="23" t="s">
        <v>3188</v>
      </c>
      <c r="F1486" s="23" t="s">
        <v>15</v>
      </c>
      <c r="G1486" s="23" t="s">
        <v>3477</v>
      </c>
      <c r="H1486" s="23" t="s">
        <v>3491</v>
      </c>
      <c r="I1486" s="2" t="s">
        <v>16</v>
      </c>
      <c r="J1486" s="81">
        <v>77.959999999999994</v>
      </c>
      <c r="K1486" s="76">
        <v>0</v>
      </c>
      <c r="L1486" s="80">
        <v>0.1875</v>
      </c>
      <c r="M1486" s="82">
        <v>41187</v>
      </c>
      <c r="N1486" s="96" t="s">
        <v>3996</v>
      </c>
      <c r="O1486" s="23" t="s">
        <v>280</v>
      </c>
      <c r="P1486" s="23" t="s">
        <v>3465</v>
      </c>
      <c r="Q1486" s="23" t="s">
        <v>3471</v>
      </c>
      <c r="R1486" s="23" t="str">
        <f t="shared" si="187"/>
        <v>OK-Canadian-15N-7W-14</v>
      </c>
      <c r="S1486" s="23" t="str">
        <f t="shared" si="184"/>
        <v>15N-7W-14</v>
      </c>
      <c r="T1486" s="23" t="str">
        <f t="shared" si="185"/>
        <v>15</v>
      </c>
      <c r="U1486" s="23" t="str">
        <f t="shared" si="188"/>
        <v>N</v>
      </c>
      <c r="V1486" s="23" t="str">
        <f t="shared" si="186"/>
        <v>7</v>
      </c>
      <c r="W1486" s="23" t="str">
        <f t="shared" si="189"/>
        <v>W</v>
      </c>
      <c r="X1486" s="23" t="str">
        <f t="shared" si="190"/>
        <v>OK</v>
      </c>
      <c r="Y1486" s="184" t="str">
        <f t="shared" si="191"/>
        <v>L0008549</v>
      </c>
      <c r="Z1486" s="28"/>
      <c r="AA1486" s="28"/>
      <c r="AB1486" s="23"/>
    </row>
    <row r="1487" spans="1:28" ht="15">
      <c r="A1487" s="23" t="s">
        <v>7908</v>
      </c>
      <c r="B1487" s="23" t="s">
        <v>13</v>
      </c>
      <c r="C1487" s="2" t="s">
        <v>14</v>
      </c>
      <c r="D1487" s="23" t="s">
        <v>1625</v>
      </c>
      <c r="E1487" s="2" t="s">
        <v>1177</v>
      </c>
      <c r="F1487" s="23" t="s">
        <v>15</v>
      </c>
      <c r="G1487" s="23" t="s">
        <v>3477</v>
      </c>
      <c r="H1487" s="23" t="s">
        <v>3491</v>
      </c>
      <c r="I1487" s="2" t="s">
        <v>16</v>
      </c>
      <c r="J1487" s="81">
        <v>73.45</v>
      </c>
      <c r="K1487" s="76">
        <v>0</v>
      </c>
      <c r="L1487" s="80">
        <v>0.1875</v>
      </c>
      <c r="M1487" s="82">
        <v>38083</v>
      </c>
      <c r="N1487" s="96" t="s">
        <v>3997</v>
      </c>
      <c r="O1487" s="23" t="s">
        <v>280</v>
      </c>
      <c r="P1487" s="23" t="s">
        <v>3465</v>
      </c>
      <c r="Q1487" s="23" t="s">
        <v>3471</v>
      </c>
      <c r="R1487" s="23" t="str">
        <f t="shared" si="187"/>
        <v>OK-Canadian-15N-7W-14</v>
      </c>
      <c r="S1487" s="23" t="str">
        <f t="shared" si="184"/>
        <v>15N-7W-14</v>
      </c>
      <c r="T1487" s="23" t="str">
        <f t="shared" si="185"/>
        <v>15</v>
      </c>
      <c r="U1487" s="23" t="str">
        <f t="shared" si="188"/>
        <v>N</v>
      </c>
      <c r="V1487" s="23" t="str">
        <f t="shared" si="186"/>
        <v>7</v>
      </c>
      <c r="W1487" s="23" t="str">
        <f t="shared" si="189"/>
        <v>W</v>
      </c>
      <c r="X1487" s="23" t="str">
        <f t="shared" si="190"/>
        <v>OK</v>
      </c>
      <c r="Y1487" s="184" t="str">
        <f t="shared" si="191"/>
        <v>L0008550</v>
      </c>
      <c r="Z1487" s="28"/>
      <c r="AA1487" s="28"/>
      <c r="AB1487" s="23"/>
    </row>
    <row r="1488" spans="1:28" ht="15">
      <c r="A1488" s="2" t="s">
        <v>7909</v>
      </c>
      <c r="B1488" s="23" t="s">
        <v>13</v>
      </c>
      <c r="C1488" s="2" t="s">
        <v>14</v>
      </c>
      <c r="D1488" s="23" t="s">
        <v>1626</v>
      </c>
      <c r="E1488" s="23" t="s">
        <v>1502</v>
      </c>
      <c r="F1488" s="23" t="s">
        <v>15</v>
      </c>
      <c r="G1488" s="23" t="s">
        <v>3477</v>
      </c>
      <c r="H1488" s="23" t="s">
        <v>3491</v>
      </c>
      <c r="I1488" s="2" t="s">
        <v>16</v>
      </c>
      <c r="J1488" s="81">
        <v>81.87</v>
      </c>
      <c r="K1488" s="76">
        <v>0</v>
      </c>
      <c r="L1488" s="80">
        <v>0.1875</v>
      </c>
      <c r="M1488" s="82">
        <v>38097</v>
      </c>
      <c r="N1488" s="96" t="s">
        <v>3998</v>
      </c>
      <c r="O1488" s="23" t="s">
        <v>280</v>
      </c>
      <c r="P1488" s="23" t="s">
        <v>3465</v>
      </c>
      <c r="Q1488" s="23" t="s">
        <v>3471</v>
      </c>
      <c r="R1488" s="23" t="str">
        <f t="shared" si="187"/>
        <v>OK-Canadian-15N-7W-14</v>
      </c>
      <c r="S1488" s="23" t="str">
        <f t="shared" si="184"/>
        <v>15N-7W-14</v>
      </c>
      <c r="T1488" s="23" t="str">
        <f t="shared" si="185"/>
        <v>15</v>
      </c>
      <c r="U1488" s="23" t="str">
        <f t="shared" si="188"/>
        <v>N</v>
      </c>
      <c r="V1488" s="23" t="str">
        <f t="shared" si="186"/>
        <v>7</v>
      </c>
      <c r="W1488" s="23" t="str">
        <f t="shared" si="189"/>
        <v>W</v>
      </c>
      <c r="X1488" s="23" t="str">
        <f t="shared" si="190"/>
        <v>OK</v>
      </c>
      <c r="Y1488" s="184" t="str">
        <f t="shared" si="191"/>
        <v>L0008551</v>
      </c>
      <c r="Z1488" s="28"/>
      <c r="AA1488" s="28"/>
      <c r="AB1488" s="23"/>
    </row>
    <row r="1489" spans="1:28" ht="15">
      <c r="A1489" s="2" t="s">
        <v>7910</v>
      </c>
      <c r="B1489" s="23" t="s">
        <v>13</v>
      </c>
      <c r="C1489" s="2" t="s">
        <v>14</v>
      </c>
      <c r="D1489" s="23" t="s">
        <v>1627</v>
      </c>
      <c r="E1489" s="2" t="s">
        <v>1177</v>
      </c>
      <c r="F1489" s="23" t="s">
        <v>15</v>
      </c>
      <c r="G1489" s="23" t="s">
        <v>3477</v>
      </c>
      <c r="H1489" s="23" t="s">
        <v>3491</v>
      </c>
      <c r="I1489" s="2" t="s">
        <v>16</v>
      </c>
      <c r="J1489" s="81">
        <v>77.69</v>
      </c>
      <c r="K1489" s="76">
        <v>0</v>
      </c>
      <c r="L1489" s="80">
        <v>0.1875</v>
      </c>
      <c r="M1489" s="82">
        <v>38569</v>
      </c>
      <c r="N1489" s="96" t="s">
        <v>3999</v>
      </c>
      <c r="O1489" s="23" t="s">
        <v>280</v>
      </c>
      <c r="P1489" s="23" t="s">
        <v>3465</v>
      </c>
      <c r="Q1489" s="23" t="s">
        <v>3471</v>
      </c>
      <c r="R1489" s="23" t="str">
        <f t="shared" si="187"/>
        <v>OK-Canadian-15N-7W-14</v>
      </c>
      <c r="S1489" s="23" t="str">
        <f t="shared" si="184"/>
        <v>15N-7W-14</v>
      </c>
      <c r="T1489" s="23" t="str">
        <f t="shared" si="185"/>
        <v>15</v>
      </c>
      <c r="U1489" s="23" t="str">
        <f t="shared" si="188"/>
        <v>N</v>
      </c>
      <c r="V1489" s="23" t="str">
        <f t="shared" si="186"/>
        <v>7</v>
      </c>
      <c r="W1489" s="23" t="str">
        <f t="shared" si="189"/>
        <v>W</v>
      </c>
      <c r="X1489" s="23" t="str">
        <f t="shared" si="190"/>
        <v>OK</v>
      </c>
      <c r="Y1489" s="184" t="str">
        <f t="shared" si="191"/>
        <v>L0008552</v>
      </c>
      <c r="Z1489" s="28"/>
      <c r="AA1489" s="28"/>
      <c r="AB1489" s="23"/>
    </row>
    <row r="1490" spans="1:28" ht="15">
      <c r="A1490" s="23" t="s">
        <v>7911</v>
      </c>
      <c r="B1490" s="23" t="s">
        <v>13</v>
      </c>
      <c r="C1490" s="2" t="s">
        <v>14</v>
      </c>
      <c r="D1490" s="23" t="s">
        <v>1243</v>
      </c>
      <c r="E1490" s="23" t="s">
        <v>2864</v>
      </c>
      <c r="F1490" s="23" t="s">
        <v>15</v>
      </c>
      <c r="G1490" s="23" t="s">
        <v>3477</v>
      </c>
      <c r="H1490" s="23" t="s">
        <v>3491</v>
      </c>
      <c r="I1490" s="2" t="s">
        <v>16</v>
      </c>
      <c r="J1490" s="81">
        <v>75.150000000000006</v>
      </c>
      <c r="K1490" s="76">
        <v>0</v>
      </c>
      <c r="L1490" s="80">
        <v>0.1875</v>
      </c>
      <c r="M1490" s="82">
        <v>41847</v>
      </c>
      <c r="N1490" s="96" t="s">
        <v>4682</v>
      </c>
      <c r="O1490" s="23" t="s">
        <v>280</v>
      </c>
      <c r="P1490" s="23" t="s">
        <v>3465</v>
      </c>
      <c r="Q1490" s="23" t="s">
        <v>3471</v>
      </c>
      <c r="R1490" s="23" t="str">
        <f t="shared" si="187"/>
        <v>OK-Canadian-15N-7W-14</v>
      </c>
      <c r="S1490" s="23" t="str">
        <f t="shared" si="184"/>
        <v>15N-7W-14</v>
      </c>
      <c r="T1490" s="23" t="str">
        <f t="shared" si="185"/>
        <v>15</v>
      </c>
      <c r="U1490" s="23" t="str">
        <f t="shared" si="188"/>
        <v>N</v>
      </c>
      <c r="V1490" s="23" t="str">
        <f t="shared" si="186"/>
        <v>7</v>
      </c>
      <c r="W1490" s="23" t="str">
        <f t="shared" si="189"/>
        <v>W</v>
      </c>
      <c r="X1490" s="23" t="str">
        <f t="shared" si="190"/>
        <v>OK</v>
      </c>
      <c r="Y1490" s="184" t="str">
        <f t="shared" si="191"/>
        <v>L0008553</v>
      </c>
      <c r="Z1490" s="28"/>
      <c r="AA1490" s="28"/>
      <c r="AB1490" s="23"/>
    </row>
    <row r="1491" spans="1:28" ht="15">
      <c r="A1491" s="2" t="s">
        <v>7912</v>
      </c>
      <c r="B1491" s="23" t="s">
        <v>13</v>
      </c>
      <c r="C1491" s="2" t="s">
        <v>14</v>
      </c>
      <c r="D1491" s="23" t="s">
        <v>1628</v>
      </c>
      <c r="E1491" s="23" t="s">
        <v>1274</v>
      </c>
      <c r="F1491" s="23" t="s">
        <v>15</v>
      </c>
      <c r="G1491" s="23" t="s">
        <v>3477</v>
      </c>
      <c r="H1491" s="23" t="s">
        <v>3491</v>
      </c>
      <c r="I1491" s="2" t="s">
        <v>16</v>
      </c>
      <c r="J1491" s="81">
        <v>68.349999999999994</v>
      </c>
      <c r="K1491" s="76">
        <v>0</v>
      </c>
      <c r="L1491" s="80">
        <v>0.23</v>
      </c>
      <c r="M1491" s="82">
        <v>31310</v>
      </c>
      <c r="N1491" s="96" t="s">
        <v>5674</v>
      </c>
      <c r="O1491" s="23" t="s">
        <v>280</v>
      </c>
      <c r="P1491" s="23" t="s">
        <v>3465</v>
      </c>
      <c r="Q1491" s="23" t="s">
        <v>3471</v>
      </c>
      <c r="R1491" s="23" t="str">
        <f t="shared" si="187"/>
        <v>OK-Canadian-15N-7W-14</v>
      </c>
      <c r="S1491" s="23" t="str">
        <f t="shared" si="184"/>
        <v>15N-7W-14</v>
      </c>
      <c r="T1491" s="23" t="str">
        <f t="shared" si="185"/>
        <v>15</v>
      </c>
      <c r="U1491" s="23" t="str">
        <f t="shared" si="188"/>
        <v>N</v>
      </c>
      <c r="V1491" s="23" t="str">
        <f t="shared" si="186"/>
        <v>7</v>
      </c>
      <c r="W1491" s="23" t="str">
        <f t="shared" si="189"/>
        <v>W</v>
      </c>
      <c r="X1491" s="23" t="str">
        <f t="shared" si="190"/>
        <v>OK</v>
      </c>
      <c r="Y1491" s="184" t="str">
        <f t="shared" si="191"/>
        <v>L0008554</v>
      </c>
      <c r="Z1491" s="28"/>
      <c r="AA1491" s="28"/>
      <c r="AB1491" s="23"/>
    </row>
    <row r="1492" spans="1:28" ht="15">
      <c r="A1492" s="2" t="s">
        <v>7913</v>
      </c>
      <c r="B1492" s="23" t="s">
        <v>13</v>
      </c>
      <c r="C1492" s="2" t="s">
        <v>14</v>
      </c>
      <c r="D1492" s="23" t="s">
        <v>1629</v>
      </c>
      <c r="E1492" s="23" t="s">
        <v>3188</v>
      </c>
      <c r="F1492" s="23" t="s">
        <v>15</v>
      </c>
      <c r="G1492" s="23" t="s">
        <v>3477</v>
      </c>
      <c r="H1492" s="23" t="s">
        <v>3491</v>
      </c>
      <c r="I1492" s="2" t="s">
        <v>16</v>
      </c>
      <c r="J1492" s="81">
        <v>159.41</v>
      </c>
      <c r="K1492" s="76">
        <v>0</v>
      </c>
      <c r="L1492" s="80">
        <v>0.23</v>
      </c>
      <c r="M1492" s="82">
        <v>31614</v>
      </c>
      <c r="N1492" s="96" t="s">
        <v>5675</v>
      </c>
      <c r="O1492" s="23" t="s">
        <v>280</v>
      </c>
      <c r="P1492" s="23" t="s">
        <v>3465</v>
      </c>
      <c r="Q1492" s="23" t="s">
        <v>3471</v>
      </c>
      <c r="R1492" s="23" t="str">
        <f t="shared" si="187"/>
        <v>OK-Canadian-15N-7W-14</v>
      </c>
      <c r="S1492" s="23" t="str">
        <f t="shared" si="184"/>
        <v>15N-7W-14</v>
      </c>
      <c r="T1492" s="23" t="str">
        <f t="shared" si="185"/>
        <v>15</v>
      </c>
      <c r="U1492" s="23" t="str">
        <f t="shared" si="188"/>
        <v>N</v>
      </c>
      <c r="V1492" s="23" t="str">
        <f t="shared" si="186"/>
        <v>7</v>
      </c>
      <c r="W1492" s="23" t="str">
        <f t="shared" si="189"/>
        <v>W</v>
      </c>
      <c r="X1492" s="23" t="str">
        <f t="shared" si="190"/>
        <v>OK</v>
      </c>
      <c r="Y1492" s="184" t="str">
        <f t="shared" si="191"/>
        <v>L0008555</v>
      </c>
      <c r="Z1492" s="28"/>
      <c r="AA1492" s="28"/>
      <c r="AB1492" s="23"/>
    </row>
    <row r="1493" spans="1:28" ht="15">
      <c r="A1493" s="23" t="s">
        <v>7914</v>
      </c>
      <c r="B1493" s="23" t="s">
        <v>13</v>
      </c>
      <c r="C1493" s="2" t="s">
        <v>14</v>
      </c>
      <c r="D1493" s="23" t="s">
        <v>1630</v>
      </c>
      <c r="E1493" s="23" t="s">
        <v>3063</v>
      </c>
      <c r="F1493" s="23" t="s">
        <v>15</v>
      </c>
      <c r="G1493" s="23" t="s">
        <v>3477</v>
      </c>
      <c r="H1493" s="23" t="s">
        <v>3491</v>
      </c>
      <c r="I1493" s="2" t="s">
        <v>16</v>
      </c>
      <c r="J1493" s="81">
        <v>86.89</v>
      </c>
      <c r="K1493" s="76">
        <v>0</v>
      </c>
      <c r="L1493" s="80">
        <v>0.23</v>
      </c>
      <c r="M1493" s="82">
        <v>32119</v>
      </c>
      <c r="N1493" s="96" t="s">
        <v>4000</v>
      </c>
      <c r="O1493" s="23" t="s">
        <v>280</v>
      </c>
      <c r="P1493" s="23" t="s">
        <v>3465</v>
      </c>
      <c r="Q1493" s="23" t="s">
        <v>3471</v>
      </c>
      <c r="R1493" s="23" t="str">
        <f t="shared" si="187"/>
        <v>OK-Canadian-15N-7W-14</v>
      </c>
      <c r="S1493" s="23" t="str">
        <f t="shared" si="184"/>
        <v>15N-7W-14</v>
      </c>
      <c r="T1493" s="23" t="str">
        <f t="shared" si="185"/>
        <v>15</v>
      </c>
      <c r="U1493" s="23" t="str">
        <f t="shared" si="188"/>
        <v>N</v>
      </c>
      <c r="V1493" s="23" t="str">
        <f t="shared" si="186"/>
        <v>7</v>
      </c>
      <c r="W1493" s="23" t="str">
        <f t="shared" si="189"/>
        <v>W</v>
      </c>
      <c r="X1493" s="23" t="str">
        <f t="shared" si="190"/>
        <v>OK</v>
      </c>
      <c r="Y1493" s="184" t="str">
        <f t="shared" si="191"/>
        <v>L0008556</v>
      </c>
      <c r="Z1493" s="28"/>
      <c r="AA1493" s="28"/>
      <c r="AB1493" s="23"/>
    </row>
    <row r="1494" spans="1:28" ht="15">
      <c r="A1494" s="2" t="s">
        <v>7915</v>
      </c>
      <c r="B1494" s="23" t="s">
        <v>13</v>
      </c>
      <c r="C1494" s="2" t="s">
        <v>14</v>
      </c>
      <c r="D1494" s="23" t="s">
        <v>1631</v>
      </c>
      <c r="E1494" s="2" t="s">
        <v>553</v>
      </c>
      <c r="F1494" s="23" t="s">
        <v>15</v>
      </c>
      <c r="G1494" s="23" t="s">
        <v>3477</v>
      </c>
      <c r="H1494" s="23" t="s">
        <v>3491</v>
      </c>
      <c r="I1494" s="2" t="s">
        <v>16</v>
      </c>
      <c r="J1494" s="81">
        <v>172.89</v>
      </c>
      <c r="K1494" s="76">
        <v>0</v>
      </c>
      <c r="L1494" s="80">
        <v>0.23</v>
      </c>
      <c r="M1494" s="82">
        <v>34604</v>
      </c>
      <c r="N1494" s="96" t="s">
        <v>38</v>
      </c>
      <c r="O1494" s="23" t="s">
        <v>280</v>
      </c>
      <c r="P1494" s="23" t="s">
        <v>3465</v>
      </c>
      <c r="Q1494" s="23" t="s">
        <v>3471</v>
      </c>
      <c r="R1494" s="23" t="str">
        <f t="shared" si="187"/>
        <v>OK-Canadian-15N-7W-14</v>
      </c>
      <c r="S1494" s="23" t="str">
        <f t="shared" si="184"/>
        <v>15N-7W-14</v>
      </c>
      <c r="T1494" s="23" t="str">
        <f t="shared" si="185"/>
        <v>15</v>
      </c>
      <c r="U1494" s="23" t="str">
        <f t="shared" si="188"/>
        <v>N</v>
      </c>
      <c r="V1494" s="23" t="str">
        <f t="shared" si="186"/>
        <v>7</v>
      </c>
      <c r="W1494" s="23" t="str">
        <f t="shared" si="189"/>
        <v>W</v>
      </c>
      <c r="X1494" s="23" t="str">
        <f t="shared" si="190"/>
        <v>OK</v>
      </c>
      <c r="Y1494" s="184" t="str">
        <f t="shared" si="191"/>
        <v>L0008557</v>
      </c>
      <c r="Z1494" s="28"/>
      <c r="AA1494" s="28"/>
      <c r="AB1494" s="23"/>
    </row>
    <row r="1495" spans="1:28" ht="15">
      <c r="A1495" s="2" t="s">
        <v>7916</v>
      </c>
      <c r="B1495" s="23" t="s">
        <v>13</v>
      </c>
      <c r="C1495" s="2" t="s">
        <v>14</v>
      </c>
      <c r="D1495" s="23" t="s">
        <v>1632</v>
      </c>
      <c r="E1495" s="23" t="s">
        <v>1502</v>
      </c>
      <c r="F1495" s="23" t="s">
        <v>15</v>
      </c>
      <c r="G1495" s="23" t="s">
        <v>3477</v>
      </c>
      <c r="H1495" s="23" t="s">
        <v>3491</v>
      </c>
      <c r="I1495" s="2" t="s">
        <v>16</v>
      </c>
      <c r="J1495" s="81">
        <v>77.989999999999995</v>
      </c>
      <c r="K1495" s="76">
        <v>0</v>
      </c>
      <c r="L1495" s="80">
        <v>0.23</v>
      </c>
      <c r="M1495" s="82">
        <v>31659</v>
      </c>
      <c r="N1495" s="96" t="s">
        <v>3591</v>
      </c>
      <c r="O1495" s="23" t="s">
        <v>280</v>
      </c>
      <c r="P1495" s="23" t="s">
        <v>3465</v>
      </c>
      <c r="Q1495" s="23" t="s">
        <v>3471</v>
      </c>
      <c r="R1495" s="23" t="str">
        <f t="shared" si="187"/>
        <v>OK-Canadian-15N-7W-14</v>
      </c>
      <c r="S1495" s="23" t="str">
        <f t="shared" si="184"/>
        <v>15N-7W-14</v>
      </c>
      <c r="T1495" s="23" t="str">
        <f t="shared" si="185"/>
        <v>15</v>
      </c>
      <c r="U1495" s="23" t="str">
        <f t="shared" si="188"/>
        <v>N</v>
      </c>
      <c r="V1495" s="23" t="str">
        <f t="shared" si="186"/>
        <v>7</v>
      </c>
      <c r="W1495" s="23" t="str">
        <f t="shared" si="189"/>
        <v>W</v>
      </c>
      <c r="X1495" s="23" t="str">
        <f t="shared" si="190"/>
        <v>OK</v>
      </c>
      <c r="Y1495" s="184" t="str">
        <f t="shared" si="191"/>
        <v>L0008558</v>
      </c>
      <c r="Z1495" s="28"/>
      <c r="AA1495" s="28"/>
      <c r="AB1495" s="23"/>
    </row>
    <row r="1496" spans="1:28" ht="15">
      <c r="A1496" s="23" t="s">
        <v>7917</v>
      </c>
      <c r="B1496" s="23" t="s">
        <v>13</v>
      </c>
      <c r="C1496" s="2" t="s">
        <v>14</v>
      </c>
      <c r="D1496" s="23" t="s">
        <v>1633</v>
      </c>
      <c r="E1496" s="23" t="s">
        <v>3188</v>
      </c>
      <c r="F1496" s="23" t="s">
        <v>15</v>
      </c>
      <c r="G1496" s="23" t="s">
        <v>3477</v>
      </c>
      <c r="H1496" s="23" t="s">
        <v>3491</v>
      </c>
      <c r="I1496" s="2" t="s">
        <v>16</v>
      </c>
      <c r="J1496" s="81">
        <v>77.41</v>
      </c>
      <c r="K1496" s="76">
        <v>0</v>
      </c>
      <c r="L1496" s="80">
        <v>0.23</v>
      </c>
      <c r="M1496" s="82">
        <v>31673</v>
      </c>
      <c r="N1496" s="96" t="s">
        <v>3592</v>
      </c>
      <c r="O1496" s="23" t="s">
        <v>280</v>
      </c>
      <c r="P1496" s="23" t="s">
        <v>3465</v>
      </c>
      <c r="Q1496" s="23" t="s">
        <v>3471</v>
      </c>
      <c r="R1496" s="23" t="str">
        <f t="shared" si="187"/>
        <v>OK-Canadian-15N-7W-14</v>
      </c>
      <c r="S1496" s="23" t="str">
        <f t="shared" si="184"/>
        <v>15N-7W-14</v>
      </c>
      <c r="T1496" s="23" t="str">
        <f t="shared" si="185"/>
        <v>15</v>
      </c>
      <c r="U1496" s="23" t="str">
        <f t="shared" si="188"/>
        <v>N</v>
      </c>
      <c r="V1496" s="23" t="str">
        <f t="shared" si="186"/>
        <v>7</v>
      </c>
      <c r="W1496" s="23" t="str">
        <f t="shared" si="189"/>
        <v>W</v>
      </c>
      <c r="X1496" s="23" t="str">
        <f t="shared" si="190"/>
        <v>OK</v>
      </c>
      <c r="Y1496" s="184" t="str">
        <f t="shared" si="191"/>
        <v>L0008559</v>
      </c>
      <c r="Z1496" s="28"/>
      <c r="AA1496" s="28"/>
      <c r="AB1496" s="23"/>
    </row>
    <row r="1497" spans="1:28" ht="15">
      <c r="A1497" s="2" t="s">
        <v>7918</v>
      </c>
      <c r="B1497" s="23" t="s">
        <v>13</v>
      </c>
      <c r="C1497" s="2" t="s">
        <v>14</v>
      </c>
      <c r="D1497" s="23" t="s">
        <v>1634</v>
      </c>
      <c r="E1497" s="23" t="s">
        <v>3126</v>
      </c>
      <c r="F1497" s="23" t="s">
        <v>15</v>
      </c>
      <c r="G1497" s="23" t="s">
        <v>3477</v>
      </c>
      <c r="H1497" s="23" t="s">
        <v>3491</v>
      </c>
      <c r="I1497" s="2" t="s">
        <v>16</v>
      </c>
      <c r="J1497" s="81">
        <v>81.69</v>
      </c>
      <c r="K1497" s="76">
        <v>0</v>
      </c>
      <c r="L1497" s="80">
        <v>0.23</v>
      </c>
      <c r="M1497" s="82">
        <v>32143</v>
      </c>
      <c r="N1497" s="96" t="s">
        <v>3593</v>
      </c>
      <c r="O1497" s="23" t="s">
        <v>280</v>
      </c>
      <c r="P1497" s="23" t="s">
        <v>3465</v>
      </c>
      <c r="Q1497" s="23" t="s">
        <v>3471</v>
      </c>
      <c r="R1497" s="23" t="str">
        <f t="shared" si="187"/>
        <v>OK-Canadian-15N-7W-14</v>
      </c>
      <c r="S1497" s="23" t="str">
        <f t="shared" si="184"/>
        <v>15N-7W-14</v>
      </c>
      <c r="T1497" s="23" t="str">
        <f t="shared" si="185"/>
        <v>15</v>
      </c>
      <c r="U1497" s="23" t="str">
        <f t="shared" si="188"/>
        <v>N</v>
      </c>
      <c r="V1497" s="23" t="str">
        <f t="shared" si="186"/>
        <v>7</v>
      </c>
      <c r="W1497" s="23" t="str">
        <f t="shared" si="189"/>
        <v>W</v>
      </c>
      <c r="X1497" s="23" t="str">
        <f t="shared" si="190"/>
        <v>OK</v>
      </c>
      <c r="Y1497" s="184" t="str">
        <f t="shared" si="191"/>
        <v>L0008560</v>
      </c>
      <c r="Z1497" s="28"/>
      <c r="AA1497" s="28"/>
      <c r="AB1497" s="23"/>
    </row>
    <row r="1498" spans="1:28" ht="15">
      <c r="A1498" s="2" t="s">
        <v>7919</v>
      </c>
      <c r="B1498" s="23" t="s">
        <v>13</v>
      </c>
      <c r="C1498" s="2" t="s">
        <v>14</v>
      </c>
      <c r="D1498" s="23" t="s">
        <v>1635</v>
      </c>
      <c r="E1498" s="2" t="s">
        <v>898</v>
      </c>
      <c r="F1498" s="23" t="s">
        <v>15</v>
      </c>
      <c r="G1498" s="23" t="s">
        <v>3477</v>
      </c>
      <c r="H1498" s="23" t="s">
        <v>3491</v>
      </c>
      <c r="I1498" s="2" t="s">
        <v>16</v>
      </c>
      <c r="J1498" s="81">
        <v>75.83</v>
      </c>
      <c r="K1498" s="76">
        <v>0</v>
      </c>
      <c r="L1498" s="80">
        <v>0.23</v>
      </c>
      <c r="M1498" s="82">
        <v>34663</v>
      </c>
      <c r="N1498" s="96" t="s">
        <v>3594</v>
      </c>
      <c r="O1498" s="23" t="s">
        <v>280</v>
      </c>
      <c r="P1498" s="23" t="s">
        <v>3465</v>
      </c>
      <c r="Q1498" s="23" t="s">
        <v>3471</v>
      </c>
      <c r="R1498" s="23" t="str">
        <f t="shared" si="187"/>
        <v>OK-Canadian-15N-7W-14</v>
      </c>
      <c r="S1498" s="23" t="str">
        <f t="shared" si="184"/>
        <v>15N-7W-14</v>
      </c>
      <c r="T1498" s="23" t="str">
        <f t="shared" si="185"/>
        <v>15</v>
      </c>
      <c r="U1498" s="23" t="str">
        <f t="shared" si="188"/>
        <v>N</v>
      </c>
      <c r="V1498" s="23" t="str">
        <f t="shared" si="186"/>
        <v>7</v>
      </c>
      <c r="W1498" s="23" t="str">
        <f t="shared" si="189"/>
        <v>W</v>
      </c>
      <c r="X1498" s="23" t="str">
        <f t="shared" si="190"/>
        <v>OK</v>
      </c>
      <c r="Y1498" s="184" t="str">
        <f t="shared" si="191"/>
        <v>L0008561</v>
      </c>
      <c r="Z1498" s="28"/>
      <c r="AA1498" s="28"/>
      <c r="AB1498" s="23"/>
    </row>
    <row r="1499" spans="1:28" ht="15">
      <c r="A1499" s="23" t="s">
        <v>7920</v>
      </c>
      <c r="B1499" s="23" t="s">
        <v>13</v>
      </c>
      <c r="C1499" s="2" t="s">
        <v>14</v>
      </c>
      <c r="D1499" s="23" t="s">
        <v>1636</v>
      </c>
      <c r="E1499" s="23" t="s">
        <v>2207</v>
      </c>
      <c r="F1499" s="23" t="s">
        <v>15</v>
      </c>
      <c r="G1499" s="23" t="s">
        <v>3477</v>
      </c>
      <c r="H1499" s="23" t="s">
        <v>3491</v>
      </c>
      <c r="I1499" s="2" t="s">
        <v>16</v>
      </c>
      <c r="J1499" s="81">
        <v>81.02</v>
      </c>
      <c r="K1499" s="76">
        <v>0</v>
      </c>
      <c r="L1499" s="80">
        <v>0.23</v>
      </c>
      <c r="M1499" s="82">
        <v>31659</v>
      </c>
      <c r="N1499" s="96" t="s">
        <v>3595</v>
      </c>
      <c r="O1499" s="23" t="s">
        <v>280</v>
      </c>
      <c r="P1499" s="23" t="s">
        <v>3465</v>
      </c>
      <c r="Q1499" s="23" t="s">
        <v>3471</v>
      </c>
      <c r="R1499" s="23" t="str">
        <f t="shared" si="187"/>
        <v>OK-Canadian-15N-7W-14</v>
      </c>
      <c r="S1499" s="23" t="str">
        <f t="shared" si="184"/>
        <v>15N-7W-14</v>
      </c>
      <c r="T1499" s="23" t="str">
        <f t="shared" si="185"/>
        <v>15</v>
      </c>
      <c r="U1499" s="23" t="str">
        <f t="shared" si="188"/>
        <v>N</v>
      </c>
      <c r="V1499" s="23" t="str">
        <f t="shared" si="186"/>
        <v>7</v>
      </c>
      <c r="W1499" s="23" t="str">
        <f t="shared" si="189"/>
        <v>W</v>
      </c>
      <c r="X1499" s="23" t="str">
        <f t="shared" si="190"/>
        <v>OK</v>
      </c>
      <c r="Y1499" s="184" t="str">
        <f t="shared" si="191"/>
        <v>L0008562</v>
      </c>
      <c r="Z1499" s="28"/>
      <c r="AA1499" s="28"/>
      <c r="AB1499" s="23"/>
    </row>
    <row r="1500" spans="1:28" ht="15">
      <c r="A1500" s="2" t="s">
        <v>7921</v>
      </c>
      <c r="B1500" s="23" t="s">
        <v>13</v>
      </c>
      <c r="C1500" s="2" t="s">
        <v>14</v>
      </c>
      <c r="D1500" s="23" t="s">
        <v>1637</v>
      </c>
      <c r="E1500" s="2" t="s">
        <v>174</v>
      </c>
      <c r="F1500" s="23" t="s">
        <v>15</v>
      </c>
      <c r="G1500" s="23" t="s">
        <v>3477</v>
      </c>
      <c r="H1500" s="23" t="s">
        <v>3491</v>
      </c>
      <c r="I1500" s="2" t="s">
        <v>16</v>
      </c>
      <c r="J1500" s="81">
        <v>82.87</v>
      </c>
      <c r="K1500" s="76">
        <v>0</v>
      </c>
      <c r="L1500" s="80">
        <v>0.23</v>
      </c>
      <c r="M1500" s="82">
        <v>31673</v>
      </c>
      <c r="N1500" s="96" t="s">
        <v>3596</v>
      </c>
      <c r="O1500" s="23" t="s">
        <v>280</v>
      </c>
      <c r="P1500" s="23" t="s">
        <v>3465</v>
      </c>
      <c r="Q1500" s="23" t="s">
        <v>3471</v>
      </c>
      <c r="R1500" s="23" t="str">
        <f t="shared" si="187"/>
        <v>OK-Canadian-15N-7W-14</v>
      </c>
      <c r="S1500" s="23" t="str">
        <f t="shared" si="184"/>
        <v>15N-7W-14</v>
      </c>
      <c r="T1500" s="23" t="str">
        <f t="shared" si="185"/>
        <v>15</v>
      </c>
      <c r="U1500" s="23" t="str">
        <f t="shared" si="188"/>
        <v>N</v>
      </c>
      <c r="V1500" s="23" t="str">
        <f t="shared" si="186"/>
        <v>7</v>
      </c>
      <c r="W1500" s="23" t="str">
        <f t="shared" si="189"/>
        <v>W</v>
      </c>
      <c r="X1500" s="23" t="str">
        <f t="shared" si="190"/>
        <v>OK</v>
      </c>
      <c r="Y1500" s="184" t="str">
        <f t="shared" si="191"/>
        <v>L0008563</v>
      </c>
      <c r="Z1500" s="28"/>
      <c r="AA1500" s="28"/>
      <c r="AB1500" s="23"/>
    </row>
    <row r="1501" spans="1:28" ht="15">
      <c r="A1501" s="2" t="s">
        <v>7922</v>
      </c>
      <c r="B1501" s="23" t="s">
        <v>13</v>
      </c>
      <c r="C1501" s="2" t="s">
        <v>14</v>
      </c>
      <c r="D1501" s="23" t="s">
        <v>1638</v>
      </c>
      <c r="E1501" s="23" t="s">
        <v>3126</v>
      </c>
      <c r="F1501" s="23" t="s">
        <v>15</v>
      </c>
      <c r="G1501" s="23" t="s">
        <v>3477</v>
      </c>
      <c r="H1501" s="23" t="s">
        <v>3491</v>
      </c>
      <c r="I1501" s="2" t="s">
        <v>16</v>
      </c>
      <c r="J1501" s="81">
        <v>84.71</v>
      </c>
      <c r="K1501" s="76">
        <v>0</v>
      </c>
      <c r="L1501" s="80">
        <v>0.23</v>
      </c>
      <c r="M1501" s="82">
        <v>32143</v>
      </c>
      <c r="N1501" s="96" t="s">
        <v>3597</v>
      </c>
      <c r="O1501" s="23" t="s">
        <v>280</v>
      </c>
      <c r="P1501" s="23" t="s">
        <v>3465</v>
      </c>
      <c r="Q1501" s="23" t="s">
        <v>3471</v>
      </c>
      <c r="R1501" s="23" t="str">
        <f t="shared" si="187"/>
        <v>OK-Canadian-15N-7W-14</v>
      </c>
      <c r="S1501" s="23" t="str">
        <f t="shared" si="184"/>
        <v>15N-7W-14</v>
      </c>
      <c r="T1501" s="23" t="str">
        <f t="shared" si="185"/>
        <v>15</v>
      </c>
      <c r="U1501" s="23" t="str">
        <f t="shared" si="188"/>
        <v>N</v>
      </c>
      <c r="V1501" s="23" t="str">
        <f t="shared" si="186"/>
        <v>7</v>
      </c>
      <c r="W1501" s="23" t="str">
        <f t="shared" si="189"/>
        <v>W</v>
      </c>
      <c r="X1501" s="23" t="str">
        <f t="shared" si="190"/>
        <v>OK</v>
      </c>
      <c r="Y1501" s="184" t="str">
        <f t="shared" si="191"/>
        <v>L0008564</v>
      </c>
      <c r="Z1501" s="28"/>
      <c r="AA1501" s="28"/>
      <c r="AB1501" s="23"/>
    </row>
    <row r="1502" spans="1:28" ht="15">
      <c r="A1502" s="23" t="s">
        <v>7923</v>
      </c>
      <c r="B1502" s="23" t="s">
        <v>13</v>
      </c>
      <c r="C1502" s="2" t="s">
        <v>14</v>
      </c>
      <c r="D1502" s="23" t="s">
        <v>1639</v>
      </c>
      <c r="E1502" s="2" t="s">
        <v>354</v>
      </c>
      <c r="F1502" s="23" t="s">
        <v>15</v>
      </c>
      <c r="G1502" s="23" t="s">
        <v>3477</v>
      </c>
      <c r="H1502" s="23" t="s">
        <v>3491</v>
      </c>
      <c r="I1502" s="2" t="s">
        <v>16</v>
      </c>
      <c r="J1502" s="81">
        <v>79.42</v>
      </c>
      <c r="K1502" s="76">
        <v>0</v>
      </c>
      <c r="L1502" s="80">
        <v>0.23</v>
      </c>
      <c r="M1502" s="82">
        <v>34663</v>
      </c>
      <c r="N1502" s="96" t="s">
        <v>5676</v>
      </c>
      <c r="O1502" s="23" t="s">
        <v>280</v>
      </c>
      <c r="P1502" s="23" t="s">
        <v>3465</v>
      </c>
      <c r="Q1502" s="23" t="s">
        <v>3471</v>
      </c>
      <c r="R1502" s="23" t="str">
        <f t="shared" si="187"/>
        <v>OK-Canadian-15N-7W-14</v>
      </c>
      <c r="S1502" s="23" t="str">
        <f t="shared" si="184"/>
        <v>15N-7W-14</v>
      </c>
      <c r="T1502" s="23" t="str">
        <f t="shared" si="185"/>
        <v>15</v>
      </c>
      <c r="U1502" s="23" t="str">
        <f t="shared" si="188"/>
        <v>N</v>
      </c>
      <c r="V1502" s="23" t="str">
        <f t="shared" si="186"/>
        <v>7</v>
      </c>
      <c r="W1502" s="23" t="str">
        <f t="shared" si="189"/>
        <v>W</v>
      </c>
      <c r="X1502" s="23" t="str">
        <f t="shared" si="190"/>
        <v>OK</v>
      </c>
      <c r="Y1502" s="184" t="str">
        <f t="shared" si="191"/>
        <v>L0008565</v>
      </c>
      <c r="Z1502" s="28"/>
      <c r="AA1502" s="28"/>
      <c r="AB1502" s="23"/>
    </row>
    <row r="1503" spans="1:28" ht="15">
      <c r="A1503" s="2" t="s">
        <v>7924</v>
      </c>
      <c r="B1503" s="23" t="s">
        <v>13</v>
      </c>
      <c r="C1503" s="2" t="s">
        <v>14</v>
      </c>
      <c r="D1503" s="23" t="s">
        <v>1640</v>
      </c>
      <c r="E1503" s="2" t="s">
        <v>955</v>
      </c>
      <c r="F1503" s="23" t="s">
        <v>15</v>
      </c>
      <c r="G1503" s="23" t="s">
        <v>3477</v>
      </c>
      <c r="H1503" s="23" t="s">
        <v>3491</v>
      </c>
      <c r="I1503" s="2" t="s">
        <v>16</v>
      </c>
      <c r="J1503" s="81">
        <v>158.01</v>
      </c>
      <c r="K1503" s="76">
        <v>0</v>
      </c>
      <c r="L1503" s="80">
        <v>0.23</v>
      </c>
      <c r="M1503" s="82">
        <v>31842</v>
      </c>
      <c r="N1503" s="96" t="s">
        <v>4001</v>
      </c>
      <c r="O1503" s="23" t="s">
        <v>280</v>
      </c>
      <c r="P1503" s="23" t="s">
        <v>3465</v>
      </c>
      <c r="Q1503" s="23" t="s">
        <v>3471</v>
      </c>
      <c r="R1503" s="23" t="str">
        <f t="shared" si="187"/>
        <v>OK-Canadian-15N-7W-14</v>
      </c>
      <c r="S1503" s="23" t="str">
        <f t="shared" si="184"/>
        <v>15N-7W-14</v>
      </c>
      <c r="T1503" s="23" t="str">
        <f t="shared" si="185"/>
        <v>15</v>
      </c>
      <c r="U1503" s="23" t="str">
        <f t="shared" si="188"/>
        <v>N</v>
      </c>
      <c r="V1503" s="23" t="str">
        <f t="shared" si="186"/>
        <v>7</v>
      </c>
      <c r="W1503" s="23" t="str">
        <f t="shared" si="189"/>
        <v>W</v>
      </c>
      <c r="X1503" s="23" t="str">
        <f t="shared" si="190"/>
        <v>OK</v>
      </c>
      <c r="Y1503" s="184" t="str">
        <f t="shared" si="191"/>
        <v>L0008566</v>
      </c>
      <c r="Z1503" s="28"/>
      <c r="AA1503" s="28"/>
      <c r="AB1503" s="23"/>
    </row>
    <row r="1504" spans="1:28" ht="15">
      <c r="A1504" s="2" t="s">
        <v>7925</v>
      </c>
      <c r="B1504" s="23" t="s">
        <v>13</v>
      </c>
      <c r="C1504" s="2" t="s">
        <v>14</v>
      </c>
      <c r="D1504" s="23" t="s">
        <v>1641</v>
      </c>
      <c r="E1504" s="23" t="s">
        <v>2207</v>
      </c>
      <c r="F1504" s="23" t="s">
        <v>15</v>
      </c>
      <c r="G1504" s="23" t="s">
        <v>3477</v>
      </c>
      <c r="H1504" s="23" t="s">
        <v>3491</v>
      </c>
      <c r="I1504" s="2" t="s">
        <v>16</v>
      </c>
      <c r="J1504" s="81">
        <v>152.62</v>
      </c>
      <c r="K1504" s="76">
        <v>0</v>
      </c>
      <c r="L1504" s="80">
        <v>0.23</v>
      </c>
      <c r="M1504" s="82">
        <v>31851</v>
      </c>
      <c r="N1504" s="96" t="s">
        <v>5677</v>
      </c>
      <c r="O1504" s="23" t="s">
        <v>280</v>
      </c>
      <c r="P1504" s="23" t="s">
        <v>3465</v>
      </c>
      <c r="Q1504" s="23" t="s">
        <v>3471</v>
      </c>
      <c r="R1504" s="23" t="str">
        <f t="shared" si="187"/>
        <v>OK-Canadian-15N-7W-14</v>
      </c>
      <c r="S1504" s="23" t="str">
        <f t="shared" si="184"/>
        <v>15N-7W-14</v>
      </c>
      <c r="T1504" s="23" t="str">
        <f t="shared" si="185"/>
        <v>15</v>
      </c>
      <c r="U1504" s="23" t="str">
        <f t="shared" si="188"/>
        <v>N</v>
      </c>
      <c r="V1504" s="23" t="str">
        <f t="shared" si="186"/>
        <v>7</v>
      </c>
      <c r="W1504" s="23" t="str">
        <f t="shared" si="189"/>
        <v>W</v>
      </c>
      <c r="X1504" s="23" t="str">
        <f t="shared" si="190"/>
        <v>OK</v>
      </c>
      <c r="Y1504" s="184" t="str">
        <f t="shared" si="191"/>
        <v>L0008567</v>
      </c>
      <c r="Z1504" s="28"/>
      <c r="AA1504" s="28"/>
      <c r="AB1504" s="23"/>
    </row>
    <row r="1505" spans="1:28" ht="15">
      <c r="A1505" s="23" t="s">
        <v>7926</v>
      </c>
      <c r="B1505" s="23" t="s">
        <v>13</v>
      </c>
      <c r="C1505" s="2" t="s">
        <v>14</v>
      </c>
      <c r="D1505" s="23" t="s">
        <v>1642</v>
      </c>
      <c r="E1505" s="23" t="s">
        <v>1702</v>
      </c>
      <c r="F1505" s="23" t="s">
        <v>15</v>
      </c>
      <c r="G1505" s="23" t="s">
        <v>3477</v>
      </c>
      <c r="H1505" s="23" t="s">
        <v>3491</v>
      </c>
      <c r="I1505" s="2" t="s">
        <v>16</v>
      </c>
      <c r="J1505" s="81">
        <v>153.03</v>
      </c>
      <c r="K1505" s="76">
        <v>0</v>
      </c>
      <c r="L1505" s="80">
        <v>0.23</v>
      </c>
      <c r="M1505" s="82">
        <v>32321</v>
      </c>
      <c r="N1505" s="96" t="s">
        <v>4001</v>
      </c>
      <c r="O1505" s="23" t="s">
        <v>280</v>
      </c>
      <c r="P1505" s="23" t="s">
        <v>3465</v>
      </c>
      <c r="Q1505" s="23" t="s">
        <v>3471</v>
      </c>
      <c r="R1505" s="23" t="str">
        <f t="shared" si="187"/>
        <v>OK-Canadian-15N-7W-14</v>
      </c>
      <c r="S1505" s="23" t="str">
        <f t="shared" si="184"/>
        <v>15N-7W-14</v>
      </c>
      <c r="T1505" s="23" t="str">
        <f t="shared" si="185"/>
        <v>15</v>
      </c>
      <c r="U1505" s="23" t="str">
        <f t="shared" si="188"/>
        <v>N</v>
      </c>
      <c r="V1505" s="23" t="str">
        <f t="shared" si="186"/>
        <v>7</v>
      </c>
      <c r="W1505" s="23" t="str">
        <f t="shared" si="189"/>
        <v>W</v>
      </c>
      <c r="X1505" s="23" t="str">
        <f t="shared" si="190"/>
        <v>OK</v>
      </c>
      <c r="Y1505" s="184" t="str">
        <f t="shared" si="191"/>
        <v>L0008568</v>
      </c>
      <c r="Z1505" s="28"/>
      <c r="AA1505" s="28"/>
      <c r="AB1505" s="23"/>
    </row>
    <row r="1506" spans="1:28" ht="15">
      <c r="A1506" s="2" t="s">
        <v>7927</v>
      </c>
      <c r="B1506" s="23" t="s">
        <v>13</v>
      </c>
      <c r="C1506" s="2" t="s">
        <v>14</v>
      </c>
      <c r="D1506" s="23" t="s">
        <v>1643</v>
      </c>
      <c r="E1506" s="23" t="s">
        <v>2404</v>
      </c>
      <c r="F1506" s="23" t="s">
        <v>15</v>
      </c>
      <c r="G1506" s="23" t="s">
        <v>3477</v>
      </c>
      <c r="H1506" s="23" t="s">
        <v>3491</v>
      </c>
      <c r="I1506" s="2" t="s">
        <v>16</v>
      </c>
      <c r="J1506" s="81">
        <v>78.91</v>
      </c>
      <c r="K1506" s="76">
        <v>0</v>
      </c>
      <c r="L1506" s="80">
        <v>0.23</v>
      </c>
      <c r="M1506" s="82">
        <v>35370</v>
      </c>
      <c r="N1506" s="96" t="s">
        <v>39</v>
      </c>
      <c r="O1506" s="23" t="s">
        <v>280</v>
      </c>
      <c r="P1506" s="23" t="s">
        <v>3465</v>
      </c>
      <c r="Q1506" s="23" t="s">
        <v>3471</v>
      </c>
      <c r="R1506" s="23" t="str">
        <f t="shared" si="187"/>
        <v>OK-Canadian-15N-7W-14</v>
      </c>
      <c r="S1506" s="23" t="str">
        <f t="shared" si="184"/>
        <v>15N-7W-14</v>
      </c>
      <c r="T1506" s="23" t="str">
        <f t="shared" si="185"/>
        <v>15</v>
      </c>
      <c r="U1506" s="23" t="str">
        <f t="shared" si="188"/>
        <v>N</v>
      </c>
      <c r="V1506" s="23" t="str">
        <f t="shared" si="186"/>
        <v>7</v>
      </c>
      <c r="W1506" s="23" t="str">
        <f t="shared" si="189"/>
        <v>W</v>
      </c>
      <c r="X1506" s="23" t="str">
        <f t="shared" si="190"/>
        <v>OK</v>
      </c>
      <c r="Y1506" s="184" t="str">
        <f t="shared" si="191"/>
        <v>L0008569</v>
      </c>
      <c r="Z1506" s="28"/>
      <c r="AA1506" s="28"/>
      <c r="AB1506" s="23"/>
    </row>
    <row r="1507" spans="1:28" ht="15">
      <c r="A1507" s="2" t="s">
        <v>7928</v>
      </c>
      <c r="B1507" s="2" t="s">
        <v>13</v>
      </c>
      <c r="C1507" s="2" t="s">
        <v>14</v>
      </c>
      <c r="D1507" s="2" t="s">
        <v>1644</v>
      </c>
      <c r="E1507" s="23" t="s">
        <v>2864</v>
      </c>
      <c r="F1507" s="2" t="s">
        <v>15</v>
      </c>
      <c r="G1507" s="2" t="s">
        <v>3477</v>
      </c>
      <c r="H1507" s="2" t="s">
        <v>3491</v>
      </c>
      <c r="I1507" s="2" t="s">
        <v>16</v>
      </c>
      <c r="J1507" s="75">
        <v>162.56</v>
      </c>
      <c r="K1507" s="76">
        <v>0</v>
      </c>
      <c r="L1507" s="77">
        <v>0.23</v>
      </c>
      <c r="M1507" s="78">
        <v>32131</v>
      </c>
      <c r="N1507" s="96" t="s">
        <v>5678</v>
      </c>
      <c r="O1507" s="2" t="s">
        <v>280</v>
      </c>
      <c r="P1507" s="2" t="s">
        <v>3465</v>
      </c>
      <c r="Q1507" s="2" t="s">
        <v>3471</v>
      </c>
      <c r="R1507" s="23" t="str">
        <f t="shared" si="187"/>
        <v>OK-Canadian-15N-7W-14</v>
      </c>
      <c r="S1507" s="23" t="str">
        <f t="shared" si="184"/>
        <v>15N-7W-14</v>
      </c>
      <c r="T1507" s="23" t="str">
        <f t="shared" si="185"/>
        <v>15</v>
      </c>
      <c r="U1507" s="23" t="str">
        <f t="shared" si="188"/>
        <v>N</v>
      </c>
      <c r="V1507" s="23" t="str">
        <f t="shared" si="186"/>
        <v>7</v>
      </c>
      <c r="W1507" s="23" t="str">
        <f t="shared" si="189"/>
        <v>W</v>
      </c>
      <c r="X1507" s="23" t="str">
        <f t="shared" si="190"/>
        <v>OK</v>
      </c>
      <c r="Y1507" s="184" t="str">
        <f t="shared" si="191"/>
        <v>L0008570</v>
      </c>
      <c r="Z1507" s="1"/>
      <c r="AA1507" s="1"/>
      <c r="AB1507" s="2"/>
    </row>
    <row r="1508" spans="1:28" ht="15">
      <c r="A1508" s="23" t="s">
        <v>7929</v>
      </c>
      <c r="B1508" s="2" t="s">
        <v>13</v>
      </c>
      <c r="C1508" s="2" t="s">
        <v>14</v>
      </c>
      <c r="D1508" s="2" t="s">
        <v>1645</v>
      </c>
      <c r="E1508" s="23" t="s">
        <v>2692</v>
      </c>
      <c r="F1508" s="2" t="s">
        <v>15</v>
      </c>
      <c r="G1508" s="2" t="s">
        <v>3477</v>
      </c>
      <c r="H1508" s="2" t="s">
        <v>3491</v>
      </c>
      <c r="I1508" s="2" t="s">
        <v>16</v>
      </c>
      <c r="J1508" s="81">
        <v>0</v>
      </c>
      <c r="K1508" s="76">
        <v>23.845171000000001</v>
      </c>
      <c r="L1508" s="77">
        <v>0.25</v>
      </c>
      <c r="M1508" s="78">
        <v>40318</v>
      </c>
      <c r="N1508" s="96" t="s">
        <v>5679</v>
      </c>
      <c r="O1508" s="2" t="s">
        <v>280</v>
      </c>
      <c r="P1508" s="2" t="s">
        <v>3465</v>
      </c>
      <c r="Q1508" s="2" t="s">
        <v>3471</v>
      </c>
      <c r="R1508" s="23" t="str">
        <f t="shared" si="187"/>
        <v>OK-Canadian-15N-7W-14</v>
      </c>
      <c r="S1508" s="23" t="str">
        <f t="shared" si="184"/>
        <v>15N-7W-14</v>
      </c>
      <c r="T1508" s="23" t="str">
        <f t="shared" si="185"/>
        <v>15</v>
      </c>
      <c r="U1508" s="23" t="str">
        <f t="shared" si="188"/>
        <v>N</v>
      </c>
      <c r="V1508" s="23" t="str">
        <f t="shared" si="186"/>
        <v>7</v>
      </c>
      <c r="W1508" s="23" t="str">
        <f t="shared" si="189"/>
        <v>W</v>
      </c>
      <c r="X1508" s="23" t="str">
        <f t="shared" si="190"/>
        <v>OK</v>
      </c>
      <c r="Y1508" s="184" t="str">
        <f t="shared" si="191"/>
        <v>L0008571</v>
      </c>
      <c r="Z1508" s="28"/>
      <c r="AA1508" s="28"/>
      <c r="AB1508" s="23"/>
    </row>
    <row r="1509" spans="1:28" ht="15">
      <c r="A1509" s="2" t="s">
        <v>7930</v>
      </c>
      <c r="B1509" s="2" t="s">
        <v>13</v>
      </c>
      <c r="C1509" s="2" t="s">
        <v>14</v>
      </c>
      <c r="D1509" s="2" t="s">
        <v>1646</v>
      </c>
      <c r="E1509" s="2" t="s">
        <v>766</v>
      </c>
      <c r="F1509" s="2" t="s">
        <v>15</v>
      </c>
      <c r="G1509" s="2" t="s">
        <v>3479</v>
      </c>
      <c r="H1509" s="2" t="s">
        <v>3514</v>
      </c>
      <c r="I1509" s="2" t="s">
        <v>16</v>
      </c>
      <c r="J1509" s="81">
        <v>38.31</v>
      </c>
      <c r="K1509" s="76">
        <v>3.8250000000000002</v>
      </c>
      <c r="L1509" s="77">
        <v>0.2</v>
      </c>
      <c r="M1509" s="78">
        <v>41917</v>
      </c>
      <c r="N1509" s="96" t="s">
        <v>4002</v>
      </c>
      <c r="O1509" s="2" t="s">
        <v>218</v>
      </c>
      <c r="P1509" s="2" t="s">
        <v>3466</v>
      </c>
      <c r="Q1509" s="2" t="s">
        <v>3473</v>
      </c>
      <c r="R1509" s="23" t="str">
        <f t="shared" si="187"/>
        <v>OK-Noble-16N-9W-20</v>
      </c>
      <c r="S1509" s="23" t="str">
        <f t="shared" si="184"/>
        <v>16N-9W-20</v>
      </c>
      <c r="T1509" s="23" t="str">
        <f t="shared" si="185"/>
        <v>16</v>
      </c>
      <c r="U1509" s="23" t="str">
        <f t="shared" si="188"/>
        <v>N</v>
      </c>
      <c r="V1509" s="23" t="str">
        <f t="shared" si="186"/>
        <v>9</v>
      </c>
      <c r="W1509" s="23" t="str">
        <f t="shared" si="189"/>
        <v>W</v>
      </c>
      <c r="X1509" s="23" t="str">
        <f t="shared" si="190"/>
        <v>OK</v>
      </c>
      <c r="Y1509" s="184" t="str">
        <f t="shared" si="191"/>
        <v>L0008572</v>
      </c>
      <c r="Z1509" s="28"/>
      <c r="AA1509" s="28"/>
      <c r="AB1509" s="23"/>
    </row>
    <row r="1510" spans="1:28" ht="15">
      <c r="A1510" s="2" t="s">
        <v>7931</v>
      </c>
      <c r="B1510" s="2" t="s">
        <v>13</v>
      </c>
      <c r="C1510" s="2" t="s">
        <v>14</v>
      </c>
      <c r="D1510" s="2" t="s">
        <v>1647</v>
      </c>
      <c r="E1510" s="23" t="s">
        <v>201</v>
      </c>
      <c r="F1510" s="2" t="s">
        <v>15</v>
      </c>
      <c r="G1510" s="2" t="s">
        <v>3479</v>
      </c>
      <c r="H1510" s="2" t="s">
        <v>3518</v>
      </c>
      <c r="I1510" s="2" t="s">
        <v>16</v>
      </c>
      <c r="J1510" s="81">
        <v>42.89</v>
      </c>
      <c r="K1510" s="76">
        <v>1.6667000000000001</v>
      </c>
      <c r="L1510" s="77">
        <v>0.1875</v>
      </c>
      <c r="M1510" s="78">
        <v>41186</v>
      </c>
      <c r="N1510" s="96" t="s">
        <v>5680</v>
      </c>
      <c r="O1510" s="2" t="s">
        <v>233</v>
      </c>
      <c r="P1510" s="2" t="s">
        <v>3466</v>
      </c>
      <c r="Q1510" s="2" t="s">
        <v>3473</v>
      </c>
      <c r="R1510" s="23" t="str">
        <f t="shared" si="187"/>
        <v>OK-Noble-16N-9W-19</v>
      </c>
      <c r="S1510" s="23" t="str">
        <f t="shared" si="184"/>
        <v>16N-9W-19</v>
      </c>
      <c r="T1510" s="23" t="str">
        <f t="shared" si="185"/>
        <v>16</v>
      </c>
      <c r="U1510" s="23" t="str">
        <f t="shared" si="188"/>
        <v>N</v>
      </c>
      <c r="V1510" s="23" t="str">
        <f t="shared" si="186"/>
        <v>9</v>
      </c>
      <c r="W1510" s="23" t="str">
        <f t="shared" si="189"/>
        <v>W</v>
      </c>
      <c r="X1510" s="23" t="str">
        <f t="shared" si="190"/>
        <v>OK</v>
      </c>
      <c r="Y1510" s="184" t="str">
        <f t="shared" si="191"/>
        <v>L0008573</v>
      </c>
      <c r="Z1510" s="28"/>
      <c r="AA1510" s="28"/>
      <c r="AB1510" s="23"/>
    </row>
    <row r="1511" spans="1:28" ht="15">
      <c r="A1511" s="23" t="s">
        <v>7932</v>
      </c>
      <c r="B1511" s="2" t="s">
        <v>13</v>
      </c>
      <c r="C1511" s="2" t="s">
        <v>14</v>
      </c>
      <c r="D1511" s="2" t="s">
        <v>1648</v>
      </c>
      <c r="E1511" s="23" t="s">
        <v>201</v>
      </c>
      <c r="F1511" s="2" t="s">
        <v>15</v>
      </c>
      <c r="G1511" s="2" t="s">
        <v>3479</v>
      </c>
      <c r="H1511" s="2" t="s">
        <v>3518</v>
      </c>
      <c r="I1511" s="2" t="s">
        <v>16</v>
      </c>
      <c r="J1511" s="81">
        <v>19.68</v>
      </c>
      <c r="K1511" s="76">
        <v>2.5</v>
      </c>
      <c r="L1511" s="77">
        <v>0.1875</v>
      </c>
      <c r="M1511" s="78">
        <v>41186</v>
      </c>
      <c r="N1511" s="96" t="s">
        <v>5385</v>
      </c>
      <c r="O1511" s="2" t="s">
        <v>233</v>
      </c>
      <c r="P1511" s="2" t="s">
        <v>3466</v>
      </c>
      <c r="Q1511" s="2" t="s">
        <v>3473</v>
      </c>
      <c r="R1511" s="23" t="str">
        <f t="shared" si="187"/>
        <v>OK-Noble-16N-9W-19</v>
      </c>
      <c r="S1511" s="23" t="str">
        <f t="shared" si="184"/>
        <v>16N-9W-19</v>
      </c>
      <c r="T1511" s="23" t="str">
        <f t="shared" si="185"/>
        <v>16</v>
      </c>
      <c r="U1511" s="23" t="str">
        <f t="shared" si="188"/>
        <v>N</v>
      </c>
      <c r="V1511" s="23" t="str">
        <f t="shared" si="186"/>
        <v>9</v>
      </c>
      <c r="W1511" s="23" t="str">
        <f t="shared" si="189"/>
        <v>W</v>
      </c>
      <c r="X1511" s="23" t="str">
        <f t="shared" si="190"/>
        <v>OK</v>
      </c>
      <c r="Y1511" s="184" t="str">
        <f t="shared" si="191"/>
        <v>L0008574</v>
      </c>
      <c r="Z1511" s="28"/>
      <c r="AA1511" s="28"/>
      <c r="AB1511" s="23"/>
    </row>
    <row r="1512" spans="1:28" ht="15">
      <c r="A1512" s="2" t="s">
        <v>7933</v>
      </c>
      <c r="B1512" s="2" t="s">
        <v>13</v>
      </c>
      <c r="C1512" s="2" t="s">
        <v>14</v>
      </c>
      <c r="D1512" s="23" t="s">
        <v>1649</v>
      </c>
      <c r="E1512" s="2" t="s">
        <v>1396</v>
      </c>
      <c r="F1512" s="23" t="s">
        <v>15</v>
      </c>
      <c r="G1512" s="23" t="s">
        <v>3479</v>
      </c>
      <c r="H1512" s="23" t="s">
        <v>3518</v>
      </c>
      <c r="I1512" s="2" t="s">
        <v>16</v>
      </c>
      <c r="J1512" s="81">
        <v>19.93</v>
      </c>
      <c r="K1512" s="76">
        <v>2.5</v>
      </c>
      <c r="L1512" s="80">
        <v>0.1875</v>
      </c>
      <c r="M1512" s="82">
        <v>41200</v>
      </c>
      <c r="N1512" s="96" t="s">
        <v>5385</v>
      </c>
      <c r="O1512" s="23" t="s">
        <v>233</v>
      </c>
      <c r="P1512" s="23" t="s">
        <v>3466</v>
      </c>
      <c r="Q1512" s="23" t="s">
        <v>3473</v>
      </c>
      <c r="R1512" s="23" t="str">
        <f t="shared" si="187"/>
        <v>OK-Noble-16N-9W-19</v>
      </c>
      <c r="S1512" s="23" t="str">
        <f t="shared" si="184"/>
        <v>16N-9W-19</v>
      </c>
      <c r="T1512" s="23" t="str">
        <f t="shared" si="185"/>
        <v>16</v>
      </c>
      <c r="U1512" s="23" t="str">
        <f t="shared" si="188"/>
        <v>N</v>
      </c>
      <c r="V1512" s="23" t="str">
        <f t="shared" si="186"/>
        <v>9</v>
      </c>
      <c r="W1512" s="23" t="str">
        <f t="shared" si="189"/>
        <v>W</v>
      </c>
      <c r="X1512" s="23" t="str">
        <f t="shared" si="190"/>
        <v>OK</v>
      </c>
      <c r="Y1512" s="184" t="str">
        <f t="shared" si="191"/>
        <v>L0008575</v>
      </c>
      <c r="Z1512" s="28"/>
      <c r="AA1512" s="28"/>
      <c r="AB1512" s="23"/>
    </row>
    <row r="1513" spans="1:28" ht="15">
      <c r="A1513" s="2" t="s">
        <v>7934</v>
      </c>
      <c r="B1513" s="23" t="s">
        <v>13</v>
      </c>
      <c r="C1513" s="2" t="s">
        <v>14</v>
      </c>
      <c r="D1513" s="23" t="s">
        <v>1650</v>
      </c>
      <c r="E1513" s="23" t="s">
        <v>2207</v>
      </c>
      <c r="F1513" s="23" t="s">
        <v>15</v>
      </c>
      <c r="G1513" s="23" t="s">
        <v>3479</v>
      </c>
      <c r="H1513" s="23" t="s">
        <v>3515</v>
      </c>
      <c r="I1513" s="2" t="s">
        <v>16</v>
      </c>
      <c r="J1513" s="81">
        <v>22.93</v>
      </c>
      <c r="K1513" s="76">
        <v>23.88</v>
      </c>
      <c r="L1513" s="80">
        <v>0.1875</v>
      </c>
      <c r="M1513" s="82">
        <v>41880</v>
      </c>
      <c r="N1513" s="96" t="s">
        <v>5681</v>
      </c>
      <c r="O1513" s="23" t="s">
        <v>140</v>
      </c>
      <c r="P1513" s="23" t="s">
        <v>3466</v>
      </c>
      <c r="Q1513" s="23" t="s">
        <v>3473</v>
      </c>
      <c r="R1513" s="23" t="str">
        <f t="shared" si="187"/>
        <v>OK-Noble-16N-9W-17</v>
      </c>
      <c r="S1513" s="23" t="str">
        <f t="shared" si="184"/>
        <v>16N-9W-17</v>
      </c>
      <c r="T1513" s="23" t="str">
        <f t="shared" si="185"/>
        <v>16</v>
      </c>
      <c r="U1513" s="23" t="str">
        <f t="shared" si="188"/>
        <v>N</v>
      </c>
      <c r="V1513" s="23" t="str">
        <f t="shared" si="186"/>
        <v>9</v>
      </c>
      <c r="W1513" s="23" t="str">
        <f t="shared" si="189"/>
        <v>W</v>
      </c>
      <c r="X1513" s="23" t="str">
        <f t="shared" si="190"/>
        <v>OK</v>
      </c>
      <c r="Y1513" s="184" t="str">
        <f t="shared" si="191"/>
        <v>L0008576</v>
      </c>
      <c r="Z1513" s="28"/>
      <c r="AA1513" s="28"/>
      <c r="AB1513" s="23"/>
    </row>
    <row r="1514" spans="1:28" ht="15">
      <c r="A1514" s="23" t="s">
        <v>7935</v>
      </c>
      <c r="B1514" s="79" t="s">
        <v>13</v>
      </c>
      <c r="C1514" s="2" t="s">
        <v>14</v>
      </c>
      <c r="D1514" s="23" t="s">
        <v>1651</v>
      </c>
      <c r="E1514" s="2" t="s">
        <v>1327</v>
      </c>
      <c r="F1514" s="23" t="s">
        <v>15</v>
      </c>
      <c r="G1514" s="23" t="s">
        <v>3477</v>
      </c>
      <c r="H1514" s="79" t="s">
        <v>3528</v>
      </c>
      <c r="I1514" s="2" t="s">
        <v>16</v>
      </c>
      <c r="J1514" s="81">
        <v>140.28</v>
      </c>
      <c r="K1514" s="76">
        <v>2.1465000000000001</v>
      </c>
      <c r="L1514" s="80">
        <v>0.1875</v>
      </c>
      <c r="M1514" s="78">
        <v>42157</v>
      </c>
      <c r="N1514" s="96" t="s">
        <v>4003</v>
      </c>
      <c r="O1514" s="23" t="s">
        <v>242</v>
      </c>
      <c r="P1514" s="23" t="s">
        <v>3466</v>
      </c>
      <c r="Q1514" s="23" t="s">
        <v>3473</v>
      </c>
      <c r="R1514" s="23" t="str">
        <f t="shared" si="187"/>
        <v>OK-Canadian-16N-9W-15</v>
      </c>
      <c r="S1514" s="23" t="str">
        <f t="shared" si="184"/>
        <v>16N-9W-15</v>
      </c>
      <c r="T1514" s="23" t="str">
        <f t="shared" si="185"/>
        <v>16</v>
      </c>
      <c r="U1514" s="23" t="str">
        <f t="shared" si="188"/>
        <v>N</v>
      </c>
      <c r="V1514" s="23" t="str">
        <f t="shared" si="186"/>
        <v>9</v>
      </c>
      <c r="W1514" s="23" t="str">
        <f t="shared" si="189"/>
        <v>W</v>
      </c>
      <c r="X1514" s="23" t="str">
        <f t="shared" si="190"/>
        <v>OK</v>
      </c>
      <c r="Y1514" s="184" t="str">
        <f t="shared" si="191"/>
        <v>L0008577</v>
      </c>
      <c r="Z1514" s="28"/>
      <c r="AA1514" s="28"/>
      <c r="AB1514" s="23"/>
    </row>
    <row r="1515" spans="1:28" ht="15">
      <c r="A1515" s="2" t="s">
        <v>7936</v>
      </c>
      <c r="B1515" s="79" t="s">
        <v>13</v>
      </c>
      <c r="C1515" s="2" t="s">
        <v>14</v>
      </c>
      <c r="D1515" s="23" t="s">
        <v>1652</v>
      </c>
      <c r="E1515" s="23" t="s">
        <v>2692</v>
      </c>
      <c r="F1515" s="23" t="s">
        <v>15</v>
      </c>
      <c r="G1515" s="23" t="s">
        <v>3477</v>
      </c>
      <c r="H1515" s="79" t="s">
        <v>3503</v>
      </c>
      <c r="I1515" s="2" t="s">
        <v>16</v>
      </c>
      <c r="J1515" s="81">
        <v>62.51</v>
      </c>
      <c r="K1515" s="76">
        <v>8.5</v>
      </c>
      <c r="L1515" s="80">
        <v>0.1875</v>
      </c>
      <c r="M1515" s="82">
        <v>42166</v>
      </c>
      <c r="N1515" s="96" t="s">
        <v>4683</v>
      </c>
      <c r="O1515" s="23" t="s">
        <v>112</v>
      </c>
      <c r="P1515" s="23" t="s">
        <v>3465</v>
      </c>
      <c r="Q1515" s="23" t="s">
        <v>3472</v>
      </c>
      <c r="R1515" s="23" t="str">
        <f t="shared" si="187"/>
        <v>OK-Canadian-15N-8W-10</v>
      </c>
      <c r="S1515" s="23" t="str">
        <f t="shared" si="184"/>
        <v>15N-8W-10</v>
      </c>
      <c r="T1515" s="23" t="str">
        <f t="shared" si="185"/>
        <v>15</v>
      </c>
      <c r="U1515" s="23" t="str">
        <f t="shared" si="188"/>
        <v>N</v>
      </c>
      <c r="V1515" s="23" t="str">
        <f t="shared" si="186"/>
        <v>8</v>
      </c>
      <c r="W1515" s="23" t="str">
        <f t="shared" si="189"/>
        <v>W</v>
      </c>
      <c r="X1515" s="23" t="str">
        <f t="shared" si="190"/>
        <v>OK</v>
      </c>
      <c r="Y1515" s="184" t="str">
        <f t="shared" si="191"/>
        <v>L0008578</v>
      </c>
      <c r="Z1515" s="28"/>
      <c r="AA1515" s="28"/>
      <c r="AB1515" s="23"/>
    </row>
    <row r="1516" spans="1:28" ht="15">
      <c r="A1516" s="2" t="s">
        <v>7937</v>
      </c>
      <c r="B1516" s="23" t="s">
        <v>13</v>
      </c>
      <c r="C1516" s="2" t="s">
        <v>14</v>
      </c>
      <c r="D1516" s="23" t="s">
        <v>1653</v>
      </c>
      <c r="E1516" s="23" t="s">
        <v>1502</v>
      </c>
      <c r="F1516" s="23" t="s">
        <v>15</v>
      </c>
      <c r="G1516" s="23" t="s">
        <v>3477</v>
      </c>
      <c r="H1516" s="79" t="s">
        <v>3503</v>
      </c>
      <c r="I1516" s="2" t="s">
        <v>16</v>
      </c>
      <c r="J1516" s="81">
        <v>62.07</v>
      </c>
      <c r="K1516" s="76">
        <v>8.5</v>
      </c>
      <c r="L1516" s="80">
        <v>0.1875</v>
      </c>
      <c r="M1516" s="82">
        <v>42180</v>
      </c>
      <c r="N1516" s="96" t="s">
        <v>4684</v>
      </c>
      <c r="O1516" s="23" t="s">
        <v>112</v>
      </c>
      <c r="P1516" s="23" t="s">
        <v>3465</v>
      </c>
      <c r="Q1516" s="23" t="s">
        <v>3472</v>
      </c>
      <c r="R1516" s="23" t="str">
        <f t="shared" si="187"/>
        <v>OK-Canadian-15N-8W-10</v>
      </c>
      <c r="S1516" s="23" t="str">
        <f t="shared" si="184"/>
        <v>15N-8W-10</v>
      </c>
      <c r="T1516" s="23" t="str">
        <f t="shared" si="185"/>
        <v>15</v>
      </c>
      <c r="U1516" s="23" t="str">
        <f t="shared" si="188"/>
        <v>N</v>
      </c>
      <c r="V1516" s="23" t="str">
        <f t="shared" si="186"/>
        <v>8</v>
      </c>
      <c r="W1516" s="23" t="str">
        <f t="shared" si="189"/>
        <v>W</v>
      </c>
      <c r="X1516" s="23" t="str">
        <f t="shared" si="190"/>
        <v>OK</v>
      </c>
      <c r="Y1516" s="184" t="str">
        <f t="shared" si="191"/>
        <v>L0008579</v>
      </c>
      <c r="Z1516" s="28"/>
      <c r="AA1516" s="28"/>
      <c r="AB1516" s="23"/>
    </row>
    <row r="1517" spans="1:28" ht="15">
      <c r="A1517" s="23" t="s">
        <v>7938</v>
      </c>
      <c r="B1517" s="79" t="s">
        <v>13</v>
      </c>
      <c r="C1517" s="2" t="s">
        <v>14</v>
      </c>
      <c r="D1517" s="23" t="s">
        <v>1654</v>
      </c>
      <c r="E1517" s="2" t="s">
        <v>616</v>
      </c>
      <c r="F1517" s="23" t="s">
        <v>15</v>
      </c>
      <c r="G1517" s="23" t="s">
        <v>3477</v>
      </c>
      <c r="H1517" s="79" t="s">
        <v>3519</v>
      </c>
      <c r="I1517" s="2" t="s">
        <v>16</v>
      </c>
      <c r="J1517" s="81">
        <v>158.91</v>
      </c>
      <c r="K1517" s="76">
        <v>0.70047479999999995</v>
      </c>
      <c r="L1517" s="80">
        <v>0.2</v>
      </c>
      <c r="M1517" s="82">
        <v>42431</v>
      </c>
      <c r="N1517" s="94" t="s">
        <v>4004</v>
      </c>
      <c r="O1517" s="23" t="s">
        <v>151</v>
      </c>
      <c r="P1517" s="23" t="s">
        <v>3465</v>
      </c>
      <c r="Q1517" s="23" t="s">
        <v>3472</v>
      </c>
      <c r="R1517" s="23" t="str">
        <f t="shared" si="187"/>
        <v>OK-Canadian-15N-8W-4</v>
      </c>
      <c r="S1517" s="23" t="str">
        <f t="shared" si="184"/>
        <v>15N-8W-4</v>
      </c>
      <c r="T1517" s="23" t="str">
        <f t="shared" si="185"/>
        <v>15</v>
      </c>
      <c r="U1517" s="23" t="str">
        <f t="shared" si="188"/>
        <v>N</v>
      </c>
      <c r="V1517" s="23" t="str">
        <f t="shared" si="186"/>
        <v>8</v>
      </c>
      <c r="W1517" s="23" t="str">
        <f t="shared" si="189"/>
        <v>W</v>
      </c>
      <c r="X1517" s="23" t="str">
        <f t="shared" si="190"/>
        <v>OK</v>
      </c>
      <c r="Y1517" s="184" t="str">
        <f t="shared" si="191"/>
        <v>L0008580</v>
      </c>
      <c r="Z1517" s="28"/>
      <c r="AA1517" s="28"/>
      <c r="AB1517" s="23"/>
    </row>
    <row r="1518" spans="1:28" ht="15">
      <c r="A1518" s="2" t="s">
        <v>7939</v>
      </c>
      <c r="B1518" s="79" t="s">
        <v>13</v>
      </c>
      <c r="C1518" s="2" t="s">
        <v>14</v>
      </c>
      <c r="D1518" s="23" t="s">
        <v>1655</v>
      </c>
      <c r="E1518" s="2" t="s">
        <v>766</v>
      </c>
      <c r="F1518" s="23" t="s">
        <v>15</v>
      </c>
      <c r="G1518" s="23" t="s">
        <v>3477</v>
      </c>
      <c r="H1518" s="79" t="s">
        <v>3503</v>
      </c>
      <c r="I1518" s="2" t="s">
        <v>16</v>
      </c>
      <c r="J1518" s="81">
        <v>80.08</v>
      </c>
      <c r="K1518" s="76">
        <v>44.2</v>
      </c>
      <c r="L1518" s="80">
        <v>0.1875</v>
      </c>
      <c r="M1518" s="78">
        <v>42209</v>
      </c>
      <c r="N1518" s="94" t="s">
        <v>4005</v>
      </c>
      <c r="O1518" s="23" t="s">
        <v>112</v>
      </c>
      <c r="P1518" s="23" t="s">
        <v>3465</v>
      </c>
      <c r="Q1518" s="23" t="s">
        <v>3472</v>
      </c>
      <c r="R1518" s="23" t="str">
        <f t="shared" si="187"/>
        <v>OK-Canadian-15N-8W-10</v>
      </c>
      <c r="S1518" s="23" t="str">
        <f t="shared" si="184"/>
        <v>15N-8W-10</v>
      </c>
      <c r="T1518" s="23" t="str">
        <f t="shared" si="185"/>
        <v>15</v>
      </c>
      <c r="U1518" s="23" t="str">
        <f t="shared" si="188"/>
        <v>N</v>
      </c>
      <c r="V1518" s="23" t="str">
        <f t="shared" si="186"/>
        <v>8</v>
      </c>
      <c r="W1518" s="23" t="str">
        <f t="shared" si="189"/>
        <v>W</v>
      </c>
      <c r="X1518" s="23" t="str">
        <f t="shared" si="190"/>
        <v>OK</v>
      </c>
      <c r="Y1518" s="184" t="str">
        <f t="shared" si="191"/>
        <v>L0008581</v>
      </c>
      <c r="Z1518" s="28"/>
      <c r="AA1518" s="28"/>
      <c r="AB1518" s="23"/>
    </row>
    <row r="1519" spans="1:28" ht="15">
      <c r="A1519" s="2" t="s">
        <v>7940</v>
      </c>
      <c r="B1519" s="79" t="s">
        <v>13</v>
      </c>
      <c r="C1519" s="2" t="s">
        <v>14</v>
      </c>
      <c r="D1519" s="23" t="s">
        <v>1656</v>
      </c>
      <c r="E1519" s="2" t="s">
        <v>215</v>
      </c>
      <c r="F1519" s="23" t="s">
        <v>15</v>
      </c>
      <c r="G1519" s="23" t="s">
        <v>3477</v>
      </c>
      <c r="H1519" s="79" t="s">
        <v>3503</v>
      </c>
      <c r="I1519" s="2" t="s">
        <v>16</v>
      </c>
      <c r="J1519" s="81">
        <v>81.88</v>
      </c>
      <c r="K1519" s="76">
        <v>11.9</v>
      </c>
      <c r="L1519" s="80">
        <v>0.1875</v>
      </c>
      <c r="M1519" s="82">
        <v>42205</v>
      </c>
      <c r="N1519" s="94" t="s">
        <v>4685</v>
      </c>
      <c r="O1519" s="23" t="s">
        <v>112</v>
      </c>
      <c r="P1519" s="23" t="s">
        <v>3465</v>
      </c>
      <c r="Q1519" s="23" t="s">
        <v>3472</v>
      </c>
      <c r="R1519" s="23" t="str">
        <f t="shared" si="187"/>
        <v>OK-Canadian-15N-8W-10</v>
      </c>
      <c r="S1519" s="23" t="str">
        <f t="shared" si="184"/>
        <v>15N-8W-10</v>
      </c>
      <c r="T1519" s="23" t="str">
        <f t="shared" si="185"/>
        <v>15</v>
      </c>
      <c r="U1519" s="23" t="str">
        <f t="shared" si="188"/>
        <v>N</v>
      </c>
      <c r="V1519" s="23" t="str">
        <f t="shared" si="186"/>
        <v>8</v>
      </c>
      <c r="W1519" s="23" t="str">
        <f t="shared" si="189"/>
        <v>W</v>
      </c>
      <c r="X1519" s="23" t="str">
        <f t="shared" si="190"/>
        <v>OK</v>
      </c>
      <c r="Y1519" s="184" t="str">
        <f t="shared" si="191"/>
        <v>L0008582</v>
      </c>
      <c r="Z1519" s="28"/>
      <c r="AA1519" s="28"/>
      <c r="AB1519" s="23"/>
    </row>
    <row r="1520" spans="1:28" ht="15">
      <c r="A1520" s="23" t="s">
        <v>7941</v>
      </c>
      <c r="B1520" s="79" t="s">
        <v>13</v>
      </c>
      <c r="C1520" s="2" t="s">
        <v>14</v>
      </c>
      <c r="D1520" s="23" t="s">
        <v>1657</v>
      </c>
      <c r="E1520" s="23" t="s">
        <v>2404</v>
      </c>
      <c r="F1520" s="23" t="s">
        <v>15</v>
      </c>
      <c r="G1520" s="23" t="s">
        <v>3477</v>
      </c>
      <c r="H1520" s="23" t="s">
        <v>3503</v>
      </c>
      <c r="I1520" s="2" t="s">
        <v>16</v>
      </c>
      <c r="J1520" s="81">
        <v>73.58</v>
      </c>
      <c r="K1520" s="76">
        <v>11.9</v>
      </c>
      <c r="L1520" s="80">
        <v>0.1875</v>
      </c>
      <c r="M1520" s="82">
        <v>42219</v>
      </c>
      <c r="N1520" s="96" t="s">
        <v>4006</v>
      </c>
      <c r="O1520" s="23" t="s">
        <v>112</v>
      </c>
      <c r="P1520" s="23" t="s">
        <v>3465</v>
      </c>
      <c r="Q1520" s="23" t="s">
        <v>3472</v>
      </c>
      <c r="R1520" s="23" t="str">
        <f t="shared" si="187"/>
        <v>OK-Canadian-15N-8W-10</v>
      </c>
      <c r="S1520" s="23" t="str">
        <f t="shared" si="184"/>
        <v>15N-8W-10</v>
      </c>
      <c r="T1520" s="23" t="str">
        <f t="shared" si="185"/>
        <v>15</v>
      </c>
      <c r="U1520" s="23" t="str">
        <f t="shared" si="188"/>
        <v>N</v>
      </c>
      <c r="V1520" s="23" t="str">
        <f t="shared" si="186"/>
        <v>8</v>
      </c>
      <c r="W1520" s="23" t="str">
        <f t="shared" si="189"/>
        <v>W</v>
      </c>
      <c r="X1520" s="23" t="str">
        <f t="shared" si="190"/>
        <v>OK</v>
      </c>
      <c r="Y1520" s="184" t="str">
        <f t="shared" si="191"/>
        <v>L0008583</v>
      </c>
      <c r="Z1520" s="28"/>
      <c r="AA1520" s="28"/>
      <c r="AB1520" s="23"/>
    </row>
    <row r="1521" spans="1:28" ht="15">
      <c r="A1521" s="2" t="s">
        <v>7942</v>
      </c>
      <c r="B1521" s="23" t="s">
        <v>13</v>
      </c>
      <c r="C1521" s="2" t="s">
        <v>14</v>
      </c>
      <c r="D1521" s="23" t="s">
        <v>1658</v>
      </c>
      <c r="E1521" s="2" t="s">
        <v>1051</v>
      </c>
      <c r="F1521" s="23" t="s">
        <v>15</v>
      </c>
      <c r="G1521" s="23" t="s">
        <v>3477</v>
      </c>
      <c r="H1521" s="2" t="s">
        <v>3480</v>
      </c>
      <c r="I1521" s="2" t="s">
        <v>16</v>
      </c>
      <c r="J1521" s="81">
        <v>0</v>
      </c>
      <c r="K1521" s="76">
        <v>1</v>
      </c>
      <c r="L1521" s="80">
        <v>0.2</v>
      </c>
      <c r="M1521" s="82">
        <v>42695</v>
      </c>
      <c r="N1521" s="96" t="s">
        <v>4007</v>
      </c>
      <c r="O1521" s="23" t="s">
        <v>494</v>
      </c>
      <c r="P1521" s="23" t="s">
        <v>3465</v>
      </c>
      <c r="Q1521" s="23" t="s">
        <v>3471</v>
      </c>
      <c r="R1521" s="23" t="str">
        <f t="shared" si="187"/>
        <v>OK-Canadian-15N-7W-3</v>
      </c>
      <c r="S1521" s="23" t="str">
        <f t="shared" si="184"/>
        <v>15N-7W-3</v>
      </c>
      <c r="T1521" s="23" t="str">
        <f t="shared" si="185"/>
        <v>15</v>
      </c>
      <c r="U1521" s="23" t="str">
        <f t="shared" si="188"/>
        <v>N</v>
      </c>
      <c r="V1521" s="23" t="str">
        <f t="shared" si="186"/>
        <v>7</v>
      </c>
      <c r="W1521" s="23" t="str">
        <f t="shared" si="189"/>
        <v>W</v>
      </c>
      <c r="X1521" s="23" t="str">
        <f t="shared" si="190"/>
        <v>OK</v>
      </c>
      <c r="Y1521" s="184" t="str">
        <f t="shared" si="191"/>
        <v>L0008584</v>
      </c>
      <c r="Z1521" s="28"/>
      <c r="AA1521" s="28"/>
      <c r="AB1521" s="23"/>
    </row>
    <row r="1522" spans="1:28" ht="15">
      <c r="A1522" s="2" t="s">
        <v>7943</v>
      </c>
      <c r="B1522" s="23" t="s">
        <v>13</v>
      </c>
      <c r="C1522" s="2" t="s">
        <v>14</v>
      </c>
      <c r="D1522" s="23" t="s">
        <v>1659</v>
      </c>
      <c r="E1522" s="23" t="s">
        <v>2692</v>
      </c>
      <c r="F1522" s="23" t="s">
        <v>15</v>
      </c>
      <c r="G1522" s="23" t="s">
        <v>3477</v>
      </c>
      <c r="H1522" s="23" t="s">
        <v>3528</v>
      </c>
      <c r="I1522" s="2" t="s">
        <v>16</v>
      </c>
      <c r="J1522" s="81">
        <v>165.97</v>
      </c>
      <c r="K1522" s="76">
        <v>7.5</v>
      </c>
      <c r="L1522" s="80">
        <v>0.1875</v>
      </c>
      <c r="M1522" s="78">
        <v>42193</v>
      </c>
      <c r="N1522" s="96" t="s">
        <v>4008</v>
      </c>
      <c r="O1522" s="23" t="s">
        <v>242</v>
      </c>
      <c r="P1522" s="23" t="s">
        <v>3466</v>
      </c>
      <c r="Q1522" s="23" t="s">
        <v>3473</v>
      </c>
      <c r="R1522" s="23" t="str">
        <f t="shared" si="187"/>
        <v>OK-Canadian-16N-9W-15</v>
      </c>
      <c r="S1522" s="23" t="str">
        <f t="shared" si="184"/>
        <v>16N-9W-15</v>
      </c>
      <c r="T1522" s="23" t="str">
        <f t="shared" si="185"/>
        <v>16</v>
      </c>
      <c r="U1522" s="23" t="str">
        <f t="shared" si="188"/>
        <v>N</v>
      </c>
      <c r="V1522" s="23" t="str">
        <f t="shared" si="186"/>
        <v>9</v>
      </c>
      <c r="W1522" s="23" t="str">
        <f t="shared" si="189"/>
        <v>W</v>
      </c>
      <c r="X1522" s="23" t="str">
        <f t="shared" si="190"/>
        <v>OK</v>
      </c>
      <c r="Y1522" s="184" t="str">
        <f t="shared" si="191"/>
        <v>L0008585</v>
      </c>
      <c r="Z1522" s="28"/>
      <c r="AA1522" s="28"/>
      <c r="AB1522" s="23"/>
    </row>
    <row r="1523" spans="1:28" ht="15">
      <c r="A1523" s="23" t="s">
        <v>7944</v>
      </c>
      <c r="B1523" s="23" t="s">
        <v>13</v>
      </c>
      <c r="C1523" s="2" t="s">
        <v>14</v>
      </c>
      <c r="D1523" s="23" t="s">
        <v>1660</v>
      </c>
      <c r="E1523" s="23" t="s">
        <v>2864</v>
      </c>
      <c r="F1523" s="23" t="s">
        <v>15</v>
      </c>
      <c r="G1523" s="23" t="s">
        <v>3477</v>
      </c>
      <c r="H1523" s="23" t="s">
        <v>3528</v>
      </c>
      <c r="I1523" s="2" t="s">
        <v>16</v>
      </c>
      <c r="J1523" s="81">
        <v>149.62</v>
      </c>
      <c r="K1523" s="76">
        <v>7.5</v>
      </c>
      <c r="L1523" s="80">
        <v>0.1875</v>
      </c>
      <c r="M1523" s="82">
        <v>42189</v>
      </c>
      <c r="N1523" s="96" t="s">
        <v>4009</v>
      </c>
      <c r="O1523" s="23" t="s">
        <v>242</v>
      </c>
      <c r="P1523" s="23" t="s">
        <v>3466</v>
      </c>
      <c r="Q1523" s="23" t="s">
        <v>3473</v>
      </c>
      <c r="R1523" s="23" t="str">
        <f t="shared" si="187"/>
        <v>OK-Canadian-16N-9W-15</v>
      </c>
      <c r="S1523" s="23" t="str">
        <f t="shared" si="184"/>
        <v>16N-9W-15</v>
      </c>
      <c r="T1523" s="23" t="str">
        <f t="shared" si="185"/>
        <v>16</v>
      </c>
      <c r="U1523" s="23" t="str">
        <f t="shared" si="188"/>
        <v>N</v>
      </c>
      <c r="V1523" s="23" t="str">
        <f t="shared" si="186"/>
        <v>9</v>
      </c>
      <c r="W1523" s="23" t="str">
        <f t="shared" si="189"/>
        <v>W</v>
      </c>
      <c r="X1523" s="23" t="str">
        <f t="shared" si="190"/>
        <v>OK</v>
      </c>
      <c r="Y1523" s="184" t="str">
        <f t="shared" si="191"/>
        <v>L0008586</v>
      </c>
      <c r="Z1523" s="28"/>
      <c r="AA1523" s="28"/>
      <c r="AB1523" s="23"/>
    </row>
    <row r="1524" spans="1:28" ht="15">
      <c r="A1524" s="2" t="s">
        <v>7945</v>
      </c>
      <c r="B1524" s="23" t="s">
        <v>13</v>
      </c>
      <c r="C1524" s="2" t="s">
        <v>14</v>
      </c>
      <c r="D1524" s="23" t="s">
        <v>1661</v>
      </c>
      <c r="E1524" s="23" t="s">
        <v>2692</v>
      </c>
      <c r="F1524" s="23" t="s">
        <v>15</v>
      </c>
      <c r="G1524" s="23" t="s">
        <v>3479</v>
      </c>
      <c r="H1524" s="23" t="s">
        <v>3529</v>
      </c>
      <c r="I1524" s="2" t="s">
        <v>16</v>
      </c>
      <c r="J1524" s="81">
        <v>80.989999999999995</v>
      </c>
      <c r="K1524" s="76">
        <v>5.4395899999999999</v>
      </c>
      <c r="L1524" s="80">
        <v>0.2</v>
      </c>
      <c r="M1524" s="82">
        <v>28077</v>
      </c>
      <c r="N1524" s="96" t="s">
        <v>5682</v>
      </c>
      <c r="O1524" s="23" t="s">
        <v>683</v>
      </c>
      <c r="P1524" s="23" t="s">
        <v>3466</v>
      </c>
      <c r="Q1524" s="23" t="s">
        <v>3473</v>
      </c>
      <c r="R1524" s="23" t="str">
        <f t="shared" si="187"/>
        <v>OK-Noble-16N-9W-7</v>
      </c>
      <c r="S1524" s="23" t="str">
        <f t="shared" si="184"/>
        <v>16N-9W-7</v>
      </c>
      <c r="T1524" s="23" t="str">
        <f t="shared" si="185"/>
        <v>16</v>
      </c>
      <c r="U1524" s="23" t="str">
        <f t="shared" si="188"/>
        <v>N</v>
      </c>
      <c r="V1524" s="23" t="str">
        <f t="shared" si="186"/>
        <v>9</v>
      </c>
      <c r="W1524" s="23" t="str">
        <f t="shared" si="189"/>
        <v>W</v>
      </c>
      <c r="X1524" s="23" t="str">
        <f t="shared" si="190"/>
        <v>OK</v>
      </c>
      <c r="Y1524" s="184" t="str">
        <f t="shared" si="191"/>
        <v>L0008587</v>
      </c>
      <c r="Z1524" s="28"/>
      <c r="AA1524" s="28"/>
      <c r="AB1524" s="23"/>
    </row>
    <row r="1525" spans="1:28" ht="15">
      <c r="A1525" s="2" t="s">
        <v>7946</v>
      </c>
      <c r="B1525" s="23" t="s">
        <v>13</v>
      </c>
      <c r="C1525" s="2" t="s">
        <v>14</v>
      </c>
      <c r="D1525" s="23" t="s">
        <v>1662</v>
      </c>
      <c r="E1525" s="23" t="s">
        <v>1502</v>
      </c>
      <c r="F1525" s="23" t="s">
        <v>15</v>
      </c>
      <c r="G1525" s="23" t="s">
        <v>3479</v>
      </c>
      <c r="H1525" s="23" t="s">
        <v>3529</v>
      </c>
      <c r="I1525" s="2" t="s">
        <v>16</v>
      </c>
      <c r="J1525" s="81">
        <v>74.400000000000006</v>
      </c>
      <c r="K1525" s="76">
        <v>1</v>
      </c>
      <c r="L1525" s="80">
        <v>0.2</v>
      </c>
      <c r="M1525" s="82">
        <v>28560</v>
      </c>
      <c r="N1525" s="96" t="s">
        <v>5683</v>
      </c>
      <c r="O1525" s="23" t="s">
        <v>683</v>
      </c>
      <c r="P1525" s="23" t="s">
        <v>3466</v>
      </c>
      <c r="Q1525" s="23" t="s">
        <v>3473</v>
      </c>
      <c r="R1525" s="23" t="str">
        <f t="shared" si="187"/>
        <v>OK-Noble-16N-9W-7</v>
      </c>
      <c r="S1525" s="23" t="str">
        <f t="shared" si="184"/>
        <v>16N-9W-7</v>
      </c>
      <c r="T1525" s="23" t="str">
        <f t="shared" si="185"/>
        <v>16</v>
      </c>
      <c r="U1525" s="23" t="str">
        <f t="shared" si="188"/>
        <v>N</v>
      </c>
      <c r="V1525" s="23" t="str">
        <f t="shared" si="186"/>
        <v>9</v>
      </c>
      <c r="W1525" s="23" t="str">
        <f t="shared" si="189"/>
        <v>W</v>
      </c>
      <c r="X1525" s="23" t="str">
        <f t="shared" si="190"/>
        <v>OK</v>
      </c>
      <c r="Y1525" s="184" t="str">
        <f t="shared" si="191"/>
        <v>L0008588</v>
      </c>
      <c r="Z1525" s="28"/>
      <c r="AA1525" s="28"/>
      <c r="AB1525" s="23"/>
    </row>
    <row r="1526" spans="1:28" ht="15">
      <c r="A1526" s="23" t="s">
        <v>7947</v>
      </c>
      <c r="B1526" s="23" t="s">
        <v>13</v>
      </c>
      <c r="C1526" s="2" t="s">
        <v>14</v>
      </c>
      <c r="D1526" s="23" t="s">
        <v>1663</v>
      </c>
      <c r="E1526" s="23" t="s">
        <v>2552</v>
      </c>
      <c r="F1526" s="23" t="s">
        <v>15</v>
      </c>
      <c r="G1526" s="23" t="s">
        <v>3479</v>
      </c>
      <c r="H1526" s="23" t="s">
        <v>3529</v>
      </c>
      <c r="I1526" s="2" t="s">
        <v>16</v>
      </c>
      <c r="J1526" s="81">
        <v>20.420000000000002</v>
      </c>
      <c r="K1526" s="76">
        <v>0.5</v>
      </c>
      <c r="L1526" s="80">
        <v>0.2</v>
      </c>
      <c r="M1526" s="82">
        <v>36392</v>
      </c>
      <c r="N1526" s="96" t="s">
        <v>4010</v>
      </c>
      <c r="O1526" s="23" t="s">
        <v>683</v>
      </c>
      <c r="P1526" s="23" t="s">
        <v>3466</v>
      </c>
      <c r="Q1526" s="23" t="s">
        <v>3473</v>
      </c>
      <c r="R1526" s="23" t="str">
        <f t="shared" si="187"/>
        <v>OK-Noble-16N-9W-7</v>
      </c>
      <c r="S1526" s="23" t="str">
        <f t="shared" si="184"/>
        <v>16N-9W-7</v>
      </c>
      <c r="T1526" s="23" t="str">
        <f t="shared" si="185"/>
        <v>16</v>
      </c>
      <c r="U1526" s="23" t="str">
        <f t="shared" si="188"/>
        <v>N</v>
      </c>
      <c r="V1526" s="23" t="str">
        <f t="shared" si="186"/>
        <v>9</v>
      </c>
      <c r="W1526" s="23" t="str">
        <f t="shared" si="189"/>
        <v>W</v>
      </c>
      <c r="X1526" s="23" t="str">
        <f t="shared" si="190"/>
        <v>OK</v>
      </c>
      <c r="Y1526" s="184" t="str">
        <f t="shared" si="191"/>
        <v>L0008589</v>
      </c>
      <c r="Z1526" s="28"/>
      <c r="AA1526" s="28"/>
      <c r="AB1526" s="23"/>
    </row>
    <row r="1527" spans="1:28" ht="15">
      <c r="A1527" s="2" t="s">
        <v>7948</v>
      </c>
      <c r="B1527" s="23" t="s">
        <v>13</v>
      </c>
      <c r="C1527" s="2" t="s">
        <v>14</v>
      </c>
      <c r="D1527" s="23" t="s">
        <v>1664</v>
      </c>
      <c r="E1527" s="2" t="s">
        <v>955</v>
      </c>
      <c r="F1527" s="23" t="s">
        <v>15</v>
      </c>
      <c r="G1527" s="23" t="s">
        <v>3479</v>
      </c>
      <c r="H1527" s="23" t="s">
        <v>3529</v>
      </c>
      <c r="I1527" s="2" t="s">
        <v>16</v>
      </c>
      <c r="J1527" s="81">
        <v>55.42</v>
      </c>
      <c r="K1527" s="76">
        <v>3.2906300000000002</v>
      </c>
      <c r="L1527" s="80">
        <v>0.2</v>
      </c>
      <c r="M1527" s="82">
        <v>33556</v>
      </c>
      <c r="N1527" s="96" t="s">
        <v>5684</v>
      </c>
      <c r="O1527" s="23" t="s">
        <v>683</v>
      </c>
      <c r="P1527" s="23" t="s">
        <v>3466</v>
      </c>
      <c r="Q1527" s="23" t="s">
        <v>3473</v>
      </c>
      <c r="R1527" s="23" t="str">
        <f t="shared" si="187"/>
        <v>OK-Noble-16N-9W-7</v>
      </c>
      <c r="S1527" s="23" t="str">
        <f t="shared" si="184"/>
        <v>16N-9W-7</v>
      </c>
      <c r="T1527" s="23" t="str">
        <f t="shared" si="185"/>
        <v>16</v>
      </c>
      <c r="U1527" s="23" t="str">
        <f t="shared" si="188"/>
        <v>N</v>
      </c>
      <c r="V1527" s="23" t="str">
        <f t="shared" si="186"/>
        <v>9</v>
      </c>
      <c r="W1527" s="23" t="str">
        <f t="shared" si="189"/>
        <v>W</v>
      </c>
      <c r="X1527" s="23" t="str">
        <f t="shared" si="190"/>
        <v>OK</v>
      </c>
      <c r="Y1527" s="184" t="str">
        <f t="shared" si="191"/>
        <v>L0008590</v>
      </c>
      <c r="Z1527" s="28"/>
      <c r="AA1527" s="28"/>
      <c r="AB1527" s="23"/>
    </row>
    <row r="1528" spans="1:28" ht="15">
      <c r="A1528" s="2" t="s">
        <v>7949</v>
      </c>
      <c r="B1528" s="23" t="s">
        <v>13</v>
      </c>
      <c r="C1528" s="2" t="s">
        <v>14</v>
      </c>
      <c r="D1528" s="23" t="s">
        <v>1665</v>
      </c>
      <c r="E1528" s="2" t="s">
        <v>616</v>
      </c>
      <c r="F1528" s="23" t="s">
        <v>15</v>
      </c>
      <c r="G1528" s="23" t="s">
        <v>3479</v>
      </c>
      <c r="H1528" s="23" t="s">
        <v>3529</v>
      </c>
      <c r="I1528" s="2" t="s">
        <v>16</v>
      </c>
      <c r="J1528" s="81">
        <v>33.85</v>
      </c>
      <c r="K1528" s="76">
        <v>2.3086700000000002</v>
      </c>
      <c r="L1528" s="80">
        <v>0.2</v>
      </c>
      <c r="M1528" s="82">
        <v>33647</v>
      </c>
      <c r="N1528" s="96" t="s">
        <v>4686</v>
      </c>
      <c r="O1528" s="23" t="s">
        <v>683</v>
      </c>
      <c r="P1528" s="23" t="s">
        <v>3466</v>
      </c>
      <c r="Q1528" s="23" t="s">
        <v>3473</v>
      </c>
      <c r="R1528" s="23" t="str">
        <f t="shared" si="187"/>
        <v>OK-Noble-16N-9W-7</v>
      </c>
      <c r="S1528" s="23" t="str">
        <f t="shared" si="184"/>
        <v>16N-9W-7</v>
      </c>
      <c r="T1528" s="23" t="str">
        <f t="shared" si="185"/>
        <v>16</v>
      </c>
      <c r="U1528" s="23" t="str">
        <f t="shared" si="188"/>
        <v>N</v>
      </c>
      <c r="V1528" s="23" t="str">
        <f t="shared" si="186"/>
        <v>9</v>
      </c>
      <c r="W1528" s="23" t="str">
        <f t="shared" si="189"/>
        <v>W</v>
      </c>
      <c r="X1528" s="23" t="str">
        <f t="shared" si="190"/>
        <v>OK</v>
      </c>
      <c r="Y1528" s="184" t="str">
        <f t="shared" si="191"/>
        <v>L0008591</v>
      </c>
      <c r="Z1528" s="28"/>
      <c r="AA1528" s="28"/>
      <c r="AB1528" s="23"/>
    </row>
    <row r="1529" spans="1:28" ht="15">
      <c r="A1529" s="23" t="s">
        <v>7950</v>
      </c>
      <c r="B1529" s="23" t="s">
        <v>13</v>
      </c>
      <c r="C1529" s="2" t="s">
        <v>14</v>
      </c>
      <c r="D1529" s="23" t="s">
        <v>1666</v>
      </c>
      <c r="E1529" s="23" t="s">
        <v>1777</v>
      </c>
      <c r="F1529" s="23" t="s">
        <v>15</v>
      </c>
      <c r="G1529" s="23" t="s">
        <v>3479</v>
      </c>
      <c r="H1529" s="23" t="s">
        <v>3529</v>
      </c>
      <c r="I1529" s="2" t="s">
        <v>16</v>
      </c>
      <c r="J1529" s="81">
        <v>84.46</v>
      </c>
      <c r="K1529" s="76">
        <v>4.63889</v>
      </c>
      <c r="L1529" s="80">
        <v>0.2</v>
      </c>
      <c r="M1529" s="82">
        <v>28559</v>
      </c>
      <c r="N1529" s="96" t="s">
        <v>5685</v>
      </c>
      <c r="O1529" s="23" t="s">
        <v>683</v>
      </c>
      <c r="P1529" s="23" t="s">
        <v>3466</v>
      </c>
      <c r="Q1529" s="23" t="s">
        <v>3473</v>
      </c>
      <c r="R1529" s="23" t="str">
        <f t="shared" si="187"/>
        <v>OK-Noble-16N-9W-7</v>
      </c>
      <c r="S1529" s="23" t="str">
        <f t="shared" si="184"/>
        <v>16N-9W-7</v>
      </c>
      <c r="T1529" s="23" t="str">
        <f t="shared" si="185"/>
        <v>16</v>
      </c>
      <c r="U1529" s="23" t="str">
        <f t="shared" si="188"/>
        <v>N</v>
      </c>
      <c r="V1529" s="23" t="str">
        <f t="shared" si="186"/>
        <v>9</v>
      </c>
      <c r="W1529" s="23" t="str">
        <f t="shared" si="189"/>
        <v>W</v>
      </c>
      <c r="X1529" s="23" t="str">
        <f t="shared" si="190"/>
        <v>OK</v>
      </c>
      <c r="Y1529" s="184" t="str">
        <f t="shared" si="191"/>
        <v>L0008592</v>
      </c>
      <c r="Z1529" s="28"/>
      <c r="AA1529" s="28"/>
      <c r="AB1529" s="23"/>
    </row>
    <row r="1530" spans="1:28" ht="15">
      <c r="A1530" s="2" t="s">
        <v>7951</v>
      </c>
      <c r="B1530" s="23" t="s">
        <v>13</v>
      </c>
      <c r="C1530" s="2" t="s">
        <v>14</v>
      </c>
      <c r="D1530" s="23" t="s">
        <v>1667</v>
      </c>
      <c r="E1530" s="23" t="s">
        <v>3188</v>
      </c>
      <c r="F1530" s="23" t="s">
        <v>15</v>
      </c>
      <c r="G1530" s="23" t="s">
        <v>3479</v>
      </c>
      <c r="H1530" s="23" t="s">
        <v>3529</v>
      </c>
      <c r="I1530" s="2" t="s">
        <v>16</v>
      </c>
      <c r="J1530" s="81">
        <v>34.26</v>
      </c>
      <c r="K1530" s="76">
        <v>2.0570000000000001E-2</v>
      </c>
      <c r="L1530" s="80">
        <v>0.2</v>
      </c>
      <c r="M1530" s="82">
        <v>36392</v>
      </c>
      <c r="N1530" s="96" t="s">
        <v>4011</v>
      </c>
      <c r="O1530" s="23" t="s">
        <v>683</v>
      </c>
      <c r="P1530" s="23" t="s">
        <v>3466</v>
      </c>
      <c r="Q1530" s="23" t="s">
        <v>3473</v>
      </c>
      <c r="R1530" s="23" t="str">
        <f t="shared" si="187"/>
        <v>OK-Noble-16N-9W-7</v>
      </c>
      <c r="S1530" s="23" t="str">
        <f t="shared" si="184"/>
        <v>16N-9W-7</v>
      </c>
      <c r="T1530" s="23" t="str">
        <f t="shared" si="185"/>
        <v>16</v>
      </c>
      <c r="U1530" s="23" t="str">
        <f t="shared" si="188"/>
        <v>N</v>
      </c>
      <c r="V1530" s="23" t="str">
        <f t="shared" si="186"/>
        <v>9</v>
      </c>
      <c r="W1530" s="23" t="str">
        <f t="shared" si="189"/>
        <v>W</v>
      </c>
      <c r="X1530" s="23" t="str">
        <f t="shared" si="190"/>
        <v>OK</v>
      </c>
      <c r="Y1530" s="184" t="str">
        <f t="shared" si="191"/>
        <v>L0008593</v>
      </c>
      <c r="Z1530" s="28"/>
      <c r="AA1530" s="28"/>
      <c r="AB1530" s="23"/>
    </row>
    <row r="1531" spans="1:28" ht="15">
      <c r="A1531" s="2" t="s">
        <v>7952</v>
      </c>
      <c r="B1531" s="23" t="s">
        <v>13</v>
      </c>
      <c r="C1531" s="2" t="s">
        <v>14</v>
      </c>
      <c r="D1531" s="23" t="s">
        <v>1668</v>
      </c>
      <c r="E1531" s="2" t="s">
        <v>774</v>
      </c>
      <c r="F1531" s="23" t="s">
        <v>15</v>
      </c>
      <c r="G1531" s="23" t="s">
        <v>3479</v>
      </c>
      <c r="H1531" s="23" t="s">
        <v>3529</v>
      </c>
      <c r="I1531" s="2" t="s">
        <v>16</v>
      </c>
      <c r="J1531" s="81">
        <v>38.29</v>
      </c>
      <c r="K1531" s="76">
        <v>5</v>
      </c>
      <c r="L1531" s="80">
        <v>0.2</v>
      </c>
      <c r="M1531" s="82">
        <v>33430</v>
      </c>
      <c r="N1531" s="96" t="s">
        <v>4012</v>
      </c>
      <c r="O1531" s="23" t="s">
        <v>683</v>
      </c>
      <c r="P1531" s="23" t="s">
        <v>3466</v>
      </c>
      <c r="Q1531" s="23" t="s">
        <v>3473</v>
      </c>
      <c r="R1531" s="23" t="str">
        <f t="shared" si="187"/>
        <v>OK-Noble-16N-9W-7</v>
      </c>
      <c r="S1531" s="23" t="str">
        <f t="shared" si="184"/>
        <v>16N-9W-7</v>
      </c>
      <c r="T1531" s="23" t="str">
        <f t="shared" si="185"/>
        <v>16</v>
      </c>
      <c r="U1531" s="23" t="str">
        <f t="shared" si="188"/>
        <v>N</v>
      </c>
      <c r="V1531" s="23" t="str">
        <f t="shared" si="186"/>
        <v>9</v>
      </c>
      <c r="W1531" s="23" t="str">
        <f t="shared" si="189"/>
        <v>W</v>
      </c>
      <c r="X1531" s="23" t="str">
        <f t="shared" si="190"/>
        <v>OK</v>
      </c>
      <c r="Y1531" s="184" t="str">
        <f t="shared" si="191"/>
        <v>L0008594</v>
      </c>
      <c r="Z1531" s="28"/>
      <c r="AA1531" s="28"/>
      <c r="AB1531" s="23"/>
    </row>
    <row r="1532" spans="1:28" ht="15">
      <c r="A1532" s="23" t="s">
        <v>7953</v>
      </c>
      <c r="B1532" s="23" t="s">
        <v>13</v>
      </c>
      <c r="C1532" s="2" t="s">
        <v>14</v>
      </c>
      <c r="D1532" s="23" t="s">
        <v>1669</v>
      </c>
      <c r="E1532" s="2" t="s">
        <v>774</v>
      </c>
      <c r="F1532" s="23" t="s">
        <v>15</v>
      </c>
      <c r="G1532" s="23" t="s">
        <v>3479</v>
      </c>
      <c r="H1532" s="23" t="s">
        <v>3529</v>
      </c>
      <c r="I1532" s="2" t="s">
        <v>16</v>
      </c>
      <c r="J1532" s="81">
        <v>40.31</v>
      </c>
      <c r="K1532" s="76">
        <v>1</v>
      </c>
      <c r="L1532" s="80">
        <v>0.2</v>
      </c>
      <c r="M1532" s="82">
        <v>33544</v>
      </c>
      <c r="N1532" s="96" t="s">
        <v>4013</v>
      </c>
      <c r="O1532" s="23" t="s">
        <v>683</v>
      </c>
      <c r="P1532" s="23" t="s">
        <v>3466</v>
      </c>
      <c r="Q1532" s="23" t="s">
        <v>3473</v>
      </c>
      <c r="R1532" s="23" t="str">
        <f t="shared" si="187"/>
        <v>OK-Noble-16N-9W-7</v>
      </c>
      <c r="S1532" s="23" t="str">
        <f t="shared" si="184"/>
        <v>16N-9W-7</v>
      </c>
      <c r="T1532" s="23" t="str">
        <f t="shared" si="185"/>
        <v>16</v>
      </c>
      <c r="U1532" s="23" t="str">
        <f t="shared" si="188"/>
        <v>N</v>
      </c>
      <c r="V1532" s="23" t="str">
        <f t="shared" si="186"/>
        <v>9</v>
      </c>
      <c r="W1532" s="23" t="str">
        <f t="shared" si="189"/>
        <v>W</v>
      </c>
      <c r="X1532" s="23" t="str">
        <f t="shared" si="190"/>
        <v>OK</v>
      </c>
      <c r="Y1532" s="184" t="str">
        <f t="shared" si="191"/>
        <v>L0008595</v>
      </c>
      <c r="Z1532" s="28"/>
      <c r="AA1532" s="28"/>
      <c r="AB1532" s="23"/>
    </row>
    <row r="1533" spans="1:28" ht="15">
      <c r="A1533" s="2" t="s">
        <v>7954</v>
      </c>
      <c r="B1533" s="23" t="s">
        <v>13</v>
      </c>
      <c r="C1533" s="2" t="s">
        <v>14</v>
      </c>
      <c r="D1533" s="23" t="s">
        <v>1670</v>
      </c>
      <c r="E1533" s="2" t="s">
        <v>1177</v>
      </c>
      <c r="F1533" s="23" t="s">
        <v>15</v>
      </c>
      <c r="G1533" s="23" t="s">
        <v>3479</v>
      </c>
      <c r="H1533" s="23" t="s">
        <v>3529</v>
      </c>
      <c r="I1533" s="2" t="s">
        <v>16</v>
      </c>
      <c r="J1533" s="81">
        <v>84.4</v>
      </c>
      <c r="K1533" s="76">
        <v>13.333333</v>
      </c>
      <c r="L1533" s="80">
        <v>0.2</v>
      </c>
      <c r="M1533" s="82">
        <v>28728</v>
      </c>
      <c r="N1533" s="96" t="s">
        <v>4014</v>
      </c>
      <c r="O1533" s="23" t="s">
        <v>683</v>
      </c>
      <c r="P1533" s="23" t="s">
        <v>3466</v>
      </c>
      <c r="Q1533" s="23" t="s">
        <v>3473</v>
      </c>
      <c r="R1533" s="23" t="str">
        <f t="shared" si="187"/>
        <v>OK-Noble-16N-9W-7</v>
      </c>
      <c r="S1533" s="23" t="str">
        <f t="shared" si="184"/>
        <v>16N-9W-7</v>
      </c>
      <c r="T1533" s="23" t="str">
        <f t="shared" si="185"/>
        <v>16</v>
      </c>
      <c r="U1533" s="23" t="str">
        <f t="shared" si="188"/>
        <v>N</v>
      </c>
      <c r="V1533" s="23" t="str">
        <f t="shared" si="186"/>
        <v>9</v>
      </c>
      <c r="W1533" s="23" t="str">
        <f t="shared" si="189"/>
        <v>W</v>
      </c>
      <c r="X1533" s="23" t="str">
        <f t="shared" si="190"/>
        <v>OK</v>
      </c>
      <c r="Y1533" s="184" t="str">
        <f t="shared" si="191"/>
        <v>L0008596</v>
      </c>
      <c r="Z1533" s="28"/>
      <c r="AA1533" s="28"/>
      <c r="AB1533" s="23"/>
    </row>
    <row r="1534" spans="1:28" ht="15">
      <c r="A1534" s="2" t="s">
        <v>7955</v>
      </c>
      <c r="B1534" s="23" t="s">
        <v>13</v>
      </c>
      <c r="C1534" s="2" t="s">
        <v>14</v>
      </c>
      <c r="D1534" s="23" t="s">
        <v>1671</v>
      </c>
      <c r="E1534" s="23" t="s">
        <v>3188</v>
      </c>
      <c r="F1534" s="23" t="s">
        <v>15</v>
      </c>
      <c r="G1534" s="23" t="s">
        <v>3479</v>
      </c>
      <c r="H1534" s="23" t="s">
        <v>3529</v>
      </c>
      <c r="I1534" s="2" t="s">
        <v>16</v>
      </c>
      <c r="J1534" s="81">
        <v>75.760000000000005</v>
      </c>
      <c r="K1534" s="76">
        <v>4.63889</v>
      </c>
      <c r="L1534" s="80">
        <v>0.2</v>
      </c>
      <c r="M1534" s="82">
        <v>31079</v>
      </c>
      <c r="N1534" s="96" t="s">
        <v>5686</v>
      </c>
      <c r="O1534" s="23" t="s">
        <v>683</v>
      </c>
      <c r="P1534" s="23" t="s">
        <v>3466</v>
      </c>
      <c r="Q1534" s="23" t="s">
        <v>3473</v>
      </c>
      <c r="R1534" s="23" t="str">
        <f t="shared" si="187"/>
        <v>OK-Noble-16N-9W-7</v>
      </c>
      <c r="S1534" s="23" t="str">
        <f t="shared" si="184"/>
        <v>16N-9W-7</v>
      </c>
      <c r="T1534" s="23" t="str">
        <f t="shared" si="185"/>
        <v>16</v>
      </c>
      <c r="U1534" s="23" t="str">
        <f t="shared" si="188"/>
        <v>N</v>
      </c>
      <c r="V1534" s="23" t="str">
        <f t="shared" si="186"/>
        <v>9</v>
      </c>
      <c r="W1534" s="23" t="str">
        <f t="shared" si="189"/>
        <v>W</v>
      </c>
      <c r="X1534" s="23" t="str">
        <f t="shared" si="190"/>
        <v>OK</v>
      </c>
      <c r="Y1534" s="184" t="str">
        <f t="shared" si="191"/>
        <v>L0008597</v>
      </c>
      <c r="Z1534" s="28"/>
      <c r="AA1534" s="28"/>
      <c r="AB1534" s="23"/>
    </row>
    <row r="1535" spans="1:28" ht="15">
      <c r="A1535" s="23" t="s">
        <v>7956</v>
      </c>
      <c r="B1535" s="23" t="s">
        <v>13</v>
      </c>
      <c r="C1535" s="2" t="s">
        <v>14</v>
      </c>
      <c r="D1535" s="23" t="s">
        <v>1672</v>
      </c>
      <c r="E1535" s="23" t="s">
        <v>2404</v>
      </c>
      <c r="F1535" s="23" t="s">
        <v>15</v>
      </c>
      <c r="G1535" s="23" t="s">
        <v>3479</v>
      </c>
      <c r="H1535" s="23" t="s">
        <v>3529</v>
      </c>
      <c r="I1535" s="2" t="s">
        <v>16</v>
      </c>
      <c r="J1535" s="81">
        <v>55.69</v>
      </c>
      <c r="K1535" s="76">
        <v>2.0570000000000001E-2</v>
      </c>
      <c r="L1535" s="80">
        <v>0.2</v>
      </c>
      <c r="M1535" s="82">
        <v>33514</v>
      </c>
      <c r="N1535" s="96" t="s">
        <v>4015</v>
      </c>
      <c r="O1535" s="23" t="s">
        <v>683</v>
      </c>
      <c r="P1535" s="23" t="s">
        <v>3466</v>
      </c>
      <c r="Q1535" s="23" t="s">
        <v>3473</v>
      </c>
      <c r="R1535" s="23" t="str">
        <f t="shared" si="187"/>
        <v>OK-Noble-16N-9W-7</v>
      </c>
      <c r="S1535" s="23" t="str">
        <f t="shared" si="184"/>
        <v>16N-9W-7</v>
      </c>
      <c r="T1535" s="23" t="str">
        <f t="shared" si="185"/>
        <v>16</v>
      </c>
      <c r="U1535" s="23" t="str">
        <f t="shared" si="188"/>
        <v>N</v>
      </c>
      <c r="V1535" s="23" t="str">
        <f t="shared" si="186"/>
        <v>9</v>
      </c>
      <c r="W1535" s="23" t="str">
        <f t="shared" si="189"/>
        <v>W</v>
      </c>
      <c r="X1535" s="23" t="str">
        <f t="shared" si="190"/>
        <v>OK</v>
      </c>
      <c r="Y1535" s="184" t="str">
        <f t="shared" si="191"/>
        <v>L0008598</v>
      </c>
      <c r="Z1535" s="28"/>
      <c r="AA1535" s="28"/>
      <c r="AB1535" s="23"/>
    </row>
    <row r="1536" spans="1:28" ht="15">
      <c r="A1536" s="2" t="s">
        <v>7957</v>
      </c>
      <c r="B1536" s="23" t="s">
        <v>13</v>
      </c>
      <c r="C1536" s="2" t="s">
        <v>14</v>
      </c>
      <c r="D1536" s="23" t="s">
        <v>1673</v>
      </c>
      <c r="E1536" s="23" t="s">
        <v>1274</v>
      </c>
      <c r="F1536" s="23" t="s">
        <v>15</v>
      </c>
      <c r="G1536" s="23" t="s">
        <v>3479</v>
      </c>
      <c r="H1536" s="23" t="s">
        <v>3529</v>
      </c>
      <c r="I1536" s="2" t="s">
        <v>16</v>
      </c>
      <c r="J1536" s="81">
        <v>81.53</v>
      </c>
      <c r="K1536" s="76">
        <v>0.50834000000000001</v>
      </c>
      <c r="L1536" s="80">
        <v>0.2</v>
      </c>
      <c r="M1536" s="82">
        <v>28092</v>
      </c>
      <c r="N1536" s="96" t="s">
        <v>5685</v>
      </c>
      <c r="O1536" s="23" t="s">
        <v>683</v>
      </c>
      <c r="P1536" s="23" t="s">
        <v>3466</v>
      </c>
      <c r="Q1536" s="23" t="s">
        <v>3473</v>
      </c>
      <c r="R1536" s="23" t="str">
        <f t="shared" si="187"/>
        <v>OK-Noble-16N-9W-7</v>
      </c>
      <c r="S1536" s="23" t="str">
        <f t="shared" si="184"/>
        <v>16N-9W-7</v>
      </c>
      <c r="T1536" s="23" t="str">
        <f t="shared" si="185"/>
        <v>16</v>
      </c>
      <c r="U1536" s="23" t="str">
        <f t="shared" si="188"/>
        <v>N</v>
      </c>
      <c r="V1536" s="23" t="str">
        <f t="shared" si="186"/>
        <v>9</v>
      </c>
      <c r="W1536" s="23" t="str">
        <f t="shared" si="189"/>
        <v>W</v>
      </c>
      <c r="X1536" s="23" t="str">
        <f t="shared" si="190"/>
        <v>OK</v>
      </c>
      <c r="Y1536" s="184" t="str">
        <f t="shared" si="191"/>
        <v>L0008599</v>
      </c>
      <c r="Z1536" s="28"/>
      <c r="AA1536" s="28"/>
      <c r="AB1536" s="23"/>
    </row>
    <row r="1537" spans="1:28" ht="15">
      <c r="A1537" s="2" t="s">
        <v>7958</v>
      </c>
      <c r="B1537" s="23" t="s">
        <v>13</v>
      </c>
      <c r="C1537" s="2" t="s">
        <v>14</v>
      </c>
      <c r="D1537" s="23" t="s">
        <v>1674</v>
      </c>
      <c r="E1537" s="2" t="s">
        <v>1177</v>
      </c>
      <c r="F1537" s="23" t="s">
        <v>15</v>
      </c>
      <c r="G1537" s="23" t="s">
        <v>3479</v>
      </c>
      <c r="H1537" s="23" t="s">
        <v>3529</v>
      </c>
      <c r="I1537" s="2" t="s">
        <v>16</v>
      </c>
      <c r="J1537" s="81">
        <v>82.58</v>
      </c>
      <c r="K1537" s="76">
        <v>0.50834000000000001</v>
      </c>
      <c r="L1537" s="80">
        <v>0.2</v>
      </c>
      <c r="M1537" s="82">
        <v>28553</v>
      </c>
      <c r="N1537" s="96" t="s">
        <v>5687</v>
      </c>
      <c r="O1537" s="23" t="s">
        <v>683</v>
      </c>
      <c r="P1537" s="23" t="s">
        <v>3466</v>
      </c>
      <c r="Q1537" s="23" t="s">
        <v>3473</v>
      </c>
      <c r="R1537" s="23" t="str">
        <f t="shared" si="187"/>
        <v>OK-Noble-16N-9W-7</v>
      </c>
      <c r="S1537" s="23" t="str">
        <f t="shared" si="184"/>
        <v>16N-9W-7</v>
      </c>
      <c r="T1537" s="23" t="str">
        <f t="shared" si="185"/>
        <v>16</v>
      </c>
      <c r="U1537" s="23" t="str">
        <f t="shared" si="188"/>
        <v>N</v>
      </c>
      <c r="V1537" s="23" t="str">
        <f t="shared" si="186"/>
        <v>9</v>
      </c>
      <c r="W1537" s="23" t="str">
        <f t="shared" si="189"/>
        <v>W</v>
      </c>
      <c r="X1537" s="23" t="str">
        <f t="shared" si="190"/>
        <v>OK</v>
      </c>
      <c r="Y1537" s="184" t="str">
        <f t="shared" si="191"/>
        <v>L0008600</v>
      </c>
      <c r="Z1537" s="28"/>
      <c r="AA1537" s="28"/>
      <c r="AB1537" s="23"/>
    </row>
    <row r="1538" spans="1:28" ht="15">
      <c r="A1538" s="23" t="s">
        <v>7959</v>
      </c>
      <c r="B1538" s="23" t="s">
        <v>13</v>
      </c>
      <c r="C1538" s="2" t="s">
        <v>14</v>
      </c>
      <c r="D1538" s="23" t="s">
        <v>1675</v>
      </c>
      <c r="E1538" s="23" t="s">
        <v>2276</v>
      </c>
      <c r="F1538" s="23" t="s">
        <v>15</v>
      </c>
      <c r="G1538" s="23" t="s">
        <v>3479</v>
      </c>
      <c r="H1538" s="23" t="s">
        <v>3529</v>
      </c>
      <c r="I1538" s="2" t="s">
        <v>16</v>
      </c>
      <c r="J1538" s="81">
        <v>80.52</v>
      </c>
      <c r="K1538" s="76">
        <v>0.50834000000000001</v>
      </c>
      <c r="L1538" s="80">
        <v>0.2</v>
      </c>
      <c r="M1538" s="82">
        <v>31073</v>
      </c>
      <c r="N1538" s="96" t="s">
        <v>5688</v>
      </c>
      <c r="O1538" s="23" t="s">
        <v>683</v>
      </c>
      <c r="P1538" s="23" t="s">
        <v>3466</v>
      </c>
      <c r="Q1538" s="23" t="s">
        <v>3473</v>
      </c>
      <c r="R1538" s="23" t="str">
        <f t="shared" si="187"/>
        <v>OK-Noble-16N-9W-7</v>
      </c>
      <c r="S1538" s="23" t="str">
        <f t="shared" si="184"/>
        <v>16N-9W-7</v>
      </c>
      <c r="T1538" s="23" t="str">
        <f t="shared" si="185"/>
        <v>16</v>
      </c>
      <c r="U1538" s="23" t="str">
        <f t="shared" si="188"/>
        <v>N</v>
      </c>
      <c r="V1538" s="23" t="str">
        <f t="shared" si="186"/>
        <v>9</v>
      </c>
      <c r="W1538" s="23" t="str">
        <f t="shared" si="189"/>
        <v>W</v>
      </c>
      <c r="X1538" s="23" t="str">
        <f t="shared" si="190"/>
        <v>OK</v>
      </c>
      <c r="Y1538" s="184" t="str">
        <f t="shared" si="191"/>
        <v>L0008601</v>
      </c>
      <c r="Z1538" s="28"/>
      <c r="AA1538" s="28"/>
      <c r="AB1538" s="23"/>
    </row>
    <row r="1539" spans="1:28" ht="15">
      <c r="A1539" s="2" t="s">
        <v>7960</v>
      </c>
      <c r="B1539" s="23" t="s">
        <v>13</v>
      </c>
      <c r="C1539" s="2" t="s">
        <v>14</v>
      </c>
      <c r="D1539" s="23" t="s">
        <v>1676</v>
      </c>
      <c r="E1539" s="2" t="s">
        <v>1051</v>
      </c>
      <c r="F1539" s="23" t="s">
        <v>15</v>
      </c>
      <c r="G1539" s="23" t="s">
        <v>3479</v>
      </c>
      <c r="H1539" s="23" t="s">
        <v>3529</v>
      </c>
      <c r="I1539" s="2" t="s">
        <v>16</v>
      </c>
      <c r="J1539" s="81">
        <v>39.18</v>
      </c>
      <c r="K1539" s="76">
        <v>5</v>
      </c>
      <c r="L1539" s="80">
        <v>0.2</v>
      </c>
      <c r="M1539" s="82">
        <v>33427</v>
      </c>
      <c r="N1539" s="96" t="s">
        <v>4687</v>
      </c>
      <c r="O1539" s="23" t="s">
        <v>683</v>
      </c>
      <c r="P1539" s="23" t="s">
        <v>3466</v>
      </c>
      <c r="Q1539" s="23" t="s">
        <v>3473</v>
      </c>
      <c r="R1539" s="23" t="str">
        <f t="shared" si="187"/>
        <v>OK-Noble-16N-9W-7</v>
      </c>
      <c r="S1539" s="23" t="str">
        <f t="shared" si="184"/>
        <v>16N-9W-7</v>
      </c>
      <c r="T1539" s="23" t="str">
        <f t="shared" si="185"/>
        <v>16</v>
      </c>
      <c r="U1539" s="23" t="str">
        <f t="shared" si="188"/>
        <v>N</v>
      </c>
      <c r="V1539" s="23" t="str">
        <f t="shared" si="186"/>
        <v>9</v>
      </c>
      <c r="W1539" s="23" t="str">
        <f t="shared" si="189"/>
        <v>W</v>
      </c>
      <c r="X1539" s="23" t="str">
        <f t="shared" si="190"/>
        <v>OK</v>
      </c>
      <c r="Y1539" s="184" t="str">
        <f t="shared" si="191"/>
        <v>L0008602</v>
      </c>
      <c r="Z1539" s="28"/>
      <c r="AA1539" s="28"/>
      <c r="AB1539" s="23"/>
    </row>
    <row r="1540" spans="1:28" ht="15">
      <c r="A1540" s="2" t="s">
        <v>7961</v>
      </c>
      <c r="B1540" s="23" t="s">
        <v>13</v>
      </c>
      <c r="C1540" s="2" t="s">
        <v>14</v>
      </c>
      <c r="D1540" s="23" t="s">
        <v>1677</v>
      </c>
      <c r="E1540" s="23" t="s">
        <v>201</v>
      </c>
      <c r="F1540" s="23" t="s">
        <v>15</v>
      </c>
      <c r="G1540" s="23" t="s">
        <v>3479</v>
      </c>
      <c r="H1540" s="23" t="s">
        <v>3529</v>
      </c>
      <c r="I1540" s="2" t="s">
        <v>16</v>
      </c>
      <c r="J1540" s="81">
        <v>53.22</v>
      </c>
      <c r="K1540" s="76">
        <v>0.82265999999999995</v>
      </c>
      <c r="L1540" s="80">
        <v>0.2</v>
      </c>
      <c r="M1540" s="82">
        <v>33528</v>
      </c>
      <c r="N1540" s="96" t="s">
        <v>4016</v>
      </c>
      <c r="O1540" s="23" t="s">
        <v>683</v>
      </c>
      <c r="P1540" s="23" t="s">
        <v>3466</v>
      </c>
      <c r="Q1540" s="23" t="s">
        <v>3473</v>
      </c>
      <c r="R1540" s="23" t="str">
        <f t="shared" si="187"/>
        <v>OK-Noble-16N-9W-7</v>
      </c>
      <c r="S1540" s="23" t="str">
        <f t="shared" si="184"/>
        <v>16N-9W-7</v>
      </c>
      <c r="T1540" s="23" t="str">
        <f t="shared" si="185"/>
        <v>16</v>
      </c>
      <c r="U1540" s="23" t="str">
        <f t="shared" si="188"/>
        <v>N</v>
      </c>
      <c r="V1540" s="23" t="str">
        <f t="shared" si="186"/>
        <v>9</v>
      </c>
      <c r="W1540" s="23" t="str">
        <f t="shared" si="189"/>
        <v>W</v>
      </c>
      <c r="X1540" s="23" t="str">
        <f t="shared" si="190"/>
        <v>OK</v>
      </c>
      <c r="Y1540" s="184" t="str">
        <f t="shared" si="191"/>
        <v>L0008603</v>
      </c>
      <c r="Z1540" s="28"/>
      <c r="AA1540" s="28"/>
      <c r="AB1540" s="23"/>
    </row>
    <row r="1541" spans="1:28" ht="15">
      <c r="A1541" s="23" t="s">
        <v>7962</v>
      </c>
      <c r="B1541" s="23" t="s">
        <v>13</v>
      </c>
      <c r="C1541" s="2" t="s">
        <v>14</v>
      </c>
      <c r="D1541" s="23" t="s">
        <v>1678</v>
      </c>
      <c r="E1541" s="2" t="s">
        <v>174</v>
      </c>
      <c r="F1541" s="23" t="s">
        <v>15</v>
      </c>
      <c r="G1541" s="23" t="s">
        <v>3479</v>
      </c>
      <c r="H1541" s="23" t="s">
        <v>3529</v>
      </c>
      <c r="I1541" s="2" t="s">
        <v>16</v>
      </c>
      <c r="J1541" s="81">
        <v>20.04</v>
      </c>
      <c r="K1541" s="76">
        <v>20</v>
      </c>
      <c r="L1541" s="80">
        <v>0.2</v>
      </c>
      <c r="M1541" s="82">
        <v>34099</v>
      </c>
      <c r="N1541" s="96" t="s">
        <v>5689</v>
      </c>
      <c r="O1541" s="23" t="s">
        <v>683</v>
      </c>
      <c r="P1541" s="23" t="s">
        <v>3466</v>
      </c>
      <c r="Q1541" s="23" t="s">
        <v>3473</v>
      </c>
      <c r="R1541" s="23" t="str">
        <f t="shared" si="187"/>
        <v>OK-Noble-16N-9W-7</v>
      </c>
      <c r="S1541" s="23" t="str">
        <f t="shared" si="184"/>
        <v>16N-9W-7</v>
      </c>
      <c r="T1541" s="23" t="str">
        <f t="shared" si="185"/>
        <v>16</v>
      </c>
      <c r="U1541" s="23" t="str">
        <f t="shared" si="188"/>
        <v>N</v>
      </c>
      <c r="V1541" s="23" t="str">
        <f t="shared" si="186"/>
        <v>9</v>
      </c>
      <c r="W1541" s="23" t="str">
        <f t="shared" si="189"/>
        <v>W</v>
      </c>
      <c r="X1541" s="23" t="str">
        <f t="shared" si="190"/>
        <v>OK</v>
      </c>
      <c r="Y1541" s="184" t="str">
        <f t="shared" si="191"/>
        <v>L0008604</v>
      </c>
      <c r="Z1541" s="28"/>
      <c r="AA1541" s="28"/>
      <c r="AB1541" s="23"/>
    </row>
    <row r="1542" spans="1:28" ht="15">
      <c r="A1542" s="2" t="s">
        <v>7963</v>
      </c>
      <c r="B1542" s="23" t="s">
        <v>13</v>
      </c>
      <c r="C1542" s="2" t="s">
        <v>14</v>
      </c>
      <c r="D1542" s="23" t="s">
        <v>1679</v>
      </c>
      <c r="E1542" s="2" t="s">
        <v>955</v>
      </c>
      <c r="F1542" s="23" t="s">
        <v>15</v>
      </c>
      <c r="G1542" s="23" t="s">
        <v>3479</v>
      </c>
      <c r="H1542" s="23" t="s">
        <v>3529</v>
      </c>
      <c r="I1542" s="2" t="s">
        <v>16</v>
      </c>
      <c r="J1542" s="81">
        <v>75.540000000000006</v>
      </c>
      <c r="K1542" s="76">
        <v>6.6665999999999999</v>
      </c>
      <c r="L1542" s="80">
        <v>0.2</v>
      </c>
      <c r="M1542" s="82">
        <v>31250</v>
      </c>
      <c r="N1542" s="96" t="s">
        <v>5690</v>
      </c>
      <c r="O1542" s="23" t="s">
        <v>683</v>
      </c>
      <c r="P1542" s="23" t="s">
        <v>3466</v>
      </c>
      <c r="Q1542" s="23" t="s">
        <v>3473</v>
      </c>
      <c r="R1542" s="23" t="str">
        <f t="shared" si="187"/>
        <v>OK-Noble-16N-9W-7</v>
      </c>
      <c r="S1542" s="23" t="str">
        <f t="shared" si="184"/>
        <v>16N-9W-7</v>
      </c>
      <c r="T1542" s="23" t="str">
        <f t="shared" si="185"/>
        <v>16</v>
      </c>
      <c r="U1542" s="23" t="str">
        <f t="shared" si="188"/>
        <v>N</v>
      </c>
      <c r="V1542" s="23" t="str">
        <f t="shared" si="186"/>
        <v>9</v>
      </c>
      <c r="W1542" s="23" t="str">
        <f t="shared" si="189"/>
        <v>W</v>
      </c>
      <c r="X1542" s="23" t="str">
        <f t="shared" si="190"/>
        <v>OK</v>
      </c>
      <c r="Y1542" s="184" t="str">
        <f t="shared" si="191"/>
        <v>L0008605</v>
      </c>
      <c r="Z1542" s="28"/>
      <c r="AA1542" s="28"/>
      <c r="AB1542" s="23"/>
    </row>
    <row r="1543" spans="1:28" ht="15">
      <c r="A1543" s="2" t="s">
        <v>7964</v>
      </c>
      <c r="B1543" s="23" t="s">
        <v>13</v>
      </c>
      <c r="C1543" s="2" t="s">
        <v>14</v>
      </c>
      <c r="D1543" s="23" t="s">
        <v>1680</v>
      </c>
      <c r="E1543" s="2" t="s">
        <v>1396</v>
      </c>
      <c r="F1543" s="23" t="s">
        <v>15</v>
      </c>
      <c r="G1543" s="23" t="s">
        <v>3479</v>
      </c>
      <c r="H1543" s="23" t="s">
        <v>3529</v>
      </c>
      <c r="I1543" s="2" t="s">
        <v>16</v>
      </c>
      <c r="J1543" s="81">
        <v>68.16</v>
      </c>
      <c r="K1543" s="76">
        <v>0.50834000000000001</v>
      </c>
      <c r="L1543" s="80">
        <v>0.2</v>
      </c>
      <c r="M1543" s="82">
        <v>28093</v>
      </c>
      <c r="N1543" s="96" t="s">
        <v>5691</v>
      </c>
      <c r="O1543" s="23" t="s">
        <v>683</v>
      </c>
      <c r="P1543" s="23" t="s">
        <v>3466</v>
      </c>
      <c r="Q1543" s="23" t="s">
        <v>3473</v>
      </c>
      <c r="R1543" s="23" t="str">
        <f t="shared" si="187"/>
        <v>OK-Noble-16N-9W-7</v>
      </c>
      <c r="S1543" s="23" t="str">
        <f t="shared" si="184"/>
        <v>16N-9W-7</v>
      </c>
      <c r="T1543" s="23" t="str">
        <f t="shared" si="185"/>
        <v>16</v>
      </c>
      <c r="U1543" s="23" t="str">
        <f t="shared" si="188"/>
        <v>N</v>
      </c>
      <c r="V1543" s="23" t="str">
        <f t="shared" si="186"/>
        <v>9</v>
      </c>
      <c r="W1543" s="23" t="str">
        <f t="shared" si="189"/>
        <v>W</v>
      </c>
      <c r="X1543" s="23" t="str">
        <f t="shared" si="190"/>
        <v>OK</v>
      </c>
      <c r="Y1543" s="184" t="str">
        <f t="shared" si="191"/>
        <v>L0008606</v>
      </c>
      <c r="Z1543" s="28"/>
      <c r="AA1543" s="28"/>
      <c r="AB1543" s="23"/>
    </row>
    <row r="1544" spans="1:28" ht="15">
      <c r="A1544" s="23" t="s">
        <v>7965</v>
      </c>
      <c r="B1544" s="23" t="s">
        <v>13</v>
      </c>
      <c r="C1544" s="2" t="s">
        <v>14</v>
      </c>
      <c r="D1544" s="23" t="s">
        <v>1681</v>
      </c>
      <c r="E1544" s="23" t="s">
        <v>3063</v>
      </c>
      <c r="F1544" s="23" t="s">
        <v>15</v>
      </c>
      <c r="G1544" s="23" t="s">
        <v>3479</v>
      </c>
      <c r="H1544" s="23" t="s">
        <v>3529</v>
      </c>
      <c r="I1544" s="2" t="s">
        <v>16</v>
      </c>
      <c r="J1544" s="81">
        <v>40.78</v>
      </c>
      <c r="K1544" s="76">
        <v>40</v>
      </c>
      <c r="L1544" s="80">
        <v>0.2</v>
      </c>
      <c r="M1544" s="82">
        <v>12955</v>
      </c>
      <c r="N1544" s="96" t="s">
        <v>5692</v>
      </c>
      <c r="O1544" s="23" t="s">
        <v>683</v>
      </c>
      <c r="P1544" s="23" t="s">
        <v>3466</v>
      </c>
      <c r="Q1544" s="23" t="s">
        <v>3473</v>
      </c>
      <c r="R1544" s="23" t="str">
        <f t="shared" si="187"/>
        <v>OK-Noble-16N-9W-7</v>
      </c>
      <c r="S1544" s="23" t="str">
        <f t="shared" ref="S1544:S1607" si="192">_xlfn.TEXTAFTER(R1544,"-",2,1,0,"ERROR")</f>
        <v>16N-9W-7</v>
      </c>
      <c r="T1544" s="23" t="str">
        <f t="shared" ref="T1544:T1607" si="193">_xlfn.TEXTBEFORE(P1544,U1544)</f>
        <v>16</v>
      </c>
      <c r="U1544" s="23" t="str">
        <f t="shared" si="188"/>
        <v>N</v>
      </c>
      <c r="V1544" s="23" t="str">
        <f t="shared" ref="V1544:V1607" si="194">_xlfn.TEXTBEFORE(Q1544,W1544)</f>
        <v>9</v>
      </c>
      <c r="W1544" s="23" t="str">
        <f t="shared" si="189"/>
        <v>W</v>
      </c>
      <c r="X1544" s="23" t="str">
        <f t="shared" si="190"/>
        <v>OK</v>
      </c>
      <c r="Y1544" s="184" t="str">
        <f t="shared" si="191"/>
        <v>L0008607</v>
      </c>
      <c r="Z1544" s="28"/>
      <c r="AA1544" s="28"/>
      <c r="AB1544" s="23"/>
    </row>
    <row r="1545" spans="1:28" ht="15">
      <c r="A1545" s="2" t="s">
        <v>7966</v>
      </c>
      <c r="B1545" s="23" t="s">
        <v>13</v>
      </c>
      <c r="C1545" s="2" t="s">
        <v>14</v>
      </c>
      <c r="D1545" s="23" t="s">
        <v>1682</v>
      </c>
      <c r="E1545" s="23" t="s">
        <v>2799</v>
      </c>
      <c r="F1545" s="23" t="s">
        <v>15</v>
      </c>
      <c r="G1545" s="23" t="s">
        <v>3479</v>
      </c>
      <c r="H1545" s="23" t="s">
        <v>3529</v>
      </c>
      <c r="I1545" s="2" t="s">
        <v>16</v>
      </c>
      <c r="J1545" s="81">
        <v>41.71</v>
      </c>
      <c r="K1545" s="76">
        <v>40</v>
      </c>
      <c r="L1545" s="80">
        <v>0.2</v>
      </c>
      <c r="M1545" s="82">
        <v>28498</v>
      </c>
      <c r="N1545" s="96" t="s">
        <v>5357</v>
      </c>
      <c r="O1545" s="23" t="s">
        <v>683</v>
      </c>
      <c r="P1545" s="23" t="s">
        <v>3466</v>
      </c>
      <c r="Q1545" s="23" t="s">
        <v>3473</v>
      </c>
      <c r="R1545" s="23" t="str">
        <f t="shared" ref="R1545:R1608" si="195">_xlfn.TEXTJOIN("-",TRUE,F1545,G1545,P1545,Q1545,O1545)</f>
        <v>OK-Noble-16N-9W-7</v>
      </c>
      <c r="S1545" s="23" t="str">
        <f t="shared" si="192"/>
        <v>16N-9W-7</v>
      </c>
      <c r="T1545" s="23" t="str">
        <f t="shared" si="193"/>
        <v>16</v>
      </c>
      <c r="U1545" s="23" t="str">
        <f t="shared" ref="U1545:U1608" si="196">RIGHT(P1545,1)</f>
        <v>N</v>
      </c>
      <c r="V1545" s="23" t="str">
        <f t="shared" si="194"/>
        <v>9</v>
      </c>
      <c r="W1545" s="23" t="str">
        <f t="shared" ref="W1545:W1608" si="197">RIGHT(Q1545,1)</f>
        <v>W</v>
      </c>
      <c r="X1545" s="23" t="str">
        <f t="shared" ref="X1545:X1608" si="198">LEFT(A1545,2)</f>
        <v>OK</v>
      </c>
      <c r="Y1545" s="184" t="str">
        <f t="shared" ref="Y1545:Y1608" si="199">MID(A1545,4,8)</f>
        <v>L0008608</v>
      </c>
      <c r="Z1545" s="28"/>
      <c r="AA1545" s="28"/>
      <c r="AB1545" s="23"/>
    </row>
    <row r="1546" spans="1:28" ht="15">
      <c r="A1546" s="2" t="s">
        <v>7967</v>
      </c>
      <c r="B1546" s="23" t="s">
        <v>13</v>
      </c>
      <c r="C1546" s="2" t="s">
        <v>14</v>
      </c>
      <c r="D1546" s="23" t="s">
        <v>1683</v>
      </c>
      <c r="E1546" s="23" t="s">
        <v>1502</v>
      </c>
      <c r="F1546" s="23" t="s">
        <v>15</v>
      </c>
      <c r="G1546" s="23" t="s">
        <v>3479</v>
      </c>
      <c r="H1546" s="23" t="s">
        <v>3529</v>
      </c>
      <c r="I1546" s="2" t="s">
        <v>16</v>
      </c>
      <c r="J1546" s="81">
        <v>70.39</v>
      </c>
      <c r="K1546" s="76">
        <v>1</v>
      </c>
      <c r="L1546" s="80">
        <v>0.2</v>
      </c>
      <c r="M1546" s="82">
        <v>31080</v>
      </c>
      <c r="N1546" s="96" t="s">
        <v>5682</v>
      </c>
      <c r="O1546" s="23" t="s">
        <v>683</v>
      </c>
      <c r="P1546" s="23" t="s">
        <v>3466</v>
      </c>
      <c r="Q1546" s="23" t="s">
        <v>3473</v>
      </c>
      <c r="R1546" s="23" t="str">
        <f t="shared" si="195"/>
        <v>OK-Noble-16N-9W-7</v>
      </c>
      <c r="S1546" s="23" t="str">
        <f t="shared" si="192"/>
        <v>16N-9W-7</v>
      </c>
      <c r="T1546" s="23" t="str">
        <f t="shared" si="193"/>
        <v>16</v>
      </c>
      <c r="U1546" s="23" t="str">
        <f t="shared" si="196"/>
        <v>N</v>
      </c>
      <c r="V1546" s="23" t="str">
        <f t="shared" si="194"/>
        <v>9</v>
      </c>
      <c r="W1546" s="23" t="str">
        <f t="shared" si="197"/>
        <v>W</v>
      </c>
      <c r="X1546" s="23" t="str">
        <f t="shared" si="198"/>
        <v>OK</v>
      </c>
      <c r="Y1546" s="184" t="str">
        <f t="shared" si="199"/>
        <v>L0008609</v>
      </c>
      <c r="Z1546" s="28"/>
      <c r="AA1546" s="28"/>
      <c r="AB1546" s="23"/>
    </row>
    <row r="1547" spans="1:28" ht="15">
      <c r="A1547" s="23" t="s">
        <v>7968</v>
      </c>
      <c r="B1547" s="23" t="s">
        <v>13</v>
      </c>
      <c r="C1547" s="2" t="s">
        <v>14</v>
      </c>
      <c r="D1547" s="23" t="s">
        <v>1684</v>
      </c>
      <c r="E1547" s="2" t="s">
        <v>1177</v>
      </c>
      <c r="F1547" s="23" t="s">
        <v>15</v>
      </c>
      <c r="G1547" s="23" t="s">
        <v>3479</v>
      </c>
      <c r="H1547" s="23" t="s">
        <v>3529</v>
      </c>
      <c r="I1547" s="2" t="s">
        <v>16</v>
      </c>
      <c r="J1547" s="81">
        <v>75.790000000000006</v>
      </c>
      <c r="K1547" s="76">
        <v>1</v>
      </c>
      <c r="L1547" s="80">
        <v>0.2</v>
      </c>
      <c r="M1547" s="82">
        <v>28076</v>
      </c>
      <c r="N1547" s="96" t="s">
        <v>5693</v>
      </c>
      <c r="O1547" s="23" t="s">
        <v>683</v>
      </c>
      <c r="P1547" s="23" t="s">
        <v>3466</v>
      </c>
      <c r="Q1547" s="23" t="s">
        <v>3473</v>
      </c>
      <c r="R1547" s="23" t="str">
        <f t="shared" si="195"/>
        <v>OK-Noble-16N-9W-7</v>
      </c>
      <c r="S1547" s="23" t="str">
        <f t="shared" si="192"/>
        <v>16N-9W-7</v>
      </c>
      <c r="T1547" s="23" t="str">
        <f t="shared" si="193"/>
        <v>16</v>
      </c>
      <c r="U1547" s="23" t="str">
        <f t="shared" si="196"/>
        <v>N</v>
      </c>
      <c r="V1547" s="23" t="str">
        <f t="shared" si="194"/>
        <v>9</v>
      </c>
      <c r="W1547" s="23" t="str">
        <f t="shared" si="197"/>
        <v>W</v>
      </c>
      <c r="X1547" s="23" t="str">
        <f t="shared" si="198"/>
        <v>OK</v>
      </c>
      <c r="Y1547" s="184" t="str">
        <f t="shared" si="199"/>
        <v>L0008610</v>
      </c>
      <c r="Z1547" s="28"/>
      <c r="AA1547" s="28"/>
      <c r="AB1547" s="23"/>
    </row>
    <row r="1548" spans="1:28" ht="15">
      <c r="A1548" s="2" t="s">
        <v>7969</v>
      </c>
      <c r="B1548" s="23" t="s">
        <v>13</v>
      </c>
      <c r="C1548" s="2" t="s">
        <v>14</v>
      </c>
      <c r="D1548" s="23" t="s">
        <v>1685</v>
      </c>
      <c r="E1548" s="2" t="s">
        <v>153</v>
      </c>
      <c r="F1548" s="23" t="s">
        <v>15</v>
      </c>
      <c r="G1548" s="23" t="s">
        <v>3479</v>
      </c>
      <c r="H1548" s="23" t="s">
        <v>3529</v>
      </c>
      <c r="I1548" s="2" t="s">
        <v>16</v>
      </c>
      <c r="J1548" s="81">
        <v>82.29</v>
      </c>
      <c r="K1548" s="76">
        <v>4.1444000000000001</v>
      </c>
      <c r="L1548" s="80">
        <v>0.2</v>
      </c>
      <c r="M1548" s="82">
        <v>28313</v>
      </c>
      <c r="N1548" s="96" t="s">
        <v>5694</v>
      </c>
      <c r="O1548" s="23" t="s">
        <v>683</v>
      </c>
      <c r="P1548" s="23" t="s">
        <v>3466</v>
      </c>
      <c r="Q1548" s="23" t="s">
        <v>3473</v>
      </c>
      <c r="R1548" s="23" t="str">
        <f t="shared" si="195"/>
        <v>OK-Noble-16N-9W-7</v>
      </c>
      <c r="S1548" s="23" t="str">
        <f t="shared" si="192"/>
        <v>16N-9W-7</v>
      </c>
      <c r="T1548" s="23" t="str">
        <f t="shared" si="193"/>
        <v>16</v>
      </c>
      <c r="U1548" s="23" t="str">
        <f t="shared" si="196"/>
        <v>N</v>
      </c>
      <c r="V1548" s="23" t="str">
        <f t="shared" si="194"/>
        <v>9</v>
      </c>
      <c r="W1548" s="23" t="str">
        <f t="shared" si="197"/>
        <v>W</v>
      </c>
      <c r="X1548" s="23" t="str">
        <f t="shared" si="198"/>
        <v>OK</v>
      </c>
      <c r="Y1548" s="184" t="str">
        <f t="shared" si="199"/>
        <v>L0008611</v>
      </c>
      <c r="Z1548" s="28"/>
      <c r="AA1548" s="28"/>
      <c r="AB1548" s="23"/>
    </row>
    <row r="1549" spans="1:28" ht="15">
      <c r="A1549" s="2" t="s">
        <v>7970</v>
      </c>
      <c r="B1549" s="23" t="s">
        <v>13</v>
      </c>
      <c r="C1549" s="2" t="s">
        <v>14</v>
      </c>
      <c r="D1549" s="23" t="s">
        <v>1686</v>
      </c>
      <c r="E1549" s="2" t="s">
        <v>766</v>
      </c>
      <c r="F1549" s="23" t="s">
        <v>15</v>
      </c>
      <c r="G1549" s="23" t="s">
        <v>3479</v>
      </c>
      <c r="H1549" s="23" t="s">
        <v>3529</v>
      </c>
      <c r="I1549" s="2" t="s">
        <v>16</v>
      </c>
      <c r="J1549" s="81">
        <v>88.03</v>
      </c>
      <c r="K1549" s="76">
        <v>4.63889</v>
      </c>
      <c r="L1549" s="80">
        <v>0.2</v>
      </c>
      <c r="M1549" s="82">
        <v>28559</v>
      </c>
      <c r="N1549" s="96" t="s">
        <v>5695</v>
      </c>
      <c r="O1549" s="23" t="s">
        <v>683</v>
      </c>
      <c r="P1549" s="23" t="s">
        <v>3466</v>
      </c>
      <c r="Q1549" s="23" t="s">
        <v>3473</v>
      </c>
      <c r="R1549" s="23" t="str">
        <f t="shared" si="195"/>
        <v>OK-Noble-16N-9W-7</v>
      </c>
      <c r="S1549" s="23" t="str">
        <f t="shared" si="192"/>
        <v>16N-9W-7</v>
      </c>
      <c r="T1549" s="23" t="str">
        <f t="shared" si="193"/>
        <v>16</v>
      </c>
      <c r="U1549" s="23" t="str">
        <f t="shared" si="196"/>
        <v>N</v>
      </c>
      <c r="V1549" s="23" t="str">
        <f t="shared" si="194"/>
        <v>9</v>
      </c>
      <c r="W1549" s="23" t="str">
        <f t="shared" si="197"/>
        <v>W</v>
      </c>
      <c r="X1549" s="23" t="str">
        <f t="shared" si="198"/>
        <v>OK</v>
      </c>
      <c r="Y1549" s="184" t="str">
        <f t="shared" si="199"/>
        <v>L0008612</v>
      </c>
      <c r="Z1549" s="28"/>
      <c r="AA1549" s="28"/>
      <c r="AB1549" s="23"/>
    </row>
    <row r="1550" spans="1:28" ht="15">
      <c r="A1550" s="23" t="s">
        <v>7971</v>
      </c>
      <c r="B1550" s="23" t="s">
        <v>13</v>
      </c>
      <c r="C1550" s="2" t="s">
        <v>14</v>
      </c>
      <c r="D1550" s="23" t="s">
        <v>1687</v>
      </c>
      <c r="E1550" s="23" t="s">
        <v>1502</v>
      </c>
      <c r="F1550" s="23" t="s">
        <v>15</v>
      </c>
      <c r="G1550" s="23" t="s">
        <v>3479</v>
      </c>
      <c r="H1550" s="23" t="s">
        <v>3529</v>
      </c>
      <c r="I1550" s="2" t="s">
        <v>16</v>
      </c>
      <c r="J1550" s="81">
        <v>39.950000000000003</v>
      </c>
      <c r="K1550" s="76">
        <v>1</v>
      </c>
      <c r="L1550" s="80">
        <v>0.2</v>
      </c>
      <c r="M1550" s="82">
        <v>36534</v>
      </c>
      <c r="N1550" s="96" t="s">
        <v>4688</v>
      </c>
      <c r="O1550" s="23" t="s">
        <v>683</v>
      </c>
      <c r="P1550" s="23" t="s">
        <v>3466</v>
      </c>
      <c r="Q1550" s="23" t="s">
        <v>3473</v>
      </c>
      <c r="R1550" s="23" t="str">
        <f t="shared" si="195"/>
        <v>OK-Noble-16N-9W-7</v>
      </c>
      <c r="S1550" s="23" t="str">
        <f t="shared" si="192"/>
        <v>16N-9W-7</v>
      </c>
      <c r="T1550" s="23" t="str">
        <f t="shared" si="193"/>
        <v>16</v>
      </c>
      <c r="U1550" s="23" t="str">
        <f t="shared" si="196"/>
        <v>N</v>
      </c>
      <c r="V1550" s="23" t="str">
        <f t="shared" si="194"/>
        <v>9</v>
      </c>
      <c r="W1550" s="23" t="str">
        <f t="shared" si="197"/>
        <v>W</v>
      </c>
      <c r="X1550" s="23" t="str">
        <f t="shared" si="198"/>
        <v>OK</v>
      </c>
      <c r="Y1550" s="184" t="str">
        <f t="shared" si="199"/>
        <v>L0008613</v>
      </c>
      <c r="Z1550" s="28"/>
      <c r="AA1550" s="28"/>
      <c r="AB1550" s="23"/>
    </row>
    <row r="1551" spans="1:28" ht="15">
      <c r="A1551" s="2" t="s">
        <v>7972</v>
      </c>
      <c r="B1551" s="23" t="s">
        <v>13</v>
      </c>
      <c r="C1551" s="2" t="s">
        <v>14</v>
      </c>
      <c r="D1551" s="23" t="s">
        <v>1688</v>
      </c>
      <c r="E1551" s="2" t="s">
        <v>1177</v>
      </c>
      <c r="F1551" s="23" t="s">
        <v>15</v>
      </c>
      <c r="G1551" s="23" t="s">
        <v>3479</v>
      </c>
      <c r="H1551" s="23" t="s">
        <v>3529</v>
      </c>
      <c r="I1551" s="2" t="s">
        <v>16</v>
      </c>
      <c r="J1551" s="81">
        <v>38.46</v>
      </c>
      <c r="K1551" s="76">
        <v>1</v>
      </c>
      <c r="L1551" s="80">
        <v>0.2</v>
      </c>
      <c r="M1551" s="82">
        <v>33530</v>
      </c>
      <c r="N1551" s="96" t="s">
        <v>4017</v>
      </c>
      <c r="O1551" s="23" t="s">
        <v>683</v>
      </c>
      <c r="P1551" s="23" t="s">
        <v>3466</v>
      </c>
      <c r="Q1551" s="23" t="s">
        <v>3473</v>
      </c>
      <c r="R1551" s="23" t="str">
        <f t="shared" si="195"/>
        <v>OK-Noble-16N-9W-7</v>
      </c>
      <c r="S1551" s="23" t="str">
        <f t="shared" si="192"/>
        <v>16N-9W-7</v>
      </c>
      <c r="T1551" s="23" t="str">
        <f t="shared" si="193"/>
        <v>16</v>
      </c>
      <c r="U1551" s="23" t="str">
        <f t="shared" si="196"/>
        <v>N</v>
      </c>
      <c r="V1551" s="23" t="str">
        <f t="shared" si="194"/>
        <v>9</v>
      </c>
      <c r="W1551" s="23" t="str">
        <f t="shared" si="197"/>
        <v>W</v>
      </c>
      <c r="X1551" s="23" t="str">
        <f t="shared" si="198"/>
        <v>OK</v>
      </c>
      <c r="Y1551" s="184" t="str">
        <f t="shared" si="199"/>
        <v>L0008614</v>
      </c>
      <c r="Z1551" s="28"/>
      <c r="AA1551" s="28"/>
      <c r="AB1551" s="23"/>
    </row>
    <row r="1552" spans="1:28" ht="15">
      <c r="A1552" s="2" t="s">
        <v>7973</v>
      </c>
      <c r="B1552" s="23" t="s">
        <v>13</v>
      </c>
      <c r="C1552" s="2" t="s">
        <v>14</v>
      </c>
      <c r="D1552" s="23" t="s">
        <v>1689</v>
      </c>
      <c r="E1552" s="23" t="s">
        <v>1589</v>
      </c>
      <c r="F1552" s="23" t="s">
        <v>15</v>
      </c>
      <c r="G1552" s="23" t="s">
        <v>3479</v>
      </c>
      <c r="H1552" s="23" t="s">
        <v>3529</v>
      </c>
      <c r="I1552" s="2" t="s">
        <v>16</v>
      </c>
      <c r="J1552" s="81">
        <v>79.09</v>
      </c>
      <c r="K1552" s="76">
        <v>20</v>
      </c>
      <c r="L1552" s="80">
        <v>0.2</v>
      </c>
      <c r="M1552" s="82">
        <v>33426</v>
      </c>
      <c r="N1552" s="96" t="s">
        <v>4018</v>
      </c>
      <c r="O1552" s="23" t="s">
        <v>683</v>
      </c>
      <c r="P1552" s="23" t="s">
        <v>3466</v>
      </c>
      <c r="Q1552" s="23" t="s">
        <v>3473</v>
      </c>
      <c r="R1552" s="23" t="str">
        <f t="shared" si="195"/>
        <v>OK-Noble-16N-9W-7</v>
      </c>
      <c r="S1552" s="23" t="str">
        <f t="shared" si="192"/>
        <v>16N-9W-7</v>
      </c>
      <c r="T1552" s="23" t="str">
        <f t="shared" si="193"/>
        <v>16</v>
      </c>
      <c r="U1552" s="23" t="str">
        <f t="shared" si="196"/>
        <v>N</v>
      </c>
      <c r="V1552" s="23" t="str">
        <f t="shared" si="194"/>
        <v>9</v>
      </c>
      <c r="W1552" s="23" t="str">
        <f t="shared" si="197"/>
        <v>W</v>
      </c>
      <c r="X1552" s="23" t="str">
        <f t="shared" si="198"/>
        <v>OK</v>
      </c>
      <c r="Y1552" s="184" t="str">
        <f t="shared" si="199"/>
        <v>L0008615</v>
      </c>
      <c r="Z1552" s="28"/>
      <c r="AA1552" s="28"/>
      <c r="AB1552" s="23"/>
    </row>
    <row r="1553" spans="1:28" ht="15">
      <c r="A1553" s="23" t="s">
        <v>7974</v>
      </c>
      <c r="B1553" s="23" t="s">
        <v>13</v>
      </c>
      <c r="C1553" s="2" t="s">
        <v>14</v>
      </c>
      <c r="D1553" s="23" t="s">
        <v>1690</v>
      </c>
      <c r="E1553" s="23" t="s">
        <v>2276</v>
      </c>
      <c r="F1553" s="23" t="s">
        <v>15</v>
      </c>
      <c r="G1553" s="23" t="s">
        <v>3479</v>
      </c>
      <c r="H1553" s="23" t="s">
        <v>3529</v>
      </c>
      <c r="I1553" s="2" t="s">
        <v>16</v>
      </c>
      <c r="J1553" s="81">
        <v>42.65</v>
      </c>
      <c r="K1553" s="76">
        <v>1</v>
      </c>
      <c r="L1553" s="80">
        <v>0.2</v>
      </c>
      <c r="M1553" s="82">
        <v>34014</v>
      </c>
      <c r="N1553" s="96" t="s">
        <v>5696</v>
      </c>
      <c r="O1553" s="23" t="s">
        <v>683</v>
      </c>
      <c r="P1553" s="23" t="s">
        <v>3466</v>
      </c>
      <c r="Q1553" s="23" t="s">
        <v>3473</v>
      </c>
      <c r="R1553" s="23" t="str">
        <f t="shared" si="195"/>
        <v>OK-Noble-16N-9W-7</v>
      </c>
      <c r="S1553" s="23" t="str">
        <f t="shared" si="192"/>
        <v>16N-9W-7</v>
      </c>
      <c r="T1553" s="23" t="str">
        <f t="shared" si="193"/>
        <v>16</v>
      </c>
      <c r="U1553" s="23" t="str">
        <f t="shared" si="196"/>
        <v>N</v>
      </c>
      <c r="V1553" s="23" t="str">
        <f t="shared" si="194"/>
        <v>9</v>
      </c>
      <c r="W1553" s="23" t="str">
        <f t="shared" si="197"/>
        <v>W</v>
      </c>
      <c r="X1553" s="23" t="str">
        <f t="shared" si="198"/>
        <v>OK</v>
      </c>
      <c r="Y1553" s="184" t="str">
        <f t="shared" si="199"/>
        <v>L0008616</v>
      </c>
      <c r="Z1553" s="28"/>
      <c r="AA1553" s="28"/>
      <c r="AB1553" s="23"/>
    </row>
    <row r="1554" spans="1:28" ht="15">
      <c r="A1554" s="2" t="s">
        <v>7975</v>
      </c>
      <c r="B1554" s="23" t="s">
        <v>13</v>
      </c>
      <c r="C1554" s="2" t="s">
        <v>14</v>
      </c>
      <c r="D1554" s="23" t="s">
        <v>1691</v>
      </c>
      <c r="E1554" s="2" t="s">
        <v>1100</v>
      </c>
      <c r="F1554" s="23" t="s">
        <v>15</v>
      </c>
      <c r="G1554" s="23" t="s">
        <v>3479</v>
      </c>
      <c r="H1554" s="23" t="s">
        <v>3529</v>
      </c>
      <c r="I1554" s="2" t="s">
        <v>16</v>
      </c>
      <c r="J1554" s="81">
        <v>38.619999999999997</v>
      </c>
      <c r="K1554" s="76">
        <v>10</v>
      </c>
      <c r="L1554" s="80">
        <v>0.2</v>
      </c>
      <c r="M1554" s="82">
        <v>36431</v>
      </c>
      <c r="N1554" s="96" t="s">
        <v>4012</v>
      </c>
      <c r="O1554" s="23" t="s">
        <v>683</v>
      </c>
      <c r="P1554" s="23" t="s">
        <v>3466</v>
      </c>
      <c r="Q1554" s="23" t="s">
        <v>3473</v>
      </c>
      <c r="R1554" s="23" t="str">
        <f t="shared" si="195"/>
        <v>OK-Noble-16N-9W-7</v>
      </c>
      <c r="S1554" s="23" t="str">
        <f t="shared" si="192"/>
        <v>16N-9W-7</v>
      </c>
      <c r="T1554" s="23" t="str">
        <f t="shared" si="193"/>
        <v>16</v>
      </c>
      <c r="U1554" s="23" t="str">
        <f t="shared" si="196"/>
        <v>N</v>
      </c>
      <c r="V1554" s="23" t="str">
        <f t="shared" si="194"/>
        <v>9</v>
      </c>
      <c r="W1554" s="23" t="str">
        <f t="shared" si="197"/>
        <v>W</v>
      </c>
      <c r="X1554" s="23" t="str">
        <f t="shared" si="198"/>
        <v>OK</v>
      </c>
      <c r="Y1554" s="184" t="str">
        <f t="shared" si="199"/>
        <v>L0008617</v>
      </c>
      <c r="Z1554" s="28"/>
      <c r="AA1554" s="28"/>
      <c r="AB1554" s="23"/>
    </row>
    <row r="1555" spans="1:28" ht="15">
      <c r="A1555" s="2" t="s">
        <v>7976</v>
      </c>
      <c r="B1555" s="23" t="s">
        <v>13</v>
      </c>
      <c r="C1555" s="2" t="s">
        <v>14</v>
      </c>
      <c r="D1555" s="23" t="s">
        <v>1692</v>
      </c>
      <c r="E1555" s="23" t="s">
        <v>1274</v>
      </c>
      <c r="F1555" s="23" t="s">
        <v>15</v>
      </c>
      <c r="G1555" s="23" t="s">
        <v>3479</v>
      </c>
      <c r="H1555" s="23" t="s">
        <v>3529</v>
      </c>
      <c r="I1555" s="2" t="s">
        <v>16</v>
      </c>
      <c r="J1555" s="81">
        <v>76.63</v>
      </c>
      <c r="K1555" s="76">
        <v>5</v>
      </c>
      <c r="L1555" s="80">
        <v>0.2</v>
      </c>
      <c r="M1555" s="82">
        <v>28059</v>
      </c>
      <c r="N1555" s="96" t="s">
        <v>5697</v>
      </c>
      <c r="O1555" s="23" t="s">
        <v>683</v>
      </c>
      <c r="P1555" s="23" t="s">
        <v>3466</v>
      </c>
      <c r="Q1555" s="23" t="s">
        <v>3473</v>
      </c>
      <c r="R1555" s="23" t="str">
        <f t="shared" si="195"/>
        <v>OK-Noble-16N-9W-7</v>
      </c>
      <c r="S1555" s="23" t="str">
        <f t="shared" si="192"/>
        <v>16N-9W-7</v>
      </c>
      <c r="T1555" s="23" t="str">
        <f t="shared" si="193"/>
        <v>16</v>
      </c>
      <c r="U1555" s="23" t="str">
        <f t="shared" si="196"/>
        <v>N</v>
      </c>
      <c r="V1555" s="23" t="str">
        <f t="shared" si="194"/>
        <v>9</v>
      </c>
      <c r="W1555" s="23" t="str">
        <f t="shared" si="197"/>
        <v>W</v>
      </c>
      <c r="X1555" s="23" t="str">
        <f t="shared" si="198"/>
        <v>OK</v>
      </c>
      <c r="Y1555" s="184" t="str">
        <f t="shared" si="199"/>
        <v>L0008618</v>
      </c>
      <c r="Z1555" s="28"/>
      <c r="AA1555" s="28"/>
      <c r="AB1555" s="23"/>
    </row>
    <row r="1556" spans="1:28" ht="15">
      <c r="A1556" s="23" t="s">
        <v>7977</v>
      </c>
      <c r="B1556" s="23" t="s">
        <v>13</v>
      </c>
      <c r="C1556" s="2" t="s">
        <v>14</v>
      </c>
      <c r="D1556" s="23" t="s">
        <v>1693</v>
      </c>
      <c r="E1556" s="2" t="s">
        <v>1100</v>
      </c>
      <c r="F1556" s="23" t="s">
        <v>15</v>
      </c>
      <c r="G1556" s="23" t="s">
        <v>3479</v>
      </c>
      <c r="H1556" s="23" t="s">
        <v>3529</v>
      </c>
      <c r="I1556" s="2" t="s">
        <v>16</v>
      </c>
      <c r="J1556" s="81">
        <v>77.89</v>
      </c>
      <c r="K1556" s="76">
        <v>1</v>
      </c>
      <c r="L1556" s="80">
        <v>0.2</v>
      </c>
      <c r="M1556" s="82">
        <v>28090</v>
      </c>
      <c r="N1556" s="96" t="s">
        <v>5698</v>
      </c>
      <c r="O1556" s="23" t="s">
        <v>683</v>
      </c>
      <c r="P1556" s="23" t="s">
        <v>3466</v>
      </c>
      <c r="Q1556" s="23" t="s">
        <v>3473</v>
      </c>
      <c r="R1556" s="23" t="str">
        <f t="shared" si="195"/>
        <v>OK-Noble-16N-9W-7</v>
      </c>
      <c r="S1556" s="23" t="str">
        <f t="shared" si="192"/>
        <v>16N-9W-7</v>
      </c>
      <c r="T1556" s="23" t="str">
        <f t="shared" si="193"/>
        <v>16</v>
      </c>
      <c r="U1556" s="23" t="str">
        <f t="shared" si="196"/>
        <v>N</v>
      </c>
      <c r="V1556" s="23" t="str">
        <f t="shared" si="194"/>
        <v>9</v>
      </c>
      <c r="W1556" s="23" t="str">
        <f t="shared" si="197"/>
        <v>W</v>
      </c>
      <c r="X1556" s="23" t="str">
        <f t="shared" si="198"/>
        <v>OK</v>
      </c>
      <c r="Y1556" s="184" t="str">
        <f t="shared" si="199"/>
        <v>L0008619</v>
      </c>
      <c r="Z1556" s="28"/>
      <c r="AA1556" s="28"/>
      <c r="AB1556" s="23"/>
    </row>
    <row r="1557" spans="1:28" ht="15">
      <c r="A1557" s="2" t="s">
        <v>7978</v>
      </c>
      <c r="B1557" s="23" t="s">
        <v>13</v>
      </c>
      <c r="C1557" s="2" t="s">
        <v>14</v>
      </c>
      <c r="D1557" s="23" t="s">
        <v>1694</v>
      </c>
      <c r="E1557" s="2" t="s">
        <v>1327</v>
      </c>
      <c r="F1557" s="23" t="s">
        <v>15</v>
      </c>
      <c r="G1557" s="23" t="s">
        <v>3479</v>
      </c>
      <c r="H1557" s="23" t="s">
        <v>3529</v>
      </c>
      <c r="I1557" s="2" t="s">
        <v>16</v>
      </c>
      <c r="J1557" s="81">
        <v>76.010000000000005</v>
      </c>
      <c r="K1557" s="76">
        <v>1</v>
      </c>
      <c r="L1557" s="80">
        <v>0.2</v>
      </c>
      <c r="M1557" s="82">
        <v>28560</v>
      </c>
      <c r="N1557" s="96" t="s">
        <v>5699</v>
      </c>
      <c r="O1557" s="23" t="s">
        <v>683</v>
      </c>
      <c r="P1557" s="23" t="s">
        <v>3466</v>
      </c>
      <c r="Q1557" s="23" t="s">
        <v>3473</v>
      </c>
      <c r="R1557" s="23" t="str">
        <f t="shared" si="195"/>
        <v>OK-Noble-16N-9W-7</v>
      </c>
      <c r="S1557" s="23" t="str">
        <f t="shared" si="192"/>
        <v>16N-9W-7</v>
      </c>
      <c r="T1557" s="23" t="str">
        <f t="shared" si="193"/>
        <v>16</v>
      </c>
      <c r="U1557" s="23" t="str">
        <f t="shared" si="196"/>
        <v>N</v>
      </c>
      <c r="V1557" s="23" t="str">
        <f t="shared" si="194"/>
        <v>9</v>
      </c>
      <c r="W1557" s="23" t="str">
        <f t="shared" si="197"/>
        <v>W</v>
      </c>
      <c r="X1557" s="23" t="str">
        <f t="shared" si="198"/>
        <v>OK</v>
      </c>
      <c r="Y1557" s="184" t="str">
        <f t="shared" si="199"/>
        <v>L0008620</v>
      </c>
      <c r="Z1557" s="28"/>
      <c r="AA1557" s="28"/>
      <c r="AB1557" s="23"/>
    </row>
    <row r="1558" spans="1:28" ht="15">
      <c r="A1558" s="2" t="s">
        <v>7979</v>
      </c>
      <c r="B1558" s="23" t="s">
        <v>13</v>
      </c>
      <c r="C1558" s="2" t="s">
        <v>14</v>
      </c>
      <c r="D1558" s="23" t="s">
        <v>1695</v>
      </c>
      <c r="E1558" s="23" t="s">
        <v>2404</v>
      </c>
      <c r="F1558" s="23" t="s">
        <v>15</v>
      </c>
      <c r="G1558" s="23" t="s">
        <v>3479</v>
      </c>
      <c r="H1558" s="23" t="s">
        <v>3529</v>
      </c>
      <c r="I1558" s="2" t="s">
        <v>16</v>
      </c>
      <c r="J1558" s="81">
        <v>80.31</v>
      </c>
      <c r="K1558" s="76">
        <v>4.1444000000000001</v>
      </c>
      <c r="L1558" s="80">
        <v>0.2</v>
      </c>
      <c r="M1558" s="82">
        <v>31179</v>
      </c>
      <c r="N1558" s="96" t="s">
        <v>5494</v>
      </c>
      <c r="O1558" s="23" t="s">
        <v>683</v>
      </c>
      <c r="P1558" s="23" t="s">
        <v>3466</v>
      </c>
      <c r="Q1558" s="23" t="s">
        <v>3473</v>
      </c>
      <c r="R1558" s="23" t="str">
        <f t="shared" si="195"/>
        <v>OK-Noble-16N-9W-7</v>
      </c>
      <c r="S1558" s="23" t="str">
        <f t="shared" si="192"/>
        <v>16N-9W-7</v>
      </c>
      <c r="T1558" s="23" t="str">
        <f t="shared" si="193"/>
        <v>16</v>
      </c>
      <c r="U1558" s="23" t="str">
        <f t="shared" si="196"/>
        <v>N</v>
      </c>
      <c r="V1558" s="23" t="str">
        <f t="shared" si="194"/>
        <v>9</v>
      </c>
      <c r="W1558" s="23" t="str">
        <f t="shared" si="197"/>
        <v>W</v>
      </c>
      <c r="X1558" s="23" t="str">
        <f t="shared" si="198"/>
        <v>OK</v>
      </c>
      <c r="Y1558" s="184" t="str">
        <f t="shared" si="199"/>
        <v>L0008621</v>
      </c>
      <c r="Z1558" s="28"/>
      <c r="AA1558" s="28"/>
      <c r="AB1558" s="23"/>
    </row>
    <row r="1559" spans="1:28" ht="15">
      <c r="A1559" s="23" t="s">
        <v>7980</v>
      </c>
      <c r="B1559" s="23" t="s">
        <v>13</v>
      </c>
      <c r="C1559" s="2" t="s">
        <v>14</v>
      </c>
      <c r="D1559" s="23" t="s">
        <v>1696</v>
      </c>
      <c r="E1559" s="23" t="s">
        <v>2864</v>
      </c>
      <c r="F1559" s="23" t="s">
        <v>15</v>
      </c>
      <c r="G1559" s="23" t="s">
        <v>3479</v>
      </c>
      <c r="H1559" s="23" t="s">
        <v>3529</v>
      </c>
      <c r="I1559" s="2" t="s">
        <v>16</v>
      </c>
      <c r="J1559" s="81">
        <v>86.3</v>
      </c>
      <c r="K1559" s="76">
        <v>4.1444000000000001</v>
      </c>
      <c r="L1559" s="80">
        <v>0.2</v>
      </c>
      <c r="M1559" s="82">
        <v>28175</v>
      </c>
      <c r="N1559" s="96" t="s">
        <v>5700</v>
      </c>
      <c r="O1559" s="23" t="s">
        <v>683</v>
      </c>
      <c r="P1559" s="23" t="s">
        <v>3466</v>
      </c>
      <c r="Q1559" s="23" t="s">
        <v>3473</v>
      </c>
      <c r="R1559" s="23" t="str">
        <f t="shared" si="195"/>
        <v>OK-Noble-16N-9W-7</v>
      </c>
      <c r="S1559" s="23" t="str">
        <f t="shared" si="192"/>
        <v>16N-9W-7</v>
      </c>
      <c r="T1559" s="23" t="str">
        <f t="shared" si="193"/>
        <v>16</v>
      </c>
      <c r="U1559" s="23" t="str">
        <f t="shared" si="196"/>
        <v>N</v>
      </c>
      <c r="V1559" s="23" t="str">
        <f t="shared" si="194"/>
        <v>9</v>
      </c>
      <c r="W1559" s="23" t="str">
        <f t="shared" si="197"/>
        <v>W</v>
      </c>
      <c r="X1559" s="23" t="str">
        <f t="shared" si="198"/>
        <v>OK</v>
      </c>
      <c r="Y1559" s="184" t="str">
        <f t="shared" si="199"/>
        <v>L0008622</v>
      </c>
      <c r="Z1559" s="28"/>
      <c r="AA1559" s="28"/>
      <c r="AB1559" s="23"/>
    </row>
    <row r="1560" spans="1:28" ht="15">
      <c r="A1560" s="2" t="s">
        <v>7981</v>
      </c>
      <c r="B1560" s="23" t="s">
        <v>13</v>
      </c>
      <c r="C1560" s="2" t="s">
        <v>14</v>
      </c>
      <c r="D1560" s="23" t="s">
        <v>1697</v>
      </c>
      <c r="E1560" s="2" t="s">
        <v>354</v>
      </c>
      <c r="F1560" s="23" t="s">
        <v>15</v>
      </c>
      <c r="G1560" s="23" t="s">
        <v>3479</v>
      </c>
      <c r="H1560" s="23" t="s">
        <v>3529</v>
      </c>
      <c r="I1560" s="2" t="s">
        <v>16</v>
      </c>
      <c r="J1560" s="81">
        <v>20.28</v>
      </c>
      <c r="K1560" s="76">
        <v>0.25</v>
      </c>
      <c r="L1560" s="80">
        <v>0.2</v>
      </c>
      <c r="M1560" s="82">
        <v>33402</v>
      </c>
      <c r="N1560" s="96" t="s">
        <v>5701</v>
      </c>
      <c r="O1560" s="23" t="s">
        <v>683</v>
      </c>
      <c r="P1560" s="23" t="s">
        <v>3466</v>
      </c>
      <c r="Q1560" s="23" t="s">
        <v>3473</v>
      </c>
      <c r="R1560" s="23" t="str">
        <f t="shared" si="195"/>
        <v>OK-Noble-16N-9W-7</v>
      </c>
      <c r="S1560" s="23" t="str">
        <f t="shared" si="192"/>
        <v>16N-9W-7</v>
      </c>
      <c r="T1560" s="23" t="str">
        <f t="shared" si="193"/>
        <v>16</v>
      </c>
      <c r="U1560" s="23" t="str">
        <f t="shared" si="196"/>
        <v>N</v>
      </c>
      <c r="V1560" s="23" t="str">
        <f t="shared" si="194"/>
        <v>9</v>
      </c>
      <c r="W1560" s="23" t="str">
        <f t="shared" si="197"/>
        <v>W</v>
      </c>
      <c r="X1560" s="23" t="str">
        <f t="shared" si="198"/>
        <v>OK</v>
      </c>
      <c r="Y1560" s="184" t="str">
        <f t="shared" si="199"/>
        <v>L0008623</v>
      </c>
      <c r="Z1560" s="28"/>
      <c r="AA1560" s="28"/>
      <c r="AB1560" s="23"/>
    </row>
    <row r="1561" spans="1:28" ht="15">
      <c r="A1561" s="2" t="s">
        <v>7982</v>
      </c>
      <c r="B1561" s="23" t="s">
        <v>13</v>
      </c>
      <c r="C1561" s="2" t="s">
        <v>14</v>
      </c>
      <c r="D1561" s="23" t="s">
        <v>1698</v>
      </c>
      <c r="E1561" s="23" t="s">
        <v>2404</v>
      </c>
      <c r="F1561" s="23" t="s">
        <v>15</v>
      </c>
      <c r="G1561" s="23" t="s">
        <v>3479</v>
      </c>
      <c r="H1561" s="23" t="s">
        <v>3529</v>
      </c>
      <c r="I1561" s="2" t="s">
        <v>16</v>
      </c>
      <c r="J1561" s="81">
        <v>39.4</v>
      </c>
      <c r="K1561" s="76">
        <v>5</v>
      </c>
      <c r="L1561" s="80">
        <v>0.2</v>
      </c>
      <c r="M1561" s="82">
        <v>33942</v>
      </c>
      <c r="N1561" s="96" t="s">
        <v>4019</v>
      </c>
      <c r="O1561" s="23" t="s">
        <v>683</v>
      </c>
      <c r="P1561" s="23" t="s">
        <v>3466</v>
      </c>
      <c r="Q1561" s="23" t="s">
        <v>3473</v>
      </c>
      <c r="R1561" s="23" t="str">
        <f t="shared" si="195"/>
        <v>OK-Noble-16N-9W-7</v>
      </c>
      <c r="S1561" s="23" t="str">
        <f t="shared" si="192"/>
        <v>16N-9W-7</v>
      </c>
      <c r="T1561" s="23" t="str">
        <f t="shared" si="193"/>
        <v>16</v>
      </c>
      <c r="U1561" s="23" t="str">
        <f t="shared" si="196"/>
        <v>N</v>
      </c>
      <c r="V1561" s="23" t="str">
        <f t="shared" si="194"/>
        <v>9</v>
      </c>
      <c r="W1561" s="23" t="str">
        <f t="shared" si="197"/>
        <v>W</v>
      </c>
      <c r="X1561" s="23" t="str">
        <f t="shared" si="198"/>
        <v>OK</v>
      </c>
      <c r="Y1561" s="184" t="str">
        <f t="shared" si="199"/>
        <v>L0008624</v>
      </c>
      <c r="Z1561" s="28"/>
      <c r="AA1561" s="28"/>
      <c r="AB1561" s="23"/>
    </row>
    <row r="1562" spans="1:28" ht="15">
      <c r="A1562" s="23" t="s">
        <v>7983</v>
      </c>
      <c r="B1562" s="23" t="s">
        <v>13</v>
      </c>
      <c r="C1562" s="2" t="s">
        <v>14</v>
      </c>
      <c r="D1562" s="23" t="s">
        <v>1699</v>
      </c>
      <c r="E1562" s="23" t="s">
        <v>2799</v>
      </c>
      <c r="F1562" s="23" t="s">
        <v>15</v>
      </c>
      <c r="G1562" s="23" t="s">
        <v>3479</v>
      </c>
      <c r="H1562" s="23" t="s">
        <v>3529</v>
      </c>
      <c r="I1562" s="2" t="s">
        <v>16</v>
      </c>
      <c r="J1562" s="81">
        <v>54.71</v>
      </c>
      <c r="K1562" s="76">
        <v>2.0570000000000001E-2</v>
      </c>
      <c r="L1562" s="80">
        <v>0.2</v>
      </c>
      <c r="M1562" s="82">
        <v>36518</v>
      </c>
      <c r="N1562" s="96" t="s">
        <v>4020</v>
      </c>
      <c r="O1562" s="23" t="s">
        <v>683</v>
      </c>
      <c r="P1562" s="23" t="s">
        <v>3466</v>
      </c>
      <c r="Q1562" s="23" t="s">
        <v>3473</v>
      </c>
      <c r="R1562" s="23" t="str">
        <f t="shared" si="195"/>
        <v>OK-Noble-16N-9W-7</v>
      </c>
      <c r="S1562" s="23" t="str">
        <f t="shared" si="192"/>
        <v>16N-9W-7</v>
      </c>
      <c r="T1562" s="23" t="str">
        <f t="shared" si="193"/>
        <v>16</v>
      </c>
      <c r="U1562" s="23" t="str">
        <f t="shared" si="196"/>
        <v>N</v>
      </c>
      <c r="V1562" s="23" t="str">
        <f t="shared" si="194"/>
        <v>9</v>
      </c>
      <c r="W1562" s="23" t="str">
        <f t="shared" si="197"/>
        <v>W</v>
      </c>
      <c r="X1562" s="23" t="str">
        <f t="shared" si="198"/>
        <v>OK</v>
      </c>
      <c r="Y1562" s="184" t="str">
        <f t="shared" si="199"/>
        <v>L0008625</v>
      </c>
      <c r="Z1562" s="28"/>
      <c r="AA1562" s="28"/>
      <c r="AB1562" s="23"/>
    </row>
    <row r="1563" spans="1:28" ht="15">
      <c r="A1563" s="2" t="s">
        <v>7984</v>
      </c>
      <c r="B1563" s="23" t="s">
        <v>13</v>
      </c>
      <c r="C1563" s="2" t="s">
        <v>14</v>
      </c>
      <c r="D1563" s="23" t="s">
        <v>1700</v>
      </c>
      <c r="E1563" s="23" t="s">
        <v>3063</v>
      </c>
      <c r="F1563" s="23" t="s">
        <v>15</v>
      </c>
      <c r="G1563" s="23" t="s">
        <v>3479</v>
      </c>
      <c r="H1563" s="23" t="s">
        <v>3529</v>
      </c>
      <c r="I1563" s="2" t="s">
        <v>16</v>
      </c>
      <c r="J1563" s="81">
        <v>51.18</v>
      </c>
      <c r="K1563" s="76">
        <v>2.0570000000000001E-2</v>
      </c>
      <c r="L1563" s="80">
        <v>0.2</v>
      </c>
      <c r="M1563" s="82">
        <v>33388</v>
      </c>
      <c r="N1563" s="96" t="s">
        <v>5702</v>
      </c>
      <c r="O1563" s="23" t="s">
        <v>683</v>
      </c>
      <c r="P1563" s="23" t="s">
        <v>3466</v>
      </c>
      <c r="Q1563" s="23" t="s">
        <v>3473</v>
      </c>
      <c r="R1563" s="23" t="str">
        <f t="shared" si="195"/>
        <v>OK-Noble-16N-9W-7</v>
      </c>
      <c r="S1563" s="23" t="str">
        <f t="shared" si="192"/>
        <v>16N-9W-7</v>
      </c>
      <c r="T1563" s="23" t="str">
        <f t="shared" si="193"/>
        <v>16</v>
      </c>
      <c r="U1563" s="23" t="str">
        <f t="shared" si="196"/>
        <v>N</v>
      </c>
      <c r="V1563" s="23" t="str">
        <f t="shared" si="194"/>
        <v>9</v>
      </c>
      <c r="W1563" s="23" t="str">
        <f t="shared" si="197"/>
        <v>W</v>
      </c>
      <c r="X1563" s="23" t="str">
        <f t="shared" si="198"/>
        <v>OK</v>
      </c>
      <c r="Y1563" s="184" t="str">
        <f t="shared" si="199"/>
        <v>L0008626</v>
      </c>
      <c r="Z1563" s="28"/>
      <c r="AA1563" s="28"/>
      <c r="AB1563" s="23"/>
    </row>
    <row r="1564" spans="1:28" ht="15">
      <c r="A1564" s="2" t="s">
        <v>7985</v>
      </c>
      <c r="B1564" s="23" t="s">
        <v>13</v>
      </c>
      <c r="C1564" s="2" t="s">
        <v>14</v>
      </c>
      <c r="D1564" s="23" t="s">
        <v>1701</v>
      </c>
      <c r="E1564" s="2" t="s">
        <v>616</v>
      </c>
      <c r="F1564" s="23" t="s">
        <v>15</v>
      </c>
      <c r="G1564" s="23" t="s">
        <v>3479</v>
      </c>
      <c r="H1564" s="23" t="s">
        <v>3529</v>
      </c>
      <c r="I1564" s="2" t="s">
        <v>16</v>
      </c>
      <c r="J1564" s="81">
        <v>41.67</v>
      </c>
      <c r="K1564" s="76">
        <v>1</v>
      </c>
      <c r="L1564" s="80">
        <v>0.2</v>
      </c>
      <c r="M1564" s="82">
        <v>33544</v>
      </c>
      <c r="N1564" s="96" t="s">
        <v>4689</v>
      </c>
      <c r="O1564" s="23" t="s">
        <v>683</v>
      </c>
      <c r="P1564" s="23" t="s">
        <v>3466</v>
      </c>
      <c r="Q1564" s="23" t="s">
        <v>3473</v>
      </c>
      <c r="R1564" s="23" t="str">
        <f t="shared" si="195"/>
        <v>OK-Noble-16N-9W-7</v>
      </c>
      <c r="S1564" s="23" t="str">
        <f t="shared" si="192"/>
        <v>16N-9W-7</v>
      </c>
      <c r="T1564" s="23" t="str">
        <f t="shared" si="193"/>
        <v>16</v>
      </c>
      <c r="U1564" s="23" t="str">
        <f t="shared" si="196"/>
        <v>N</v>
      </c>
      <c r="V1564" s="23" t="str">
        <f t="shared" si="194"/>
        <v>9</v>
      </c>
      <c r="W1564" s="23" t="str">
        <f t="shared" si="197"/>
        <v>W</v>
      </c>
      <c r="X1564" s="23" t="str">
        <f t="shared" si="198"/>
        <v>OK</v>
      </c>
      <c r="Y1564" s="184" t="str">
        <f t="shared" si="199"/>
        <v>L0008627</v>
      </c>
      <c r="Z1564" s="28"/>
      <c r="AA1564" s="28"/>
      <c r="AB1564" s="23"/>
    </row>
    <row r="1565" spans="1:28" ht="15">
      <c r="A1565" s="23" t="s">
        <v>7986</v>
      </c>
      <c r="B1565" s="23" t="s">
        <v>13</v>
      </c>
      <c r="C1565" s="2" t="s">
        <v>14</v>
      </c>
      <c r="D1565" s="23" t="s">
        <v>1703</v>
      </c>
      <c r="E1565" s="2" t="s">
        <v>1177</v>
      </c>
      <c r="F1565" s="23" t="s">
        <v>15</v>
      </c>
      <c r="G1565" s="23" t="s">
        <v>3479</v>
      </c>
      <c r="H1565" s="23" t="s">
        <v>3529</v>
      </c>
      <c r="I1565" s="2" t="s">
        <v>16</v>
      </c>
      <c r="J1565" s="81">
        <v>39.75</v>
      </c>
      <c r="K1565" s="76">
        <v>2.6666699999999999</v>
      </c>
      <c r="L1565" s="80">
        <v>0.2</v>
      </c>
      <c r="M1565" s="82">
        <v>33872</v>
      </c>
      <c r="N1565" s="96" t="s">
        <v>4690</v>
      </c>
      <c r="O1565" s="23" t="s">
        <v>683</v>
      </c>
      <c r="P1565" s="23" t="s">
        <v>3466</v>
      </c>
      <c r="Q1565" s="23" t="s">
        <v>3473</v>
      </c>
      <c r="R1565" s="23" t="str">
        <f t="shared" si="195"/>
        <v>OK-Noble-16N-9W-7</v>
      </c>
      <c r="S1565" s="23" t="str">
        <f t="shared" si="192"/>
        <v>16N-9W-7</v>
      </c>
      <c r="T1565" s="23" t="str">
        <f t="shared" si="193"/>
        <v>16</v>
      </c>
      <c r="U1565" s="23" t="str">
        <f t="shared" si="196"/>
        <v>N</v>
      </c>
      <c r="V1565" s="23" t="str">
        <f t="shared" si="194"/>
        <v>9</v>
      </c>
      <c r="W1565" s="23" t="str">
        <f t="shared" si="197"/>
        <v>W</v>
      </c>
      <c r="X1565" s="23" t="str">
        <f t="shared" si="198"/>
        <v>OK</v>
      </c>
      <c r="Y1565" s="184" t="str">
        <f t="shared" si="199"/>
        <v>L0008628</v>
      </c>
      <c r="Z1565" s="28"/>
      <c r="AA1565" s="28"/>
      <c r="AB1565" s="23"/>
    </row>
    <row r="1566" spans="1:28" ht="15">
      <c r="A1566" s="2" t="s">
        <v>7987</v>
      </c>
      <c r="B1566" s="23" t="s">
        <v>13</v>
      </c>
      <c r="C1566" s="2" t="s">
        <v>14</v>
      </c>
      <c r="D1566" s="23" t="s">
        <v>1704</v>
      </c>
      <c r="E1566" s="23" t="s">
        <v>201</v>
      </c>
      <c r="F1566" s="23" t="s">
        <v>15</v>
      </c>
      <c r="G1566" s="23" t="s">
        <v>3479</v>
      </c>
      <c r="H1566" s="23" t="s">
        <v>3529</v>
      </c>
      <c r="I1566" s="2" t="s">
        <v>16</v>
      </c>
      <c r="J1566" s="81">
        <v>39.549999999999997</v>
      </c>
      <c r="K1566" s="76">
        <v>1.11111</v>
      </c>
      <c r="L1566" s="80">
        <v>0.2</v>
      </c>
      <c r="M1566" s="82">
        <v>36555</v>
      </c>
      <c r="N1566" s="96" t="s">
        <v>4021</v>
      </c>
      <c r="O1566" s="23" t="s">
        <v>683</v>
      </c>
      <c r="P1566" s="23" t="s">
        <v>3466</v>
      </c>
      <c r="Q1566" s="23" t="s">
        <v>3473</v>
      </c>
      <c r="R1566" s="23" t="str">
        <f t="shared" si="195"/>
        <v>OK-Noble-16N-9W-7</v>
      </c>
      <c r="S1566" s="23" t="str">
        <f t="shared" si="192"/>
        <v>16N-9W-7</v>
      </c>
      <c r="T1566" s="23" t="str">
        <f t="shared" si="193"/>
        <v>16</v>
      </c>
      <c r="U1566" s="23" t="str">
        <f t="shared" si="196"/>
        <v>N</v>
      </c>
      <c r="V1566" s="23" t="str">
        <f t="shared" si="194"/>
        <v>9</v>
      </c>
      <c r="W1566" s="23" t="str">
        <f t="shared" si="197"/>
        <v>W</v>
      </c>
      <c r="X1566" s="23" t="str">
        <f t="shared" si="198"/>
        <v>OK</v>
      </c>
      <c r="Y1566" s="184" t="str">
        <f t="shared" si="199"/>
        <v>L0008629</v>
      </c>
      <c r="Z1566" s="28"/>
      <c r="AA1566" s="28"/>
      <c r="AB1566" s="23"/>
    </row>
    <row r="1567" spans="1:28" ht="15">
      <c r="A1567" s="2" t="s">
        <v>7988</v>
      </c>
      <c r="B1567" s="23" t="s">
        <v>13</v>
      </c>
      <c r="C1567" s="2" t="s">
        <v>14</v>
      </c>
      <c r="D1567" s="23" t="s">
        <v>1705</v>
      </c>
      <c r="E1567" s="2" t="s">
        <v>215</v>
      </c>
      <c r="F1567" s="23" t="s">
        <v>15</v>
      </c>
      <c r="G1567" s="23" t="s">
        <v>3479</v>
      </c>
      <c r="H1567" s="23" t="s">
        <v>3529</v>
      </c>
      <c r="I1567" s="2" t="s">
        <v>16</v>
      </c>
      <c r="J1567" s="81">
        <v>92.56</v>
      </c>
      <c r="K1567" s="76">
        <v>5.77705</v>
      </c>
      <c r="L1567" s="80">
        <v>0.2</v>
      </c>
      <c r="M1567" s="82">
        <v>28076</v>
      </c>
      <c r="N1567" s="96" t="s">
        <v>3825</v>
      </c>
      <c r="O1567" s="23" t="s">
        <v>683</v>
      </c>
      <c r="P1567" s="23" t="s">
        <v>3466</v>
      </c>
      <c r="Q1567" s="23" t="s">
        <v>3473</v>
      </c>
      <c r="R1567" s="23" t="str">
        <f t="shared" si="195"/>
        <v>OK-Noble-16N-9W-7</v>
      </c>
      <c r="S1567" s="23" t="str">
        <f t="shared" si="192"/>
        <v>16N-9W-7</v>
      </c>
      <c r="T1567" s="23" t="str">
        <f t="shared" si="193"/>
        <v>16</v>
      </c>
      <c r="U1567" s="23" t="str">
        <f t="shared" si="196"/>
        <v>N</v>
      </c>
      <c r="V1567" s="23" t="str">
        <f t="shared" si="194"/>
        <v>9</v>
      </c>
      <c r="W1567" s="23" t="str">
        <f t="shared" si="197"/>
        <v>W</v>
      </c>
      <c r="X1567" s="23" t="str">
        <f t="shared" si="198"/>
        <v>OK</v>
      </c>
      <c r="Y1567" s="184" t="str">
        <f t="shared" si="199"/>
        <v>L0008630</v>
      </c>
      <c r="Z1567" s="28"/>
      <c r="AA1567" s="28"/>
      <c r="AB1567" s="23"/>
    </row>
    <row r="1568" spans="1:28" ht="15">
      <c r="A1568" s="23" t="s">
        <v>7989</v>
      </c>
      <c r="B1568" s="23" t="s">
        <v>13</v>
      </c>
      <c r="C1568" s="2" t="s">
        <v>14</v>
      </c>
      <c r="D1568" s="23" t="s">
        <v>1706</v>
      </c>
      <c r="E1568" s="2" t="s">
        <v>898</v>
      </c>
      <c r="F1568" s="23" t="s">
        <v>15</v>
      </c>
      <c r="G1568" s="23" t="s">
        <v>3479</v>
      </c>
      <c r="H1568" s="23" t="s">
        <v>3529</v>
      </c>
      <c r="I1568" s="2" t="s">
        <v>16</v>
      </c>
      <c r="J1568" s="81">
        <v>20.25</v>
      </c>
      <c r="K1568" s="76">
        <v>10</v>
      </c>
      <c r="L1568" s="80">
        <v>0.2</v>
      </c>
      <c r="M1568" s="82">
        <v>33502</v>
      </c>
      <c r="N1568" s="96" t="s">
        <v>4022</v>
      </c>
      <c r="O1568" s="23" t="s">
        <v>683</v>
      </c>
      <c r="P1568" s="23" t="s">
        <v>3466</v>
      </c>
      <c r="Q1568" s="23" t="s">
        <v>3473</v>
      </c>
      <c r="R1568" s="23" t="str">
        <f t="shared" si="195"/>
        <v>OK-Noble-16N-9W-7</v>
      </c>
      <c r="S1568" s="23" t="str">
        <f t="shared" si="192"/>
        <v>16N-9W-7</v>
      </c>
      <c r="T1568" s="23" t="str">
        <f t="shared" si="193"/>
        <v>16</v>
      </c>
      <c r="U1568" s="23" t="str">
        <f t="shared" si="196"/>
        <v>N</v>
      </c>
      <c r="V1568" s="23" t="str">
        <f t="shared" si="194"/>
        <v>9</v>
      </c>
      <c r="W1568" s="23" t="str">
        <f t="shared" si="197"/>
        <v>W</v>
      </c>
      <c r="X1568" s="23" t="str">
        <f t="shared" si="198"/>
        <v>OK</v>
      </c>
      <c r="Y1568" s="184" t="str">
        <f t="shared" si="199"/>
        <v>L0008631</v>
      </c>
      <c r="Z1568" s="28"/>
      <c r="AA1568" s="28"/>
      <c r="AB1568" s="23"/>
    </row>
    <row r="1569" spans="1:28" ht="15">
      <c r="A1569" s="2" t="s">
        <v>7990</v>
      </c>
      <c r="B1569" s="23" t="s">
        <v>13</v>
      </c>
      <c r="C1569" s="2" t="s">
        <v>14</v>
      </c>
      <c r="D1569" s="23" t="s">
        <v>1707</v>
      </c>
      <c r="E1569" s="23" t="s">
        <v>1502</v>
      </c>
      <c r="F1569" s="23" t="s">
        <v>15</v>
      </c>
      <c r="G1569" s="23" t="s">
        <v>3479</v>
      </c>
      <c r="H1569" s="23" t="s">
        <v>3529</v>
      </c>
      <c r="I1569" s="2" t="s">
        <v>16</v>
      </c>
      <c r="J1569" s="81">
        <v>19.2</v>
      </c>
      <c r="K1569" s="76">
        <v>2.5</v>
      </c>
      <c r="L1569" s="80">
        <v>0.25</v>
      </c>
      <c r="M1569" s="82">
        <v>34450</v>
      </c>
      <c r="N1569" s="96" t="s">
        <v>4023</v>
      </c>
      <c r="O1569" s="23" t="s">
        <v>683</v>
      </c>
      <c r="P1569" s="23" t="s">
        <v>3466</v>
      </c>
      <c r="Q1569" s="23" t="s">
        <v>3473</v>
      </c>
      <c r="R1569" s="23" t="str">
        <f t="shared" si="195"/>
        <v>OK-Noble-16N-9W-7</v>
      </c>
      <c r="S1569" s="23" t="str">
        <f t="shared" si="192"/>
        <v>16N-9W-7</v>
      </c>
      <c r="T1569" s="23" t="str">
        <f t="shared" si="193"/>
        <v>16</v>
      </c>
      <c r="U1569" s="23" t="str">
        <f t="shared" si="196"/>
        <v>N</v>
      </c>
      <c r="V1569" s="23" t="str">
        <f t="shared" si="194"/>
        <v>9</v>
      </c>
      <c r="W1569" s="23" t="str">
        <f t="shared" si="197"/>
        <v>W</v>
      </c>
      <c r="X1569" s="23" t="str">
        <f t="shared" si="198"/>
        <v>OK</v>
      </c>
      <c r="Y1569" s="184" t="str">
        <f t="shared" si="199"/>
        <v>L0008632</v>
      </c>
      <c r="Z1569" s="28"/>
      <c r="AA1569" s="28"/>
      <c r="AB1569" s="23"/>
    </row>
    <row r="1570" spans="1:28" ht="15">
      <c r="A1570" s="2" t="s">
        <v>7991</v>
      </c>
      <c r="B1570" s="23" t="s">
        <v>13</v>
      </c>
      <c r="C1570" s="2" t="s">
        <v>14</v>
      </c>
      <c r="D1570" s="23" t="s">
        <v>1708</v>
      </c>
      <c r="E1570" s="23" t="s">
        <v>201</v>
      </c>
      <c r="F1570" s="23" t="s">
        <v>15</v>
      </c>
      <c r="G1570" s="23" t="s">
        <v>3479</v>
      </c>
      <c r="H1570" s="23" t="s">
        <v>3529</v>
      </c>
      <c r="I1570" s="2" t="s">
        <v>16</v>
      </c>
      <c r="J1570" s="81">
        <v>34.81</v>
      </c>
      <c r="K1570" s="76">
        <v>0.57264999999999999</v>
      </c>
      <c r="L1570" s="80">
        <v>0.2</v>
      </c>
      <c r="M1570" s="82">
        <v>36518</v>
      </c>
      <c r="N1570" s="96" t="s">
        <v>4024</v>
      </c>
      <c r="O1570" s="23" t="s">
        <v>683</v>
      </c>
      <c r="P1570" s="23" t="s">
        <v>3466</v>
      </c>
      <c r="Q1570" s="23" t="s">
        <v>3473</v>
      </c>
      <c r="R1570" s="23" t="str">
        <f t="shared" si="195"/>
        <v>OK-Noble-16N-9W-7</v>
      </c>
      <c r="S1570" s="23" t="str">
        <f t="shared" si="192"/>
        <v>16N-9W-7</v>
      </c>
      <c r="T1570" s="23" t="str">
        <f t="shared" si="193"/>
        <v>16</v>
      </c>
      <c r="U1570" s="23" t="str">
        <f t="shared" si="196"/>
        <v>N</v>
      </c>
      <c r="V1570" s="23" t="str">
        <f t="shared" si="194"/>
        <v>9</v>
      </c>
      <c r="W1570" s="23" t="str">
        <f t="shared" si="197"/>
        <v>W</v>
      </c>
      <c r="X1570" s="23" t="str">
        <f t="shared" si="198"/>
        <v>OK</v>
      </c>
      <c r="Y1570" s="184" t="str">
        <f t="shared" si="199"/>
        <v>L0008633</v>
      </c>
      <c r="Z1570" s="28"/>
      <c r="AA1570" s="28"/>
      <c r="AB1570" s="23"/>
    </row>
    <row r="1571" spans="1:28" ht="15">
      <c r="A1571" s="23" t="s">
        <v>7992</v>
      </c>
      <c r="B1571" s="23" t="s">
        <v>13</v>
      </c>
      <c r="C1571" s="2" t="s">
        <v>14</v>
      </c>
      <c r="D1571" s="23" t="s">
        <v>1709</v>
      </c>
      <c r="E1571" s="2" t="s">
        <v>766</v>
      </c>
      <c r="F1571" s="23" t="s">
        <v>15</v>
      </c>
      <c r="G1571" s="23" t="s">
        <v>3479</v>
      </c>
      <c r="H1571" s="23" t="s">
        <v>3529</v>
      </c>
      <c r="I1571" s="2" t="s">
        <v>16</v>
      </c>
      <c r="J1571" s="81">
        <v>84.4</v>
      </c>
      <c r="K1571" s="76">
        <v>5</v>
      </c>
      <c r="L1571" s="80">
        <v>0.2</v>
      </c>
      <c r="M1571" s="82">
        <v>28058</v>
      </c>
      <c r="N1571" s="96" t="s">
        <v>5703</v>
      </c>
      <c r="O1571" s="23" t="s">
        <v>683</v>
      </c>
      <c r="P1571" s="23" t="s">
        <v>3466</v>
      </c>
      <c r="Q1571" s="23" t="s">
        <v>3473</v>
      </c>
      <c r="R1571" s="23" t="str">
        <f t="shared" si="195"/>
        <v>OK-Noble-16N-9W-7</v>
      </c>
      <c r="S1571" s="23" t="str">
        <f t="shared" si="192"/>
        <v>16N-9W-7</v>
      </c>
      <c r="T1571" s="23" t="str">
        <f t="shared" si="193"/>
        <v>16</v>
      </c>
      <c r="U1571" s="23" t="str">
        <f t="shared" si="196"/>
        <v>N</v>
      </c>
      <c r="V1571" s="23" t="str">
        <f t="shared" si="194"/>
        <v>9</v>
      </c>
      <c r="W1571" s="23" t="str">
        <f t="shared" si="197"/>
        <v>W</v>
      </c>
      <c r="X1571" s="23" t="str">
        <f t="shared" si="198"/>
        <v>OK</v>
      </c>
      <c r="Y1571" s="184" t="str">
        <f t="shared" si="199"/>
        <v>L0008634</v>
      </c>
      <c r="Z1571" s="28"/>
      <c r="AA1571" s="28"/>
      <c r="AB1571" s="23"/>
    </row>
    <row r="1572" spans="1:28" ht="15">
      <c r="A1572" s="2" t="s">
        <v>7993</v>
      </c>
      <c r="B1572" s="23" t="s">
        <v>13</v>
      </c>
      <c r="C1572" s="2" t="s">
        <v>14</v>
      </c>
      <c r="D1572" s="23" t="s">
        <v>1710</v>
      </c>
      <c r="E1572" s="2" t="s">
        <v>616</v>
      </c>
      <c r="F1572" s="23" t="s">
        <v>15</v>
      </c>
      <c r="G1572" s="23" t="s">
        <v>3479</v>
      </c>
      <c r="H1572" s="23" t="s">
        <v>3529</v>
      </c>
      <c r="I1572" s="2" t="s">
        <v>16</v>
      </c>
      <c r="J1572" s="81">
        <v>40.130000000000003</v>
      </c>
      <c r="K1572" s="76">
        <v>5</v>
      </c>
      <c r="L1572" s="80">
        <v>0.2</v>
      </c>
      <c r="M1572" s="82">
        <v>33472</v>
      </c>
      <c r="N1572" s="96" t="s">
        <v>4017</v>
      </c>
      <c r="O1572" s="23" t="s">
        <v>683</v>
      </c>
      <c r="P1572" s="23" t="s">
        <v>3466</v>
      </c>
      <c r="Q1572" s="23" t="s">
        <v>3473</v>
      </c>
      <c r="R1572" s="23" t="str">
        <f t="shared" si="195"/>
        <v>OK-Noble-16N-9W-7</v>
      </c>
      <c r="S1572" s="23" t="str">
        <f t="shared" si="192"/>
        <v>16N-9W-7</v>
      </c>
      <c r="T1572" s="23" t="str">
        <f t="shared" si="193"/>
        <v>16</v>
      </c>
      <c r="U1572" s="23" t="str">
        <f t="shared" si="196"/>
        <v>N</v>
      </c>
      <c r="V1572" s="23" t="str">
        <f t="shared" si="194"/>
        <v>9</v>
      </c>
      <c r="W1572" s="23" t="str">
        <f t="shared" si="197"/>
        <v>W</v>
      </c>
      <c r="X1572" s="23" t="str">
        <f t="shared" si="198"/>
        <v>OK</v>
      </c>
      <c r="Y1572" s="184" t="str">
        <f t="shared" si="199"/>
        <v>L0008635</v>
      </c>
      <c r="Z1572" s="28"/>
      <c r="AA1572" s="28"/>
      <c r="AB1572" s="23"/>
    </row>
    <row r="1573" spans="1:28" ht="15">
      <c r="A1573" s="2" t="s">
        <v>7994</v>
      </c>
      <c r="B1573" s="23" t="s">
        <v>13</v>
      </c>
      <c r="C1573" s="2" t="s">
        <v>14</v>
      </c>
      <c r="D1573" s="23" t="s">
        <v>1711</v>
      </c>
      <c r="E1573" s="2" t="s">
        <v>995</v>
      </c>
      <c r="F1573" s="23" t="s">
        <v>15</v>
      </c>
      <c r="G1573" s="23" t="s">
        <v>3479</v>
      </c>
      <c r="H1573" s="23" t="s">
        <v>3529</v>
      </c>
      <c r="I1573" s="2" t="s">
        <v>16</v>
      </c>
      <c r="J1573" s="81">
        <v>37.04</v>
      </c>
      <c r="K1573" s="76">
        <v>2.2222300000000001</v>
      </c>
      <c r="L1573" s="80">
        <v>0.2</v>
      </c>
      <c r="M1573" s="82">
        <v>33949</v>
      </c>
      <c r="N1573" s="96" t="s">
        <v>5704</v>
      </c>
      <c r="O1573" s="23" t="s">
        <v>683</v>
      </c>
      <c r="P1573" s="23" t="s">
        <v>3466</v>
      </c>
      <c r="Q1573" s="23" t="s">
        <v>3473</v>
      </c>
      <c r="R1573" s="23" t="str">
        <f t="shared" si="195"/>
        <v>OK-Noble-16N-9W-7</v>
      </c>
      <c r="S1573" s="23" t="str">
        <f t="shared" si="192"/>
        <v>16N-9W-7</v>
      </c>
      <c r="T1573" s="23" t="str">
        <f t="shared" si="193"/>
        <v>16</v>
      </c>
      <c r="U1573" s="23" t="str">
        <f t="shared" si="196"/>
        <v>N</v>
      </c>
      <c r="V1573" s="23" t="str">
        <f t="shared" si="194"/>
        <v>9</v>
      </c>
      <c r="W1573" s="23" t="str">
        <f t="shared" si="197"/>
        <v>W</v>
      </c>
      <c r="X1573" s="23" t="str">
        <f t="shared" si="198"/>
        <v>OK</v>
      </c>
      <c r="Y1573" s="184" t="str">
        <f t="shared" si="199"/>
        <v>L0008636</v>
      </c>
      <c r="Z1573" s="28"/>
      <c r="AA1573" s="28"/>
      <c r="AB1573" s="23"/>
    </row>
    <row r="1574" spans="1:28" ht="15">
      <c r="A1574" s="23" t="s">
        <v>7995</v>
      </c>
      <c r="B1574" s="23" t="s">
        <v>13</v>
      </c>
      <c r="C1574" s="2" t="s">
        <v>14</v>
      </c>
      <c r="D1574" s="23" t="s">
        <v>1712</v>
      </c>
      <c r="E1574" s="23" t="s">
        <v>1702</v>
      </c>
      <c r="F1574" s="23" t="s">
        <v>15</v>
      </c>
      <c r="G1574" s="23" t="s">
        <v>3479</v>
      </c>
      <c r="H1574" s="23" t="s">
        <v>3529</v>
      </c>
      <c r="I1574" s="2" t="s">
        <v>16</v>
      </c>
      <c r="J1574" s="81">
        <v>41.74</v>
      </c>
      <c r="K1574" s="76">
        <v>5.3333300000000001</v>
      </c>
      <c r="L1574" s="80">
        <v>0.2</v>
      </c>
      <c r="M1574" s="82">
        <v>36469</v>
      </c>
      <c r="N1574" s="96" t="s">
        <v>5705</v>
      </c>
      <c r="O1574" s="23" t="s">
        <v>683</v>
      </c>
      <c r="P1574" s="23" t="s">
        <v>3466</v>
      </c>
      <c r="Q1574" s="23" t="s">
        <v>3473</v>
      </c>
      <c r="R1574" s="23" t="str">
        <f t="shared" si="195"/>
        <v>OK-Noble-16N-9W-7</v>
      </c>
      <c r="S1574" s="23" t="str">
        <f t="shared" si="192"/>
        <v>16N-9W-7</v>
      </c>
      <c r="T1574" s="23" t="str">
        <f t="shared" si="193"/>
        <v>16</v>
      </c>
      <c r="U1574" s="23" t="str">
        <f t="shared" si="196"/>
        <v>N</v>
      </c>
      <c r="V1574" s="23" t="str">
        <f t="shared" si="194"/>
        <v>9</v>
      </c>
      <c r="W1574" s="23" t="str">
        <f t="shared" si="197"/>
        <v>W</v>
      </c>
      <c r="X1574" s="23" t="str">
        <f t="shared" si="198"/>
        <v>OK</v>
      </c>
      <c r="Y1574" s="184" t="str">
        <f t="shared" si="199"/>
        <v>L0008637</v>
      </c>
      <c r="Z1574" s="28"/>
      <c r="AA1574" s="28"/>
      <c r="AB1574" s="23"/>
    </row>
    <row r="1575" spans="1:28" ht="15">
      <c r="A1575" s="2" t="s">
        <v>7996</v>
      </c>
      <c r="B1575" s="23" t="s">
        <v>13</v>
      </c>
      <c r="C1575" s="2" t="s">
        <v>14</v>
      </c>
      <c r="D1575" s="23" t="s">
        <v>1713</v>
      </c>
      <c r="E1575" s="2" t="s">
        <v>1177</v>
      </c>
      <c r="F1575" s="23" t="s">
        <v>15</v>
      </c>
      <c r="G1575" s="23" t="s">
        <v>3479</v>
      </c>
      <c r="H1575" s="23" t="s">
        <v>3529</v>
      </c>
      <c r="I1575" s="2" t="s">
        <v>16</v>
      </c>
      <c r="J1575" s="81">
        <v>38.57</v>
      </c>
      <c r="K1575" s="76">
        <v>5</v>
      </c>
      <c r="L1575" s="80">
        <v>0.2</v>
      </c>
      <c r="M1575" s="82">
        <v>33417</v>
      </c>
      <c r="N1575" s="96" t="s">
        <v>4025</v>
      </c>
      <c r="O1575" s="23" t="s">
        <v>683</v>
      </c>
      <c r="P1575" s="23" t="s">
        <v>3466</v>
      </c>
      <c r="Q1575" s="23" t="s">
        <v>3473</v>
      </c>
      <c r="R1575" s="23" t="str">
        <f t="shared" si="195"/>
        <v>OK-Noble-16N-9W-7</v>
      </c>
      <c r="S1575" s="23" t="str">
        <f t="shared" si="192"/>
        <v>16N-9W-7</v>
      </c>
      <c r="T1575" s="23" t="str">
        <f t="shared" si="193"/>
        <v>16</v>
      </c>
      <c r="U1575" s="23" t="str">
        <f t="shared" si="196"/>
        <v>N</v>
      </c>
      <c r="V1575" s="23" t="str">
        <f t="shared" si="194"/>
        <v>9</v>
      </c>
      <c r="W1575" s="23" t="str">
        <f t="shared" si="197"/>
        <v>W</v>
      </c>
      <c r="X1575" s="23" t="str">
        <f t="shared" si="198"/>
        <v>OK</v>
      </c>
      <c r="Y1575" s="184" t="str">
        <f t="shared" si="199"/>
        <v>L0008638</v>
      </c>
      <c r="Z1575" s="28"/>
      <c r="AA1575" s="28"/>
      <c r="AB1575" s="23"/>
    </row>
    <row r="1576" spans="1:28" ht="15">
      <c r="A1576" s="2" t="s">
        <v>7997</v>
      </c>
      <c r="B1576" s="23" t="s">
        <v>13</v>
      </c>
      <c r="C1576" s="2" t="s">
        <v>14</v>
      </c>
      <c r="D1576" s="23" t="s">
        <v>1714</v>
      </c>
      <c r="E1576" s="23" t="s">
        <v>1589</v>
      </c>
      <c r="F1576" s="23" t="s">
        <v>15</v>
      </c>
      <c r="G1576" s="23" t="s">
        <v>3479</v>
      </c>
      <c r="H1576" s="23" t="s">
        <v>3522</v>
      </c>
      <c r="I1576" s="2" t="s">
        <v>16</v>
      </c>
      <c r="J1576" s="81">
        <v>43.65</v>
      </c>
      <c r="K1576" s="76">
        <v>4.5787500000000003</v>
      </c>
      <c r="L1576" s="80">
        <v>0.2</v>
      </c>
      <c r="M1576" s="82">
        <v>12827</v>
      </c>
      <c r="N1576" s="96" t="s">
        <v>5706</v>
      </c>
      <c r="O1576" s="23" t="s">
        <v>177</v>
      </c>
      <c r="P1576" s="23" t="s">
        <v>3466</v>
      </c>
      <c r="Q1576" s="23" t="s">
        <v>3473</v>
      </c>
      <c r="R1576" s="23" t="str">
        <f t="shared" si="195"/>
        <v>OK-Noble-16N-9W-18</v>
      </c>
      <c r="S1576" s="23" t="str">
        <f t="shared" si="192"/>
        <v>16N-9W-18</v>
      </c>
      <c r="T1576" s="23" t="str">
        <f t="shared" si="193"/>
        <v>16</v>
      </c>
      <c r="U1576" s="23" t="str">
        <f t="shared" si="196"/>
        <v>N</v>
      </c>
      <c r="V1576" s="23" t="str">
        <f t="shared" si="194"/>
        <v>9</v>
      </c>
      <c r="W1576" s="23" t="str">
        <f t="shared" si="197"/>
        <v>W</v>
      </c>
      <c r="X1576" s="23" t="str">
        <f t="shared" si="198"/>
        <v>OK</v>
      </c>
      <c r="Y1576" s="184" t="str">
        <f t="shared" si="199"/>
        <v>L0008639</v>
      </c>
      <c r="Z1576" s="28"/>
      <c r="AA1576" s="28"/>
      <c r="AB1576" s="23"/>
    </row>
    <row r="1577" spans="1:28" ht="15">
      <c r="A1577" s="23" t="s">
        <v>7998</v>
      </c>
      <c r="B1577" s="23" t="s">
        <v>13</v>
      </c>
      <c r="C1577" s="2" t="s">
        <v>14</v>
      </c>
      <c r="D1577" s="23" t="s">
        <v>1715</v>
      </c>
      <c r="E1577" s="23" t="s">
        <v>2552</v>
      </c>
      <c r="F1577" s="23" t="s">
        <v>15</v>
      </c>
      <c r="G1577" s="23" t="s">
        <v>3479</v>
      </c>
      <c r="H1577" s="23" t="s">
        <v>3522</v>
      </c>
      <c r="I1577" s="2" t="s">
        <v>16</v>
      </c>
      <c r="J1577" s="81">
        <v>19.37</v>
      </c>
      <c r="K1577" s="76">
        <v>4.6074999999999999</v>
      </c>
      <c r="L1577" s="80">
        <v>0.2</v>
      </c>
      <c r="M1577" s="82">
        <v>10773</v>
      </c>
      <c r="N1577" s="96" t="s">
        <v>5707</v>
      </c>
      <c r="O1577" s="23" t="s">
        <v>177</v>
      </c>
      <c r="P1577" s="23" t="s">
        <v>3466</v>
      </c>
      <c r="Q1577" s="23" t="s">
        <v>3473</v>
      </c>
      <c r="R1577" s="23" t="str">
        <f t="shared" si="195"/>
        <v>OK-Noble-16N-9W-18</v>
      </c>
      <c r="S1577" s="23" t="str">
        <f t="shared" si="192"/>
        <v>16N-9W-18</v>
      </c>
      <c r="T1577" s="23" t="str">
        <f t="shared" si="193"/>
        <v>16</v>
      </c>
      <c r="U1577" s="23" t="str">
        <f t="shared" si="196"/>
        <v>N</v>
      </c>
      <c r="V1577" s="23" t="str">
        <f t="shared" si="194"/>
        <v>9</v>
      </c>
      <c r="W1577" s="23" t="str">
        <f t="shared" si="197"/>
        <v>W</v>
      </c>
      <c r="X1577" s="23" t="str">
        <f t="shared" si="198"/>
        <v>OK</v>
      </c>
      <c r="Y1577" s="184" t="str">
        <f t="shared" si="199"/>
        <v>L0008640</v>
      </c>
      <c r="Z1577" s="28"/>
      <c r="AA1577" s="28"/>
      <c r="AB1577" s="23"/>
    </row>
    <row r="1578" spans="1:28" ht="15">
      <c r="A1578" s="2" t="s">
        <v>7999</v>
      </c>
      <c r="B1578" s="23" t="s">
        <v>13</v>
      </c>
      <c r="C1578" s="2" t="s">
        <v>14</v>
      </c>
      <c r="D1578" s="23" t="s">
        <v>1716</v>
      </c>
      <c r="E1578" s="23" t="s">
        <v>3126</v>
      </c>
      <c r="F1578" s="23" t="s">
        <v>15</v>
      </c>
      <c r="G1578" s="23" t="s">
        <v>3479</v>
      </c>
      <c r="H1578" s="23" t="s">
        <v>3522</v>
      </c>
      <c r="I1578" s="2" t="s">
        <v>16</v>
      </c>
      <c r="J1578" s="81">
        <v>17.98</v>
      </c>
      <c r="K1578" s="76">
        <v>4.6074999999999999</v>
      </c>
      <c r="L1578" s="80">
        <v>0.2</v>
      </c>
      <c r="M1578" s="82">
        <v>13160</v>
      </c>
      <c r="N1578" s="96" t="s">
        <v>5708</v>
      </c>
      <c r="O1578" s="23" t="s">
        <v>177</v>
      </c>
      <c r="P1578" s="23" t="s">
        <v>3466</v>
      </c>
      <c r="Q1578" s="23" t="s">
        <v>3473</v>
      </c>
      <c r="R1578" s="23" t="str">
        <f t="shared" si="195"/>
        <v>OK-Noble-16N-9W-18</v>
      </c>
      <c r="S1578" s="23" t="str">
        <f t="shared" si="192"/>
        <v>16N-9W-18</v>
      </c>
      <c r="T1578" s="23" t="str">
        <f t="shared" si="193"/>
        <v>16</v>
      </c>
      <c r="U1578" s="23" t="str">
        <f t="shared" si="196"/>
        <v>N</v>
      </c>
      <c r="V1578" s="23" t="str">
        <f t="shared" si="194"/>
        <v>9</v>
      </c>
      <c r="W1578" s="23" t="str">
        <f t="shared" si="197"/>
        <v>W</v>
      </c>
      <c r="X1578" s="23" t="str">
        <f t="shared" si="198"/>
        <v>OK</v>
      </c>
      <c r="Y1578" s="184" t="str">
        <f t="shared" si="199"/>
        <v>L0008641</v>
      </c>
      <c r="Z1578" s="28"/>
      <c r="AA1578" s="28"/>
      <c r="AB1578" s="23"/>
    </row>
    <row r="1579" spans="1:28" ht="15">
      <c r="A1579" s="2" t="s">
        <v>8000</v>
      </c>
      <c r="B1579" s="23" t="s">
        <v>13</v>
      </c>
      <c r="C1579" s="2" t="s">
        <v>14</v>
      </c>
      <c r="D1579" s="23" t="s">
        <v>1717</v>
      </c>
      <c r="E1579" s="2" t="s">
        <v>1396</v>
      </c>
      <c r="F1579" s="23" t="s">
        <v>15</v>
      </c>
      <c r="G1579" s="23" t="s">
        <v>3479</v>
      </c>
      <c r="H1579" s="23" t="s">
        <v>3522</v>
      </c>
      <c r="I1579" s="2" t="s">
        <v>16</v>
      </c>
      <c r="J1579" s="81">
        <v>166.75</v>
      </c>
      <c r="K1579" s="76">
        <v>11.0852</v>
      </c>
      <c r="L1579" s="80">
        <v>0.2</v>
      </c>
      <c r="M1579" s="82">
        <v>33502</v>
      </c>
      <c r="N1579" s="96" t="s">
        <v>4026</v>
      </c>
      <c r="O1579" s="23" t="s">
        <v>177</v>
      </c>
      <c r="P1579" s="23" t="s">
        <v>3466</v>
      </c>
      <c r="Q1579" s="23" t="s">
        <v>3473</v>
      </c>
      <c r="R1579" s="23" t="str">
        <f t="shared" si="195"/>
        <v>OK-Noble-16N-9W-18</v>
      </c>
      <c r="S1579" s="23" t="str">
        <f t="shared" si="192"/>
        <v>16N-9W-18</v>
      </c>
      <c r="T1579" s="23" t="str">
        <f t="shared" si="193"/>
        <v>16</v>
      </c>
      <c r="U1579" s="23" t="str">
        <f t="shared" si="196"/>
        <v>N</v>
      </c>
      <c r="V1579" s="23" t="str">
        <f t="shared" si="194"/>
        <v>9</v>
      </c>
      <c r="W1579" s="23" t="str">
        <f t="shared" si="197"/>
        <v>W</v>
      </c>
      <c r="X1579" s="23" t="str">
        <f t="shared" si="198"/>
        <v>OK</v>
      </c>
      <c r="Y1579" s="184" t="str">
        <f t="shared" si="199"/>
        <v>L0008642</v>
      </c>
      <c r="Z1579" s="28"/>
      <c r="AA1579" s="28"/>
      <c r="AB1579" s="23"/>
    </row>
    <row r="1580" spans="1:28" ht="15">
      <c r="A1580" s="23" t="s">
        <v>8001</v>
      </c>
      <c r="B1580" s="23" t="s">
        <v>13</v>
      </c>
      <c r="C1580" s="2" t="s">
        <v>14</v>
      </c>
      <c r="D1580" s="23" t="s">
        <v>1718</v>
      </c>
      <c r="E1580" s="23" t="s">
        <v>1274</v>
      </c>
      <c r="F1580" s="23" t="s">
        <v>15</v>
      </c>
      <c r="G1580" s="23" t="s">
        <v>3479</v>
      </c>
      <c r="H1580" s="23" t="s">
        <v>3522</v>
      </c>
      <c r="I1580" s="2" t="s">
        <v>16</v>
      </c>
      <c r="J1580" s="81">
        <v>117.2</v>
      </c>
      <c r="K1580" s="76">
        <v>22.682300000000001</v>
      </c>
      <c r="L1580" s="80">
        <v>0.2</v>
      </c>
      <c r="M1580" s="82">
        <v>34041</v>
      </c>
      <c r="N1580" s="96" t="s">
        <v>5709</v>
      </c>
      <c r="O1580" s="23" t="s">
        <v>177</v>
      </c>
      <c r="P1580" s="23" t="s">
        <v>3466</v>
      </c>
      <c r="Q1580" s="23" t="s">
        <v>3473</v>
      </c>
      <c r="R1580" s="23" t="str">
        <f t="shared" si="195"/>
        <v>OK-Noble-16N-9W-18</v>
      </c>
      <c r="S1580" s="23" t="str">
        <f t="shared" si="192"/>
        <v>16N-9W-18</v>
      </c>
      <c r="T1580" s="23" t="str">
        <f t="shared" si="193"/>
        <v>16</v>
      </c>
      <c r="U1580" s="23" t="str">
        <f t="shared" si="196"/>
        <v>N</v>
      </c>
      <c r="V1580" s="23" t="str">
        <f t="shared" si="194"/>
        <v>9</v>
      </c>
      <c r="W1580" s="23" t="str">
        <f t="shared" si="197"/>
        <v>W</v>
      </c>
      <c r="X1580" s="23" t="str">
        <f t="shared" si="198"/>
        <v>OK</v>
      </c>
      <c r="Y1580" s="184" t="str">
        <f t="shared" si="199"/>
        <v>L0008643</v>
      </c>
      <c r="Z1580" s="28"/>
      <c r="AA1580" s="28"/>
      <c r="AB1580" s="23"/>
    </row>
    <row r="1581" spans="1:28" ht="15">
      <c r="A1581" s="2" t="s">
        <v>8002</v>
      </c>
      <c r="B1581" s="23" t="s">
        <v>13</v>
      </c>
      <c r="C1581" s="2" t="s">
        <v>14</v>
      </c>
      <c r="D1581" s="23" t="s">
        <v>1719</v>
      </c>
      <c r="E1581" s="2" t="s">
        <v>1177</v>
      </c>
      <c r="F1581" s="23" t="s">
        <v>15</v>
      </c>
      <c r="G1581" s="23" t="s">
        <v>3479</v>
      </c>
      <c r="H1581" s="23" t="s">
        <v>3522</v>
      </c>
      <c r="I1581" s="2" t="s">
        <v>16</v>
      </c>
      <c r="J1581" s="81">
        <v>41.61</v>
      </c>
      <c r="K1581" s="76">
        <v>18.315000000000001</v>
      </c>
      <c r="L1581" s="80">
        <v>0.2</v>
      </c>
      <c r="M1581" s="82">
        <v>13297</v>
      </c>
      <c r="N1581" s="96" t="s">
        <v>5710</v>
      </c>
      <c r="O1581" s="23" t="s">
        <v>177</v>
      </c>
      <c r="P1581" s="23" t="s">
        <v>3466</v>
      </c>
      <c r="Q1581" s="23" t="s">
        <v>3473</v>
      </c>
      <c r="R1581" s="23" t="str">
        <f t="shared" si="195"/>
        <v>OK-Noble-16N-9W-18</v>
      </c>
      <c r="S1581" s="23" t="str">
        <f t="shared" si="192"/>
        <v>16N-9W-18</v>
      </c>
      <c r="T1581" s="23" t="str">
        <f t="shared" si="193"/>
        <v>16</v>
      </c>
      <c r="U1581" s="23" t="str">
        <f t="shared" si="196"/>
        <v>N</v>
      </c>
      <c r="V1581" s="23" t="str">
        <f t="shared" si="194"/>
        <v>9</v>
      </c>
      <c r="W1581" s="23" t="str">
        <f t="shared" si="197"/>
        <v>W</v>
      </c>
      <c r="X1581" s="23" t="str">
        <f t="shared" si="198"/>
        <v>OK</v>
      </c>
      <c r="Y1581" s="184" t="str">
        <f t="shared" si="199"/>
        <v>L0008644</v>
      </c>
      <c r="Z1581" s="28"/>
      <c r="AA1581" s="28"/>
      <c r="AB1581" s="23"/>
    </row>
    <row r="1582" spans="1:28" ht="15">
      <c r="A1582" s="2" t="s">
        <v>8003</v>
      </c>
      <c r="B1582" s="23" t="s">
        <v>13</v>
      </c>
      <c r="C1582" s="2" t="s">
        <v>14</v>
      </c>
      <c r="D1582" s="23" t="s">
        <v>1720</v>
      </c>
      <c r="E1582" s="2" t="s">
        <v>955</v>
      </c>
      <c r="F1582" s="23" t="s">
        <v>15</v>
      </c>
      <c r="G1582" s="23" t="s">
        <v>3479</v>
      </c>
      <c r="H1582" s="23" t="s">
        <v>3522</v>
      </c>
      <c r="I1582" s="2" t="s">
        <v>16</v>
      </c>
      <c r="J1582" s="81">
        <v>40.880000000000003</v>
      </c>
      <c r="K1582" s="76">
        <v>9.1575000000000006</v>
      </c>
      <c r="L1582" s="80">
        <v>0.2</v>
      </c>
      <c r="M1582" s="82">
        <v>15816</v>
      </c>
      <c r="N1582" s="96" t="s">
        <v>5711</v>
      </c>
      <c r="O1582" s="23" t="s">
        <v>177</v>
      </c>
      <c r="P1582" s="23" t="s">
        <v>3466</v>
      </c>
      <c r="Q1582" s="23" t="s">
        <v>3473</v>
      </c>
      <c r="R1582" s="23" t="str">
        <f t="shared" si="195"/>
        <v>OK-Noble-16N-9W-18</v>
      </c>
      <c r="S1582" s="23" t="str">
        <f t="shared" si="192"/>
        <v>16N-9W-18</v>
      </c>
      <c r="T1582" s="23" t="str">
        <f t="shared" si="193"/>
        <v>16</v>
      </c>
      <c r="U1582" s="23" t="str">
        <f t="shared" si="196"/>
        <v>N</v>
      </c>
      <c r="V1582" s="23" t="str">
        <f t="shared" si="194"/>
        <v>9</v>
      </c>
      <c r="W1582" s="23" t="str">
        <f t="shared" si="197"/>
        <v>W</v>
      </c>
      <c r="X1582" s="23" t="str">
        <f t="shared" si="198"/>
        <v>OK</v>
      </c>
      <c r="Y1582" s="184" t="str">
        <f t="shared" si="199"/>
        <v>L0008645</v>
      </c>
      <c r="Z1582" s="28"/>
      <c r="AA1582" s="28"/>
      <c r="AB1582" s="23"/>
    </row>
    <row r="1583" spans="1:28" ht="15">
      <c r="A1583" s="23" t="s">
        <v>8004</v>
      </c>
      <c r="B1583" s="23" t="s">
        <v>13</v>
      </c>
      <c r="C1583" s="2" t="s">
        <v>14</v>
      </c>
      <c r="D1583" s="23" t="s">
        <v>1721</v>
      </c>
      <c r="E1583" s="23" t="s">
        <v>2276</v>
      </c>
      <c r="F1583" s="23" t="s">
        <v>15</v>
      </c>
      <c r="G1583" s="23" t="s">
        <v>3479</v>
      </c>
      <c r="H1583" s="23" t="s">
        <v>3522</v>
      </c>
      <c r="I1583" s="2" t="s">
        <v>16</v>
      </c>
      <c r="J1583" s="81">
        <v>38.22</v>
      </c>
      <c r="K1583" s="76">
        <v>4.5787500000000003</v>
      </c>
      <c r="L1583" s="80">
        <v>0.2</v>
      </c>
      <c r="M1583" s="82">
        <v>12812</v>
      </c>
      <c r="N1583" s="96" t="s">
        <v>5712</v>
      </c>
      <c r="O1583" s="23" t="s">
        <v>177</v>
      </c>
      <c r="P1583" s="23" t="s">
        <v>3466</v>
      </c>
      <c r="Q1583" s="23" t="s">
        <v>3473</v>
      </c>
      <c r="R1583" s="23" t="str">
        <f t="shared" si="195"/>
        <v>OK-Noble-16N-9W-18</v>
      </c>
      <c r="S1583" s="23" t="str">
        <f t="shared" si="192"/>
        <v>16N-9W-18</v>
      </c>
      <c r="T1583" s="23" t="str">
        <f t="shared" si="193"/>
        <v>16</v>
      </c>
      <c r="U1583" s="23" t="str">
        <f t="shared" si="196"/>
        <v>N</v>
      </c>
      <c r="V1583" s="23" t="str">
        <f t="shared" si="194"/>
        <v>9</v>
      </c>
      <c r="W1583" s="23" t="str">
        <f t="shared" si="197"/>
        <v>W</v>
      </c>
      <c r="X1583" s="23" t="str">
        <f t="shared" si="198"/>
        <v>OK</v>
      </c>
      <c r="Y1583" s="184" t="str">
        <f t="shared" si="199"/>
        <v>L0008646</v>
      </c>
      <c r="Z1583" s="28"/>
      <c r="AA1583" s="28"/>
      <c r="AB1583" s="23"/>
    </row>
    <row r="1584" spans="1:28" ht="15">
      <c r="A1584" s="2" t="s">
        <v>8005</v>
      </c>
      <c r="B1584" s="23" t="s">
        <v>13</v>
      </c>
      <c r="C1584" s="2" t="s">
        <v>14</v>
      </c>
      <c r="D1584" s="23" t="s">
        <v>1722</v>
      </c>
      <c r="E1584" s="23" t="s">
        <v>2864</v>
      </c>
      <c r="F1584" s="23" t="s">
        <v>15</v>
      </c>
      <c r="G1584" s="23" t="s">
        <v>3477</v>
      </c>
      <c r="H1584" s="79" t="s">
        <v>3525</v>
      </c>
      <c r="I1584" s="2" t="s">
        <v>16</v>
      </c>
      <c r="J1584" s="81">
        <v>115.87</v>
      </c>
      <c r="K1584" s="76">
        <v>5</v>
      </c>
      <c r="L1584" s="80">
        <v>0.1875</v>
      </c>
      <c r="M1584" s="82">
        <v>42279</v>
      </c>
      <c r="N1584" s="96" t="s">
        <v>5713</v>
      </c>
      <c r="O1584" s="23" t="s">
        <v>368</v>
      </c>
      <c r="P1584" s="23" t="s">
        <v>3466</v>
      </c>
      <c r="Q1584" s="23" t="s">
        <v>3473</v>
      </c>
      <c r="R1584" s="23" t="str">
        <f t="shared" si="195"/>
        <v>OK-Canadian-16N-9W-22</v>
      </c>
      <c r="S1584" s="23" t="str">
        <f t="shared" si="192"/>
        <v>16N-9W-22</v>
      </c>
      <c r="T1584" s="23" t="str">
        <f t="shared" si="193"/>
        <v>16</v>
      </c>
      <c r="U1584" s="23" t="str">
        <f t="shared" si="196"/>
        <v>N</v>
      </c>
      <c r="V1584" s="23" t="str">
        <f t="shared" si="194"/>
        <v>9</v>
      </c>
      <c r="W1584" s="23" t="str">
        <f t="shared" si="197"/>
        <v>W</v>
      </c>
      <c r="X1584" s="23" t="str">
        <f t="shared" si="198"/>
        <v>OK</v>
      </c>
      <c r="Y1584" s="184" t="str">
        <f t="shared" si="199"/>
        <v>L0008647</v>
      </c>
      <c r="Z1584" s="28"/>
      <c r="AA1584" s="28"/>
      <c r="AB1584" s="23"/>
    </row>
    <row r="1585" spans="1:28" ht="15">
      <c r="A1585" s="2" t="s">
        <v>8006</v>
      </c>
      <c r="B1585" s="79" t="s">
        <v>13</v>
      </c>
      <c r="C1585" s="2" t="s">
        <v>14</v>
      </c>
      <c r="D1585" s="23" t="s">
        <v>1723</v>
      </c>
      <c r="E1585" s="2" t="s">
        <v>995</v>
      </c>
      <c r="F1585" s="23" t="s">
        <v>15</v>
      </c>
      <c r="G1585" s="23" t="s">
        <v>3477</v>
      </c>
      <c r="H1585" s="79" t="s">
        <v>3526</v>
      </c>
      <c r="I1585" s="2" t="s">
        <v>16</v>
      </c>
      <c r="J1585" s="81">
        <v>83.93</v>
      </c>
      <c r="K1585" s="76">
        <v>5.6666670000000003</v>
      </c>
      <c r="L1585" s="80">
        <v>0.1875</v>
      </c>
      <c r="M1585" s="82">
        <v>42779</v>
      </c>
      <c r="N1585" s="94" t="s">
        <v>4691</v>
      </c>
      <c r="O1585" s="23" t="s">
        <v>1571</v>
      </c>
      <c r="P1585" s="23" t="s">
        <v>3469</v>
      </c>
      <c r="Q1585" s="23" t="s">
        <v>3473</v>
      </c>
      <c r="R1585" s="23" t="str">
        <f t="shared" si="195"/>
        <v>OK-Canadian-12N-9W-36</v>
      </c>
      <c r="S1585" s="23" t="str">
        <f t="shared" si="192"/>
        <v>12N-9W-36</v>
      </c>
      <c r="T1585" s="23" t="str">
        <f t="shared" si="193"/>
        <v>12</v>
      </c>
      <c r="U1585" s="23" t="str">
        <f t="shared" si="196"/>
        <v>N</v>
      </c>
      <c r="V1585" s="23" t="str">
        <f t="shared" si="194"/>
        <v>9</v>
      </c>
      <c r="W1585" s="23" t="str">
        <f t="shared" si="197"/>
        <v>W</v>
      </c>
      <c r="X1585" s="23" t="str">
        <f t="shared" si="198"/>
        <v>OK</v>
      </c>
      <c r="Y1585" s="184" t="str">
        <f t="shared" si="199"/>
        <v>L0008648</v>
      </c>
      <c r="Z1585" s="28"/>
      <c r="AA1585" s="28"/>
      <c r="AB1585" s="23"/>
    </row>
    <row r="1586" spans="1:28" ht="15">
      <c r="A1586" s="23" t="s">
        <v>8007</v>
      </c>
      <c r="B1586" s="79" t="s">
        <v>13</v>
      </c>
      <c r="C1586" s="2" t="s">
        <v>14</v>
      </c>
      <c r="D1586" s="23" t="s">
        <v>1724</v>
      </c>
      <c r="E1586" s="2" t="s">
        <v>111</v>
      </c>
      <c r="F1586" s="23" t="s">
        <v>15</v>
      </c>
      <c r="G1586" s="23" t="s">
        <v>3477</v>
      </c>
      <c r="H1586" s="79" t="s">
        <v>3503</v>
      </c>
      <c r="I1586" s="2" t="s">
        <v>16</v>
      </c>
      <c r="J1586" s="81">
        <v>88.29</v>
      </c>
      <c r="K1586" s="76">
        <v>19.125</v>
      </c>
      <c r="L1586" s="80">
        <v>0.1875</v>
      </c>
      <c r="M1586" s="78">
        <v>42299</v>
      </c>
      <c r="N1586" s="94" t="s">
        <v>5714</v>
      </c>
      <c r="O1586" s="23" t="s">
        <v>112</v>
      </c>
      <c r="P1586" s="23" t="s">
        <v>3465</v>
      </c>
      <c r="Q1586" s="23" t="s">
        <v>3472</v>
      </c>
      <c r="R1586" s="23" t="str">
        <f t="shared" si="195"/>
        <v>OK-Canadian-15N-8W-10</v>
      </c>
      <c r="S1586" s="23" t="str">
        <f t="shared" si="192"/>
        <v>15N-8W-10</v>
      </c>
      <c r="T1586" s="23" t="str">
        <f t="shared" si="193"/>
        <v>15</v>
      </c>
      <c r="U1586" s="23" t="str">
        <f t="shared" si="196"/>
        <v>N</v>
      </c>
      <c r="V1586" s="23" t="str">
        <f t="shared" si="194"/>
        <v>8</v>
      </c>
      <c r="W1586" s="23" t="str">
        <f t="shared" si="197"/>
        <v>W</v>
      </c>
      <c r="X1586" s="23" t="str">
        <f t="shared" si="198"/>
        <v>OK</v>
      </c>
      <c r="Y1586" s="184" t="str">
        <f t="shared" si="199"/>
        <v>L0008649</v>
      </c>
      <c r="Z1586" s="28"/>
      <c r="AA1586" s="28"/>
      <c r="AB1586" s="23"/>
    </row>
    <row r="1587" spans="1:28" ht="15">
      <c r="A1587" s="2" t="s">
        <v>8008</v>
      </c>
      <c r="B1587" s="79" t="s">
        <v>13</v>
      </c>
      <c r="C1587" s="2" t="s">
        <v>14</v>
      </c>
      <c r="D1587" s="23" t="s">
        <v>1725</v>
      </c>
      <c r="E1587" s="2" t="s">
        <v>116</v>
      </c>
      <c r="F1587" s="23" t="s">
        <v>15</v>
      </c>
      <c r="G1587" s="23" t="s">
        <v>3477</v>
      </c>
      <c r="H1587" s="79" t="s">
        <v>3503</v>
      </c>
      <c r="I1587" s="2" t="s">
        <v>16</v>
      </c>
      <c r="J1587" s="81">
        <v>87.98</v>
      </c>
      <c r="K1587" s="76">
        <v>19.125</v>
      </c>
      <c r="L1587" s="80">
        <v>0.1875</v>
      </c>
      <c r="M1587" s="82">
        <v>42295</v>
      </c>
      <c r="N1587" s="94" t="s">
        <v>5715</v>
      </c>
      <c r="O1587" s="23" t="s">
        <v>112</v>
      </c>
      <c r="P1587" s="23" t="s">
        <v>3465</v>
      </c>
      <c r="Q1587" s="23" t="s">
        <v>3472</v>
      </c>
      <c r="R1587" s="23" t="str">
        <f t="shared" si="195"/>
        <v>OK-Canadian-15N-8W-10</v>
      </c>
      <c r="S1587" s="23" t="str">
        <f t="shared" si="192"/>
        <v>15N-8W-10</v>
      </c>
      <c r="T1587" s="23" t="str">
        <f t="shared" si="193"/>
        <v>15</v>
      </c>
      <c r="U1587" s="23" t="str">
        <f t="shared" si="196"/>
        <v>N</v>
      </c>
      <c r="V1587" s="23" t="str">
        <f t="shared" si="194"/>
        <v>8</v>
      </c>
      <c r="W1587" s="23" t="str">
        <f t="shared" si="197"/>
        <v>W</v>
      </c>
      <c r="X1587" s="23" t="str">
        <f t="shared" si="198"/>
        <v>OK</v>
      </c>
      <c r="Y1587" s="184" t="str">
        <f t="shared" si="199"/>
        <v>L0008650</v>
      </c>
      <c r="Z1587" s="28"/>
      <c r="AA1587" s="28"/>
      <c r="AB1587" s="23"/>
    </row>
    <row r="1588" spans="1:28" ht="15">
      <c r="A1588" s="2" t="s">
        <v>8009</v>
      </c>
      <c r="B1588" s="2" t="s">
        <v>13</v>
      </c>
      <c r="C1588" s="2" t="s">
        <v>14</v>
      </c>
      <c r="D1588" s="23" t="s">
        <v>1726</v>
      </c>
      <c r="E1588" s="23" t="s">
        <v>2147</v>
      </c>
      <c r="F1588" s="23" t="s">
        <v>15</v>
      </c>
      <c r="G1588" s="23" t="s">
        <v>3477</v>
      </c>
      <c r="H1588" s="79" t="s">
        <v>3503</v>
      </c>
      <c r="I1588" s="2" t="s">
        <v>16</v>
      </c>
      <c r="J1588" s="81">
        <v>85.5</v>
      </c>
      <c r="K1588" s="76">
        <v>0</v>
      </c>
      <c r="L1588" s="80">
        <v>0.2</v>
      </c>
      <c r="M1588" s="82">
        <v>42337</v>
      </c>
      <c r="N1588" s="94" t="s">
        <v>4027</v>
      </c>
      <c r="O1588" s="23" t="s">
        <v>112</v>
      </c>
      <c r="P1588" s="23" t="s">
        <v>3465</v>
      </c>
      <c r="Q1588" s="23" t="s">
        <v>3472</v>
      </c>
      <c r="R1588" s="23" t="str">
        <f t="shared" si="195"/>
        <v>OK-Canadian-15N-8W-10</v>
      </c>
      <c r="S1588" s="23" t="str">
        <f t="shared" si="192"/>
        <v>15N-8W-10</v>
      </c>
      <c r="T1588" s="23" t="str">
        <f t="shared" si="193"/>
        <v>15</v>
      </c>
      <c r="U1588" s="23" t="str">
        <f t="shared" si="196"/>
        <v>N</v>
      </c>
      <c r="V1588" s="23" t="str">
        <f t="shared" si="194"/>
        <v>8</v>
      </c>
      <c r="W1588" s="23" t="str">
        <f t="shared" si="197"/>
        <v>W</v>
      </c>
      <c r="X1588" s="23" t="str">
        <f t="shared" si="198"/>
        <v>OK</v>
      </c>
      <c r="Y1588" s="184" t="str">
        <f t="shared" si="199"/>
        <v>L0008651</v>
      </c>
      <c r="Z1588" s="28"/>
      <c r="AA1588" s="28"/>
      <c r="AB1588" s="23"/>
    </row>
    <row r="1589" spans="1:28" ht="15">
      <c r="A1589" s="23" t="s">
        <v>8010</v>
      </c>
      <c r="B1589" s="79" t="s">
        <v>13</v>
      </c>
      <c r="C1589" s="2" t="s">
        <v>14</v>
      </c>
      <c r="D1589" s="23" t="s">
        <v>1727</v>
      </c>
      <c r="E1589" s="23" t="s">
        <v>3188</v>
      </c>
      <c r="F1589" s="23" t="s">
        <v>15</v>
      </c>
      <c r="G1589" s="23" t="s">
        <v>3477</v>
      </c>
      <c r="H1589" s="79" t="s">
        <v>3505</v>
      </c>
      <c r="I1589" s="2" t="s">
        <v>16</v>
      </c>
      <c r="J1589" s="81">
        <v>295.45999999999998</v>
      </c>
      <c r="K1589" s="76">
        <v>6.6111113000000001</v>
      </c>
      <c r="L1589" s="80">
        <v>0.2</v>
      </c>
      <c r="M1589" s="82">
        <v>42807</v>
      </c>
      <c r="N1589" s="96" t="s">
        <v>4692</v>
      </c>
      <c r="O1589" s="23" t="s">
        <v>242</v>
      </c>
      <c r="P1589" s="23" t="s">
        <v>3465</v>
      </c>
      <c r="Q1589" s="23" t="s">
        <v>3472</v>
      </c>
      <c r="R1589" s="23" t="str">
        <f t="shared" si="195"/>
        <v>OK-Canadian-15N-8W-15</v>
      </c>
      <c r="S1589" s="23" t="str">
        <f t="shared" si="192"/>
        <v>15N-8W-15</v>
      </c>
      <c r="T1589" s="23" t="str">
        <f t="shared" si="193"/>
        <v>15</v>
      </c>
      <c r="U1589" s="23" t="str">
        <f t="shared" si="196"/>
        <v>N</v>
      </c>
      <c r="V1589" s="23" t="str">
        <f t="shared" si="194"/>
        <v>8</v>
      </c>
      <c r="W1589" s="23" t="str">
        <f t="shared" si="197"/>
        <v>W</v>
      </c>
      <c r="X1589" s="23" t="str">
        <f t="shared" si="198"/>
        <v>OK</v>
      </c>
      <c r="Y1589" s="184" t="str">
        <f t="shared" si="199"/>
        <v>L0008652</v>
      </c>
      <c r="Z1589" s="28"/>
      <c r="AA1589" s="28"/>
      <c r="AB1589" s="23"/>
    </row>
    <row r="1590" spans="1:28" ht="15">
      <c r="A1590" s="2" t="s">
        <v>8011</v>
      </c>
      <c r="B1590" s="2" t="s">
        <v>13</v>
      </c>
      <c r="C1590" s="2" t="s">
        <v>14</v>
      </c>
      <c r="D1590" s="23" t="s">
        <v>1728</v>
      </c>
      <c r="E1590" s="2" t="s">
        <v>723</v>
      </c>
      <c r="F1590" s="23" t="s">
        <v>15</v>
      </c>
      <c r="G1590" s="23" t="s">
        <v>3477</v>
      </c>
      <c r="H1590" s="79" t="s">
        <v>3503</v>
      </c>
      <c r="I1590" s="2" t="s">
        <v>16</v>
      </c>
      <c r="J1590" s="81">
        <v>99.05</v>
      </c>
      <c r="K1590" s="76">
        <v>19.125</v>
      </c>
      <c r="L1590" s="80">
        <v>0.2</v>
      </c>
      <c r="M1590" s="78">
        <v>42327</v>
      </c>
      <c r="N1590" s="94" t="s">
        <v>4028</v>
      </c>
      <c r="O1590" s="23" t="s">
        <v>112</v>
      </c>
      <c r="P1590" s="23" t="s">
        <v>3465</v>
      </c>
      <c r="Q1590" s="23" t="s">
        <v>3472</v>
      </c>
      <c r="R1590" s="23" t="str">
        <f t="shared" si="195"/>
        <v>OK-Canadian-15N-8W-10</v>
      </c>
      <c r="S1590" s="23" t="str">
        <f t="shared" si="192"/>
        <v>15N-8W-10</v>
      </c>
      <c r="T1590" s="23" t="str">
        <f t="shared" si="193"/>
        <v>15</v>
      </c>
      <c r="U1590" s="23" t="str">
        <f t="shared" si="196"/>
        <v>N</v>
      </c>
      <c r="V1590" s="23" t="str">
        <f t="shared" si="194"/>
        <v>8</v>
      </c>
      <c r="W1590" s="23" t="str">
        <f t="shared" si="197"/>
        <v>W</v>
      </c>
      <c r="X1590" s="23" t="str">
        <f t="shared" si="198"/>
        <v>OK</v>
      </c>
      <c r="Y1590" s="184" t="str">
        <f t="shared" si="199"/>
        <v>L0008653</v>
      </c>
      <c r="Z1590" s="28"/>
      <c r="AA1590" s="28"/>
      <c r="AB1590" s="23"/>
    </row>
    <row r="1591" spans="1:28" ht="15">
      <c r="A1591" s="2" t="s">
        <v>8012</v>
      </c>
      <c r="B1591" s="2" t="s">
        <v>13</v>
      </c>
      <c r="C1591" s="2" t="s">
        <v>14</v>
      </c>
      <c r="D1591" s="23" t="s">
        <v>1729</v>
      </c>
      <c r="E1591" s="23" t="s">
        <v>2692</v>
      </c>
      <c r="F1591" s="23" t="s">
        <v>15</v>
      </c>
      <c r="G1591" s="23" t="s">
        <v>3477</v>
      </c>
      <c r="H1591" s="79" t="s">
        <v>3505</v>
      </c>
      <c r="I1591" s="2" t="s">
        <v>16</v>
      </c>
      <c r="J1591" s="81">
        <v>273.89</v>
      </c>
      <c r="K1591" s="76">
        <v>34.236139000000001</v>
      </c>
      <c r="L1591" s="80">
        <v>0.2</v>
      </c>
      <c r="M1591" s="82">
        <v>42323</v>
      </c>
      <c r="N1591" s="94" t="s">
        <v>4029</v>
      </c>
      <c r="O1591" s="23" t="s">
        <v>242</v>
      </c>
      <c r="P1591" s="23" t="s">
        <v>3465</v>
      </c>
      <c r="Q1591" s="23" t="s">
        <v>3472</v>
      </c>
      <c r="R1591" s="23" t="str">
        <f t="shared" si="195"/>
        <v>OK-Canadian-15N-8W-15</v>
      </c>
      <c r="S1591" s="23" t="str">
        <f t="shared" si="192"/>
        <v>15N-8W-15</v>
      </c>
      <c r="T1591" s="23" t="str">
        <f t="shared" si="193"/>
        <v>15</v>
      </c>
      <c r="U1591" s="23" t="str">
        <f t="shared" si="196"/>
        <v>N</v>
      </c>
      <c r="V1591" s="23" t="str">
        <f t="shared" si="194"/>
        <v>8</v>
      </c>
      <c r="W1591" s="23" t="str">
        <f t="shared" si="197"/>
        <v>W</v>
      </c>
      <c r="X1591" s="23" t="str">
        <f t="shared" si="198"/>
        <v>OK</v>
      </c>
      <c r="Y1591" s="184" t="str">
        <f t="shared" si="199"/>
        <v>L0008654</v>
      </c>
      <c r="Z1591" s="28"/>
      <c r="AA1591" s="28"/>
      <c r="AB1591" s="23"/>
    </row>
    <row r="1592" spans="1:28" ht="15">
      <c r="A1592" s="23" t="s">
        <v>8013</v>
      </c>
      <c r="B1592" s="23" t="s">
        <v>13</v>
      </c>
      <c r="C1592" s="2" t="s">
        <v>14</v>
      </c>
      <c r="D1592" s="23" t="s">
        <v>1730</v>
      </c>
      <c r="E1592" s="23" t="s">
        <v>1274</v>
      </c>
      <c r="F1592" s="23" t="s">
        <v>15</v>
      </c>
      <c r="G1592" s="23" t="s">
        <v>3477</v>
      </c>
      <c r="H1592" s="23" t="s">
        <v>3505</v>
      </c>
      <c r="I1592" s="2" t="s">
        <v>16</v>
      </c>
      <c r="J1592" s="81">
        <v>329.64</v>
      </c>
      <c r="K1592" s="76">
        <v>82.166584999999998</v>
      </c>
      <c r="L1592" s="80">
        <v>0.2</v>
      </c>
      <c r="M1592" s="82">
        <v>42337</v>
      </c>
      <c r="N1592" s="96" t="s">
        <v>4030</v>
      </c>
      <c r="O1592" s="23" t="s">
        <v>242</v>
      </c>
      <c r="P1592" s="23" t="s">
        <v>3465</v>
      </c>
      <c r="Q1592" s="23" t="s">
        <v>3472</v>
      </c>
      <c r="R1592" s="23" t="str">
        <f t="shared" si="195"/>
        <v>OK-Canadian-15N-8W-15</v>
      </c>
      <c r="S1592" s="23" t="str">
        <f t="shared" si="192"/>
        <v>15N-8W-15</v>
      </c>
      <c r="T1592" s="23" t="str">
        <f t="shared" si="193"/>
        <v>15</v>
      </c>
      <c r="U1592" s="23" t="str">
        <f t="shared" si="196"/>
        <v>N</v>
      </c>
      <c r="V1592" s="23" t="str">
        <f t="shared" si="194"/>
        <v>8</v>
      </c>
      <c r="W1592" s="23" t="str">
        <f t="shared" si="197"/>
        <v>W</v>
      </c>
      <c r="X1592" s="23" t="str">
        <f t="shared" si="198"/>
        <v>OK</v>
      </c>
      <c r="Y1592" s="184" t="str">
        <f t="shared" si="199"/>
        <v>L0008655</v>
      </c>
      <c r="Z1592" s="28"/>
      <c r="AA1592" s="28"/>
      <c r="AB1592" s="23"/>
    </row>
    <row r="1593" spans="1:28" ht="15">
      <c r="A1593" s="2" t="s">
        <v>8014</v>
      </c>
      <c r="B1593" s="79" t="s">
        <v>13</v>
      </c>
      <c r="C1593" s="2" t="s">
        <v>14</v>
      </c>
      <c r="D1593" s="23" t="s">
        <v>1731</v>
      </c>
      <c r="E1593" s="2" t="s">
        <v>1327</v>
      </c>
      <c r="F1593" s="23" t="s">
        <v>15</v>
      </c>
      <c r="G1593" s="23" t="s">
        <v>3477</v>
      </c>
      <c r="H1593" s="79" t="s">
        <v>3525</v>
      </c>
      <c r="I1593" s="2" t="s">
        <v>16</v>
      </c>
      <c r="J1593" s="81">
        <v>128.18</v>
      </c>
      <c r="K1593" s="76">
        <v>5</v>
      </c>
      <c r="L1593" s="80">
        <v>0.1875</v>
      </c>
      <c r="M1593" s="82">
        <v>42828</v>
      </c>
      <c r="N1593" s="96" t="s">
        <v>4031</v>
      </c>
      <c r="O1593" s="23" t="s">
        <v>368</v>
      </c>
      <c r="P1593" s="23" t="s">
        <v>3466</v>
      </c>
      <c r="Q1593" s="23" t="s">
        <v>3473</v>
      </c>
      <c r="R1593" s="23" t="str">
        <f t="shared" si="195"/>
        <v>OK-Canadian-16N-9W-22</v>
      </c>
      <c r="S1593" s="23" t="str">
        <f t="shared" si="192"/>
        <v>16N-9W-22</v>
      </c>
      <c r="T1593" s="23" t="str">
        <f t="shared" si="193"/>
        <v>16</v>
      </c>
      <c r="U1593" s="23" t="str">
        <f t="shared" si="196"/>
        <v>N</v>
      </c>
      <c r="V1593" s="23" t="str">
        <f t="shared" si="194"/>
        <v>9</v>
      </c>
      <c r="W1593" s="23" t="str">
        <f t="shared" si="197"/>
        <v>W</v>
      </c>
      <c r="X1593" s="23" t="str">
        <f t="shared" si="198"/>
        <v>OK</v>
      </c>
      <c r="Y1593" s="184" t="str">
        <f t="shared" si="199"/>
        <v>L0008656</v>
      </c>
      <c r="Z1593" s="28"/>
      <c r="AA1593" s="28"/>
      <c r="AB1593" s="23"/>
    </row>
    <row r="1594" spans="1:28" ht="15">
      <c r="A1594" s="2" t="s">
        <v>8015</v>
      </c>
      <c r="B1594" s="79" t="s">
        <v>13</v>
      </c>
      <c r="C1594" s="2" t="s">
        <v>14</v>
      </c>
      <c r="D1594" s="23" t="s">
        <v>1732</v>
      </c>
      <c r="E1594" s="23" t="s">
        <v>2552</v>
      </c>
      <c r="F1594" s="23" t="s">
        <v>15</v>
      </c>
      <c r="G1594" s="23" t="s">
        <v>3477</v>
      </c>
      <c r="H1594" s="79" t="s">
        <v>3511</v>
      </c>
      <c r="I1594" s="2" t="s">
        <v>16</v>
      </c>
      <c r="J1594" s="81">
        <v>79.5</v>
      </c>
      <c r="K1594" s="76">
        <v>3.777774</v>
      </c>
      <c r="L1594" s="80">
        <v>0.1875</v>
      </c>
      <c r="M1594" s="78">
        <v>42585</v>
      </c>
      <c r="N1594" s="96" t="s">
        <v>5716</v>
      </c>
      <c r="O1594" s="23" t="s">
        <v>265</v>
      </c>
      <c r="P1594" s="23" t="s">
        <v>3466</v>
      </c>
      <c r="Q1594" s="23" t="s">
        <v>3473</v>
      </c>
      <c r="R1594" s="23" t="str">
        <f t="shared" si="195"/>
        <v>OK-Canadian-16N-9W-12</v>
      </c>
      <c r="S1594" s="23" t="str">
        <f t="shared" si="192"/>
        <v>16N-9W-12</v>
      </c>
      <c r="T1594" s="23" t="str">
        <f t="shared" si="193"/>
        <v>16</v>
      </c>
      <c r="U1594" s="23" t="str">
        <f t="shared" si="196"/>
        <v>N</v>
      </c>
      <c r="V1594" s="23" t="str">
        <f t="shared" si="194"/>
        <v>9</v>
      </c>
      <c r="W1594" s="23" t="str">
        <f t="shared" si="197"/>
        <v>W</v>
      </c>
      <c r="X1594" s="23" t="str">
        <f t="shared" si="198"/>
        <v>OK</v>
      </c>
      <c r="Y1594" s="184" t="str">
        <f t="shared" si="199"/>
        <v>L0008657</v>
      </c>
      <c r="Z1594" s="28"/>
      <c r="AA1594" s="28"/>
      <c r="AB1594" s="23"/>
    </row>
    <row r="1595" spans="1:28" ht="15">
      <c r="A1595" s="23" t="s">
        <v>8016</v>
      </c>
      <c r="B1595" s="79" t="s">
        <v>13</v>
      </c>
      <c r="C1595" s="2" t="s">
        <v>14</v>
      </c>
      <c r="D1595" s="23" t="s">
        <v>1733</v>
      </c>
      <c r="E1595" s="2" t="s">
        <v>215</v>
      </c>
      <c r="F1595" s="23" t="s">
        <v>15</v>
      </c>
      <c r="G1595" s="23" t="s">
        <v>3477</v>
      </c>
      <c r="H1595" s="79" t="s">
        <v>3511</v>
      </c>
      <c r="I1595" s="2" t="s">
        <v>16</v>
      </c>
      <c r="J1595" s="81">
        <v>204.05</v>
      </c>
      <c r="K1595" s="76">
        <v>4.6218750000000002</v>
      </c>
      <c r="L1595" s="80">
        <v>0.1875</v>
      </c>
      <c r="M1595" s="82">
        <v>42581</v>
      </c>
      <c r="N1595" s="96" t="s">
        <v>5717</v>
      </c>
      <c r="O1595" s="23" t="s">
        <v>265</v>
      </c>
      <c r="P1595" s="23" t="s">
        <v>3466</v>
      </c>
      <c r="Q1595" s="23" t="s">
        <v>3473</v>
      </c>
      <c r="R1595" s="23" t="str">
        <f t="shared" si="195"/>
        <v>OK-Canadian-16N-9W-12</v>
      </c>
      <c r="S1595" s="23" t="str">
        <f t="shared" si="192"/>
        <v>16N-9W-12</v>
      </c>
      <c r="T1595" s="23" t="str">
        <f t="shared" si="193"/>
        <v>16</v>
      </c>
      <c r="U1595" s="23" t="str">
        <f t="shared" si="196"/>
        <v>N</v>
      </c>
      <c r="V1595" s="23" t="str">
        <f t="shared" si="194"/>
        <v>9</v>
      </c>
      <c r="W1595" s="23" t="str">
        <f t="shared" si="197"/>
        <v>W</v>
      </c>
      <c r="X1595" s="23" t="str">
        <f t="shared" si="198"/>
        <v>OK</v>
      </c>
      <c r="Y1595" s="184" t="str">
        <f t="shared" si="199"/>
        <v>L0008658</v>
      </c>
      <c r="Z1595" s="28"/>
      <c r="AA1595" s="28"/>
      <c r="AB1595" s="23"/>
    </row>
    <row r="1596" spans="1:28" ht="15">
      <c r="A1596" s="2" t="s">
        <v>8017</v>
      </c>
      <c r="B1596" s="79" t="s">
        <v>13</v>
      </c>
      <c r="C1596" s="2" t="s">
        <v>14</v>
      </c>
      <c r="D1596" s="23" t="s">
        <v>1734</v>
      </c>
      <c r="E1596" s="23" t="s">
        <v>1502</v>
      </c>
      <c r="F1596" s="23" t="s">
        <v>15</v>
      </c>
      <c r="G1596" s="23" t="s">
        <v>3477</v>
      </c>
      <c r="H1596" s="79" t="s">
        <v>3511</v>
      </c>
      <c r="I1596" s="2" t="s">
        <v>16</v>
      </c>
      <c r="J1596" s="81">
        <v>188.94</v>
      </c>
      <c r="K1596" s="76">
        <v>4.6218750000000002</v>
      </c>
      <c r="L1596" s="80">
        <v>0.2</v>
      </c>
      <c r="M1596" s="82">
        <v>42595</v>
      </c>
      <c r="N1596" s="96" t="s">
        <v>5718</v>
      </c>
      <c r="O1596" s="23" t="s">
        <v>265</v>
      </c>
      <c r="P1596" s="23" t="s">
        <v>3466</v>
      </c>
      <c r="Q1596" s="23" t="s">
        <v>3473</v>
      </c>
      <c r="R1596" s="23" t="str">
        <f t="shared" si="195"/>
        <v>OK-Canadian-16N-9W-12</v>
      </c>
      <c r="S1596" s="23" t="str">
        <f t="shared" si="192"/>
        <v>16N-9W-12</v>
      </c>
      <c r="T1596" s="23" t="str">
        <f t="shared" si="193"/>
        <v>16</v>
      </c>
      <c r="U1596" s="23" t="str">
        <f t="shared" si="196"/>
        <v>N</v>
      </c>
      <c r="V1596" s="23" t="str">
        <f t="shared" si="194"/>
        <v>9</v>
      </c>
      <c r="W1596" s="23" t="str">
        <f t="shared" si="197"/>
        <v>W</v>
      </c>
      <c r="X1596" s="23" t="str">
        <f t="shared" si="198"/>
        <v>OK</v>
      </c>
      <c r="Y1596" s="184" t="str">
        <f t="shared" si="199"/>
        <v>L0008659</v>
      </c>
      <c r="Z1596" s="28"/>
      <c r="AA1596" s="28"/>
      <c r="AB1596" s="23"/>
    </row>
    <row r="1597" spans="1:28" ht="15">
      <c r="A1597" s="2" t="s">
        <v>8018</v>
      </c>
      <c r="B1597" s="79" t="s">
        <v>13</v>
      </c>
      <c r="C1597" s="2" t="s">
        <v>14</v>
      </c>
      <c r="D1597" s="23" t="s">
        <v>1735</v>
      </c>
      <c r="E1597" s="2" t="s">
        <v>506</v>
      </c>
      <c r="F1597" s="23" t="s">
        <v>15</v>
      </c>
      <c r="G1597" s="23" t="s">
        <v>3477</v>
      </c>
      <c r="H1597" s="79" t="s">
        <v>3511</v>
      </c>
      <c r="I1597" s="2" t="s">
        <v>16</v>
      </c>
      <c r="J1597" s="81">
        <v>203.81</v>
      </c>
      <c r="K1597" s="76">
        <v>4.6218750000000002</v>
      </c>
      <c r="L1597" s="80">
        <v>0.1875</v>
      </c>
      <c r="M1597" s="82">
        <v>43065</v>
      </c>
      <c r="N1597" s="96" t="s">
        <v>5719</v>
      </c>
      <c r="O1597" s="23" t="s">
        <v>265</v>
      </c>
      <c r="P1597" s="23" t="s">
        <v>3466</v>
      </c>
      <c r="Q1597" s="23" t="s">
        <v>3473</v>
      </c>
      <c r="R1597" s="23" t="str">
        <f t="shared" si="195"/>
        <v>OK-Canadian-16N-9W-12</v>
      </c>
      <c r="S1597" s="23" t="str">
        <f t="shared" si="192"/>
        <v>16N-9W-12</v>
      </c>
      <c r="T1597" s="23" t="str">
        <f t="shared" si="193"/>
        <v>16</v>
      </c>
      <c r="U1597" s="23" t="str">
        <f t="shared" si="196"/>
        <v>N</v>
      </c>
      <c r="V1597" s="23" t="str">
        <f t="shared" si="194"/>
        <v>9</v>
      </c>
      <c r="W1597" s="23" t="str">
        <f t="shared" si="197"/>
        <v>W</v>
      </c>
      <c r="X1597" s="23" t="str">
        <f t="shared" si="198"/>
        <v>OK</v>
      </c>
      <c r="Y1597" s="184" t="str">
        <f t="shared" si="199"/>
        <v>L0008660</v>
      </c>
      <c r="Z1597" s="28"/>
      <c r="AA1597" s="28"/>
      <c r="AB1597" s="23"/>
    </row>
    <row r="1598" spans="1:28" ht="15">
      <c r="A1598" s="23" t="s">
        <v>8019</v>
      </c>
      <c r="B1598" s="79" t="s">
        <v>13</v>
      </c>
      <c r="C1598" s="2" t="s">
        <v>14</v>
      </c>
      <c r="D1598" s="23" t="s">
        <v>1736</v>
      </c>
      <c r="E1598" s="2" t="s">
        <v>774</v>
      </c>
      <c r="F1598" s="23" t="s">
        <v>15</v>
      </c>
      <c r="G1598" s="23" t="s">
        <v>3477</v>
      </c>
      <c r="H1598" s="79" t="s">
        <v>3511</v>
      </c>
      <c r="I1598" s="2" t="s">
        <v>16</v>
      </c>
      <c r="J1598" s="81">
        <v>197.67</v>
      </c>
      <c r="K1598" s="76">
        <v>4.6218750000000002</v>
      </c>
      <c r="L1598" s="80">
        <v>0.1875</v>
      </c>
      <c r="M1598" s="78">
        <v>42585</v>
      </c>
      <c r="N1598" s="96" t="s">
        <v>5720</v>
      </c>
      <c r="O1598" s="23" t="s">
        <v>265</v>
      </c>
      <c r="P1598" s="23" t="s">
        <v>3466</v>
      </c>
      <c r="Q1598" s="23" t="s">
        <v>3473</v>
      </c>
      <c r="R1598" s="23" t="str">
        <f t="shared" si="195"/>
        <v>OK-Canadian-16N-9W-12</v>
      </c>
      <c r="S1598" s="23" t="str">
        <f t="shared" si="192"/>
        <v>16N-9W-12</v>
      </c>
      <c r="T1598" s="23" t="str">
        <f t="shared" si="193"/>
        <v>16</v>
      </c>
      <c r="U1598" s="23" t="str">
        <f t="shared" si="196"/>
        <v>N</v>
      </c>
      <c r="V1598" s="23" t="str">
        <f t="shared" si="194"/>
        <v>9</v>
      </c>
      <c r="W1598" s="23" t="str">
        <f t="shared" si="197"/>
        <v>W</v>
      </c>
      <c r="X1598" s="23" t="str">
        <f t="shared" si="198"/>
        <v>OK</v>
      </c>
      <c r="Y1598" s="184" t="str">
        <f t="shared" si="199"/>
        <v>L0008661</v>
      </c>
      <c r="Z1598" s="28"/>
      <c r="AA1598" s="28"/>
      <c r="AB1598" s="23"/>
    </row>
    <row r="1599" spans="1:28" ht="15">
      <c r="A1599" s="2" t="s">
        <v>8020</v>
      </c>
      <c r="B1599" s="79" t="s">
        <v>13</v>
      </c>
      <c r="C1599" s="2" t="s">
        <v>14</v>
      </c>
      <c r="D1599" s="23" t="s">
        <v>1737</v>
      </c>
      <c r="E1599" s="2" t="s">
        <v>723</v>
      </c>
      <c r="F1599" s="23" t="s">
        <v>15</v>
      </c>
      <c r="G1599" s="23" t="s">
        <v>3477</v>
      </c>
      <c r="H1599" s="79" t="s">
        <v>3511</v>
      </c>
      <c r="I1599" s="2" t="s">
        <v>16</v>
      </c>
      <c r="J1599" s="81">
        <v>209.37</v>
      </c>
      <c r="K1599" s="76">
        <v>4.6218750000000002</v>
      </c>
      <c r="L1599" s="80">
        <v>0.1875</v>
      </c>
      <c r="M1599" s="82">
        <v>42581</v>
      </c>
      <c r="N1599" s="96" t="s">
        <v>5721</v>
      </c>
      <c r="O1599" s="23" t="s">
        <v>265</v>
      </c>
      <c r="P1599" s="23" t="s">
        <v>3466</v>
      </c>
      <c r="Q1599" s="23" t="s">
        <v>3473</v>
      </c>
      <c r="R1599" s="23" t="str">
        <f t="shared" si="195"/>
        <v>OK-Canadian-16N-9W-12</v>
      </c>
      <c r="S1599" s="23" t="str">
        <f t="shared" si="192"/>
        <v>16N-9W-12</v>
      </c>
      <c r="T1599" s="23" t="str">
        <f t="shared" si="193"/>
        <v>16</v>
      </c>
      <c r="U1599" s="23" t="str">
        <f t="shared" si="196"/>
        <v>N</v>
      </c>
      <c r="V1599" s="23" t="str">
        <f t="shared" si="194"/>
        <v>9</v>
      </c>
      <c r="W1599" s="23" t="str">
        <f t="shared" si="197"/>
        <v>W</v>
      </c>
      <c r="X1599" s="23" t="str">
        <f t="shared" si="198"/>
        <v>OK</v>
      </c>
      <c r="Y1599" s="184" t="str">
        <f t="shared" si="199"/>
        <v>L0008662</v>
      </c>
      <c r="Z1599" s="28"/>
      <c r="AA1599" s="28"/>
      <c r="AB1599" s="23"/>
    </row>
    <row r="1600" spans="1:28" ht="15">
      <c r="A1600" s="2" t="s">
        <v>8021</v>
      </c>
      <c r="B1600" s="79" t="s">
        <v>13</v>
      </c>
      <c r="C1600" s="2" t="s">
        <v>14</v>
      </c>
      <c r="D1600" s="23" t="s">
        <v>1738</v>
      </c>
      <c r="E1600" s="23" t="s">
        <v>1502</v>
      </c>
      <c r="F1600" s="23" t="s">
        <v>15</v>
      </c>
      <c r="G1600" s="23" t="s">
        <v>3477</v>
      </c>
      <c r="H1600" s="79" t="s">
        <v>3511</v>
      </c>
      <c r="I1600" s="2" t="s">
        <v>16</v>
      </c>
      <c r="J1600" s="81">
        <v>84.55</v>
      </c>
      <c r="K1600" s="76">
        <v>3.7777774000000002</v>
      </c>
      <c r="L1600" s="80">
        <v>0.1875</v>
      </c>
      <c r="M1600" s="82">
        <v>42610</v>
      </c>
      <c r="N1600" s="96" t="s">
        <v>5722</v>
      </c>
      <c r="O1600" s="23" t="s">
        <v>265</v>
      </c>
      <c r="P1600" s="23" t="s">
        <v>3466</v>
      </c>
      <c r="Q1600" s="23" t="s">
        <v>3473</v>
      </c>
      <c r="R1600" s="23" t="str">
        <f t="shared" si="195"/>
        <v>OK-Canadian-16N-9W-12</v>
      </c>
      <c r="S1600" s="23" t="str">
        <f t="shared" si="192"/>
        <v>16N-9W-12</v>
      </c>
      <c r="T1600" s="23" t="str">
        <f t="shared" si="193"/>
        <v>16</v>
      </c>
      <c r="U1600" s="23" t="str">
        <f t="shared" si="196"/>
        <v>N</v>
      </c>
      <c r="V1600" s="23" t="str">
        <f t="shared" si="194"/>
        <v>9</v>
      </c>
      <c r="W1600" s="23" t="str">
        <f t="shared" si="197"/>
        <v>W</v>
      </c>
      <c r="X1600" s="23" t="str">
        <f t="shared" si="198"/>
        <v>OK</v>
      </c>
      <c r="Y1600" s="184" t="str">
        <f t="shared" si="199"/>
        <v>L0008663</v>
      </c>
      <c r="Z1600" s="28"/>
      <c r="AA1600" s="28"/>
      <c r="AB1600" s="23"/>
    </row>
    <row r="1601" spans="1:28" ht="15">
      <c r="A1601" s="23" t="s">
        <v>8022</v>
      </c>
      <c r="B1601" s="79" t="s">
        <v>13</v>
      </c>
      <c r="C1601" s="2" t="s">
        <v>14</v>
      </c>
      <c r="D1601" s="23" t="s">
        <v>1739</v>
      </c>
      <c r="E1601" s="23" t="s">
        <v>2692</v>
      </c>
      <c r="F1601" s="23" t="s">
        <v>15</v>
      </c>
      <c r="G1601" s="23" t="s">
        <v>3477</v>
      </c>
      <c r="H1601" s="79" t="s">
        <v>3511</v>
      </c>
      <c r="I1601" s="2" t="s">
        <v>16</v>
      </c>
      <c r="J1601" s="81">
        <v>225.38</v>
      </c>
      <c r="K1601" s="76">
        <v>4.6218750000000002</v>
      </c>
      <c r="L1601" s="80">
        <v>0.1875</v>
      </c>
      <c r="M1601" s="82">
        <v>43065</v>
      </c>
      <c r="N1601" s="96" t="s">
        <v>5723</v>
      </c>
      <c r="O1601" s="23" t="s">
        <v>265</v>
      </c>
      <c r="P1601" s="23" t="s">
        <v>3466</v>
      </c>
      <c r="Q1601" s="23" t="s">
        <v>3473</v>
      </c>
      <c r="R1601" s="23" t="str">
        <f t="shared" si="195"/>
        <v>OK-Canadian-16N-9W-12</v>
      </c>
      <c r="S1601" s="23" t="str">
        <f t="shared" si="192"/>
        <v>16N-9W-12</v>
      </c>
      <c r="T1601" s="23" t="str">
        <f t="shared" si="193"/>
        <v>16</v>
      </c>
      <c r="U1601" s="23" t="str">
        <f t="shared" si="196"/>
        <v>N</v>
      </c>
      <c r="V1601" s="23" t="str">
        <f t="shared" si="194"/>
        <v>9</v>
      </c>
      <c r="W1601" s="23" t="str">
        <f t="shared" si="197"/>
        <v>W</v>
      </c>
      <c r="X1601" s="23" t="str">
        <f t="shared" si="198"/>
        <v>OK</v>
      </c>
      <c r="Y1601" s="184" t="str">
        <f t="shared" si="199"/>
        <v>L0008664</v>
      </c>
      <c r="Z1601" s="28"/>
      <c r="AA1601" s="28"/>
      <c r="AB1601" s="23"/>
    </row>
    <row r="1602" spans="1:28" ht="15">
      <c r="A1602" s="2" t="s">
        <v>8023</v>
      </c>
      <c r="B1602" s="79" t="s">
        <v>13</v>
      </c>
      <c r="C1602" s="2" t="s">
        <v>14</v>
      </c>
      <c r="D1602" s="23" t="s">
        <v>1740</v>
      </c>
      <c r="E1602" s="23" t="s">
        <v>2207</v>
      </c>
      <c r="F1602" s="23" t="s">
        <v>15</v>
      </c>
      <c r="G1602" s="23" t="s">
        <v>3477</v>
      </c>
      <c r="H1602" s="79" t="s">
        <v>3511</v>
      </c>
      <c r="I1602" s="2" t="s">
        <v>16</v>
      </c>
      <c r="J1602" s="81">
        <v>82.13</v>
      </c>
      <c r="K1602" s="76">
        <v>2.125</v>
      </c>
      <c r="L1602" s="80">
        <v>0.2</v>
      </c>
      <c r="M1602" s="78">
        <v>42613</v>
      </c>
      <c r="N1602" s="96" t="s">
        <v>5724</v>
      </c>
      <c r="O1602" s="23" t="s">
        <v>265</v>
      </c>
      <c r="P1602" s="23" t="s">
        <v>3466</v>
      </c>
      <c r="Q1602" s="23" t="s">
        <v>3473</v>
      </c>
      <c r="R1602" s="23" t="str">
        <f t="shared" si="195"/>
        <v>OK-Canadian-16N-9W-12</v>
      </c>
      <c r="S1602" s="23" t="str">
        <f t="shared" si="192"/>
        <v>16N-9W-12</v>
      </c>
      <c r="T1602" s="23" t="str">
        <f t="shared" si="193"/>
        <v>16</v>
      </c>
      <c r="U1602" s="23" t="str">
        <f t="shared" si="196"/>
        <v>N</v>
      </c>
      <c r="V1602" s="23" t="str">
        <f t="shared" si="194"/>
        <v>9</v>
      </c>
      <c r="W1602" s="23" t="str">
        <f t="shared" si="197"/>
        <v>W</v>
      </c>
      <c r="X1602" s="23" t="str">
        <f t="shared" si="198"/>
        <v>OK</v>
      </c>
      <c r="Y1602" s="184" t="str">
        <f t="shared" si="199"/>
        <v>L0008665</v>
      </c>
      <c r="Z1602" s="28"/>
      <c r="AA1602" s="28"/>
      <c r="AB1602" s="23"/>
    </row>
    <row r="1603" spans="1:28" ht="15">
      <c r="A1603" s="2" t="s">
        <v>8024</v>
      </c>
      <c r="B1603" s="79" t="s">
        <v>13</v>
      </c>
      <c r="C1603" s="2" t="s">
        <v>14</v>
      </c>
      <c r="D1603" s="23" t="s">
        <v>1741</v>
      </c>
      <c r="E1603" s="23" t="s">
        <v>1274</v>
      </c>
      <c r="F1603" s="23" t="s">
        <v>15</v>
      </c>
      <c r="G1603" s="23" t="s">
        <v>3477</v>
      </c>
      <c r="H1603" s="79" t="s">
        <v>3511</v>
      </c>
      <c r="I1603" s="2" t="s">
        <v>16</v>
      </c>
      <c r="J1603" s="81">
        <v>202.79</v>
      </c>
      <c r="K1603" s="76">
        <v>4.6218750000000002</v>
      </c>
      <c r="L1603" s="80">
        <v>0.1875</v>
      </c>
      <c r="M1603" s="82">
        <v>42581</v>
      </c>
      <c r="N1603" s="94" t="s">
        <v>5725</v>
      </c>
      <c r="O1603" s="23" t="s">
        <v>265</v>
      </c>
      <c r="P1603" s="23" t="s">
        <v>3466</v>
      </c>
      <c r="Q1603" s="23" t="s">
        <v>3473</v>
      </c>
      <c r="R1603" s="23" t="str">
        <f t="shared" si="195"/>
        <v>OK-Canadian-16N-9W-12</v>
      </c>
      <c r="S1603" s="23" t="str">
        <f t="shared" si="192"/>
        <v>16N-9W-12</v>
      </c>
      <c r="T1603" s="23" t="str">
        <f t="shared" si="193"/>
        <v>16</v>
      </c>
      <c r="U1603" s="23" t="str">
        <f t="shared" si="196"/>
        <v>N</v>
      </c>
      <c r="V1603" s="23" t="str">
        <f t="shared" si="194"/>
        <v>9</v>
      </c>
      <c r="W1603" s="23" t="str">
        <f t="shared" si="197"/>
        <v>W</v>
      </c>
      <c r="X1603" s="23" t="str">
        <f t="shared" si="198"/>
        <v>OK</v>
      </c>
      <c r="Y1603" s="184" t="str">
        <f t="shared" si="199"/>
        <v>L0008666</v>
      </c>
      <c r="Z1603" s="28"/>
      <c r="AA1603" s="28"/>
      <c r="AB1603" s="23"/>
    </row>
    <row r="1604" spans="1:28" ht="15">
      <c r="A1604" s="23" t="s">
        <v>8025</v>
      </c>
      <c r="B1604" s="79" t="s">
        <v>13</v>
      </c>
      <c r="C1604" s="2" t="s">
        <v>14</v>
      </c>
      <c r="D1604" s="23" t="s">
        <v>1742</v>
      </c>
      <c r="E1604" s="2" t="s">
        <v>122</v>
      </c>
      <c r="F1604" s="23" t="s">
        <v>15</v>
      </c>
      <c r="G1604" s="23" t="s">
        <v>3477</v>
      </c>
      <c r="H1604" s="79" t="s">
        <v>3511</v>
      </c>
      <c r="I1604" s="2" t="s">
        <v>16</v>
      </c>
      <c r="J1604" s="81">
        <v>161.18</v>
      </c>
      <c r="K1604" s="76">
        <v>17</v>
      </c>
      <c r="L1604" s="80">
        <v>0.2</v>
      </c>
      <c r="M1604" s="82">
        <v>42624</v>
      </c>
      <c r="N1604" s="94" t="s">
        <v>5726</v>
      </c>
      <c r="O1604" s="23" t="s">
        <v>265</v>
      </c>
      <c r="P1604" s="23" t="s">
        <v>3466</v>
      </c>
      <c r="Q1604" s="23" t="s">
        <v>3473</v>
      </c>
      <c r="R1604" s="23" t="str">
        <f t="shared" si="195"/>
        <v>OK-Canadian-16N-9W-12</v>
      </c>
      <c r="S1604" s="23" t="str">
        <f t="shared" si="192"/>
        <v>16N-9W-12</v>
      </c>
      <c r="T1604" s="23" t="str">
        <f t="shared" si="193"/>
        <v>16</v>
      </c>
      <c r="U1604" s="23" t="str">
        <f t="shared" si="196"/>
        <v>N</v>
      </c>
      <c r="V1604" s="23" t="str">
        <f t="shared" si="194"/>
        <v>9</v>
      </c>
      <c r="W1604" s="23" t="str">
        <f t="shared" si="197"/>
        <v>W</v>
      </c>
      <c r="X1604" s="23" t="str">
        <f t="shared" si="198"/>
        <v>OK</v>
      </c>
      <c r="Y1604" s="184" t="str">
        <f t="shared" si="199"/>
        <v>L0008667</v>
      </c>
      <c r="Z1604" s="28"/>
      <c r="AA1604" s="28"/>
      <c r="AB1604" s="23"/>
    </row>
    <row r="1605" spans="1:28" ht="15">
      <c r="A1605" s="2" t="s">
        <v>8026</v>
      </c>
      <c r="B1605" s="79" t="s">
        <v>13</v>
      </c>
      <c r="C1605" s="2" t="s">
        <v>14</v>
      </c>
      <c r="D1605" s="23" t="s">
        <v>1743</v>
      </c>
      <c r="E1605" s="2" t="s">
        <v>766</v>
      </c>
      <c r="F1605" s="23" t="s">
        <v>15</v>
      </c>
      <c r="G1605" s="23" t="s">
        <v>3477</v>
      </c>
      <c r="H1605" s="79" t="s">
        <v>3511</v>
      </c>
      <c r="I1605" s="2" t="s">
        <v>16</v>
      </c>
      <c r="J1605" s="81">
        <v>156.81</v>
      </c>
      <c r="K1605" s="76">
        <v>17</v>
      </c>
      <c r="L1605" s="80">
        <v>0.2</v>
      </c>
      <c r="M1605" s="82">
        <v>43094</v>
      </c>
      <c r="N1605" s="96" t="s">
        <v>5727</v>
      </c>
      <c r="O1605" s="23" t="s">
        <v>265</v>
      </c>
      <c r="P1605" s="23" t="s">
        <v>3466</v>
      </c>
      <c r="Q1605" s="23" t="s">
        <v>3473</v>
      </c>
      <c r="R1605" s="23" t="str">
        <f t="shared" si="195"/>
        <v>OK-Canadian-16N-9W-12</v>
      </c>
      <c r="S1605" s="23" t="str">
        <f t="shared" si="192"/>
        <v>16N-9W-12</v>
      </c>
      <c r="T1605" s="23" t="str">
        <f t="shared" si="193"/>
        <v>16</v>
      </c>
      <c r="U1605" s="23" t="str">
        <f t="shared" si="196"/>
        <v>N</v>
      </c>
      <c r="V1605" s="23" t="str">
        <f t="shared" si="194"/>
        <v>9</v>
      </c>
      <c r="W1605" s="23" t="str">
        <f t="shared" si="197"/>
        <v>W</v>
      </c>
      <c r="X1605" s="23" t="str">
        <f t="shared" si="198"/>
        <v>OK</v>
      </c>
      <c r="Y1605" s="184" t="str">
        <f t="shared" si="199"/>
        <v>L0008668</v>
      </c>
      <c r="Z1605" s="28"/>
      <c r="AA1605" s="28"/>
      <c r="AB1605" s="23"/>
    </row>
    <row r="1606" spans="1:28" ht="15">
      <c r="A1606" s="2" t="s">
        <v>8027</v>
      </c>
      <c r="B1606" s="79" t="s">
        <v>13</v>
      </c>
      <c r="C1606" s="2" t="s">
        <v>14</v>
      </c>
      <c r="D1606" s="23" t="s">
        <v>1744</v>
      </c>
      <c r="E1606" s="2" t="s">
        <v>1471</v>
      </c>
      <c r="F1606" s="23" t="s">
        <v>15</v>
      </c>
      <c r="G1606" s="23" t="s">
        <v>3477</v>
      </c>
      <c r="H1606" s="79" t="s">
        <v>3503</v>
      </c>
      <c r="I1606" s="2" t="s">
        <v>16</v>
      </c>
      <c r="J1606" s="81">
        <v>40.58</v>
      </c>
      <c r="K1606" s="76">
        <v>11.333304999999999</v>
      </c>
      <c r="L1606" s="80">
        <v>0.1875</v>
      </c>
      <c r="M1606" s="78">
        <v>42635</v>
      </c>
      <c r="N1606" s="94" t="s">
        <v>4032</v>
      </c>
      <c r="O1606" s="23" t="s">
        <v>112</v>
      </c>
      <c r="P1606" s="23" t="s">
        <v>3465</v>
      </c>
      <c r="Q1606" s="23" t="s">
        <v>3472</v>
      </c>
      <c r="R1606" s="23" t="str">
        <f t="shared" si="195"/>
        <v>OK-Canadian-15N-8W-10</v>
      </c>
      <c r="S1606" s="23" t="str">
        <f t="shared" si="192"/>
        <v>15N-8W-10</v>
      </c>
      <c r="T1606" s="23" t="str">
        <f t="shared" si="193"/>
        <v>15</v>
      </c>
      <c r="U1606" s="23" t="str">
        <f t="shared" si="196"/>
        <v>N</v>
      </c>
      <c r="V1606" s="23" t="str">
        <f t="shared" si="194"/>
        <v>8</v>
      </c>
      <c r="W1606" s="23" t="str">
        <f t="shared" si="197"/>
        <v>W</v>
      </c>
      <c r="X1606" s="23" t="str">
        <f t="shared" si="198"/>
        <v>OK</v>
      </c>
      <c r="Y1606" s="184" t="str">
        <f t="shared" si="199"/>
        <v>L0008669</v>
      </c>
      <c r="Z1606" s="28"/>
      <c r="AA1606" s="28"/>
      <c r="AB1606" s="23"/>
    </row>
    <row r="1607" spans="1:28" ht="15">
      <c r="A1607" s="23" t="s">
        <v>8028</v>
      </c>
      <c r="B1607" s="79" t="s">
        <v>13</v>
      </c>
      <c r="C1607" s="2" t="s">
        <v>14</v>
      </c>
      <c r="D1607" s="23" t="s">
        <v>1745</v>
      </c>
      <c r="E1607" s="23" t="s">
        <v>1589</v>
      </c>
      <c r="F1607" s="23" t="s">
        <v>15</v>
      </c>
      <c r="G1607" s="23" t="s">
        <v>3477</v>
      </c>
      <c r="H1607" s="79" t="s">
        <v>3503</v>
      </c>
      <c r="I1607" s="2" t="s">
        <v>16</v>
      </c>
      <c r="J1607" s="81">
        <v>137.62</v>
      </c>
      <c r="K1607" s="76">
        <v>0.30599999999999999</v>
      </c>
      <c r="L1607" s="80">
        <v>0.1875</v>
      </c>
      <c r="M1607" s="82">
        <v>42631</v>
      </c>
      <c r="N1607" s="94" t="s">
        <v>4693</v>
      </c>
      <c r="O1607" s="23" t="s">
        <v>112</v>
      </c>
      <c r="P1607" s="23" t="s">
        <v>3465</v>
      </c>
      <c r="Q1607" s="23" t="s">
        <v>3472</v>
      </c>
      <c r="R1607" s="23" t="str">
        <f t="shared" si="195"/>
        <v>OK-Canadian-15N-8W-10</v>
      </c>
      <c r="S1607" s="23" t="str">
        <f t="shared" si="192"/>
        <v>15N-8W-10</v>
      </c>
      <c r="T1607" s="23" t="str">
        <f t="shared" si="193"/>
        <v>15</v>
      </c>
      <c r="U1607" s="23" t="str">
        <f t="shared" si="196"/>
        <v>N</v>
      </c>
      <c r="V1607" s="23" t="str">
        <f t="shared" si="194"/>
        <v>8</v>
      </c>
      <c r="W1607" s="23" t="str">
        <f t="shared" si="197"/>
        <v>W</v>
      </c>
      <c r="X1607" s="23" t="str">
        <f t="shared" si="198"/>
        <v>OK</v>
      </c>
      <c r="Y1607" s="184" t="str">
        <f t="shared" si="199"/>
        <v>L0008670</v>
      </c>
      <c r="Z1607" s="28"/>
      <c r="AA1607" s="28"/>
      <c r="AB1607" s="23"/>
    </row>
    <row r="1608" spans="1:28" ht="15">
      <c r="A1608" s="2" t="s">
        <v>8029</v>
      </c>
      <c r="B1608" s="79" t="s">
        <v>13</v>
      </c>
      <c r="C1608" s="2" t="s">
        <v>14</v>
      </c>
      <c r="D1608" s="23" t="s">
        <v>1746</v>
      </c>
      <c r="E1608" s="23" t="s">
        <v>1589</v>
      </c>
      <c r="F1608" s="23" t="s">
        <v>15</v>
      </c>
      <c r="G1608" s="23" t="s">
        <v>3477</v>
      </c>
      <c r="H1608" s="79" t="s">
        <v>3503</v>
      </c>
      <c r="I1608" s="2" t="s">
        <v>16</v>
      </c>
      <c r="J1608" s="81">
        <v>30.18</v>
      </c>
      <c r="K1608" s="76">
        <v>0.30599999999999999</v>
      </c>
      <c r="L1608" s="80">
        <v>0.1875</v>
      </c>
      <c r="M1608" s="82">
        <v>42645</v>
      </c>
      <c r="N1608" s="96" t="s">
        <v>5728</v>
      </c>
      <c r="O1608" s="23" t="s">
        <v>112</v>
      </c>
      <c r="P1608" s="23" t="s">
        <v>3465</v>
      </c>
      <c r="Q1608" s="23" t="s">
        <v>3472</v>
      </c>
      <c r="R1608" s="23" t="str">
        <f t="shared" si="195"/>
        <v>OK-Canadian-15N-8W-10</v>
      </c>
      <c r="S1608" s="23" t="str">
        <f t="shared" ref="S1608:S1671" si="200">_xlfn.TEXTAFTER(R1608,"-",2,1,0,"ERROR")</f>
        <v>15N-8W-10</v>
      </c>
      <c r="T1608" s="23" t="str">
        <f t="shared" ref="T1608:T1671" si="201">_xlfn.TEXTBEFORE(P1608,U1608)</f>
        <v>15</v>
      </c>
      <c r="U1608" s="23" t="str">
        <f t="shared" si="196"/>
        <v>N</v>
      </c>
      <c r="V1608" s="23" t="str">
        <f t="shared" ref="V1608:V1671" si="202">_xlfn.TEXTBEFORE(Q1608,W1608)</f>
        <v>8</v>
      </c>
      <c r="W1608" s="23" t="str">
        <f t="shared" si="197"/>
        <v>W</v>
      </c>
      <c r="X1608" s="23" t="str">
        <f t="shared" si="198"/>
        <v>OK</v>
      </c>
      <c r="Y1608" s="184" t="str">
        <f t="shared" si="199"/>
        <v>L0008671</v>
      </c>
      <c r="Z1608" s="28"/>
      <c r="AA1608" s="28"/>
      <c r="AB1608" s="23"/>
    </row>
    <row r="1609" spans="1:28" ht="15">
      <c r="A1609" s="2" t="s">
        <v>8030</v>
      </c>
      <c r="B1609" s="79" t="s">
        <v>13</v>
      </c>
      <c r="C1609" s="2" t="s">
        <v>14</v>
      </c>
      <c r="D1609" s="23" t="s">
        <v>1747</v>
      </c>
      <c r="E1609" s="23" t="s">
        <v>2276</v>
      </c>
      <c r="F1609" s="23" t="s">
        <v>15</v>
      </c>
      <c r="G1609" s="23" t="s">
        <v>3477</v>
      </c>
      <c r="H1609" s="79" t="s">
        <v>3511</v>
      </c>
      <c r="I1609" s="2" t="s">
        <v>16</v>
      </c>
      <c r="J1609" s="81">
        <v>85.07</v>
      </c>
      <c r="K1609" s="76">
        <v>0.28333330000000001</v>
      </c>
      <c r="L1609" s="80">
        <v>0.2</v>
      </c>
      <c r="M1609" s="82">
        <v>43129</v>
      </c>
      <c r="N1609" s="96" t="s">
        <v>4033</v>
      </c>
      <c r="O1609" s="23" t="s">
        <v>265</v>
      </c>
      <c r="P1609" s="23" t="s">
        <v>3466</v>
      </c>
      <c r="Q1609" s="23" t="s">
        <v>3473</v>
      </c>
      <c r="R1609" s="23" t="str">
        <f t="shared" ref="R1609:R1672" si="203">_xlfn.TEXTJOIN("-",TRUE,F1609,G1609,P1609,Q1609,O1609)</f>
        <v>OK-Canadian-16N-9W-12</v>
      </c>
      <c r="S1609" s="23" t="str">
        <f t="shared" si="200"/>
        <v>16N-9W-12</v>
      </c>
      <c r="T1609" s="23" t="str">
        <f t="shared" si="201"/>
        <v>16</v>
      </c>
      <c r="U1609" s="23" t="str">
        <f t="shared" ref="U1609:U1672" si="204">RIGHT(P1609,1)</f>
        <v>N</v>
      </c>
      <c r="V1609" s="23" t="str">
        <f t="shared" si="202"/>
        <v>9</v>
      </c>
      <c r="W1609" s="23" t="str">
        <f t="shared" ref="W1609:W1672" si="205">RIGHT(Q1609,1)</f>
        <v>W</v>
      </c>
      <c r="X1609" s="23" t="str">
        <f t="shared" ref="X1609:X1672" si="206">LEFT(A1609,2)</f>
        <v>OK</v>
      </c>
      <c r="Y1609" s="184" t="str">
        <f t="shared" ref="Y1609:Y1672" si="207">MID(A1609,4,8)</f>
        <v>L0008672</v>
      </c>
      <c r="Z1609" s="28"/>
      <c r="AA1609" s="28"/>
      <c r="AB1609" s="23"/>
    </row>
    <row r="1610" spans="1:28" ht="15">
      <c r="A1610" s="23" t="s">
        <v>8031</v>
      </c>
      <c r="B1610" s="79" t="s">
        <v>13</v>
      </c>
      <c r="C1610" s="2" t="s">
        <v>14</v>
      </c>
      <c r="D1610" s="23" t="s">
        <v>1748</v>
      </c>
      <c r="E1610" s="2" t="s">
        <v>616</v>
      </c>
      <c r="F1610" s="23" t="s">
        <v>15</v>
      </c>
      <c r="G1610" s="23" t="s">
        <v>3477</v>
      </c>
      <c r="H1610" s="79" t="s">
        <v>3511</v>
      </c>
      <c r="I1610" s="2" t="s">
        <v>16</v>
      </c>
      <c r="J1610" s="81">
        <v>37.9</v>
      </c>
      <c r="K1610" s="76">
        <v>1.7</v>
      </c>
      <c r="L1610" s="80">
        <v>0.1875</v>
      </c>
      <c r="M1610" s="78">
        <v>42649</v>
      </c>
      <c r="N1610" s="96" t="s">
        <v>4034</v>
      </c>
      <c r="O1610" s="23" t="s">
        <v>265</v>
      </c>
      <c r="P1610" s="23" t="s">
        <v>3466</v>
      </c>
      <c r="Q1610" s="23" t="s">
        <v>3473</v>
      </c>
      <c r="R1610" s="23" t="str">
        <f t="shared" si="203"/>
        <v>OK-Canadian-16N-9W-12</v>
      </c>
      <c r="S1610" s="23" t="str">
        <f t="shared" si="200"/>
        <v>16N-9W-12</v>
      </c>
      <c r="T1610" s="23" t="str">
        <f t="shared" si="201"/>
        <v>16</v>
      </c>
      <c r="U1610" s="23" t="str">
        <f t="shared" si="204"/>
        <v>N</v>
      </c>
      <c r="V1610" s="23" t="str">
        <f t="shared" si="202"/>
        <v>9</v>
      </c>
      <c r="W1610" s="23" t="str">
        <f t="shared" si="205"/>
        <v>W</v>
      </c>
      <c r="X1610" s="23" t="str">
        <f t="shared" si="206"/>
        <v>OK</v>
      </c>
      <c r="Y1610" s="184" t="str">
        <f t="shared" si="207"/>
        <v>L0008673</v>
      </c>
      <c r="Z1610" s="28"/>
      <c r="AA1610" s="28"/>
      <c r="AB1610" s="23"/>
    </row>
    <row r="1611" spans="1:28" ht="15">
      <c r="A1611" s="2" t="s">
        <v>8032</v>
      </c>
      <c r="B1611" s="79" t="s">
        <v>13</v>
      </c>
      <c r="C1611" s="2" t="s">
        <v>14</v>
      </c>
      <c r="D1611" s="23" t="s">
        <v>1749</v>
      </c>
      <c r="E1611" s="2" t="s">
        <v>1471</v>
      </c>
      <c r="F1611" s="23" t="s">
        <v>15</v>
      </c>
      <c r="G1611" s="23" t="s">
        <v>3477</v>
      </c>
      <c r="H1611" s="79" t="s">
        <v>3511</v>
      </c>
      <c r="I1611" s="2" t="s">
        <v>16</v>
      </c>
      <c r="J1611" s="81">
        <v>84.37</v>
      </c>
      <c r="K1611" s="76">
        <v>5.6666695000000002</v>
      </c>
      <c r="L1611" s="80">
        <v>0.1875</v>
      </c>
      <c r="M1611" s="82">
        <v>42642</v>
      </c>
      <c r="N1611" s="96" t="s">
        <v>4035</v>
      </c>
      <c r="O1611" s="23" t="s">
        <v>265</v>
      </c>
      <c r="P1611" s="23" t="s">
        <v>3466</v>
      </c>
      <c r="Q1611" s="23" t="s">
        <v>3473</v>
      </c>
      <c r="R1611" s="23" t="str">
        <f t="shared" si="203"/>
        <v>OK-Canadian-16N-9W-12</v>
      </c>
      <c r="S1611" s="23" t="str">
        <f t="shared" si="200"/>
        <v>16N-9W-12</v>
      </c>
      <c r="T1611" s="23" t="str">
        <f t="shared" si="201"/>
        <v>16</v>
      </c>
      <c r="U1611" s="23" t="str">
        <f t="shared" si="204"/>
        <v>N</v>
      </c>
      <c r="V1611" s="23" t="str">
        <f t="shared" si="202"/>
        <v>9</v>
      </c>
      <c r="W1611" s="23" t="str">
        <f t="shared" si="205"/>
        <v>W</v>
      </c>
      <c r="X1611" s="23" t="str">
        <f t="shared" si="206"/>
        <v>OK</v>
      </c>
      <c r="Y1611" s="184" t="str">
        <f t="shared" si="207"/>
        <v>L0008674</v>
      </c>
      <c r="Z1611" s="28"/>
      <c r="AA1611" s="28"/>
      <c r="AB1611" s="23"/>
    </row>
    <row r="1612" spans="1:28" ht="15">
      <c r="A1612" s="2" t="s">
        <v>8033</v>
      </c>
      <c r="B1612" s="79" t="s">
        <v>13</v>
      </c>
      <c r="C1612" s="2" t="s">
        <v>14</v>
      </c>
      <c r="D1612" s="23" t="s">
        <v>1750</v>
      </c>
      <c r="E1612" s="2" t="s">
        <v>1327</v>
      </c>
      <c r="F1612" s="23" t="s">
        <v>15</v>
      </c>
      <c r="G1612" s="23" t="s">
        <v>3477</v>
      </c>
      <c r="H1612" s="79" t="s">
        <v>3511</v>
      </c>
      <c r="I1612" s="2" t="s">
        <v>16</v>
      </c>
      <c r="J1612" s="81">
        <v>85.07</v>
      </c>
      <c r="K1612" s="76">
        <v>5.6666695000000002</v>
      </c>
      <c r="L1612" s="80">
        <v>0.1875</v>
      </c>
      <c r="M1612" s="82">
        <v>42656</v>
      </c>
      <c r="N1612" s="96" t="s">
        <v>5729</v>
      </c>
      <c r="O1612" s="23" t="s">
        <v>265</v>
      </c>
      <c r="P1612" s="23" t="s">
        <v>3466</v>
      </c>
      <c r="Q1612" s="23" t="s">
        <v>3473</v>
      </c>
      <c r="R1612" s="23" t="str">
        <f t="shared" si="203"/>
        <v>OK-Canadian-16N-9W-12</v>
      </c>
      <c r="S1612" s="23" t="str">
        <f t="shared" si="200"/>
        <v>16N-9W-12</v>
      </c>
      <c r="T1612" s="23" t="str">
        <f t="shared" si="201"/>
        <v>16</v>
      </c>
      <c r="U1612" s="23" t="str">
        <f t="shared" si="204"/>
        <v>N</v>
      </c>
      <c r="V1612" s="23" t="str">
        <f t="shared" si="202"/>
        <v>9</v>
      </c>
      <c r="W1612" s="23" t="str">
        <f t="shared" si="205"/>
        <v>W</v>
      </c>
      <c r="X1612" s="23" t="str">
        <f t="shared" si="206"/>
        <v>OK</v>
      </c>
      <c r="Y1612" s="184" t="str">
        <f t="shared" si="207"/>
        <v>L0008675</v>
      </c>
      <c r="Z1612" s="28"/>
      <c r="AA1612" s="28"/>
      <c r="AB1612" s="23"/>
    </row>
    <row r="1613" spans="1:28" ht="15">
      <c r="A1613" s="23" t="s">
        <v>8034</v>
      </c>
      <c r="B1613" s="79" t="s">
        <v>13</v>
      </c>
      <c r="C1613" s="2" t="s">
        <v>14</v>
      </c>
      <c r="D1613" s="23" t="s">
        <v>1751</v>
      </c>
      <c r="E1613" s="2" t="s">
        <v>215</v>
      </c>
      <c r="F1613" s="23" t="s">
        <v>15</v>
      </c>
      <c r="G1613" s="23" t="s">
        <v>3477</v>
      </c>
      <c r="H1613" s="79" t="s">
        <v>3511</v>
      </c>
      <c r="I1613" s="2" t="s">
        <v>16</v>
      </c>
      <c r="J1613" s="81">
        <v>39.67</v>
      </c>
      <c r="K1613" s="76">
        <v>0.62962960000000001</v>
      </c>
      <c r="L1613" s="80">
        <v>0.125</v>
      </c>
      <c r="M1613" s="82">
        <v>43133</v>
      </c>
      <c r="N1613" s="96" t="s">
        <v>4036</v>
      </c>
      <c r="O1613" s="23" t="s">
        <v>265</v>
      </c>
      <c r="P1613" s="23" t="s">
        <v>3466</v>
      </c>
      <c r="Q1613" s="23" t="s">
        <v>3473</v>
      </c>
      <c r="R1613" s="23" t="str">
        <f t="shared" si="203"/>
        <v>OK-Canadian-16N-9W-12</v>
      </c>
      <c r="S1613" s="23" t="str">
        <f t="shared" si="200"/>
        <v>16N-9W-12</v>
      </c>
      <c r="T1613" s="23" t="str">
        <f t="shared" si="201"/>
        <v>16</v>
      </c>
      <c r="U1613" s="23" t="str">
        <f t="shared" si="204"/>
        <v>N</v>
      </c>
      <c r="V1613" s="23" t="str">
        <f t="shared" si="202"/>
        <v>9</v>
      </c>
      <c r="W1613" s="23" t="str">
        <f t="shared" si="205"/>
        <v>W</v>
      </c>
      <c r="X1613" s="23" t="str">
        <f t="shared" si="206"/>
        <v>OK</v>
      </c>
      <c r="Y1613" s="184" t="str">
        <f t="shared" si="207"/>
        <v>L0008676</v>
      </c>
      <c r="Z1613" s="28"/>
      <c r="AA1613" s="28"/>
      <c r="AB1613" s="23"/>
    </row>
    <row r="1614" spans="1:28" ht="15">
      <c r="A1614" s="2" t="s">
        <v>8035</v>
      </c>
      <c r="B1614" s="79" t="s">
        <v>13</v>
      </c>
      <c r="C1614" s="2" t="s">
        <v>14</v>
      </c>
      <c r="D1614" s="23" t="s">
        <v>1752</v>
      </c>
      <c r="E1614" s="2" t="s">
        <v>1471</v>
      </c>
      <c r="F1614" s="23" t="s">
        <v>15</v>
      </c>
      <c r="G1614" s="23" t="s">
        <v>3477</v>
      </c>
      <c r="H1614" s="79" t="s">
        <v>3511</v>
      </c>
      <c r="I1614" s="2" t="s">
        <v>16</v>
      </c>
      <c r="J1614" s="81">
        <v>35.67</v>
      </c>
      <c r="K1614" s="76">
        <v>1.7</v>
      </c>
      <c r="L1614" s="80">
        <v>0.1875</v>
      </c>
      <c r="M1614" s="78">
        <v>42649</v>
      </c>
      <c r="N1614" s="96" t="s">
        <v>4694</v>
      </c>
      <c r="O1614" s="23" t="s">
        <v>265</v>
      </c>
      <c r="P1614" s="23" t="s">
        <v>3466</v>
      </c>
      <c r="Q1614" s="23" t="s">
        <v>3473</v>
      </c>
      <c r="R1614" s="23" t="str">
        <f t="shared" si="203"/>
        <v>OK-Canadian-16N-9W-12</v>
      </c>
      <c r="S1614" s="23" t="str">
        <f t="shared" si="200"/>
        <v>16N-9W-12</v>
      </c>
      <c r="T1614" s="23" t="str">
        <f t="shared" si="201"/>
        <v>16</v>
      </c>
      <c r="U1614" s="23" t="str">
        <f t="shared" si="204"/>
        <v>N</v>
      </c>
      <c r="V1614" s="23" t="str">
        <f t="shared" si="202"/>
        <v>9</v>
      </c>
      <c r="W1614" s="23" t="str">
        <f t="shared" si="205"/>
        <v>W</v>
      </c>
      <c r="X1614" s="23" t="str">
        <f t="shared" si="206"/>
        <v>OK</v>
      </c>
      <c r="Y1614" s="184" t="str">
        <f t="shared" si="207"/>
        <v>L0008677</v>
      </c>
      <c r="Z1614" s="28"/>
      <c r="AA1614" s="28"/>
      <c r="AB1614" s="23"/>
    </row>
    <row r="1615" spans="1:28" ht="15">
      <c r="A1615" s="2" t="s">
        <v>8036</v>
      </c>
      <c r="B1615" s="79" t="s">
        <v>13</v>
      </c>
      <c r="C1615" s="2" t="s">
        <v>14</v>
      </c>
      <c r="D1615" s="23" t="s">
        <v>1753</v>
      </c>
      <c r="E1615" s="23" t="s">
        <v>2552</v>
      </c>
      <c r="F1615" s="23" t="s">
        <v>15</v>
      </c>
      <c r="G1615" s="23" t="s">
        <v>3477</v>
      </c>
      <c r="H1615" s="79" t="s">
        <v>3511</v>
      </c>
      <c r="I1615" s="2" t="s">
        <v>16</v>
      </c>
      <c r="J1615" s="81">
        <v>38.700000000000003</v>
      </c>
      <c r="K1615" s="76">
        <v>0.42499999999999999</v>
      </c>
      <c r="L1615" s="80">
        <v>0.2</v>
      </c>
      <c r="M1615" s="82">
        <v>42658</v>
      </c>
      <c r="N1615" s="96" t="s">
        <v>5730</v>
      </c>
      <c r="O1615" s="23" t="s">
        <v>265</v>
      </c>
      <c r="P1615" s="23" t="s">
        <v>3466</v>
      </c>
      <c r="Q1615" s="23" t="s">
        <v>3473</v>
      </c>
      <c r="R1615" s="23" t="str">
        <f t="shared" si="203"/>
        <v>OK-Canadian-16N-9W-12</v>
      </c>
      <c r="S1615" s="23" t="str">
        <f t="shared" si="200"/>
        <v>16N-9W-12</v>
      </c>
      <c r="T1615" s="23" t="str">
        <f t="shared" si="201"/>
        <v>16</v>
      </c>
      <c r="U1615" s="23" t="str">
        <f t="shared" si="204"/>
        <v>N</v>
      </c>
      <c r="V1615" s="23" t="str">
        <f t="shared" si="202"/>
        <v>9</v>
      </c>
      <c r="W1615" s="23" t="str">
        <f t="shared" si="205"/>
        <v>W</v>
      </c>
      <c r="X1615" s="23" t="str">
        <f t="shared" si="206"/>
        <v>OK</v>
      </c>
      <c r="Y1615" s="184" t="str">
        <f t="shared" si="207"/>
        <v>L0008678</v>
      </c>
      <c r="Z1615" s="28"/>
      <c r="AA1615" s="28"/>
      <c r="AB1615" s="23"/>
    </row>
    <row r="1616" spans="1:28" ht="15">
      <c r="A1616" s="23" t="s">
        <v>8037</v>
      </c>
      <c r="B1616" s="23" t="s">
        <v>13</v>
      </c>
      <c r="C1616" s="2" t="s">
        <v>14</v>
      </c>
      <c r="D1616" s="23" t="s">
        <v>1754</v>
      </c>
      <c r="E1616" s="2" t="s">
        <v>1327</v>
      </c>
      <c r="F1616" s="23" t="s">
        <v>15</v>
      </c>
      <c r="G1616" s="23" t="s">
        <v>3477</v>
      </c>
      <c r="H1616" s="23" t="s">
        <v>3511</v>
      </c>
      <c r="I1616" s="2" t="s">
        <v>16</v>
      </c>
      <c r="J1616" s="81">
        <v>42.5</v>
      </c>
      <c r="K1616" s="76">
        <v>0.18364169999999999</v>
      </c>
      <c r="L1616" s="80">
        <v>0.1875</v>
      </c>
      <c r="M1616" s="82">
        <v>42663</v>
      </c>
      <c r="N1616" s="96" t="s">
        <v>5731</v>
      </c>
      <c r="O1616" s="23" t="s">
        <v>265</v>
      </c>
      <c r="P1616" s="23" t="s">
        <v>3466</v>
      </c>
      <c r="Q1616" s="23" t="s">
        <v>3473</v>
      </c>
      <c r="R1616" s="23" t="str">
        <f t="shared" si="203"/>
        <v>OK-Canadian-16N-9W-12</v>
      </c>
      <c r="S1616" s="23" t="str">
        <f t="shared" si="200"/>
        <v>16N-9W-12</v>
      </c>
      <c r="T1616" s="23" t="str">
        <f t="shared" si="201"/>
        <v>16</v>
      </c>
      <c r="U1616" s="23" t="str">
        <f t="shared" si="204"/>
        <v>N</v>
      </c>
      <c r="V1616" s="23" t="str">
        <f t="shared" si="202"/>
        <v>9</v>
      </c>
      <c r="W1616" s="23" t="str">
        <f t="shared" si="205"/>
        <v>W</v>
      </c>
      <c r="X1616" s="23" t="str">
        <f t="shared" si="206"/>
        <v>OK</v>
      </c>
      <c r="Y1616" s="184" t="str">
        <f t="shared" si="207"/>
        <v>L0008679</v>
      </c>
      <c r="Z1616" s="28"/>
      <c r="AA1616" s="28"/>
      <c r="AB1616" s="23"/>
    </row>
    <row r="1617" spans="1:28" ht="15">
      <c r="A1617" s="2" t="s">
        <v>8038</v>
      </c>
      <c r="B1617" s="23" t="s">
        <v>13</v>
      </c>
      <c r="C1617" s="2" t="s">
        <v>14</v>
      </c>
      <c r="D1617" s="23" t="s">
        <v>1755</v>
      </c>
      <c r="E1617" s="23" t="s">
        <v>1589</v>
      </c>
      <c r="F1617" s="23" t="s">
        <v>15</v>
      </c>
      <c r="G1617" s="23" t="s">
        <v>3477</v>
      </c>
      <c r="H1617" s="23" t="s">
        <v>3513</v>
      </c>
      <c r="I1617" s="2" t="s">
        <v>16</v>
      </c>
      <c r="J1617" s="81">
        <v>249.14</v>
      </c>
      <c r="K1617" s="76">
        <v>81.150000000000006</v>
      </c>
      <c r="L1617" s="80">
        <v>0.1875</v>
      </c>
      <c r="M1617" s="82">
        <v>43171</v>
      </c>
      <c r="N1617" s="96" t="s">
        <v>5732</v>
      </c>
      <c r="O1617" s="23" t="s">
        <v>683</v>
      </c>
      <c r="P1617" s="23" t="s">
        <v>3465</v>
      </c>
      <c r="Q1617" s="23" t="s">
        <v>3471</v>
      </c>
      <c r="R1617" s="23" t="str">
        <f t="shared" si="203"/>
        <v>OK-Canadian-15N-7W-7</v>
      </c>
      <c r="S1617" s="23" t="str">
        <f t="shared" si="200"/>
        <v>15N-7W-7</v>
      </c>
      <c r="T1617" s="23" t="str">
        <f t="shared" si="201"/>
        <v>15</v>
      </c>
      <c r="U1617" s="23" t="str">
        <f t="shared" si="204"/>
        <v>N</v>
      </c>
      <c r="V1617" s="23" t="str">
        <f t="shared" si="202"/>
        <v>7</v>
      </c>
      <c r="W1617" s="23" t="str">
        <f t="shared" si="205"/>
        <v>W</v>
      </c>
      <c r="X1617" s="23" t="str">
        <f t="shared" si="206"/>
        <v>OK</v>
      </c>
      <c r="Y1617" s="184" t="str">
        <f t="shared" si="207"/>
        <v>L0008680</v>
      </c>
      <c r="Z1617" s="28"/>
      <c r="AA1617" s="28"/>
      <c r="AB1617" s="23"/>
    </row>
    <row r="1618" spans="1:28" ht="15">
      <c r="A1618" s="2" t="s">
        <v>8039</v>
      </c>
      <c r="B1618" s="79" t="s">
        <v>13</v>
      </c>
      <c r="C1618" s="2" t="s">
        <v>14</v>
      </c>
      <c r="D1618" s="23" t="s">
        <v>1756</v>
      </c>
      <c r="E1618" s="2" t="s">
        <v>898</v>
      </c>
      <c r="F1618" s="23" t="s">
        <v>15</v>
      </c>
      <c r="G1618" s="23" t="s">
        <v>3477</v>
      </c>
      <c r="H1618" s="79" t="s">
        <v>3513</v>
      </c>
      <c r="I1618" s="2" t="s">
        <v>16</v>
      </c>
      <c r="J1618" s="81">
        <v>132.69999999999999</v>
      </c>
      <c r="K1618" s="76">
        <v>17.500011000000001</v>
      </c>
      <c r="L1618" s="80">
        <v>0.1875</v>
      </c>
      <c r="M1618" s="78">
        <v>42691</v>
      </c>
      <c r="N1618" s="96" t="s">
        <v>5733</v>
      </c>
      <c r="O1618" s="23" t="s">
        <v>683</v>
      </c>
      <c r="P1618" s="23" t="s">
        <v>3465</v>
      </c>
      <c r="Q1618" s="23" t="s">
        <v>3471</v>
      </c>
      <c r="R1618" s="23" t="str">
        <f t="shared" si="203"/>
        <v>OK-Canadian-15N-7W-7</v>
      </c>
      <c r="S1618" s="23" t="str">
        <f t="shared" si="200"/>
        <v>15N-7W-7</v>
      </c>
      <c r="T1618" s="23" t="str">
        <f t="shared" si="201"/>
        <v>15</v>
      </c>
      <c r="U1618" s="23" t="str">
        <f t="shared" si="204"/>
        <v>N</v>
      </c>
      <c r="V1618" s="23" t="str">
        <f t="shared" si="202"/>
        <v>7</v>
      </c>
      <c r="W1618" s="23" t="str">
        <f t="shared" si="205"/>
        <v>W</v>
      </c>
      <c r="X1618" s="23" t="str">
        <f t="shared" si="206"/>
        <v>OK</v>
      </c>
      <c r="Y1618" s="184" t="str">
        <f t="shared" si="207"/>
        <v>L0008681</v>
      </c>
      <c r="Z1618" s="28"/>
      <c r="AA1618" s="28"/>
      <c r="AB1618" s="23"/>
    </row>
    <row r="1619" spans="1:28" ht="15">
      <c r="A1619" s="23" t="s">
        <v>8040</v>
      </c>
      <c r="B1619" s="23" t="s">
        <v>13</v>
      </c>
      <c r="C1619" s="2" t="s">
        <v>14</v>
      </c>
      <c r="D1619" s="23" t="s">
        <v>1757</v>
      </c>
      <c r="E1619" s="23" t="s">
        <v>2276</v>
      </c>
      <c r="F1619" s="23" t="s">
        <v>15</v>
      </c>
      <c r="G1619" s="23" t="s">
        <v>3477</v>
      </c>
      <c r="H1619" s="23" t="s">
        <v>3511</v>
      </c>
      <c r="I1619" s="2" t="s">
        <v>16</v>
      </c>
      <c r="J1619" s="81">
        <v>77.8</v>
      </c>
      <c r="K1619" s="76">
        <v>1.7</v>
      </c>
      <c r="L1619" s="80">
        <v>0.1875</v>
      </c>
      <c r="M1619" s="82">
        <v>42684</v>
      </c>
      <c r="N1619" s="96" t="s">
        <v>5734</v>
      </c>
      <c r="O1619" s="23" t="s">
        <v>265</v>
      </c>
      <c r="P1619" s="23" t="s">
        <v>3466</v>
      </c>
      <c r="Q1619" s="23" t="s">
        <v>3473</v>
      </c>
      <c r="R1619" s="23" t="str">
        <f t="shared" si="203"/>
        <v>OK-Canadian-16N-9W-12</v>
      </c>
      <c r="S1619" s="23" t="str">
        <f t="shared" si="200"/>
        <v>16N-9W-12</v>
      </c>
      <c r="T1619" s="23" t="str">
        <f t="shared" si="201"/>
        <v>16</v>
      </c>
      <c r="U1619" s="23" t="str">
        <f t="shared" si="204"/>
        <v>N</v>
      </c>
      <c r="V1619" s="23" t="str">
        <f t="shared" si="202"/>
        <v>9</v>
      </c>
      <c r="W1619" s="23" t="str">
        <f t="shared" si="205"/>
        <v>W</v>
      </c>
      <c r="X1619" s="23" t="str">
        <f t="shared" si="206"/>
        <v>OK</v>
      </c>
      <c r="Y1619" s="184" t="str">
        <f t="shared" si="207"/>
        <v>L0008682</v>
      </c>
      <c r="Z1619" s="28"/>
      <c r="AA1619" s="28"/>
      <c r="AB1619" s="23"/>
    </row>
    <row r="1620" spans="1:28" ht="15">
      <c r="A1620" s="2" t="s">
        <v>8041</v>
      </c>
      <c r="B1620" s="23" t="s">
        <v>13</v>
      </c>
      <c r="C1620" s="2" t="s">
        <v>14</v>
      </c>
      <c r="D1620" s="23" t="s">
        <v>1758</v>
      </c>
      <c r="E1620" s="23" t="s">
        <v>2147</v>
      </c>
      <c r="F1620" s="23" t="s">
        <v>15</v>
      </c>
      <c r="G1620" s="23" t="s">
        <v>3477</v>
      </c>
      <c r="H1620" s="23" t="s">
        <v>3513</v>
      </c>
      <c r="I1620" s="2" t="s">
        <v>16</v>
      </c>
      <c r="J1620" s="81">
        <v>83.17</v>
      </c>
      <c r="K1620" s="76">
        <v>1.6666666999999999</v>
      </c>
      <c r="L1620" s="80">
        <v>0.1875</v>
      </c>
      <c r="M1620" s="82">
        <v>42705</v>
      </c>
      <c r="N1620" s="96" t="s">
        <v>4037</v>
      </c>
      <c r="O1620" s="23" t="s">
        <v>683</v>
      </c>
      <c r="P1620" s="23" t="s">
        <v>3465</v>
      </c>
      <c r="Q1620" s="23" t="s">
        <v>3471</v>
      </c>
      <c r="R1620" s="23" t="str">
        <f t="shared" si="203"/>
        <v>OK-Canadian-15N-7W-7</v>
      </c>
      <c r="S1620" s="23" t="str">
        <f t="shared" si="200"/>
        <v>15N-7W-7</v>
      </c>
      <c r="T1620" s="23" t="str">
        <f t="shared" si="201"/>
        <v>15</v>
      </c>
      <c r="U1620" s="23" t="str">
        <f t="shared" si="204"/>
        <v>N</v>
      </c>
      <c r="V1620" s="23" t="str">
        <f t="shared" si="202"/>
        <v>7</v>
      </c>
      <c r="W1620" s="23" t="str">
        <f t="shared" si="205"/>
        <v>W</v>
      </c>
      <c r="X1620" s="23" t="str">
        <f t="shared" si="206"/>
        <v>OK</v>
      </c>
      <c r="Y1620" s="184" t="str">
        <f t="shared" si="207"/>
        <v>L0008683</v>
      </c>
      <c r="Z1620" s="28"/>
      <c r="AA1620" s="28"/>
      <c r="AB1620" s="23"/>
    </row>
    <row r="1621" spans="1:28" ht="15">
      <c r="A1621" s="2" t="s">
        <v>8042</v>
      </c>
      <c r="B1621" s="23" t="s">
        <v>13</v>
      </c>
      <c r="C1621" s="2" t="s">
        <v>14</v>
      </c>
      <c r="D1621" s="23" t="s">
        <v>918</v>
      </c>
      <c r="E1621" s="2" t="s">
        <v>774</v>
      </c>
      <c r="F1621" s="23" t="s">
        <v>15</v>
      </c>
      <c r="G1621" s="23" t="s">
        <v>3477</v>
      </c>
      <c r="H1621" s="79" t="s">
        <v>3513</v>
      </c>
      <c r="I1621" s="2" t="s">
        <v>16</v>
      </c>
      <c r="J1621" s="81">
        <v>82</v>
      </c>
      <c r="K1621" s="76">
        <v>1.6666666999999999</v>
      </c>
      <c r="L1621" s="80">
        <v>0.1875</v>
      </c>
      <c r="M1621" s="82">
        <v>43175</v>
      </c>
      <c r="N1621" s="96" t="s">
        <v>4038</v>
      </c>
      <c r="O1621" s="23" t="s">
        <v>683</v>
      </c>
      <c r="P1621" s="23" t="s">
        <v>3465</v>
      </c>
      <c r="Q1621" s="23" t="s">
        <v>3471</v>
      </c>
      <c r="R1621" s="23" t="str">
        <f t="shared" si="203"/>
        <v>OK-Canadian-15N-7W-7</v>
      </c>
      <c r="S1621" s="23" t="str">
        <f t="shared" si="200"/>
        <v>15N-7W-7</v>
      </c>
      <c r="T1621" s="23" t="str">
        <f t="shared" si="201"/>
        <v>15</v>
      </c>
      <c r="U1621" s="23" t="str">
        <f t="shared" si="204"/>
        <v>N</v>
      </c>
      <c r="V1621" s="23" t="str">
        <f t="shared" si="202"/>
        <v>7</v>
      </c>
      <c r="W1621" s="23" t="str">
        <f t="shared" si="205"/>
        <v>W</v>
      </c>
      <c r="X1621" s="23" t="str">
        <f t="shared" si="206"/>
        <v>OK</v>
      </c>
      <c r="Y1621" s="184" t="str">
        <f t="shared" si="207"/>
        <v>L0008684</v>
      </c>
      <c r="Z1621" s="28"/>
      <c r="AA1621" s="28"/>
      <c r="AB1621" s="23"/>
    </row>
    <row r="1622" spans="1:28" ht="15">
      <c r="A1622" s="23" t="s">
        <v>8043</v>
      </c>
      <c r="B1622" s="79" t="s">
        <v>13</v>
      </c>
      <c r="C1622" s="2" t="s">
        <v>14</v>
      </c>
      <c r="D1622" s="23" t="s">
        <v>1759</v>
      </c>
      <c r="E1622" s="23" t="s">
        <v>201</v>
      </c>
      <c r="F1622" s="23" t="s">
        <v>15</v>
      </c>
      <c r="G1622" s="23" t="s">
        <v>3477</v>
      </c>
      <c r="H1622" s="79" t="s">
        <v>3519</v>
      </c>
      <c r="I1622" s="2" t="s">
        <v>16</v>
      </c>
      <c r="J1622" s="81">
        <v>159.25</v>
      </c>
      <c r="K1622" s="76">
        <v>11.741719</v>
      </c>
      <c r="L1622" s="80">
        <v>0.2</v>
      </c>
      <c r="M1622" s="78">
        <v>42681</v>
      </c>
      <c r="N1622" s="96" t="s">
        <v>4039</v>
      </c>
      <c r="O1622" s="23" t="s">
        <v>151</v>
      </c>
      <c r="P1622" s="23" t="s">
        <v>3465</v>
      </c>
      <c r="Q1622" s="23" t="s">
        <v>3472</v>
      </c>
      <c r="R1622" s="23" t="str">
        <f t="shared" si="203"/>
        <v>OK-Canadian-15N-8W-4</v>
      </c>
      <c r="S1622" s="23" t="str">
        <f t="shared" si="200"/>
        <v>15N-8W-4</v>
      </c>
      <c r="T1622" s="23" t="str">
        <f t="shared" si="201"/>
        <v>15</v>
      </c>
      <c r="U1622" s="23" t="str">
        <f t="shared" si="204"/>
        <v>N</v>
      </c>
      <c r="V1622" s="23" t="str">
        <f t="shared" si="202"/>
        <v>8</v>
      </c>
      <c r="W1622" s="23" t="str">
        <f t="shared" si="205"/>
        <v>W</v>
      </c>
      <c r="X1622" s="23" t="str">
        <f t="shared" si="206"/>
        <v>OK</v>
      </c>
      <c r="Y1622" s="184" t="str">
        <f t="shared" si="207"/>
        <v>L0008685</v>
      </c>
      <c r="Z1622" s="28"/>
      <c r="AA1622" s="28"/>
      <c r="AB1622" s="23"/>
    </row>
    <row r="1623" spans="1:28" ht="15">
      <c r="A1623" s="2" t="s">
        <v>8044</v>
      </c>
      <c r="B1623" s="23" t="s">
        <v>13</v>
      </c>
      <c r="C1623" s="2" t="s">
        <v>14</v>
      </c>
      <c r="D1623" s="23" t="s">
        <v>1760</v>
      </c>
      <c r="E1623" s="23" t="s">
        <v>1777</v>
      </c>
      <c r="F1623" s="23" t="s">
        <v>15</v>
      </c>
      <c r="G1623" s="23" t="s">
        <v>3477</v>
      </c>
      <c r="H1623" s="79" t="s">
        <v>3511</v>
      </c>
      <c r="I1623" s="2" t="s">
        <v>16</v>
      </c>
      <c r="J1623" s="81">
        <v>195.88</v>
      </c>
      <c r="K1623" s="76">
        <v>18.487500000000001</v>
      </c>
      <c r="L1623" s="80">
        <v>0.1875</v>
      </c>
      <c r="M1623" s="82">
        <v>42688</v>
      </c>
      <c r="N1623" s="96" t="s">
        <v>4695</v>
      </c>
      <c r="O1623" s="23" t="s">
        <v>265</v>
      </c>
      <c r="P1623" s="23" t="s">
        <v>3466</v>
      </c>
      <c r="Q1623" s="23" t="s">
        <v>3473</v>
      </c>
      <c r="R1623" s="23" t="str">
        <f t="shared" si="203"/>
        <v>OK-Canadian-16N-9W-12</v>
      </c>
      <c r="S1623" s="23" t="str">
        <f t="shared" si="200"/>
        <v>16N-9W-12</v>
      </c>
      <c r="T1623" s="23" t="str">
        <f t="shared" si="201"/>
        <v>16</v>
      </c>
      <c r="U1623" s="23" t="str">
        <f t="shared" si="204"/>
        <v>N</v>
      </c>
      <c r="V1623" s="23" t="str">
        <f t="shared" si="202"/>
        <v>9</v>
      </c>
      <c r="W1623" s="23" t="str">
        <f t="shared" si="205"/>
        <v>W</v>
      </c>
      <c r="X1623" s="23" t="str">
        <f t="shared" si="206"/>
        <v>OK</v>
      </c>
      <c r="Y1623" s="184" t="str">
        <f t="shared" si="207"/>
        <v>L0008686</v>
      </c>
      <c r="Z1623" s="28"/>
      <c r="AA1623" s="28"/>
      <c r="AB1623" s="23"/>
    </row>
    <row r="1624" spans="1:28" ht="15">
      <c r="A1624" s="2" t="s">
        <v>8045</v>
      </c>
      <c r="B1624" s="79" t="s">
        <v>13</v>
      </c>
      <c r="C1624" s="2" t="s">
        <v>14</v>
      </c>
      <c r="D1624" s="23" t="s">
        <v>1761</v>
      </c>
      <c r="E1624" s="23" t="s">
        <v>2207</v>
      </c>
      <c r="F1624" s="23" t="s">
        <v>15</v>
      </c>
      <c r="G1624" s="23" t="s">
        <v>3477</v>
      </c>
      <c r="H1624" s="79" t="s">
        <v>3519</v>
      </c>
      <c r="I1624" s="2" t="s">
        <v>16</v>
      </c>
      <c r="J1624" s="81">
        <v>9.7799999999999994</v>
      </c>
      <c r="K1624" s="76">
        <v>0.11562500000000001</v>
      </c>
      <c r="L1624" s="80">
        <v>0.2</v>
      </c>
      <c r="M1624" s="82">
        <v>42698</v>
      </c>
      <c r="N1624" s="96" t="s">
        <v>5735</v>
      </c>
      <c r="O1624" s="23" t="s">
        <v>151</v>
      </c>
      <c r="P1624" s="23" t="s">
        <v>3465</v>
      </c>
      <c r="Q1624" s="23" t="s">
        <v>3472</v>
      </c>
      <c r="R1624" s="23" t="str">
        <f t="shared" si="203"/>
        <v>OK-Canadian-15N-8W-4</v>
      </c>
      <c r="S1624" s="23" t="str">
        <f t="shared" si="200"/>
        <v>15N-8W-4</v>
      </c>
      <c r="T1624" s="23" t="str">
        <f t="shared" si="201"/>
        <v>15</v>
      </c>
      <c r="U1624" s="23" t="str">
        <f t="shared" si="204"/>
        <v>N</v>
      </c>
      <c r="V1624" s="23" t="str">
        <f t="shared" si="202"/>
        <v>8</v>
      </c>
      <c r="W1624" s="23" t="str">
        <f t="shared" si="205"/>
        <v>W</v>
      </c>
      <c r="X1624" s="23" t="str">
        <f t="shared" si="206"/>
        <v>OK</v>
      </c>
      <c r="Y1624" s="184" t="str">
        <f t="shared" si="207"/>
        <v>L0008687</v>
      </c>
      <c r="Z1624" s="28"/>
      <c r="AA1624" s="28"/>
      <c r="AB1624" s="23"/>
    </row>
    <row r="1625" spans="1:28" ht="15">
      <c r="A1625" s="23" t="s">
        <v>8046</v>
      </c>
      <c r="B1625" s="79" t="s">
        <v>13</v>
      </c>
      <c r="C1625" s="2" t="s">
        <v>14</v>
      </c>
      <c r="D1625" s="23" t="s">
        <v>1762</v>
      </c>
      <c r="E1625" s="23" t="s">
        <v>1274</v>
      </c>
      <c r="F1625" s="23" t="s">
        <v>15</v>
      </c>
      <c r="G1625" s="23" t="s">
        <v>3477</v>
      </c>
      <c r="H1625" s="79" t="s">
        <v>3511</v>
      </c>
      <c r="I1625" s="2" t="s">
        <v>16</v>
      </c>
      <c r="J1625" s="81">
        <v>190.34</v>
      </c>
      <c r="K1625" s="76">
        <v>4.6219013999999996</v>
      </c>
      <c r="L1625" s="80">
        <v>0.125</v>
      </c>
      <c r="M1625" s="82">
        <v>43161</v>
      </c>
      <c r="N1625" s="96" t="s">
        <v>4040</v>
      </c>
      <c r="O1625" s="23" t="s">
        <v>265</v>
      </c>
      <c r="P1625" s="23" t="s">
        <v>3466</v>
      </c>
      <c r="Q1625" s="23" t="s">
        <v>3473</v>
      </c>
      <c r="R1625" s="23" t="str">
        <f t="shared" si="203"/>
        <v>OK-Canadian-16N-9W-12</v>
      </c>
      <c r="S1625" s="23" t="str">
        <f t="shared" si="200"/>
        <v>16N-9W-12</v>
      </c>
      <c r="T1625" s="23" t="str">
        <f t="shared" si="201"/>
        <v>16</v>
      </c>
      <c r="U1625" s="23" t="str">
        <f t="shared" si="204"/>
        <v>N</v>
      </c>
      <c r="V1625" s="23" t="str">
        <f t="shared" si="202"/>
        <v>9</v>
      </c>
      <c r="W1625" s="23" t="str">
        <f t="shared" si="205"/>
        <v>W</v>
      </c>
      <c r="X1625" s="23" t="str">
        <f t="shared" si="206"/>
        <v>OK</v>
      </c>
      <c r="Y1625" s="184" t="str">
        <f t="shared" si="207"/>
        <v>L0008688</v>
      </c>
      <c r="Z1625" s="28"/>
      <c r="AA1625" s="28"/>
      <c r="AB1625" s="23"/>
    </row>
    <row r="1626" spans="1:28" ht="15">
      <c r="A1626" s="2" t="s">
        <v>8047</v>
      </c>
      <c r="B1626" s="79" t="s">
        <v>13</v>
      </c>
      <c r="C1626" s="2" t="s">
        <v>14</v>
      </c>
      <c r="D1626" s="23" t="s">
        <v>1763</v>
      </c>
      <c r="E1626" s="2" t="s">
        <v>1471</v>
      </c>
      <c r="F1626" s="23" t="s">
        <v>15</v>
      </c>
      <c r="G1626" s="23" t="s">
        <v>3477</v>
      </c>
      <c r="H1626" s="79" t="s">
        <v>3511</v>
      </c>
      <c r="I1626" s="2" t="s">
        <v>16</v>
      </c>
      <c r="J1626" s="81">
        <v>43.13</v>
      </c>
      <c r="K1626" s="76">
        <v>0.62962989999999996</v>
      </c>
      <c r="L1626" s="80">
        <v>0.125</v>
      </c>
      <c r="M1626" s="78">
        <v>42703</v>
      </c>
      <c r="N1626" s="96" t="s">
        <v>4041</v>
      </c>
      <c r="O1626" s="23" t="s">
        <v>265</v>
      </c>
      <c r="P1626" s="23" t="s">
        <v>3466</v>
      </c>
      <c r="Q1626" s="23" t="s">
        <v>3473</v>
      </c>
      <c r="R1626" s="23" t="str">
        <f t="shared" si="203"/>
        <v>OK-Canadian-16N-9W-12</v>
      </c>
      <c r="S1626" s="23" t="str">
        <f t="shared" si="200"/>
        <v>16N-9W-12</v>
      </c>
      <c r="T1626" s="23" t="str">
        <f t="shared" si="201"/>
        <v>16</v>
      </c>
      <c r="U1626" s="23" t="str">
        <f t="shared" si="204"/>
        <v>N</v>
      </c>
      <c r="V1626" s="23" t="str">
        <f t="shared" si="202"/>
        <v>9</v>
      </c>
      <c r="W1626" s="23" t="str">
        <f t="shared" si="205"/>
        <v>W</v>
      </c>
      <c r="X1626" s="23" t="str">
        <f t="shared" si="206"/>
        <v>OK</v>
      </c>
      <c r="Y1626" s="184" t="str">
        <f t="shared" si="207"/>
        <v>L0008689</v>
      </c>
      <c r="Z1626" s="28"/>
      <c r="AA1626" s="28"/>
      <c r="AB1626" s="23"/>
    </row>
    <row r="1627" spans="1:28" ht="15">
      <c r="A1627" s="2" t="s">
        <v>8048</v>
      </c>
      <c r="B1627" s="23" t="s">
        <v>13</v>
      </c>
      <c r="C1627" s="2" t="s">
        <v>14</v>
      </c>
      <c r="D1627" s="23" t="s">
        <v>1764</v>
      </c>
      <c r="E1627" s="23" t="s">
        <v>3063</v>
      </c>
      <c r="F1627" s="23" t="s">
        <v>15</v>
      </c>
      <c r="G1627" s="23" t="s">
        <v>3477</v>
      </c>
      <c r="H1627" s="23" t="s">
        <v>3511</v>
      </c>
      <c r="I1627" s="2" t="s">
        <v>16</v>
      </c>
      <c r="J1627" s="81">
        <v>39.26</v>
      </c>
      <c r="K1627" s="76">
        <v>0.62962989999999996</v>
      </c>
      <c r="L1627" s="80">
        <v>0.125</v>
      </c>
      <c r="M1627" s="82">
        <v>42699</v>
      </c>
      <c r="N1627" s="96" t="s">
        <v>4696</v>
      </c>
      <c r="O1627" s="23" t="s">
        <v>265</v>
      </c>
      <c r="P1627" s="23" t="s">
        <v>3466</v>
      </c>
      <c r="Q1627" s="23" t="s">
        <v>3473</v>
      </c>
      <c r="R1627" s="23" t="str">
        <f t="shared" si="203"/>
        <v>OK-Canadian-16N-9W-12</v>
      </c>
      <c r="S1627" s="23" t="str">
        <f t="shared" si="200"/>
        <v>16N-9W-12</v>
      </c>
      <c r="T1627" s="23" t="str">
        <f t="shared" si="201"/>
        <v>16</v>
      </c>
      <c r="U1627" s="23" t="str">
        <f t="shared" si="204"/>
        <v>N</v>
      </c>
      <c r="V1627" s="23" t="str">
        <f t="shared" si="202"/>
        <v>9</v>
      </c>
      <c r="W1627" s="23" t="str">
        <f t="shared" si="205"/>
        <v>W</v>
      </c>
      <c r="X1627" s="23" t="str">
        <f t="shared" si="206"/>
        <v>OK</v>
      </c>
      <c r="Y1627" s="184" t="str">
        <f t="shared" si="207"/>
        <v>L0008690</v>
      </c>
      <c r="Z1627" s="28"/>
      <c r="AA1627" s="28"/>
      <c r="AB1627" s="23"/>
    </row>
    <row r="1628" spans="1:28" ht="15">
      <c r="A1628" s="23" t="s">
        <v>8049</v>
      </c>
      <c r="B1628" s="23" t="s">
        <v>13</v>
      </c>
      <c r="C1628" s="2" t="s">
        <v>14</v>
      </c>
      <c r="D1628" s="23" t="s">
        <v>1765</v>
      </c>
      <c r="E1628" s="2" t="s">
        <v>1396</v>
      </c>
      <c r="F1628" s="23" t="s">
        <v>15</v>
      </c>
      <c r="G1628" s="23" t="s">
        <v>3477</v>
      </c>
      <c r="H1628" s="23" t="s">
        <v>3513</v>
      </c>
      <c r="I1628" s="2" t="s">
        <v>16</v>
      </c>
      <c r="J1628" s="81">
        <v>122.6</v>
      </c>
      <c r="K1628" s="76">
        <v>41.323813000000001</v>
      </c>
      <c r="L1628" s="80">
        <v>0.1875</v>
      </c>
      <c r="M1628" s="82">
        <v>42721</v>
      </c>
      <c r="N1628" s="96" t="s">
        <v>4697</v>
      </c>
      <c r="O1628" s="23" t="s">
        <v>115</v>
      </c>
      <c r="P1628" s="23" t="s">
        <v>3465</v>
      </c>
      <c r="Q1628" s="23" t="s">
        <v>3471</v>
      </c>
      <c r="R1628" s="23" t="str">
        <f t="shared" si="203"/>
        <v>OK-Canadian-15N-7W-6</v>
      </c>
      <c r="S1628" s="23" t="str">
        <f t="shared" si="200"/>
        <v>15N-7W-6</v>
      </c>
      <c r="T1628" s="23" t="str">
        <f t="shared" si="201"/>
        <v>15</v>
      </c>
      <c r="U1628" s="23" t="str">
        <f t="shared" si="204"/>
        <v>N</v>
      </c>
      <c r="V1628" s="23" t="str">
        <f t="shared" si="202"/>
        <v>7</v>
      </c>
      <c r="W1628" s="23" t="str">
        <f t="shared" si="205"/>
        <v>W</v>
      </c>
      <c r="X1628" s="23" t="str">
        <f t="shared" si="206"/>
        <v>OK</v>
      </c>
      <c r="Y1628" s="184" t="str">
        <f t="shared" si="207"/>
        <v>L0008691</v>
      </c>
      <c r="Z1628" s="28"/>
      <c r="AA1628" s="28"/>
      <c r="AB1628" s="23"/>
    </row>
    <row r="1629" spans="1:28" ht="15">
      <c r="A1629" s="2" t="s">
        <v>8050</v>
      </c>
      <c r="B1629" s="23" t="s">
        <v>13</v>
      </c>
      <c r="C1629" s="2" t="s">
        <v>14</v>
      </c>
      <c r="D1629" s="23" t="s">
        <v>1766</v>
      </c>
      <c r="E1629" s="23" t="s">
        <v>3063</v>
      </c>
      <c r="F1629" s="23" t="s">
        <v>15</v>
      </c>
      <c r="G1629" s="23" t="s">
        <v>3477</v>
      </c>
      <c r="H1629" s="23" t="s">
        <v>3513</v>
      </c>
      <c r="I1629" s="2" t="s">
        <v>16</v>
      </c>
      <c r="J1629" s="81">
        <v>85.89</v>
      </c>
      <c r="K1629" s="76">
        <v>40</v>
      </c>
      <c r="L1629" s="80">
        <v>0.1875</v>
      </c>
      <c r="M1629" s="82">
        <v>43191</v>
      </c>
      <c r="N1629" s="96" t="s">
        <v>4042</v>
      </c>
      <c r="O1629" s="23" t="s">
        <v>683</v>
      </c>
      <c r="P1629" s="23" t="s">
        <v>3465</v>
      </c>
      <c r="Q1629" s="23" t="s">
        <v>3471</v>
      </c>
      <c r="R1629" s="23" t="str">
        <f t="shared" si="203"/>
        <v>OK-Canadian-15N-7W-7</v>
      </c>
      <c r="S1629" s="23" t="str">
        <f t="shared" si="200"/>
        <v>15N-7W-7</v>
      </c>
      <c r="T1629" s="23" t="str">
        <f t="shared" si="201"/>
        <v>15</v>
      </c>
      <c r="U1629" s="23" t="str">
        <f t="shared" si="204"/>
        <v>N</v>
      </c>
      <c r="V1629" s="23" t="str">
        <f t="shared" si="202"/>
        <v>7</v>
      </c>
      <c r="W1629" s="23" t="str">
        <f t="shared" si="205"/>
        <v>W</v>
      </c>
      <c r="X1629" s="23" t="str">
        <f t="shared" si="206"/>
        <v>OK</v>
      </c>
      <c r="Y1629" s="184" t="str">
        <f t="shared" si="207"/>
        <v>L0008692</v>
      </c>
      <c r="Z1629" s="28"/>
      <c r="AA1629" s="28"/>
      <c r="AB1629" s="23"/>
    </row>
    <row r="1630" spans="1:28" ht="15">
      <c r="A1630" s="2" t="s">
        <v>8051</v>
      </c>
      <c r="B1630" s="79" t="s">
        <v>13</v>
      </c>
      <c r="C1630" s="2" t="s">
        <v>14</v>
      </c>
      <c r="D1630" s="23" t="s">
        <v>1767</v>
      </c>
      <c r="E1630" s="2" t="s">
        <v>1396</v>
      </c>
      <c r="F1630" s="23" t="s">
        <v>15</v>
      </c>
      <c r="G1630" s="23" t="s">
        <v>3477</v>
      </c>
      <c r="H1630" s="79" t="s">
        <v>3513</v>
      </c>
      <c r="I1630" s="2" t="s">
        <v>16</v>
      </c>
      <c r="J1630" s="81">
        <v>128.83000000000001</v>
      </c>
      <c r="K1630" s="76">
        <v>81.887500000000003</v>
      </c>
      <c r="L1630" s="80">
        <v>0.1875</v>
      </c>
      <c r="M1630" s="78">
        <v>42711</v>
      </c>
      <c r="N1630" s="96" t="s">
        <v>4042</v>
      </c>
      <c r="O1630" s="23" t="s">
        <v>683</v>
      </c>
      <c r="P1630" s="23" t="s">
        <v>3465</v>
      </c>
      <c r="Q1630" s="23" t="s">
        <v>3471</v>
      </c>
      <c r="R1630" s="23" t="str">
        <f t="shared" si="203"/>
        <v>OK-Canadian-15N-7W-7</v>
      </c>
      <c r="S1630" s="23" t="str">
        <f t="shared" si="200"/>
        <v>15N-7W-7</v>
      </c>
      <c r="T1630" s="23" t="str">
        <f t="shared" si="201"/>
        <v>15</v>
      </c>
      <c r="U1630" s="23" t="str">
        <f t="shared" si="204"/>
        <v>N</v>
      </c>
      <c r="V1630" s="23" t="str">
        <f t="shared" si="202"/>
        <v>7</v>
      </c>
      <c r="W1630" s="23" t="str">
        <f t="shared" si="205"/>
        <v>W</v>
      </c>
      <c r="X1630" s="23" t="str">
        <f t="shared" si="206"/>
        <v>OK</v>
      </c>
      <c r="Y1630" s="184" t="str">
        <f t="shared" si="207"/>
        <v>L0008693</v>
      </c>
      <c r="Z1630" s="28"/>
      <c r="AA1630" s="28"/>
      <c r="AB1630" s="23"/>
    </row>
    <row r="1631" spans="1:28" ht="15">
      <c r="A1631" s="23" t="s">
        <v>8052</v>
      </c>
      <c r="B1631" s="23" t="s">
        <v>13</v>
      </c>
      <c r="C1631" s="2" t="s">
        <v>14</v>
      </c>
      <c r="D1631" s="23" t="s">
        <v>1768</v>
      </c>
      <c r="E1631" s="2" t="s">
        <v>1396</v>
      </c>
      <c r="F1631" s="23" t="s">
        <v>15</v>
      </c>
      <c r="G1631" s="23" t="s">
        <v>3477</v>
      </c>
      <c r="H1631" s="23" t="s">
        <v>3511</v>
      </c>
      <c r="I1631" s="2" t="s">
        <v>16</v>
      </c>
      <c r="J1631" s="81">
        <v>39.049999999999997</v>
      </c>
      <c r="K1631" s="76">
        <v>0.20983950000000001</v>
      </c>
      <c r="L1631" s="80">
        <v>0.125</v>
      </c>
      <c r="M1631" s="82">
        <v>42698</v>
      </c>
      <c r="N1631" s="96" t="s">
        <v>5736</v>
      </c>
      <c r="O1631" s="23" t="s">
        <v>265</v>
      </c>
      <c r="P1631" s="23" t="s">
        <v>3466</v>
      </c>
      <c r="Q1631" s="23" t="s">
        <v>3473</v>
      </c>
      <c r="R1631" s="23" t="str">
        <f t="shared" si="203"/>
        <v>OK-Canadian-16N-9W-12</v>
      </c>
      <c r="S1631" s="23" t="str">
        <f t="shared" si="200"/>
        <v>16N-9W-12</v>
      </c>
      <c r="T1631" s="23" t="str">
        <f t="shared" si="201"/>
        <v>16</v>
      </c>
      <c r="U1631" s="23" t="str">
        <f t="shared" si="204"/>
        <v>N</v>
      </c>
      <c r="V1631" s="23" t="str">
        <f t="shared" si="202"/>
        <v>9</v>
      </c>
      <c r="W1631" s="23" t="str">
        <f t="shared" si="205"/>
        <v>W</v>
      </c>
      <c r="X1631" s="23" t="str">
        <f t="shared" si="206"/>
        <v>OK</v>
      </c>
      <c r="Y1631" s="184" t="str">
        <f t="shared" si="207"/>
        <v>L0008694</v>
      </c>
      <c r="Z1631" s="28"/>
      <c r="AA1631" s="28"/>
      <c r="AB1631" s="23"/>
    </row>
    <row r="1632" spans="1:28" ht="15">
      <c r="A1632" s="2" t="s">
        <v>8053</v>
      </c>
      <c r="B1632" s="23" t="s">
        <v>13</v>
      </c>
      <c r="C1632" s="2" t="s">
        <v>14</v>
      </c>
      <c r="D1632" s="23" t="s">
        <v>1769</v>
      </c>
      <c r="E1632" s="2" t="s">
        <v>1396</v>
      </c>
      <c r="F1632" s="23" t="s">
        <v>15</v>
      </c>
      <c r="G1632" s="23" t="s">
        <v>3477</v>
      </c>
      <c r="H1632" s="23" t="s">
        <v>3513</v>
      </c>
      <c r="I1632" s="2" t="s">
        <v>16</v>
      </c>
      <c r="J1632" s="81">
        <v>40.71</v>
      </c>
      <c r="K1632" s="76">
        <v>5.5555560000000002</v>
      </c>
      <c r="L1632" s="80">
        <v>0.1875</v>
      </c>
      <c r="M1632" s="82">
        <v>42705</v>
      </c>
      <c r="N1632" s="96" t="s">
        <v>4043</v>
      </c>
      <c r="O1632" s="23" t="s">
        <v>683</v>
      </c>
      <c r="P1632" s="23" t="s">
        <v>3465</v>
      </c>
      <c r="Q1632" s="23" t="s">
        <v>3471</v>
      </c>
      <c r="R1632" s="23" t="str">
        <f t="shared" si="203"/>
        <v>OK-Canadian-15N-7W-7</v>
      </c>
      <c r="S1632" s="23" t="str">
        <f t="shared" si="200"/>
        <v>15N-7W-7</v>
      </c>
      <c r="T1632" s="23" t="str">
        <f t="shared" si="201"/>
        <v>15</v>
      </c>
      <c r="U1632" s="23" t="str">
        <f t="shared" si="204"/>
        <v>N</v>
      </c>
      <c r="V1632" s="23" t="str">
        <f t="shared" si="202"/>
        <v>7</v>
      </c>
      <c r="W1632" s="23" t="str">
        <f t="shared" si="205"/>
        <v>W</v>
      </c>
      <c r="X1632" s="23" t="str">
        <f t="shared" si="206"/>
        <v>OK</v>
      </c>
      <c r="Y1632" s="184" t="str">
        <f t="shared" si="207"/>
        <v>L0008695</v>
      </c>
      <c r="Z1632" s="28"/>
      <c r="AA1632" s="28"/>
      <c r="AB1632" s="23"/>
    </row>
    <row r="1633" spans="1:28" ht="15">
      <c r="A1633" s="2" t="s">
        <v>8054</v>
      </c>
      <c r="B1633" s="23" t="s">
        <v>13</v>
      </c>
      <c r="C1633" s="2" t="s">
        <v>14</v>
      </c>
      <c r="D1633" s="23" t="s">
        <v>1770</v>
      </c>
      <c r="E1633" s="23" t="s">
        <v>2147</v>
      </c>
      <c r="F1633" s="23" t="s">
        <v>15</v>
      </c>
      <c r="G1633" s="23" t="s">
        <v>3477</v>
      </c>
      <c r="H1633" s="79" t="s">
        <v>3513</v>
      </c>
      <c r="I1633" s="2" t="s">
        <v>16</v>
      </c>
      <c r="J1633" s="81">
        <v>79.72</v>
      </c>
      <c r="K1633" s="76">
        <v>1.6666700000000001</v>
      </c>
      <c r="L1633" s="80">
        <v>0.1875</v>
      </c>
      <c r="M1633" s="82">
        <v>43175</v>
      </c>
      <c r="N1633" s="96" t="s">
        <v>4044</v>
      </c>
      <c r="O1633" s="23" t="s">
        <v>683</v>
      </c>
      <c r="P1633" s="23" t="s">
        <v>3465</v>
      </c>
      <c r="Q1633" s="23" t="s">
        <v>3471</v>
      </c>
      <c r="R1633" s="23" t="str">
        <f t="shared" si="203"/>
        <v>OK-Canadian-15N-7W-7</v>
      </c>
      <c r="S1633" s="23" t="str">
        <f t="shared" si="200"/>
        <v>15N-7W-7</v>
      </c>
      <c r="T1633" s="23" t="str">
        <f t="shared" si="201"/>
        <v>15</v>
      </c>
      <c r="U1633" s="23" t="str">
        <f t="shared" si="204"/>
        <v>N</v>
      </c>
      <c r="V1633" s="23" t="str">
        <f t="shared" si="202"/>
        <v>7</v>
      </c>
      <c r="W1633" s="23" t="str">
        <f t="shared" si="205"/>
        <v>W</v>
      </c>
      <c r="X1633" s="23" t="str">
        <f t="shared" si="206"/>
        <v>OK</v>
      </c>
      <c r="Y1633" s="184" t="str">
        <f t="shared" si="207"/>
        <v>L0008696</v>
      </c>
      <c r="Z1633" s="28"/>
      <c r="AA1633" s="28"/>
      <c r="AB1633" s="23"/>
    </row>
    <row r="1634" spans="1:28" ht="15">
      <c r="A1634" s="23" t="s">
        <v>8055</v>
      </c>
      <c r="B1634" s="79" t="s">
        <v>13</v>
      </c>
      <c r="C1634" s="2" t="s">
        <v>14</v>
      </c>
      <c r="D1634" s="23" t="s">
        <v>1771</v>
      </c>
      <c r="E1634" s="23" t="s">
        <v>1702</v>
      </c>
      <c r="F1634" s="23" t="s">
        <v>15</v>
      </c>
      <c r="G1634" s="23" t="s">
        <v>3477</v>
      </c>
      <c r="H1634" s="79" t="s">
        <v>3519</v>
      </c>
      <c r="I1634" s="2" t="s">
        <v>16</v>
      </c>
      <c r="J1634" s="81">
        <v>153.9</v>
      </c>
      <c r="K1634" s="76">
        <v>1.5566252</v>
      </c>
      <c r="L1634" s="80">
        <v>0.1875</v>
      </c>
      <c r="M1634" s="78">
        <v>42688</v>
      </c>
      <c r="N1634" s="96" t="s">
        <v>4045</v>
      </c>
      <c r="O1634" s="23" t="s">
        <v>151</v>
      </c>
      <c r="P1634" s="23" t="s">
        <v>3465</v>
      </c>
      <c r="Q1634" s="23" t="s">
        <v>3472</v>
      </c>
      <c r="R1634" s="23" t="str">
        <f t="shared" si="203"/>
        <v>OK-Canadian-15N-8W-4</v>
      </c>
      <c r="S1634" s="23" t="str">
        <f t="shared" si="200"/>
        <v>15N-8W-4</v>
      </c>
      <c r="T1634" s="23" t="str">
        <f t="shared" si="201"/>
        <v>15</v>
      </c>
      <c r="U1634" s="23" t="str">
        <f t="shared" si="204"/>
        <v>N</v>
      </c>
      <c r="V1634" s="23" t="str">
        <f t="shared" si="202"/>
        <v>8</v>
      </c>
      <c r="W1634" s="23" t="str">
        <f t="shared" si="205"/>
        <v>W</v>
      </c>
      <c r="X1634" s="23" t="str">
        <f t="shared" si="206"/>
        <v>OK</v>
      </c>
      <c r="Y1634" s="184" t="str">
        <f t="shared" si="207"/>
        <v>L0008697</v>
      </c>
      <c r="Z1634" s="28"/>
      <c r="AA1634" s="28"/>
      <c r="AB1634" s="23"/>
    </row>
    <row r="1635" spans="1:28" ht="15">
      <c r="A1635" s="2" t="s">
        <v>8056</v>
      </c>
      <c r="B1635" s="23" t="s">
        <v>13</v>
      </c>
      <c r="C1635" s="2" t="s">
        <v>14</v>
      </c>
      <c r="D1635" s="23" t="s">
        <v>1772</v>
      </c>
      <c r="E1635" s="23" t="s">
        <v>1502</v>
      </c>
      <c r="F1635" s="23" t="s">
        <v>15</v>
      </c>
      <c r="G1635" s="23" t="s">
        <v>3477</v>
      </c>
      <c r="H1635" s="79" t="s">
        <v>3511</v>
      </c>
      <c r="I1635" s="2" t="s">
        <v>16</v>
      </c>
      <c r="J1635" s="81">
        <v>40.56</v>
      </c>
      <c r="K1635" s="76">
        <v>1.7489600000000001E-2</v>
      </c>
      <c r="L1635" s="80">
        <v>0.125</v>
      </c>
      <c r="M1635" s="82">
        <v>42699</v>
      </c>
      <c r="N1635" s="96" t="s">
        <v>4046</v>
      </c>
      <c r="O1635" s="23" t="s">
        <v>265</v>
      </c>
      <c r="P1635" s="23" t="s">
        <v>3466</v>
      </c>
      <c r="Q1635" s="23" t="s">
        <v>3473</v>
      </c>
      <c r="R1635" s="23" t="str">
        <f t="shared" si="203"/>
        <v>OK-Canadian-16N-9W-12</v>
      </c>
      <c r="S1635" s="23" t="str">
        <f t="shared" si="200"/>
        <v>16N-9W-12</v>
      </c>
      <c r="T1635" s="23" t="str">
        <f t="shared" si="201"/>
        <v>16</v>
      </c>
      <c r="U1635" s="23" t="str">
        <f t="shared" si="204"/>
        <v>N</v>
      </c>
      <c r="V1635" s="23" t="str">
        <f t="shared" si="202"/>
        <v>9</v>
      </c>
      <c r="W1635" s="23" t="str">
        <f t="shared" si="205"/>
        <v>W</v>
      </c>
      <c r="X1635" s="23" t="str">
        <f t="shared" si="206"/>
        <v>OK</v>
      </c>
      <c r="Y1635" s="184" t="str">
        <f t="shared" si="207"/>
        <v>L0008698</v>
      </c>
      <c r="Z1635" s="28"/>
      <c r="AA1635" s="28"/>
      <c r="AB1635" s="23"/>
    </row>
    <row r="1636" spans="1:28" ht="15">
      <c r="A1636" s="2" t="s">
        <v>8057</v>
      </c>
      <c r="B1636" s="79" t="s">
        <v>13</v>
      </c>
      <c r="C1636" s="2" t="s">
        <v>14</v>
      </c>
      <c r="D1636" s="23" t="s">
        <v>1773</v>
      </c>
      <c r="E1636" s="23" t="s">
        <v>3126</v>
      </c>
      <c r="F1636" s="23" t="s">
        <v>15</v>
      </c>
      <c r="G1636" s="23" t="s">
        <v>3477</v>
      </c>
      <c r="H1636" s="79" t="s">
        <v>3519</v>
      </c>
      <c r="I1636" s="2" t="s">
        <v>16</v>
      </c>
      <c r="J1636" s="81">
        <v>151.68</v>
      </c>
      <c r="K1636" s="76">
        <v>1.5416669999999999</v>
      </c>
      <c r="L1636" s="80">
        <v>0.2</v>
      </c>
      <c r="M1636" s="82">
        <v>42726</v>
      </c>
      <c r="N1636" s="96" t="s">
        <v>4047</v>
      </c>
      <c r="O1636" s="23" t="s">
        <v>151</v>
      </c>
      <c r="P1636" s="23" t="s">
        <v>3465</v>
      </c>
      <c r="Q1636" s="23" t="s">
        <v>3472</v>
      </c>
      <c r="R1636" s="23" t="str">
        <f t="shared" si="203"/>
        <v>OK-Canadian-15N-8W-4</v>
      </c>
      <c r="S1636" s="23" t="str">
        <f t="shared" si="200"/>
        <v>15N-8W-4</v>
      </c>
      <c r="T1636" s="23" t="str">
        <f t="shared" si="201"/>
        <v>15</v>
      </c>
      <c r="U1636" s="23" t="str">
        <f t="shared" si="204"/>
        <v>N</v>
      </c>
      <c r="V1636" s="23" t="str">
        <f t="shared" si="202"/>
        <v>8</v>
      </c>
      <c r="W1636" s="23" t="str">
        <f t="shared" si="205"/>
        <v>W</v>
      </c>
      <c r="X1636" s="23" t="str">
        <f t="shared" si="206"/>
        <v>OK</v>
      </c>
      <c r="Y1636" s="184" t="str">
        <f t="shared" si="207"/>
        <v>L0008699</v>
      </c>
      <c r="Z1636" s="28"/>
      <c r="AA1636" s="28"/>
      <c r="AB1636" s="23"/>
    </row>
    <row r="1637" spans="1:28" ht="15">
      <c r="A1637" s="23" t="s">
        <v>8058</v>
      </c>
      <c r="B1637" s="23" t="s">
        <v>13</v>
      </c>
      <c r="C1637" s="2" t="s">
        <v>14</v>
      </c>
      <c r="D1637" s="23" t="s">
        <v>1774</v>
      </c>
      <c r="E1637" s="23" t="s">
        <v>1274</v>
      </c>
      <c r="F1637" s="23" t="s">
        <v>15</v>
      </c>
      <c r="G1637" s="23" t="s">
        <v>3477</v>
      </c>
      <c r="H1637" s="23" t="s">
        <v>3511</v>
      </c>
      <c r="I1637" s="2" t="s">
        <v>16</v>
      </c>
      <c r="J1637" s="81">
        <v>169.11</v>
      </c>
      <c r="K1637" s="76">
        <v>68</v>
      </c>
      <c r="L1637" s="80">
        <v>0.1875</v>
      </c>
      <c r="M1637" s="82">
        <v>43204</v>
      </c>
      <c r="N1637" s="96" t="s">
        <v>4227</v>
      </c>
      <c r="O1637" s="23" t="s">
        <v>265</v>
      </c>
      <c r="P1637" s="23" t="s">
        <v>3466</v>
      </c>
      <c r="Q1637" s="23" t="s">
        <v>3473</v>
      </c>
      <c r="R1637" s="23" t="str">
        <f t="shared" si="203"/>
        <v>OK-Canadian-16N-9W-12</v>
      </c>
      <c r="S1637" s="23" t="str">
        <f t="shared" si="200"/>
        <v>16N-9W-12</v>
      </c>
      <c r="T1637" s="23" t="str">
        <f t="shared" si="201"/>
        <v>16</v>
      </c>
      <c r="U1637" s="23" t="str">
        <f t="shared" si="204"/>
        <v>N</v>
      </c>
      <c r="V1637" s="23" t="str">
        <f t="shared" si="202"/>
        <v>9</v>
      </c>
      <c r="W1637" s="23" t="str">
        <f t="shared" si="205"/>
        <v>W</v>
      </c>
      <c r="X1637" s="23" t="str">
        <f t="shared" si="206"/>
        <v>OK</v>
      </c>
      <c r="Y1637" s="184" t="str">
        <f t="shared" si="207"/>
        <v>L0008700</v>
      </c>
      <c r="Z1637" s="28"/>
      <c r="AA1637" s="28"/>
      <c r="AB1637" s="23"/>
    </row>
    <row r="1638" spans="1:28" ht="15">
      <c r="A1638" s="2" t="s">
        <v>8059</v>
      </c>
      <c r="B1638" s="23" t="s">
        <v>13</v>
      </c>
      <c r="C1638" s="2" t="s">
        <v>14</v>
      </c>
      <c r="D1638" s="23" t="s">
        <v>1775</v>
      </c>
      <c r="E1638" s="23" t="s">
        <v>3126</v>
      </c>
      <c r="F1638" s="23" t="s">
        <v>15</v>
      </c>
      <c r="G1638" s="23" t="s">
        <v>3477</v>
      </c>
      <c r="H1638" s="23" t="s">
        <v>3513</v>
      </c>
      <c r="I1638" s="2" t="s">
        <v>16</v>
      </c>
      <c r="J1638" s="81">
        <v>29.24</v>
      </c>
      <c r="K1638" s="76">
        <v>2.125</v>
      </c>
      <c r="L1638" s="80">
        <v>0.1875</v>
      </c>
      <c r="M1638" s="78">
        <v>42724</v>
      </c>
      <c r="N1638" s="96" t="s">
        <v>5737</v>
      </c>
      <c r="O1638" s="23" t="s">
        <v>115</v>
      </c>
      <c r="P1638" s="23" t="s">
        <v>3465</v>
      </c>
      <c r="Q1638" s="23" t="s">
        <v>3471</v>
      </c>
      <c r="R1638" s="23" t="str">
        <f t="shared" si="203"/>
        <v>OK-Canadian-15N-7W-6</v>
      </c>
      <c r="S1638" s="23" t="str">
        <f t="shared" si="200"/>
        <v>15N-7W-6</v>
      </c>
      <c r="T1638" s="23" t="str">
        <f t="shared" si="201"/>
        <v>15</v>
      </c>
      <c r="U1638" s="23" t="str">
        <f t="shared" si="204"/>
        <v>N</v>
      </c>
      <c r="V1638" s="23" t="str">
        <f t="shared" si="202"/>
        <v>7</v>
      </c>
      <c r="W1638" s="23" t="str">
        <f t="shared" si="205"/>
        <v>W</v>
      </c>
      <c r="X1638" s="23" t="str">
        <f t="shared" si="206"/>
        <v>OK</v>
      </c>
      <c r="Y1638" s="184" t="str">
        <f t="shared" si="207"/>
        <v>L0008701</v>
      </c>
      <c r="Z1638" s="28"/>
      <c r="AA1638" s="28"/>
      <c r="AB1638" s="23"/>
    </row>
    <row r="1639" spans="1:28" ht="15">
      <c r="A1639" s="2" t="s">
        <v>8060</v>
      </c>
      <c r="B1639" s="23" t="s">
        <v>13</v>
      </c>
      <c r="C1639" s="2" t="s">
        <v>14</v>
      </c>
      <c r="D1639" s="23" t="s">
        <v>1776</v>
      </c>
      <c r="E1639" s="23" t="s">
        <v>3188</v>
      </c>
      <c r="F1639" s="23" t="s">
        <v>15</v>
      </c>
      <c r="G1639" s="23" t="s">
        <v>3477</v>
      </c>
      <c r="H1639" s="23" t="s">
        <v>3513</v>
      </c>
      <c r="I1639" s="2" t="s">
        <v>16</v>
      </c>
      <c r="J1639" s="81">
        <v>30.23</v>
      </c>
      <c r="K1639" s="76">
        <v>8.5</v>
      </c>
      <c r="L1639" s="80">
        <v>0.1875</v>
      </c>
      <c r="M1639" s="82">
        <v>42720</v>
      </c>
      <c r="N1639" s="96" t="s">
        <v>4698</v>
      </c>
      <c r="O1639" s="23" t="s">
        <v>115</v>
      </c>
      <c r="P1639" s="23" t="s">
        <v>3465</v>
      </c>
      <c r="Q1639" s="23" t="s">
        <v>3471</v>
      </c>
      <c r="R1639" s="23" t="str">
        <f t="shared" si="203"/>
        <v>OK-Canadian-15N-7W-6</v>
      </c>
      <c r="S1639" s="23" t="str">
        <f t="shared" si="200"/>
        <v>15N-7W-6</v>
      </c>
      <c r="T1639" s="23" t="str">
        <f t="shared" si="201"/>
        <v>15</v>
      </c>
      <c r="U1639" s="23" t="str">
        <f t="shared" si="204"/>
        <v>N</v>
      </c>
      <c r="V1639" s="23" t="str">
        <f t="shared" si="202"/>
        <v>7</v>
      </c>
      <c r="W1639" s="23" t="str">
        <f t="shared" si="205"/>
        <v>W</v>
      </c>
      <c r="X1639" s="23" t="str">
        <f t="shared" si="206"/>
        <v>OK</v>
      </c>
      <c r="Y1639" s="184" t="str">
        <f t="shared" si="207"/>
        <v>L0008702</v>
      </c>
      <c r="Z1639" s="28"/>
      <c r="AA1639" s="28"/>
      <c r="AB1639" s="23"/>
    </row>
    <row r="1640" spans="1:28" ht="15">
      <c r="A1640" s="23" t="s">
        <v>8061</v>
      </c>
      <c r="B1640" s="23" t="s">
        <v>13</v>
      </c>
      <c r="C1640" s="2" t="s">
        <v>14</v>
      </c>
      <c r="D1640" s="23" t="s">
        <v>1778</v>
      </c>
      <c r="E1640" s="23" t="s">
        <v>2207</v>
      </c>
      <c r="F1640" s="23" t="s">
        <v>15</v>
      </c>
      <c r="G1640" s="23" t="s">
        <v>3477</v>
      </c>
      <c r="H1640" s="23" t="s">
        <v>3513</v>
      </c>
      <c r="I1640" s="2" t="s">
        <v>16</v>
      </c>
      <c r="J1640" s="81">
        <v>30.35</v>
      </c>
      <c r="K1640" s="76">
        <v>2.125</v>
      </c>
      <c r="L1640" s="80">
        <v>0.1875</v>
      </c>
      <c r="M1640" s="82">
        <v>42734</v>
      </c>
      <c r="N1640" s="96" t="s">
        <v>4699</v>
      </c>
      <c r="O1640" s="23" t="s">
        <v>115</v>
      </c>
      <c r="P1640" s="23" t="s">
        <v>3465</v>
      </c>
      <c r="Q1640" s="23" t="s">
        <v>3471</v>
      </c>
      <c r="R1640" s="23" t="str">
        <f t="shared" si="203"/>
        <v>OK-Canadian-15N-7W-6</v>
      </c>
      <c r="S1640" s="23" t="str">
        <f t="shared" si="200"/>
        <v>15N-7W-6</v>
      </c>
      <c r="T1640" s="23" t="str">
        <f t="shared" si="201"/>
        <v>15</v>
      </c>
      <c r="U1640" s="23" t="str">
        <f t="shared" si="204"/>
        <v>N</v>
      </c>
      <c r="V1640" s="23" t="str">
        <f t="shared" si="202"/>
        <v>7</v>
      </c>
      <c r="W1640" s="23" t="str">
        <f t="shared" si="205"/>
        <v>W</v>
      </c>
      <c r="X1640" s="23" t="str">
        <f t="shared" si="206"/>
        <v>OK</v>
      </c>
      <c r="Y1640" s="184" t="str">
        <f t="shared" si="207"/>
        <v>L0008703</v>
      </c>
      <c r="Z1640" s="28"/>
      <c r="AA1640" s="28"/>
      <c r="AB1640" s="23"/>
    </row>
    <row r="1641" spans="1:28" ht="15">
      <c r="A1641" s="2" t="s">
        <v>8062</v>
      </c>
      <c r="B1641" s="79" t="s">
        <v>13</v>
      </c>
      <c r="C1641" s="2" t="s">
        <v>14</v>
      </c>
      <c r="D1641" s="23" t="s">
        <v>1779</v>
      </c>
      <c r="E1641" s="23" t="s">
        <v>1777</v>
      </c>
      <c r="F1641" s="23" t="s">
        <v>15</v>
      </c>
      <c r="G1641" s="23" t="s">
        <v>3477</v>
      </c>
      <c r="H1641" s="23" t="s">
        <v>3513</v>
      </c>
      <c r="I1641" s="2" t="s">
        <v>16</v>
      </c>
      <c r="J1641" s="81">
        <v>29.54</v>
      </c>
      <c r="K1641" s="76">
        <v>2.125</v>
      </c>
      <c r="L1641" s="80">
        <v>0.1875</v>
      </c>
      <c r="M1641" s="82">
        <v>43204</v>
      </c>
      <c r="N1641" s="96" t="s">
        <v>4700</v>
      </c>
      <c r="O1641" s="23" t="s">
        <v>115</v>
      </c>
      <c r="P1641" s="23" t="s">
        <v>3465</v>
      </c>
      <c r="Q1641" s="23" t="s">
        <v>3471</v>
      </c>
      <c r="R1641" s="23" t="str">
        <f t="shared" si="203"/>
        <v>OK-Canadian-15N-7W-6</v>
      </c>
      <c r="S1641" s="23" t="str">
        <f t="shared" si="200"/>
        <v>15N-7W-6</v>
      </c>
      <c r="T1641" s="23" t="str">
        <f t="shared" si="201"/>
        <v>15</v>
      </c>
      <c r="U1641" s="23" t="str">
        <f t="shared" si="204"/>
        <v>N</v>
      </c>
      <c r="V1641" s="23" t="str">
        <f t="shared" si="202"/>
        <v>7</v>
      </c>
      <c r="W1641" s="23" t="str">
        <f t="shared" si="205"/>
        <v>W</v>
      </c>
      <c r="X1641" s="23" t="str">
        <f t="shared" si="206"/>
        <v>OK</v>
      </c>
      <c r="Y1641" s="184" t="str">
        <f t="shared" si="207"/>
        <v>L0008704</v>
      </c>
      <c r="Z1641" s="28"/>
      <c r="AA1641" s="28"/>
      <c r="AB1641" s="23"/>
    </row>
    <row r="1642" spans="1:28" ht="15">
      <c r="A1642" s="2" t="s">
        <v>8063</v>
      </c>
      <c r="B1642" s="23" t="s">
        <v>13</v>
      </c>
      <c r="C1642" s="2" t="s">
        <v>14</v>
      </c>
      <c r="D1642" s="23" t="s">
        <v>1780</v>
      </c>
      <c r="E1642" s="23" t="s">
        <v>2552</v>
      </c>
      <c r="F1642" s="23" t="s">
        <v>15</v>
      </c>
      <c r="G1642" s="23" t="s">
        <v>3477</v>
      </c>
      <c r="H1642" s="2" t="s">
        <v>3480</v>
      </c>
      <c r="I1642" s="2" t="s">
        <v>3463</v>
      </c>
      <c r="J1642" s="81">
        <v>492.61</v>
      </c>
      <c r="K1642" s="76">
        <v>243.33500000000001</v>
      </c>
      <c r="L1642" s="80">
        <v>0.1875</v>
      </c>
      <c r="M1642" s="78">
        <v>42756</v>
      </c>
      <c r="N1642" s="96" t="s">
        <v>4701</v>
      </c>
      <c r="O1642" s="23" t="s">
        <v>114</v>
      </c>
      <c r="P1642" s="23" t="s">
        <v>3466</v>
      </c>
      <c r="Q1642" s="23" t="s">
        <v>3471</v>
      </c>
      <c r="R1642" s="23" t="str">
        <f t="shared" si="203"/>
        <v>OK-Canadian-16N-7W-5</v>
      </c>
      <c r="S1642" s="23" t="str">
        <f t="shared" si="200"/>
        <v>16N-7W-5</v>
      </c>
      <c r="T1642" s="23" t="str">
        <f t="shared" si="201"/>
        <v>16</v>
      </c>
      <c r="U1642" s="23" t="str">
        <f t="shared" si="204"/>
        <v>N</v>
      </c>
      <c r="V1642" s="23" t="str">
        <f t="shared" si="202"/>
        <v>7</v>
      </c>
      <c r="W1642" s="23" t="str">
        <f t="shared" si="205"/>
        <v>W</v>
      </c>
      <c r="X1642" s="23" t="str">
        <f t="shared" si="206"/>
        <v>OK</v>
      </c>
      <c r="Y1642" s="184" t="str">
        <f t="shared" si="207"/>
        <v>L0008705</v>
      </c>
      <c r="Z1642" s="28"/>
      <c r="AA1642" s="28"/>
      <c r="AB1642" s="23"/>
    </row>
    <row r="1643" spans="1:28" ht="15">
      <c r="A1643" s="23" t="s">
        <v>8064</v>
      </c>
      <c r="B1643" s="23" t="s">
        <v>13</v>
      </c>
      <c r="C1643" s="2" t="s">
        <v>14</v>
      </c>
      <c r="D1643" s="23" t="s">
        <v>1781</v>
      </c>
      <c r="E1643" s="23" t="s">
        <v>1777</v>
      </c>
      <c r="F1643" s="23" t="s">
        <v>15</v>
      </c>
      <c r="G1643" s="23" t="s">
        <v>3477</v>
      </c>
      <c r="H1643" s="23" t="s">
        <v>3512</v>
      </c>
      <c r="I1643" s="2" t="s">
        <v>16</v>
      </c>
      <c r="J1643" s="81">
        <v>38.96</v>
      </c>
      <c r="K1643" s="76">
        <v>20</v>
      </c>
      <c r="L1643" s="80">
        <v>0.2</v>
      </c>
      <c r="M1643" s="82">
        <v>42729</v>
      </c>
      <c r="N1643" s="96" t="s">
        <v>4048</v>
      </c>
      <c r="O1643" s="23" t="s">
        <v>683</v>
      </c>
      <c r="P1643" s="23" t="s">
        <v>3466</v>
      </c>
      <c r="Q1643" s="23" t="s">
        <v>3471</v>
      </c>
      <c r="R1643" s="23" t="str">
        <f t="shared" si="203"/>
        <v>OK-Canadian-16N-7W-7</v>
      </c>
      <c r="S1643" s="23" t="str">
        <f t="shared" si="200"/>
        <v>16N-7W-7</v>
      </c>
      <c r="T1643" s="23" t="str">
        <f t="shared" si="201"/>
        <v>16</v>
      </c>
      <c r="U1643" s="23" t="str">
        <f t="shared" si="204"/>
        <v>N</v>
      </c>
      <c r="V1643" s="23" t="str">
        <f t="shared" si="202"/>
        <v>7</v>
      </c>
      <c r="W1643" s="23" t="str">
        <f t="shared" si="205"/>
        <v>W</v>
      </c>
      <c r="X1643" s="23" t="str">
        <f t="shared" si="206"/>
        <v>OK</v>
      </c>
      <c r="Y1643" s="184" t="str">
        <f t="shared" si="207"/>
        <v>L0008706</v>
      </c>
      <c r="Z1643" s="28"/>
      <c r="AA1643" s="28"/>
      <c r="AB1643" s="23"/>
    </row>
    <row r="1644" spans="1:28" ht="15">
      <c r="A1644" s="2" t="s">
        <v>8065</v>
      </c>
      <c r="B1644" s="23" t="s">
        <v>13</v>
      </c>
      <c r="C1644" s="2" t="s">
        <v>14</v>
      </c>
      <c r="D1644" s="23" t="s">
        <v>1782</v>
      </c>
      <c r="E1644" s="2" t="s">
        <v>955</v>
      </c>
      <c r="F1644" s="23" t="s">
        <v>15</v>
      </c>
      <c r="G1644" s="23" t="s">
        <v>3477</v>
      </c>
      <c r="H1644" s="23" t="s">
        <v>3513</v>
      </c>
      <c r="I1644" s="2" t="s">
        <v>16</v>
      </c>
      <c r="J1644" s="81">
        <v>249.55</v>
      </c>
      <c r="K1644" s="76">
        <v>61.127499999999998</v>
      </c>
      <c r="L1644" s="80">
        <v>0.1875</v>
      </c>
      <c r="M1644" s="82">
        <v>42749</v>
      </c>
      <c r="N1644" s="96" t="s">
        <v>5738</v>
      </c>
      <c r="O1644" s="23" t="s">
        <v>115</v>
      </c>
      <c r="P1644" s="23" t="s">
        <v>3465</v>
      </c>
      <c r="Q1644" s="23" t="s">
        <v>3471</v>
      </c>
      <c r="R1644" s="23" t="str">
        <f t="shared" si="203"/>
        <v>OK-Canadian-15N-7W-6</v>
      </c>
      <c r="S1644" s="23" t="str">
        <f t="shared" si="200"/>
        <v>15N-7W-6</v>
      </c>
      <c r="T1644" s="23" t="str">
        <f t="shared" si="201"/>
        <v>15</v>
      </c>
      <c r="U1644" s="23" t="str">
        <f t="shared" si="204"/>
        <v>N</v>
      </c>
      <c r="V1644" s="23" t="str">
        <f t="shared" si="202"/>
        <v>7</v>
      </c>
      <c r="W1644" s="23" t="str">
        <f t="shared" si="205"/>
        <v>W</v>
      </c>
      <c r="X1644" s="23" t="str">
        <f t="shared" si="206"/>
        <v>OK</v>
      </c>
      <c r="Y1644" s="184" t="str">
        <f t="shared" si="207"/>
        <v>L0008707</v>
      </c>
      <c r="Z1644" s="28"/>
      <c r="AA1644" s="28"/>
      <c r="AB1644" s="23"/>
    </row>
    <row r="1645" spans="1:28" ht="15">
      <c r="A1645" s="2" t="s">
        <v>8066</v>
      </c>
      <c r="B1645" s="23" t="s">
        <v>13</v>
      </c>
      <c r="C1645" s="2" t="s">
        <v>14</v>
      </c>
      <c r="D1645" s="23" t="s">
        <v>1783</v>
      </c>
      <c r="E1645" s="23" t="s">
        <v>3126</v>
      </c>
      <c r="F1645" s="23" t="s">
        <v>15</v>
      </c>
      <c r="G1645" s="23" t="s">
        <v>3477</v>
      </c>
      <c r="H1645" s="2" t="s">
        <v>3480</v>
      </c>
      <c r="I1645" s="2" t="s">
        <v>3463</v>
      </c>
      <c r="J1645" s="81">
        <v>37.22</v>
      </c>
      <c r="K1645" s="76">
        <v>8</v>
      </c>
      <c r="L1645" s="80">
        <v>0.1875</v>
      </c>
      <c r="M1645" s="82">
        <v>43219</v>
      </c>
      <c r="N1645" s="96" t="s">
        <v>5739</v>
      </c>
      <c r="O1645" s="23" t="s">
        <v>135</v>
      </c>
      <c r="P1645" s="23" t="s">
        <v>3466</v>
      </c>
      <c r="Q1645" s="23" t="s">
        <v>3471</v>
      </c>
      <c r="R1645" s="23" t="str">
        <f t="shared" si="203"/>
        <v>OK-Canadian-16N-7W-8</v>
      </c>
      <c r="S1645" s="23" t="str">
        <f t="shared" si="200"/>
        <v>16N-7W-8</v>
      </c>
      <c r="T1645" s="23" t="str">
        <f t="shared" si="201"/>
        <v>16</v>
      </c>
      <c r="U1645" s="23" t="str">
        <f t="shared" si="204"/>
        <v>N</v>
      </c>
      <c r="V1645" s="23" t="str">
        <f t="shared" si="202"/>
        <v>7</v>
      </c>
      <c r="W1645" s="23" t="str">
        <f t="shared" si="205"/>
        <v>W</v>
      </c>
      <c r="X1645" s="23" t="str">
        <f t="shared" si="206"/>
        <v>OK</v>
      </c>
      <c r="Y1645" s="184" t="str">
        <f t="shared" si="207"/>
        <v>L0008708</v>
      </c>
      <c r="Z1645" s="28"/>
      <c r="AA1645" s="28"/>
      <c r="AB1645" s="23"/>
    </row>
    <row r="1646" spans="1:28" ht="15">
      <c r="A1646" s="23" t="s">
        <v>8067</v>
      </c>
      <c r="B1646" s="23" t="s">
        <v>13</v>
      </c>
      <c r="C1646" s="2" t="s">
        <v>14</v>
      </c>
      <c r="D1646" s="23" t="s">
        <v>1784</v>
      </c>
      <c r="E1646" s="2" t="s">
        <v>995</v>
      </c>
      <c r="F1646" s="23" t="s">
        <v>15</v>
      </c>
      <c r="G1646" s="23" t="s">
        <v>3477</v>
      </c>
      <c r="H1646" s="2" t="s">
        <v>3480</v>
      </c>
      <c r="I1646" s="2" t="s">
        <v>3463</v>
      </c>
      <c r="J1646" s="81">
        <v>160.63999999999999</v>
      </c>
      <c r="K1646" s="76">
        <v>2.5</v>
      </c>
      <c r="L1646" s="80">
        <v>0.1875</v>
      </c>
      <c r="M1646" s="78">
        <v>42739</v>
      </c>
      <c r="N1646" s="96" t="s">
        <v>5739</v>
      </c>
      <c r="O1646" s="23" t="s">
        <v>218</v>
      </c>
      <c r="P1646" s="23" t="s">
        <v>3466</v>
      </c>
      <c r="Q1646" s="23" t="s">
        <v>3471</v>
      </c>
      <c r="R1646" s="23" t="str">
        <f t="shared" si="203"/>
        <v>OK-Canadian-16N-7W-20</v>
      </c>
      <c r="S1646" s="23" t="str">
        <f t="shared" si="200"/>
        <v>16N-7W-20</v>
      </c>
      <c r="T1646" s="23" t="str">
        <f t="shared" si="201"/>
        <v>16</v>
      </c>
      <c r="U1646" s="23" t="str">
        <f t="shared" si="204"/>
        <v>N</v>
      </c>
      <c r="V1646" s="23" t="str">
        <f t="shared" si="202"/>
        <v>7</v>
      </c>
      <c r="W1646" s="23" t="str">
        <f t="shared" si="205"/>
        <v>W</v>
      </c>
      <c r="X1646" s="23" t="str">
        <f t="shared" si="206"/>
        <v>OK</v>
      </c>
      <c r="Y1646" s="184" t="str">
        <f t="shared" si="207"/>
        <v>L0008709</v>
      </c>
      <c r="Z1646" s="28"/>
      <c r="AA1646" s="28"/>
      <c r="AB1646" s="23"/>
    </row>
    <row r="1647" spans="1:28" ht="15">
      <c r="A1647" s="2" t="s">
        <v>8068</v>
      </c>
      <c r="B1647" s="23" t="s">
        <v>13</v>
      </c>
      <c r="C1647" s="2" t="s">
        <v>14</v>
      </c>
      <c r="D1647" s="23" t="s">
        <v>1785</v>
      </c>
      <c r="E1647" s="23" t="s">
        <v>3126</v>
      </c>
      <c r="F1647" s="23" t="s">
        <v>15</v>
      </c>
      <c r="G1647" s="23" t="s">
        <v>3477</v>
      </c>
      <c r="H1647" s="23" t="s">
        <v>3519</v>
      </c>
      <c r="I1647" s="2" t="s">
        <v>16</v>
      </c>
      <c r="J1647" s="81">
        <v>176.8</v>
      </c>
      <c r="K1647" s="76">
        <v>1.5416666999999999</v>
      </c>
      <c r="L1647" s="80">
        <v>0.2</v>
      </c>
      <c r="M1647" s="82">
        <v>42719</v>
      </c>
      <c r="N1647" s="94" t="s">
        <v>5740</v>
      </c>
      <c r="O1647" s="23" t="s">
        <v>151</v>
      </c>
      <c r="P1647" s="23" t="s">
        <v>3465</v>
      </c>
      <c r="Q1647" s="23" t="s">
        <v>3472</v>
      </c>
      <c r="R1647" s="23" t="str">
        <f t="shared" si="203"/>
        <v>OK-Canadian-15N-8W-4</v>
      </c>
      <c r="S1647" s="23" t="str">
        <f t="shared" si="200"/>
        <v>15N-8W-4</v>
      </c>
      <c r="T1647" s="23" t="str">
        <f t="shared" si="201"/>
        <v>15</v>
      </c>
      <c r="U1647" s="23" t="str">
        <f t="shared" si="204"/>
        <v>N</v>
      </c>
      <c r="V1647" s="23" t="str">
        <f t="shared" si="202"/>
        <v>8</v>
      </c>
      <c r="W1647" s="23" t="str">
        <f t="shared" si="205"/>
        <v>W</v>
      </c>
      <c r="X1647" s="23" t="str">
        <f t="shared" si="206"/>
        <v>OK</v>
      </c>
      <c r="Y1647" s="184" t="str">
        <f t="shared" si="207"/>
        <v>L0008710</v>
      </c>
      <c r="Z1647" s="28"/>
      <c r="AA1647" s="28"/>
      <c r="AB1647" s="23"/>
    </row>
    <row r="1648" spans="1:28" ht="15">
      <c r="A1648" s="2" t="s">
        <v>8069</v>
      </c>
      <c r="B1648" s="79" t="s">
        <v>13</v>
      </c>
      <c r="C1648" s="2" t="s">
        <v>14</v>
      </c>
      <c r="D1648" s="23" t="s">
        <v>1786</v>
      </c>
      <c r="E1648" s="23" t="s">
        <v>2207</v>
      </c>
      <c r="F1648" s="23" t="s">
        <v>15</v>
      </c>
      <c r="G1648" s="23" t="s">
        <v>3477</v>
      </c>
      <c r="H1648" s="79" t="s">
        <v>3513</v>
      </c>
      <c r="I1648" s="2" t="s">
        <v>16</v>
      </c>
      <c r="J1648" s="81">
        <v>47.39</v>
      </c>
      <c r="K1648" s="76">
        <v>0.1953</v>
      </c>
      <c r="L1648" s="80">
        <v>0.1875</v>
      </c>
      <c r="M1648" s="82">
        <v>42705</v>
      </c>
      <c r="N1648" s="96" t="s">
        <v>5741</v>
      </c>
      <c r="O1648" s="23" t="s">
        <v>683</v>
      </c>
      <c r="P1648" s="23" t="s">
        <v>3465</v>
      </c>
      <c r="Q1648" s="23" t="s">
        <v>3471</v>
      </c>
      <c r="R1648" s="23" t="str">
        <f t="shared" si="203"/>
        <v>OK-Canadian-15N-7W-7</v>
      </c>
      <c r="S1648" s="23" t="str">
        <f t="shared" si="200"/>
        <v>15N-7W-7</v>
      </c>
      <c r="T1648" s="23" t="str">
        <f t="shared" si="201"/>
        <v>15</v>
      </c>
      <c r="U1648" s="23" t="str">
        <f t="shared" si="204"/>
        <v>N</v>
      </c>
      <c r="V1648" s="23" t="str">
        <f t="shared" si="202"/>
        <v>7</v>
      </c>
      <c r="W1648" s="23" t="str">
        <f t="shared" si="205"/>
        <v>W</v>
      </c>
      <c r="X1648" s="23" t="str">
        <f t="shared" si="206"/>
        <v>OK</v>
      </c>
      <c r="Y1648" s="184" t="str">
        <f t="shared" si="207"/>
        <v>L0008711</v>
      </c>
      <c r="Z1648" s="28"/>
      <c r="AA1648" s="28"/>
      <c r="AB1648" s="23"/>
    </row>
    <row r="1649" spans="1:28" ht="15">
      <c r="A1649" s="23" t="s">
        <v>8070</v>
      </c>
      <c r="B1649" s="79" t="s">
        <v>13</v>
      </c>
      <c r="C1649" s="2" t="s">
        <v>14</v>
      </c>
      <c r="D1649" s="23" t="s">
        <v>1787</v>
      </c>
      <c r="E1649" s="23" t="s">
        <v>2207</v>
      </c>
      <c r="F1649" s="23" t="s">
        <v>15</v>
      </c>
      <c r="G1649" s="23" t="s">
        <v>3477</v>
      </c>
      <c r="H1649" s="79" t="s">
        <v>3511</v>
      </c>
      <c r="I1649" s="2" t="s">
        <v>16</v>
      </c>
      <c r="J1649" s="81">
        <v>77.11</v>
      </c>
      <c r="K1649" s="76">
        <v>0.24285609999999999</v>
      </c>
      <c r="L1649" s="80">
        <v>0.1875</v>
      </c>
      <c r="M1649" s="82">
        <v>43212</v>
      </c>
      <c r="N1649" s="96" t="s">
        <v>5742</v>
      </c>
      <c r="O1649" s="23" t="s">
        <v>265</v>
      </c>
      <c r="P1649" s="23" t="s">
        <v>3466</v>
      </c>
      <c r="Q1649" s="23" t="s">
        <v>3473</v>
      </c>
      <c r="R1649" s="23" t="str">
        <f t="shared" si="203"/>
        <v>OK-Canadian-16N-9W-12</v>
      </c>
      <c r="S1649" s="23" t="str">
        <f t="shared" si="200"/>
        <v>16N-9W-12</v>
      </c>
      <c r="T1649" s="23" t="str">
        <f t="shared" si="201"/>
        <v>16</v>
      </c>
      <c r="U1649" s="23" t="str">
        <f t="shared" si="204"/>
        <v>N</v>
      </c>
      <c r="V1649" s="23" t="str">
        <f t="shared" si="202"/>
        <v>9</v>
      </c>
      <c r="W1649" s="23" t="str">
        <f t="shared" si="205"/>
        <v>W</v>
      </c>
      <c r="X1649" s="23" t="str">
        <f t="shared" si="206"/>
        <v>OK</v>
      </c>
      <c r="Y1649" s="184" t="str">
        <f t="shared" si="207"/>
        <v>L0008712</v>
      </c>
      <c r="Z1649" s="28"/>
      <c r="AA1649" s="28"/>
      <c r="AB1649" s="23"/>
    </row>
    <row r="1650" spans="1:28" ht="15">
      <c r="A1650" s="2" t="s">
        <v>8071</v>
      </c>
      <c r="B1650" s="23" t="s">
        <v>13</v>
      </c>
      <c r="C1650" s="2" t="s">
        <v>14</v>
      </c>
      <c r="D1650" s="23" t="s">
        <v>1788</v>
      </c>
      <c r="E1650" s="2" t="s">
        <v>774</v>
      </c>
      <c r="F1650" s="23" t="s">
        <v>15</v>
      </c>
      <c r="G1650" s="23" t="s">
        <v>3477</v>
      </c>
      <c r="H1650" s="79" t="s">
        <v>3511</v>
      </c>
      <c r="I1650" s="2" t="s">
        <v>16</v>
      </c>
      <c r="J1650" s="81">
        <v>81.87</v>
      </c>
      <c r="K1650" s="76">
        <v>0.24285609999999999</v>
      </c>
      <c r="L1650" s="80">
        <v>0.1875</v>
      </c>
      <c r="M1650" s="78">
        <v>42723</v>
      </c>
      <c r="N1650" s="96" t="s">
        <v>4049</v>
      </c>
      <c r="O1650" s="23" t="s">
        <v>265</v>
      </c>
      <c r="P1650" s="23" t="s">
        <v>3466</v>
      </c>
      <c r="Q1650" s="23" t="s">
        <v>3473</v>
      </c>
      <c r="R1650" s="23" t="str">
        <f t="shared" si="203"/>
        <v>OK-Canadian-16N-9W-12</v>
      </c>
      <c r="S1650" s="23" t="str">
        <f t="shared" si="200"/>
        <v>16N-9W-12</v>
      </c>
      <c r="T1650" s="23" t="str">
        <f t="shared" si="201"/>
        <v>16</v>
      </c>
      <c r="U1650" s="23" t="str">
        <f t="shared" si="204"/>
        <v>N</v>
      </c>
      <c r="V1650" s="23" t="str">
        <f t="shared" si="202"/>
        <v>9</v>
      </c>
      <c r="W1650" s="23" t="str">
        <f t="shared" si="205"/>
        <v>W</v>
      </c>
      <c r="X1650" s="23" t="str">
        <f t="shared" si="206"/>
        <v>OK</v>
      </c>
      <c r="Y1650" s="184" t="str">
        <f t="shared" si="207"/>
        <v>L0008713</v>
      </c>
      <c r="Z1650" s="28"/>
      <c r="AA1650" s="28"/>
      <c r="AB1650" s="23"/>
    </row>
    <row r="1651" spans="1:28" ht="15">
      <c r="A1651" s="2" t="s">
        <v>8072</v>
      </c>
      <c r="B1651" s="23" t="s">
        <v>13</v>
      </c>
      <c r="C1651" s="2" t="s">
        <v>14</v>
      </c>
      <c r="D1651" s="23" t="s">
        <v>1789</v>
      </c>
      <c r="E1651" s="2" t="s">
        <v>354</v>
      </c>
      <c r="F1651" s="23" t="s">
        <v>15</v>
      </c>
      <c r="G1651" s="23" t="s">
        <v>3477</v>
      </c>
      <c r="H1651" s="79" t="s">
        <v>3519</v>
      </c>
      <c r="I1651" s="2" t="s">
        <v>16</v>
      </c>
      <c r="J1651" s="81">
        <v>162.63</v>
      </c>
      <c r="K1651" s="76">
        <v>0.77083330000000005</v>
      </c>
      <c r="L1651" s="80">
        <v>0.1875</v>
      </c>
      <c r="M1651" s="82">
        <v>42761</v>
      </c>
      <c r="N1651" s="96" t="s">
        <v>4050</v>
      </c>
      <c r="O1651" s="23" t="s">
        <v>151</v>
      </c>
      <c r="P1651" s="23" t="s">
        <v>3465</v>
      </c>
      <c r="Q1651" s="23" t="s">
        <v>3472</v>
      </c>
      <c r="R1651" s="23" t="str">
        <f t="shared" si="203"/>
        <v>OK-Canadian-15N-8W-4</v>
      </c>
      <c r="S1651" s="23" t="str">
        <f t="shared" si="200"/>
        <v>15N-8W-4</v>
      </c>
      <c r="T1651" s="23" t="str">
        <f t="shared" si="201"/>
        <v>15</v>
      </c>
      <c r="U1651" s="23" t="str">
        <f t="shared" si="204"/>
        <v>N</v>
      </c>
      <c r="V1651" s="23" t="str">
        <f t="shared" si="202"/>
        <v>8</v>
      </c>
      <c r="W1651" s="23" t="str">
        <f t="shared" si="205"/>
        <v>W</v>
      </c>
      <c r="X1651" s="23" t="str">
        <f t="shared" si="206"/>
        <v>OK</v>
      </c>
      <c r="Y1651" s="184" t="str">
        <f t="shared" si="207"/>
        <v>L0008714</v>
      </c>
      <c r="Z1651" s="28"/>
      <c r="AA1651" s="28"/>
      <c r="AB1651" s="23"/>
    </row>
    <row r="1652" spans="1:28" ht="15">
      <c r="A1652" s="23" t="s">
        <v>8073</v>
      </c>
      <c r="B1652" s="23" t="s">
        <v>13</v>
      </c>
      <c r="C1652" s="2" t="s">
        <v>14</v>
      </c>
      <c r="D1652" s="23" t="s">
        <v>1790</v>
      </c>
      <c r="E1652" s="2" t="s">
        <v>1327</v>
      </c>
      <c r="F1652" s="23" t="s">
        <v>15</v>
      </c>
      <c r="G1652" s="23" t="s">
        <v>3477</v>
      </c>
      <c r="H1652" s="79" t="s">
        <v>3519</v>
      </c>
      <c r="I1652" s="2" t="s">
        <v>16</v>
      </c>
      <c r="J1652" s="81">
        <v>164</v>
      </c>
      <c r="K1652" s="76">
        <v>0.77083330000000005</v>
      </c>
      <c r="L1652" s="80">
        <v>0.1875</v>
      </c>
      <c r="M1652" s="82">
        <v>42775</v>
      </c>
      <c r="N1652" s="96" t="s">
        <v>5743</v>
      </c>
      <c r="O1652" s="23" t="s">
        <v>151</v>
      </c>
      <c r="P1652" s="23" t="s">
        <v>3465</v>
      </c>
      <c r="Q1652" s="23" t="s">
        <v>3472</v>
      </c>
      <c r="R1652" s="23" t="str">
        <f t="shared" si="203"/>
        <v>OK-Canadian-15N-8W-4</v>
      </c>
      <c r="S1652" s="23" t="str">
        <f t="shared" si="200"/>
        <v>15N-8W-4</v>
      </c>
      <c r="T1652" s="23" t="str">
        <f t="shared" si="201"/>
        <v>15</v>
      </c>
      <c r="U1652" s="23" t="str">
        <f t="shared" si="204"/>
        <v>N</v>
      </c>
      <c r="V1652" s="23" t="str">
        <f t="shared" si="202"/>
        <v>8</v>
      </c>
      <c r="W1652" s="23" t="str">
        <f t="shared" si="205"/>
        <v>W</v>
      </c>
      <c r="X1652" s="23" t="str">
        <f t="shared" si="206"/>
        <v>OK</v>
      </c>
      <c r="Y1652" s="184" t="str">
        <f t="shared" si="207"/>
        <v>L0008715</v>
      </c>
      <c r="Z1652" s="28"/>
      <c r="AA1652" s="28"/>
      <c r="AB1652" s="23"/>
    </row>
    <row r="1653" spans="1:28" ht="15">
      <c r="A1653" s="2" t="s">
        <v>8074</v>
      </c>
      <c r="B1653" s="23" t="s">
        <v>13</v>
      </c>
      <c r="C1653" s="2" t="s">
        <v>14</v>
      </c>
      <c r="D1653" s="23" t="s">
        <v>1791</v>
      </c>
      <c r="E1653" s="23" t="s">
        <v>3126</v>
      </c>
      <c r="F1653" s="23" t="s">
        <v>15</v>
      </c>
      <c r="G1653" s="23" t="s">
        <v>3477</v>
      </c>
      <c r="H1653" s="23" t="s">
        <v>3517</v>
      </c>
      <c r="I1653" s="2" t="s">
        <v>16</v>
      </c>
      <c r="J1653" s="81">
        <v>122.65</v>
      </c>
      <c r="K1653" s="76">
        <v>13.875</v>
      </c>
      <c r="L1653" s="80">
        <v>0.1875</v>
      </c>
      <c r="M1653" s="82">
        <v>43220</v>
      </c>
      <c r="N1653" s="96" t="s">
        <v>4051</v>
      </c>
      <c r="O1653" s="23" t="s">
        <v>284</v>
      </c>
      <c r="P1653" s="23" t="s">
        <v>3465</v>
      </c>
      <c r="Q1653" s="23" t="s">
        <v>3472</v>
      </c>
      <c r="R1653" s="23" t="str">
        <f t="shared" si="203"/>
        <v>OK-Canadian-15N-8W-9</v>
      </c>
      <c r="S1653" s="23" t="str">
        <f t="shared" si="200"/>
        <v>15N-8W-9</v>
      </c>
      <c r="T1653" s="23" t="str">
        <f t="shared" si="201"/>
        <v>15</v>
      </c>
      <c r="U1653" s="23" t="str">
        <f t="shared" si="204"/>
        <v>N</v>
      </c>
      <c r="V1653" s="23" t="str">
        <f t="shared" si="202"/>
        <v>8</v>
      </c>
      <c r="W1653" s="23" t="str">
        <f t="shared" si="205"/>
        <v>W</v>
      </c>
      <c r="X1653" s="23" t="str">
        <f t="shared" si="206"/>
        <v>OK</v>
      </c>
      <c r="Y1653" s="184" t="str">
        <f t="shared" si="207"/>
        <v>L0008716</v>
      </c>
      <c r="Z1653" s="28"/>
      <c r="AA1653" s="28"/>
      <c r="AB1653" s="23"/>
    </row>
    <row r="1654" spans="1:28" ht="15">
      <c r="A1654" s="2" t="s">
        <v>8075</v>
      </c>
      <c r="B1654" s="23" t="s">
        <v>13</v>
      </c>
      <c r="C1654" s="2" t="s">
        <v>14</v>
      </c>
      <c r="D1654" s="23" t="s">
        <v>1792</v>
      </c>
      <c r="E1654" s="2" t="s">
        <v>766</v>
      </c>
      <c r="F1654" s="23" t="s">
        <v>15</v>
      </c>
      <c r="G1654" s="23" t="s">
        <v>3477</v>
      </c>
      <c r="H1654" s="79" t="s">
        <v>3513</v>
      </c>
      <c r="I1654" s="2" t="s">
        <v>16</v>
      </c>
      <c r="J1654" s="81">
        <v>41.17</v>
      </c>
      <c r="K1654" s="76">
        <v>5.5555555999999999</v>
      </c>
      <c r="L1654" s="80">
        <v>0.1875</v>
      </c>
      <c r="M1654" s="78">
        <v>42695</v>
      </c>
      <c r="N1654" s="96" t="s">
        <v>4052</v>
      </c>
      <c r="O1654" s="23" t="s">
        <v>683</v>
      </c>
      <c r="P1654" s="23" t="s">
        <v>3465</v>
      </c>
      <c r="Q1654" s="23" t="s">
        <v>3471</v>
      </c>
      <c r="R1654" s="23" t="str">
        <f t="shared" si="203"/>
        <v>OK-Canadian-15N-7W-7</v>
      </c>
      <c r="S1654" s="23" t="str">
        <f t="shared" si="200"/>
        <v>15N-7W-7</v>
      </c>
      <c r="T1654" s="23" t="str">
        <f t="shared" si="201"/>
        <v>15</v>
      </c>
      <c r="U1654" s="23" t="str">
        <f t="shared" si="204"/>
        <v>N</v>
      </c>
      <c r="V1654" s="23" t="str">
        <f t="shared" si="202"/>
        <v>7</v>
      </c>
      <c r="W1654" s="23" t="str">
        <f t="shared" si="205"/>
        <v>W</v>
      </c>
      <c r="X1654" s="23" t="str">
        <f t="shared" si="206"/>
        <v>OK</v>
      </c>
      <c r="Y1654" s="184" t="str">
        <f t="shared" si="207"/>
        <v>L0008717</v>
      </c>
      <c r="Z1654" s="28"/>
      <c r="AA1654" s="28"/>
      <c r="AB1654" s="23"/>
    </row>
    <row r="1655" spans="1:28" ht="15">
      <c r="A1655" s="23" t="s">
        <v>8076</v>
      </c>
      <c r="B1655" s="23" t="s">
        <v>13</v>
      </c>
      <c r="C1655" s="2" t="s">
        <v>14</v>
      </c>
      <c r="D1655" s="23" t="s">
        <v>340</v>
      </c>
      <c r="E1655" s="2" t="s">
        <v>1100</v>
      </c>
      <c r="F1655" s="23" t="s">
        <v>15</v>
      </c>
      <c r="G1655" s="23" t="s">
        <v>3477</v>
      </c>
      <c r="H1655" s="23" t="s">
        <v>3519</v>
      </c>
      <c r="I1655" s="2" t="s">
        <v>16</v>
      </c>
      <c r="J1655" s="81">
        <v>170.07</v>
      </c>
      <c r="K1655" s="76">
        <v>0.3854167</v>
      </c>
      <c r="L1655" s="80">
        <v>0.2</v>
      </c>
      <c r="M1655" s="82">
        <v>42754</v>
      </c>
      <c r="N1655" s="96" t="s">
        <v>4702</v>
      </c>
      <c r="O1655" s="23" t="s">
        <v>151</v>
      </c>
      <c r="P1655" s="23" t="s">
        <v>3465</v>
      </c>
      <c r="Q1655" s="23" t="s">
        <v>3472</v>
      </c>
      <c r="R1655" s="23" t="str">
        <f t="shared" si="203"/>
        <v>OK-Canadian-15N-8W-4</v>
      </c>
      <c r="S1655" s="23" t="str">
        <f t="shared" si="200"/>
        <v>15N-8W-4</v>
      </c>
      <c r="T1655" s="23" t="str">
        <f t="shared" si="201"/>
        <v>15</v>
      </c>
      <c r="U1655" s="23" t="str">
        <f t="shared" si="204"/>
        <v>N</v>
      </c>
      <c r="V1655" s="23" t="str">
        <f t="shared" si="202"/>
        <v>8</v>
      </c>
      <c r="W1655" s="23" t="str">
        <f t="shared" si="205"/>
        <v>W</v>
      </c>
      <c r="X1655" s="23" t="str">
        <f t="shared" si="206"/>
        <v>OK</v>
      </c>
      <c r="Y1655" s="184" t="str">
        <f t="shared" si="207"/>
        <v>L0008718</v>
      </c>
      <c r="Z1655" s="28"/>
      <c r="AA1655" s="28"/>
      <c r="AB1655" s="23"/>
    </row>
    <row r="1656" spans="1:28" ht="15">
      <c r="A1656" s="2" t="s">
        <v>8077</v>
      </c>
      <c r="B1656" s="23" t="s">
        <v>13</v>
      </c>
      <c r="C1656" s="2" t="s">
        <v>14</v>
      </c>
      <c r="D1656" s="23" t="s">
        <v>1793</v>
      </c>
      <c r="E1656" s="2" t="s">
        <v>354</v>
      </c>
      <c r="F1656" s="23" t="s">
        <v>15</v>
      </c>
      <c r="G1656" s="23" t="s">
        <v>3477</v>
      </c>
      <c r="H1656" s="79" t="s">
        <v>3513</v>
      </c>
      <c r="I1656" s="2" t="s">
        <v>16</v>
      </c>
      <c r="J1656" s="75">
        <v>30.54</v>
      </c>
      <c r="K1656" s="76">
        <v>2.125</v>
      </c>
      <c r="L1656" s="80">
        <v>0.1875</v>
      </c>
      <c r="M1656" s="82">
        <v>42755</v>
      </c>
      <c r="N1656" s="96" t="s">
        <v>4050</v>
      </c>
      <c r="O1656" s="23" t="s">
        <v>115</v>
      </c>
      <c r="P1656" s="23" t="s">
        <v>3465</v>
      </c>
      <c r="Q1656" s="23" t="s">
        <v>3471</v>
      </c>
      <c r="R1656" s="23" t="str">
        <f t="shared" si="203"/>
        <v>OK-Canadian-15N-7W-6</v>
      </c>
      <c r="S1656" s="23" t="str">
        <f t="shared" si="200"/>
        <v>15N-7W-6</v>
      </c>
      <c r="T1656" s="23" t="str">
        <f t="shared" si="201"/>
        <v>15</v>
      </c>
      <c r="U1656" s="23" t="str">
        <f t="shared" si="204"/>
        <v>N</v>
      </c>
      <c r="V1656" s="23" t="str">
        <f t="shared" si="202"/>
        <v>7</v>
      </c>
      <c r="W1656" s="23" t="str">
        <f t="shared" si="205"/>
        <v>W</v>
      </c>
      <c r="X1656" s="23" t="str">
        <f t="shared" si="206"/>
        <v>OK</v>
      </c>
      <c r="Y1656" s="184" t="str">
        <f t="shared" si="207"/>
        <v>L0008719</v>
      </c>
      <c r="Z1656" s="28"/>
      <c r="AA1656" s="28"/>
      <c r="AB1656" s="23"/>
    </row>
    <row r="1657" spans="1:28" ht="15">
      <c r="A1657" s="2" t="s">
        <v>8078</v>
      </c>
      <c r="B1657" s="23" t="s">
        <v>13</v>
      </c>
      <c r="C1657" s="2" t="s">
        <v>14</v>
      </c>
      <c r="D1657" s="23" t="s">
        <v>1794</v>
      </c>
      <c r="E1657" s="2" t="s">
        <v>174</v>
      </c>
      <c r="F1657" s="23" t="s">
        <v>15</v>
      </c>
      <c r="G1657" s="23" t="s">
        <v>3477</v>
      </c>
      <c r="H1657" s="79" t="s">
        <v>3517</v>
      </c>
      <c r="I1657" s="2" t="s">
        <v>16</v>
      </c>
      <c r="J1657" s="81">
        <v>0</v>
      </c>
      <c r="K1657" s="76">
        <v>0</v>
      </c>
      <c r="L1657" s="80">
        <v>0.1875</v>
      </c>
      <c r="M1657" s="82">
        <v>43245</v>
      </c>
      <c r="N1657" s="96" t="s">
        <v>4053</v>
      </c>
      <c r="O1657" s="23" t="s">
        <v>284</v>
      </c>
      <c r="P1657" s="23" t="s">
        <v>3465</v>
      </c>
      <c r="Q1657" s="23" t="s">
        <v>3472</v>
      </c>
      <c r="R1657" s="23" t="str">
        <f t="shared" si="203"/>
        <v>OK-Canadian-15N-8W-9</v>
      </c>
      <c r="S1657" s="23" t="str">
        <f t="shared" si="200"/>
        <v>15N-8W-9</v>
      </c>
      <c r="T1657" s="23" t="str">
        <f t="shared" si="201"/>
        <v>15</v>
      </c>
      <c r="U1657" s="23" t="str">
        <f t="shared" si="204"/>
        <v>N</v>
      </c>
      <c r="V1657" s="23" t="str">
        <f t="shared" si="202"/>
        <v>8</v>
      </c>
      <c r="W1657" s="23" t="str">
        <f t="shared" si="205"/>
        <v>W</v>
      </c>
      <c r="X1657" s="23" t="str">
        <f t="shared" si="206"/>
        <v>OK</v>
      </c>
      <c r="Y1657" s="184" t="str">
        <f t="shared" si="207"/>
        <v>L0008720</v>
      </c>
      <c r="Z1657" s="28"/>
      <c r="AA1657" s="28"/>
      <c r="AB1657" s="23"/>
    </row>
    <row r="1658" spans="1:28" ht="15">
      <c r="A1658" s="23" t="s">
        <v>8079</v>
      </c>
      <c r="B1658" s="23" t="s">
        <v>13</v>
      </c>
      <c r="C1658" s="2" t="s">
        <v>14</v>
      </c>
      <c r="D1658" s="23" t="s">
        <v>1795</v>
      </c>
      <c r="E1658" s="2" t="s">
        <v>215</v>
      </c>
      <c r="F1658" s="23" t="s">
        <v>15</v>
      </c>
      <c r="G1658" s="23" t="s">
        <v>3477</v>
      </c>
      <c r="H1658" s="79" t="s">
        <v>3517</v>
      </c>
      <c r="I1658" s="2" t="s">
        <v>16</v>
      </c>
      <c r="J1658" s="81">
        <v>123.75</v>
      </c>
      <c r="K1658" s="76">
        <v>1.3027082999999999</v>
      </c>
      <c r="L1658" s="80">
        <v>0.1875</v>
      </c>
      <c r="M1658" s="78">
        <v>42765</v>
      </c>
      <c r="N1658" s="96" t="s">
        <v>5744</v>
      </c>
      <c r="O1658" s="23" t="s">
        <v>284</v>
      </c>
      <c r="P1658" s="23" t="s">
        <v>3465</v>
      </c>
      <c r="Q1658" s="23" t="s">
        <v>3472</v>
      </c>
      <c r="R1658" s="23" t="str">
        <f t="shared" si="203"/>
        <v>OK-Canadian-15N-8W-9</v>
      </c>
      <c r="S1658" s="23" t="str">
        <f t="shared" si="200"/>
        <v>15N-8W-9</v>
      </c>
      <c r="T1658" s="23" t="str">
        <f t="shared" si="201"/>
        <v>15</v>
      </c>
      <c r="U1658" s="23" t="str">
        <f t="shared" si="204"/>
        <v>N</v>
      </c>
      <c r="V1658" s="23" t="str">
        <f t="shared" si="202"/>
        <v>8</v>
      </c>
      <c r="W1658" s="23" t="str">
        <f t="shared" si="205"/>
        <v>W</v>
      </c>
      <c r="X1658" s="23" t="str">
        <f t="shared" si="206"/>
        <v>OK</v>
      </c>
      <c r="Y1658" s="184" t="str">
        <f t="shared" si="207"/>
        <v>L0008721</v>
      </c>
      <c r="Z1658" s="28"/>
      <c r="AA1658" s="28"/>
      <c r="AB1658" s="23"/>
    </row>
    <row r="1659" spans="1:28" ht="15">
      <c r="A1659" s="2" t="s">
        <v>8080</v>
      </c>
      <c r="B1659" s="23" t="s">
        <v>13</v>
      </c>
      <c r="C1659" s="2" t="s">
        <v>14</v>
      </c>
      <c r="D1659" s="23" t="s">
        <v>1796</v>
      </c>
      <c r="E1659" s="2" t="s">
        <v>616</v>
      </c>
      <c r="F1659" s="23" t="s">
        <v>15</v>
      </c>
      <c r="G1659" s="23" t="s">
        <v>3477</v>
      </c>
      <c r="H1659" s="79" t="s">
        <v>3517</v>
      </c>
      <c r="I1659" s="2" t="s">
        <v>16</v>
      </c>
      <c r="J1659" s="81">
        <v>43.7</v>
      </c>
      <c r="K1659" s="76">
        <v>0.66071429999999998</v>
      </c>
      <c r="L1659" s="80">
        <v>0.1875</v>
      </c>
      <c r="M1659" s="82">
        <v>42761</v>
      </c>
      <c r="N1659" s="96" t="s">
        <v>3598</v>
      </c>
      <c r="O1659" s="23" t="s">
        <v>284</v>
      </c>
      <c r="P1659" s="23" t="s">
        <v>3465</v>
      </c>
      <c r="Q1659" s="23" t="s">
        <v>3472</v>
      </c>
      <c r="R1659" s="23" t="str">
        <f t="shared" si="203"/>
        <v>OK-Canadian-15N-8W-9</v>
      </c>
      <c r="S1659" s="23" t="str">
        <f t="shared" si="200"/>
        <v>15N-8W-9</v>
      </c>
      <c r="T1659" s="23" t="str">
        <f t="shared" si="201"/>
        <v>15</v>
      </c>
      <c r="U1659" s="23" t="str">
        <f t="shared" si="204"/>
        <v>N</v>
      </c>
      <c r="V1659" s="23" t="str">
        <f t="shared" si="202"/>
        <v>8</v>
      </c>
      <c r="W1659" s="23" t="str">
        <f t="shared" si="205"/>
        <v>W</v>
      </c>
      <c r="X1659" s="23" t="str">
        <f t="shared" si="206"/>
        <v>OK</v>
      </c>
      <c r="Y1659" s="184" t="str">
        <f t="shared" si="207"/>
        <v>L0008722</v>
      </c>
      <c r="Z1659" s="28"/>
      <c r="AA1659" s="28"/>
      <c r="AB1659" s="23"/>
    </row>
    <row r="1660" spans="1:28" ht="15">
      <c r="A1660" s="2" t="s">
        <v>8081</v>
      </c>
      <c r="B1660" s="23" t="s">
        <v>13</v>
      </c>
      <c r="C1660" s="2" t="s">
        <v>14</v>
      </c>
      <c r="D1660" s="23" t="s">
        <v>1797</v>
      </c>
      <c r="E1660" s="2" t="s">
        <v>215</v>
      </c>
      <c r="F1660" s="23" t="s">
        <v>15</v>
      </c>
      <c r="G1660" s="23" t="s">
        <v>3477</v>
      </c>
      <c r="H1660" s="79" t="s">
        <v>3517</v>
      </c>
      <c r="I1660" s="2" t="s">
        <v>16</v>
      </c>
      <c r="J1660" s="81">
        <v>39.64</v>
      </c>
      <c r="K1660" s="76">
        <v>9.5371468999999998</v>
      </c>
      <c r="L1660" s="80">
        <v>0.1875</v>
      </c>
      <c r="M1660" s="82">
        <v>42775</v>
      </c>
      <c r="N1660" s="96" t="s">
        <v>3599</v>
      </c>
      <c r="O1660" s="23" t="s">
        <v>284</v>
      </c>
      <c r="P1660" s="23" t="s">
        <v>3465</v>
      </c>
      <c r="Q1660" s="23" t="s">
        <v>3472</v>
      </c>
      <c r="R1660" s="23" t="str">
        <f t="shared" si="203"/>
        <v>OK-Canadian-15N-8W-9</v>
      </c>
      <c r="S1660" s="23" t="str">
        <f t="shared" si="200"/>
        <v>15N-8W-9</v>
      </c>
      <c r="T1660" s="23" t="str">
        <f t="shared" si="201"/>
        <v>15</v>
      </c>
      <c r="U1660" s="23" t="str">
        <f t="shared" si="204"/>
        <v>N</v>
      </c>
      <c r="V1660" s="23" t="str">
        <f t="shared" si="202"/>
        <v>8</v>
      </c>
      <c r="W1660" s="23" t="str">
        <f t="shared" si="205"/>
        <v>W</v>
      </c>
      <c r="X1660" s="23" t="str">
        <f t="shared" si="206"/>
        <v>OK</v>
      </c>
      <c r="Y1660" s="184" t="str">
        <f t="shared" si="207"/>
        <v>L0008723</v>
      </c>
      <c r="Z1660" s="28"/>
      <c r="AA1660" s="28"/>
      <c r="AB1660" s="23"/>
    </row>
    <row r="1661" spans="1:28" ht="15">
      <c r="A1661" s="23" t="s">
        <v>8082</v>
      </c>
      <c r="B1661" s="23" t="s">
        <v>13</v>
      </c>
      <c r="C1661" s="2" t="s">
        <v>14</v>
      </c>
      <c r="D1661" s="23" t="s">
        <v>1798</v>
      </c>
      <c r="E1661" s="23" t="s">
        <v>1502</v>
      </c>
      <c r="F1661" s="23" t="s">
        <v>15</v>
      </c>
      <c r="G1661" s="23" t="s">
        <v>3477</v>
      </c>
      <c r="H1661" s="79" t="s">
        <v>3517</v>
      </c>
      <c r="I1661" s="2" t="s">
        <v>16</v>
      </c>
      <c r="J1661" s="81">
        <v>37.96</v>
      </c>
      <c r="K1661" s="76">
        <v>0.66071429999999998</v>
      </c>
      <c r="L1661" s="80">
        <v>0.1875</v>
      </c>
      <c r="M1661" s="82">
        <v>43245</v>
      </c>
      <c r="N1661" s="96" t="s">
        <v>4054</v>
      </c>
      <c r="O1661" s="23" t="s">
        <v>284</v>
      </c>
      <c r="P1661" s="23" t="s">
        <v>3465</v>
      </c>
      <c r="Q1661" s="23" t="s">
        <v>3472</v>
      </c>
      <c r="R1661" s="23" t="str">
        <f t="shared" si="203"/>
        <v>OK-Canadian-15N-8W-9</v>
      </c>
      <c r="S1661" s="23" t="str">
        <f t="shared" si="200"/>
        <v>15N-8W-9</v>
      </c>
      <c r="T1661" s="23" t="str">
        <f t="shared" si="201"/>
        <v>15</v>
      </c>
      <c r="U1661" s="23" t="str">
        <f t="shared" si="204"/>
        <v>N</v>
      </c>
      <c r="V1661" s="23" t="str">
        <f t="shared" si="202"/>
        <v>8</v>
      </c>
      <c r="W1661" s="23" t="str">
        <f t="shared" si="205"/>
        <v>W</v>
      </c>
      <c r="X1661" s="23" t="str">
        <f t="shared" si="206"/>
        <v>OK</v>
      </c>
      <c r="Y1661" s="184" t="str">
        <f t="shared" si="207"/>
        <v>L0008724</v>
      </c>
      <c r="Z1661" s="28"/>
      <c r="AA1661" s="28"/>
      <c r="AB1661" s="23"/>
    </row>
    <row r="1662" spans="1:28" ht="15">
      <c r="A1662" s="2" t="s">
        <v>8083</v>
      </c>
      <c r="B1662" s="23" t="s">
        <v>13</v>
      </c>
      <c r="C1662" s="2" t="s">
        <v>14</v>
      </c>
      <c r="D1662" s="23" t="s">
        <v>1799</v>
      </c>
      <c r="E1662" s="2" t="s">
        <v>766</v>
      </c>
      <c r="F1662" s="23" t="s">
        <v>15</v>
      </c>
      <c r="G1662" s="23" t="s">
        <v>3477</v>
      </c>
      <c r="H1662" s="79" t="s">
        <v>3517</v>
      </c>
      <c r="I1662" s="2" t="s">
        <v>16</v>
      </c>
      <c r="J1662" s="81">
        <v>126.35</v>
      </c>
      <c r="K1662" s="76">
        <v>10.020833</v>
      </c>
      <c r="L1662" s="80">
        <v>0.1875</v>
      </c>
      <c r="M1662" s="78">
        <v>42765</v>
      </c>
      <c r="N1662" s="96" t="s">
        <v>4055</v>
      </c>
      <c r="O1662" s="23" t="s">
        <v>284</v>
      </c>
      <c r="P1662" s="23" t="s">
        <v>3465</v>
      </c>
      <c r="Q1662" s="23" t="s">
        <v>3472</v>
      </c>
      <c r="R1662" s="23" t="str">
        <f t="shared" si="203"/>
        <v>OK-Canadian-15N-8W-9</v>
      </c>
      <c r="S1662" s="23" t="str">
        <f t="shared" si="200"/>
        <v>15N-8W-9</v>
      </c>
      <c r="T1662" s="23" t="str">
        <f t="shared" si="201"/>
        <v>15</v>
      </c>
      <c r="U1662" s="23" t="str">
        <f t="shared" si="204"/>
        <v>N</v>
      </c>
      <c r="V1662" s="23" t="str">
        <f t="shared" si="202"/>
        <v>8</v>
      </c>
      <c r="W1662" s="23" t="str">
        <f t="shared" si="205"/>
        <v>W</v>
      </c>
      <c r="X1662" s="23" t="str">
        <f t="shared" si="206"/>
        <v>OK</v>
      </c>
      <c r="Y1662" s="184" t="str">
        <f t="shared" si="207"/>
        <v>L0008725</v>
      </c>
      <c r="Z1662" s="28"/>
      <c r="AA1662" s="28"/>
      <c r="AB1662" s="23"/>
    </row>
    <row r="1663" spans="1:28" ht="15">
      <c r="A1663" s="2" t="s">
        <v>8084</v>
      </c>
      <c r="B1663" s="23" t="s">
        <v>13</v>
      </c>
      <c r="C1663" s="2" t="s">
        <v>14</v>
      </c>
      <c r="D1663" s="23" t="s">
        <v>1800</v>
      </c>
      <c r="E1663" s="2" t="s">
        <v>174</v>
      </c>
      <c r="F1663" s="23" t="s">
        <v>15</v>
      </c>
      <c r="G1663" s="23" t="s">
        <v>3477</v>
      </c>
      <c r="H1663" s="79" t="s">
        <v>3517</v>
      </c>
      <c r="I1663" s="2" t="s">
        <v>16</v>
      </c>
      <c r="J1663" s="81">
        <v>39.67</v>
      </c>
      <c r="K1663" s="76">
        <v>0.66071429999999998</v>
      </c>
      <c r="L1663" s="80">
        <v>0.1875</v>
      </c>
      <c r="M1663" s="82">
        <v>42761</v>
      </c>
      <c r="N1663" s="96" t="s">
        <v>3600</v>
      </c>
      <c r="O1663" s="23" t="s">
        <v>284</v>
      </c>
      <c r="P1663" s="23" t="s">
        <v>3465</v>
      </c>
      <c r="Q1663" s="23" t="s">
        <v>3472</v>
      </c>
      <c r="R1663" s="23" t="str">
        <f t="shared" si="203"/>
        <v>OK-Canadian-15N-8W-9</v>
      </c>
      <c r="S1663" s="23" t="str">
        <f t="shared" si="200"/>
        <v>15N-8W-9</v>
      </c>
      <c r="T1663" s="23" t="str">
        <f t="shared" si="201"/>
        <v>15</v>
      </c>
      <c r="U1663" s="23" t="str">
        <f t="shared" si="204"/>
        <v>N</v>
      </c>
      <c r="V1663" s="23" t="str">
        <f t="shared" si="202"/>
        <v>8</v>
      </c>
      <c r="W1663" s="23" t="str">
        <f t="shared" si="205"/>
        <v>W</v>
      </c>
      <c r="X1663" s="23" t="str">
        <f t="shared" si="206"/>
        <v>OK</v>
      </c>
      <c r="Y1663" s="184" t="str">
        <f t="shared" si="207"/>
        <v>L0008726</v>
      </c>
      <c r="Z1663" s="28"/>
      <c r="AA1663" s="28"/>
      <c r="AB1663" s="23"/>
    </row>
    <row r="1664" spans="1:28" ht="15">
      <c r="A1664" s="23" t="s">
        <v>8085</v>
      </c>
      <c r="B1664" s="23" t="s">
        <v>13</v>
      </c>
      <c r="C1664" s="2" t="s">
        <v>14</v>
      </c>
      <c r="D1664" s="23" t="s">
        <v>1801</v>
      </c>
      <c r="E1664" s="23" t="s">
        <v>3188</v>
      </c>
      <c r="F1664" s="23" t="s">
        <v>15</v>
      </c>
      <c r="G1664" s="23" t="s">
        <v>3477</v>
      </c>
      <c r="H1664" s="79" t="s">
        <v>3517</v>
      </c>
      <c r="I1664" s="2" t="s">
        <v>16</v>
      </c>
      <c r="J1664" s="81">
        <v>35.57</v>
      </c>
      <c r="K1664" s="76">
        <v>0.66071429999999998</v>
      </c>
      <c r="L1664" s="80">
        <v>0.1875</v>
      </c>
      <c r="M1664" s="82">
        <v>42775</v>
      </c>
      <c r="N1664" s="96" t="s">
        <v>4056</v>
      </c>
      <c r="O1664" s="23" t="s">
        <v>284</v>
      </c>
      <c r="P1664" s="23" t="s">
        <v>3465</v>
      </c>
      <c r="Q1664" s="23" t="s">
        <v>3472</v>
      </c>
      <c r="R1664" s="23" t="str">
        <f t="shared" si="203"/>
        <v>OK-Canadian-15N-8W-9</v>
      </c>
      <c r="S1664" s="23" t="str">
        <f t="shared" si="200"/>
        <v>15N-8W-9</v>
      </c>
      <c r="T1664" s="23" t="str">
        <f t="shared" si="201"/>
        <v>15</v>
      </c>
      <c r="U1664" s="23" t="str">
        <f t="shared" si="204"/>
        <v>N</v>
      </c>
      <c r="V1664" s="23" t="str">
        <f t="shared" si="202"/>
        <v>8</v>
      </c>
      <c r="W1664" s="23" t="str">
        <f t="shared" si="205"/>
        <v>W</v>
      </c>
      <c r="X1664" s="23" t="str">
        <f t="shared" si="206"/>
        <v>OK</v>
      </c>
      <c r="Y1664" s="184" t="str">
        <f t="shared" si="207"/>
        <v>L0008727</v>
      </c>
      <c r="Z1664" s="28"/>
      <c r="AA1664" s="28"/>
      <c r="AB1664" s="23"/>
    </row>
    <row r="1665" spans="1:28" ht="15">
      <c r="A1665" s="2" t="s">
        <v>8086</v>
      </c>
      <c r="B1665" s="23" t="s">
        <v>13</v>
      </c>
      <c r="C1665" s="2" t="s">
        <v>14</v>
      </c>
      <c r="D1665" s="23" t="s">
        <v>1802</v>
      </c>
      <c r="E1665" s="23" t="s">
        <v>3188</v>
      </c>
      <c r="F1665" s="23" t="s">
        <v>15</v>
      </c>
      <c r="G1665" s="23" t="s">
        <v>3477</v>
      </c>
      <c r="H1665" s="79" t="s">
        <v>3517</v>
      </c>
      <c r="I1665" s="2" t="s">
        <v>16</v>
      </c>
      <c r="J1665" s="81">
        <v>41.6</v>
      </c>
      <c r="K1665" s="76">
        <v>0.66071429999999998</v>
      </c>
      <c r="L1665" s="80">
        <v>0.1875</v>
      </c>
      <c r="M1665" s="82">
        <v>43245</v>
      </c>
      <c r="N1665" s="96" t="s">
        <v>4057</v>
      </c>
      <c r="O1665" s="23" t="s">
        <v>284</v>
      </c>
      <c r="P1665" s="23" t="s">
        <v>3465</v>
      </c>
      <c r="Q1665" s="23" t="s">
        <v>3472</v>
      </c>
      <c r="R1665" s="23" t="str">
        <f t="shared" si="203"/>
        <v>OK-Canadian-15N-8W-9</v>
      </c>
      <c r="S1665" s="23" t="str">
        <f t="shared" si="200"/>
        <v>15N-8W-9</v>
      </c>
      <c r="T1665" s="23" t="str">
        <f t="shared" si="201"/>
        <v>15</v>
      </c>
      <c r="U1665" s="23" t="str">
        <f t="shared" si="204"/>
        <v>N</v>
      </c>
      <c r="V1665" s="23" t="str">
        <f t="shared" si="202"/>
        <v>8</v>
      </c>
      <c r="W1665" s="23" t="str">
        <f t="shared" si="205"/>
        <v>W</v>
      </c>
      <c r="X1665" s="23" t="str">
        <f t="shared" si="206"/>
        <v>OK</v>
      </c>
      <c r="Y1665" s="184" t="str">
        <f t="shared" si="207"/>
        <v>L0008728</v>
      </c>
      <c r="Z1665" s="28"/>
      <c r="AA1665" s="28"/>
      <c r="AB1665" s="23"/>
    </row>
    <row r="1666" spans="1:28" ht="15">
      <c r="A1666" s="2" t="s">
        <v>8087</v>
      </c>
      <c r="B1666" s="23" t="s">
        <v>13</v>
      </c>
      <c r="C1666" s="2" t="s">
        <v>14</v>
      </c>
      <c r="D1666" s="23" t="s">
        <v>1803</v>
      </c>
      <c r="E1666" s="23" t="s">
        <v>201</v>
      </c>
      <c r="F1666" s="23" t="s">
        <v>15</v>
      </c>
      <c r="G1666" s="23" t="s">
        <v>3477</v>
      </c>
      <c r="H1666" s="79" t="s">
        <v>3517</v>
      </c>
      <c r="I1666" s="2" t="s">
        <v>16</v>
      </c>
      <c r="J1666" s="81">
        <v>38.840000000000003</v>
      </c>
      <c r="K1666" s="76">
        <v>0.37578129999999998</v>
      </c>
      <c r="L1666" s="80">
        <v>0.1875</v>
      </c>
      <c r="M1666" s="78">
        <v>42765</v>
      </c>
      <c r="N1666" s="96" t="s">
        <v>3711</v>
      </c>
      <c r="O1666" s="23" t="s">
        <v>284</v>
      </c>
      <c r="P1666" s="23" t="s">
        <v>3465</v>
      </c>
      <c r="Q1666" s="23" t="s">
        <v>3472</v>
      </c>
      <c r="R1666" s="23" t="str">
        <f t="shared" si="203"/>
        <v>OK-Canadian-15N-8W-9</v>
      </c>
      <c r="S1666" s="23" t="str">
        <f t="shared" si="200"/>
        <v>15N-8W-9</v>
      </c>
      <c r="T1666" s="23" t="str">
        <f t="shared" si="201"/>
        <v>15</v>
      </c>
      <c r="U1666" s="23" t="str">
        <f t="shared" si="204"/>
        <v>N</v>
      </c>
      <c r="V1666" s="23" t="str">
        <f t="shared" si="202"/>
        <v>8</v>
      </c>
      <c r="W1666" s="23" t="str">
        <f t="shared" si="205"/>
        <v>W</v>
      </c>
      <c r="X1666" s="23" t="str">
        <f t="shared" si="206"/>
        <v>OK</v>
      </c>
      <c r="Y1666" s="184" t="str">
        <f t="shared" si="207"/>
        <v>L0008729</v>
      </c>
      <c r="Z1666" s="28"/>
      <c r="AA1666" s="28"/>
      <c r="AB1666" s="23"/>
    </row>
    <row r="1667" spans="1:28" ht="15">
      <c r="A1667" s="23" t="s">
        <v>8088</v>
      </c>
      <c r="B1667" s="23" t="s">
        <v>13</v>
      </c>
      <c r="C1667" s="2" t="s">
        <v>14</v>
      </c>
      <c r="D1667" s="23" t="s">
        <v>1804</v>
      </c>
      <c r="E1667" s="23" t="s">
        <v>2552</v>
      </c>
      <c r="F1667" s="23" t="s">
        <v>15</v>
      </c>
      <c r="G1667" s="23" t="s">
        <v>3477</v>
      </c>
      <c r="H1667" s="79" t="s">
        <v>3517</v>
      </c>
      <c r="I1667" s="2" t="s">
        <v>16</v>
      </c>
      <c r="J1667" s="81">
        <v>39.729999999999997</v>
      </c>
      <c r="K1667" s="76">
        <v>3.8849999999999998</v>
      </c>
      <c r="L1667" s="80">
        <v>0.1875</v>
      </c>
      <c r="M1667" s="82">
        <v>42761</v>
      </c>
      <c r="N1667" s="96" t="s">
        <v>3601</v>
      </c>
      <c r="O1667" s="23" t="s">
        <v>284</v>
      </c>
      <c r="P1667" s="23" t="s">
        <v>3465</v>
      </c>
      <c r="Q1667" s="23" t="s">
        <v>3472</v>
      </c>
      <c r="R1667" s="23" t="str">
        <f t="shared" si="203"/>
        <v>OK-Canadian-15N-8W-9</v>
      </c>
      <c r="S1667" s="23" t="str">
        <f t="shared" si="200"/>
        <v>15N-8W-9</v>
      </c>
      <c r="T1667" s="23" t="str">
        <f t="shared" si="201"/>
        <v>15</v>
      </c>
      <c r="U1667" s="23" t="str">
        <f t="shared" si="204"/>
        <v>N</v>
      </c>
      <c r="V1667" s="23" t="str">
        <f t="shared" si="202"/>
        <v>8</v>
      </c>
      <c r="W1667" s="23" t="str">
        <f t="shared" si="205"/>
        <v>W</v>
      </c>
      <c r="X1667" s="23" t="str">
        <f t="shared" si="206"/>
        <v>OK</v>
      </c>
      <c r="Y1667" s="184" t="str">
        <f t="shared" si="207"/>
        <v>L0008730</v>
      </c>
      <c r="Z1667" s="28"/>
      <c r="AA1667" s="28"/>
      <c r="AB1667" s="23"/>
    </row>
    <row r="1668" spans="1:28" ht="15">
      <c r="A1668" s="2" t="s">
        <v>8089</v>
      </c>
      <c r="B1668" s="23" t="s">
        <v>13</v>
      </c>
      <c r="C1668" s="2" t="s">
        <v>14</v>
      </c>
      <c r="D1668" s="23" t="s">
        <v>1805</v>
      </c>
      <c r="E1668" s="23" t="s">
        <v>201</v>
      </c>
      <c r="F1668" s="23" t="s">
        <v>15</v>
      </c>
      <c r="G1668" s="23" t="s">
        <v>3477</v>
      </c>
      <c r="H1668" s="79" t="s">
        <v>3517</v>
      </c>
      <c r="I1668" s="2" t="s">
        <v>16</v>
      </c>
      <c r="J1668" s="81">
        <v>40.57</v>
      </c>
      <c r="K1668" s="76">
        <v>0.66071429999999998</v>
      </c>
      <c r="L1668" s="80">
        <v>0.1875</v>
      </c>
      <c r="M1668" s="82">
        <v>42775</v>
      </c>
      <c r="N1668" s="96" t="s">
        <v>4058</v>
      </c>
      <c r="O1668" s="23" t="s">
        <v>284</v>
      </c>
      <c r="P1668" s="23" t="s">
        <v>3465</v>
      </c>
      <c r="Q1668" s="23" t="s">
        <v>3472</v>
      </c>
      <c r="R1668" s="23" t="str">
        <f t="shared" si="203"/>
        <v>OK-Canadian-15N-8W-9</v>
      </c>
      <c r="S1668" s="23" t="str">
        <f t="shared" si="200"/>
        <v>15N-8W-9</v>
      </c>
      <c r="T1668" s="23" t="str">
        <f t="shared" si="201"/>
        <v>15</v>
      </c>
      <c r="U1668" s="23" t="str">
        <f t="shared" si="204"/>
        <v>N</v>
      </c>
      <c r="V1668" s="23" t="str">
        <f t="shared" si="202"/>
        <v>8</v>
      </c>
      <c r="W1668" s="23" t="str">
        <f t="shared" si="205"/>
        <v>W</v>
      </c>
      <c r="X1668" s="23" t="str">
        <f t="shared" si="206"/>
        <v>OK</v>
      </c>
      <c r="Y1668" s="184" t="str">
        <f t="shared" si="207"/>
        <v>L0008731</v>
      </c>
      <c r="Z1668" s="28"/>
      <c r="AA1668" s="28"/>
      <c r="AB1668" s="23"/>
    </row>
    <row r="1669" spans="1:28" ht="15">
      <c r="A1669" s="2" t="s">
        <v>8090</v>
      </c>
      <c r="B1669" s="23" t="s">
        <v>13</v>
      </c>
      <c r="C1669" s="2" t="s">
        <v>14</v>
      </c>
      <c r="D1669" s="23" t="s">
        <v>1806</v>
      </c>
      <c r="E1669" s="2" t="s">
        <v>774</v>
      </c>
      <c r="F1669" s="23" t="s">
        <v>15</v>
      </c>
      <c r="G1669" s="23" t="s">
        <v>3477</v>
      </c>
      <c r="H1669" s="23" t="s">
        <v>3519</v>
      </c>
      <c r="I1669" s="2" t="s">
        <v>16</v>
      </c>
      <c r="J1669" s="81">
        <v>162.71</v>
      </c>
      <c r="K1669" s="76">
        <v>0.3854167</v>
      </c>
      <c r="L1669" s="80">
        <v>0.1875</v>
      </c>
      <c r="M1669" s="82">
        <v>43242</v>
      </c>
      <c r="N1669" s="96" t="s">
        <v>4059</v>
      </c>
      <c r="O1669" s="23" t="s">
        <v>151</v>
      </c>
      <c r="P1669" s="23" t="s">
        <v>3465</v>
      </c>
      <c r="Q1669" s="23" t="s">
        <v>3472</v>
      </c>
      <c r="R1669" s="23" t="str">
        <f t="shared" si="203"/>
        <v>OK-Canadian-15N-8W-4</v>
      </c>
      <c r="S1669" s="23" t="str">
        <f t="shared" si="200"/>
        <v>15N-8W-4</v>
      </c>
      <c r="T1669" s="23" t="str">
        <f t="shared" si="201"/>
        <v>15</v>
      </c>
      <c r="U1669" s="23" t="str">
        <f t="shared" si="204"/>
        <v>N</v>
      </c>
      <c r="V1669" s="23" t="str">
        <f t="shared" si="202"/>
        <v>8</v>
      </c>
      <c r="W1669" s="23" t="str">
        <f t="shared" si="205"/>
        <v>W</v>
      </c>
      <c r="X1669" s="23" t="str">
        <f t="shared" si="206"/>
        <v>OK</v>
      </c>
      <c r="Y1669" s="184" t="str">
        <f t="shared" si="207"/>
        <v>L0008732</v>
      </c>
      <c r="Z1669" s="28"/>
      <c r="AA1669" s="28"/>
      <c r="AB1669" s="23"/>
    </row>
    <row r="1670" spans="1:28" ht="15">
      <c r="A1670" s="23" t="s">
        <v>8091</v>
      </c>
      <c r="B1670" s="79" t="s">
        <v>13</v>
      </c>
      <c r="C1670" s="2" t="s">
        <v>14</v>
      </c>
      <c r="D1670" s="23" t="s">
        <v>1807</v>
      </c>
      <c r="E1670" s="23" t="s">
        <v>1589</v>
      </c>
      <c r="F1670" s="23" t="s">
        <v>15</v>
      </c>
      <c r="G1670" s="23" t="s">
        <v>3477</v>
      </c>
      <c r="H1670" s="79" t="s">
        <v>3513</v>
      </c>
      <c r="I1670" s="2" t="s">
        <v>16</v>
      </c>
      <c r="J1670" s="81">
        <v>175.63</v>
      </c>
      <c r="K1670" s="76">
        <v>18.9375</v>
      </c>
      <c r="L1670" s="80">
        <v>0.1875</v>
      </c>
      <c r="M1670" s="78">
        <v>42767</v>
      </c>
      <c r="N1670" s="96" t="s">
        <v>4060</v>
      </c>
      <c r="O1670" s="23" t="s">
        <v>683</v>
      </c>
      <c r="P1670" s="23" t="s">
        <v>3465</v>
      </c>
      <c r="Q1670" s="23" t="s">
        <v>3471</v>
      </c>
      <c r="R1670" s="23" t="str">
        <f t="shared" si="203"/>
        <v>OK-Canadian-15N-7W-7</v>
      </c>
      <c r="S1670" s="23" t="str">
        <f t="shared" si="200"/>
        <v>15N-7W-7</v>
      </c>
      <c r="T1670" s="23" t="str">
        <f t="shared" si="201"/>
        <v>15</v>
      </c>
      <c r="U1670" s="23" t="str">
        <f t="shared" si="204"/>
        <v>N</v>
      </c>
      <c r="V1670" s="23" t="str">
        <f t="shared" si="202"/>
        <v>7</v>
      </c>
      <c r="W1670" s="23" t="str">
        <f t="shared" si="205"/>
        <v>W</v>
      </c>
      <c r="X1670" s="23" t="str">
        <f t="shared" si="206"/>
        <v>OK</v>
      </c>
      <c r="Y1670" s="184" t="str">
        <f t="shared" si="207"/>
        <v>L0008733</v>
      </c>
      <c r="Z1670" s="28"/>
      <c r="AA1670" s="28"/>
      <c r="AB1670" s="23"/>
    </row>
    <row r="1671" spans="1:28" ht="15">
      <c r="A1671" s="2" t="s">
        <v>8092</v>
      </c>
      <c r="B1671" s="79" t="s">
        <v>13</v>
      </c>
      <c r="C1671" s="2" t="s">
        <v>14</v>
      </c>
      <c r="D1671" s="23" t="s">
        <v>1808</v>
      </c>
      <c r="E1671" s="23" t="s">
        <v>1589</v>
      </c>
      <c r="F1671" s="23" t="s">
        <v>15</v>
      </c>
      <c r="G1671" s="23" t="s">
        <v>3477</v>
      </c>
      <c r="H1671" s="23" t="s">
        <v>3511</v>
      </c>
      <c r="I1671" s="2" t="s">
        <v>16</v>
      </c>
      <c r="J1671" s="81">
        <v>39.04</v>
      </c>
      <c r="K1671" s="76">
        <v>34</v>
      </c>
      <c r="L1671" s="80">
        <v>0.2</v>
      </c>
      <c r="M1671" s="82">
        <v>42771</v>
      </c>
      <c r="N1671" s="96" t="s">
        <v>5745</v>
      </c>
      <c r="O1671" s="23" t="s">
        <v>265</v>
      </c>
      <c r="P1671" s="23" t="s">
        <v>3466</v>
      </c>
      <c r="Q1671" s="23" t="s">
        <v>3473</v>
      </c>
      <c r="R1671" s="23" t="str">
        <f t="shared" si="203"/>
        <v>OK-Canadian-16N-9W-12</v>
      </c>
      <c r="S1671" s="23" t="str">
        <f t="shared" si="200"/>
        <v>16N-9W-12</v>
      </c>
      <c r="T1671" s="23" t="str">
        <f t="shared" si="201"/>
        <v>16</v>
      </c>
      <c r="U1671" s="23" t="str">
        <f t="shared" si="204"/>
        <v>N</v>
      </c>
      <c r="V1671" s="23" t="str">
        <f t="shared" si="202"/>
        <v>9</v>
      </c>
      <c r="W1671" s="23" t="str">
        <f t="shared" si="205"/>
        <v>W</v>
      </c>
      <c r="X1671" s="23" t="str">
        <f t="shared" si="206"/>
        <v>OK</v>
      </c>
      <c r="Y1671" s="184" t="str">
        <f t="shared" si="207"/>
        <v>L0008734</v>
      </c>
      <c r="Z1671" s="28"/>
      <c r="AA1671" s="28"/>
      <c r="AB1671" s="23"/>
    </row>
    <row r="1672" spans="1:28" ht="15">
      <c r="A1672" s="2" t="s">
        <v>8093</v>
      </c>
      <c r="B1672" s="23" t="s">
        <v>13</v>
      </c>
      <c r="C1672" s="2" t="s">
        <v>14</v>
      </c>
      <c r="D1672" s="23" t="s">
        <v>1810</v>
      </c>
      <c r="E1672" s="23" t="s">
        <v>1777</v>
      </c>
      <c r="F1672" s="23" t="s">
        <v>15</v>
      </c>
      <c r="G1672" s="23" t="s">
        <v>3477</v>
      </c>
      <c r="H1672" s="2" t="s">
        <v>3480</v>
      </c>
      <c r="I1672" s="2" t="s">
        <v>3463</v>
      </c>
      <c r="J1672" s="81">
        <v>40.93</v>
      </c>
      <c r="K1672" s="76">
        <v>2</v>
      </c>
      <c r="L1672" s="80">
        <v>0.1875</v>
      </c>
      <c r="M1672" s="82">
        <v>42785</v>
      </c>
      <c r="N1672" s="96" t="s">
        <v>5746</v>
      </c>
      <c r="O1672" s="23" t="s">
        <v>135</v>
      </c>
      <c r="P1672" s="23" t="s">
        <v>3466</v>
      </c>
      <c r="Q1672" s="23" t="s">
        <v>3471</v>
      </c>
      <c r="R1672" s="23" t="str">
        <f t="shared" si="203"/>
        <v>OK-Canadian-16N-7W-8</v>
      </c>
      <c r="S1672" s="23" t="str">
        <f t="shared" ref="S1672:S1735" si="208">_xlfn.TEXTAFTER(R1672,"-",2,1,0,"ERROR")</f>
        <v>16N-7W-8</v>
      </c>
      <c r="T1672" s="23" t="str">
        <f t="shared" ref="T1672:T1735" si="209">_xlfn.TEXTBEFORE(P1672,U1672)</f>
        <v>16</v>
      </c>
      <c r="U1672" s="23" t="str">
        <f t="shared" si="204"/>
        <v>N</v>
      </c>
      <c r="V1672" s="23" t="str">
        <f t="shared" ref="V1672:V1735" si="210">_xlfn.TEXTBEFORE(Q1672,W1672)</f>
        <v>7</v>
      </c>
      <c r="W1672" s="23" t="str">
        <f t="shared" si="205"/>
        <v>W</v>
      </c>
      <c r="X1672" s="23" t="str">
        <f t="shared" si="206"/>
        <v>OK</v>
      </c>
      <c r="Y1672" s="184" t="str">
        <f t="shared" si="207"/>
        <v>L0008735</v>
      </c>
      <c r="Z1672" s="28"/>
      <c r="AA1672" s="28"/>
      <c r="AB1672" s="23"/>
    </row>
    <row r="1673" spans="1:28" ht="15">
      <c r="A1673" s="23" t="s">
        <v>8094</v>
      </c>
      <c r="B1673" s="23" t="s">
        <v>13</v>
      </c>
      <c r="C1673" s="2" t="s">
        <v>14</v>
      </c>
      <c r="D1673" s="23" t="s">
        <v>1811</v>
      </c>
      <c r="E1673" s="2" t="s">
        <v>354</v>
      </c>
      <c r="F1673" s="23" t="s">
        <v>15</v>
      </c>
      <c r="G1673" s="23" t="s">
        <v>3477</v>
      </c>
      <c r="H1673" s="2" t="s">
        <v>3480</v>
      </c>
      <c r="I1673" s="2" t="s">
        <v>3463</v>
      </c>
      <c r="J1673" s="81">
        <v>39.39</v>
      </c>
      <c r="K1673" s="76">
        <v>2</v>
      </c>
      <c r="L1673" s="80">
        <v>0.1875</v>
      </c>
      <c r="M1673" s="82">
        <v>43255</v>
      </c>
      <c r="N1673" s="96" t="s">
        <v>4061</v>
      </c>
      <c r="O1673" s="23" t="s">
        <v>135</v>
      </c>
      <c r="P1673" s="23" t="s">
        <v>3466</v>
      </c>
      <c r="Q1673" s="23" t="s">
        <v>3471</v>
      </c>
      <c r="R1673" s="23" t="str">
        <f t="shared" ref="R1673:R1736" si="211">_xlfn.TEXTJOIN("-",TRUE,F1673,G1673,P1673,Q1673,O1673)</f>
        <v>OK-Canadian-16N-7W-8</v>
      </c>
      <c r="S1673" s="23" t="str">
        <f t="shared" si="208"/>
        <v>16N-7W-8</v>
      </c>
      <c r="T1673" s="23" t="str">
        <f t="shared" si="209"/>
        <v>16</v>
      </c>
      <c r="U1673" s="23" t="str">
        <f t="shared" ref="U1673:U1736" si="212">RIGHT(P1673,1)</f>
        <v>N</v>
      </c>
      <c r="V1673" s="23" t="str">
        <f t="shared" si="210"/>
        <v>7</v>
      </c>
      <c r="W1673" s="23" t="str">
        <f t="shared" ref="W1673:W1736" si="213">RIGHT(Q1673,1)</f>
        <v>W</v>
      </c>
      <c r="X1673" s="23" t="str">
        <f t="shared" ref="X1673:X1736" si="214">LEFT(A1673,2)</f>
        <v>OK</v>
      </c>
      <c r="Y1673" s="184" t="str">
        <f t="shared" ref="Y1673:Y1736" si="215">MID(A1673,4,8)</f>
        <v>L0008736</v>
      </c>
      <c r="Z1673" s="28"/>
      <c r="AA1673" s="28"/>
      <c r="AB1673" s="23"/>
    </row>
    <row r="1674" spans="1:28" ht="15">
      <c r="A1674" s="2" t="s">
        <v>8095</v>
      </c>
      <c r="B1674" s="23" t="s">
        <v>13</v>
      </c>
      <c r="C1674" s="2" t="s">
        <v>14</v>
      </c>
      <c r="D1674" s="23" t="s">
        <v>1812</v>
      </c>
      <c r="E1674" s="2" t="s">
        <v>1177</v>
      </c>
      <c r="F1674" s="23" t="s">
        <v>15</v>
      </c>
      <c r="G1674" s="23" t="s">
        <v>3477</v>
      </c>
      <c r="H1674" s="2" t="s">
        <v>3480</v>
      </c>
      <c r="I1674" s="2" t="s">
        <v>3463</v>
      </c>
      <c r="J1674" s="81">
        <v>41.38</v>
      </c>
      <c r="K1674" s="76">
        <v>2</v>
      </c>
      <c r="L1674" s="80">
        <v>0.1875</v>
      </c>
      <c r="M1674" s="78">
        <v>42775</v>
      </c>
      <c r="N1674" s="94" t="s">
        <v>4062</v>
      </c>
      <c r="O1674" s="23" t="s">
        <v>135</v>
      </c>
      <c r="P1674" s="23" t="s">
        <v>3466</v>
      </c>
      <c r="Q1674" s="23" t="s">
        <v>3471</v>
      </c>
      <c r="R1674" s="23" t="str">
        <f t="shared" si="211"/>
        <v>OK-Canadian-16N-7W-8</v>
      </c>
      <c r="S1674" s="23" t="str">
        <f t="shared" si="208"/>
        <v>16N-7W-8</v>
      </c>
      <c r="T1674" s="23" t="str">
        <f t="shared" si="209"/>
        <v>16</v>
      </c>
      <c r="U1674" s="23" t="str">
        <f t="shared" si="212"/>
        <v>N</v>
      </c>
      <c r="V1674" s="23" t="str">
        <f t="shared" si="210"/>
        <v>7</v>
      </c>
      <c r="W1674" s="23" t="str">
        <f t="shared" si="213"/>
        <v>W</v>
      </c>
      <c r="X1674" s="23" t="str">
        <f t="shared" si="214"/>
        <v>OK</v>
      </c>
      <c r="Y1674" s="184" t="str">
        <f t="shared" si="215"/>
        <v>L0008737</v>
      </c>
      <c r="Z1674" s="28"/>
      <c r="AA1674" s="28"/>
      <c r="AB1674" s="23"/>
    </row>
    <row r="1675" spans="1:28" ht="15">
      <c r="A1675" s="2" t="s">
        <v>8096</v>
      </c>
      <c r="B1675" s="79" t="s">
        <v>13</v>
      </c>
      <c r="C1675" s="2" t="s">
        <v>14</v>
      </c>
      <c r="D1675" s="23" t="s">
        <v>1813</v>
      </c>
      <c r="E1675" s="23" t="s">
        <v>3188</v>
      </c>
      <c r="F1675" s="23" t="s">
        <v>15</v>
      </c>
      <c r="G1675" s="23" t="s">
        <v>3477</v>
      </c>
      <c r="H1675" s="23" t="s">
        <v>3513</v>
      </c>
      <c r="I1675" s="2" t="s">
        <v>16</v>
      </c>
      <c r="J1675" s="81">
        <v>10.28</v>
      </c>
      <c r="K1675" s="76">
        <v>0.5</v>
      </c>
      <c r="L1675" s="80">
        <v>0.2</v>
      </c>
      <c r="M1675" s="82">
        <v>42779</v>
      </c>
      <c r="N1675" s="96" t="s">
        <v>4063</v>
      </c>
      <c r="O1675" s="23" t="s">
        <v>683</v>
      </c>
      <c r="P1675" s="23" t="s">
        <v>3465</v>
      </c>
      <c r="Q1675" s="23" t="s">
        <v>3471</v>
      </c>
      <c r="R1675" s="23" t="str">
        <f t="shared" si="211"/>
        <v>OK-Canadian-15N-7W-7</v>
      </c>
      <c r="S1675" s="23" t="str">
        <f t="shared" si="208"/>
        <v>15N-7W-7</v>
      </c>
      <c r="T1675" s="23" t="str">
        <f t="shared" si="209"/>
        <v>15</v>
      </c>
      <c r="U1675" s="23" t="str">
        <f t="shared" si="212"/>
        <v>N</v>
      </c>
      <c r="V1675" s="23" t="str">
        <f t="shared" si="210"/>
        <v>7</v>
      </c>
      <c r="W1675" s="23" t="str">
        <f t="shared" si="213"/>
        <v>W</v>
      </c>
      <c r="X1675" s="23" t="str">
        <f t="shared" si="214"/>
        <v>OK</v>
      </c>
      <c r="Y1675" s="184" t="str">
        <f t="shared" si="215"/>
        <v>L0008738</v>
      </c>
      <c r="Z1675" s="28"/>
      <c r="AA1675" s="28"/>
      <c r="AB1675" s="23"/>
    </row>
    <row r="1676" spans="1:28" ht="15">
      <c r="A1676" s="23" t="s">
        <v>8097</v>
      </c>
      <c r="B1676" s="79" t="s">
        <v>13</v>
      </c>
      <c r="C1676" s="2" t="s">
        <v>14</v>
      </c>
      <c r="D1676" s="23" t="s">
        <v>1814</v>
      </c>
      <c r="E1676" s="23" t="s">
        <v>2404</v>
      </c>
      <c r="F1676" s="23" t="s">
        <v>15</v>
      </c>
      <c r="G1676" s="23" t="s">
        <v>3477</v>
      </c>
      <c r="H1676" s="2" t="s">
        <v>3480</v>
      </c>
      <c r="I1676" s="2" t="s">
        <v>3463</v>
      </c>
      <c r="J1676" s="81">
        <v>114.12</v>
      </c>
      <c r="K1676" s="76">
        <v>0.35714000000000001</v>
      </c>
      <c r="L1676" s="80">
        <v>0.1875</v>
      </c>
      <c r="M1676" s="82">
        <v>42803</v>
      </c>
      <c r="N1676" s="96" t="s">
        <v>4073</v>
      </c>
      <c r="O1676" s="23" t="s">
        <v>242</v>
      </c>
      <c r="P1676" s="23" t="s">
        <v>3466</v>
      </c>
      <c r="Q1676" s="23" t="s">
        <v>3471</v>
      </c>
      <c r="R1676" s="23" t="str">
        <f t="shared" si="211"/>
        <v>OK-Canadian-16N-7W-15</v>
      </c>
      <c r="S1676" s="23" t="str">
        <f t="shared" si="208"/>
        <v>16N-7W-15</v>
      </c>
      <c r="T1676" s="23" t="str">
        <f t="shared" si="209"/>
        <v>16</v>
      </c>
      <c r="U1676" s="23" t="str">
        <f t="shared" si="212"/>
        <v>N</v>
      </c>
      <c r="V1676" s="23" t="str">
        <f t="shared" si="210"/>
        <v>7</v>
      </c>
      <c r="W1676" s="23" t="str">
        <f t="shared" si="213"/>
        <v>W</v>
      </c>
      <c r="X1676" s="23" t="str">
        <f t="shared" si="214"/>
        <v>OK</v>
      </c>
      <c r="Y1676" s="184" t="str">
        <f t="shared" si="215"/>
        <v>L0008739</v>
      </c>
      <c r="Z1676" s="28"/>
      <c r="AA1676" s="28"/>
      <c r="AB1676" s="23"/>
    </row>
    <row r="1677" spans="1:28" ht="15">
      <c r="A1677" s="2" t="s">
        <v>8098</v>
      </c>
      <c r="B1677" s="79" t="s">
        <v>13</v>
      </c>
      <c r="C1677" s="2" t="s">
        <v>14</v>
      </c>
      <c r="D1677" s="23" t="s">
        <v>1815</v>
      </c>
      <c r="E1677" s="2" t="s">
        <v>1177</v>
      </c>
      <c r="F1677" s="23" t="s">
        <v>15</v>
      </c>
      <c r="G1677" s="23" t="s">
        <v>3477</v>
      </c>
      <c r="H1677" s="79" t="s">
        <v>3511</v>
      </c>
      <c r="I1677" s="2" t="s">
        <v>16</v>
      </c>
      <c r="J1677" s="81">
        <v>84.15</v>
      </c>
      <c r="K1677" s="76">
        <v>0.121431</v>
      </c>
      <c r="L1677" s="80">
        <v>0.1875</v>
      </c>
      <c r="M1677" s="82">
        <v>43255</v>
      </c>
      <c r="N1677" s="96" t="s">
        <v>4064</v>
      </c>
      <c r="O1677" s="23" t="s">
        <v>265</v>
      </c>
      <c r="P1677" s="23" t="s">
        <v>3466</v>
      </c>
      <c r="Q1677" s="23" t="s">
        <v>3473</v>
      </c>
      <c r="R1677" s="23" t="str">
        <f t="shared" si="211"/>
        <v>OK-Canadian-16N-9W-12</v>
      </c>
      <c r="S1677" s="23" t="str">
        <f t="shared" si="208"/>
        <v>16N-9W-12</v>
      </c>
      <c r="T1677" s="23" t="str">
        <f t="shared" si="209"/>
        <v>16</v>
      </c>
      <c r="U1677" s="23" t="str">
        <f t="shared" si="212"/>
        <v>N</v>
      </c>
      <c r="V1677" s="23" t="str">
        <f t="shared" si="210"/>
        <v>9</v>
      </c>
      <c r="W1677" s="23" t="str">
        <f t="shared" si="213"/>
        <v>W</v>
      </c>
      <c r="X1677" s="23" t="str">
        <f t="shared" si="214"/>
        <v>OK</v>
      </c>
      <c r="Y1677" s="184" t="str">
        <f t="shared" si="215"/>
        <v>L0008740</v>
      </c>
      <c r="Z1677" s="28"/>
      <c r="AA1677" s="28"/>
      <c r="AB1677" s="23"/>
    </row>
    <row r="1678" spans="1:28" ht="15">
      <c r="A1678" s="2" t="s">
        <v>8099</v>
      </c>
      <c r="B1678" s="79" t="s">
        <v>13</v>
      </c>
      <c r="C1678" s="2" t="s">
        <v>14</v>
      </c>
      <c r="D1678" s="23" t="s">
        <v>1816</v>
      </c>
      <c r="E1678" s="2" t="s">
        <v>774</v>
      </c>
      <c r="F1678" s="23" t="s">
        <v>15</v>
      </c>
      <c r="G1678" s="23" t="s">
        <v>3477</v>
      </c>
      <c r="H1678" s="79" t="s">
        <v>3511</v>
      </c>
      <c r="I1678" s="2" t="s">
        <v>16</v>
      </c>
      <c r="J1678" s="81">
        <v>77.680000000000007</v>
      </c>
      <c r="K1678" s="76">
        <v>0.68809200000000004</v>
      </c>
      <c r="L1678" s="80">
        <v>0.1875</v>
      </c>
      <c r="M1678" s="78">
        <v>42775</v>
      </c>
      <c r="N1678" s="96" t="s">
        <v>5747</v>
      </c>
      <c r="O1678" s="23" t="s">
        <v>265</v>
      </c>
      <c r="P1678" s="23" t="s">
        <v>3466</v>
      </c>
      <c r="Q1678" s="23" t="s">
        <v>3473</v>
      </c>
      <c r="R1678" s="23" t="str">
        <f t="shared" si="211"/>
        <v>OK-Canadian-16N-9W-12</v>
      </c>
      <c r="S1678" s="23" t="str">
        <f t="shared" si="208"/>
        <v>16N-9W-12</v>
      </c>
      <c r="T1678" s="23" t="str">
        <f t="shared" si="209"/>
        <v>16</v>
      </c>
      <c r="U1678" s="23" t="str">
        <f t="shared" si="212"/>
        <v>N</v>
      </c>
      <c r="V1678" s="23" t="str">
        <f t="shared" si="210"/>
        <v>9</v>
      </c>
      <c r="W1678" s="23" t="str">
        <f t="shared" si="213"/>
        <v>W</v>
      </c>
      <c r="X1678" s="23" t="str">
        <f t="shared" si="214"/>
        <v>OK</v>
      </c>
      <c r="Y1678" s="184" t="str">
        <f t="shared" si="215"/>
        <v>L0008741</v>
      </c>
      <c r="Z1678" s="28"/>
      <c r="AA1678" s="28"/>
      <c r="AB1678" s="23"/>
    </row>
    <row r="1679" spans="1:28" ht="15">
      <c r="A1679" s="23" t="s">
        <v>8100</v>
      </c>
      <c r="B1679" s="79" t="s">
        <v>13</v>
      </c>
      <c r="C1679" s="2" t="s">
        <v>14</v>
      </c>
      <c r="D1679" s="23" t="s">
        <v>1817</v>
      </c>
      <c r="E1679" s="2" t="s">
        <v>616</v>
      </c>
      <c r="F1679" s="23" t="s">
        <v>15</v>
      </c>
      <c r="G1679" s="23" t="s">
        <v>3477</v>
      </c>
      <c r="H1679" s="79" t="s">
        <v>3511</v>
      </c>
      <c r="I1679" s="2" t="s">
        <v>16</v>
      </c>
      <c r="J1679" s="81">
        <v>83.04</v>
      </c>
      <c r="K1679" s="76">
        <v>1.7</v>
      </c>
      <c r="L1679" s="80">
        <v>0.1875</v>
      </c>
      <c r="M1679" s="82">
        <v>42771</v>
      </c>
      <c r="N1679" s="96" t="s">
        <v>4065</v>
      </c>
      <c r="O1679" s="23" t="s">
        <v>265</v>
      </c>
      <c r="P1679" s="23" t="s">
        <v>3466</v>
      </c>
      <c r="Q1679" s="23" t="s">
        <v>3473</v>
      </c>
      <c r="R1679" s="23" t="str">
        <f t="shared" si="211"/>
        <v>OK-Canadian-16N-9W-12</v>
      </c>
      <c r="S1679" s="23" t="str">
        <f t="shared" si="208"/>
        <v>16N-9W-12</v>
      </c>
      <c r="T1679" s="23" t="str">
        <f t="shared" si="209"/>
        <v>16</v>
      </c>
      <c r="U1679" s="23" t="str">
        <f t="shared" si="212"/>
        <v>N</v>
      </c>
      <c r="V1679" s="23" t="str">
        <f t="shared" si="210"/>
        <v>9</v>
      </c>
      <c r="W1679" s="23" t="str">
        <f t="shared" si="213"/>
        <v>W</v>
      </c>
      <c r="X1679" s="23" t="str">
        <f t="shared" si="214"/>
        <v>OK</v>
      </c>
      <c r="Y1679" s="184" t="str">
        <f t="shared" si="215"/>
        <v>L0008742</v>
      </c>
      <c r="Z1679" s="28"/>
      <c r="AA1679" s="28"/>
      <c r="AB1679" s="23"/>
    </row>
    <row r="1680" spans="1:28" ht="15">
      <c r="A1680" s="2" t="s">
        <v>8101</v>
      </c>
      <c r="B1680" s="79" t="s">
        <v>13</v>
      </c>
      <c r="C1680" s="2" t="s">
        <v>14</v>
      </c>
      <c r="D1680" s="23" t="s">
        <v>1818</v>
      </c>
      <c r="E1680" s="2" t="s">
        <v>354</v>
      </c>
      <c r="F1680" s="23" t="s">
        <v>15</v>
      </c>
      <c r="G1680" s="23" t="s">
        <v>3477</v>
      </c>
      <c r="H1680" s="79" t="s">
        <v>3511</v>
      </c>
      <c r="I1680" s="2" t="s">
        <v>16</v>
      </c>
      <c r="J1680" s="81">
        <v>81.28</v>
      </c>
      <c r="K1680" s="76">
        <v>0.1214276</v>
      </c>
      <c r="L1680" s="80">
        <v>0.1875</v>
      </c>
      <c r="M1680" s="82">
        <v>42785</v>
      </c>
      <c r="N1680" s="96" t="s">
        <v>4066</v>
      </c>
      <c r="O1680" s="23" t="s">
        <v>265</v>
      </c>
      <c r="P1680" s="23" t="s">
        <v>3466</v>
      </c>
      <c r="Q1680" s="23" t="s">
        <v>3473</v>
      </c>
      <c r="R1680" s="23" t="str">
        <f t="shared" si="211"/>
        <v>OK-Canadian-16N-9W-12</v>
      </c>
      <c r="S1680" s="23" t="str">
        <f t="shared" si="208"/>
        <v>16N-9W-12</v>
      </c>
      <c r="T1680" s="23" t="str">
        <f t="shared" si="209"/>
        <v>16</v>
      </c>
      <c r="U1680" s="23" t="str">
        <f t="shared" si="212"/>
        <v>N</v>
      </c>
      <c r="V1680" s="23" t="str">
        <f t="shared" si="210"/>
        <v>9</v>
      </c>
      <c r="W1680" s="23" t="str">
        <f t="shared" si="213"/>
        <v>W</v>
      </c>
      <c r="X1680" s="23" t="str">
        <f t="shared" si="214"/>
        <v>OK</v>
      </c>
      <c r="Y1680" s="184" t="str">
        <f t="shared" si="215"/>
        <v>L0008743</v>
      </c>
      <c r="Z1680" s="28"/>
      <c r="AA1680" s="28"/>
      <c r="AB1680" s="23"/>
    </row>
    <row r="1681" spans="1:28" ht="15">
      <c r="A1681" s="2" t="s">
        <v>8102</v>
      </c>
      <c r="B1681" s="79" t="s">
        <v>13</v>
      </c>
      <c r="C1681" s="2" t="s">
        <v>14</v>
      </c>
      <c r="D1681" s="23" t="s">
        <v>1819</v>
      </c>
      <c r="E1681" s="23" t="s">
        <v>1274</v>
      </c>
      <c r="F1681" s="23" t="s">
        <v>15</v>
      </c>
      <c r="G1681" s="23" t="s">
        <v>3477</v>
      </c>
      <c r="H1681" s="79" t="s">
        <v>3511</v>
      </c>
      <c r="I1681" s="2" t="s">
        <v>16</v>
      </c>
      <c r="J1681" s="81">
        <v>87.15</v>
      </c>
      <c r="K1681" s="76">
        <v>0.2428535</v>
      </c>
      <c r="L1681" s="80">
        <v>0.1875</v>
      </c>
      <c r="M1681" s="82">
        <v>43255</v>
      </c>
      <c r="N1681" s="96" t="s">
        <v>5748</v>
      </c>
      <c r="O1681" s="23" t="s">
        <v>265</v>
      </c>
      <c r="P1681" s="23" t="s">
        <v>3466</v>
      </c>
      <c r="Q1681" s="23" t="s">
        <v>3473</v>
      </c>
      <c r="R1681" s="23" t="str">
        <f t="shared" si="211"/>
        <v>OK-Canadian-16N-9W-12</v>
      </c>
      <c r="S1681" s="23" t="str">
        <f t="shared" si="208"/>
        <v>16N-9W-12</v>
      </c>
      <c r="T1681" s="23" t="str">
        <f t="shared" si="209"/>
        <v>16</v>
      </c>
      <c r="U1681" s="23" t="str">
        <f t="shared" si="212"/>
        <v>N</v>
      </c>
      <c r="V1681" s="23" t="str">
        <f t="shared" si="210"/>
        <v>9</v>
      </c>
      <c r="W1681" s="23" t="str">
        <f t="shared" si="213"/>
        <v>W</v>
      </c>
      <c r="X1681" s="23" t="str">
        <f t="shared" si="214"/>
        <v>OK</v>
      </c>
      <c r="Y1681" s="184" t="str">
        <f t="shared" si="215"/>
        <v>L0008744</v>
      </c>
      <c r="Z1681" s="28"/>
      <c r="AA1681" s="28"/>
      <c r="AB1681" s="23"/>
    </row>
    <row r="1682" spans="1:28" ht="15">
      <c r="A1682" s="23" t="s">
        <v>8103</v>
      </c>
      <c r="B1682" s="79" t="s">
        <v>13</v>
      </c>
      <c r="C1682" s="2" t="s">
        <v>14</v>
      </c>
      <c r="D1682" s="23" t="s">
        <v>1820</v>
      </c>
      <c r="E1682" s="23" t="s">
        <v>1777</v>
      </c>
      <c r="F1682" s="23" t="s">
        <v>15</v>
      </c>
      <c r="G1682" s="23" t="s">
        <v>3477</v>
      </c>
      <c r="H1682" s="79" t="s">
        <v>3511</v>
      </c>
      <c r="I1682" s="2" t="s">
        <v>16</v>
      </c>
      <c r="J1682" s="81">
        <v>78.92</v>
      </c>
      <c r="K1682" s="76">
        <v>0.2428535</v>
      </c>
      <c r="L1682" s="80">
        <v>0.1875</v>
      </c>
      <c r="M1682" s="78">
        <v>42775</v>
      </c>
      <c r="N1682" s="96" t="s">
        <v>4067</v>
      </c>
      <c r="O1682" s="23" t="s">
        <v>265</v>
      </c>
      <c r="P1682" s="23" t="s">
        <v>3466</v>
      </c>
      <c r="Q1682" s="23" t="s">
        <v>3473</v>
      </c>
      <c r="R1682" s="23" t="str">
        <f t="shared" si="211"/>
        <v>OK-Canadian-16N-9W-12</v>
      </c>
      <c r="S1682" s="23" t="str">
        <f t="shared" si="208"/>
        <v>16N-9W-12</v>
      </c>
      <c r="T1682" s="23" t="str">
        <f t="shared" si="209"/>
        <v>16</v>
      </c>
      <c r="U1682" s="23" t="str">
        <f t="shared" si="212"/>
        <v>N</v>
      </c>
      <c r="V1682" s="23" t="str">
        <f t="shared" si="210"/>
        <v>9</v>
      </c>
      <c r="W1682" s="23" t="str">
        <f t="shared" si="213"/>
        <v>W</v>
      </c>
      <c r="X1682" s="23" t="str">
        <f t="shared" si="214"/>
        <v>OK</v>
      </c>
      <c r="Y1682" s="184" t="str">
        <f t="shared" si="215"/>
        <v>L0008745</v>
      </c>
      <c r="Z1682" s="28"/>
      <c r="AA1682" s="28"/>
      <c r="AB1682" s="23"/>
    </row>
    <row r="1683" spans="1:28" ht="15">
      <c r="A1683" s="2" t="s">
        <v>8104</v>
      </c>
      <c r="B1683" s="79" t="s">
        <v>13</v>
      </c>
      <c r="C1683" s="2" t="s">
        <v>14</v>
      </c>
      <c r="D1683" s="23" t="s">
        <v>1821</v>
      </c>
      <c r="E1683" s="2" t="s">
        <v>1051</v>
      </c>
      <c r="F1683" s="23" t="s">
        <v>15</v>
      </c>
      <c r="G1683" s="23" t="s">
        <v>3477</v>
      </c>
      <c r="H1683" s="79" t="s">
        <v>3511</v>
      </c>
      <c r="I1683" s="2" t="s">
        <v>16</v>
      </c>
      <c r="J1683" s="81">
        <v>78.42</v>
      </c>
      <c r="K1683" s="76">
        <v>0.2428535</v>
      </c>
      <c r="L1683" s="80">
        <v>0.1875</v>
      </c>
      <c r="M1683" s="82">
        <v>42771</v>
      </c>
      <c r="N1683" s="96" t="s">
        <v>4068</v>
      </c>
      <c r="O1683" s="23" t="s">
        <v>265</v>
      </c>
      <c r="P1683" s="23" t="s">
        <v>3466</v>
      </c>
      <c r="Q1683" s="23" t="s">
        <v>3473</v>
      </c>
      <c r="R1683" s="23" t="str">
        <f t="shared" si="211"/>
        <v>OK-Canadian-16N-9W-12</v>
      </c>
      <c r="S1683" s="23" t="str">
        <f t="shared" si="208"/>
        <v>16N-9W-12</v>
      </c>
      <c r="T1683" s="23" t="str">
        <f t="shared" si="209"/>
        <v>16</v>
      </c>
      <c r="U1683" s="23" t="str">
        <f t="shared" si="212"/>
        <v>N</v>
      </c>
      <c r="V1683" s="23" t="str">
        <f t="shared" si="210"/>
        <v>9</v>
      </c>
      <c r="W1683" s="23" t="str">
        <f t="shared" si="213"/>
        <v>W</v>
      </c>
      <c r="X1683" s="23" t="str">
        <f t="shared" si="214"/>
        <v>OK</v>
      </c>
      <c r="Y1683" s="184" t="str">
        <f t="shared" si="215"/>
        <v>L0008746</v>
      </c>
      <c r="Z1683" s="28"/>
      <c r="AA1683" s="28"/>
      <c r="AB1683" s="23"/>
    </row>
    <row r="1684" spans="1:28" ht="15">
      <c r="A1684" s="2" t="s">
        <v>8105</v>
      </c>
      <c r="B1684" s="79" t="s">
        <v>13</v>
      </c>
      <c r="C1684" s="2" t="s">
        <v>14</v>
      </c>
      <c r="D1684" s="23" t="s">
        <v>1822</v>
      </c>
      <c r="E1684" s="23" t="s">
        <v>201</v>
      </c>
      <c r="F1684" s="23" t="s">
        <v>15</v>
      </c>
      <c r="G1684" s="23" t="s">
        <v>3477</v>
      </c>
      <c r="H1684" s="23" t="s">
        <v>3511</v>
      </c>
      <c r="I1684" s="2" t="s">
        <v>16</v>
      </c>
      <c r="J1684" s="81">
        <v>79.739999999999995</v>
      </c>
      <c r="K1684" s="76">
        <v>0.2428535</v>
      </c>
      <c r="L1684" s="80">
        <v>0.1875</v>
      </c>
      <c r="M1684" s="82">
        <v>42785</v>
      </c>
      <c r="N1684" s="96" t="s">
        <v>4069</v>
      </c>
      <c r="O1684" s="23" t="s">
        <v>265</v>
      </c>
      <c r="P1684" s="23" t="s">
        <v>3466</v>
      </c>
      <c r="Q1684" s="23" t="s">
        <v>3473</v>
      </c>
      <c r="R1684" s="23" t="str">
        <f t="shared" si="211"/>
        <v>OK-Canadian-16N-9W-12</v>
      </c>
      <c r="S1684" s="23" t="str">
        <f t="shared" si="208"/>
        <v>16N-9W-12</v>
      </c>
      <c r="T1684" s="23" t="str">
        <f t="shared" si="209"/>
        <v>16</v>
      </c>
      <c r="U1684" s="23" t="str">
        <f t="shared" si="212"/>
        <v>N</v>
      </c>
      <c r="V1684" s="23" t="str">
        <f t="shared" si="210"/>
        <v>9</v>
      </c>
      <c r="W1684" s="23" t="str">
        <f t="shared" si="213"/>
        <v>W</v>
      </c>
      <c r="X1684" s="23" t="str">
        <f t="shared" si="214"/>
        <v>OK</v>
      </c>
      <c r="Y1684" s="184" t="str">
        <f t="shared" si="215"/>
        <v>L0008747</v>
      </c>
      <c r="Z1684" s="28"/>
      <c r="AA1684" s="28"/>
      <c r="AB1684" s="23"/>
    </row>
    <row r="1685" spans="1:28" ht="15">
      <c r="A1685" s="23" t="s">
        <v>8106</v>
      </c>
      <c r="B1685" s="23" t="s">
        <v>13</v>
      </c>
      <c r="C1685" s="2" t="s">
        <v>14</v>
      </c>
      <c r="D1685" s="23" t="s">
        <v>1823</v>
      </c>
      <c r="E1685" s="23" t="s">
        <v>1589</v>
      </c>
      <c r="F1685" s="23" t="s">
        <v>15</v>
      </c>
      <c r="G1685" s="23" t="s">
        <v>3477</v>
      </c>
      <c r="H1685" s="2" t="s">
        <v>3480</v>
      </c>
      <c r="I1685" s="2" t="s">
        <v>3463</v>
      </c>
      <c r="J1685" s="81">
        <v>39.299999999999997</v>
      </c>
      <c r="K1685" s="76">
        <v>6</v>
      </c>
      <c r="L1685" s="80">
        <v>0.1875</v>
      </c>
      <c r="M1685" s="82">
        <v>43255</v>
      </c>
      <c r="N1685" s="96" t="s">
        <v>4070</v>
      </c>
      <c r="O1685" s="23" t="s">
        <v>135</v>
      </c>
      <c r="P1685" s="23" t="s">
        <v>3466</v>
      </c>
      <c r="Q1685" s="23" t="s">
        <v>3471</v>
      </c>
      <c r="R1685" s="23" t="str">
        <f t="shared" si="211"/>
        <v>OK-Canadian-16N-7W-8</v>
      </c>
      <c r="S1685" s="23" t="str">
        <f t="shared" si="208"/>
        <v>16N-7W-8</v>
      </c>
      <c r="T1685" s="23" t="str">
        <f t="shared" si="209"/>
        <v>16</v>
      </c>
      <c r="U1685" s="23" t="str">
        <f t="shared" si="212"/>
        <v>N</v>
      </c>
      <c r="V1685" s="23" t="str">
        <f t="shared" si="210"/>
        <v>7</v>
      </c>
      <c r="W1685" s="23" t="str">
        <f t="shared" si="213"/>
        <v>W</v>
      </c>
      <c r="X1685" s="23" t="str">
        <f t="shared" si="214"/>
        <v>OK</v>
      </c>
      <c r="Y1685" s="184" t="str">
        <f t="shared" si="215"/>
        <v>L0008748</v>
      </c>
      <c r="Z1685" s="28"/>
      <c r="AA1685" s="28"/>
      <c r="AB1685" s="23"/>
    </row>
    <row r="1686" spans="1:28" ht="15">
      <c r="A1686" s="2" t="s">
        <v>8107</v>
      </c>
      <c r="B1686" s="23" t="s">
        <v>13</v>
      </c>
      <c r="C1686" s="2" t="s">
        <v>14</v>
      </c>
      <c r="D1686" s="23" t="s">
        <v>1824</v>
      </c>
      <c r="E1686" s="23" t="s">
        <v>2864</v>
      </c>
      <c r="F1686" s="23" t="s">
        <v>15</v>
      </c>
      <c r="G1686" s="23" t="s">
        <v>3477</v>
      </c>
      <c r="H1686" s="2" t="s">
        <v>3480</v>
      </c>
      <c r="I1686" s="2" t="s">
        <v>3463</v>
      </c>
      <c r="J1686" s="81">
        <v>41.5</v>
      </c>
      <c r="K1686" s="76">
        <v>0.28571429999999998</v>
      </c>
      <c r="L1686" s="80">
        <v>0.2</v>
      </c>
      <c r="M1686" s="78">
        <v>42797</v>
      </c>
      <c r="N1686" s="96" t="s">
        <v>4071</v>
      </c>
      <c r="O1686" s="23" t="s">
        <v>218</v>
      </c>
      <c r="P1686" s="23" t="s">
        <v>3466</v>
      </c>
      <c r="Q1686" s="23" t="s">
        <v>3471</v>
      </c>
      <c r="R1686" s="23" t="str">
        <f t="shared" si="211"/>
        <v>OK-Canadian-16N-7W-20</v>
      </c>
      <c r="S1686" s="23" t="str">
        <f t="shared" si="208"/>
        <v>16N-7W-20</v>
      </c>
      <c r="T1686" s="23" t="str">
        <f t="shared" si="209"/>
        <v>16</v>
      </c>
      <c r="U1686" s="23" t="str">
        <f t="shared" si="212"/>
        <v>N</v>
      </c>
      <c r="V1686" s="23" t="str">
        <f t="shared" si="210"/>
        <v>7</v>
      </c>
      <c r="W1686" s="23" t="str">
        <f t="shared" si="213"/>
        <v>W</v>
      </c>
      <c r="X1686" s="23" t="str">
        <f t="shared" si="214"/>
        <v>OK</v>
      </c>
      <c r="Y1686" s="184" t="str">
        <f t="shared" si="215"/>
        <v>L0008749</v>
      </c>
      <c r="Z1686" s="28"/>
      <c r="AA1686" s="28"/>
      <c r="AB1686" s="23"/>
    </row>
    <row r="1687" spans="1:28" ht="15">
      <c r="A1687" s="2" t="s">
        <v>8108</v>
      </c>
      <c r="B1687" s="23" t="s">
        <v>13</v>
      </c>
      <c r="C1687" s="2" t="s">
        <v>14</v>
      </c>
      <c r="D1687" s="23" t="s">
        <v>1825</v>
      </c>
      <c r="E1687" s="23" t="s">
        <v>1777</v>
      </c>
      <c r="F1687" s="23" t="s">
        <v>15</v>
      </c>
      <c r="G1687" s="23" t="s">
        <v>3477</v>
      </c>
      <c r="H1687" s="2" t="s">
        <v>3480</v>
      </c>
      <c r="I1687" s="2" t="s">
        <v>3463</v>
      </c>
      <c r="J1687" s="81">
        <v>61.44</v>
      </c>
      <c r="K1687" s="76">
        <v>2.09375</v>
      </c>
      <c r="L1687" s="80">
        <v>0.1875</v>
      </c>
      <c r="M1687" s="82">
        <v>42796</v>
      </c>
      <c r="N1687" s="96" t="s">
        <v>4072</v>
      </c>
      <c r="O1687" s="23" t="s">
        <v>114</v>
      </c>
      <c r="P1687" s="23" t="s">
        <v>3466</v>
      </c>
      <c r="Q1687" s="23" t="s">
        <v>3471</v>
      </c>
      <c r="R1687" s="23" t="str">
        <f t="shared" si="211"/>
        <v>OK-Canadian-16N-7W-5</v>
      </c>
      <c r="S1687" s="23" t="str">
        <f t="shared" si="208"/>
        <v>16N-7W-5</v>
      </c>
      <c r="T1687" s="23" t="str">
        <f t="shared" si="209"/>
        <v>16</v>
      </c>
      <c r="U1687" s="23" t="str">
        <f t="shared" si="212"/>
        <v>N</v>
      </c>
      <c r="V1687" s="23" t="str">
        <f t="shared" si="210"/>
        <v>7</v>
      </c>
      <c r="W1687" s="23" t="str">
        <f t="shared" si="213"/>
        <v>W</v>
      </c>
      <c r="X1687" s="23" t="str">
        <f t="shared" si="214"/>
        <v>OK</v>
      </c>
      <c r="Y1687" s="184" t="str">
        <f t="shared" si="215"/>
        <v>L0008750</v>
      </c>
      <c r="Z1687" s="28"/>
      <c r="AA1687" s="28"/>
      <c r="AB1687" s="23"/>
    </row>
    <row r="1688" spans="1:28" ht="15">
      <c r="A1688" s="23" t="s">
        <v>8109</v>
      </c>
      <c r="B1688" s="23" t="s">
        <v>13</v>
      </c>
      <c r="C1688" s="2" t="s">
        <v>14</v>
      </c>
      <c r="D1688" s="23" t="s">
        <v>1826</v>
      </c>
      <c r="E1688" s="2" t="s">
        <v>1177</v>
      </c>
      <c r="F1688" s="23" t="s">
        <v>15</v>
      </c>
      <c r="G1688" s="23" t="s">
        <v>3477</v>
      </c>
      <c r="H1688" s="2" t="s">
        <v>3480</v>
      </c>
      <c r="I1688" s="2" t="s">
        <v>3463</v>
      </c>
      <c r="J1688" s="81">
        <v>63.32</v>
      </c>
      <c r="K1688" s="76">
        <v>1.046875</v>
      </c>
      <c r="L1688" s="80">
        <v>0.1875</v>
      </c>
      <c r="M1688" s="82">
        <v>42810</v>
      </c>
      <c r="N1688" s="96" t="s">
        <v>4073</v>
      </c>
      <c r="O1688" s="23" t="s">
        <v>114</v>
      </c>
      <c r="P1688" s="23" t="s">
        <v>3466</v>
      </c>
      <c r="Q1688" s="23" t="s">
        <v>3471</v>
      </c>
      <c r="R1688" s="23" t="str">
        <f t="shared" si="211"/>
        <v>OK-Canadian-16N-7W-5</v>
      </c>
      <c r="S1688" s="23" t="str">
        <f t="shared" si="208"/>
        <v>16N-7W-5</v>
      </c>
      <c r="T1688" s="23" t="str">
        <f t="shared" si="209"/>
        <v>16</v>
      </c>
      <c r="U1688" s="23" t="str">
        <f t="shared" si="212"/>
        <v>N</v>
      </c>
      <c r="V1688" s="23" t="str">
        <f t="shared" si="210"/>
        <v>7</v>
      </c>
      <c r="W1688" s="23" t="str">
        <f t="shared" si="213"/>
        <v>W</v>
      </c>
      <c r="X1688" s="23" t="str">
        <f t="shared" si="214"/>
        <v>OK</v>
      </c>
      <c r="Y1688" s="184" t="str">
        <f t="shared" si="215"/>
        <v>L0008751</v>
      </c>
      <c r="Z1688" s="28"/>
      <c r="AA1688" s="28"/>
      <c r="AB1688" s="23"/>
    </row>
    <row r="1689" spans="1:28" ht="15">
      <c r="A1689" s="2" t="s">
        <v>8110</v>
      </c>
      <c r="B1689" s="23" t="s">
        <v>13</v>
      </c>
      <c r="C1689" s="2" t="s">
        <v>14</v>
      </c>
      <c r="D1689" s="23" t="s">
        <v>1827</v>
      </c>
      <c r="E1689" s="23" t="s">
        <v>2552</v>
      </c>
      <c r="F1689" s="23" t="s">
        <v>15</v>
      </c>
      <c r="G1689" s="23" t="s">
        <v>3477</v>
      </c>
      <c r="H1689" s="2" t="s">
        <v>3480</v>
      </c>
      <c r="I1689" s="2" t="s">
        <v>3463</v>
      </c>
      <c r="J1689" s="81">
        <v>66.11</v>
      </c>
      <c r="K1689" s="76">
        <v>9.3333340000000007</v>
      </c>
      <c r="L1689" s="80">
        <v>0.2</v>
      </c>
      <c r="M1689" s="82">
        <v>43276</v>
      </c>
      <c r="N1689" s="96" t="s">
        <v>4074</v>
      </c>
      <c r="O1689" s="23" t="s">
        <v>112</v>
      </c>
      <c r="P1689" s="23" t="s">
        <v>3466</v>
      </c>
      <c r="Q1689" s="23" t="s">
        <v>3471</v>
      </c>
      <c r="R1689" s="23" t="str">
        <f t="shared" si="211"/>
        <v>OK-Canadian-16N-7W-10</v>
      </c>
      <c r="S1689" s="23" t="str">
        <f t="shared" si="208"/>
        <v>16N-7W-10</v>
      </c>
      <c r="T1689" s="23" t="str">
        <f t="shared" si="209"/>
        <v>16</v>
      </c>
      <c r="U1689" s="23" t="str">
        <f t="shared" si="212"/>
        <v>N</v>
      </c>
      <c r="V1689" s="23" t="str">
        <f t="shared" si="210"/>
        <v>7</v>
      </c>
      <c r="W1689" s="23" t="str">
        <f t="shared" si="213"/>
        <v>W</v>
      </c>
      <c r="X1689" s="23" t="str">
        <f t="shared" si="214"/>
        <v>OK</v>
      </c>
      <c r="Y1689" s="184" t="str">
        <f t="shared" si="215"/>
        <v>L0008752</v>
      </c>
      <c r="Z1689" s="28"/>
      <c r="AA1689" s="28"/>
      <c r="AB1689" s="23"/>
    </row>
    <row r="1690" spans="1:28" ht="15">
      <c r="A1690" s="2" t="s">
        <v>8111</v>
      </c>
      <c r="B1690" s="23" t="s">
        <v>13</v>
      </c>
      <c r="C1690" s="2" t="s">
        <v>14</v>
      </c>
      <c r="D1690" s="23" t="s">
        <v>1828</v>
      </c>
      <c r="E1690" s="2" t="s">
        <v>215</v>
      </c>
      <c r="F1690" s="23" t="s">
        <v>15</v>
      </c>
      <c r="G1690" s="23" t="s">
        <v>3477</v>
      </c>
      <c r="H1690" s="2" t="s">
        <v>3480</v>
      </c>
      <c r="I1690" s="2" t="s">
        <v>3463</v>
      </c>
      <c r="J1690" s="81">
        <v>41.8</v>
      </c>
      <c r="K1690" s="76">
        <v>9.5238000000000003E-2</v>
      </c>
      <c r="L1690" s="80">
        <v>0.2</v>
      </c>
      <c r="M1690" s="78">
        <v>42802</v>
      </c>
      <c r="N1690" s="96" t="s">
        <v>4075</v>
      </c>
      <c r="O1690" s="23" t="s">
        <v>218</v>
      </c>
      <c r="P1690" s="23" t="s">
        <v>3466</v>
      </c>
      <c r="Q1690" s="23" t="s">
        <v>3471</v>
      </c>
      <c r="R1690" s="23" t="str">
        <f t="shared" si="211"/>
        <v>OK-Canadian-16N-7W-20</v>
      </c>
      <c r="S1690" s="23" t="str">
        <f t="shared" si="208"/>
        <v>16N-7W-20</v>
      </c>
      <c r="T1690" s="23" t="str">
        <f t="shared" si="209"/>
        <v>16</v>
      </c>
      <c r="U1690" s="23" t="str">
        <f t="shared" si="212"/>
        <v>N</v>
      </c>
      <c r="V1690" s="23" t="str">
        <f t="shared" si="210"/>
        <v>7</v>
      </c>
      <c r="W1690" s="23" t="str">
        <f t="shared" si="213"/>
        <v>W</v>
      </c>
      <c r="X1690" s="23" t="str">
        <f t="shared" si="214"/>
        <v>OK</v>
      </c>
      <c r="Y1690" s="184" t="str">
        <f t="shared" si="215"/>
        <v>L0008753</v>
      </c>
      <c r="Z1690" s="28"/>
      <c r="AA1690" s="28"/>
      <c r="AB1690" s="23"/>
    </row>
    <row r="1691" spans="1:28" ht="15">
      <c r="A1691" s="23" t="s">
        <v>8112</v>
      </c>
      <c r="B1691" s="23" t="s">
        <v>13</v>
      </c>
      <c r="C1691" s="2" t="s">
        <v>14</v>
      </c>
      <c r="D1691" s="23" t="s">
        <v>1829</v>
      </c>
      <c r="E1691" s="23" t="s">
        <v>1274</v>
      </c>
      <c r="F1691" s="23" t="s">
        <v>15</v>
      </c>
      <c r="G1691" s="23" t="s">
        <v>3477</v>
      </c>
      <c r="H1691" s="23" t="s">
        <v>3517</v>
      </c>
      <c r="I1691" s="2" t="s">
        <v>16</v>
      </c>
      <c r="J1691" s="81">
        <v>43.32</v>
      </c>
      <c r="K1691" s="76">
        <v>0.46250000000000002</v>
      </c>
      <c r="L1691" s="80">
        <v>0.1875</v>
      </c>
      <c r="M1691" s="82">
        <v>42772</v>
      </c>
      <c r="N1691" s="96" t="s">
        <v>4076</v>
      </c>
      <c r="O1691" s="23" t="s">
        <v>284</v>
      </c>
      <c r="P1691" s="23" t="s">
        <v>3465</v>
      </c>
      <c r="Q1691" s="23" t="s">
        <v>3472</v>
      </c>
      <c r="R1691" s="23" t="str">
        <f t="shared" si="211"/>
        <v>OK-Canadian-15N-8W-9</v>
      </c>
      <c r="S1691" s="23" t="str">
        <f t="shared" si="208"/>
        <v>15N-8W-9</v>
      </c>
      <c r="T1691" s="23" t="str">
        <f t="shared" si="209"/>
        <v>15</v>
      </c>
      <c r="U1691" s="23" t="str">
        <f t="shared" si="212"/>
        <v>N</v>
      </c>
      <c r="V1691" s="23" t="str">
        <f t="shared" si="210"/>
        <v>8</v>
      </c>
      <c r="W1691" s="23" t="str">
        <f t="shared" si="213"/>
        <v>W</v>
      </c>
      <c r="X1691" s="23" t="str">
        <f t="shared" si="214"/>
        <v>OK</v>
      </c>
      <c r="Y1691" s="184" t="str">
        <f t="shared" si="215"/>
        <v>L0008754</v>
      </c>
      <c r="Z1691" s="28"/>
      <c r="AA1691" s="28"/>
      <c r="AB1691" s="23"/>
    </row>
    <row r="1692" spans="1:28" ht="15">
      <c r="A1692" s="2" t="s">
        <v>8113</v>
      </c>
      <c r="B1692" s="23" t="s">
        <v>13</v>
      </c>
      <c r="C1692" s="2" t="s">
        <v>14</v>
      </c>
      <c r="D1692" s="23" t="s">
        <v>1830</v>
      </c>
      <c r="E1692" s="23" t="s">
        <v>1274</v>
      </c>
      <c r="F1692" s="23" t="s">
        <v>15</v>
      </c>
      <c r="G1692" s="23" t="s">
        <v>3477</v>
      </c>
      <c r="H1692" s="2" t="s">
        <v>3480</v>
      </c>
      <c r="I1692" s="2" t="s">
        <v>3463</v>
      </c>
      <c r="J1692" s="81">
        <v>66.5</v>
      </c>
      <c r="K1692" s="76">
        <v>2.09375</v>
      </c>
      <c r="L1692" s="80">
        <v>0.1875</v>
      </c>
      <c r="M1692" s="82">
        <v>42810</v>
      </c>
      <c r="N1692" s="96" t="s">
        <v>5749</v>
      </c>
      <c r="O1692" s="23" t="s">
        <v>114</v>
      </c>
      <c r="P1692" s="23" t="s">
        <v>3466</v>
      </c>
      <c r="Q1692" s="23" t="s">
        <v>3471</v>
      </c>
      <c r="R1692" s="23" t="str">
        <f t="shared" si="211"/>
        <v>OK-Canadian-16N-7W-5</v>
      </c>
      <c r="S1692" s="23" t="str">
        <f t="shared" si="208"/>
        <v>16N-7W-5</v>
      </c>
      <c r="T1692" s="23" t="str">
        <f t="shared" si="209"/>
        <v>16</v>
      </c>
      <c r="U1692" s="23" t="str">
        <f t="shared" si="212"/>
        <v>N</v>
      </c>
      <c r="V1692" s="23" t="str">
        <f t="shared" si="210"/>
        <v>7</v>
      </c>
      <c r="W1692" s="23" t="str">
        <f t="shared" si="213"/>
        <v>W</v>
      </c>
      <c r="X1692" s="23" t="str">
        <f t="shared" si="214"/>
        <v>OK</v>
      </c>
      <c r="Y1692" s="184" t="str">
        <f t="shared" si="215"/>
        <v>L0008755</v>
      </c>
      <c r="Z1692" s="28"/>
      <c r="AA1692" s="28"/>
      <c r="AB1692" s="23"/>
    </row>
    <row r="1693" spans="1:28" ht="15">
      <c r="A1693" s="2" t="s">
        <v>8114</v>
      </c>
      <c r="B1693" s="23" t="s">
        <v>13</v>
      </c>
      <c r="C1693" s="2" t="s">
        <v>14</v>
      </c>
      <c r="D1693" s="23" t="s">
        <v>1831</v>
      </c>
      <c r="E1693" s="23" t="s">
        <v>1502</v>
      </c>
      <c r="F1693" s="23" t="s">
        <v>15</v>
      </c>
      <c r="G1693" s="23" t="s">
        <v>3477</v>
      </c>
      <c r="H1693" s="2" t="s">
        <v>3480</v>
      </c>
      <c r="I1693" s="2" t="s">
        <v>3463</v>
      </c>
      <c r="J1693" s="81">
        <v>66.28</v>
      </c>
      <c r="K1693" s="76">
        <v>2.09375</v>
      </c>
      <c r="L1693" s="80">
        <v>0.1875</v>
      </c>
      <c r="M1693" s="82">
        <v>43289</v>
      </c>
      <c r="N1693" s="96" t="s">
        <v>4077</v>
      </c>
      <c r="O1693" s="23" t="s">
        <v>114</v>
      </c>
      <c r="P1693" s="23" t="s">
        <v>3466</v>
      </c>
      <c r="Q1693" s="23" t="s">
        <v>3471</v>
      </c>
      <c r="R1693" s="23" t="str">
        <f t="shared" si="211"/>
        <v>OK-Canadian-16N-7W-5</v>
      </c>
      <c r="S1693" s="23" t="str">
        <f t="shared" si="208"/>
        <v>16N-7W-5</v>
      </c>
      <c r="T1693" s="23" t="str">
        <f t="shared" si="209"/>
        <v>16</v>
      </c>
      <c r="U1693" s="23" t="str">
        <f t="shared" si="212"/>
        <v>N</v>
      </c>
      <c r="V1693" s="23" t="str">
        <f t="shared" si="210"/>
        <v>7</v>
      </c>
      <c r="W1693" s="23" t="str">
        <f t="shared" si="213"/>
        <v>W</v>
      </c>
      <c r="X1693" s="23" t="str">
        <f t="shared" si="214"/>
        <v>OK</v>
      </c>
      <c r="Y1693" s="184" t="str">
        <f t="shared" si="215"/>
        <v>L0008756</v>
      </c>
      <c r="Z1693" s="28"/>
      <c r="AA1693" s="28"/>
      <c r="AB1693" s="23"/>
    </row>
    <row r="1694" spans="1:28" ht="15">
      <c r="A1694" s="23" t="s">
        <v>8115</v>
      </c>
      <c r="B1694" s="23" t="s">
        <v>13</v>
      </c>
      <c r="C1694" s="2" t="s">
        <v>14</v>
      </c>
      <c r="D1694" s="23" t="s">
        <v>1832</v>
      </c>
      <c r="E1694" s="2" t="s">
        <v>898</v>
      </c>
      <c r="F1694" s="23" t="s">
        <v>15</v>
      </c>
      <c r="G1694" s="23" t="s">
        <v>3477</v>
      </c>
      <c r="H1694" s="2" t="s">
        <v>3480</v>
      </c>
      <c r="I1694" s="2" t="s">
        <v>3463</v>
      </c>
      <c r="J1694" s="81">
        <v>40.049999999999997</v>
      </c>
      <c r="K1694" s="76">
        <v>40</v>
      </c>
      <c r="L1694" s="80">
        <v>0.2</v>
      </c>
      <c r="M1694" s="78">
        <v>42817</v>
      </c>
      <c r="N1694" s="96" t="s">
        <v>5750</v>
      </c>
      <c r="O1694" s="23" t="s">
        <v>135</v>
      </c>
      <c r="P1694" s="23" t="s">
        <v>3466</v>
      </c>
      <c r="Q1694" s="23" t="s">
        <v>3471</v>
      </c>
      <c r="R1694" s="23" t="str">
        <f t="shared" si="211"/>
        <v>OK-Canadian-16N-7W-8</v>
      </c>
      <c r="S1694" s="23" t="str">
        <f t="shared" si="208"/>
        <v>16N-7W-8</v>
      </c>
      <c r="T1694" s="23" t="str">
        <f t="shared" si="209"/>
        <v>16</v>
      </c>
      <c r="U1694" s="23" t="str">
        <f t="shared" si="212"/>
        <v>N</v>
      </c>
      <c r="V1694" s="23" t="str">
        <f t="shared" si="210"/>
        <v>7</v>
      </c>
      <c r="W1694" s="23" t="str">
        <f t="shared" si="213"/>
        <v>W</v>
      </c>
      <c r="X1694" s="23" t="str">
        <f t="shared" si="214"/>
        <v>OK</v>
      </c>
      <c r="Y1694" s="184" t="str">
        <f t="shared" si="215"/>
        <v>L0008757</v>
      </c>
      <c r="Z1694" s="28"/>
      <c r="AA1694" s="28"/>
      <c r="AB1694" s="23"/>
    </row>
    <row r="1695" spans="1:28" ht="15">
      <c r="A1695" s="2" t="s">
        <v>8116</v>
      </c>
      <c r="B1695" s="23" t="s">
        <v>13</v>
      </c>
      <c r="C1695" s="2" t="s">
        <v>14</v>
      </c>
      <c r="D1695" s="23" t="s">
        <v>1833</v>
      </c>
      <c r="E1695" s="2" t="s">
        <v>766</v>
      </c>
      <c r="F1695" s="23" t="s">
        <v>15</v>
      </c>
      <c r="G1695" s="23" t="s">
        <v>3477</v>
      </c>
      <c r="H1695" s="2" t="s">
        <v>3480</v>
      </c>
      <c r="I1695" s="2" t="s">
        <v>3463</v>
      </c>
      <c r="J1695" s="81">
        <v>126.68</v>
      </c>
      <c r="K1695" s="76">
        <v>12</v>
      </c>
      <c r="L1695" s="80">
        <v>0.1875</v>
      </c>
      <c r="M1695" s="82">
        <v>42815</v>
      </c>
      <c r="N1695" s="96" t="s">
        <v>5751</v>
      </c>
      <c r="O1695" s="23" t="s">
        <v>140</v>
      </c>
      <c r="P1695" s="23" t="s">
        <v>3466</v>
      </c>
      <c r="Q1695" s="23" t="s">
        <v>3471</v>
      </c>
      <c r="R1695" s="23" t="str">
        <f t="shared" si="211"/>
        <v>OK-Canadian-16N-7W-17</v>
      </c>
      <c r="S1695" s="23" t="str">
        <f t="shared" si="208"/>
        <v>16N-7W-17</v>
      </c>
      <c r="T1695" s="23" t="str">
        <f t="shared" si="209"/>
        <v>16</v>
      </c>
      <c r="U1695" s="23" t="str">
        <f t="shared" si="212"/>
        <v>N</v>
      </c>
      <c r="V1695" s="23" t="str">
        <f t="shared" si="210"/>
        <v>7</v>
      </c>
      <c r="W1695" s="23" t="str">
        <f t="shared" si="213"/>
        <v>W</v>
      </c>
      <c r="X1695" s="23" t="str">
        <f t="shared" si="214"/>
        <v>OK</v>
      </c>
      <c r="Y1695" s="184" t="str">
        <f t="shared" si="215"/>
        <v>L0008758</v>
      </c>
      <c r="Z1695" s="28"/>
      <c r="AA1695" s="28"/>
      <c r="AB1695" s="23"/>
    </row>
    <row r="1696" spans="1:28" ht="15">
      <c r="A1696" s="2" t="s">
        <v>8117</v>
      </c>
      <c r="B1696" s="23" t="s">
        <v>13</v>
      </c>
      <c r="C1696" s="2" t="s">
        <v>14</v>
      </c>
      <c r="D1696" s="23" t="s">
        <v>1834</v>
      </c>
      <c r="E1696" s="23" t="s">
        <v>2207</v>
      </c>
      <c r="F1696" s="23" t="s">
        <v>15</v>
      </c>
      <c r="G1696" s="23" t="s">
        <v>3477</v>
      </c>
      <c r="H1696" s="2" t="s">
        <v>3480</v>
      </c>
      <c r="I1696" s="2" t="s">
        <v>3463</v>
      </c>
      <c r="J1696" s="81">
        <v>38.06</v>
      </c>
      <c r="K1696" s="76">
        <v>9.5238000000000003E-2</v>
      </c>
      <c r="L1696" s="80">
        <v>0.1875</v>
      </c>
      <c r="M1696" s="82">
        <v>42813</v>
      </c>
      <c r="N1696" s="96" t="s">
        <v>5752</v>
      </c>
      <c r="O1696" s="23" t="s">
        <v>218</v>
      </c>
      <c r="P1696" s="23" t="s">
        <v>3466</v>
      </c>
      <c r="Q1696" s="23" t="s">
        <v>3471</v>
      </c>
      <c r="R1696" s="23" t="str">
        <f t="shared" si="211"/>
        <v>OK-Canadian-16N-7W-20</v>
      </c>
      <c r="S1696" s="23" t="str">
        <f t="shared" si="208"/>
        <v>16N-7W-20</v>
      </c>
      <c r="T1696" s="23" t="str">
        <f t="shared" si="209"/>
        <v>16</v>
      </c>
      <c r="U1696" s="23" t="str">
        <f t="shared" si="212"/>
        <v>N</v>
      </c>
      <c r="V1696" s="23" t="str">
        <f t="shared" si="210"/>
        <v>7</v>
      </c>
      <c r="W1696" s="23" t="str">
        <f t="shared" si="213"/>
        <v>W</v>
      </c>
      <c r="X1696" s="23" t="str">
        <f t="shared" si="214"/>
        <v>OK</v>
      </c>
      <c r="Y1696" s="184" t="str">
        <f t="shared" si="215"/>
        <v>L0008759</v>
      </c>
      <c r="Z1696" s="28"/>
      <c r="AA1696" s="28"/>
      <c r="AB1696" s="23"/>
    </row>
    <row r="1697" spans="1:28" ht="15">
      <c r="A1697" s="23" t="s">
        <v>8118</v>
      </c>
      <c r="B1697" s="23" t="s">
        <v>13</v>
      </c>
      <c r="C1697" s="2" t="s">
        <v>14</v>
      </c>
      <c r="D1697" s="23" t="s">
        <v>1835</v>
      </c>
      <c r="E1697" s="2" t="s">
        <v>1396</v>
      </c>
      <c r="F1697" s="23" t="s">
        <v>15</v>
      </c>
      <c r="G1697" s="23" t="s">
        <v>3477</v>
      </c>
      <c r="H1697" s="2" t="s">
        <v>3480</v>
      </c>
      <c r="I1697" s="2" t="s">
        <v>3463</v>
      </c>
      <c r="J1697" s="81">
        <v>40.380000000000003</v>
      </c>
      <c r="K1697" s="76">
        <v>0.14285700000000001</v>
      </c>
      <c r="L1697" s="80">
        <v>0.1875</v>
      </c>
      <c r="M1697" s="82">
        <v>43280</v>
      </c>
      <c r="N1697" s="96" t="s">
        <v>4078</v>
      </c>
      <c r="O1697" s="23" t="s">
        <v>218</v>
      </c>
      <c r="P1697" s="23" t="s">
        <v>3466</v>
      </c>
      <c r="Q1697" s="23" t="s">
        <v>3471</v>
      </c>
      <c r="R1697" s="23" t="str">
        <f t="shared" si="211"/>
        <v>OK-Canadian-16N-7W-20</v>
      </c>
      <c r="S1697" s="23" t="str">
        <f t="shared" si="208"/>
        <v>16N-7W-20</v>
      </c>
      <c r="T1697" s="23" t="str">
        <f t="shared" si="209"/>
        <v>16</v>
      </c>
      <c r="U1697" s="23" t="str">
        <f t="shared" si="212"/>
        <v>N</v>
      </c>
      <c r="V1697" s="23" t="str">
        <f t="shared" si="210"/>
        <v>7</v>
      </c>
      <c r="W1697" s="23" t="str">
        <f t="shared" si="213"/>
        <v>W</v>
      </c>
      <c r="X1697" s="23" t="str">
        <f t="shared" si="214"/>
        <v>OK</v>
      </c>
      <c r="Y1697" s="184" t="str">
        <f t="shared" si="215"/>
        <v>L0008760</v>
      </c>
      <c r="Z1697" s="28"/>
      <c r="AA1697" s="28"/>
      <c r="AB1697" s="23"/>
    </row>
    <row r="1698" spans="1:28" ht="15">
      <c r="A1698" s="2" t="s">
        <v>8119</v>
      </c>
      <c r="B1698" s="23" t="s">
        <v>13</v>
      </c>
      <c r="C1698" s="2" t="s">
        <v>14</v>
      </c>
      <c r="D1698" s="23" t="s">
        <v>1836</v>
      </c>
      <c r="E1698" s="2" t="s">
        <v>1396</v>
      </c>
      <c r="F1698" s="23" t="s">
        <v>15</v>
      </c>
      <c r="G1698" s="23" t="s">
        <v>3477</v>
      </c>
      <c r="H1698" s="2" t="s">
        <v>3480</v>
      </c>
      <c r="I1698" s="2" t="s">
        <v>3463</v>
      </c>
      <c r="J1698" s="81">
        <v>41.85</v>
      </c>
      <c r="K1698" s="76">
        <v>9.5238000000000003E-2</v>
      </c>
      <c r="L1698" s="80">
        <v>0.2</v>
      </c>
      <c r="M1698" s="78">
        <v>42802</v>
      </c>
      <c r="N1698" s="96" t="s">
        <v>4079</v>
      </c>
      <c r="O1698" s="23" t="s">
        <v>218</v>
      </c>
      <c r="P1698" s="23" t="s">
        <v>3466</v>
      </c>
      <c r="Q1698" s="23" t="s">
        <v>3471</v>
      </c>
      <c r="R1698" s="23" t="str">
        <f t="shared" si="211"/>
        <v>OK-Canadian-16N-7W-20</v>
      </c>
      <c r="S1698" s="23" t="str">
        <f t="shared" si="208"/>
        <v>16N-7W-20</v>
      </c>
      <c r="T1698" s="23" t="str">
        <f t="shared" si="209"/>
        <v>16</v>
      </c>
      <c r="U1698" s="23" t="str">
        <f t="shared" si="212"/>
        <v>N</v>
      </c>
      <c r="V1698" s="23" t="str">
        <f t="shared" si="210"/>
        <v>7</v>
      </c>
      <c r="W1698" s="23" t="str">
        <f t="shared" si="213"/>
        <v>W</v>
      </c>
      <c r="X1698" s="23" t="str">
        <f t="shared" si="214"/>
        <v>OK</v>
      </c>
      <c r="Y1698" s="184" t="str">
        <f t="shared" si="215"/>
        <v>L0008761</v>
      </c>
      <c r="Z1698" s="28"/>
      <c r="AA1698" s="28"/>
      <c r="AB1698" s="23"/>
    </row>
    <row r="1699" spans="1:28" ht="15">
      <c r="A1699" s="2" t="s">
        <v>8120</v>
      </c>
      <c r="B1699" s="23" t="s">
        <v>13</v>
      </c>
      <c r="C1699" s="2" t="s">
        <v>14</v>
      </c>
      <c r="D1699" s="23" t="s">
        <v>1837</v>
      </c>
      <c r="E1699" s="23" t="s">
        <v>2692</v>
      </c>
      <c r="F1699" s="23" t="s">
        <v>15</v>
      </c>
      <c r="G1699" s="23" t="s">
        <v>3477</v>
      </c>
      <c r="H1699" s="2" t="s">
        <v>3480</v>
      </c>
      <c r="I1699" s="2" t="s">
        <v>3463</v>
      </c>
      <c r="J1699" s="81">
        <v>40.909999999999997</v>
      </c>
      <c r="K1699" s="76">
        <v>1.3333333000000001</v>
      </c>
      <c r="L1699" s="80">
        <v>0.2</v>
      </c>
      <c r="M1699" s="82">
        <v>42803</v>
      </c>
      <c r="N1699" s="96" t="s">
        <v>5753</v>
      </c>
      <c r="O1699" s="23" t="s">
        <v>218</v>
      </c>
      <c r="P1699" s="23" t="s">
        <v>3466</v>
      </c>
      <c r="Q1699" s="23" t="s">
        <v>3471</v>
      </c>
      <c r="R1699" s="23" t="str">
        <f t="shared" si="211"/>
        <v>OK-Canadian-16N-7W-20</v>
      </c>
      <c r="S1699" s="23" t="str">
        <f t="shared" si="208"/>
        <v>16N-7W-20</v>
      </c>
      <c r="T1699" s="23" t="str">
        <f t="shared" si="209"/>
        <v>16</v>
      </c>
      <c r="U1699" s="23" t="str">
        <f t="shared" si="212"/>
        <v>N</v>
      </c>
      <c r="V1699" s="23" t="str">
        <f t="shared" si="210"/>
        <v>7</v>
      </c>
      <c r="W1699" s="23" t="str">
        <f t="shared" si="213"/>
        <v>W</v>
      </c>
      <c r="X1699" s="23" t="str">
        <f t="shared" si="214"/>
        <v>OK</v>
      </c>
      <c r="Y1699" s="184" t="str">
        <f t="shared" si="215"/>
        <v>L0008762</v>
      </c>
      <c r="Z1699" s="28"/>
      <c r="AA1699" s="28"/>
      <c r="AB1699" s="23"/>
    </row>
    <row r="1700" spans="1:28" ht="15">
      <c r="A1700" s="23" t="s">
        <v>8121</v>
      </c>
      <c r="B1700" s="23" t="s">
        <v>13</v>
      </c>
      <c r="C1700" s="2" t="s">
        <v>14</v>
      </c>
      <c r="D1700" s="23" t="s">
        <v>1838</v>
      </c>
      <c r="E1700" s="23" t="s">
        <v>3188</v>
      </c>
      <c r="F1700" s="23" t="s">
        <v>15</v>
      </c>
      <c r="G1700" s="23" t="s">
        <v>3477</v>
      </c>
      <c r="H1700" s="79" t="s">
        <v>3517</v>
      </c>
      <c r="I1700" s="2" t="s">
        <v>16</v>
      </c>
      <c r="J1700" s="81">
        <v>40.29</v>
      </c>
      <c r="K1700" s="76">
        <v>0.11562500000000001</v>
      </c>
      <c r="L1700" s="80">
        <v>0.1875</v>
      </c>
      <c r="M1700" s="82">
        <v>42786</v>
      </c>
      <c r="N1700" s="96" t="s">
        <v>5754</v>
      </c>
      <c r="O1700" s="23" t="s">
        <v>284</v>
      </c>
      <c r="P1700" s="23" t="s">
        <v>3465</v>
      </c>
      <c r="Q1700" s="23" t="s">
        <v>3472</v>
      </c>
      <c r="R1700" s="23" t="str">
        <f t="shared" si="211"/>
        <v>OK-Canadian-15N-8W-9</v>
      </c>
      <c r="S1700" s="23" t="str">
        <f t="shared" si="208"/>
        <v>15N-8W-9</v>
      </c>
      <c r="T1700" s="23" t="str">
        <f t="shared" si="209"/>
        <v>15</v>
      </c>
      <c r="U1700" s="23" t="str">
        <f t="shared" si="212"/>
        <v>N</v>
      </c>
      <c r="V1700" s="23" t="str">
        <f t="shared" si="210"/>
        <v>8</v>
      </c>
      <c r="W1700" s="23" t="str">
        <f t="shared" si="213"/>
        <v>W</v>
      </c>
      <c r="X1700" s="23" t="str">
        <f t="shared" si="214"/>
        <v>OK</v>
      </c>
      <c r="Y1700" s="184" t="str">
        <f t="shared" si="215"/>
        <v>L0008763</v>
      </c>
      <c r="Z1700" s="28"/>
      <c r="AA1700" s="28"/>
      <c r="AB1700" s="23"/>
    </row>
    <row r="1701" spans="1:28" ht="15">
      <c r="A1701" s="2" t="s">
        <v>8122</v>
      </c>
      <c r="B1701" s="23" t="s">
        <v>13</v>
      </c>
      <c r="C1701" s="2" t="s">
        <v>14</v>
      </c>
      <c r="D1701" s="23" t="s">
        <v>1839</v>
      </c>
      <c r="E1701" s="2" t="s">
        <v>1396</v>
      </c>
      <c r="F1701" s="23" t="s">
        <v>15</v>
      </c>
      <c r="G1701" s="23" t="s">
        <v>3477</v>
      </c>
      <c r="H1701" s="79" t="s">
        <v>3517</v>
      </c>
      <c r="I1701" s="2" t="s">
        <v>16</v>
      </c>
      <c r="J1701" s="81">
        <v>41.91</v>
      </c>
      <c r="K1701" s="76">
        <v>0.11562500000000001</v>
      </c>
      <c r="L1701" s="80">
        <v>0.1875</v>
      </c>
      <c r="M1701" s="82">
        <v>43256</v>
      </c>
      <c r="N1701" s="96" t="s">
        <v>5755</v>
      </c>
      <c r="O1701" s="23" t="s">
        <v>284</v>
      </c>
      <c r="P1701" s="23" t="s">
        <v>3465</v>
      </c>
      <c r="Q1701" s="23" t="s">
        <v>3472</v>
      </c>
      <c r="R1701" s="23" t="str">
        <f t="shared" si="211"/>
        <v>OK-Canadian-15N-8W-9</v>
      </c>
      <c r="S1701" s="23" t="str">
        <f t="shared" si="208"/>
        <v>15N-8W-9</v>
      </c>
      <c r="T1701" s="23" t="str">
        <f t="shared" si="209"/>
        <v>15</v>
      </c>
      <c r="U1701" s="23" t="str">
        <f t="shared" si="212"/>
        <v>N</v>
      </c>
      <c r="V1701" s="23" t="str">
        <f t="shared" si="210"/>
        <v>8</v>
      </c>
      <c r="W1701" s="23" t="str">
        <f t="shared" si="213"/>
        <v>W</v>
      </c>
      <c r="X1701" s="23" t="str">
        <f t="shared" si="214"/>
        <v>OK</v>
      </c>
      <c r="Y1701" s="184" t="str">
        <f t="shared" si="215"/>
        <v>L0008764</v>
      </c>
      <c r="Z1701" s="28"/>
      <c r="AA1701" s="28"/>
      <c r="AB1701" s="23"/>
    </row>
    <row r="1702" spans="1:28" ht="15">
      <c r="A1702" s="2" t="s">
        <v>8123</v>
      </c>
      <c r="B1702" s="79" t="s">
        <v>13</v>
      </c>
      <c r="C1702" s="2" t="s">
        <v>14</v>
      </c>
      <c r="D1702" s="23" t="s">
        <v>1840</v>
      </c>
      <c r="E1702" s="2" t="s">
        <v>215</v>
      </c>
      <c r="F1702" s="23" t="s">
        <v>15</v>
      </c>
      <c r="G1702" s="23" t="s">
        <v>3477</v>
      </c>
      <c r="H1702" s="79" t="s">
        <v>3517</v>
      </c>
      <c r="I1702" s="2" t="s">
        <v>16</v>
      </c>
      <c r="J1702" s="81">
        <v>34.51</v>
      </c>
      <c r="K1702" s="76">
        <v>0.23125000000000001</v>
      </c>
      <c r="L1702" s="80">
        <v>0.1875</v>
      </c>
      <c r="M1702" s="78">
        <v>42776</v>
      </c>
      <c r="N1702" s="96" t="s">
        <v>5756</v>
      </c>
      <c r="O1702" s="23" t="s">
        <v>284</v>
      </c>
      <c r="P1702" s="23" t="s">
        <v>3465</v>
      </c>
      <c r="Q1702" s="23" t="s">
        <v>3472</v>
      </c>
      <c r="R1702" s="23" t="str">
        <f t="shared" si="211"/>
        <v>OK-Canadian-15N-8W-9</v>
      </c>
      <c r="S1702" s="23" t="str">
        <f t="shared" si="208"/>
        <v>15N-8W-9</v>
      </c>
      <c r="T1702" s="23" t="str">
        <f t="shared" si="209"/>
        <v>15</v>
      </c>
      <c r="U1702" s="23" t="str">
        <f t="shared" si="212"/>
        <v>N</v>
      </c>
      <c r="V1702" s="23" t="str">
        <f t="shared" si="210"/>
        <v>8</v>
      </c>
      <c r="W1702" s="23" t="str">
        <f t="shared" si="213"/>
        <v>W</v>
      </c>
      <c r="X1702" s="23" t="str">
        <f t="shared" si="214"/>
        <v>OK</v>
      </c>
      <c r="Y1702" s="184" t="str">
        <f t="shared" si="215"/>
        <v>L0008765</v>
      </c>
      <c r="Z1702" s="28"/>
      <c r="AA1702" s="28"/>
      <c r="AB1702" s="23"/>
    </row>
    <row r="1703" spans="1:28" ht="15">
      <c r="A1703" s="23" t="s">
        <v>8124</v>
      </c>
      <c r="B1703" s="23" t="s">
        <v>13</v>
      </c>
      <c r="C1703" s="2" t="s">
        <v>14</v>
      </c>
      <c r="D1703" s="23" t="s">
        <v>1841</v>
      </c>
      <c r="E1703" s="23" t="s">
        <v>2207</v>
      </c>
      <c r="F1703" s="23" t="s">
        <v>15</v>
      </c>
      <c r="G1703" s="23" t="s">
        <v>3477</v>
      </c>
      <c r="H1703" s="23" t="s">
        <v>3511</v>
      </c>
      <c r="I1703" s="2" t="s">
        <v>16</v>
      </c>
      <c r="J1703" s="81">
        <v>41.26</v>
      </c>
      <c r="K1703" s="76">
        <v>3.4</v>
      </c>
      <c r="L1703" s="80">
        <v>0.2</v>
      </c>
      <c r="M1703" s="82">
        <v>42799</v>
      </c>
      <c r="N1703" s="96" t="s">
        <v>5757</v>
      </c>
      <c r="O1703" s="23" t="s">
        <v>265</v>
      </c>
      <c r="P1703" s="23" t="s">
        <v>3466</v>
      </c>
      <c r="Q1703" s="23" t="s">
        <v>3473</v>
      </c>
      <c r="R1703" s="23" t="str">
        <f t="shared" si="211"/>
        <v>OK-Canadian-16N-9W-12</v>
      </c>
      <c r="S1703" s="23" t="str">
        <f t="shared" si="208"/>
        <v>16N-9W-12</v>
      </c>
      <c r="T1703" s="23" t="str">
        <f t="shared" si="209"/>
        <v>16</v>
      </c>
      <c r="U1703" s="23" t="str">
        <f t="shared" si="212"/>
        <v>N</v>
      </c>
      <c r="V1703" s="23" t="str">
        <f t="shared" si="210"/>
        <v>9</v>
      </c>
      <c r="W1703" s="23" t="str">
        <f t="shared" si="213"/>
        <v>W</v>
      </c>
      <c r="X1703" s="23" t="str">
        <f t="shared" si="214"/>
        <v>OK</v>
      </c>
      <c r="Y1703" s="184" t="str">
        <f t="shared" si="215"/>
        <v>L0008766</v>
      </c>
      <c r="Z1703" s="28"/>
      <c r="AA1703" s="28"/>
      <c r="AB1703" s="23"/>
    </row>
    <row r="1704" spans="1:28" ht="15">
      <c r="A1704" s="2" t="s">
        <v>8125</v>
      </c>
      <c r="B1704" s="23" t="s">
        <v>13</v>
      </c>
      <c r="C1704" s="2" t="s">
        <v>14</v>
      </c>
      <c r="D1704" s="23" t="s">
        <v>1842</v>
      </c>
      <c r="E1704" s="23" t="s">
        <v>1777</v>
      </c>
      <c r="F1704" s="23" t="s">
        <v>15</v>
      </c>
      <c r="G1704" s="23" t="s">
        <v>3477</v>
      </c>
      <c r="H1704" s="23" t="s">
        <v>3512</v>
      </c>
      <c r="I1704" s="2" t="s">
        <v>16</v>
      </c>
      <c r="J1704" s="81">
        <v>77.34</v>
      </c>
      <c r="K1704" s="76">
        <v>10.0175</v>
      </c>
      <c r="L1704" s="80">
        <v>0.1875</v>
      </c>
      <c r="M1704" s="82">
        <v>42826</v>
      </c>
      <c r="N1704" s="96" t="s">
        <v>4080</v>
      </c>
      <c r="O1704" s="23" t="s">
        <v>683</v>
      </c>
      <c r="P1704" s="23" t="s">
        <v>3466</v>
      </c>
      <c r="Q1704" s="23" t="s">
        <v>3471</v>
      </c>
      <c r="R1704" s="23" t="str">
        <f t="shared" si="211"/>
        <v>OK-Canadian-16N-7W-7</v>
      </c>
      <c r="S1704" s="23" t="str">
        <f t="shared" si="208"/>
        <v>16N-7W-7</v>
      </c>
      <c r="T1704" s="23" t="str">
        <f t="shared" si="209"/>
        <v>16</v>
      </c>
      <c r="U1704" s="23" t="str">
        <f t="shared" si="212"/>
        <v>N</v>
      </c>
      <c r="V1704" s="23" t="str">
        <f t="shared" si="210"/>
        <v>7</v>
      </c>
      <c r="W1704" s="23" t="str">
        <f t="shared" si="213"/>
        <v>W</v>
      </c>
      <c r="X1704" s="23" t="str">
        <f t="shared" si="214"/>
        <v>OK</v>
      </c>
      <c r="Y1704" s="184" t="str">
        <f t="shared" si="215"/>
        <v>L0008767</v>
      </c>
      <c r="Z1704" s="28"/>
      <c r="AA1704" s="28"/>
      <c r="AB1704" s="23"/>
    </row>
    <row r="1705" spans="1:28" ht="15">
      <c r="A1705" s="2" t="s">
        <v>8126</v>
      </c>
      <c r="B1705" s="23" t="s">
        <v>13</v>
      </c>
      <c r="C1705" s="2" t="s">
        <v>14</v>
      </c>
      <c r="D1705" s="23" t="s">
        <v>1843</v>
      </c>
      <c r="E1705" s="23" t="s">
        <v>2147</v>
      </c>
      <c r="F1705" s="23" t="s">
        <v>15</v>
      </c>
      <c r="G1705" s="23" t="s">
        <v>3477</v>
      </c>
      <c r="H1705" s="2" t="s">
        <v>3480</v>
      </c>
      <c r="I1705" s="2" t="s">
        <v>3463</v>
      </c>
      <c r="J1705" s="81">
        <v>36.26</v>
      </c>
      <c r="K1705" s="76">
        <v>0.14285709999999999</v>
      </c>
      <c r="L1705" s="80">
        <v>0.125</v>
      </c>
      <c r="M1705" s="82">
        <v>43290</v>
      </c>
      <c r="N1705" s="96" t="s">
        <v>5758</v>
      </c>
      <c r="O1705" s="23" t="s">
        <v>218</v>
      </c>
      <c r="P1705" s="23" t="s">
        <v>3466</v>
      </c>
      <c r="Q1705" s="23" t="s">
        <v>3471</v>
      </c>
      <c r="R1705" s="23" t="str">
        <f t="shared" si="211"/>
        <v>OK-Canadian-16N-7W-20</v>
      </c>
      <c r="S1705" s="23" t="str">
        <f t="shared" si="208"/>
        <v>16N-7W-20</v>
      </c>
      <c r="T1705" s="23" t="str">
        <f t="shared" si="209"/>
        <v>16</v>
      </c>
      <c r="U1705" s="23" t="str">
        <f t="shared" si="212"/>
        <v>N</v>
      </c>
      <c r="V1705" s="23" t="str">
        <f t="shared" si="210"/>
        <v>7</v>
      </c>
      <c r="W1705" s="23" t="str">
        <f t="shared" si="213"/>
        <v>W</v>
      </c>
      <c r="X1705" s="23" t="str">
        <f t="shared" si="214"/>
        <v>OK</v>
      </c>
      <c r="Y1705" s="184" t="str">
        <f t="shared" si="215"/>
        <v>L0008768</v>
      </c>
      <c r="Z1705" s="28"/>
      <c r="AA1705" s="28"/>
      <c r="AB1705" s="23"/>
    </row>
    <row r="1706" spans="1:28" ht="15">
      <c r="A1706" s="23" t="s">
        <v>8127</v>
      </c>
      <c r="B1706" s="23" t="s">
        <v>13</v>
      </c>
      <c r="C1706" s="2" t="s">
        <v>14</v>
      </c>
      <c r="D1706" s="23" t="s">
        <v>1844</v>
      </c>
      <c r="E1706" s="2" t="s">
        <v>354</v>
      </c>
      <c r="F1706" s="23" t="s">
        <v>15</v>
      </c>
      <c r="G1706" s="23" t="s">
        <v>3477</v>
      </c>
      <c r="H1706" s="23" t="s">
        <v>3513</v>
      </c>
      <c r="I1706" s="2" t="s">
        <v>16</v>
      </c>
      <c r="J1706" s="81">
        <v>184.18</v>
      </c>
      <c r="K1706" s="76">
        <v>7.5000999999999998</v>
      </c>
      <c r="L1706" s="80">
        <v>0.1875</v>
      </c>
      <c r="M1706" s="78">
        <v>42828</v>
      </c>
      <c r="N1706" s="96" t="s">
        <v>4081</v>
      </c>
      <c r="O1706" s="23" t="s">
        <v>683</v>
      </c>
      <c r="P1706" s="23" t="s">
        <v>3465</v>
      </c>
      <c r="Q1706" s="23" t="s">
        <v>3471</v>
      </c>
      <c r="R1706" s="23" t="str">
        <f t="shared" si="211"/>
        <v>OK-Canadian-15N-7W-7</v>
      </c>
      <c r="S1706" s="23" t="str">
        <f t="shared" si="208"/>
        <v>15N-7W-7</v>
      </c>
      <c r="T1706" s="23" t="str">
        <f t="shared" si="209"/>
        <v>15</v>
      </c>
      <c r="U1706" s="23" t="str">
        <f t="shared" si="212"/>
        <v>N</v>
      </c>
      <c r="V1706" s="23" t="str">
        <f t="shared" si="210"/>
        <v>7</v>
      </c>
      <c r="W1706" s="23" t="str">
        <f t="shared" si="213"/>
        <v>W</v>
      </c>
      <c r="X1706" s="23" t="str">
        <f t="shared" si="214"/>
        <v>OK</v>
      </c>
      <c r="Y1706" s="184" t="str">
        <f t="shared" si="215"/>
        <v>L0008769</v>
      </c>
      <c r="Z1706" s="28"/>
      <c r="AA1706" s="28"/>
      <c r="AB1706" s="23"/>
    </row>
    <row r="1707" spans="1:28" ht="15">
      <c r="A1707" s="2" t="s">
        <v>8128</v>
      </c>
      <c r="B1707" s="23" t="s">
        <v>13</v>
      </c>
      <c r="C1707" s="2" t="s">
        <v>14</v>
      </c>
      <c r="D1707" s="23" t="s">
        <v>1845</v>
      </c>
      <c r="E1707" s="23" t="s">
        <v>2404</v>
      </c>
      <c r="F1707" s="23" t="s">
        <v>15</v>
      </c>
      <c r="G1707" s="23" t="s">
        <v>3477</v>
      </c>
      <c r="H1707" s="23" t="s">
        <v>3513</v>
      </c>
      <c r="I1707" s="2" t="s">
        <v>16</v>
      </c>
      <c r="J1707" s="81">
        <v>255.55</v>
      </c>
      <c r="K1707" s="76">
        <v>61.127499999999998</v>
      </c>
      <c r="L1707" s="80">
        <v>0.25</v>
      </c>
      <c r="M1707" s="82">
        <v>42822</v>
      </c>
      <c r="N1707" s="96" t="s">
        <v>4082</v>
      </c>
      <c r="O1707" s="23" t="s">
        <v>115</v>
      </c>
      <c r="P1707" s="23" t="s">
        <v>3465</v>
      </c>
      <c r="Q1707" s="23" t="s">
        <v>3471</v>
      </c>
      <c r="R1707" s="23" t="str">
        <f t="shared" si="211"/>
        <v>OK-Canadian-15N-7W-6</v>
      </c>
      <c r="S1707" s="23" t="str">
        <f t="shared" si="208"/>
        <v>15N-7W-6</v>
      </c>
      <c r="T1707" s="23" t="str">
        <f t="shared" si="209"/>
        <v>15</v>
      </c>
      <c r="U1707" s="23" t="str">
        <f t="shared" si="212"/>
        <v>N</v>
      </c>
      <c r="V1707" s="23" t="str">
        <f t="shared" si="210"/>
        <v>7</v>
      </c>
      <c r="W1707" s="23" t="str">
        <f t="shared" si="213"/>
        <v>W</v>
      </c>
      <c r="X1707" s="23" t="str">
        <f t="shared" si="214"/>
        <v>OK</v>
      </c>
      <c r="Y1707" s="184" t="str">
        <f t="shared" si="215"/>
        <v>L0008770</v>
      </c>
      <c r="Z1707" s="28"/>
      <c r="AA1707" s="28"/>
      <c r="AB1707" s="23"/>
    </row>
    <row r="1708" spans="1:28" ht="15">
      <c r="A1708" s="2" t="s">
        <v>8129</v>
      </c>
      <c r="B1708" s="23" t="s">
        <v>13</v>
      </c>
      <c r="C1708" s="2" t="s">
        <v>14</v>
      </c>
      <c r="D1708" s="23" t="s">
        <v>1846</v>
      </c>
      <c r="E1708" s="23" t="s">
        <v>2799</v>
      </c>
      <c r="F1708" s="23" t="s">
        <v>15</v>
      </c>
      <c r="G1708" s="23" t="s">
        <v>3477</v>
      </c>
      <c r="H1708" s="23" t="s">
        <v>3513</v>
      </c>
      <c r="I1708" s="2" t="s">
        <v>16</v>
      </c>
      <c r="J1708" s="81">
        <v>19.82</v>
      </c>
      <c r="K1708" s="76">
        <v>5</v>
      </c>
      <c r="L1708" s="80">
        <v>0.25</v>
      </c>
      <c r="M1708" s="82">
        <v>42836</v>
      </c>
      <c r="N1708" s="96" t="s">
        <v>4083</v>
      </c>
      <c r="O1708" s="23" t="s">
        <v>683</v>
      </c>
      <c r="P1708" s="23" t="s">
        <v>3465</v>
      </c>
      <c r="Q1708" s="23" t="s">
        <v>3471</v>
      </c>
      <c r="R1708" s="23" t="str">
        <f t="shared" si="211"/>
        <v>OK-Canadian-15N-7W-7</v>
      </c>
      <c r="S1708" s="23" t="str">
        <f t="shared" si="208"/>
        <v>15N-7W-7</v>
      </c>
      <c r="T1708" s="23" t="str">
        <f t="shared" si="209"/>
        <v>15</v>
      </c>
      <c r="U1708" s="23" t="str">
        <f t="shared" si="212"/>
        <v>N</v>
      </c>
      <c r="V1708" s="23" t="str">
        <f t="shared" si="210"/>
        <v>7</v>
      </c>
      <c r="W1708" s="23" t="str">
        <f t="shared" si="213"/>
        <v>W</v>
      </c>
      <c r="X1708" s="23" t="str">
        <f t="shared" si="214"/>
        <v>OK</v>
      </c>
      <c r="Y1708" s="184" t="str">
        <f t="shared" si="215"/>
        <v>L0008771</v>
      </c>
      <c r="Z1708" s="28"/>
      <c r="AA1708" s="28"/>
      <c r="AB1708" s="23"/>
    </row>
    <row r="1709" spans="1:28" ht="15">
      <c r="A1709" s="23" t="s">
        <v>8130</v>
      </c>
      <c r="B1709" s="23" t="s">
        <v>13</v>
      </c>
      <c r="C1709" s="2" t="s">
        <v>14</v>
      </c>
      <c r="D1709" s="23" t="s">
        <v>1847</v>
      </c>
      <c r="E1709" s="2" t="s">
        <v>1177</v>
      </c>
      <c r="F1709" s="23" t="s">
        <v>15</v>
      </c>
      <c r="G1709" s="23" t="s">
        <v>3477</v>
      </c>
      <c r="H1709" s="2" t="s">
        <v>3480</v>
      </c>
      <c r="I1709" s="2" t="s">
        <v>3463</v>
      </c>
      <c r="J1709" s="81">
        <v>41.81</v>
      </c>
      <c r="K1709" s="76">
        <v>13.333333</v>
      </c>
      <c r="L1709" s="80">
        <v>0.25</v>
      </c>
      <c r="M1709" s="82">
        <v>43306</v>
      </c>
      <c r="N1709" s="94" t="s">
        <v>4084</v>
      </c>
      <c r="O1709" s="23" t="s">
        <v>135</v>
      </c>
      <c r="P1709" s="23" t="s">
        <v>3466</v>
      </c>
      <c r="Q1709" s="23" t="s">
        <v>3471</v>
      </c>
      <c r="R1709" s="23" t="str">
        <f t="shared" si="211"/>
        <v>OK-Canadian-16N-7W-8</v>
      </c>
      <c r="S1709" s="23" t="str">
        <f t="shared" si="208"/>
        <v>16N-7W-8</v>
      </c>
      <c r="T1709" s="23" t="str">
        <f t="shared" si="209"/>
        <v>16</v>
      </c>
      <c r="U1709" s="23" t="str">
        <f t="shared" si="212"/>
        <v>N</v>
      </c>
      <c r="V1709" s="23" t="str">
        <f t="shared" si="210"/>
        <v>7</v>
      </c>
      <c r="W1709" s="23" t="str">
        <f t="shared" si="213"/>
        <v>W</v>
      </c>
      <c r="X1709" s="23" t="str">
        <f t="shared" si="214"/>
        <v>OK</v>
      </c>
      <c r="Y1709" s="184" t="str">
        <f t="shared" si="215"/>
        <v>L0008772</v>
      </c>
      <c r="Z1709" s="28"/>
      <c r="AA1709" s="28"/>
      <c r="AB1709" s="23"/>
    </row>
    <row r="1710" spans="1:28" ht="15">
      <c r="A1710" s="2" t="s">
        <v>8131</v>
      </c>
      <c r="B1710" s="23" t="s">
        <v>13</v>
      </c>
      <c r="C1710" s="2" t="s">
        <v>14</v>
      </c>
      <c r="D1710" s="23" t="s">
        <v>1848</v>
      </c>
      <c r="E1710" s="2" t="s">
        <v>766</v>
      </c>
      <c r="F1710" s="23" t="s">
        <v>15</v>
      </c>
      <c r="G1710" s="23" t="s">
        <v>3477</v>
      </c>
      <c r="H1710" s="79" t="s">
        <v>3517</v>
      </c>
      <c r="I1710" s="2" t="s">
        <v>16</v>
      </c>
      <c r="J1710" s="81">
        <v>43.13</v>
      </c>
      <c r="K1710" s="76">
        <v>1.6187499999999999</v>
      </c>
      <c r="L1710" s="80">
        <v>0.2</v>
      </c>
      <c r="M1710" s="78">
        <v>42824</v>
      </c>
      <c r="N1710" s="94" t="s">
        <v>4085</v>
      </c>
      <c r="O1710" s="23" t="s">
        <v>284</v>
      </c>
      <c r="P1710" s="23" t="s">
        <v>3465</v>
      </c>
      <c r="Q1710" s="23" t="s">
        <v>3472</v>
      </c>
      <c r="R1710" s="23" t="str">
        <f t="shared" si="211"/>
        <v>OK-Canadian-15N-8W-9</v>
      </c>
      <c r="S1710" s="23" t="str">
        <f t="shared" si="208"/>
        <v>15N-8W-9</v>
      </c>
      <c r="T1710" s="23" t="str">
        <f t="shared" si="209"/>
        <v>15</v>
      </c>
      <c r="U1710" s="23" t="str">
        <f t="shared" si="212"/>
        <v>N</v>
      </c>
      <c r="V1710" s="23" t="str">
        <f t="shared" si="210"/>
        <v>8</v>
      </c>
      <c r="W1710" s="23" t="str">
        <f t="shared" si="213"/>
        <v>W</v>
      </c>
      <c r="X1710" s="23" t="str">
        <f t="shared" si="214"/>
        <v>OK</v>
      </c>
      <c r="Y1710" s="184" t="str">
        <f t="shared" si="215"/>
        <v>L0008773</v>
      </c>
      <c r="Z1710" s="28"/>
      <c r="AA1710" s="28"/>
      <c r="AB1710" s="23"/>
    </row>
    <row r="1711" spans="1:28" ht="15">
      <c r="A1711" s="2" t="s">
        <v>8132</v>
      </c>
      <c r="B1711" s="23" t="s">
        <v>13</v>
      </c>
      <c r="C1711" s="2" t="s">
        <v>14</v>
      </c>
      <c r="D1711" s="23" t="s">
        <v>1849</v>
      </c>
      <c r="E1711" s="2" t="s">
        <v>1051</v>
      </c>
      <c r="F1711" s="23" t="s">
        <v>15</v>
      </c>
      <c r="G1711" s="23" t="s">
        <v>3477</v>
      </c>
      <c r="H1711" s="79" t="s">
        <v>3517</v>
      </c>
      <c r="I1711" s="2" t="s">
        <v>16</v>
      </c>
      <c r="J1711" s="81">
        <v>42.53</v>
      </c>
      <c r="K1711" s="76">
        <v>1.6187499999999999</v>
      </c>
      <c r="L1711" s="80">
        <v>0.2</v>
      </c>
      <c r="M1711" s="82">
        <v>42820</v>
      </c>
      <c r="N1711" s="94" t="s">
        <v>4703</v>
      </c>
      <c r="O1711" s="23" t="s">
        <v>284</v>
      </c>
      <c r="P1711" s="23" t="s">
        <v>3465</v>
      </c>
      <c r="Q1711" s="23" t="s">
        <v>3472</v>
      </c>
      <c r="R1711" s="23" t="str">
        <f t="shared" si="211"/>
        <v>OK-Canadian-15N-8W-9</v>
      </c>
      <c r="S1711" s="23" t="str">
        <f t="shared" si="208"/>
        <v>15N-8W-9</v>
      </c>
      <c r="T1711" s="23" t="str">
        <f t="shared" si="209"/>
        <v>15</v>
      </c>
      <c r="U1711" s="23" t="str">
        <f t="shared" si="212"/>
        <v>N</v>
      </c>
      <c r="V1711" s="23" t="str">
        <f t="shared" si="210"/>
        <v>8</v>
      </c>
      <c r="W1711" s="23" t="str">
        <f t="shared" si="213"/>
        <v>W</v>
      </c>
      <c r="X1711" s="23" t="str">
        <f t="shared" si="214"/>
        <v>OK</v>
      </c>
      <c r="Y1711" s="184" t="str">
        <f t="shared" si="215"/>
        <v>L0008774</v>
      </c>
      <c r="Z1711" s="28"/>
      <c r="AA1711" s="28"/>
      <c r="AB1711" s="23"/>
    </row>
    <row r="1712" spans="1:28" ht="15">
      <c r="A1712" s="23" t="s">
        <v>8133</v>
      </c>
      <c r="B1712" s="23" t="s">
        <v>13</v>
      </c>
      <c r="C1712" s="2" t="s">
        <v>14</v>
      </c>
      <c r="D1712" s="23" t="s">
        <v>1850</v>
      </c>
      <c r="E1712" s="23" t="s">
        <v>2207</v>
      </c>
      <c r="F1712" s="23" t="s">
        <v>15</v>
      </c>
      <c r="G1712" s="23" t="s">
        <v>3477</v>
      </c>
      <c r="H1712" s="23" t="s">
        <v>3517</v>
      </c>
      <c r="I1712" s="2" t="s">
        <v>16</v>
      </c>
      <c r="J1712" s="81">
        <v>43.18</v>
      </c>
      <c r="K1712" s="76">
        <v>6.0125000000000002</v>
      </c>
      <c r="L1712" s="80">
        <v>0.2</v>
      </c>
      <c r="M1712" s="82">
        <v>42834</v>
      </c>
      <c r="N1712" s="96" t="s">
        <v>4086</v>
      </c>
      <c r="O1712" s="23" t="s">
        <v>284</v>
      </c>
      <c r="P1712" s="23" t="s">
        <v>3465</v>
      </c>
      <c r="Q1712" s="23" t="s">
        <v>3472</v>
      </c>
      <c r="R1712" s="23" t="str">
        <f t="shared" si="211"/>
        <v>OK-Canadian-15N-8W-9</v>
      </c>
      <c r="S1712" s="23" t="str">
        <f t="shared" si="208"/>
        <v>15N-8W-9</v>
      </c>
      <c r="T1712" s="23" t="str">
        <f t="shared" si="209"/>
        <v>15</v>
      </c>
      <c r="U1712" s="23" t="str">
        <f t="shared" si="212"/>
        <v>N</v>
      </c>
      <c r="V1712" s="23" t="str">
        <f t="shared" si="210"/>
        <v>8</v>
      </c>
      <c r="W1712" s="23" t="str">
        <f t="shared" si="213"/>
        <v>W</v>
      </c>
      <c r="X1712" s="23" t="str">
        <f t="shared" si="214"/>
        <v>OK</v>
      </c>
      <c r="Y1712" s="184" t="str">
        <f t="shared" si="215"/>
        <v>L0008775</v>
      </c>
      <c r="Z1712" s="28"/>
      <c r="AA1712" s="28"/>
      <c r="AB1712" s="23"/>
    </row>
    <row r="1713" spans="1:28" ht="15">
      <c r="A1713" s="2" t="s">
        <v>8134</v>
      </c>
      <c r="B1713" s="23" t="s">
        <v>13</v>
      </c>
      <c r="C1713" s="2" t="s">
        <v>14</v>
      </c>
      <c r="D1713" s="23" t="s">
        <v>1851</v>
      </c>
      <c r="E1713" s="23" t="s">
        <v>1589</v>
      </c>
      <c r="F1713" s="23" t="s">
        <v>15</v>
      </c>
      <c r="G1713" s="23" t="s">
        <v>3477</v>
      </c>
      <c r="H1713" s="2" t="s">
        <v>3480</v>
      </c>
      <c r="I1713" s="2" t="s">
        <v>3463</v>
      </c>
      <c r="J1713" s="81">
        <v>175.9</v>
      </c>
      <c r="K1713" s="76">
        <v>82.5</v>
      </c>
      <c r="L1713" s="80">
        <v>0.1875</v>
      </c>
      <c r="M1713" s="82">
        <v>43303</v>
      </c>
      <c r="N1713" s="96" t="s">
        <v>4704</v>
      </c>
      <c r="O1713" s="23" t="s">
        <v>284</v>
      </c>
      <c r="P1713" s="23" t="s">
        <v>3466</v>
      </c>
      <c r="Q1713" s="23" t="s">
        <v>3471</v>
      </c>
      <c r="R1713" s="23" t="str">
        <f t="shared" si="211"/>
        <v>OK-Canadian-16N-7W-9</v>
      </c>
      <c r="S1713" s="23" t="str">
        <f t="shared" si="208"/>
        <v>16N-7W-9</v>
      </c>
      <c r="T1713" s="23" t="str">
        <f t="shared" si="209"/>
        <v>16</v>
      </c>
      <c r="U1713" s="23" t="str">
        <f t="shared" si="212"/>
        <v>N</v>
      </c>
      <c r="V1713" s="23" t="str">
        <f t="shared" si="210"/>
        <v>7</v>
      </c>
      <c r="W1713" s="23" t="str">
        <f t="shared" si="213"/>
        <v>W</v>
      </c>
      <c r="X1713" s="23" t="str">
        <f t="shared" si="214"/>
        <v>OK</v>
      </c>
      <c r="Y1713" s="184" t="str">
        <f t="shared" si="215"/>
        <v>L0008776</v>
      </c>
      <c r="Z1713" s="28"/>
      <c r="AA1713" s="28"/>
      <c r="AB1713" s="23"/>
    </row>
    <row r="1714" spans="1:28" ht="15">
      <c r="A1714" s="2" t="s">
        <v>8135</v>
      </c>
      <c r="B1714" s="23" t="s">
        <v>13</v>
      </c>
      <c r="C1714" s="2" t="s">
        <v>14</v>
      </c>
      <c r="D1714" s="23" t="s">
        <v>1852</v>
      </c>
      <c r="E1714" s="2" t="s">
        <v>116</v>
      </c>
      <c r="F1714" s="23" t="s">
        <v>15</v>
      </c>
      <c r="G1714" s="23" t="s">
        <v>3477</v>
      </c>
      <c r="H1714" s="2" t="s">
        <v>3480</v>
      </c>
      <c r="I1714" s="2" t="s">
        <v>3463</v>
      </c>
      <c r="J1714" s="81">
        <v>203.17</v>
      </c>
      <c r="K1714" s="76">
        <v>50.717500000000001</v>
      </c>
      <c r="L1714" s="80">
        <v>0.1875</v>
      </c>
      <c r="M1714" s="78">
        <v>42823</v>
      </c>
      <c r="N1714" s="96" t="s">
        <v>4091</v>
      </c>
      <c r="O1714" s="23" t="s">
        <v>112</v>
      </c>
      <c r="P1714" s="23" t="s">
        <v>3466</v>
      </c>
      <c r="Q1714" s="23" t="s">
        <v>3471</v>
      </c>
      <c r="R1714" s="23" t="str">
        <f t="shared" si="211"/>
        <v>OK-Canadian-16N-7W-10</v>
      </c>
      <c r="S1714" s="23" t="str">
        <f t="shared" si="208"/>
        <v>16N-7W-10</v>
      </c>
      <c r="T1714" s="23" t="str">
        <f t="shared" si="209"/>
        <v>16</v>
      </c>
      <c r="U1714" s="23" t="str">
        <f t="shared" si="212"/>
        <v>N</v>
      </c>
      <c r="V1714" s="23" t="str">
        <f t="shared" si="210"/>
        <v>7</v>
      </c>
      <c r="W1714" s="23" t="str">
        <f t="shared" si="213"/>
        <v>W</v>
      </c>
      <c r="X1714" s="23" t="str">
        <f t="shared" si="214"/>
        <v>OK</v>
      </c>
      <c r="Y1714" s="184" t="str">
        <f t="shared" si="215"/>
        <v>L0008777</v>
      </c>
      <c r="Z1714" s="28"/>
      <c r="AA1714" s="28"/>
      <c r="AB1714" s="23"/>
    </row>
    <row r="1715" spans="1:28" ht="15">
      <c r="A1715" s="23" t="s">
        <v>8136</v>
      </c>
      <c r="B1715" s="23" t="s">
        <v>13</v>
      </c>
      <c r="C1715" s="2" t="s">
        <v>14</v>
      </c>
      <c r="D1715" s="23" t="s">
        <v>1853</v>
      </c>
      <c r="E1715" s="23" t="s">
        <v>1589</v>
      </c>
      <c r="F1715" s="23" t="s">
        <v>15</v>
      </c>
      <c r="G1715" s="23" t="s">
        <v>3477</v>
      </c>
      <c r="H1715" s="79" t="s">
        <v>3519</v>
      </c>
      <c r="I1715" s="2" t="s">
        <v>16</v>
      </c>
      <c r="J1715" s="81">
        <v>45.89</v>
      </c>
      <c r="K1715" s="76">
        <v>7.2458333000000001</v>
      </c>
      <c r="L1715" s="80">
        <v>0.2</v>
      </c>
      <c r="M1715" s="82">
        <v>42833</v>
      </c>
      <c r="N1715" s="96" t="s">
        <v>5759</v>
      </c>
      <c r="O1715" s="23" t="s">
        <v>151</v>
      </c>
      <c r="P1715" s="23" t="s">
        <v>3465</v>
      </c>
      <c r="Q1715" s="23" t="s">
        <v>3472</v>
      </c>
      <c r="R1715" s="23" t="str">
        <f t="shared" si="211"/>
        <v>OK-Canadian-15N-8W-4</v>
      </c>
      <c r="S1715" s="23" t="str">
        <f t="shared" si="208"/>
        <v>15N-8W-4</v>
      </c>
      <c r="T1715" s="23" t="str">
        <f t="shared" si="209"/>
        <v>15</v>
      </c>
      <c r="U1715" s="23" t="str">
        <f t="shared" si="212"/>
        <v>N</v>
      </c>
      <c r="V1715" s="23" t="str">
        <f t="shared" si="210"/>
        <v>8</v>
      </c>
      <c r="W1715" s="23" t="str">
        <f t="shared" si="213"/>
        <v>W</v>
      </c>
      <c r="X1715" s="23" t="str">
        <f t="shared" si="214"/>
        <v>OK</v>
      </c>
      <c r="Y1715" s="184" t="str">
        <f t="shared" si="215"/>
        <v>L0008778</v>
      </c>
      <c r="Z1715" s="28"/>
      <c r="AA1715" s="28"/>
      <c r="AB1715" s="23"/>
    </row>
    <row r="1716" spans="1:28" ht="15">
      <c r="A1716" s="2" t="s">
        <v>8137</v>
      </c>
      <c r="B1716" s="23" t="s">
        <v>13</v>
      </c>
      <c r="C1716" s="2" t="s">
        <v>14</v>
      </c>
      <c r="D1716" s="23" t="s">
        <v>1854</v>
      </c>
      <c r="E1716" s="2" t="s">
        <v>766</v>
      </c>
      <c r="F1716" s="23" t="s">
        <v>15</v>
      </c>
      <c r="G1716" s="23" t="s">
        <v>3477</v>
      </c>
      <c r="H1716" s="23" t="s">
        <v>3517</v>
      </c>
      <c r="I1716" s="2" t="s">
        <v>16</v>
      </c>
      <c r="J1716" s="81">
        <v>39.42</v>
      </c>
      <c r="K1716" s="76">
        <v>2.3125</v>
      </c>
      <c r="L1716" s="80">
        <v>0.2</v>
      </c>
      <c r="M1716" s="82">
        <v>42847</v>
      </c>
      <c r="N1716" s="96" t="s">
        <v>5760</v>
      </c>
      <c r="O1716" s="23" t="s">
        <v>284</v>
      </c>
      <c r="P1716" s="23" t="s">
        <v>3465</v>
      </c>
      <c r="Q1716" s="23" t="s">
        <v>3472</v>
      </c>
      <c r="R1716" s="23" t="str">
        <f t="shared" si="211"/>
        <v>OK-Canadian-15N-8W-9</v>
      </c>
      <c r="S1716" s="23" t="str">
        <f t="shared" si="208"/>
        <v>15N-8W-9</v>
      </c>
      <c r="T1716" s="23" t="str">
        <f t="shared" si="209"/>
        <v>15</v>
      </c>
      <c r="U1716" s="23" t="str">
        <f t="shared" si="212"/>
        <v>N</v>
      </c>
      <c r="V1716" s="23" t="str">
        <f t="shared" si="210"/>
        <v>8</v>
      </c>
      <c r="W1716" s="23" t="str">
        <f t="shared" si="213"/>
        <v>W</v>
      </c>
      <c r="X1716" s="23" t="str">
        <f t="shared" si="214"/>
        <v>OK</v>
      </c>
      <c r="Y1716" s="184" t="str">
        <f t="shared" si="215"/>
        <v>L0008779</v>
      </c>
      <c r="Z1716" s="28"/>
      <c r="AA1716" s="28"/>
      <c r="AB1716" s="23"/>
    </row>
    <row r="1717" spans="1:28" ht="15">
      <c r="A1717" s="2" t="s">
        <v>8138</v>
      </c>
      <c r="B1717" s="23" t="s">
        <v>13</v>
      </c>
      <c r="C1717" s="2" t="s">
        <v>14</v>
      </c>
      <c r="D1717" s="23" t="s">
        <v>1855</v>
      </c>
      <c r="E1717" s="23" t="s">
        <v>1274</v>
      </c>
      <c r="F1717" s="23" t="s">
        <v>15</v>
      </c>
      <c r="G1717" s="23" t="s">
        <v>3477</v>
      </c>
      <c r="H1717" s="2" t="s">
        <v>3480</v>
      </c>
      <c r="I1717" s="2" t="s">
        <v>3463</v>
      </c>
      <c r="J1717" s="81">
        <v>134.12</v>
      </c>
      <c r="K1717" s="76">
        <v>12.692461</v>
      </c>
      <c r="L1717" s="80">
        <v>0.1875</v>
      </c>
      <c r="M1717" s="82">
        <v>43308</v>
      </c>
      <c r="N1717" s="96" t="s">
        <v>4087</v>
      </c>
      <c r="O1717" s="23" t="s">
        <v>284</v>
      </c>
      <c r="P1717" s="23" t="s">
        <v>3466</v>
      </c>
      <c r="Q1717" s="23" t="s">
        <v>3471</v>
      </c>
      <c r="R1717" s="23" t="str">
        <f t="shared" si="211"/>
        <v>OK-Canadian-16N-7W-9</v>
      </c>
      <c r="S1717" s="23" t="str">
        <f t="shared" si="208"/>
        <v>16N-7W-9</v>
      </c>
      <c r="T1717" s="23" t="str">
        <f t="shared" si="209"/>
        <v>16</v>
      </c>
      <c r="U1717" s="23" t="str">
        <f t="shared" si="212"/>
        <v>N</v>
      </c>
      <c r="V1717" s="23" t="str">
        <f t="shared" si="210"/>
        <v>7</v>
      </c>
      <c r="W1717" s="23" t="str">
        <f t="shared" si="213"/>
        <v>W</v>
      </c>
      <c r="X1717" s="23" t="str">
        <f t="shared" si="214"/>
        <v>OK</v>
      </c>
      <c r="Y1717" s="184" t="str">
        <f t="shared" si="215"/>
        <v>L0008780</v>
      </c>
      <c r="Z1717" s="28"/>
      <c r="AA1717" s="28"/>
      <c r="AB1717" s="23"/>
    </row>
    <row r="1718" spans="1:28" ht="15">
      <c r="A1718" s="23" t="s">
        <v>8139</v>
      </c>
      <c r="B1718" s="23" t="s">
        <v>13</v>
      </c>
      <c r="C1718" s="2" t="s">
        <v>14</v>
      </c>
      <c r="D1718" s="23" t="s">
        <v>1856</v>
      </c>
      <c r="E1718" s="23" t="s">
        <v>2276</v>
      </c>
      <c r="F1718" s="23" t="s">
        <v>15</v>
      </c>
      <c r="G1718" s="23" t="s">
        <v>3477</v>
      </c>
      <c r="H1718" s="2" t="s">
        <v>3480</v>
      </c>
      <c r="I1718" s="2" t="s">
        <v>3463</v>
      </c>
      <c r="J1718" s="81">
        <v>122.6</v>
      </c>
      <c r="K1718" s="76">
        <v>1.4976560000000001</v>
      </c>
      <c r="L1718" s="80">
        <v>0.1875</v>
      </c>
      <c r="M1718" s="78">
        <v>42829</v>
      </c>
      <c r="N1718" s="96" t="s">
        <v>5761</v>
      </c>
      <c r="O1718" s="23" t="s">
        <v>112</v>
      </c>
      <c r="P1718" s="23" t="s">
        <v>3466</v>
      </c>
      <c r="Q1718" s="23" t="s">
        <v>3471</v>
      </c>
      <c r="R1718" s="23" t="str">
        <f t="shared" si="211"/>
        <v>OK-Canadian-16N-7W-10</v>
      </c>
      <c r="S1718" s="23" t="str">
        <f t="shared" si="208"/>
        <v>16N-7W-10</v>
      </c>
      <c r="T1718" s="23" t="str">
        <f t="shared" si="209"/>
        <v>16</v>
      </c>
      <c r="U1718" s="23" t="str">
        <f t="shared" si="212"/>
        <v>N</v>
      </c>
      <c r="V1718" s="23" t="str">
        <f t="shared" si="210"/>
        <v>7</v>
      </c>
      <c r="W1718" s="23" t="str">
        <f t="shared" si="213"/>
        <v>W</v>
      </c>
      <c r="X1718" s="23" t="str">
        <f t="shared" si="214"/>
        <v>OK</v>
      </c>
      <c r="Y1718" s="184" t="str">
        <f t="shared" si="215"/>
        <v>L0008781</v>
      </c>
      <c r="Z1718" s="28"/>
      <c r="AA1718" s="28"/>
      <c r="AB1718" s="23"/>
    </row>
    <row r="1719" spans="1:28" ht="15">
      <c r="A1719" s="2" t="s">
        <v>8140</v>
      </c>
      <c r="B1719" s="23" t="s">
        <v>13</v>
      </c>
      <c r="C1719" s="2" t="s">
        <v>14</v>
      </c>
      <c r="D1719" s="23" t="s">
        <v>1857</v>
      </c>
      <c r="E1719" s="2" t="s">
        <v>354</v>
      </c>
      <c r="F1719" s="23" t="s">
        <v>15</v>
      </c>
      <c r="G1719" s="23" t="s">
        <v>3477</v>
      </c>
      <c r="H1719" s="2" t="s">
        <v>3480</v>
      </c>
      <c r="I1719" s="2" t="s">
        <v>3463</v>
      </c>
      <c r="J1719" s="81">
        <v>39.56</v>
      </c>
      <c r="K1719" s="76">
        <v>5.9524000000000001E-2</v>
      </c>
      <c r="L1719" s="80">
        <v>0.15</v>
      </c>
      <c r="M1719" s="82">
        <v>42825</v>
      </c>
      <c r="N1719" s="96" t="s">
        <v>4091</v>
      </c>
      <c r="O1719" s="23" t="s">
        <v>112</v>
      </c>
      <c r="P1719" s="23" t="s">
        <v>3466</v>
      </c>
      <c r="Q1719" s="23" t="s">
        <v>3471</v>
      </c>
      <c r="R1719" s="23" t="str">
        <f t="shared" si="211"/>
        <v>OK-Canadian-16N-7W-10</v>
      </c>
      <c r="S1719" s="23" t="str">
        <f t="shared" si="208"/>
        <v>16N-7W-10</v>
      </c>
      <c r="T1719" s="23" t="str">
        <f t="shared" si="209"/>
        <v>16</v>
      </c>
      <c r="U1719" s="23" t="str">
        <f t="shared" si="212"/>
        <v>N</v>
      </c>
      <c r="V1719" s="23" t="str">
        <f t="shared" si="210"/>
        <v>7</v>
      </c>
      <c r="W1719" s="23" t="str">
        <f t="shared" si="213"/>
        <v>W</v>
      </c>
      <c r="X1719" s="23" t="str">
        <f t="shared" si="214"/>
        <v>OK</v>
      </c>
      <c r="Y1719" s="184" t="str">
        <f t="shared" si="215"/>
        <v>L0008782</v>
      </c>
      <c r="Z1719" s="28"/>
      <c r="AA1719" s="28"/>
      <c r="AB1719" s="23"/>
    </row>
    <row r="1720" spans="1:28" ht="15">
      <c r="A1720" s="2" t="s">
        <v>8141</v>
      </c>
      <c r="B1720" s="23" t="s">
        <v>13</v>
      </c>
      <c r="C1720" s="2" t="s">
        <v>14</v>
      </c>
      <c r="D1720" s="23" t="s">
        <v>1858</v>
      </c>
      <c r="E1720" s="23" t="s">
        <v>2207</v>
      </c>
      <c r="F1720" s="23" t="s">
        <v>15</v>
      </c>
      <c r="G1720" s="23" t="s">
        <v>3477</v>
      </c>
      <c r="H1720" s="2" t="s">
        <v>3480</v>
      </c>
      <c r="I1720" s="2" t="s">
        <v>3463</v>
      </c>
      <c r="J1720" s="81">
        <v>111.28</v>
      </c>
      <c r="K1720" s="76">
        <v>1.4976560000000001</v>
      </c>
      <c r="L1720" s="80">
        <v>0.1875</v>
      </c>
      <c r="M1720" s="82">
        <v>42839</v>
      </c>
      <c r="N1720" s="96" t="s">
        <v>4088</v>
      </c>
      <c r="O1720" s="23" t="s">
        <v>112</v>
      </c>
      <c r="P1720" s="23" t="s">
        <v>3466</v>
      </c>
      <c r="Q1720" s="23" t="s">
        <v>3471</v>
      </c>
      <c r="R1720" s="23" t="str">
        <f t="shared" si="211"/>
        <v>OK-Canadian-16N-7W-10</v>
      </c>
      <c r="S1720" s="23" t="str">
        <f t="shared" si="208"/>
        <v>16N-7W-10</v>
      </c>
      <c r="T1720" s="23" t="str">
        <f t="shared" si="209"/>
        <v>16</v>
      </c>
      <c r="U1720" s="23" t="str">
        <f t="shared" si="212"/>
        <v>N</v>
      </c>
      <c r="V1720" s="23" t="str">
        <f t="shared" si="210"/>
        <v>7</v>
      </c>
      <c r="W1720" s="23" t="str">
        <f t="shared" si="213"/>
        <v>W</v>
      </c>
      <c r="X1720" s="23" t="str">
        <f t="shared" si="214"/>
        <v>OK</v>
      </c>
      <c r="Y1720" s="184" t="str">
        <f t="shared" si="215"/>
        <v>L0008783</v>
      </c>
      <c r="Z1720" s="28"/>
      <c r="AA1720" s="28"/>
      <c r="AB1720" s="23"/>
    </row>
    <row r="1721" spans="1:28" ht="15">
      <c r="A1721" s="23" t="s">
        <v>8142</v>
      </c>
      <c r="B1721" s="23" t="s">
        <v>13</v>
      </c>
      <c r="C1721" s="2" t="s">
        <v>14</v>
      </c>
      <c r="D1721" s="23" t="s">
        <v>1859</v>
      </c>
      <c r="E1721" s="23" t="s">
        <v>2552</v>
      </c>
      <c r="F1721" s="23" t="s">
        <v>15</v>
      </c>
      <c r="G1721" s="23" t="s">
        <v>3477</v>
      </c>
      <c r="H1721" s="2" t="s">
        <v>3480</v>
      </c>
      <c r="I1721" s="2" t="s">
        <v>3463</v>
      </c>
      <c r="J1721" s="81">
        <v>44.3</v>
      </c>
      <c r="K1721" s="76">
        <v>2.7006250000000001</v>
      </c>
      <c r="L1721" s="80">
        <v>0.1875</v>
      </c>
      <c r="M1721" s="82">
        <v>43304</v>
      </c>
      <c r="N1721" s="96" t="s">
        <v>4089</v>
      </c>
      <c r="O1721" s="23" t="s">
        <v>284</v>
      </c>
      <c r="P1721" s="23" t="s">
        <v>3466</v>
      </c>
      <c r="Q1721" s="23" t="s">
        <v>3471</v>
      </c>
      <c r="R1721" s="23" t="str">
        <f t="shared" si="211"/>
        <v>OK-Canadian-16N-7W-9</v>
      </c>
      <c r="S1721" s="23" t="str">
        <f t="shared" si="208"/>
        <v>16N-7W-9</v>
      </c>
      <c r="T1721" s="23" t="str">
        <f t="shared" si="209"/>
        <v>16</v>
      </c>
      <c r="U1721" s="23" t="str">
        <f t="shared" si="212"/>
        <v>N</v>
      </c>
      <c r="V1721" s="23" t="str">
        <f t="shared" si="210"/>
        <v>7</v>
      </c>
      <c r="W1721" s="23" t="str">
        <f t="shared" si="213"/>
        <v>W</v>
      </c>
      <c r="X1721" s="23" t="str">
        <f t="shared" si="214"/>
        <v>OK</v>
      </c>
      <c r="Y1721" s="184" t="str">
        <f t="shared" si="215"/>
        <v>L0008784</v>
      </c>
      <c r="Z1721" s="28"/>
      <c r="AA1721" s="28"/>
      <c r="AB1721" s="23"/>
    </row>
    <row r="1722" spans="1:28" ht="15">
      <c r="A1722" s="2" t="s">
        <v>8143</v>
      </c>
      <c r="B1722" s="23" t="s">
        <v>13</v>
      </c>
      <c r="C1722" s="2" t="s">
        <v>14</v>
      </c>
      <c r="D1722" s="23" t="s">
        <v>1860</v>
      </c>
      <c r="E1722" s="23" t="s">
        <v>2276</v>
      </c>
      <c r="F1722" s="23" t="s">
        <v>15</v>
      </c>
      <c r="G1722" s="23" t="s">
        <v>3477</v>
      </c>
      <c r="H1722" s="2" t="s">
        <v>3480</v>
      </c>
      <c r="I1722" s="2" t="s">
        <v>3463</v>
      </c>
      <c r="J1722" s="81">
        <v>140.33000000000001</v>
      </c>
      <c r="K1722" s="76">
        <v>12.144218</v>
      </c>
      <c r="L1722" s="80">
        <v>0.1875</v>
      </c>
      <c r="M1722" s="78">
        <v>42824</v>
      </c>
      <c r="N1722" s="96" t="s">
        <v>5762</v>
      </c>
      <c r="O1722" s="23" t="s">
        <v>284</v>
      </c>
      <c r="P1722" s="23" t="s">
        <v>3466</v>
      </c>
      <c r="Q1722" s="23" t="s">
        <v>3471</v>
      </c>
      <c r="R1722" s="23" t="str">
        <f t="shared" si="211"/>
        <v>OK-Canadian-16N-7W-9</v>
      </c>
      <c r="S1722" s="23" t="str">
        <f t="shared" si="208"/>
        <v>16N-7W-9</v>
      </c>
      <c r="T1722" s="23" t="str">
        <f t="shared" si="209"/>
        <v>16</v>
      </c>
      <c r="U1722" s="23" t="str">
        <f t="shared" si="212"/>
        <v>N</v>
      </c>
      <c r="V1722" s="23" t="str">
        <f t="shared" si="210"/>
        <v>7</v>
      </c>
      <c r="W1722" s="23" t="str">
        <f t="shared" si="213"/>
        <v>W</v>
      </c>
      <c r="X1722" s="23" t="str">
        <f t="shared" si="214"/>
        <v>OK</v>
      </c>
      <c r="Y1722" s="184" t="str">
        <f t="shared" si="215"/>
        <v>L0008785</v>
      </c>
      <c r="Z1722" s="28"/>
      <c r="AA1722" s="28"/>
      <c r="AB1722" s="23"/>
    </row>
    <row r="1723" spans="1:28" ht="15">
      <c r="A1723" s="2" t="s">
        <v>8144</v>
      </c>
      <c r="B1723" s="23" t="s">
        <v>13</v>
      </c>
      <c r="C1723" s="2" t="s">
        <v>14</v>
      </c>
      <c r="D1723" s="23" t="s">
        <v>1861</v>
      </c>
      <c r="E1723" s="2" t="s">
        <v>616</v>
      </c>
      <c r="F1723" s="23" t="s">
        <v>15</v>
      </c>
      <c r="G1723" s="23" t="s">
        <v>3477</v>
      </c>
      <c r="H1723" s="2" t="s">
        <v>3480</v>
      </c>
      <c r="I1723" s="2" t="s">
        <v>3463</v>
      </c>
      <c r="J1723" s="81">
        <v>151.88999999999999</v>
      </c>
      <c r="K1723" s="76">
        <v>20.746876</v>
      </c>
      <c r="L1723" s="80">
        <v>0.1875</v>
      </c>
      <c r="M1723" s="82">
        <v>42820</v>
      </c>
      <c r="N1723" s="96" t="s">
        <v>4087</v>
      </c>
      <c r="O1723" s="23" t="s">
        <v>284</v>
      </c>
      <c r="P1723" s="23" t="s">
        <v>3466</v>
      </c>
      <c r="Q1723" s="23" t="s">
        <v>3471</v>
      </c>
      <c r="R1723" s="23" t="str">
        <f t="shared" si="211"/>
        <v>OK-Canadian-16N-7W-9</v>
      </c>
      <c r="S1723" s="23" t="str">
        <f t="shared" si="208"/>
        <v>16N-7W-9</v>
      </c>
      <c r="T1723" s="23" t="str">
        <f t="shared" si="209"/>
        <v>16</v>
      </c>
      <c r="U1723" s="23" t="str">
        <f t="shared" si="212"/>
        <v>N</v>
      </c>
      <c r="V1723" s="23" t="str">
        <f t="shared" si="210"/>
        <v>7</v>
      </c>
      <c r="W1723" s="23" t="str">
        <f t="shared" si="213"/>
        <v>W</v>
      </c>
      <c r="X1723" s="23" t="str">
        <f t="shared" si="214"/>
        <v>OK</v>
      </c>
      <c r="Y1723" s="184" t="str">
        <f t="shared" si="215"/>
        <v>L0008786</v>
      </c>
      <c r="Z1723" s="28"/>
      <c r="AA1723" s="28"/>
      <c r="AB1723" s="23"/>
    </row>
    <row r="1724" spans="1:28" ht="15">
      <c r="A1724" s="23" t="s">
        <v>8145</v>
      </c>
      <c r="B1724" s="23" t="s">
        <v>13</v>
      </c>
      <c r="C1724" s="2" t="s">
        <v>14</v>
      </c>
      <c r="D1724" s="23" t="s">
        <v>1862</v>
      </c>
      <c r="E1724" s="2" t="s">
        <v>553</v>
      </c>
      <c r="F1724" s="23" t="s">
        <v>15</v>
      </c>
      <c r="G1724" s="23" t="s">
        <v>3477</v>
      </c>
      <c r="H1724" s="2" t="s">
        <v>3480</v>
      </c>
      <c r="I1724" s="2" t="s">
        <v>3463</v>
      </c>
      <c r="J1724" s="81">
        <v>38.67</v>
      </c>
      <c r="K1724" s="76">
        <v>0.28571429999999998</v>
      </c>
      <c r="L1724" s="80">
        <v>0.1875</v>
      </c>
      <c r="M1724" s="82">
        <v>42824</v>
      </c>
      <c r="N1724" s="96" t="s">
        <v>4088</v>
      </c>
      <c r="O1724" s="23" t="s">
        <v>218</v>
      </c>
      <c r="P1724" s="23" t="s">
        <v>3466</v>
      </c>
      <c r="Q1724" s="23" t="s">
        <v>3471</v>
      </c>
      <c r="R1724" s="23" t="str">
        <f t="shared" si="211"/>
        <v>OK-Canadian-16N-7W-20</v>
      </c>
      <c r="S1724" s="23" t="str">
        <f t="shared" si="208"/>
        <v>16N-7W-20</v>
      </c>
      <c r="T1724" s="23" t="str">
        <f t="shared" si="209"/>
        <v>16</v>
      </c>
      <c r="U1724" s="23" t="str">
        <f t="shared" si="212"/>
        <v>N</v>
      </c>
      <c r="V1724" s="23" t="str">
        <f t="shared" si="210"/>
        <v>7</v>
      </c>
      <c r="W1724" s="23" t="str">
        <f t="shared" si="213"/>
        <v>W</v>
      </c>
      <c r="X1724" s="23" t="str">
        <f t="shared" si="214"/>
        <v>OK</v>
      </c>
      <c r="Y1724" s="184" t="str">
        <f t="shared" si="215"/>
        <v>L0008787</v>
      </c>
      <c r="Z1724" s="28"/>
      <c r="AA1724" s="28"/>
      <c r="AB1724" s="23"/>
    </row>
    <row r="1725" spans="1:28" ht="15">
      <c r="A1725" s="2" t="s">
        <v>8146</v>
      </c>
      <c r="B1725" s="23" t="s">
        <v>13</v>
      </c>
      <c r="C1725" s="2" t="s">
        <v>14</v>
      </c>
      <c r="D1725" s="23" t="s">
        <v>1863</v>
      </c>
      <c r="E1725" s="23" t="s">
        <v>2207</v>
      </c>
      <c r="F1725" s="23" t="s">
        <v>15</v>
      </c>
      <c r="G1725" s="23" t="s">
        <v>3477</v>
      </c>
      <c r="H1725" s="2" t="s">
        <v>3480</v>
      </c>
      <c r="I1725" s="2" t="s">
        <v>3463</v>
      </c>
      <c r="J1725" s="81">
        <v>40.299999999999997</v>
      </c>
      <c r="K1725" s="76">
        <v>1.3333333000000001</v>
      </c>
      <c r="L1725" s="80">
        <v>0.2</v>
      </c>
      <c r="M1725" s="82">
        <v>43302</v>
      </c>
      <c r="N1725" s="96" t="s">
        <v>4090</v>
      </c>
      <c r="O1725" s="23" t="s">
        <v>218</v>
      </c>
      <c r="P1725" s="23" t="s">
        <v>3466</v>
      </c>
      <c r="Q1725" s="23" t="s">
        <v>3471</v>
      </c>
      <c r="R1725" s="23" t="str">
        <f t="shared" si="211"/>
        <v>OK-Canadian-16N-7W-20</v>
      </c>
      <c r="S1725" s="23" t="str">
        <f t="shared" si="208"/>
        <v>16N-7W-20</v>
      </c>
      <c r="T1725" s="23" t="str">
        <f t="shared" si="209"/>
        <v>16</v>
      </c>
      <c r="U1725" s="23" t="str">
        <f t="shared" si="212"/>
        <v>N</v>
      </c>
      <c r="V1725" s="23" t="str">
        <f t="shared" si="210"/>
        <v>7</v>
      </c>
      <c r="W1725" s="23" t="str">
        <f t="shared" si="213"/>
        <v>W</v>
      </c>
      <c r="X1725" s="23" t="str">
        <f t="shared" si="214"/>
        <v>OK</v>
      </c>
      <c r="Y1725" s="184" t="str">
        <f t="shared" si="215"/>
        <v>L0008788</v>
      </c>
      <c r="Z1725" s="28"/>
      <c r="AA1725" s="28"/>
      <c r="AB1725" s="23"/>
    </row>
    <row r="1726" spans="1:28" ht="15">
      <c r="A1726" s="2" t="s">
        <v>8147</v>
      </c>
      <c r="B1726" s="23" t="s">
        <v>13</v>
      </c>
      <c r="C1726" s="2" t="s">
        <v>14</v>
      </c>
      <c r="D1726" s="23" t="s">
        <v>1864</v>
      </c>
      <c r="E1726" s="23" t="s">
        <v>2799</v>
      </c>
      <c r="F1726" s="23" t="s">
        <v>15</v>
      </c>
      <c r="G1726" s="23" t="s">
        <v>3477</v>
      </c>
      <c r="H1726" s="23" t="s">
        <v>3513</v>
      </c>
      <c r="I1726" s="2" t="s">
        <v>16</v>
      </c>
      <c r="J1726" s="81">
        <v>134.49</v>
      </c>
      <c r="K1726" s="76">
        <v>17.500011000000001</v>
      </c>
      <c r="L1726" s="80">
        <v>0.1875</v>
      </c>
      <c r="M1726" s="78">
        <v>42691</v>
      </c>
      <c r="N1726" s="96" t="s">
        <v>4091</v>
      </c>
      <c r="O1726" s="23" t="s">
        <v>683</v>
      </c>
      <c r="P1726" s="23" t="s">
        <v>3465</v>
      </c>
      <c r="Q1726" s="23" t="s">
        <v>3471</v>
      </c>
      <c r="R1726" s="23" t="str">
        <f t="shared" si="211"/>
        <v>OK-Canadian-15N-7W-7</v>
      </c>
      <c r="S1726" s="23" t="str">
        <f t="shared" si="208"/>
        <v>15N-7W-7</v>
      </c>
      <c r="T1726" s="23" t="str">
        <f t="shared" si="209"/>
        <v>15</v>
      </c>
      <c r="U1726" s="23" t="str">
        <f t="shared" si="212"/>
        <v>N</v>
      </c>
      <c r="V1726" s="23" t="str">
        <f t="shared" si="210"/>
        <v>7</v>
      </c>
      <c r="W1726" s="23" t="str">
        <f t="shared" si="213"/>
        <v>W</v>
      </c>
      <c r="X1726" s="23" t="str">
        <f t="shared" si="214"/>
        <v>OK</v>
      </c>
      <c r="Y1726" s="184" t="str">
        <f t="shared" si="215"/>
        <v>L0008789</v>
      </c>
      <c r="Z1726" s="28"/>
      <c r="AA1726" s="28"/>
      <c r="AB1726" s="23"/>
    </row>
    <row r="1727" spans="1:28" ht="15">
      <c r="A1727" s="23" t="s">
        <v>8148</v>
      </c>
      <c r="B1727" s="23" t="s">
        <v>13</v>
      </c>
      <c r="C1727" s="2" t="s">
        <v>14</v>
      </c>
      <c r="D1727" s="23" t="s">
        <v>1865</v>
      </c>
      <c r="E1727" s="2" t="s">
        <v>1471</v>
      </c>
      <c r="F1727" s="23" t="s">
        <v>15</v>
      </c>
      <c r="G1727" s="23" t="s">
        <v>3477</v>
      </c>
      <c r="H1727" s="23" t="s">
        <v>3513</v>
      </c>
      <c r="I1727" s="2" t="s">
        <v>16</v>
      </c>
      <c r="J1727" s="81">
        <v>167.73</v>
      </c>
      <c r="K1727" s="76">
        <v>7.5</v>
      </c>
      <c r="L1727" s="80">
        <v>0.1875</v>
      </c>
      <c r="M1727" s="82">
        <v>42824</v>
      </c>
      <c r="N1727" s="96" t="s">
        <v>5763</v>
      </c>
      <c r="O1727" s="23" t="s">
        <v>683</v>
      </c>
      <c r="P1727" s="23" t="s">
        <v>3465</v>
      </c>
      <c r="Q1727" s="23" t="s">
        <v>3471</v>
      </c>
      <c r="R1727" s="23" t="str">
        <f t="shared" si="211"/>
        <v>OK-Canadian-15N-7W-7</v>
      </c>
      <c r="S1727" s="23" t="str">
        <f t="shared" si="208"/>
        <v>15N-7W-7</v>
      </c>
      <c r="T1727" s="23" t="str">
        <f t="shared" si="209"/>
        <v>15</v>
      </c>
      <c r="U1727" s="23" t="str">
        <f t="shared" si="212"/>
        <v>N</v>
      </c>
      <c r="V1727" s="23" t="str">
        <f t="shared" si="210"/>
        <v>7</v>
      </c>
      <c r="W1727" s="23" t="str">
        <f t="shared" si="213"/>
        <v>W</v>
      </c>
      <c r="X1727" s="23" t="str">
        <f t="shared" si="214"/>
        <v>OK</v>
      </c>
      <c r="Y1727" s="184" t="str">
        <f t="shared" si="215"/>
        <v>L0008790</v>
      </c>
      <c r="Z1727" s="28"/>
      <c r="AA1727" s="28"/>
      <c r="AB1727" s="23"/>
    </row>
    <row r="1728" spans="1:28" ht="15">
      <c r="A1728" s="2" t="s">
        <v>8149</v>
      </c>
      <c r="B1728" s="23" t="s">
        <v>13</v>
      </c>
      <c r="C1728" s="2" t="s">
        <v>14</v>
      </c>
      <c r="D1728" s="23" t="s">
        <v>1866</v>
      </c>
      <c r="E1728" s="2" t="s">
        <v>616</v>
      </c>
      <c r="F1728" s="23" t="s">
        <v>15</v>
      </c>
      <c r="G1728" s="23" t="s">
        <v>3477</v>
      </c>
      <c r="H1728" s="23" t="s">
        <v>3513</v>
      </c>
      <c r="I1728" s="2" t="s">
        <v>16</v>
      </c>
      <c r="J1728" s="81">
        <v>135.41</v>
      </c>
      <c r="K1728" s="76">
        <v>15</v>
      </c>
      <c r="L1728" s="80">
        <v>0.1875</v>
      </c>
      <c r="M1728" s="82">
        <v>42838</v>
      </c>
      <c r="N1728" s="96" t="s">
        <v>5763</v>
      </c>
      <c r="O1728" s="23" t="s">
        <v>683</v>
      </c>
      <c r="P1728" s="23" t="s">
        <v>3465</v>
      </c>
      <c r="Q1728" s="23" t="s">
        <v>3471</v>
      </c>
      <c r="R1728" s="23" t="str">
        <f t="shared" si="211"/>
        <v>OK-Canadian-15N-7W-7</v>
      </c>
      <c r="S1728" s="23" t="str">
        <f t="shared" si="208"/>
        <v>15N-7W-7</v>
      </c>
      <c r="T1728" s="23" t="str">
        <f t="shared" si="209"/>
        <v>15</v>
      </c>
      <c r="U1728" s="23" t="str">
        <f t="shared" si="212"/>
        <v>N</v>
      </c>
      <c r="V1728" s="23" t="str">
        <f t="shared" si="210"/>
        <v>7</v>
      </c>
      <c r="W1728" s="23" t="str">
        <f t="shared" si="213"/>
        <v>W</v>
      </c>
      <c r="X1728" s="23" t="str">
        <f t="shared" si="214"/>
        <v>OK</v>
      </c>
      <c r="Y1728" s="184" t="str">
        <f t="shared" si="215"/>
        <v>L0008791</v>
      </c>
      <c r="Z1728" s="28"/>
      <c r="AA1728" s="28"/>
      <c r="AB1728" s="23"/>
    </row>
    <row r="1729" spans="1:28" ht="15">
      <c r="A1729" s="2" t="s">
        <v>8150</v>
      </c>
      <c r="B1729" s="23" t="s">
        <v>13</v>
      </c>
      <c r="C1729" s="2" t="s">
        <v>14</v>
      </c>
      <c r="D1729" s="23" t="s">
        <v>1867</v>
      </c>
      <c r="E1729" s="2" t="s">
        <v>116</v>
      </c>
      <c r="F1729" s="23" t="s">
        <v>15</v>
      </c>
      <c r="G1729" s="23" t="s">
        <v>3477</v>
      </c>
      <c r="H1729" s="2" t="s">
        <v>3480</v>
      </c>
      <c r="I1729" s="2" t="s">
        <v>3463</v>
      </c>
      <c r="J1729" s="81">
        <v>120.14</v>
      </c>
      <c r="K1729" s="76">
        <v>0.157083</v>
      </c>
      <c r="L1729" s="80">
        <v>0.1875</v>
      </c>
      <c r="M1729" s="82">
        <v>43312</v>
      </c>
      <c r="N1729" s="96" t="s">
        <v>4092</v>
      </c>
      <c r="O1729" s="23" t="s">
        <v>494</v>
      </c>
      <c r="P1729" s="23" t="s">
        <v>3466</v>
      </c>
      <c r="Q1729" s="23" t="s">
        <v>3471</v>
      </c>
      <c r="R1729" s="23" t="str">
        <f t="shared" si="211"/>
        <v>OK-Canadian-16N-7W-3</v>
      </c>
      <c r="S1729" s="23" t="str">
        <f t="shared" si="208"/>
        <v>16N-7W-3</v>
      </c>
      <c r="T1729" s="23" t="str">
        <f t="shared" si="209"/>
        <v>16</v>
      </c>
      <c r="U1729" s="23" t="str">
        <f t="shared" si="212"/>
        <v>N</v>
      </c>
      <c r="V1729" s="23" t="str">
        <f t="shared" si="210"/>
        <v>7</v>
      </c>
      <c r="W1729" s="23" t="str">
        <f t="shared" si="213"/>
        <v>W</v>
      </c>
      <c r="X1729" s="23" t="str">
        <f t="shared" si="214"/>
        <v>OK</v>
      </c>
      <c r="Y1729" s="184" t="str">
        <f t="shared" si="215"/>
        <v>L0008792</v>
      </c>
      <c r="Z1729" s="28"/>
      <c r="AA1729" s="28"/>
      <c r="AB1729" s="23"/>
    </row>
    <row r="1730" spans="1:28" ht="15">
      <c r="A1730" s="23" t="s">
        <v>8151</v>
      </c>
      <c r="B1730" s="23" t="s">
        <v>13</v>
      </c>
      <c r="C1730" s="2" t="s">
        <v>14</v>
      </c>
      <c r="D1730" s="23" t="s">
        <v>1868</v>
      </c>
      <c r="E1730" s="23" t="s">
        <v>1702</v>
      </c>
      <c r="F1730" s="23" t="s">
        <v>15</v>
      </c>
      <c r="G1730" s="23" t="s">
        <v>3477</v>
      </c>
      <c r="H1730" s="2" t="s">
        <v>3480</v>
      </c>
      <c r="I1730" s="2" t="s">
        <v>3463</v>
      </c>
      <c r="J1730" s="81">
        <v>117.15</v>
      </c>
      <c r="K1730" s="76">
        <v>0.17857100000000001</v>
      </c>
      <c r="L1730" s="80">
        <v>0.1875</v>
      </c>
      <c r="M1730" s="78">
        <v>42832</v>
      </c>
      <c r="N1730" s="96" t="s">
        <v>4093</v>
      </c>
      <c r="O1730" s="23" t="s">
        <v>494</v>
      </c>
      <c r="P1730" s="23" t="s">
        <v>3466</v>
      </c>
      <c r="Q1730" s="23" t="s">
        <v>3471</v>
      </c>
      <c r="R1730" s="23" t="str">
        <f t="shared" si="211"/>
        <v>OK-Canadian-16N-7W-3</v>
      </c>
      <c r="S1730" s="23" t="str">
        <f t="shared" si="208"/>
        <v>16N-7W-3</v>
      </c>
      <c r="T1730" s="23" t="str">
        <f t="shared" si="209"/>
        <v>16</v>
      </c>
      <c r="U1730" s="23" t="str">
        <f t="shared" si="212"/>
        <v>N</v>
      </c>
      <c r="V1730" s="23" t="str">
        <f t="shared" si="210"/>
        <v>7</v>
      </c>
      <c r="W1730" s="23" t="str">
        <f t="shared" si="213"/>
        <v>W</v>
      </c>
      <c r="X1730" s="23" t="str">
        <f t="shared" si="214"/>
        <v>OK</v>
      </c>
      <c r="Y1730" s="184" t="str">
        <f t="shared" si="215"/>
        <v>L0008793</v>
      </c>
      <c r="Z1730" s="28"/>
      <c r="AA1730" s="28"/>
      <c r="AB1730" s="23"/>
    </row>
    <row r="1731" spans="1:28" ht="15">
      <c r="A1731" s="2" t="s">
        <v>8152</v>
      </c>
      <c r="B1731" s="23" t="s">
        <v>13</v>
      </c>
      <c r="C1731" s="2" t="s">
        <v>14</v>
      </c>
      <c r="D1731" s="23" t="s">
        <v>1869</v>
      </c>
      <c r="E1731" s="23" t="s">
        <v>201</v>
      </c>
      <c r="F1731" s="23" t="s">
        <v>15</v>
      </c>
      <c r="G1731" s="23" t="s">
        <v>3477</v>
      </c>
      <c r="H1731" s="2" t="s">
        <v>3480</v>
      </c>
      <c r="I1731" s="2" t="s">
        <v>3463</v>
      </c>
      <c r="J1731" s="81">
        <v>115.58</v>
      </c>
      <c r="K1731" s="76">
        <v>0.26785799999999998</v>
      </c>
      <c r="L1731" s="80">
        <v>0.1875</v>
      </c>
      <c r="M1731" s="82">
        <v>42828</v>
      </c>
      <c r="N1731" s="96" t="s">
        <v>4094</v>
      </c>
      <c r="O1731" s="23" t="s">
        <v>494</v>
      </c>
      <c r="P1731" s="23" t="s">
        <v>3466</v>
      </c>
      <c r="Q1731" s="23" t="s">
        <v>3471</v>
      </c>
      <c r="R1731" s="23" t="str">
        <f t="shared" si="211"/>
        <v>OK-Canadian-16N-7W-3</v>
      </c>
      <c r="S1731" s="23" t="str">
        <f t="shared" si="208"/>
        <v>16N-7W-3</v>
      </c>
      <c r="T1731" s="23" t="str">
        <f t="shared" si="209"/>
        <v>16</v>
      </c>
      <c r="U1731" s="23" t="str">
        <f t="shared" si="212"/>
        <v>N</v>
      </c>
      <c r="V1731" s="23" t="str">
        <f t="shared" si="210"/>
        <v>7</v>
      </c>
      <c r="W1731" s="23" t="str">
        <f t="shared" si="213"/>
        <v>W</v>
      </c>
      <c r="X1731" s="23" t="str">
        <f t="shared" si="214"/>
        <v>OK</v>
      </c>
      <c r="Y1731" s="184" t="str">
        <f t="shared" si="215"/>
        <v>L0008794</v>
      </c>
      <c r="Z1731" s="28"/>
      <c r="AA1731" s="28"/>
      <c r="AB1731" s="23"/>
    </row>
    <row r="1732" spans="1:28" ht="15">
      <c r="A1732" s="2" t="s">
        <v>8153</v>
      </c>
      <c r="B1732" s="23" t="s">
        <v>13</v>
      </c>
      <c r="C1732" s="2" t="s">
        <v>14</v>
      </c>
      <c r="D1732" s="23" t="s">
        <v>1870</v>
      </c>
      <c r="E1732" s="2" t="s">
        <v>766</v>
      </c>
      <c r="F1732" s="23" t="s">
        <v>15</v>
      </c>
      <c r="G1732" s="23" t="s">
        <v>3477</v>
      </c>
      <c r="H1732" s="2" t="s">
        <v>3480</v>
      </c>
      <c r="I1732" s="2" t="s">
        <v>3463</v>
      </c>
      <c r="J1732" s="81">
        <v>111.31</v>
      </c>
      <c r="K1732" s="76">
        <v>0.17857100000000001</v>
      </c>
      <c r="L1732" s="80">
        <v>0.1875</v>
      </c>
      <c r="M1732" s="82">
        <v>42842</v>
      </c>
      <c r="N1732" s="96" t="s">
        <v>4095</v>
      </c>
      <c r="O1732" s="23" t="s">
        <v>494</v>
      </c>
      <c r="P1732" s="23" t="s">
        <v>3466</v>
      </c>
      <c r="Q1732" s="23" t="s">
        <v>3471</v>
      </c>
      <c r="R1732" s="23" t="str">
        <f t="shared" si="211"/>
        <v>OK-Canadian-16N-7W-3</v>
      </c>
      <c r="S1732" s="23" t="str">
        <f t="shared" si="208"/>
        <v>16N-7W-3</v>
      </c>
      <c r="T1732" s="23" t="str">
        <f t="shared" si="209"/>
        <v>16</v>
      </c>
      <c r="U1732" s="23" t="str">
        <f t="shared" si="212"/>
        <v>N</v>
      </c>
      <c r="V1732" s="23" t="str">
        <f t="shared" si="210"/>
        <v>7</v>
      </c>
      <c r="W1732" s="23" t="str">
        <f t="shared" si="213"/>
        <v>W</v>
      </c>
      <c r="X1732" s="23" t="str">
        <f t="shared" si="214"/>
        <v>OK</v>
      </c>
      <c r="Y1732" s="184" t="str">
        <f t="shared" si="215"/>
        <v>L0008795</v>
      </c>
      <c r="Z1732" s="28"/>
      <c r="AA1732" s="28"/>
      <c r="AB1732" s="23"/>
    </row>
    <row r="1733" spans="1:28" ht="15">
      <c r="A1733" s="23" t="s">
        <v>8154</v>
      </c>
      <c r="B1733" s="23" t="s">
        <v>13</v>
      </c>
      <c r="C1733" s="2" t="s">
        <v>14</v>
      </c>
      <c r="D1733" s="23" t="s">
        <v>1871</v>
      </c>
      <c r="E1733" s="23" t="s">
        <v>201</v>
      </c>
      <c r="F1733" s="23" t="s">
        <v>15</v>
      </c>
      <c r="G1733" s="23" t="s">
        <v>3477</v>
      </c>
      <c r="H1733" s="23" t="s">
        <v>3512</v>
      </c>
      <c r="I1733" s="2" t="s">
        <v>16</v>
      </c>
      <c r="J1733" s="81">
        <v>36.4</v>
      </c>
      <c r="K1733" s="76">
        <v>1.2459259</v>
      </c>
      <c r="L1733" s="80">
        <v>0.125</v>
      </c>
      <c r="M1733" s="82">
        <v>43312</v>
      </c>
      <c r="N1733" s="96" t="s">
        <v>4096</v>
      </c>
      <c r="O1733" s="23" t="s">
        <v>683</v>
      </c>
      <c r="P1733" s="23" t="s">
        <v>3466</v>
      </c>
      <c r="Q1733" s="23" t="s">
        <v>3471</v>
      </c>
      <c r="R1733" s="23" t="str">
        <f t="shared" si="211"/>
        <v>OK-Canadian-16N-7W-7</v>
      </c>
      <c r="S1733" s="23" t="str">
        <f t="shared" si="208"/>
        <v>16N-7W-7</v>
      </c>
      <c r="T1733" s="23" t="str">
        <f t="shared" si="209"/>
        <v>16</v>
      </c>
      <c r="U1733" s="23" t="str">
        <f t="shared" si="212"/>
        <v>N</v>
      </c>
      <c r="V1733" s="23" t="str">
        <f t="shared" si="210"/>
        <v>7</v>
      </c>
      <c r="W1733" s="23" t="str">
        <f t="shared" si="213"/>
        <v>W</v>
      </c>
      <c r="X1733" s="23" t="str">
        <f t="shared" si="214"/>
        <v>OK</v>
      </c>
      <c r="Y1733" s="184" t="str">
        <f t="shared" si="215"/>
        <v>L0008796</v>
      </c>
      <c r="Z1733" s="28"/>
      <c r="AA1733" s="28"/>
      <c r="AB1733" s="23"/>
    </row>
    <row r="1734" spans="1:28" ht="15">
      <c r="A1734" s="2" t="s">
        <v>8155</v>
      </c>
      <c r="B1734" s="23" t="s">
        <v>13</v>
      </c>
      <c r="C1734" s="2" t="s">
        <v>14</v>
      </c>
      <c r="D1734" s="23" t="s">
        <v>1872</v>
      </c>
      <c r="E1734" s="23" t="s">
        <v>1502</v>
      </c>
      <c r="F1734" s="23" t="s">
        <v>15</v>
      </c>
      <c r="G1734" s="23" t="s">
        <v>3477</v>
      </c>
      <c r="H1734" s="23" t="s">
        <v>3512</v>
      </c>
      <c r="I1734" s="2" t="s">
        <v>16</v>
      </c>
      <c r="J1734" s="81">
        <v>33.81</v>
      </c>
      <c r="K1734" s="76">
        <v>1.2459259</v>
      </c>
      <c r="L1734" s="80">
        <v>0.2</v>
      </c>
      <c r="M1734" s="78">
        <v>42832</v>
      </c>
      <c r="N1734" s="96" t="s">
        <v>4097</v>
      </c>
      <c r="O1734" s="23" t="s">
        <v>683</v>
      </c>
      <c r="P1734" s="23" t="s">
        <v>3466</v>
      </c>
      <c r="Q1734" s="23" t="s">
        <v>3471</v>
      </c>
      <c r="R1734" s="23" t="str">
        <f t="shared" si="211"/>
        <v>OK-Canadian-16N-7W-7</v>
      </c>
      <c r="S1734" s="23" t="str">
        <f t="shared" si="208"/>
        <v>16N-7W-7</v>
      </c>
      <c r="T1734" s="23" t="str">
        <f t="shared" si="209"/>
        <v>16</v>
      </c>
      <c r="U1734" s="23" t="str">
        <f t="shared" si="212"/>
        <v>N</v>
      </c>
      <c r="V1734" s="23" t="str">
        <f t="shared" si="210"/>
        <v>7</v>
      </c>
      <c r="W1734" s="23" t="str">
        <f t="shared" si="213"/>
        <v>W</v>
      </c>
      <c r="X1734" s="23" t="str">
        <f t="shared" si="214"/>
        <v>OK</v>
      </c>
      <c r="Y1734" s="184" t="str">
        <f t="shared" si="215"/>
        <v>L0008797</v>
      </c>
      <c r="Z1734" s="28"/>
      <c r="AA1734" s="28"/>
      <c r="AB1734" s="23"/>
    </row>
    <row r="1735" spans="1:28" ht="15">
      <c r="A1735" s="2" t="s">
        <v>8156</v>
      </c>
      <c r="B1735" s="23" t="s">
        <v>13</v>
      </c>
      <c r="C1735" s="2" t="s">
        <v>14</v>
      </c>
      <c r="D1735" s="23" t="s">
        <v>1873</v>
      </c>
      <c r="E1735" s="2" t="s">
        <v>174</v>
      </c>
      <c r="F1735" s="23" t="s">
        <v>15</v>
      </c>
      <c r="G1735" s="23" t="s">
        <v>3477</v>
      </c>
      <c r="H1735" s="23" t="s">
        <v>3512</v>
      </c>
      <c r="I1735" s="2" t="s">
        <v>16</v>
      </c>
      <c r="J1735" s="81">
        <v>37.94</v>
      </c>
      <c r="K1735" s="76">
        <v>1.2459259</v>
      </c>
      <c r="L1735" s="80">
        <v>0.2</v>
      </c>
      <c r="M1735" s="82">
        <v>42828</v>
      </c>
      <c r="N1735" s="96" t="s">
        <v>4098</v>
      </c>
      <c r="O1735" s="23" t="s">
        <v>683</v>
      </c>
      <c r="P1735" s="23" t="s">
        <v>3466</v>
      </c>
      <c r="Q1735" s="23" t="s">
        <v>3471</v>
      </c>
      <c r="R1735" s="23" t="str">
        <f t="shared" si="211"/>
        <v>OK-Canadian-16N-7W-7</v>
      </c>
      <c r="S1735" s="23" t="str">
        <f t="shared" si="208"/>
        <v>16N-7W-7</v>
      </c>
      <c r="T1735" s="23" t="str">
        <f t="shared" si="209"/>
        <v>16</v>
      </c>
      <c r="U1735" s="23" t="str">
        <f t="shared" si="212"/>
        <v>N</v>
      </c>
      <c r="V1735" s="23" t="str">
        <f t="shared" si="210"/>
        <v>7</v>
      </c>
      <c r="W1735" s="23" t="str">
        <f t="shared" si="213"/>
        <v>W</v>
      </c>
      <c r="X1735" s="23" t="str">
        <f t="shared" si="214"/>
        <v>OK</v>
      </c>
      <c r="Y1735" s="184" t="str">
        <f t="shared" si="215"/>
        <v>L0008798</v>
      </c>
      <c r="Z1735" s="28"/>
      <c r="AA1735" s="28"/>
      <c r="AB1735" s="23"/>
    </row>
    <row r="1736" spans="1:28" ht="15">
      <c r="A1736" s="23" t="s">
        <v>8157</v>
      </c>
      <c r="B1736" s="23" t="s">
        <v>13</v>
      </c>
      <c r="C1736" s="2" t="s">
        <v>14</v>
      </c>
      <c r="D1736" s="23" t="s">
        <v>1874</v>
      </c>
      <c r="E1736" s="23" t="s">
        <v>1702</v>
      </c>
      <c r="F1736" s="23" t="s">
        <v>15</v>
      </c>
      <c r="G1736" s="23" t="s">
        <v>3477</v>
      </c>
      <c r="H1736" s="2" t="s">
        <v>3480</v>
      </c>
      <c r="I1736" s="2" t="s">
        <v>3463</v>
      </c>
      <c r="J1736" s="81">
        <v>40.07</v>
      </c>
      <c r="K1736" s="76">
        <v>8.9286000000000004E-2</v>
      </c>
      <c r="L1736" s="80">
        <v>0.1875</v>
      </c>
      <c r="M1736" s="82">
        <v>42842</v>
      </c>
      <c r="N1736" s="96" t="s">
        <v>4099</v>
      </c>
      <c r="O1736" s="23" t="s">
        <v>112</v>
      </c>
      <c r="P1736" s="23" t="s">
        <v>3466</v>
      </c>
      <c r="Q1736" s="23" t="s">
        <v>3471</v>
      </c>
      <c r="R1736" s="23" t="str">
        <f t="shared" si="211"/>
        <v>OK-Canadian-16N-7W-10</v>
      </c>
      <c r="S1736" s="23" t="str">
        <f t="shared" ref="S1736:S1799" si="216">_xlfn.TEXTAFTER(R1736,"-",2,1,0,"ERROR")</f>
        <v>16N-7W-10</v>
      </c>
      <c r="T1736" s="23" t="str">
        <f t="shared" ref="T1736:T1799" si="217">_xlfn.TEXTBEFORE(P1736,U1736)</f>
        <v>16</v>
      </c>
      <c r="U1736" s="23" t="str">
        <f t="shared" si="212"/>
        <v>N</v>
      </c>
      <c r="V1736" s="23" t="str">
        <f t="shared" ref="V1736:V1799" si="218">_xlfn.TEXTBEFORE(Q1736,W1736)</f>
        <v>7</v>
      </c>
      <c r="W1736" s="23" t="str">
        <f t="shared" si="213"/>
        <v>W</v>
      </c>
      <c r="X1736" s="23" t="str">
        <f t="shared" si="214"/>
        <v>OK</v>
      </c>
      <c r="Y1736" s="184" t="str">
        <f t="shared" si="215"/>
        <v>L0008799</v>
      </c>
      <c r="Z1736" s="28"/>
      <c r="AA1736" s="28"/>
      <c r="AB1736" s="23"/>
    </row>
    <row r="1737" spans="1:28" ht="15">
      <c r="A1737" s="2" t="s">
        <v>8158</v>
      </c>
      <c r="B1737" s="23" t="s">
        <v>13</v>
      </c>
      <c r="C1737" s="2" t="s">
        <v>14</v>
      </c>
      <c r="D1737" s="23" t="s">
        <v>1875</v>
      </c>
      <c r="E1737" s="23" t="s">
        <v>3126</v>
      </c>
      <c r="F1737" s="23" t="s">
        <v>15</v>
      </c>
      <c r="G1737" s="23" t="s">
        <v>3477</v>
      </c>
      <c r="H1737" s="2" t="s">
        <v>3480</v>
      </c>
      <c r="I1737" s="2" t="s">
        <v>3463</v>
      </c>
      <c r="J1737" s="81">
        <v>91.25</v>
      </c>
      <c r="K1737" s="76">
        <v>1.5414063</v>
      </c>
      <c r="L1737" s="80">
        <v>0.1875</v>
      </c>
      <c r="M1737" s="82">
        <v>43316</v>
      </c>
      <c r="N1737" s="96" t="s">
        <v>4100</v>
      </c>
      <c r="O1737" s="23" t="s">
        <v>110</v>
      </c>
      <c r="P1737" s="23" t="s">
        <v>3466</v>
      </c>
      <c r="Q1737" s="23" t="s">
        <v>3471</v>
      </c>
      <c r="R1737" s="23" t="str">
        <f t="shared" ref="R1737:R1800" si="219">_xlfn.TEXTJOIN("-",TRUE,F1737,G1737,P1737,Q1737,O1737)</f>
        <v>OK-Canadian-16N-7W-11</v>
      </c>
      <c r="S1737" s="23" t="str">
        <f t="shared" si="216"/>
        <v>16N-7W-11</v>
      </c>
      <c r="T1737" s="23" t="str">
        <f t="shared" si="217"/>
        <v>16</v>
      </c>
      <c r="U1737" s="23" t="str">
        <f t="shared" ref="U1737:U1800" si="220">RIGHT(P1737,1)</f>
        <v>N</v>
      </c>
      <c r="V1737" s="23" t="str">
        <f t="shared" si="218"/>
        <v>7</v>
      </c>
      <c r="W1737" s="23" t="str">
        <f t="shared" ref="W1737:W1800" si="221">RIGHT(Q1737,1)</f>
        <v>W</v>
      </c>
      <c r="X1737" s="23" t="str">
        <f t="shared" ref="X1737:X1800" si="222">LEFT(A1737,2)</f>
        <v>OK</v>
      </c>
      <c r="Y1737" s="184" t="str">
        <f t="shared" ref="Y1737:Y1800" si="223">MID(A1737,4,8)</f>
        <v>L0008800</v>
      </c>
      <c r="Z1737" s="28"/>
      <c r="AA1737" s="28"/>
      <c r="AB1737" s="23"/>
    </row>
    <row r="1738" spans="1:28" ht="15">
      <c r="A1738" s="2" t="s">
        <v>8159</v>
      </c>
      <c r="B1738" s="23" t="s">
        <v>13</v>
      </c>
      <c r="C1738" s="2" t="s">
        <v>14</v>
      </c>
      <c r="D1738" s="23" t="s">
        <v>1876</v>
      </c>
      <c r="E1738" s="2" t="s">
        <v>1177</v>
      </c>
      <c r="F1738" s="23" t="s">
        <v>15</v>
      </c>
      <c r="G1738" s="23" t="s">
        <v>3477</v>
      </c>
      <c r="H1738" s="2" t="s">
        <v>3480</v>
      </c>
      <c r="I1738" s="2" t="s">
        <v>3463</v>
      </c>
      <c r="J1738" s="81">
        <v>39.29</v>
      </c>
      <c r="K1738" s="76">
        <v>4</v>
      </c>
      <c r="L1738" s="80">
        <v>0.2</v>
      </c>
      <c r="M1738" s="78">
        <v>42828</v>
      </c>
      <c r="N1738" s="96" t="s">
        <v>4101</v>
      </c>
      <c r="O1738" s="23" t="s">
        <v>218</v>
      </c>
      <c r="P1738" s="23" t="s">
        <v>3466</v>
      </c>
      <c r="Q1738" s="23" t="s">
        <v>3471</v>
      </c>
      <c r="R1738" s="23" t="str">
        <f t="shared" si="219"/>
        <v>OK-Canadian-16N-7W-20</v>
      </c>
      <c r="S1738" s="23" t="str">
        <f t="shared" si="216"/>
        <v>16N-7W-20</v>
      </c>
      <c r="T1738" s="23" t="str">
        <f t="shared" si="217"/>
        <v>16</v>
      </c>
      <c r="U1738" s="23" t="str">
        <f t="shared" si="220"/>
        <v>N</v>
      </c>
      <c r="V1738" s="23" t="str">
        <f t="shared" si="218"/>
        <v>7</v>
      </c>
      <c r="W1738" s="23" t="str">
        <f t="shared" si="221"/>
        <v>W</v>
      </c>
      <c r="X1738" s="23" t="str">
        <f t="shared" si="222"/>
        <v>OK</v>
      </c>
      <c r="Y1738" s="184" t="str">
        <f t="shared" si="223"/>
        <v>L0008801</v>
      </c>
      <c r="Z1738" s="28"/>
      <c r="AA1738" s="28"/>
      <c r="AB1738" s="23"/>
    </row>
    <row r="1739" spans="1:28" ht="15">
      <c r="A1739" s="23" t="s">
        <v>8160</v>
      </c>
      <c r="B1739" s="23" t="s">
        <v>13</v>
      </c>
      <c r="C1739" s="2" t="s">
        <v>14</v>
      </c>
      <c r="D1739" s="23" t="s">
        <v>1877</v>
      </c>
      <c r="E1739" s="2" t="s">
        <v>1396</v>
      </c>
      <c r="F1739" s="23" t="s">
        <v>15</v>
      </c>
      <c r="G1739" s="23" t="s">
        <v>3477</v>
      </c>
      <c r="H1739" s="23" t="s">
        <v>3513</v>
      </c>
      <c r="I1739" s="2" t="s">
        <v>16</v>
      </c>
      <c r="J1739" s="81">
        <v>76.81</v>
      </c>
      <c r="K1739" s="76">
        <v>2.5</v>
      </c>
      <c r="L1739" s="80">
        <v>0.1875</v>
      </c>
      <c r="M1739" s="82">
        <v>42834</v>
      </c>
      <c r="N1739" s="96" t="s">
        <v>4705</v>
      </c>
      <c r="O1739" s="23" t="s">
        <v>115</v>
      </c>
      <c r="P1739" s="23" t="s">
        <v>3465</v>
      </c>
      <c r="Q1739" s="23" t="s">
        <v>3471</v>
      </c>
      <c r="R1739" s="23" t="str">
        <f t="shared" si="219"/>
        <v>OK-Canadian-15N-7W-6</v>
      </c>
      <c r="S1739" s="23" t="str">
        <f t="shared" si="216"/>
        <v>15N-7W-6</v>
      </c>
      <c r="T1739" s="23" t="str">
        <f t="shared" si="217"/>
        <v>15</v>
      </c>
      <c r="U1739" s="23" t="str">
        <f t="shared" si="220"/>
        <v>N</v>
      </c>
      <c r="V1739" s="23" t="str">
        <f t="shared" si="218"/>
        <v>7</v>
      </c>
      <c r="W1739" s="23" t="str">
        <f t="shared" si="221"/>
        <v>W</v>
      </c>
      <c r="X1739" s="23" t="str">
        <f t="shared" si="222"/>
        <v>OK</v>
      </c>
      <c r="Y1739" s="184" t="str">
        <f t="shared" si="223"/>
        <v>L0008802</v>
      </c>
      <c r="Z1739" s="28"/>
      <c r="AA1739" s="28"/>
      <c r="AB1739" s="23"/>
    </row>
    <row r="1740" spans="1:28" ht="15">
      <c r="A1740" s="2" t="s">
        <v>8161</v>
      </c>
      <c r="B1740" s="23" t="s">
        <v>13</v>
      </c>
      <c r="C1740" s="2" t="s">
        <v>14</v>
      </c>
      <c r="D1740" s="23" t="s">
        <v>1878</v>
      </c>
      <c r="E1740" s="23" t="s">
        <v>2692</v>
      </c>
      <c r="F1740" s="23" t="s">
        <v>15</v>
      </c>
      <c r="G1740" s="23" t="s">
        <v>3477</v>
      </c>
      <c r="H1740" s="23" t="s">
        <v>3513</v>
      </c>
      <c r="I1740" s="2" t="s">
        <v>16</v>
      </c>
      <c r="J1740" s="81">
        <v>200.94</v>
      </c>
      <c r="K1740" s="76">
        <v>0.3726312</v>
      </c>
      <c r="L1740" s="80">
        <v>0.1875</v>
      </c>
      <c r="M1740" s="82">
        <v>42848</v>
      </c>
      <c r="N1740" s="96" t="s">
        <v>4706</v>
      </c>
      <c r="O1740" s="23" t="s">
        <v>115</v>
      </c>
      <c r="P1740" s="23" t="s">
        <v>3465</v>
      </c>
      <c r="Q1740" s="23" t="s">
        <v>3471</v>
      </c>
      <c r="R1740" s="23" t="str">
        <f t="shared" si="219"/>
        <v>OK-Canadian-15N-7W-6</v>
      </c>
      <c r="S1740" s="23" t="str">
        <f t="shared" si="216"/>
        <v>15N-7W-6</v>
      </c>
      <c r="T1740" s="23" t="str">
        <f t="shared" si="217"/>
        <v>15</v>
      </c>
      <c r="U1740" s="23" t="str">
        <f t="shared" si="220"/>
        <v>N</v>
      </c>
      <c r="V1740" s="23" t="str">
        <f t="shared" si="218"/>
        <v>7</v>
      </c>
      <c r="W1740" s="23" t="str">
        <f t="shared" si="221"/>
        <v>W</v>
      </c>
      <c r="X1740" s="23" t="str">
        <f t="shared" si="222"/>
        <v>OK</v>
      </c>
      <c r="Y1740" s="184" t="str">
        <f t="shared" si="223"/>
        <v>L0008803</v>
      </c>
      <c r="Z1740" s="28"/>
      <c r="AA1740" s="28"/>
      <c r="AB1740" s="23"/>
    </row>
    <row r="1741" spans="1:28" ht="15">
      <c r="A1741" s="2" t="s">
        <v>8162</v>
      </c>
      <c r="B1741" s="23" t="s">
        <v>13</v>
      </c>
      <c r="C1741" s="2" t="s">
        <v>14</v>
      </c>
      <c r="D1741" s="23" t="s">
        <v>1879</v>
      </c>
      <c r="E1741" s="2" t="s">
        <v>1396</v>
      </c>
      <c r="F1741" s="23" t="s">
        <v>15</v>
      </c>
      <c r="G1741" s="23" t="s">
        <v>3477</v>
      </c>
      <c r="H1741" s="23" t="s">
        <v>3513</v>
      </c>
      <c r="I1741" s="2" t="s">
        <v>16</v>
      </c>
      <c r="J1741" s="81">
        <v>171.29</v>
      </c>
      <c r="K1741" s="76">
        <v>6.2230499999999997</v>
      </c>
      <c r="L1741" s="80">
        <v>0.1875</v>
      </c>
      <c r="M1741" s="82">
        <v>43318</v>
      </c>
      <c r="N1741" s="96" t="s">
        <v>4707</v>
      </c>
      <c r="O1741" s="23" t="s">
        <v>115</v>
      </c>
      <c r="P1741" s="23" t="s">
        <v>3465</v>
      </c>
      <c r="Q1741" s="23" t="s">
        <v>3471</v>
      </c>
      <c r="R1741" s="23" t="str">
        <f t="shared" si="219"/>
        <v>OK-Canadian-15N-7W-6</v>
      </c>
      <c r="S1741" s="23" t="str">
        <f t="shared" si="216"/>
        <v>15N-7W-6</v>
      </c>
      <c r="T1741" s="23" t="str">
        <f t="shared" si="217"/>
        <v>15</v>
      </c>
      <c r="U1741" s="23" t="str">
        <f t="shared" si="220"/>
        <v>N</v>
      </c>
      <c r="V1741" s="23" t="str">
        <f t="shared" si="218"/>
        <v>7</v>
      </c>
      <c r="W1741" s="23" t="str">
        <f t="shared" si="221"/>
        <v>W</v>
      </c>
      <c r="X1741" s="23" t="str">
        <f t="shared" si="222"/>
        <v>OK</v>
      </c>
      <c r="Y1741" s="184" t="str">
        <f t="shared" si="223"/>
        <v>L0008804</v>
      </c>
      <c r="Z1741" s="28"/>
      <c r="AA1741" s="28"/>
      <c r="AB1741" s="23"/>
    </row>
    <row r="1742" spans="1:28" ht="15">
      <c r="A1742" s="23" t="s">
        <v>8163</v>
      </c>
      <c r="B1742" s="23" t="s">
        <v>13</v>
      </c>
      <c r="C1742" s="2" t="s">
        <v>14</v>
      </c>
      <c r="D1742" s="23" t="s">
        <v>1880</v>
      </c>
      <c r="E1742" s="23" t="s">
        <v>2552</v>
      </c>
      <c r="F1742" s="23" t="s">
        <v>15</v>
      </c>
      <c r="G1742" s="23" t="s">
        <v>3477</v>
      </c>
      <c r="H1742" s="2" t="s">
        <v>3480</v>
      </c>
      <c r="I1742" s="2" t="s">
        <v>3463</v>
      </c>
      <c r="J1742" s="81">
        <v>108.5</v>
      </c>
      <c r="K1742" s="76">
        <v>0.17857200000000001</v>
      </c>
      <c r="L1742" s="80">
        <v>0.1875</v>
      </c>
      <c r="M1742" s="78">
        <v>42832</v>
      </c>
      <c r="N1742" s="96" t="s">
        <v>4708</v>
      </c>
      <c r="O1742" s="23" t="s">
        <v>494</v>
      </c>
      <c r="P1742" s="23" t="s">
        <v>3466</v>
      </c>
      <c r="Q1742" s="23" t="s">
        <v>3471</v>
      </c>
      <c r="R1742" s="23" t="str">
        <f t="shared" si="219"/>
        <v>OK-Canadian-16N-7W-3</v>
      </c>
      <c r="S1742" s="23" t="str">
        <f t="shared" si="216"/>
        <v>16N-7W-3</v>
      </c>
      <c r="T1742" s="23" t="str">
        <f t="shared" si="217"/>
        <v>16</v>
      </c>
      <c r="U1742" s="23" t="str">
        <f t="shared" si="220"/>
        <v>N</v>
      </c>
      <c r="V1742" s="23" t="str">
        <f t="shared" si="218"/>
        <v>7</v>
      </c>
      <c r="W1742" s="23" t="str">
        <f t="shared" si="221"/>
        <v>W</v>
      </c>
      <c r="X1742" s="23" t="str">
        <f t="shared" si="222"/>
        <v>OK</v>
      </c>
      <c r="Y1742" s="184" t="str">
        <f t="shared" si="223"/>
        <v>L0008805</v>
      </c>
      <c r="Z1742" s="28"/>
      <c r="AA1742" s="28"/>
      <c r="AB1742" s="23"/>
    </row>
    <row r="1743" spans="1:28" ht="15">
      <c r="A1743" s="2" t="s">
        <v>8164</v>
      </c>
      <c r="B1743" s="23" t="s">
        <v>13</v>
      </c>
      <c r="C1743" s="2" t="s">
        <v>14</v>
      </c>
      <c r="D1743" s="23" t="s">
        <v>1881</v>
      </c>
      <c r="E1743" s="23" t="s">
        <v>1777</v>
      </c>
      <c r="F1743" s="23" t="s">
        <v>15</v>
      </c>
      <c r="G1743" s="23" t="s">
        <v>3477</v>
      </c>
      <c r="H1743" s="2" t="s">
        <v>3480</v>
      </c>
      <c r="I1743" s="2" t="s">
        <v>3463</v>
      </c>
      <c r="J1743" s="81">
        <v>120.41</v>
      </c>
      <c r="K1743" s="76">
        <v>0.9375</v>
      </c>
      <c r="L1743" s="80">
        <v>0.1875</v>
      </c>
      <c r="M1743" s="82">
        <v>42828</v>
      </c>
      <c r="N1743" s="96" t="s">
        <v>4709</v>
      </c>
      <c r="O1743" s="23" t="s">
        <v>494</v>
      </c>
      <c r="P1743" s="23" t="s">
        <v>3466</v>
      </c>
      <c r="Q1743" s="23" t="s">
        <v>3471</v>
      </c>
      <c r="R1743" s="23" t="str">
        <f t="shared" si="219"/>
        <v>OK-Canadian-16N-7W-3</v>
      </c>
      <c r="S1743" s="23" t="str">
        <f t="shared" si="216"/>
        <v>16N-7W-3</v>
      </c>
      <c r="T1743" s="23" t="str">
        <f t="shared" si="217"/>
        <v>16</v>
      </c>
      <c r="U1743" s="23" t="str">
        <f t="shared" si="220"/>
        <v>N</v>
      </c>
      <c r="V1743" s="23" t="str">
        <f t="shared" si="218"/>
        <v>7</v>
      </c>
      <c r="W1743" s="23" t="str">
        <f t="shared" si="221"/>
        <v>W</v>
      </c>
      <c r="X1743" s="23" t="str">
        <f t="shared" si="222"/>
        <v>OK</v>
      </c>
      <c r="Y1743" s="184" t="str">
        <f t="shared" si="223"/>
        <v>L0008806</v>
      </c>
      <c r="Z1743" s="28"/>
      <c r="AA1743" s="28"/>
      <c r="AB1743" s="23"/>
    </row>
    <row r="1744" spans="1:28" ht="15">
      <c r="A1744" s="2" t="s">
        <v>8165</v>
      </c>
      <c r="B1744" s="23" t="s">
        <v>13</v>
      </c>
      <c r="C1744" s="2" t="s">
        <v>14</v>
      </c>
      <c r="D1744" s="23" t="s">
        <v>1882</v>
      </c>
      <c r="E1744" s="2" t="s">
        <v>553</v>
      </c>
      <c r="F1744" s="23" t="s">
        <v>15</v>
      </c>
      <c r="G1744" s="23" t="s">
        <v>3477</v>
      </c>
      <c r="H1744" s="2" t="s">
        <v>3480</v>
      </c>
      <c r="I1744" s="2" t="s">
        <v>3463</v>
      </c>
      <c r="J1744" s="81">
        <v>119.4</v>
      </c>
      <c r="K1744" s="76">
        <v>0.9425</v>
      </c>
      <c r="L1744" s="80">
        <v>0.1875</v>
      </c>
      <c r="M1744" s="82">
        <v>42847</v>
      </c>
      <c r="N1744" s="96" t="s">
        <v>5764</v>
      </c>
      <c r="O1744" s="23" t="s">
        <v>494</v>
      </c>
      <c r="P1744" s="23" t="s">
        <v>3466</v>
      </c>
      <c r="Q1744" s="23" t="s">
        <v>3471</v>
      </c>
      <c r="R1744" s="23" t="str">
        <f t="shared" si="219"/>
        <v>OK-Canadian-16N-7W-3</v>
      </c>
      <c r="S1744" s="23" t="str">
        <f t="shared" si="216"/>
        <v>16N-7W-3</v>
      </c>
      <c r="T1744" s="23" t="str">
        <f t="shared" si="217"/>
        <v>16</v>
      </c>
      <c r="U1744" s="23" t="str">
        <f t="shared" si="220"/>
        <v>N</v>
      </c>
      <c r="V1744" s="23" t="str">
        <f t="shared" si="218"/>
        <v>7</v>
      </c>
      <c r="W1744" s="23" t="str">
        <f t="shared" si="221"/>
        <v>W</v>
      </c>
      <c r="X1744" s="23" t="str">
        <f t="shared" si="222"/>
        <v>OK</v>
      </c>
      <c r="Y1744" s="184" t="str">
        <f t="shared" si="223"/>
        <v>L0008807</v>
      </c>
      <c r="Z1744" s="28"/>
      <c r="AA1744" s="28"/>
      <c r="AB1744" s="23"/>
    </row>
    <row r="1745" spans="1:28" ht="15">
      <c r="A1745" s="23" t="s">
        <v>8166</v>
      </c>
      <c r="B1745" s="23" t="s">
        <v>13</v>
      </c>
      <c r="C1745" s="2" t="s">
        <v>14</v>
      </c>
      <c r="D1745" s="23" t="s">
        <v>1883</v>
      </c>
      <c r="E1745" s="2" t="s">
        <v>1177</v>
      </c>
      <c r="F1745" s="23" t="s">
        <v>15</v>
      </c>
      <c r="G1745" s="23" t="s">
        <v>3477</v>
      </c>
      <c r="H1745" s="2" t="s">
        <v>3480</v>
      </c>
      <c r="I1745" s="2" t="s">
        <v>3463</v>
      </c>
      <c r="J1745" s="81">
        <v>123.74</v>
      </c>
      <c r="K1745" s="76">
        <v>0.53571299999999999</v>
      </c>
      <c r="L1745" s="80">
        <v>0.1875</v>
      </c>
      <c r="M1745" s="82">
        <v>43312</v>
      </c>
      <c r="N1745" s="96" t="s">
        <v>4708</v>
      </c>
      <c r="O1745" s="23" t="s">
        <v>494</v>
      </c>
      <c r="P1745" s="23" t="s">
        <v>3466</v>
      </c>
      <c r="Q1745" s="23" t="s">
        <v>3471</v>
      </c>
      <c r="R1745" s="23" t="str">
        <f t="shared" si="219"/>
        <v>OK-Canadian-16N-7W-3</v>
      </c>
      <c r="S1745" s="23" t="str">
        <f t="shared" si="216"/>
        <v>16N-7W-3</v>
      </c>
      <c r="T1745" s="23" t="str">
        <f t="shared" si="217"/>
        <v>16</v>
      </c>
      <c r="U1745" s="23" t="str">
        <f t="shared" si="220"/>
        <v>N</v>
      </c>
      <c r="V1745" s="23" t="str">
        <f t="shared" si="218"/>
        <v>7</v>
      </c>
      <c r="W1745" s="23" t="str">
        <f t="shared" si="221"/>
        <v>W</v>
      </c>
      <c r="X1745" s="23" t="str">
        <f t="shared" si="222"/>
        <v>OK</v>
      </c>
      <c r="Y1745" s="184" t="str">
        <f t="shared" si="223"/>
        <v>L0008808</v>
      </c>
      <c r="Z1745" s="28"/>
      <c r="AA1745" s="28"/>
      <c r="AB1745" s="23"/>
    </row>
    <row r="1746" spans="1:28" ht="15">
      <c r="A1746" s="2" t="s">
        <v>8167</v>
      </c>
      <c r="B1746" s="23" t="s">
        <v>13</v>
      </c>
      <c r="C1746" s="2" t="s">
        <v>14</v>
      </c>
      <c r="D1746" s="23" t="s">
        <v>1884</v>
      </c>
      <c r="E1746" s="2" t="s">
        <v>354</v>
      </c>
      <c r="F1746" s="23" t="s">
        <v>15</v>
      </c>
      <c r="G1746" s="23" t="s">
        <v>3477</v>
      </c>
      <c r="H1746" s="2" t="s">
        <v>3480</v>
      </c>
      <c r="I1746" s="2" t="s">
        <v>3463</v>
      </c>
      <c r="J1746" s="81">
        <v>50.92</v>
      </c>
      <c r="K1746" s="76">
        <v>1.870374</v>
      </c>
      <c r="L1746" s="80">
        <v>0.15</v>
      </c>
      <c r="M1746" s="78">
        <v>42832</v>
      </c>
      <c r="N1746" s="96" t="s">
        <v>4710</v>
      </c>
      <c r="O1746" s="23" t="s">
        <v>112</v>
      </c>
      <c r="P1746" s="23" t="s">
        <v>3466</v>
      </c>
      <c r="Q1746" s="23" t="s">
        <v>3471</v>
      </c>
      <c r="R1746" s="23" t="str">
        <f t="shared" si="219"/>
        <v>OK-Canadian-16N-7W-10</v>
      </c>
      <c r="S1746" s="23" t="str">
        <f t="shared" si="216"/>
        <v>16N-7W-10</v>
      </c>
      <c r="T1746" s="23" t="str">
        <f t="shared" si="217"/>
        <v>16</v>
      </c>
      <c r="U1746" s="23" t="str">
        <f t="shared" si="220"/>
        <v>N</v>
      </c>
      <c r="V1746" s="23" t="str">
        <f t="shared" si="218"/>
        <v>7</v>
      </c>
      <c r="W1746" s="23" t="str">
        <f t="shared" si="221"/>
        <v>W</v>
      </c>
      <c r="X1746" s="23" t="str">
        <f t="shared" si="222"/>
        <v>OK</v>
      </c>
      <c r="Y1746" s="184" t="str">
        <f t="shared" si="223"/>
        <v>L0008809</v>
      </c>
      <c r="Z1746" s="28"/>
      <c r="AA1746" s="28"/>
      <c r="AB1746" s="23"/>
    </row>
    <row r="1747" spans="1:28" ht="15">
      <c r="A1747" s="2" t="s">
        <v>8168</v>
      </c>
      <c r="B1747" s="23" t="s">
        <v>13</v>
      </c>
      <c r="C1747" s="2" t="s">
        <v>14</v>
      </c>
      <c r="D1747" s="23" t="s">
        <v>1885</v>
      </c>
      <c r="E1747" s="2" t="s">
        <v>1051</v>
      </c>
      <c r="F1747" s="23" t="s">
        <v>15</v>
      </c>
      <c r="G1747" s="23" t="s">
        <v>3477</v>
      </c>
      <c r="H1747" s="2" t="s">
        <v>3480</v>
      </c>
      <c r="I1747" s="2" t="s">
        <v>3463</v>
      </c>
      <c r="J1747" s="81">
        <v>38.409999999999997</v>
      </c>
      <c r="K1747" s="76">
        <v>1.1905000000000001E-2</v>
      </c>
      <c r="L1747" s="80">
        <v>0.2</v>
      </c>
      <c r="M1747" s="82">
        <v>42826</v>
      </c>
      <c r="N1747" s="96" t="s">
        <v>4711</v>
      </c>
      <c r="O1747" s="23" t="s">
        <v>112</v>
      </c>
      <c r="P1747" s="23" t="s">
        <v>3466</v>
      </c>
      <c r="Q1747" s="23" t="s">
        <v>3471</v>
      </c>
      <c r="R1747" s="23" t="str">
        <f t="shared" si="219"/>
        <v>OK-Canadian-16N-7W-10</v>
      </c>
      <c r="S1747" s="23" t="str">
        <f t="shared" si="216"/>
        <v>16N-7W-10</v>
      </c>
      <c r="T1747" s="23" t="str">
        <f t="shared" si="217"/>
        <v>16</v>
      </c>
      <c r="U1747" s="23" t="str">
        <f t="shared" si="220"/>
        <v>N</v>
      </c>
      <c r="V1747" s="23" t="str">
        <f t="shared" si="218"/>
        <v>7</v>
      </c>
      <c r="W1747" s="23" t="str">
        <f t="shared" si="221"/>
        <v>W</v>
      </c>
      <c r="X1747" s="23" t="str">
        <f t="shared" si="222"/>
        <v>OK</v>
      </c>
      <c r="Y1747" s="184" t="str">
        <f t="shared" si="223"/>
        <v>L0008810</v>
      </c>
      <c r="Z1747" s="28"/>
      <c r="AA1747" s="28"/>
      <c r="AB1747" s="23"/>
    </row>
    <row r="1748" spans="1:28" ht="15">
      <c r="A1748" s="23" t="s">
        <v>8169</v>
      </c>
      <c r="B1748" s="23" t="s">
        <v>13</v>
      </c>
      <c r="C1748" s="2" t="s">
        <v>14</v>
      </c>
      <c r="D1748" s="23" t="s">
        <v>1886</v>
      </c>
      <c r="E1748" s="2" t="s">
        <v>1100</v>
      </c>
      <c r="F1748" s="23" t="s">
        <v>15</v>
      </c>
      <c r="G1748" s="23" t="s">
        <v>3477</v>
      </c>
      <c r="H1748" s="2" t="s">
        <v>3480</v>
      </c>
      <c r="I1748" s="2" t="s">
        <v>3463</v>
      </c>
      <c r="J1748" s="81">
        <v>69.56</v>
      </c>
      <c r="K1748" s="76">
        <v>1.1073200000000001</v>
      </c>
      <c r="L1748" s="80">
        <v>0.1875</v>
      </c>
      <c r="M1748" s="82">
        <v>42846</v>
      </c>
      <c r="N1748" s="96" t="s">
        <v>5765</v>
      </c>
      <c r="O1748" s="23" t="s">
        <v>112</v>
      </c>
      <c r="P1748" s="23" t="s">
        <v>3466</v>
      </c>
      <c r="Q1748" s="23" t="s">
        <v>3471</v>
      </c>
      <c r="R1748" s="23" t="str">
        <f t="shared" si="219"/>
        <v>OK-Canadian-16N-7W-10</v>
      </c>
      <c r="S1748" s="23" t="str">
        <f t="shared" si="216"/>
        <v>16N-7W-10</v>
      </c>
      <c r="T1748" s="23" t="str">
        <f t="shared" si="217"/>
        <v>16</v>
      </c>
      <c r="U1748" s="23" t="str">
        <f t="shared" si="220"/>
        <v>N</v>
      </c>
      <c r="V1748" s="23" t="str">
        <f t="shared" si="218"/>
        <v>7</v>
      </c>
      <c r="W1748" s="23" t="str">
        <f t="shared" si="221"/>
        <v>W</v>
      </c>
      <c r="X1748" s="23" t="str">
        <f t="shared" si="222"/>
        <v>OK</v>
      </c>
      <c r="Y1748" s="184" t="str">
        <f t="shared" si="223"/>
        <v>L0008811</v>
      </c>
      <c r="Z1748" s="28"/>
      <c r="AA1748" s="28"/>
      <c r="AB1748" s="23"/>
    </row>
    <row r="1749" spans="1:28" ht="15">
      <c r="A1749" s="2" t="s">
        <v>8170</v>
      </c>
      <c r="B1749" s="23" t="s">
        <v>13</v>
      </c>
      <c r="C1749" s="2" t="s">
        <v>14</v>
      </c>
      <c r="D1749" s="23" t="s">
        <v>1887</v>
      </c>
      <c r="E1749" s="2" t="s">
        <v>1177</v>
      </c>
      <c r="F1749" s="23" t="s">
        <v>15</v>
      </c>
      <c r="G1749" s="23" t="s">
        <v>3477</v>
      </c>
      <c r="H1749" s="2" t="s">
        <v>3480</v>
      </c>
      <c r="I1749" s="2" t="s">
        <v>3463</v>
      </c>
      <c r="J1749" s="81">
        <v>48.38</v>
      </c>
      <c r="K1749" s="76">
        <v>1.870374</v>
      </c>
      <c r="L1749" s="80">
        <v>0.2</v>
      </c>
      <c r="M1749" s="82">
        <v>43312</v>
      </c>
      <c r="N1749" s="96" t="s">
        <v>5766</v>
      </c>
      <c r="O1749" s="23" t="s">
        <v>112</v>
      </c>
      <c r="P1749" s="23" t="s">
        <v>3466</v>
      </c>
      <c r="Q1749" s="23" t="s">
        <v>3471</v>
      </c>
      <c r="R1749" s="23" t="str">
        <f t="shared" si="219"/>
        <v>OK-Canadian-16N-7W-10</v>
      </c>
      <c r="S1749" s="23" t="str">
        <f t="shared" si="216"/>
        <v>16N-7W-10</v>
      </c>
      <c r="T1749" s="23" t="str">
        <f t="shared" si="217"/>
        <v>16</v>
      </c>
      <c r="U1749" s="23" t="str">
        <f t="shared" si="220"/>
        <v>N</v>
      </c>
      <c r="V1749" s="23" t="str">
        <f t="shared" si="218"/>
        <v>7</v>
      </c>
      <c r="W1749" s="23" t="str">
        <f t="shared" si="221"/>
        <v>W</v>
      </c>
      <c r="X1749" s="23" t="str">
        <f t="shared" si="222"/>
        <v>OK</v>
      </c>
      <c r="Y1749" s="184" t="str">
        <f t="shared" si="223"/>
        <v>L0008812</v>
      </c>
      <c r="Z1749" s="28"/>
      <c r="AA1749" s="28"/>
      <c r="AB1749" s="23"/>
    </row>
    <row r="1750" spans="1:28" ht="15">
      <c r="A1750" s="2" t="s">
        <v>8171</v>
      </c>
      <c r="B1750" s="23" t="s">
        <v>13</v>
      </c>
      <c r="C1750" s="2" t="s">
        <v>14</v>
      </c>
      <c r="D1750" s="23" t="s">
        <v>1888</v>
      </c>
      <c r="E1750" s="23" t="s">
        <v>3126</v>
      </c>
      <c r="F1750" s="23" t="s">
        <v>15</v>
      </c>
      <c r="G1750" s="23" t="s">
        <v>3477</v>
      </c>
      <c r="H1750" s="2" t="s">
        <v>3480</v>
      </c>
      <c r="I1750" s="2" t="s">
        <v>3463</v>
      </c>
      <c r="J1750" s="81">
        <v>42.06</v>
      </c>
      <c r="K1750" s="76">
        <v>0.3125</v>
      </c>
      <c r="L1750" s="80">
        <v>0.1875</v>
      </c>
      <c r="M1750" s="78">
        <v>42830</v>
      </c>
      <c r="N1750" s="96" t="s">
        <v>4721</v>
      </c>
      <c r="O1750" s="23" t="s">
        <v>112</v>
      </c>
      <c r="P1750" s="23" t="s">
        <v>3466</v>
      </c>
      <c r="Q1750" s="23" t="s">
        <v>3471</v>
      </c>
      <c r="R1750" s="23" t="str">
        <f t="shared" si="219"/>
        <v>OK-Canadian-16N-7W-10</v>
      </c>
      <c r="S1750" s="23" t="str">
        <f t="shared" si="216"/>
        <v>16N-7W-10</v>
      </c>
      <c r="T1750" s="23" t="str">
        <f t="shared" si="217"/>
        <v>16</v>
      </c>
      <c r="U1750" s="23" t="str">
        <f t="shared" si="220"/>
        <v>N</v>
      </c>
      <c r="V1750" s="23" t="str">
        <f t="shared" si="218"/>
        <v>7</v>
      </c>
      <c r="W1750" s="23" t="str">
        <f t="shared" si="221"/>
        <v>W</v>
      </c>
      <c r="X1750" s="23" t="str">
        <f t="shared" si="222"/>
        <v>OK</v>
      </c>
      <c r="Y1750" s="184" t="str">
        <f t="shared" si="223"/>
        <v>L0008813</v>
      </c>
      <c r="Z1750" s="28"/>
      <c r="AA1750" s="28"/>
      <c r="AB1750" s="23"/>
    </row>
    <row r="1751" spans="1:28" ht="15">
      <c r="A1751" s="23" t="s">
        <v>8172</v>
      </c>
      <c r="B1751" s="23" t="s">
        <v>13</v>
      </c>
      <c r="C1751" s="2" t="s">
        <v>14</v>
      </c>
      <c r="D1751" s="23" t="s">
        <v>1889</v>
      </c>
      <c r="E1751" s="2" t="s">
        <v>553</v>
      </c>
      <c r="F1751" s="23" t="s">
        <v>15</v>
      </c>
      <c r="G1751" s="23" t="s">
        <v>3477</v>
      </c>
      <c r="H1751" s="2" t="s">
        <v>3480</v>
      </c>
      <c r="I1751" s="2" t="s">
        <v>3463</v>
      </c>
      <c r="J1751" s="81">
        <v>39.950000000000003</v>
      </c>
      <c r="K1751" s="76">
        <v>5.9524000000000001E-2</v>
      </c>
      <c r="L1751" s="80">
        <v>0.1875</v>
      </c>
      <c r="M1751" s="82">
        <v>42831</v>
      </c>
      <c r="N1751" s="96" t="s">
        <v>4710</v>
      </c>
      <c r="O1751" s="23" t="s">
        <v>112</v>
      </c>
      <c r="P1751" s="23" t="s">
        <v>3466</v>
      </c>
      <c r="Q1751" s="23" t="s">
        <v>3471</v>
      </c>
      <c r="R1751" s="23" t="str">
        <f t="shared" si="219"/>
        <v>OK-Canadian-16N-7W-10</v>
      </c>
      <c r="S1751" s="23" t="str">
        <f t="shared" si="216"/>
        <v>16N-7W-10</v>
      </c>
      <c r="T1751" s="23" t="str">
        <f t="shared" si="217"/>
        <v>16</v>
      </c>
      <c r="U1751" s="23" t="str">
        <f t="shared" si="220"/>
        <v>N</v>
      </c>
      <c r="V1751" s="23" t="str">
        <f t="shared" si="218"/>
        <v>7</v>
      </c>
      <c r="W1751" s="23" t="str">
        <f t="shared" si="221"/>
        <v>W</v>
      </c>
      <c r="X1751" s="23" t="str">
        <f t="shared" si="222"/>
        <v>OK</v>
      </c>
      <c r="Y1751" s="184" t="str">
        <f t="shared" si="223"/>
        <v>L0008814</v>
      </c>
      <c r="Z1751" s="28"/>
      <c r="AA1751" s="28"/>
      <c r="AB1751" s="23"/>
    </row>
    <row r="1752" spans="1:28" ht="15">
      <c r="A1752" s="2" t="s">
        <v>8173</v>
      </c>
      <c r="B1752" s="23" t="s">
        <v>13</v>
      </c>
      <c r="C1752" s="2" t="s">
        <v>14</v>
      </c>
      <c r="D1752" s="23" t="s">
        <v>1890</v>
      </c>
      <c r="E1752" s="2" t="s">
        <v>1177</v>
      </c>
      <c r="F1752" s="23" t="s">
        <v>15</v>
      </c>
      <c r="G1752" s="23" t="s">
        <v>3477</v>
      </c>
      <c r="H1752" s="2" t="s">
        <v>3480</v>
      </c>
      <c r="I1752" s="2" t="s">
        <v>3463</v>
      </c>
      <c r="J1752" s="81">
        <v>87.4</v>
      </c>
      <c r="K1752" s="76">
        <v>40</v>
      </c>
      <c r="L1752" s="80">
        <v>0.1875</v>
      </c>
      <c r="M1752" s="82">
        <v>42847</v>
      </c>
      <c r="N1752" s="96" t="s">
        <v>4712</v>
      </c>
      <c r="O1752" s="23" t="s">
        <v>280</v>
      </c>
      <c r="P1752" s="23" t="s">
        <v>3466</v>
      </c>
      <c r="Q1752" s="23" t="s">
        <v>3471</v>
      </c>
      <c r="R1752" s="23" t="str">
        <f t="shared" si="219"/>
        <v>OK-Canadian-16N-7W-14</v>
      </c>
      <c r="S1752" s="23" t="str">
        <f t="shared" si="216"/>
        <v>16N-7W-14</v>
      </c>
      <c r="T1752" s="23" t="str">
        <f t="shared" si="217"/>
        <v>16</v>
      </c>
      <c r="U1752" s="23" t="str">
        <f t="shared" si="220"/>
        <v>N</v>
      </c>
      <c r="V1752" s="23" t="str">
        <f t="shared" si="218"/>
        <v>7</v>
      </c>
      <c r="W1752" s="23" t="str">
        <f t="shared" si="221"/>
        <v>W</v>
      </c>
      <c r="X1752" s="23" t="str">
        <f t="shared" si="222"/>
        <v>OK</v>
      </c>
      <c r="Y1752" s="184" t="str">
        <f t="shared" si="223"/>
        <v>L0008815</v>
      </c>
      <c r="Z1752" s="28"/>
      <c r="AA1752" s="28"/>
      <c r="AB1752" s="23"/>
    </row>
    <row r="1753" spans="1:28" ht="15">
      <c r="A1753" s="2" t="s">
        <v>8174</v>
      </c>
      <c r="B1753" s="23" t="s">
        <v>13</v>
      </c>
      <c r="C1753" s="2" t="s">
        <v>14</v>
      </c>
      <c r="D1753" s="23" t="s">
        <v>1891</v>
      </c>
      <c r="E1753" s="2" t="s">
        <v>354</v>
      </c>
      <c r="F1753" s="23" t="s">
        <v>15</v>
      </c>
      <c r="G1753" s="23" t="s">
        <v>3477</v>
      </c>
      <c r="H1753" s="2" t="s">
        <v>3480</v>
      </c>
      <c r="I1753" s="2" t="s">
        <v>3463</v>
      </c>
      <c r="J1753" s="81">
        <v>198.93</v>
      </c>
      <c r="K1753" s="76">
        <v>7.5</v>
      </c>
      <c r="L1753" s="80">
        <v>0.1875</v>
      </c>
      <c r="M1753" s="82">
        <v>43304</v>
      </c>
      <c r="N1753" s="96" t="s">
        <v>4713</v>
      </c>
      <c r="O1753" s="23" t="s">
        <v>284</v>
      </c>
      <c r="P1753" s="23" t="s">
        <v>3466</v>
      </c>
      <c r="Q1753" s="23" t="s">
        <v>3471</v>
      </c>
      <c r="R1753" s="23" t="str">
        <f t="shared" si="219"/>
        <v>OK-Canadian-16N-7W-9</v>
      </c>
      <c r="S1753" s="23" t="str">
        <f t="shared" si="216"/>
        <v>16N-7W-9</v>
      </c>
      <c r="T1753" s="23" t="str">
        <f t="shared" si="217"/>
        <v>16</v>
      </c>
      <c r="U1753" s="23" t="str">
        <f t="shared" si="220"/>
        <v>N</v>
      </c>
      <c r="V1753" s="23" t="str">
        <f t="shared" si="218"/>
        <v>7</v>
      </c>
      <c r="W1753" s="23" t="str">
        <f t="shared" si="221"/>
        <v>W</v>
      </c>
      <c r="X1753" s="23" t="str">
        <f t="shared" si="222"/>
        <v>OK</v>
      </c>
      <c r="Y1753" s="184" t="str">
        <f t="shared" si="223"/>
        <v>L0008816</v>
      </c>
      <c r="Z1753" s="28"/>
      <c r="AA1753" s="28"/>
      <c r="AB1753" s="23"/>
    </row>
    <row r="1754" spans="1:28" ht="15">
      <c r="A1754" s="23" t="s">
        <v>8175</v>
      </c>
      <c r="B1754" s="23" t="s">
        <v>13</v>
      </c>
      <c r="C1754" s="2" t="s">
        <v>14</v>
      </c>
      <c r="D1754" s="23" t="s">
        <v>1892</v>
      </c>
      <c r="E1754" s="2" t="s">
        <v>354</v>
      </c>
      <c r="F1754" s="23" t="s">
        <v>15</v>
      </c>
      <c r="G1754" s="23" t="s">
        <v>3477</v>
      </c>
      <c r="H1754" s="23" t="s">
        <v>3513</v>
      </c>
      <c r="I1754" s="2" t="s">
        <v>16</v>
      </c>
      <c r="J1754" s="81">
        <v>190.78</v>
      </c>
      <c r="K1754" s="76">
        <v>1.6768430000000001</v>
      </c>
      <c r="L1754" s="80">
        <v>0.1875</v>
      </c>
      <c r="M1754" s="78">
        <v>42838</v>
      </c>
      <c r="N1754" s="96" t="s">
        <v>4714</v>
      </c>
      <c r="O1754" s="23" t="s">
        <v>115</v>
      </c>
      <c r="P1754" s="23" t="s">
        <v>3465</v>
      </c>
      <c r="Q1754" s="23" t="s">
        <v>3471</v>
      </c>
      <c r="R1754" s="23" t="str">
        <f t="shared" si="219"/>
        <v>OK-Canadian-15N-7W-6</v>
      </c>
      <c r="S1754" s="23" t="str">
        <f t="shared" si="216"/>
        <v>15N-7W-6</v>
      </c>
      <c r="T1754" s="23" t="str">
        <f t="shared" si="217"/>
        <v>15</v>
      </c>
      <c r="U1754" s="23" t="str">
        <f t="shared" si="220"/>
        <v>N</v>
      </c>
      <c r="V1754" s="23" t="str">
        <f t="shared" si="218"/>
        <v>7</v>
      </c>
      <c r="W1754" s="23" t="str">
        <f t="shared" si="221"/>
        <v>W</v>
      </c>
      <c r="X1754" s="23" t="str">
        <f t="shared" si="222"/>
        <v>OK</v>
      </c>
      <c r="Y1754" s="184" t="str">
        <f t="shared" si="223"/>
        <v>L0008817</v>
      </c>
      <c r="Z1754" s="28"/>
      <c r="AA1754" s="28"/>
      <c r="AB1754" s="23"/>
    </row>
    <row r="1755" spans="1:28" ht="15">
      <c r="A1755" s="2" t="s">
        <v>8176</v>
      </c>
      <c r="B1755" s="23" t="s">
        <v>13</v>
      </c>
      <c r="C1755" s="2" t="s">
        <v>14</v>
      </c>
      <c r="D1755" s="23" t="s">
        <v>1893</v>
      </c>
      <c r="E1755" s="23" t="s">
        <v>2207</v>
      </c>
      <c r="F1755" s="23" t="s">
        <v>15</v>
      </c>
      <c r="G1755" s="23" t="s">
        <v>3477</v>
      </c>
      <c r="H1755" s="23" t="s">
        <v>3513</v>
      </c>
      <c r="I1755" s="2" t="s">
        <v>16</v>
      </c>
      <c r="J1755" s="81">
        <v>73.78</v>
      </c>
      <c r="K1755" s="76">
        <v>2.5</v>
      </c>
      <c r="L1755" s="80">
        <v>0.1875</v>
      </c>
      <c r="M1755" s="82">
        <v>42846</v>
      </c>
      <c r="N1755" s="96" t="s">
        <v>4715</v>
      </c>
      <c r="O1755" s="23" t="s">
        <v>115</v>
      </c>
      <c r="P1755" s="23" t="s">
        <v>3465</v>
      </c>
      <c r="Q1755" s="23" t="s">
        <v>3471</v>
      </c>
      <c r="R1755" s="23" t="str">
        <f t="shared" si="219"/>
        <v>OK-Canadian-15N-7W-6</v>
      </c>
      <c r="S1755" s="23" t="str">
        <f t="shared" si="216"/>
        <v>15N-7W-6</v>
      </c>
      <c r="T1755" s="23" t="str">
        <f t="shared" si="217"/>
        <v>15</v>
      </c>
      <c r="U1755" s="23" t="str">
        <f t="shared" si="220"/>
        <v>N</v>
      </c>
      <c r="V1755" s="23" t="str">
        <f t="shared" si="218"/>
        <v>7</v>
      </c>
      <c r="W1755" s="23" t="str">
        <f t="shared" si="221"/>
        <v>W</v>
      </c>
      <c r="X1755" s="23" t="str">
        <f t="shared" si="222"/>
        <v>OK</v>
      </c>
      <c r="Y1755" s="184" t="str">
        <f t="shared" si="223"/>
        <v>L0008818</v>
      </c>
      <c r="Z1755" s="28"/>
      <c r="AA1755" s="28"/>
      <c r="AB1755" s="23"/>
    </row>
    <row r="1756" spans="1:28" ht="15">
      <c r="A1756" s="2" t="s">
        <v>8177</v>
      </c>
      <c r="B1756" s="23" t="s">
        <v>13</v>
      </c>
      <c r="C1756" s="2" t="s">
        <v>14</v>
      </c>
      <c r="D1756" s="23" t="s">
        <v>1894</v>
      </c>
      <c r="E1756" s="23" t="s">
        <v>2147</v>
      </c>
      <c r="F1756" s="23" t="s">
        <v>15</v>
      </c>
      <c r="G1756" s="23" t="s">
        <v>3477</v>
      </c>
      <c r="H1756" s="23" t="s">
        <v>3513</v>
      </c>
      <c r="I1756" s="2" t="s">
        <v>16</v>
      </c>
      <c r="J1756" s="81">
        <v>179.95</v>
      </c>
      <c r="K1756" s="76">
        <v>2.2357909999999999</v>
      </c>
      <c r="L1756" s="80">
        <v>0.1875</v>
      </c>
      <c r="M1756" s="82">
        <v>42848</v>
      </c>
      <c r="N1756" s="96" t="s">
        <v>4716</v>
      </c>
      <c r="O1756" s="23" t="s">
        <v>115</v>
      </c>
      <c r="P1756" s="23" t="s">
        <v>3465</v>
      </c>
      <c r="Q1756" s="23" t="s">
        <v>3471</v>
      </c>
      <c r="R1756" s="23" t="str">
        <f t="shared" si="219"/>
        <v>OK-Canadian-15N-7W-6</v>
      </c>
      <c r="S1756" s="23" t="str">
        <f t="shared" si="216"/>
        <v>15N-7W-6</v>
      </c>
      <c r="T1756" s="23" t="str">
        <f t="shared" si="217"/>
        <v>15</v>
      </c>
      <c r="U1756" s="23" t="str">
        <f t="shared" si="220"/>
        <v>N</v>
      </c>
      <c r="V1756" s="23" t="str">
        <f t="shared" si="218"/>
        <v>7</v>
      </c>
      <c r="W1756" s="23" t="str">
        <f t="shared" si="221"/>
        <v>W</v>
      </c>
      <c r="X1756" s="23" t="str">
        <f t="shared" si="222"/>
        <v>OK</v>
      </c>
      <c r="Y1756" s="184" t="str">
        <f t="shared" si="223"/>
        <v>L0008819</v>
      </c>
      <c r="Z1756" s="28"/>
      <c r="AA1756" s="28"/>
      <c r="AB1756" s="23"/>
    </row>
    <row r="1757" spans="1:28" ht="15">
      <c r="A1757" s="23" t="s">
        <v>8178</v>
      </c>
      <c r="B1757" s="23" t="s">
        <v>13</v>
      </c>
      <c r="C1757" s="2" t="s">
        <v>14</v>
      </c>
      <c r="D1757" s="23" t="s">
        <v>1218</v>
      </c>
      <c r="E1757" s="23" t="s">
        <v>3188</v>
      </c>
      <c r="F1757" s="23" t="s">
        <v>15</v>
      </c>
      <c r="G1757" s="23" t="s">
        <v>3477</v>
      </c>
      <c r="H1757" s="2" t="s">
        <v>3480</v>
      </c>
      <c r="I1757" s="2" t="s">
        <v>3463</v>
      </c>
      <c r="J1757" s="81">
        <v>110.24</v>
      </c>
      <c r="K1757" s="76">
        <v>1.875</v>
      </c>
      <c r="L1757" s="80">
        <v>0.1875</v>
      </c>
      <c r="M1757" s="82">
        <v>43312</v>
      </c>
      <c r="N1757" s="96" t="s">
        <v>4717</v>
      </c>
      <c r="O1757" s="23" t="s">
        <v>494</v>
      </c>
      <c r="P1757" s="23" t="s">
        <v>3466</v>
      </c>
      <c r="Q1757" s="23" t="s">
        <v>3471</v>
      </c>
      <c r="R1757" s="23" t="str">
        <f t="shared" si="219"/>
        <v>OK-Canadian-16N-7W-3</v>
      </c>
      <c r="S1757" s="23" t="str">
        <f t="shared" si="216"/>
        <v>16N-7W-3</v>
      </c>
      <c r="T1757" s="23" t="str">
        <f t="shared" si="217"/>
        <v>16</v>
      </c>
      <c r="U1757" s="23" t="str">
        <f t="shared" si="220"/>
        <v>N</v>
      </c>
      <c r="V1757" s="23" t="str">
        <f t="shared" si="218"/>
        <v>7</v>
      </c>
      <c r="W1757" s="23" t="str">
        <f t="shared" si="221"/>
        <v>W</v>
      </c>
      <c r="X1757" s="23" t="str">
        <f t="shared" si="222"/>
        <v>OK</v>
      </c>
      <c r="Y1757" s="184" t="str">
        <f t="shared" si="223"/>
        <v>L0008820</v>
      </c>
      <c r="Z1757" s="28"/>
      <c r="AA1757" s="28"/>
      <c r="AB1757" s="23"/>
    </row>
    <row r="1758" spans="1:28" ht="15">
      <c r="A1758" s="2" t="s">
        <v>8179</v>
      </c>
      <c r="B1758" s="23" t="s">
        <v>13</v>
      </c>
      <c r="C1758" s="2" t="s">
        <v>14</v>
      </c>
      <c r="D1758" s="23" t="s">
        <v>1895</v>
      </c>
      <c r="E1758" s="23" t="s">
        <v>1777</v>
      </c>
      <c r="F1758" s="23" t="s">
        <v>15</v>
      </c>
      <c r="G1758" s="23" t="s">
        <v>3477</v>
      </c>
      <c r="H1758" s="23" t="s">
        <v>3512</v>
      </c>
      <c r="I1758" s="2" t="s">
        <v>16</v>
      </c>
      <c r="J1758" s="81">
        <v>37.04</v>
      </c>
      <c r="K1758" s="76">
        <v>0.80334300000000003</v>
      </c>
      <c r="L1758" s="80">
        <v>0.2</v>
      </c>
      <c r="M1758" s="78">
        <v>42835</v>
      </c>
      <c r="N1758" s="96" t="s">
        <v>4718</v>
      </c>
      <c r="O1758" s="23" t="s">
        <v>683</v>
      </c>
      <c r="P1758" s="23" t="s">
        <v>3466</v>
      </c>
      <c r="Q1758" s="23" t="s">
        <v>3471</v>
      </c>
      <c r="R1758" s="23" t="str">
        <f t="shared" si="219"/>
        <v>OK-Canadian-16N-7W-7</v>
      </c>
      <c r="S1758" s="23" t="str">
        <f t="shared" si="216"/>
        <v>16N-7W-7</v>
      </c>
      <c r="T1758" s="23" t="str">
        <f t="shared" si="217"/>
        <v>16</v>
      </c>
      <c r="U1758" s="23" t="str">
        <f t="shared" si="220"/>
        <v>N</v>
      </c>
      <c r="V1758" s="23" t="str">
        <f t="shared" si="218"/>
        <v>7</v>
      </c>
      <c r="W1758" s="23" t="str">
        <f t="shared" si="221"/>
        <v>W</v>
      </c>
      <c r="X1758" s="23" t="str">
        <f t="shared" si="222"/>
        <v>OK</v>
      </c>
      <c r="Y1758" s="184" t="str">
        <f t="shared" si="223"/>
        <v>L0008821</v>
      </c>
      <c r="Z1758" s="28"/>
      <c r="AA1758" s="28"/>
      <c r="AB1758" s="23"/>
    </row>
    <row r="1759" spans="1:28" ht="15">
      <c r="A1759" s="2" t="s">
        <v>8180</v>
      </c>
      <c r="B1759" s="23" t="s">
        <v>13</v>
      </c>
      <c r="C1759" s="2" t="s">
        <v>14</v>
      </c>
      <c r="D1759" s="23" t="s">
        <v>1896</v>
      </c>
      <c r="E1759" s="23" t="s">
        <v>1702</v>
      </c>
      <c r="F1759" s="23" t="s">
        <v>15</v>
      </c>
      <c r="G1759" s="23" t="s">
        <v>3477</v>
      </c>
      <c r="H1759" s="23" t="s">
        <v>3512</v>
      </c>
      <c r="I1759" s="2" t="s">
        <v>16</v>
      </c>
      <c r="J1759" s="81">
        <v>37.49</v>
      </c>
      <c r="K1759" s="76">
        <v>0.80334300000000003</v>
      </c>
      <c r="L1759" s="80">
        <v>0.2</v>
      </c>
      <c r="M1759" s="82">
        <v>42831</v>
      </c>
      <c r="N1759" s="96" t="s">
        <v>4719</v>
      </c>
      <c r="O1759" s="23" t="s">
        <v>683</v>
      </c>
      <c r="P1759" s="23" t="s">
        <v>3466</v>
      </c>
      <c r="Q1759" s="23" t="s">
        <v>3471</v>
      </c>
      <c r="R1759" s="23" t="str">
        <f t="shared" si="219"/>
        <v>OK-Canadian-16N-7W-7</v>
      </c>
      <c r="S1759" s="23" t="str">
        <f t="shared" si="216"/>
        <v>16N-7W-7</v>
      </c>
      <c r="T1759" s="23" t="str">
        <f t="shared" si="217"/>
        <v>16</v>
      </c>
      <c r="U1759" s="23" t="str">
        <f t="shared" si="220"/>
        <v>N</v>
      </c>
      <c r="V1759" s="23" t="str">
        <f t="shared" si="218"/>
        <v>7</v>
      </c>
      <c r="W1759" s="23" t="str">
        <f t="shared" si="221"/>
        <v>W</v>
      </c>
      <c r="X1759" s="23" t="str">
        <f t="shared" si="222"/>
        <v>OK</v>
      </c>
      <c r="Y1759" s="184" t="str">
        <f t="shared" si="223"/>
        <v>L0008822</v>
      </c>
      <c r="Z1759" s="28"/>
      <c r="AA1759" s="28"/>
      <c r="AB1759" s="23"/>
    </row>
    <row r="1760" spans="1:28" ht="15">
      <c r="A1760" s="23" t="s">
        <v>8181</v>
      </c>
      <c r="B1760" s="23" t="s">
        <v>13</v>
      </c>
      <c r="C1760" s="2" t="s">
        <v>14</v>
      </c>
      <c r="D1760" s="23" t="s">
        <v>1897</v>
      </c>
      <c r="E1760" s="2" t="s">
        <v>616</v>
      </c>
      <c r="F1760" s="23" t="s">
        <v>15</v>
      </c>
      <c r="G1760" s="23" t="s">
        <v>3477</v>
      </c>
      <c r="H1760" s="23" t="s">
        <v>3512</v>
      </c>
      <c r="I1760" s="2" t="s">
        <v>16</v>
      </c>
      <c r="J1760" s="81">
        <v>33.67</v>
      </c>
      <c r="K1760" s="76">
        <v>0.93444450000000001</v>
      </c>
      <c r="L1760" s="80">
        <v>0.1875</v>
      </c>
      <c r="M1760" s="82">
        <v>42845</v>
      </c>
      <c r="N1760" s="96" t="s">
        <v>4720</v>
      </c>
      <c r="O1760" s="23" t="s">
        <v>683</v>
      </c>
      <c r="P1760" s="23" t="s">
        <v>3466</v>
      </c>
      <c r="Q1760" s="23" t="s">
        <v>3471</v>
      </c>
      <c r="R1760" s="23" t="str">
        <f t="shared" si="219"/>
        <v>OK-Canadian-16N-7W-7</v>
      </c>
      <c r="S1760" s="23" t="str">
        <f t="shared" si="216"/>
        <v>16N-7W-7</v>
      </c>
      <c r="T1760" s="23" t="str">
        <f t="shared" si="217"/>
        <v>16</v>
      </c>
      <c r="U1760" s="23" t="str">
        <f t="shared" si="220"/>
        <v>N</v>
      </c>
      <c r="V1760" s="23" t="str">
        <f t="shared" si="218"/>
        <v>7</v>
      </c>
      <c r="W1760" s="23" t="str">
        <f t="shared" si="221"/>
        <v>W</v>
      </c>
      <c r="X1760" s="23" t="str">
        <f t="shared" si="222"/>
        <v>OK</v>
      </c>
      <c r="Y1760" s="184" t="str">
        <f t="shared" si="223"/>
        <v>L0008823</v>
      </c>
      <c r="Z1760" s="28"/>
      <c r="AA1760" s="28"/>
      <c r="AB1760" s="23"/>
    </row>
    <row r="1761" spans="1:28" ht="15">
      <c r="A1761" s="2" t="s">
        <v>8182</v>
      </c>
      <c r="B1761" s="23" t="s">
        <v>13</v>
      </c>
      <c r="C1761" s="2" t="s">
        <v>14</v>
      </c>
      <c r="D1761" s="23" t="s">
        <v>298</v>
      </c>
      <c r="E1761" s="23" t="s">
        <v>1502</v>
      </c>
      <c r="F1761" s="23" t="s">
        <v>15</v>
      </c>
      <c r="G1761" s="23" t="s">
        <v>3477</v>
      </c>
      <c r="H1761" s="23" t="s">
        <v>3512</v>
      </c>
      <c r="I1761" s="2" t="s">
        <v>16</v>
      </c>
      <c r="J1761" s="81">
        <v>38.19</v>
      </c>
      <c r="K1761" s="76">
        <v>0.80334300000000003</v>
      </c>
      <c r="L1761" s="80">
        <v>0.2</v>
      </c>
      <c r="M1761" s="82">
        <v>43315</v>
      </c>
      <c r="N1761" s="96" t="s">
        <v>4721</v>
      </c>
      <c r="O1761" s="23" t="s">
        <v>683</v>
      </c>
      <c r="P1761" s="23" t="s">
        <v>3466</v>
      </c>
      <c r="Q1761" s="23" t="s">
        <v>3471</v>
      </c>
      <c r="R1761" s="23" t="str">
        <f t="shared" si="219"/>
        <v>OK-Canadian-16N-7W-7</v>
      </c>
      <c r="S1761" s="23" t="str">
        <f t="shared" si="216"/>
        <v>16N-7W-7</v>
      </c>
      <c r="T1761" s="23" t="str">
        <f t="shared" si="217"/>
        <v>16</v>
      </c>
      <c r="U1761" s="23" t="str">
        <f t="shared" si="220"/>
        <v>N</v>
      </c>
      <c r="V1761" s="23" t="str">
        <f t="shared" si="218"/>
        <v>7</v>
      </c>
      <c r="W1761" s="23" t="str">
        <f t="shared" si="221"/>
        <v>W</v>
      </c>
      <c r="X1761" s="23" t="str">
        <f t="shared" si="222"/>
        <v>OK</v>
      </c>
      <c r="Y1761" s="184" t="str">
        <f t="shared" si="223"/>
        <v>L0008824</v>
      </c>
      <c r="Z1761" s="28"/>
      <c r="AA1761" s="28"/>
      <c r="AB1761" s="23"/>
    </row>
    <row r="1762" spans="1:28" ht="15">
      <c r="A1762" s="2" t="s">
        <v>8183</v>
      </c>
      <c r="B1762" s="23" t="s">
        <v>13</v>
      </c>
      <c r="C1762" s="2" t="s">
        <v>14</v>
      </c>
      <c r="D1762" s="23" t="s">
        <v>1898</v>
      </c>
      <c r="E1762" s="23" t="s">
        <v>2692</v>
      </c>
      <c r="F1762" s="23" t="s">
        <v>15</v>
      </c>
      <c r="G1762" s="23" t="s">
        <v>3477</v>
      </c>
      <c r="H1762" s="2" t="s">
        <v>3480</v>
      </c>
      <c r="I1762" s="2" t="s">
        <v>3463</v>
      </c>
      <c r="J1762" s="81">
        <v>49.17</v>
      </c>
      <c r="K1762" s="76">
        <v>0.31172800000000001</v>
      </c>
      <c r="L1762" s="80">
        <v>0.1875</v>
      </c>
      <c r="M1762" s="78">
        <v>42835</v>
      </c>
      <c r="N1762" s="96" t="s">
        <v>4722</v>
      </c>
      <c r="O1762" s="23" t="s">
        <v>112</v>
      </c>
      <c r="P1762" s="23" t="s">
        <v>3466</v>
      </c>
      <c r="Q1762" s="23" t="s">
        <v>3471</v>
      </c>
      <c r="R1762" s="23" t="str">
        <f t="shared" si="219"/>
        <v>OK-Canadian-16N-7W-10</v>
      </c>
      <c r="S1762" s="23" t="str">
        <f t="shared" si="216"/>
        <v>16N-7W-10</v>
      </c>
      <c r="T1762" s="23" t="str">
        <f t="shared" si="217"/>
        <v>16</v>
      </c>
      <c r="U1762" s="23" t="str">
        <f t="shared" si="220"/>
        <v>N</v>
      </c>
      <c r="V1762" s="23" t="str">
        <f t="shared" si="218"/>
        <v>7</v>
      </c>
      <c r="W1762" s="23" t="str">
        <f t="shared" si="221"/>
        <v>W</v>
      </c>
      <c r="X1762" s="23" t="str">
        <f t="shared" si="222"/>
        <v>OK</v>
      </c>
      <c r="Y1762" s="184" t="str">
        <f t="shared" si="223"/>
        <v>L0008825</v>
      </c>
      <c r="Z1762" s="28"/>
      <c r="AA1762" s="28"/>
      <c r="AB1762" s="23"/>
    </row>
    <row r="1763" spans="1:28" ht="15">
      <c r="A1763" s="23" t="s">
        <v>8184</v>
      </c>
      <c r="B1763" s="23" t="s">
        <v>13</v>
      </c>
      <c r="C1763" s="2" t="s">
        <v>14</v>
      </c>
      <c r="D1763" s="23" t="s">
        <v>1899</v>
      </c>
      <c r="E1763" s="2" t="s">
        <v>506</v>
      </c>
      <c r="F1763" s="23" t="s">
        <v>15</v>
      </c>
      <c r="G1763" s="23" t="s">
        <v>3477</v>
      </c>
      <c r="H1763" s="2" t="s">
        <v>3480</v>
      </c>
      <c r="I1763" s="2" t="s">
        <v>3463</v>
      </c>
      <c r="J1763" s="81">
        <v>40.200000000000003</v>
      </c>
      <c r="K1763" s="76">
        <v>5.9524000000000001E-2</v>
      </c>
      <c r="L1763" s="80">
        <v>0.2</v>
      </c>
      <c r="M1763" s="82">
        <v>42833</v>
      </c>
      <c r="N1763" s="96" t="s">
        <v>4723</v>
      </c>
      <c r="O1763" s="23" t="s">
        <v>112</v>
      </c>
      <c r="P1763" s="23" t="s">
        <v>3466</v>
      </c>
      <c r="Q1763" s="23" t="s">
        <v>3471</v>
      </c>
      <c r="R1763" s="23" t="str">
        <f t="shared" si="219"/>
        <v>OK-Canadian-16N-7W-10</v>
      </c>
      <c r="S1763" s="23" t="str">
        <f t="shared" si="216"/>
        <v>16N-7W-10</v>
      </c>
      <c r="T1763" s="23" t="str">
        <f t="shared" si="217"/>
        <v>16</v>
      </c>
      <c r="U1763" s="23" t="str">
        <f t="shared" si="220"/>
        <v>N</v>
      </c>
      <c r="V1763" s="23" t="str">
        <f t="shared" si="218"/>
        <v>7</v>
      </c>
      <c r="W1763" s="23" t="str">
        <f t="shared" si="221"/>
        <v>W</v>
      </c>
      <c r="X1763" s="23" t="str">
        <f t="shared" si="222"/>
        <v>OK</v>
      </c>
      <c r="Y1763" s="184" t="str">
        <f t="shared" si="223"/>
        <v>L0008826</v>
      </c>
      <c r="Z1763" s="28"/>
      <c r="AA1763" s="28"/>
      <c r="AB1763" s="23"/>
    </row>
    <row r="1764" spans="1:28" ht="15">
      <c r="A1764" s="2" t="s">
        <v>8185</v>
      </c>
      <c r="B1764" s="23" t="s">
        <v>13</v>
      </c>
      <c r="C1764" s="2" t="s">
        <v>14</v>
      </c>
      <c r="D1764" s="23" t="s">
        <v>1900</v>
      </c>
      <c r="E1764" s="2" t="s">
        <v>1396</v>
      </c>
      <c r="F1764" s="23" t="s">
        <v>15</v>
      </c>
      <c r="G1764" s="23" t="s">
        <v>3477</v>
      </c>
      <c r="H1764" s="2" t="s">
        <v>3480</v>
      </c>
      <c r="I1764" s="2" t="s">
        <v>3463</v>
      </c>
      <c r="J1764" s="81">
        <v>119.51</v>
      </c>
      <c r="K1764" s="76">
        <v>1.888282</v>
      </c>
      <c r="L1764" s="80">
        <v>0.1875</v>
      </c>
      <c r="M1764" s="82">
        <v>42849</v>
      </c>
      <c r="N1764" s="96" t="s">
        <v>4724</v>
      </c>
      <c r="O1764" s="23" t="s">
        <v>112</v>
      </c>
      <c r="P1764" s="23" t="s">
        <v>3466</v>
      </c>
      <c r="Q1764" s="23" t="s">
        <v>3471</v>
      </c>
      <c r="R1764" s="23" t="str">
        <f t="shared" si="219"/>
        <v>OK-Canadian-16N-7W-10</v>
      </c>
      <c r="S1764" s="23" t="str">
        <f t="shared" si="216"/>
        <v>16N-7W-10</v>
      </c>
      <c r="T1764" s="23" t="str">
        <f t="shared" si="217"/>
        <v>16</v>
      </c>
      <c r="U1764" s="23" t="str">
        <f t="shared" si="220"/>
        <v>N</v>
      </c>
      <c r="V1764" s="23" t="str">
        <f t="shared" si="218"/>
        <v>7</v>
      </c>
      <c r="W1764" s="23" t="str">
        <f t="shared" si="221"/>
        <v>W</v>
      </c>
      <c r="X1764" s="23" t="str">
        <f t="shared" si="222"/>
        <v>OK</v>
      </c>
      <c r="Y1764" s="184" t="str">
        <f t="shared" si="223"/>
        <v>L0008827</v>
      </c>
      <c r="Z1764" s="28"/>
      <c r="AA1764" s="28"/>
      <c r="AB1764" s="23"/>
    </row>
    <row r="1765" spans="1:28" ht="15">
      <c r="A1765" s="2" t="s">
        <v>8186</v>
      </c>
      <c r="B1765" s="23" t="s">
        <v>13</v>
      </c>
      <c r="C1765" s="2" t="s">
        <v>14</v>
      </c>
      <c r="D1765" s="23" t="s">
        <v>1901</v>
      </c>
      <c r="E1765" s="2" t="s">
        <v>1051</v>
      </c>
      <c r="F1765" s="23" t="s">
        <v>15</v>
      </c>
      <c r="G1765" s="23" t="s">
        <v>3477</v>
      </c>
      <c r="H1765" s="2" t="s">
        <v>3480</v>
      </c>
      <c r="I1765" s="2" t="s">
        <v>3463</v>
      </c>
      <c r="J1765" s="81">
        <v>72.97</v>
      </c>
      <c r="K1765" s="76">
        <v>0.64814499999999997</v>
      </c>
      <c r="L1765" s="80">
        <v>0.1875</v>
      </c>
      <c r="M1765" s="82">
        <v>43315</v>
      </c>
      <c r="N1765" s="96" t="s">
        <v>4720</v>
      </c>
      <c r="O1765" s="23" t="s">
        <v>112</v>
      </c>
      <c r="P1765" s="23" t="s">
        <v>3466</v>
      </c>
      <c r="Q1765" s="23" t="s">
        <v>3471</v>
      </c>
      <c r="R1765" s="23" t="str">
        <f t="shared" si="219"/>
        <v>OK-Canadian-16N-7W-10</v>
      </c>
      <c r="S1765" s="23" t="str">
        <f t="shared" si="216"/>
        <v>16N-7W-10</v>
      </c>
      <c r="T1765" s="23" t="str">
        <f t="shared" si="217"/>
        <v>16</v>
      </c>
      <c r="U1765" s="23" t="str">
        <f t="shared" si="220"/>
        <v>N</v>
      </c>
      <c r="V1765" s="23" t="str">
        <f t="shared" si="218"/>
        <v>7</v>
      </c>
      <c r="W1765" s="23" t="str">
        <f t="shared" si="221"/>
        <v>W</v>
      </c>
      <c r="X1765" s="23" t="str">
        <f t="shared" si="222"/>
        <v>OK</v>
      </c>
      <c r="Y1765" s="184" t="str">
        <f t="shared" si="223"/>
        <v>L0008828</v>
      </c>
      <c r="Z1765" s="28"/>
      <c r="AA1765" s="28"/>
      <c r="AB1765" s="23"/>
    </row>
    <row r="1766" spans="1:28" ht="15">
      <c r="A1766" s="23" t="s">
        <v>8187</v>
      </c>
      <c r="B1766" s="23" t="s">
        <v>13</v>
      </c>
      <c r="C1766" s="2" t="s">
        <v>14</v>
      </c>
      <c r="D1766" s="23" t="s">
        <v>1902</v>
      </c>
      <c r="E1766" s="2" t="s">
        <v>1177</v>
      </c>
      <c r="F1766" s="23" t="s">
        <v>15</v>
      </c>
      <c r="G1766" s="23" t="s">
        <v>3477</v>
      </c>
      <c r="H1766" s="2" t="s">
        <v>3480</v>
      </c>
      <c r="I1766" s="2" t="s">
        <v>3463</v>
      </c>
      <c r="J1766" s="81">
        <v>39.369999999999997</v>
      </c>
      <c r="K1766" s="76">
        <v>5.9524000000000001E-2</v>
      </c>
      <c r="L1766" s="80">
        <v>0.2</v>
      </c>
      <c r="M1766" s="78">
        <v>42844</v>
      </c>
      <c r="N1766" s="96" t="s">
        <v>4725</v>
      </c>
      <c r="O1766" s="23" t="s">
        <v>112</v>
      </c>
      <c r="P1766" s="23" t="s">
        <v>3466</v>
      </c>
      <c r="Q1766" s="23" t="s">
        <v>3471</v>
      </c>
      <c r="R1766" s="23" t="str">
        <f t="shared" si="219"/>
        <v>OK-Canadian-16N-7W-10</v>
      </c>
      <c r="S1766" s="23" t="str">
        <f t="shared" si="216"/>
        <v>16N-7W-10</v>
      </c>
      <c r="T1766" s="23" t="str">
        <f t="shared" si="217"/>
        <v>16</v>
      </c>
      <c r="U1766" s="23" t="str">
        <f t="shared" si="220"/>
        <v>N</v>
      </c>
      <c r="V1766" s="23" t="str">
        <f t="shared" si="218"/>
        <v>7</v>
      </c>
      <c r="W1766" s="23" t="str">
        <f t="shared" si="221"/>
        <v>W</v>
      </c>
      <c r="X1766" s="23" t="str">
        <f t="shared" si="222"/>
        <v>OK</v>
      </c>
      <c r="Y1766" s="184" t="str">
        <f t="shared" si="223"/>
        <v>L0008829</v>
      </c>
      <c r="Z1766" s="28"/>
      <c r="AA1766" s="28"/>
      <c r="AB1766" s="23"/>
    </row>
    <row r="1767" spans="1:28" ht="15">
      <c r="A1767" s="2" t="s">
        <v>8188</v>
      </c>
      <c r="B1767" s="23" t="s">
        <v>13</v>
      </c>
      <c r="C1767" s="2" t="s">
        <v>14</v>
      </c>
      <c r="D1767" s="23" t="s">
        <v>1903</v>
      </c>
      <c r="E1767" s="23" t="s">
        <v>2864</v>
      </c>
      <c r="F1767" s="23" t="s">
        <v>15</v>
      </c>
      <c r="G1767" s="23" t="s">
        <v>3477</v>
      </c>
      <c r="H1767" s="2" t="s">
        <v>3480</v>
      </c>
      <c r="I1767" s="2" t="s">
        <v>3463</v>
      </c>
      <c r="J1767" s="81">
        <v>48.14</v>
      </c>
      <c r="K1767" s="76">
        <v>0.31172800000000001</v>
      </c>
      <c r="L1767" s="80">
        <v>0.1875</v>
      </c>
      <c r="M1767" s="82">
        <v>42828</v>
      </c>
      <c r="N1767" s="96" t="s">
        <v>4713</v>
      </c>
      <c r="O1767" s="23" t="s">
        <v>112</v>
      </c>
      <c r="P1767" s="23" t="s">
        <v>3466</v>
      </c>
      <c r="Q1767" s="23" t="s">
        <v>3471</v>
      </c>
      <c r="R1767" s="23" t="str">
        <f t="shared" si="219"/>
        <v>OK-Canadian-16N-7W-10</v>
      </c>
      <c r="S1767" s="23" t="str">
        <f t="shared" si="216"/>
        <v>16N-7W-10</v>
      </c>
      <c r="T1767" s="23" t="str">
        <f t="shared" si="217"/>
        <v>16</v>
      </c>
      <c r="U1767" s="23" t="str">
        <f t="shared" si="220"/>
        <v>N</v>
      </c>
      <c r="V1767" s="23" t="str">
        <f t="shared" si="218"/>
        <v>7</v>
      </c>
      <c r="W1767" s="23" t="str">
        <f t="shared" si="221"/>
        <v>W</v>
      </c>
      <c r="X1767" s="23" t="str">
        <f t="shared" si="222"/>
        <v>OK</v>
      </c>
      <c r="Y1767" s="184" t="str">
        <f t="shared" si="223"/>
        <v>L0008830</v>
      </c>
      <c r="Z1767" s="28"/>
      <c r="AA1767" s="28"/>
      <c r="AB1767" s="23"/>
    </row>
    <row r="1768" spans="1:28" ht="15">
      <c r="A1768" s="2" t="s">
        <v>8189</v>
      </c>
      <c r="B1768" s="23" t="s">
        <v>13</v>
      </c>
      <c r="C1768" s="2" t="s">
        <v>14</v>
      </c>
      <c r="D1768" s="23" t="s">
        <v>121</v>
      </c>
      <c r="E1768" s="23" t="s">
        <v>1274</v>
      </c>
      <c r="F1768" s="23" t="s">
        <v>15</v>
      </c>
      <c r="G1768" s="23" t="s">
        <v>3477</v>
      </c>
      <c r="H1768" s="2" t="s">
        <v>3480</v>
      </c>
      <c r="I1768" s="2" t="s">
        <v>3463</v>
      </c>
      <c r="J1768" s="81">
        <v>44.96</v>
      </c>
      <c r="K1768" s="76">
        <v>0.31172800000000001</v>
      </c>
      <c r="L1768" s="80">
        <v>0.1875</v>
      </c>
      <c r="M1768" s="82">
        <v>42842</v>
      </c>
      <c r="N1768" s="96" t="s">
        <v>4726</v>
      </c>
      <c r="O1768" s="23" t="s">
        <v>112</v>
      </c>
      <c r="P1768" s="23" t="s">
        <v>3466</v>
      </c>
      <c r="Q1768" s="23" t="s">
        <v>3471</v>
      </c>
      <c r="R1768" s="23" t="str">
        <f t="shared" si="219"/>
        <v>OK-Canadian-16N-7W-10</v>
      </c>
      <c r="S1768" s="23" t="str">
        <f t="shared" si="216"/>
        <v>16N-7W-10</v>
      </c>
      <c r="T1768" s="23" t="str">
        <f t="shared" si="217"/>
        <v>16</v>
      </c>
      <c r="U1768" s="23" t="str">
        <f t="shared" si="220"/>
        <v>N</v>
      </c>
      <c r="V1768" s="23" t="str">
        <f t="shared" si="218"/>
        <v>7</v>
      </c>
      <c r="W1768" s="23" t="str">
        <f t="shared" si="221"/>
        <v>W</v>
      </c>
      <c r="X1768" s="23" t="str">
        <f t="shared" si="222"/>
        <v>OK</v>
      </c>
      <c r="Y1768" s="184" t="str">
        <f t="shared" si="223"/>
        <v>L0008831</v>
      </c>
      <c r="Z1768" s="28"/>
      <c r="AA1768" s="28"/>
      <c r="AB1768" s="23"/>
    </row>
    <row r="1769" spans="1:28" ht="15">
      <c r="A1769" s="23" t="s">
        <v>8190</v>
      </c>
      <c r="B1769" s="23" t="s">
        <v>13</v>
      </c>
      <c r="C1769" s="2" t="s">
        <v>14</v>
      </c>
      <c r="D1769" s="23" t="s">
        <v>1904</v>
      </c>
      <c r="E1769" s="23" t="s">
        <v>3126</v>
      </c>
      <c r="F1769" s="23" t="s">
        <v>15</v>
      </c>
      <c r="G1769" s="23" t="s">
        <v>3477</v>
      </c>
      <c r="H1769" s="2" t="s">
        <v>3480</v>
      </c>
      <c r="I1769" s="2" t="s">
        <v>3463</v>
      </c>
      <c r="J1769" s="81">
        <v>38.47</v>
      </c>
      <c r="K1769" s="76">
        <v>5.9524000000000001E-2</v>
      </c>
      <c r="L1769" s="80">
        <v>0.1875</v>
      </c>
      <c r="M1769" s="82">
        <v>43310</v>
      </c>
      <c r="N1769" s="96" t="s">
        <v>4718</v>
      </c>
      <c r="O1769" s="23" t="s">
        <v>112</v>
      </c>
      <c r="P1769" s="23" t="s">
        <v>3466</v>
      </c>
      <c r="Q1769" s="23" t="s">
        <v>3471</v>
      </c>
      <c r="R1769" s="23" t="str">
        <f t="shared" si="219"/>
        <v>OK-Canadian-16N-7W-10</v>
      </c>
      <c r="S1769" s="23" t="str">
        <f t="shared" si="216"/>
        <v>16N-7W-10</v>
      </c>
      <c r="T1769" s="23" t="str">
        <f t="shared" si="217"/>
        <v>16</v>
      </c>
      <c r="U1769" s="23" t="str">
        <f t="shared" si="220"/>
        <v>N</v>
      </c>
      <c r="V1769" s="23" t="str">
        <f t="shared" si="218"/>
        <v>7</v>
      </c>
      <c r="W1769" s="23" t="str">
        <f t="shared" si="221"/>
        <v>W</v>
      </c>
      <c r="X1769" s="23" t="str">
        <f t="shared" si="222"/>
        <v>OK</v>
      </c>
      <c r="Y1769" s="184" t="str">
        <f t="shared" si="223"/>
        <v>L0008832</v>
      </c>
      <c r="Z1769" s="28"/>
      <c r="AA1769" s="28"/>
      <c r="AB1769" s="23"/>
    </row>
    <row r="1770" spans="1:28" ht="15">
      <c r="A1770" s="2" t="s">
        <v>8191</v>
      </c>
      <c r="B1770" s="23" t="s">
        <v>13</v>
      </c>
      <c r="C1770" s="2" t="s">
        <v>14</v>
      </c>
      <c r="D1770" s="23" t="s">
        <v>1905</v>
      </c>
      <c r="E1770" s="23" t="s">
        <v>2404</v>
      </c>
      <c r="F1770" s="23" t="s">
        <v>15</v>
      </c>
      <c r="G1770" s="23" t="s">
        <v>3477</v>
      </c>
      <c r="H1770" s="2" t="s">
        <v>3480</v>
      </c>
      <c r="I1770" s="2" t="s">
        <v>3463</v>
      </c>
      <c r="J1770" s="81">
        <v>69.099999999999994</v>
      </c>
      <c r="K1770" s="76">
        <v>1.94445</v>
      </c>
      <c r="L1770" s="80">
        <v>0.1875</v>
      </c>
      <c r="M1770" s="78">
        <v>42841</v>
      </c>
      <c r="N1770" s="96" t="s">
        <v>4727</v>
      </c>
      <c r="O1770" s="23" t="s">
        <v>112</v>
      </c>
      <c r="P1770" s="23" t="s">
        <v>3466</v>
      </c>
      <c r="Q1770" s="23" t="s">
        <v>3471</v>
      </c>
      <c r="R1770" s="23" t="str">
        <f t="shared" si="219"/>
        <v>OK-Canadian-16N-7W-10</v>
      </c>
      <c r="S1770" s="23" t="str">
        <f t="shared" si="216"/>
        <v>16N-7W-10</v>
      </c>
      <c r="T1770" s="23" t="str">
        <f t="shared" si="217"/>
        <v>16</v>
      </c>
      <c r="U1770" s="23" t="str">
        <f t="shared" si="220"/>
        <v>N</v>
      </c>
      <c r="V1770" s="23" t="str">
        <f t="shared" si="218"/>
        <v>7</v>
      </c>
      <c r="W1770" s="23" t="str">
        <f t="shared" si="221"/>
        <v>W</v>
      </c>
      <c r="X1770" s="23" t="str">
        <f t="shared" si="222"/>
        <v>OK</v>
      </c>
      <c r="Y1770" s="184" t="str">
        <f t="shared" si="223"/>
        <v>L0008833</v>
      </c>
      <c r="Z1770" s="28"/>
      <c r="AA1770" s="28"/>
      <c r="AB1770" s="23"/>
    </row>
    <row r="1771" spans="1:28" ht="15">
      <c r="A1771" s="2" t="s">
        <v>8192</v>
      </c>
      <c r="B1771" s="23" t="s">
        <v>13</v>
      </c>
      <c r="C1771" s="2" t="s">
        <v>14</v>
      </c>
      <c r="D1771" s="23" t="s">
        <v>1906</v>
      </c>
      <c r="E1771" s="23" t="s">
        <v>2207</v>
      </c>
      <c r="F1771" s="23" t="s">
        <v>15</v>
      </c>
      <c r="G1771" s="23" t="s">
        <v>3477</v>
      </c>
      <c r="H1771" s="2" t="s">
        <v>3480</v>
      </c>
      <c r="I1771" s="2" t="s">
        <v>3463</v>
      </c>
      <c r="J1771" s="81">
        <v>37.94</v>
      </c>
      <c r="K1771" s="76">
        <v>0.17857100000000001</v>
      </c>
      <c r="L1771" s="80">
        <v>0.2</v>
      </c>
      <c r="M1771" s="82">
        <v>42833</v>
      </c>
      <c r="N1771" s="96" t="s">
        <v>4728</v>
      </c>
      <c r="O1771" s="23" t="s">
        <v>112</v>
      </c>
      <c r="P1771" s="23" t="s">
        <v>3466</v>
      </c>
      <c r="Q1771" s="23" t="s">
        <v>3471</v>
      </c>
      <c r="R1771" s="23" t="str">
        <f t="shared" si="219"/>
        <v>OK-Canadian-16N-7W-10</v>
      </c>
      <c r="S1771" s="23" t="str">
        <f t="shared" si="216"/>
        <v>16N-7W-10</v>
      </c>
      <c r="T1771" s="23" t="str">
        <f t="shared" si="217"/>
        <v>16</v>
      </c>
      <c r="U1771" s="23" t="str">
        <f t="shared" si="220"/>
        <v>N</v>
      </c>
      <c r="V1771" s="23" t="str">
        <f t="shared" si="218"/>
        <v>7</v>
      </c>
      <c r="W1771" s="23" t="str">
        <f t="shared" si="221"/>
        <v>W</v>
      </c>
      <c r="X1771" s="23" t="str">
        <f t="shared" si="222"/>
        <v>OK</v>
      </c>
      <c r="Y1771" s="184" t="str">
        <f t="shared" si="223"/>
        <v>L0008834</v>
      </c>
      <c r="Z1771" s="28"/>
      <c r="AA1771" s="28"/>
      <c r="AB1771" s="23"/>
    </row>
    <row r="1772" spans="1:28" ht="15">
      <c r="A1772" s="23" t="s">
        <v>8193</v>
      </c>
      <c r="B1772" s="23" t="s">
        <v>13</v>
      </c>
      <c r="C1772" s="2" t="s">
        <v>14</v>
      </c>
      <c r="D1772" s="23" t="s">
        <v>1907</v>
      </c>
      <c r="E1772" s="2" t="s">
        <v>898</v>
      </c>
      <c r="F1772" s="23" t="s">
        <v>15</v>
      </c>
      <c r="G1772" s="23" t="s">
        <v>3477</v>
      </c>
      <c r="H1772" s="2" t="s">
        <v>3480</v>
      </c>
      <c r="I1772" s="2" t="s">
        <v>3463</v>
      </c>
      <c r="J1772" s="81">
        <v>39.65</v>
      </c>
      <c r="K1772" s="76">
        <v>0.3125</v>
      </c>
      <c r="L1772" s="80">
        <v>0.15</v>
      </c>
      <c r="M1772" s="82">
        <v>42846</v>
      </c>
      <c r="N1772" s="96" t="s">
        <v>5767</v>
      </c>
      <c r="O1772" s="23" t="s">
        <v>112</v>
      </c>
      <c r="P1772" s="23" t="s">
        <v>3466</v>
      </c>
      <c r="Q1772" s="23" t="s">
        <v>3471</v>
      </c>
      <c r="R1772" s="23" t="str">
        <f t="shared" si="219"/>
        <v>OK-Canadian-16N-7W-10</v>
      </c>
      <c r="S1772" s="23" t="str">
        <f t="shared" si="216"/>
        <v>16N-7W-10</v>
      </c>
      <c r="T1772" s="23" t="str">
        <f t="shared" si="217"/>
        <v>16</v>
      </c>
      <c r="U1772" s="23" t="str">
        <f t="shared" si="220"/>
        <v>N</v>
      </c>
      <c r="V1772" s="23" t="str">
        <f t="shared" si="218"/>
        <v>7</v>
      </c>
      <c r="W1772" s="23" t="str">
        <f t="shared" si="221"/>
        <v>W</v>
      </c>
      <c r="X1772" s="23" t="str">
        <f t="shared" si="222"/>
        <v>OK</v>
      </c>
      <c r="Y1772" s="184" t="str">
        <f t="shared" si="223"/>
        <v>L0008835</v>
      </c>
      <c r="Z1772" s="28"/>
      <c r="AA1772" s="28"/>
      <c r="AB1772" s="23"/>
    </row>
    <row r="1773" spans="1:28" ht="15">
      <c r="A1773" s="2" t="s">
        <v>8194</v>
      </c>
      <c r="B1773" s="23" t="s">
        <v>13</v>
      </c>
      <c r="C1773" s="2" t="s">
        <v>14</v>
      </c>
      <c r="D1773" s="23" t="s">
        <v>554</v>
      </c>
      <c r="E1773" s="23" t="s">
        <v>2864</v>
      </c>
      <c r="F1773" s="23" t="s">
        <v>15</v>
      </c>
      <c r="G1773" s="23" t="s">
        <v>3477</v>
      </c>
      <c r="H1773" s="2" t="s">
        <v>3480</v>
      </c>
      <c r="I1773" s="2" t="s">
        <v>3463</v>
      </c>
      <c r="J1773" s="81">
        <v>40.06</v>
      </c>
      <c r="K1773" s="76">
        <v>0.625</v>
      </c>
      <c r="L1773" s="80">
        <v>0.1875</v>
      </c>
      <c r="M1773" s="82">
        <v>43309</v>
      </c>
      <c r="N1773" s="96" t="s">
        <v>5765</v>
      </c>
      <c r="O1773" s="23" t="s">
        <v>112</v>
      </c>
      <c r="P1773" s="23" t="s">
        <v>3466</v>
      </c>
      <c r="Q1773" s="23" t="s">
        <v>3471</v>
      </c>
      <c r="R1773" s="23" t="str">
        <f t="shared" si="219"/>
        <v>OK-Canadian-16N-7W-10</v>
      </c>
      <c r="S1773" s="23" t="str">
        <f t="shared" si="216"/>
        <v>16N-7W-10</v>
      </c>
      <c r="T1773" s="23" t="str">
        <f t="shared" si="217"/>
        <v>16</v>
      </c>
      <c r="U1773" s="23" t="str">
        <f t="shared" si="220"/>
        <v>N</v>
      </c>
      <c r="V1773" s="23" t="str">
        <f t="shared" si="218"/>
        <v>7</v>
      </c>
      <c r="W1773" s="23" t="str">
        <f t="shared" si="221"/>
        <v>W</v>
      </c>
      <c r="X1773" s="23" t="str">
        <f t="shared" si="222"/>
        <v>OK</v>
      </c>
      <c r="Y1773" s="184" t="str">
        <f t="shared" si="223"/>
        <v>L0008836</v>
      </c>
      <c r="Z1773" s="28"/>
      <c r="AA1773" s="28"/>
      <c r="AB1773" s="23"/>
    </row>
    <row r="1774" spans="1:28" ht="15">
      <c r="A1774" s="2" t="s">
        <v>8195</v>
      </c>
      <c r="B1774" s="23" t="s">
        <v>13</v>
      </c>
      <c r="C1774" s="2" t="s">
        <v>14</v>
      </c>
      <c r="D1774" s="23" t="s">
        <v>1908</v>
      </c>
      <c r="E1774" s="23" t="s">
        <v>201</v>
      </c>
      <c r="F1774" s="23" t="s">
        <v>15</v>
      </c>
      <c r="G1774" s="23" t="s">
        <v>3477</v>
      </c>
      <c r="H1774" s="2" t="s">
        <v>3480</v>
      </c>
      <c r="I1774" s="2" t="s">
        <v>3463</v>
      </c>
      <c r="J1774" s="81">
        <v>67.22</v>
      </c>
      <c r="K1774" s="76">
        <v>1.642719</v>
      </c>
      <c r="L1774" s="80">
        <v>0.1875</v>
      </c>
      <c r="M1774" s="78">
        <v>42836</v>
      </c>
      <c r="N1774" s="96" t="s">
        <v>4729</v>
      </c>
      <c r="O1774" s="23" t="s">
        <v>110</v>
      </c>
      <c r="P1774" s="23" t="s">
        <v>3466</v>
      </c>
      <c r="Q1774" s="23" t="s">
        <v>3471</v>
      </c>
      <c r="R1774" s="23" t="str">
        <f t="shared" si="219"/>
        <v>OK-Canadian-16N-7W-11</v>
      </c>
      <c r="S1774" s="23" t="str">
        <f t="shared" si="216"/>
        <v>16N-7W-11</v>
      </c>
      <c r="T1774" s="23" t="str">
        <f t="shared" si="217"/>
        <v>16</v>
      </c>
      <c r="U1774" s="23" t="str">
        <f t="shared" si="220"/>
        <v>N</v>
      </c>
      <c r="V1774" s="23" t="str">
        <f t="shared" si="218"/>
        <v>7</v>
      </c>
      <c r="W1774" s="23" t="str">
        <f t="shared" si="221"/>
        <v>W</v>
      </c>
      <c r="X1774" s="23" t="str">
        <f t="shared" si="222"/>
        <v>OK</v>
      </c>
      <c r="Y1774" s="184" t="str">
        <f t="shared" si="223"/>
        <v>L0008837</v>
      </c>
      <c r="Z1774" s="28"/>
      <c r="AA1774" s="28"/>
      <c r="AB1774" s="23"/>
    </row>
    <row r="1775" spans="1:28" ht="15">
      <c r="A1775" s="23" t="s">
        <v>8196</v>
      </c>
      <c r="B1775" s="23" t="s">
        <v>13</v>
      </c>
      <c r="C1775" s="2" t="s">
        <v>14</v>
      </c>
      <c r="D1775" s="23" t="s">
        <v>1909</v>
      </c>
      <c r="E1775" s="23" t="s">
        <v>201</v>
      </c>
      <c r="F1775" s="23" t="s">
        <v>15</v>
      </c>
      <c r="G1775" s="23" t="s">
        <v>3477</v>
      </c>
      <c r="H1775" s="2" t="s">
        <v>3480</v>
      </c>
      <c r="I1775" s="2" t="s">
        <v>3463</v>
      </c>
      <c r="J1775" s="81">
        <v>154.44</v>
      </c>
      <c r="K1775" s="76">
        <v>3.8596490000000001</v>
      </c>
      <c r="L1775" s="80">
        <v>0.1875</v>
      </c>
      <c r="M1775" s="82">
        <v>42833</v>
      </c>
      <c r="N1775" s="96" t="s">
        <v>4730</v>
      </c>
      <c r="O1775" s="23" t="s">
        <v>280</v>
      </c>
      <c r="P1775" s="23" t="s">
        <v>3466</v>
      </c>
      <c r="Q1775" s="23" t="s">
        <v>3471</v>
      </c>
      <c r="R1775" s="23" t="str">
        <f t="shared" si="219"/>
        <v>OK-Canadian-16N-7W-14</v>
      </c>
      <c r="S1775" s="23" t="str">
        <f t="shared" si="216"/>
        <v>16N-7W-14</v>
      </c>
      <c r="T1775" s="23" t="str">
        <f t="shared" si="217"/>
        <v>16</v>
      </c>
      <c r="U1775" s="23" t="str">
        <f t="shared" si="220"/>
        <v>N</v>
      </c>
      <c r="V1775" s="23" t="str">
        <f t="shared" si="218"/>
        <v>7</v>
      </c>
      <c r="W1775" s="23" t="str">
        <f t="shared" si="221"/>
        <v>W</v>
      </c>
      <c r="X1775" s="23" t="str">
        <f t="shared" si="222"/>
        <v>OK</v>
      </c>
      <c r="Y1775" s="184" t="str">
        <f t="shared" si="223"/>
        <v>L0008838</v>
      </c>
      <c r="Z1775" s="28"/>
      <c r="AA1775" s="28"/>
      <c r="AB1775" s="23"/>
    </row>
    <row r="1776" spans="1:28" ht="15">
      <c r="A1776" s="2" t="s">
        <v>8197</v>
      </c>
      <c r="B1776" s="79" t="s">
        <v>13</v>
      </c>
      <c r="C1776" s="2" t="s">
        <v>14</v>
      </c>
      <c r="D1776" s="23" t="s">
        <v>1910</v>
      </c>
      <c r="E1776" s="23" t="s">
        <v>1502</v>
      </c>
      <c r="F1776" s="23" t="s">
        <v>15</v>
      </c>
      <c r="G1776" s="23" t="s">
        <v>3477</v>
      </c>
      <c r="H1776" s="2" t="s">
        <v>3480</v>
      </c>
      <c r="I1776" s="2" t="s">
        <v>3463</v>
      </c>
      <c r="J1776" s="81">
        <v>80.489999999999995</v>
      </c>
      <c r="K1776" s="76">
        <v>1.2380960000000001</v>
      </c>
      <c r="L1776" s="80">
        <v>0.1875</v>
      </c>
      <c r="M1776" s="82">
        <v>42862</v>
      </c>
      <c r="N1776" s="96" t="s">
        <v>5768</v>
      </c>
      <c r="O1776" s="23" t="s">
        <v>280</v>
      </c>
      <c r="P1776" s="23" t="s">
        <v>3469</v>
      </c>
      <c r="Q1776" s="23" t="s">
        <v>3471</v>
      </c>
      <c r="R1776" s="23" t="str">
        <f t="shared" si="219"/>
        <v>OK-Canadian-12N-7W-14</v>
      </c>
      <c r="S1776" s="23" t="str">
        <f t="shared" si="216"/>
        <v>12N-7W-14</v>
      </c>
      <c r="T1776" s="23" t="str">
        <f t="shared" si="217"/>
        <v>12</v>
      </c>
      <c r="U1776" s="23" t="str">
        <f t="shared" si="220"/>
        <v>N</v>
      </c>
      <c r="V1776" s="23" t="str">
        <f t="shared" si="218"/>
        <v>7</v>
      </c>
      <c r="W1776" s="23" t="str">
        <f t="shared" si="221"/>
        <v>W</v>
      </c>
      <c r="X1776" s="23" t="str">
        <f t="shared" si="222"/>
        <v>OK</v>
      </c>
      <c r="Y1776" s="184" t="str">
        <f t="shared" si="223"/>
        <v>L0008839</v>
      </c>
      <c r="Z1776" s="28"/>
      <c r="AA1776" s="28"/>
      <c r="AB1776" s="23"/>
    </row>
    <row r="1777" spans="1:28" ht="15">
      <c r="A1777" s="2" t="s">
        <v>8198</v>
      </c>
      <c r="B1777" s="79" t="s">
        <v>13</v>
      </c>
      <c r="C1777" s="2" t="s">
        <v>14</v>
      </c>
      <c r="D1777" s="23" t="s">
        <v>1911</v>
      </c>
      <c r="E1777" s="2" t="s">
        <v>616</v>
      </c>
      <c r="F1777" s="23" t="s">
        <v>15</v>
      </c>
      <c r="G1777" s="23" t="s">
        <v>3477</v>
      </c>
      <c r="H1777" s="23" t="s">
        <v>3511</v>
      </c>
      <c r="I1777" s="2" t="s">
        <v>16</v>
      </c>
      <c r="J1777" s="81">
        <v>81.58</v>
      </c>
      <c r="K1777" s="76">
        <v>1.2749999999999999</v>
      </c>
      <c r="L1777" s="80">
        <v>0.1875</v>
      </c>
      <c r="M1777" s="82">
        <v>43289</v>
      </c>
      <c r="N1777" s="96" t="s">
        <v>4731</v>
      </c>
      <c r="O1777" s="23" t="s">
        <v>265</v>
      </c>
      <c r="P1777" s="23" t="s">
        <v>3466</v>
      </c>
      <c r="Q1777" s="23" t="s">
        <v>3473</v>
      </c>
      <c r="R1777" s="23" t="str">
        <f t="shared" si="219"/>
        <v>OK-Canadian-16N-9W-12</v>
      </c>
      <c r="S1777" s="23" t="str">
        <f t="shared" si="216"/>
        <v>16N-9W-12</v>
      </c>
      <c r="T1777" s="23" t="str">
        <f t="shared" si="217"/>
        <v>16</v>
      </c>
      <c r="U1777" s="23" t="str">
        <f t="shared" si="220"/>
        <v>N</v>
      </c>
      <c r="V1777" s="23" t="str">
        <f t="shared" si="218"/>
        <v>9</v>
      </c>
      <c r="W1777" s="23" t="str">
        <f t="shared" si="221"/>
        <v>W</v>
      </c>
      <c r="X1777" s="23" t="str">
        <f t="shared" si="222"/>
        <v>OK</v>
      </c>
      <c r="Y1777" s="184" t="str">
        <f t="shared" si="223"/>
        <v>L0008840</v>
      </c>
      <c r="Z1777" s="28"/>
      <c r="AA1777" s="28"/>
      <c r="AB1777" s="23"/>
    </row>
    <row r="1778" spans="1:28" ht="15">
      <c r="A1778" s="23" t="s">
        <v>8199</v>
      </c>
      <c r="B1778" s="79" t="s">
        <v>13</v>
      </c>
      <c r="C1778" s="2" t="s">
        <v>14</v>
      </c>
      <c r="D1778" s="23" t="s">
        <v>1912</v>
      </c>
      <c r="E1778" s="23" t="s">
        <v>3188</v>
      </c>
      <c r="F1778" s="23" t="s">
        <v>15</v>
      </c>
      <c r="G1778" s="23" t="s">
        <v>3477</v>
      </c>
      <c r="H1778" s="2" t="s">
        <v>3480</v>
      </c>
      <c r="I1778" s="2" t="s">
        <v>3463</v>
      </c>
      <c r="J1778" s="81">
        <v>132.38999999999999</v>
      </c>
      <c r="K1778" s="76">
        <v>12.692461</v>
      </c>
      <c r="L1778" s="80">
        <v>0.1875</v>
      </c>
      <c r="M1778" s="78">
        <v>42824</v>
      </c>
      <c r="N1778" s="96" t="s">
        <v>4732</v>
      </c>
      <c r="O1778" s="23" t="s">
        <v>284</v>
      </c>
      <c r="P1778" s="23" t="s">
        <v>3466</v>
      </c>
      <c r="Q1778" s="23" t="s">
        <v>3471</v>
      </c>
      <c r="R1778" s="23" t="str">
        <f t="shared" si="219"/>
        <v>OK-Canadian-16N-7W-9</v>
      </c>
      <c r="S1778" s="23" t="str">
        <f t="shared" si="216"/>
        <v>16N-7W-9</v>
      </c>
      <c r="T1778" s="23" t="str">
        <f t="shared" si="217"/>
        <v>16</v>
      </c>
      <c r="U1778" s="23" t="str">
        <f t="shared" si="220"/>
        <v>N</v>
      </c>
      <c r="V1778" s="23" t="str">
        <f t="shared" si="218"/>
        <v>7</v>
      </c>
      <c r="W1778" s="23" t="str">
        <f t="shared" si="221"/>
        <v>W</v>
      </c>
      <c r="X1778" s="23" t="str">
        <f t="shared" si="222"/>
        <v>OK</v>
      </c>
      <c r="Y1778" s="184" t="str">
        <f t="shared" si="223"/>
        <v>L0008841</v>
      </c>
      <c r="Z1778" s="28"/>
      <c r="AA1778" s="28"/>
      <c r="AB1778" s="23"/>
    </row>
    <row r="1779" spans="1:28" ht="15">
      <c r="A1779" s="2" t="s">
        <v>8200</v>
      </c>
      <c r="B1779" s="79" t="s">
        <v>13</v>
      </c>
      <c r="C1779" s="2" t="s">
        <v>14</v>
      </c>
      <c r="D1779" s="23" t="s">
        <v>1913</v>
      </c>
      <c r="E1779" s="23" t="s">
        <v>201</v>
      </c>
      <c r="F1779" s="23" t="s">
        <v>15</v>
      </c>
      <c r="G1779" s="23" t="s">
        <v>3477</v>
      </c>
      <c r="H1779" s="79" t="s">
        <v>3511</v>
      </c>
      <c r="I1779" s="2" t="s">
        <v>16</v>
      </c>
      <c r="J1779" s="81">
        <v>42.72</v>
      </c>
      <c r="K1779" s="76">
        <v>1.434375</v>
      </c>
      <c r="L1779" s="80">
        <v>0.2</v>
      </c>
      <c r="M1779" s="82">
        <v>42859</v>
      </c>
      <c r="N1779" s="96" t="s">
        <v>4102</v>
      </c>
      <c r="O1779" s="23" t="s">
        <v>265</v>
      </c>
      <c r="P1779" s="23" t="s">
        <v>3466</v>
      </c>
      <c r="Q1779" s="23" t="s">
        <v>3473</v>
      </c>
      <c r="R1779" s="23" t="str">
        <f t="shared" si="219"/>
        <v>OK-Canadian-16N-9W-12</v>
      </c>
      <c r="S1779" s="23" t="str">
        <f t="shared" si="216"/>
        <v>16N-9W-12</v>
      </c>
      <c r="T1779" s="23" t="str">
        <f t="shared" si="217"/>
        <v>16</v>
      </c>
      <c r="U1779" s="23" t="str">
        <f t="shared" si="220"/>
        <v>N</v>
      </c>
      <c r="V1779" s="23" t="str">
        <f t="shared" si="218"/>
        <v>9</v>
      </c>
      <c r="W1779" s="23" t="str">
        <f t="shared" si="221"/>
        <v>W</v>
      </c>
      <c r="X1779" s="23" t="str">
        <f t="shared" si="222"/>
        <v>OK</v>
      </c>
      <c r="Y1779" s="184" t="str">
        <f t="shared" si="223"/>
        <v>L0008842</v>
      </c>
      <c r="Z1779" s="28"/>
      <c r="AA1779" s="28"/>
      <c r="AB1779" s="23"/>
    </row>
    <row r="1780" spans="1:28" ht="15">
      <c r="A1780" s="2" t="s">
        <v>8201</v>
      </c>
      <c r="B1780" s="79" t="s">
        <v>13</v>
      </c>
      <c r="C1780" s="2" t="s">
        <v>14</v>
      </c>
      <c r="D1780" s="23" t="s">
        <v>1914</v>
      </c>
      <c r="E1780" s="2" t="s">
        <v>1100</v>
      </c>
      <c r="F1780" s="23" t="s">
        <v>15</v>
      </c>
      <c r="G1780" s="23" t="s">
        <v>3477</v>
      </c>
      <c r="H1780" s="23" t="s">
        <v>3511</v>
      </c>
      <c r="I1780" s="2" t="s">
        <v>16</v>
      </c>
      <c r="J1780" s="81">
        <v>39.71</v>
      </c>
      <c r="K1780" s="76">
        <v>1.434375</v>
      </c>
      <c r="L1780" s="80">
        <v>0.2</v>
      </c>
      <c r="M1780" s="82">
        <v>42873</v>
      </c>
      <c r="N1780" s="94" t="s">
        <v>5769</v>
      </c>
      <c r="O1780" s="23" t="s">
        <v>265</v>
      </c>
      <c r="P1780" s="23" t="s">
        <v>3466</v>
      </c>
      <c r="Q1780" s="23" t="s">
        <v>3473</v>
      </c>
      <c r="R1780" s="23" t="str">
        <f t="shared" si="219"/>
        <v>OK-Canadian-16N-9W-12</v>
      </c>
      <c r="S1780" s="23" t="str">
        <f t="shared" si="216"/>
        <v>16N-9W-12</v>
      </c>
      <c r="T1780" s="23" t="str">
        <f t="shared" si="217"/>
        <v>16</v>
      </c>
      <c r="U1780" s="23" t="str">
        <f t="shared" si="220"/>
        <v>N</v>
      </c>
      <c r="V1780" s="23" t="str">
        <f t="shared" si="218"/>
        <v>9</v>
      </c>
      <c r="W1780" s="23" t="str">
        <f t="shared" si="221"/>
        <v>W</v>
      </c>
      <c r="X1780" s="23" t="str">
        <f t="shared" si="222"/>
        <v>OK</v>
      </c>
      <c r="Y1780" s="184" t="str">
        <f t="shared" si="223"/>
        <v>L0008843</v>
      </c>
      <c r="Z1780" s="28"/>
      <c r="AA1780" s="28"/>
      <c r="AB1780" s="23"/>
    </row>
    <row r="1781" spans="1:28" ht="15">
      <c r="A1781" s="23" t="s">
        <v>8202</v>
      </c>
      <c r="B1781" s="23" t="s">
        <v>13</v>
      </c>
      <c r="C1781" s="2" t="s">
        <v>14</v>
      </c>
      <c r="D1781" s="23" t="s">
        <v>1915</v>
      </c>
      <c r="E1781" s="23" t="s">
        <v>2799</v>
      </c>
      <c r="F1781" s="23" t="s">
        <v>15</v>
      </c>
      <c r="G1781" s="23" t="s">
        <v>3477</v>
      </c>
      <c r="H1781" s="2" t="s">
        <v>3480</v>
      </c>
      <c r="I1781" s="2" t="s">
        <v>3463</v>
      </c>
      <c r="J1781" s="81">
        <v>59.92</v>
      </c>
      <c r="K1781" s="76">
        <v>40.9375</v>
      </c>
      <c r="L1781" s="80">
        <v>0.2</v>
      </c>
      <c r="M1781" s="82">
        <v>43337</v>
      </c>
      <c r="N1781" s="96" t="s">
        <v>4733</v>
      </c>
      <c r="O1781" s="23" t="s">
        <v>135</v>
      </c>
      <c r="P1781" s="23" t="s">
        <v>3466</v>
      </c>
      <c r="Q1781" s="23" t="s">
        <v>3471</v>
      </c>
      <c r="R1781" s="23" t="str">
        <f t="shared" si="219"/>
        <v>OK-Canadian-16N-7W-8</v>
      </c>
      <c r="S1781" s="23" t="str">
        <f t="shared" si="216"/>
        <v>16N-7W-8</v>
      </c>
      <c r="T1781" s="23" t="str">
        <f t="shared" si="217"/>
        <v>16</v>
      </c>
      <c r="U1781" s="23" t="str">
        <f t="shared" si="220"/>
        <v>N</v>
      </c>
      <c r="V1781" s="23" t="str">
        <f t="shared" si="218"/>
        <v>7</v>
      </c>
      <c r="W1781" s="23" t="str">
        <f t="shared" si="221"/>
        <v>W</v>
      </c>
      <c r="X1781" s="23" t="str">
        <f t="shared" si="222"/>
        <v>OK</v>
      </c>
      <c r="Y1781" s="184" t="str">
        <f t="shared" si="223"/>
        <v>L0008844</v>
      </c>
      <c r="Z1781" s="28"/>
      <c r="AA1781" s="28"/>
      <c r="AB1781" s="23"/>
    </row>
    <row r="1782" spans="1:28" ht="15">
      <c r="A1782" s="2" t="s">
        <v>8203</v>
      </c>
      <c r="B1782" s="23" t="s">
        <v>13</v>
      </c>
      <c r="C1782" s="2" t="s">
        <v>14</v>
      </c>
      <c r="D1782" s="23" t="s">
        <v>1916</v>
      </c>
      <c r="E1782" s="23" t="s">
        <v>2692</v>
      </c>
      <c r="F1782" s="23" t="s">
        <v>15</v>
      </c>
      <c r="G1782" s="23" t="s">
        <v>3477</v>
      </c>
      <c r="H1782" s="79" t="s">
        <v>3519</v>
      </c>
      <c r="I1782" s="2" t="s">
        <v>16</v>
      </c>
      <c r="J1782" s="81">
        <v>166.89</v>
      </c>
      <c r="K1782" s="76">
        <v>2.3125092999999999</v>
      </c>
      <c r="L1782" s="80">
        <v>0.1875</v>
      </c>
      <c r="M1782" s="78">
        <v>42844</v>
      </c>
      <c r="N1782" s="96" t="s">
        <v>5770</v>
      </c>
      <c r="O1782" s="23" t="s">
        <v>151</v>
      </c>
      <c r="P1782" s="23" t="s">
        <v>3465</v>
      </c>
      <c r="Q1782" s="23" t="s">
        <v>3472</v>
      </c>
      <c r="R1782" s="23" t="str">
        <f t="shared" si="219"/>
        <v>OK-Canadian-15N-8W-4</v>
      </c>
      <c r="S1782" s="23" t="str">
        <f t="shared" si="216"/>
        <v>15N-8W-4</v>
      </c>
      <c r="T1782" s="23" t="str">
        <f t="shared" si="217"/>
        <v>15</v>
      </c>
      <c r="U1782" s="23" t="str">
        <f t="shared" si="220"/>
        <v>N</v>
      </c>
      <c r="V1782" s="23" t="str">
        <f t="shared" si="218"/>
        <v>8</v>
      </c>
      <c r="W1782" s="23" t="str">
        <f t="shared" si="221"/>
        <v>W</v>
      </c>
      <c r="X1782" s="23" t="str">
        <f t="shared" si="222"/>
        <v>OK</v>
      </c>
      <c r="Y1782" s="184" t="str">
        <f t="shared" si="223"/>
        <v>L0008845</v>
      </c>
      <c r="Z1782" s="28"/>
      <c r="AA1782" s="28"/>
      <c r="AB1782" s="23"/>
    </row>
    <row r="1783" spans="1:28" ht="15">
      <c r="A1783" s="2" t="s">
        <v>8204</v>
      </c>
      <c r="B1783" s="23" t="s">
        <v>13</v>
      </c>
      <c r="C1783" s="2" t="s">
        <v>14</v>
      </c>
      <c r="D1783" s="23" t="s">
        <v>203</v>
      </c>
      <c r="E1783" s="2" t="s">
        <v>1327</v>
      </c>
      <c r="F1783" s="23" t="s">
        <v>15</v>
      </c>
      <c r="G1783" s="23" t="s">
        <v>3477</v>
      </c>
      <c r="H1783" s="23" t="s">
        <v>3519</v>
      </c>
      <c r="I1783" s="2" t="s">
        <v>16</v>
      </c>
      <c r="J1783" s="81">
        <v>163.06</v>
      </c>
      <c r="K1783" s="76">
        <v>1.15625</v>
      </c>
      <c r="L1783" s="80">
        <v>0.1875</v>
      </c>
      <c r="M1783" s="82">
        <v>42840</v>
      </c>
      <c r="N1783" s="96" t="s">
        <v>5771</v>
      </c>
      <c r="O1783" s="23" t="s">
        <v>151</v>
      </c>
      <c r="P1783" s="23" t="s">
        <v>3465</v>
      </c>
      <c r="Q1783" s="23" t="s">
        <v>3472</v>
      </c>
      <c r="R1783" s="23" t="str">
        <f t="shared" si="219"/>
        <v>OK-Canadian-15N-8W-4</v>
      </c>
      <c r="S1783" s="23" t="str">
        <f t="shared" si="216"/>
        <v>15N-8W-4</v>
      </c>
      <c r="T1783" s="23" t="str">
        <f t="shared" si="217"/>
        <v>15</v>
      </c>
      <c r="U1783" s="23" t="str">
        <f t="shared" si="220"/>
        <v>N</v>
      </c>
      <c r="V1783" s="23" t="str">
        <f t="shared" si="218"/>
        <v>8</v>
      </c>
      <c r="W1783" s="23" t="str">
        <f t="shared" si="221"/>
        <v>W</v>
      </c>
      <c r="X1783" s="23" t="str">
        <f t="shared" si="222"/>
        <v>OK</v>
      </c>
      <c r="Y1783" s="184" t="str">
        <f t="shared" si="223"/>
        <v>L0008846</v>
      </c>
      <c r="Z1783" s="28"/>
      <c r="AA1783" s="28"/>
      <c r="AB1783" s="23"/>
    </row>
    <row r="1784" spans="1:28" ht="15">
      <c r="A1784" s="23" t="s">
        <v>8205</v>
      </c>
      <c r="B1784" s="23" t="s">
        <v>13</v>
      </c>
      <c r="C1784" s="2" t="s">
        <v>14</v>
      </c>
      <c r="D1784" s="23" t="s">
        <v>1917</v>
      </c>
      <c r="E1784" s="2" t="s">
        <v>553</v>
      </c>
      <c r="F1784" s="23" t="s">
        <v>15</v>
      </c>
      <c r="G1784" s="23" t="s">
        <v>3477</v>
      </c>
      <c r="H1784" s="23" t="s">
        <v>3513</v>
      </c>
      <c r="I1784" s="2" t="s">
        <v>16</v>
      </c>
      <c r="J1784" s="81">
        <v>83.62</v>
      </c>
      <c r="K1784" s="76">
        <v>2.5</v>
      </c>
      <c r="L1784" s="80">
        <v>0.1875</v>
      </c>
      <c r="M1784" s="82">
        <v>42860</v>
      </c>
      <c r="N1784" s="96" t="s">
        <v>4734</v>
      </c>
      <c r="O1784" s="23" t="s">
        <v>115</v>
      </c>
      <c r="P1784" s="23" t="s">
        <v>3465</v>
      </c>
      <c r="Q1784" s="23" t="s">
        <v>3471</v>
      </c>
      <c r="R1784" s="23" t="str">
        <f t="shared" si="219"/>
        <v>OK-Canadian-15N-7W-6</v>
      </c>
      <c r="S1784" s="23" t="str">
        <f t="shared" si="216"/>
        <v>15N-7W-6</v>
      </c>
      <c r="T1784" s="23" t="str">
        <f t="shared" si="217"/>
        <v>15</v>
      </c>
      <c r="U1784" s="23" t="str">
        <f t="shared" si="220"/>
        <v>N</v>
      </c>
      <c r="V1784" s="23" t="str">
        <f t="shared" si="218"/>
        <v>7</v>
      </c>
      <c r="W1784" s="23" t="str">
        <f t="shared" si="221"/>
        <v>W</v>
      </c>
      <c r="X1784" s="23" t="str">
        <f t="shared" si="222"/>
        <v>OK</v>
      </c>
      <c r="Y1784" s="184" t="str">
        <f t="shared" si="223"/>
        <v>L0008847</v>
      </c>
      <c r="Z1784" s="28"/>
      <c r="AA1784" s="28"/>
      <c r="AB1784" s="23"/>
    </row>
    <row r="1785" spans="1:28" ht="15">
      <c r="A1785" s="2" t="s">
        <v>8206</v>
      </c>
      <c r="B1785" s="23" t="s">
        <v>13</v>
      </c>
      <c r="C1785" s="2" t="s">
        <v>14</v>
      </c>
      <c r="D1785" s="23" t="s">
        <v>1918</v>
      </c>
      <c r="E1785" s="2" t="s">
        <v>354</v>
      </c>
      <c r="F1785" s="23" t="s">
        <v>15</v>
      </c>
      <c r="G1785" s="23" t="s">
        <v>3477</v>
      </c>
      <c r="H1785" s="2" t="s">
        <v>3480</v>
      </c>
      <c r="I1785" s="2" t="s">
        <v>3463</v>
      </c>
      <c r="J1785" s="81">
        <v>40.479999999999997</v>
      </c>
      <c r="K1785" s="76">
        <v>0.3125</v>
      </c>
      <c r="L1785" s="80">
        <v>0.15</v>
      </c>
      <c r="M1785" s="82">
        <v>43331</v>
      </c>
      <c r="N1785" s="96" t="s">
        <v>4735</v>
      </c>
      <c r="O1785" s="23" t="s">
        <v>112</v>
      </c>
      <c r="P1785" s="23" t="s">
        <v>3466</v>
      </c>
      <c r="Q1785" s="23" t="s">
        <v>3471</v>
      </c>
      <c r="R1785" s="23" t="str">
        <f t="shared" si="219"/>
        <v>OK-Canadian-16N-7W-10</v>
      </c>
      <c r="S1785" s="23" t="str">
        <f t="shared" si="216"/>
        <v>16N-7W-10</v>
      </c>
      <c r="T1785" s="23" t="str">
        <f t="shared" si="217"/>
        <v>16</v>
      </c>
      <c r="U1785" s="23" t="str">
        <f t="shared" si="220"/>
        <v>N</v>
      </c>
      <c r="V1785" s="23" t="str">
        <f t="shared" si="218"/>
        <v>7</v>
      </c>
      <c r="W1785" s="23" t="str">
        <f t="shared" si="221"/>
        <v>W</v>
      </c>
      <c r="X1785" s="23" t="str">
        <f t="shared" si="222"/>
        <v>OK</v>
      </c>
      <c r="Y1785" s="184" t="str">
        <f t="shared" si="223"/>
        <v>L0008848</v>
      </c>
      <c r="Z1785" s="28"/>
      <c r="AA1785" s="28"/>
      <c r="AB1785" s="23"/>
    </row>
    <row r="1786" spans="1:28" ht="15">
      <c r="A1786" s="2" t="s">
        <v>8207</v>
      </c>
      <c r="B1786" s="23" t="s">
        <v>13</v>
      </c>
      <c r="C1786" s="2" t="s">
        <v>14</v>
      </c>
      <c r="D1786" s="23" t="s">
        <v>1919</v>
      </c>
      <c r="E1786" s="23" t="s">
        <v>1502</v>
      </c>
      <c r="F1786" s="23" t="s">
        <v>15</v>
      </c>
      <c r="G1786" s="23" t="s">
        <v>3477</v>
      </c>
      <c r="H1786" s="2" t="s">
        <v>3480</v>
      </c>
      <c r="I1786" s="2" t="s">
        <v>3463</v>
      </c>
      <c r="J1786" s="81">
        <v>95.41</v>
      </c>
      <c r="K1786" s="76">
        <v>1.5414060000000001</v>
      </c>
      <c r="L1786" s="80">
        <v>0.1875</v>
      </c>
      <c r="M1786" s="78">
        <v>42836</v>
      </c>
      <c r="N1786" s="96" t="s">
        <v>4736</v>
      </c>
      <c r="O1786" s="23" t="s">
        <v>110</v>
      </c>
      <c r="P1786" s="23" t="s">
        <v>3466</v>
      </c>
      <c r="Q1786" s="23" t="s">
        <v>3471</v>
      </c>
      <c r="R1786" s="23" t="str">
        <f t="shared" si="219"/>
        <v>OK-Canadian-16N-7W-11</v>
      </c>
      <c r="S1786" s="23" t="str">
        <f t="shared" si="216"/>
        <v>16N-7W-11</v>
      </c>
      <c r="T1786" s="23" t="str">
        <f t="shared" si="217"/>
        <v>16</v>
      </c>
      <c r="U1786" s="23" t="str">
        <f t="shared" si="220"/>
        <v>N</v>
      </c>
      <c r="V1786" s="23" t="str">
        <f t="shared" si="218"/>
        <v>7</v>
      </c>
      <c r="W1786" s="23" t="str">
        <f t="shared" si="221"/>
        <v>W</v>
      </c>
      <c r="X1786" s="23" t="str">
        <f t="shared" si="222"/>
        <v>OK</v>
      </c>
      <c r="Y1786" s="184" t="str">
        <f t="shared" si="223"/>
        <v>L0008849</v>
      </c>
      <c r="Z1786" s="28"/>
      <c r="AA1786" s="28"/>
      <c r="AB1786" s="23"/>
    </row>
    <row r="1787" spans="1:28" ht="15">
      <c r="A1787" s="23" t="s">
        <v>8208</v>
      </c>
      <c r="B1787" s="23" t="s">
        <v>13</v>
      </c>
      <c r="C1787" s="2" t="s">
        <v>14</v>
      </c>
      <c r="D1787" s="23" t="s">
        <v>1920</v>
      </c>
      <c r="E1787" s="2" t="s">
        <v>774</v>
      </c>
      <c r="F1787" s="23" t="s">
        <v>15</v>
      </c>
      <c r="G1787" s="23" t="s">
        <v>3477</v>
      </c>
      <c r="H1787" s="2" t="s">
        <v>3480</v>
      </c>
      <c r="I1787" s="2" t="s">
        <v>3463</v>
      </c>
      <c r="J1787" s="81">
        <v>204.16</v>
      </c>
      <c r="K1787" s="76">
        <v>2.0937510000000001</v>
      </c>
      <c r="L1787" s="80">
        <v>0.1875</v>
      </c>
      <c r="M1787" s="82">
        <v>42845</v>
      </c>
      <c r="N1787" s="96" t="s">
        <v>4737</v>
      </c>
      <c r="O1787" s="23" t="s">
        <v>280</v>
      </c>
      <c r="P1787" s="23" t="s">
        <v>3466</v>
      </c>
      <c r="Q1787" s="23" t="s">
        <v>3471</v>
      </c>
      <c r="R1787" s="23" t="str">
        <f t="shared" si="219"/>
        <v>OK-Canadian-16N-7W-14</v>
      </c>
      <c r="S1787" s="23" t="str">
        <f t="shared" si="216"/>
        <v>16N-7W-14</v>
      </c>
      <c r="T1787" s="23" t="str">
        <f t="shared" si="217"/>
        <v>16</v>
      </c>
      <c r="U1787" s="23" t="str">
        <f t="shared" si="220"/>
        <v>N</v>
      </c>
      <c r="V1787" s="23" t="str">
        <f t="shared" si="218"/>
        <v>7</v>
      </c>
      <c r="W1787" s="23" t="str">
        <f t="shared" si="221"/>
        <v>W</v>
      </c>
      <c r="X1787" s="23" t="str">
        <f t="shared" si="222"/>
        <v>OK</v>
      </c>
      <c r="Y1787" s="184" t="str">
        <f t="shared" si="223"/>
        <v>L0008850</v>
      </c>
      <c r="Z1787" s="28"/>
      <c r="AA1787" s="28"/>
      <c r="AB1787" s="23"/>
    </row>
    <row r="1788" spans="1:28" ht="15">
      <c r="A1788" s="2" t="s">
        <v>8209</v>
      </c>
      <c r="B1788" s="79" t="s">
        <v>13</v>
      </c>
      <c r="C1788" s="2" t="s">
        <v>14</v>
      </c>
      <c r="D1788" s="23" t="s">
        <v>1921</v>
      </c>
      <c r="E1788" s="23" t="s">
        <v>1274</v>
      </c>
      <c r="F1788" s="23" t="s">
        <v>15</v>
      </c>
      <c r="G1788" s="23" t="s">
        <v>3477</v>
      </c>
      <c r="H1788" s="2" t="s">
        <v>3480</v>
      </c>
      <c r="I1788" s="2" t="s">
        <v>3463</v>
      </c>
      <c r="J1788" s="81">
        <v>75.25</v>
      </c>
      <c r="K1788" s="76">
        <v>0.41269800000000001</v>
      </c>
      <c r="L1788" s="80">
        <v>0.1875</v>
      </c>
      <c r="M1788" s="82">
        <v>42862</v>
      </c>
      <c r="N1788" s="96" t="s">
        <v>5772</v>
      </c>
      <c r="O1788" s="23" t="s">
        <v>280</v>
      </c>
      <c r="P1788" s="23" t="s">
        <v>3469</v>
      </c>
      <c r="Q1788" s="23" t="s">
        <v>3471</v>
      </c>
      <c r="R1788" s="23" t="str">
        <f t="shared" si="219"/>
        <v>OK-Canadian-12N-7W-14</v>
      </c>
      <c r="S1788" s="23" t="str">
        <f t="shared" si="216"/>
        <v>12N-7W-14</v>
      </c>
      <c r="T1788" s="23" t="str">
        <f t="shared" si="217"/>
        <v>12</v>
      </c>
      <c r="U1788" s="23" t="str">
        <f t="shared" si="220"/>
        <v>N</v>
      </c>
      <c r="V1788" s="23" t="str">
        <f t="shared" si="218"/>
        <v>7</v>
      </c>
      <c r="W1788" s="23" t="str">
        <f t="shared" si="221"/>
        <v>W</v>
      </c>
      <c r="X1788" s="23" t="str">
        <f t="shared" si="222"/>
        <v>OK</v>
      </c>
      <c r="Y1788" s="184" t="str">
        <f t="shared" si="223"/>
        <v>L0008851</v>
      </c>
      <c r="Z1788" s="28"/>
      <c r="AA1788" s="28"/>
      <c r="AB1788" s="23"/>
    </row>
    <row r="1789" spans="1:28" ht="15">
      <c r="A1789" s="2" t="s">
        <v>8210</v>
      </c>
      <c r="B1789" s="79" t="s">
        <v>13</v>
      </c>
      <c r="C1789" s="2" t="s">
        <v>14</v>
      </c>
      <c r="D1789" s="23" t="s">
        <v>1922</v>
      </c>
      <c r="E1789" s="23" t="s">
        <v>1589</v>
      </c>
      <c r="F1789" s="23" t="s">
        <v>15</v>
      </c>
      <c r="G1789" s="23" t="s">
        <v>3477</v>
      </c>
      <c r="H1789" s="2" t="s">
        <v>3480</v>
      </c>
      <c r="I1789" s="2" t="s">
        <v>3463</v>
      </c>
      <c r="J1789" s="81">
        <v>43.34</v>
      </c>
      <c r="K1789" s="76">
        <v>2.7006250000000001</v>
      </c>
      <c r="L1789" s="80">
        <v>0.1875</v>
      </c>
      <c r="M1789" s="82">
        <v>43304</v>
      </c>
      <c r="N1789" s="96" t="s">
        <v>4722</v>
      </c>
      <c r="O1789" s="23" t="s">
        <v>284</v>
      </c>
      <c r="P1789" s="23" t="s">
        <v>3466</v>
      </c>
      <c r="Q1789" s="23" t="s">
        <v>3471</v>
      </c>
      <c r="R1789" s="23" t="str">
        <f t="shared" si="219"/>
        <v>OK-Canadian-16N-7W-9</v>
      </c>
      <c r="S1789" s="23" t="str">
        <f t="shared" si="216"/>
        <v>16N-7W-9</v>
      </c>
      <c r="T1789" s="23" t="str">
        <f t="shared" si="217"/>
        <v>16</v>
      </c>
      <c r="U1789" s="23" t="str">
        <f t="shared" si="220"/>
        <v>N</v>
      </c>
      <c r="V1789" s="23" t="str">
        <f t="shared" si="218"/>
        <v>7</v>
      </c>
      <c r="W1789" s="23" t="str">
        <f t="shared" si="221"/>
        <v>W</v>
      </c>
      <c r="X1789" s="23" t="str">
        <f t="shared" si="222"/>
        <v>OK</v>
      </c>
      <c r="Y1789" s="184" t="str">
        <f t="shared" si="223"/>
        <v>L0008852</v>
      </c>
      <c r="Z1789" s="28"/>
      <c r="AA1789" s="28"/>
      <c r="AB1789" s="23"/>
    </row>
    <row r="1790" spans="1:28" ht="15">
      <c r="A1790" s="23" t="s">
        <v>8211</v>
      </c>
      <c r="B1790" s="23" t="s">
        <v>13</v>
      </c>
      <c r="C1790" s="2" t="s">
        <v>14</v>
      </c>
      <c r="D1790" s="23" t="s">
        <v>1923</v>
      </c>
      <c r="E1790" s="2" t="s">
        <v>1051</v>
      </c>
      <c r="F1790" s="23" t="s">
        <v>15</v>
      </c>
      <c r="G1790" s="23" t="s">
        <v>3477</v>
      </c>
      <c r="H1790" s="2" t="s">
        <v>3480</v>
      </c>
      <c r="I1790" s="2" t="s">
        <v>3463</v>
      </c>
      <c r="J1790" s="81">
        <v>43.04</v>
      </c>
      <c r="K1790" s="76">
        <v>2.7006250000000001</v>
      </c>
      <c r="L1790" s="80">
        <v>0.1875</v>
      </c>
      <c r="M1790" s="78">
        <v>42824</v>
      </c>
      <c r="N1790" s="96" t="s">
        <v>4738</v>
      </c>
      <c r="O1790" s="23" t="s">
        <v>284</v>
      </c>
      <c r="P1790" s="23" t="s">
        <v>3466</v>
      </c>
      <c r="Q1790" s="23" t="s">
        <v>3471</v>
      </c>
      <c r="R1790" s="23" t="str">
        <f t="shared" si="219"/>
        <v>OK-Canadian-16N-7W-9</v>
      </c>
      <c r="S1790" s="23" t="str">
        <f t="shared" si="216"/>
        <v>16N-7W-9</v>
      </c>
      <c r="T1790" s="23" t="str">
        <f t="shared" si="217"/>
        <v>16</v>
      </c>
      <c r="U1790" s="23" t="str">
        <f t="shared" si="220"/>
        <v>N</v>
      </c>
      <c r="V1790" s="23" t="str">
        <f t="shared" si="218"/>
        <v>7</v>
      </c>
      <c r="W1790" s="23" t="str">
        <f t="shared" si="221"/>
        <v>W</v>
      </c>
      <c r="X1790" s="23" t="str">
        <f t="shared" si="222"/>
        <v>OK</v>
      </c>
      <c r="Y1790" s="184" t="str">
        <f t="shared" si="223"/>
        <v>L0008853</v>
      </c>
      <c r="Z1790" s="28"/>
      <c r="AA1790" s="28"/>
      <c r="AB1790" s="23"/>
    </row>
    <row r="1791" spans="1:28" ht="15">
      <c r="A1791" s="2" t="s">
        <v>8212</v>
      </c>
      <c r="B1791" s="23" t="s">
        <v>13</v>
      </c>
      <c r="C1791" s="2" t="s">
        <v>14</v>
      </c>
      <c r="D1791" s="23" t="s">
        <v>1924</v>
      </c>
      <c r="E1791" s="23" t="s">
        <v>1777</v>
      </c>
      <c r="F1791" s="23" t="s">
        <v>15</v>
      </c>
      <c r="G1791" s="23" t="s">
        <v>3477</v>
      </c>
      <c r="H1791" s="79" t="s">
        <v>3517</v>
      </c>
      <c r="I1791" s="2" t="s">
        <v>16</v>
      </c>
      <c r="J1791" s="81">
        <v>39.49</v>
      </c>
      <c r="K1791" s="76">
        <v>0.30833329999999998</v>
      </c>
      <c r="L1791" s="80">
        <v>0.2</v>
      </c>
      <c r="M1791" s="82">
        <v>42853</v>
      </c>
      <c r="N1791" s="96" t="s">
        <v>4739</v>
      </c>
      <c r="O1791" s="23" t="s">
        <v>284</v>
      </c>
      <c r="P1791" s="23" t="s">
        <v>3465</v>
      </c>
      <c r="Q1791" s="23" t="s">
        <v>3472</v>
      </c>
      <c r="R1791" s="23" t="str">
        <f t="shared" si="219"/>
        <v>OK-Canadian-15N-8W-9</v>
      </c>
      <c r="S1791" s="23" t="str">
        <f t="shared" si="216"/>
        <v>15N-8W-9</v>
      </c>
      <c r="T1791" s="23" t="str">
        <f t="shared" si="217"/>
        <v>15</v>
      </c>
      <c r="U1791" s="23" t="str">
        <f t="shared" si="220"/>
        <v>N</v>
      </c>
      <c r="V1791" s="23" t="str">
        <f t="shared" si="218"/>
        <v>8</v>
      </c>
      <c r="W1791" s="23" t="str">
        <f t="shared" si="221"/>
        <v>W</v>
      </c>
      <c r="X1791" s="23" t="str">
        <f t="shared" si="222"/>
        <v>OK</v>
      </c>
      <c r="Y1791" s="184" t="str">
        <f t="shared" si="223"/>
        <v>L0008854</v>
      </c>
      <c r="Z1791" s="28"/>
      <c r="AA1791" s="28"/>
      <c r="AB1791" s="23"/>
    </row>
    <row r="1792" spans="1:28" ht="15">
      <c r="A1792" s="2" t="s">
        <v>8213</v>
      </c>
      <c r="B1792" s="23" t="s">
        <v>13</v>
      </c>
      <c r="C1792" s="2" t="s">
        <v>14</v>
      </c>
      <c r="D1792" s="23" t="s">
        <v>1925</v>
      </c>
      <c r="E1792" s="23" t="s">
        <v>2207</v>
      </c>
      <c r="F1792" s="23" t="s">
        <v>15</v>
      </c>
      <c r="G1792" s="23" t="s">
        <v>3477</v>
      </c>
      <c r="H1792" s="23" t="s">
        <v>3517</v>
      </c>
      <c r="I1792" s="2" t="s">
        <v>16</v>
      </c>
      <c r="J1792" s="81">
        <v>39.65</v>
      </c>
      <c r="K1792" s="76">
        <v>0.43166670000000001</v>
      </c>
      <c r="L1792" s="80">
        <v>0.1875</v>
      </c>
      <c r="M1792" s="82">
        <v>42866</v>
      </c>
      <c r="N1792" s="96" t="s">
        <v>4740</v>
      </c>
      <c r="O1792" s="23" t="s">
        <v>284</v>
      </c>
      <c r="P1792" s="23" t="s">
        <v>3465</v>
      </c>
      <c r="Q1792" s="23" t="s">
        <v>3472</v>
      </c>
      <c r="R1792" s="23" t="str">
        <f t="shared" si="219"/>
        <v>OK-Canadian-15N-8W-9</v>
      </c>
      <c r="S1792" s="23" t="str">
        <f t="shared" si="216"/>
        <v>15N-8W-9</v>
      </c>
      <c r="T1792" s="23" t="str">
        <f t="shared" si="217"/>
        <v>15</v>
      </c>
      <c r="U1792" s="23" t="str">
        <f t="shared" si="220"/>
        <v>N</v>
      </c>
      <c r="V1792" s="23" t="str">
        <f t="shared" si="218"/>
        <v>8</v>
      </c>
      <c r="W1792" s="23" t="str">
        <f t="shared" si="221"/>
        <v>W</v>
      </c>
      <c r="X1792" s="23" t="str">
        <f t="shared" si="222"/>
        <v>OK</v>
      </c>
      <c r="Y1792" s="184" t="str">
        <f t="shared" si="223"/>
        <v>L0008855</v>
      </c>
      <c r="Z1792" s="28"/>
      <c r="AA1792" s="28"/>
      <c r="AB1792" s="23"/>
    </row>
    <row r="1793" spans="1:28" ht="15">
      <c r="A1793" s="23" t="s">
        <v>8214</v>
      </c>
      <c r="B1793" s="23" t="s">
        <v>3475</v>
      </c>
      <c r="C1793" s="2" t="s">
        <v>14</v>
      </c>
      <c r="D1793" s="23" t="s">
        <v>1926</v>
      </c>
      <c r="E1793" s="23" t="s">
        <v>3126</v>
      </c>
      <c r="F1793" s="23" t="s">
        <v>15</v>
      </c>
      <c r="G1793" s="23" t="s">
        <v>3477</v>
      </c>
      <c r="H1793" s="23" t="s">
        <v>3527</v>
      </c>
      <c r="I1793" s="2" t="s">
        <v>16</v>
      </c>
      <c r="J1793" s="81">
        <v>147.99</v>
      </c>
      <c r="K1793" s="76">
        <v>3.5</v>
      </c>
      <c r="L1793" s="80"/>
      <c r="M1793" s="82">
        <v>43346</v>
      </c>
      <c r="N1793" s="96" t="s">
        <v>4741</v>
      </c>
      <c r="O1793" s="23" t="s">
        <v>177</v>
      </c>
      <c r="P1793" s="23" t="s">
        <v>3465</v>
      </c>
      <c r="Q1793" s="23" t="s">
        <v>3471</v>
      </c>
      <c r="R1793" s="23" t="str">
        <f t="shared" si="219"/>
        <v>OK-Canadian-15N-7W-18</v>
      </c>
      <c r="S1793" s="23" t="str">
        <f t="shared" si="216"/>
        <v>15N-7W-18</v>
      </c>
      <c r="T1793" s="23" t="str">
        <f t="shared" si="217"/>
        <v>15</v>
      </c>
      <c r="U1793" s="23" t="str">
        <f t="shared" si="220"/>
        <v>N</v>
      </c>
      <c r="V1793" s="23" t="str">
        <f t="shared" si="218"/>
        <v>7</v>
      </c>
      <c r="W1793" s="23" t="str">
        <f t="shared" si="221"/>
        <v>W</v>
      </c>
      <c r="X1793" s="23" t="str">
        <f t="shared" si="222"/>
        <v>OK</v>
      </c>
      <c r="Y1793" s="184" t="str">
        <f t="shared" si="223"/>
        <v>L0008856</v>
      </c>
      <c r="Z1793" s="28"/>
      <c r="AA1793" s="28"/>
      <c r="AB1793" s="23"/>
    </row>
    <row r="1794" spans="1:28" ht="15">
      <c r="A1794" s="2" t="s">
        <v>8215</v>
      </c>
      <c r="B1794" s="23" t="s">
        <v>13</v>
      </c>
      <c r="C1794" s="2" t="s">
        <v>14</v>
      </c>
      <c r="D1794" s="23" t="s">
        <v>1927</v>
      </c>
      <c r="E1794" s="23" t="s">
        <v>3126</v>
      </c>
      <c r="F1794" s="23" t="s">
        <v>15</v>
      </c>
      <c r="G1794" s="23" t="s">
        <v>3477</v>
      </c>
      <c r="H1794" s="2" t="s">
        <v>3480</v>
      </c>
      <c r="I1794" s="2" t="s">
        <v>3463</v>
      </c>
      <c r="J1794" s="81">
        <v>116.44</v>
      </c>
      <c r="K1794" s="76">
        <v>0.75</v>
      </c>
      <c r="L1794" s="80">
        <v>0.2</v>
      </c>
      <c r="M1794" s="78">
        <v>42858</v>
      </c>
      <c r="N1794" s="96" t="s">
        <v>4742</v>
      </c>
      <c r="O1794" s="23" t="s">
        <v>494</v>
      </c>
      <c r="P1794" s="23" t="s">
        <v>3466</v>
      </c>
      <c r="Q1794" s="23" t="s">
        <v>3471</v>
      </c>
      <c r="R1794" s="23" t="str">
        <f t="shared" si="219"/>
        <v>OK-Canadian-16N-7W-3</v>
      </c>
      <c r="S1794" s="23" t="str">
        <f t="shared" si="216"/>
        <v>16N-7W-3</v>
      </c>
      <c r="T1794" s="23" t="str">
        <f t="shared" si="217"/>
        <v>16</v>
      </c>
      <c r="U1794" s="23" t="str">
        <f t="shared" si="220"/>
        <v>N</v>
      </c>
      <c r="V1794" s="23" t="str">
        <f t="shared" si="218"/>
        <v>7</v>
      </c>
      <c r="W1794" s="23" t="str">
        <f t="shared" si="221"/>
        <v>W</v>
      </c>
      <c r="X1794" s="23" t="str">
        <f t="shared" si="222"/>
        <v>OK</v>
      </c>
      <c r="Y1794" s="184" t="str">
        <f t="shared" si="223"/>
        <v>L0008857</v>
      </c>
      <c r="Z1794" s="28"/>
      <c r="AA1794" s="28"/>
      <c r="AB1794" s="23"/>
    </row>
    <row r="1795" spans="1:28" ht="15">
      <c r="A1795" s="2" t="s">
        <v>8216</v>
      </c>
      <c r="B1795" s="23" t="s">
        <v>13</v>
      </c>
      <c r="C1795" s="2" t="s">
        <v>14</v>
      </c>
      <c r="D1795" s="23" t="s">
        <v>1928</v>
      </c>
      <c r="E1795" s="2" t="s">
        <v>1051</v>
      </c>
      <c r="F1795" s="23" t="s">
        <v>15</v>
      </c>
      <c r="G1795" s="23" t="s">
        <v>3477</v>
      </c>
      <c r="H1795" s="2" t="s">
        <v>3480</v>
      </c>
      <c r="I1795" s="2" t="s">
        <v>3463</v>
      </c>
      <c r="J1795" s="81">
        <v>40.090000000000003</v>
      </c>
      <c r="K1795" s="76">
        <v>0.25</v>
      </c>
      <c r="L1795" s="80">
        <v>0.2</v>
      </c>
      <c r="M1795" s="82">
        <v>42854</v>
      </c>
      <c r="N1795" s="96" t="s">
        <v>4743</v>
      </c>
      <c r="O1795" s="23" t="s">
        <v>112</v>
      </c>
      <c r="P1795" s="23" t="s">
        <v>3466</v>
      </c>
      <c r="Q1795" s="23" t="s">
        <v>3471</v>
      </c>
      <c r="R1795" s="23" t="str">
        <f t="shared" si="219"/>
        <v>OK-Canadian-16N-7W-10</v>
      </c>
      <c r="S1795" s="23" t="str">
        <f t="shared" si="216"/>
        <v>16N-7W-10</v>
      </c>
      <c r="T1795" s="23" t="str">
        <f t="shared" si="217"/>
        <v>16</v>
      </c>
      <c r="U1795" s="23" t="str">
        <f t="shared" si="220"/>
        <v>N</v>
      </c>
      <c r="V1795" s="23" t="str">
        <f t="shared" si="218"/>
        <v>7</v>
      </c>
      <c r="W1795" s="23" t="str">
        <f t="shared" si="221"/>
        <v>W</v>
      </c>
      <c r="X1795" s="23" t="str">
        <f t="shared" si="222"/>
        <v>OK</v>
      </c>
      <c r="Y1795" s="184" t="str">
        <f t="shared" si="223"/>
        <v>L0008858</v>
      </c>
      <c r="Z1795" s="28"/>
      <c r="AA1795" s="28"/>
      <c r="AB1795" s="23"/>
    </row>
    <row r="1796" spans="1:28" ht="15">
      <c r="A1796" s="23" t="s">
        <v>8217</v>
      </c>
      <c r="B1796" s="23" t="s">
        <v>13</v>
      </c>
      <c r="C1796" s="2" t="s">
        <v>14</v>
      </c>
      <c r="D1796" s="23" t="s">
        <v>1929</v>
      </c>
      <c r="E1796" s="2" t="s">
        <v>723</v>
      </c>
      <c r="F1796" s="23" t="s">
        <v>15</v>
      </c>
      <c r="G1796" s="23" t="s">
        <v>3477</v>
      </c>
      <c r="H1796" s="2" t="s">
        <v>3480</v>
      </c>
      <c r="I1796" s="2" t="s">
        <v>3463</v>
      </c>
      <c r="J1796" s="81">
        <v>80.45</v>
      </c>
      <c r="K1796" s="76">
        <v>13.333333</v>
      </c>
      <c r="L1796" s="80">
        <v>0.2</v>
      </c>
      <c r="M1796" s="82">
        <v>42873</v>
      </c>
      <c r="N1796" s="96" t="s">
        <v>4744</v>
      </c>
      <c r="O1796" s="23" t="s">
        <v>1930</v>
      </c>
      <c r="P1796" s="23" t="s">
        <v>3469</v>
      </c>
      <c r="Q1796" s="23" t="s">
        <v>3471</v>
      </c>
      <c r="R1796" s="23" t="str">
        <f t="shared" si="219"/>
        <v>OK-Canadian-12N-7W-27</v>
      </c>
      <c r="S1796" s="23" t="str">
        <f t="shared" si="216"/>
        <v>12N-7W-27</v>
      </c>
      <c r="T1796" s="23" t="str">
        <f t="shared" si="217"/>
        <v>12</v>
      </c>
      <c r="U1796" s="23" t="str">
        <f t="shared" si="220"/>
        <v>N</v>
      </c>
      <c r="V1796" s="23" t="str">
        <f t="shared" si="218"/>
        <v>7</v>
      </c>
      <c r="W1796" s="23" t="str">
        <f t="shared" si="221"/>
        <v>W</v>
      </c>
      <c r="X1796" s="23" t="str">
        <f t="shared" si="222"/>
        <v>OK</v>
      </c>
      <c r="Y1796" s="184" t="str">
        <f t="shared" si="223"/>
        <v>L0008859</v>
      </c>
      <c r="Z1796" s="28"/>
      <c r="AA1796" s="28"/>
      <c r="AB1796" s="23"/>
    </row>
    <row r="1797" spans="1:28" ht="15">
      <c r="A1797" s="2" t="s">
        <v>8218</v>
      </c>
      <c r="B1797" s="23" t="s">
        <v>13</v>
      </c>
      <c r="C1797" s="2" t="s">
        <v>14</v>
      </c>
      <c r="D1797" s="23" t="s">
        <v>1931</v>
      </c>
      <c r="E1797" s="2" t="s">
        <v>153</v>
      </c>
      <c r="F1797" s="23" t="s">
        <v>15</v>
      </c>
      <c r="G1797" s="23" t="s">
        <v>3477</v>
      </c>
      <c r="H1797" s="2" t="s">
        <v>3480</v>
      </c>
      <c r="I1797" s="2" t="s">
        <v>3463</v>
      </c>
      <c r="J1797" s="81">
        <v>75.709999999999994</v>
      </c>
      <c r="K1797" s="76">
        <v>2.2222222</v>
      </c>
      <c r="L1797" s="80">
        <v>0.1875</v>
      </c>
      <c r="M1797" s="82">
        <v>43336</v>
      </c>
      <c r="N1797" s="96" t="s">
        <v>4745</v>
      </c>
      <c r="O1797" s="23" t="s">
        <v>1930</v>
      </c>
      <c r="P1797" s="23" t="s">
        <v>3469</v>
      </c>
      <c r="Q1797" s="23" t="s">
        <v>3471</v>
      </c>
      <c r="R1797" s="23" t="str">
        <f t="shared" si="219"/>
        <v>OK-Canadian-12N-7W-27</v>
      </c>
      <c r="S1797" s="23" t="str">
        <f t="shared" si="216"/>
        <v>12N-7W-27</v>
      </c>
      <c r="T1797" s="23" t="str">
        <f t="shared" si="217"/>
        <v>12</v>
      </c>
      <c r="U1797" s="23" t="str">
        <f t="shared" si="220"/>
        <v>N</v>
      </c>
      <c r="V1797" s="23" t="str">
        <f t="shared" si="218"/>
        <v>7</v>
      </c>
      <c r="W1797" s="23" t="str">
        <f t="shared" si="221"/>
        <v>W</v>
      </c>
      <c r="X1797" s="23" t="str">
        <f t="shared" si="222"/>
        <v>OK</v>
      </c>
      <c r="Y1797" s="184" t="str">
        <f t="shared" si="223"/>
        <v>L0008860</v>
      </c>
      <c r="Z1797" s="28"/>
      <c r="AA1797" s="28"/>
      <c r="AB1797" s="23"/>
    </row>
    <row r="1798" spans="1:28" ht="15">
      <c r="A1798" s="2" t="s">
        <v>8219</v>
      </c>
      <c r="B1798" s="23" t="s">
        <v>13</v>
      </c>
      <c r="C1798" s="2" t="s">
        <v>14</v>
      </c>
      <c r="D1798" s="23" t="s">
        <v>1932</v>
      </c>
      <c r="E1798" s="23" t="s">
        <v>1589</v>
      </c>
      <c r="F1798" s="23" t="s">
        <v>15</v>
      </c>
      <c r="G1798" s="23" t="s">
        <v>3477</v>
      </c>
      <c r="H1798" s="2" t="s">
        <v>3480</v>
      </c>
      <c r="I1798" s="2" t="s">
        <v>3463</v>
      </c>
      <c r="J1798" s="81">
        <v>169.73</v>
      </c>
      <c r="K1798" s="76">
        <v>1</v>
      </c>
      <c r="L1798" s="80">
        <v>0.2</v>
      </c>
      <c r="M1798" s="78">
        <v>42876</v>
      </c>
      <c r="N1798" s="96" t="s">
        <v>4746</v>
      </c>
      <c r="O1798" s="23" t="s">
        <v>1933</v>
      </c>
      <c r="P1798" s="23" t="s">
        <v>3469</v>
      </c>
      <c r="Q1798" s="23" t="s">
        <v>3471</v>
      </c>
      <c r="R1798" s="23" t="str">
        <f t="shared" si="219"/>
        <v>OK-Canadian-12N-7W-23</v>
      </c>
      <c r="S1798" s="23" t="str">
        <f t="shared" si="216"/>
        <v>12N-7W-23</v>
      </c>
      <c r="T1798" s="23" t="str">
        <f t="shared" si="217"/>
        <v>12</v>
      </c>
      <c r="U1798" s="23" t="str">
        <f t="shared" si="220"/>
        <v>N</v>
      </c>
      <c r="V1798" s="23" t="str">
        <f t="shared" si="218"/>
        <v>7</v>
      </c>
      <c r="W1798" s="23" t="str">
        <f t="shared" si="221"/>
        <v>W</v>
      </c>
      <c r="X1798" s="23" t="str">
        <f t="shared" si="222"/>
        <v>OK</v>
      </c>
      <c r="Y1798" s="184" t="str">
        <f t="shared" si="223"/>
        <v>L0008861</v>
      </c>
      <c r="Z1798" s="28"/>
      <c r="AA1798" s="28"/>
      <c r="AB1798" s="23"/>
    </row>
    <row r="1799" spans="1:28" ht="15">
      <c r="A1799" s="23" t="s">
        <v>8220</v>
      </c>
      <c r="B1799" s="23" t="s">
        <v>13</v>
      </c>
      <c r="C1799" s="2" t="s">
        <v>14</v>
      </c>
      <c r="D1799" s="23" t="s">
        <v>1934</v>
      </c>
      <c r="E1799" s="23" t="s">
        <v>2692</v>
      </c>
      <c r="F1799" s="23" t="s">
        <v>15</v>
      </c>
      <c r="G1799" s="23" t="s">
        <v>3477</v>
      </c>
      <c r="H1799" s="23" t="s">
        <v>3519</v>
      </c>
      <c r="I1799" s="2" t="s">
        <v>16</v>
      </c>
      <c r="J1799" s="81">
        <v>154.19999999999999</v>
      </c>
      <c r="K1799" s="76">
        <v>1.8669600000000001E-2</v>
      </c>
      <c r="L1799" s="80">
        <v>0.2</v>
      </c>
      <c r="M1799" s="82">
        <v>42845</v>
      </c>
      <c r="N1799" s="96" t="s">
        <v>4747</v>
      </c>
      <c r="O1799" s="23" t="s">
        <v>151</v>
      </c>
      <c r="P1799" s="23" t="s">
        <v>3465</v>
      </c>
      <c r="Q1799" s="23" t="s">
        <v>3472</v>
      </c>
      <c r="R1799" s="23" t="str">
        <f t="shared" si="219"/>
        <v>OK-Canadian-15N-8W-4</v>
      </c>
      <c r="S1799" s="23" t="str">
        <f t="shared" si="216"/>
        <v>15N-8W-4</v>
      </c>
      <c r="T1799" s="23" t="str">
        <f t="shared" si="217"/>
        <v>15</v>
      </c>
      <c r="U1799" s="23" t="str">
        <f t="shared" si="220"/>
        <v>N</v>
      </c>
      <c r="V1799" s="23" t="str">
        <f t="shared" si="218"/>
        <v>8</v>
      </c>
      <c r="W1799" s="23" t="str">
        <f t="shared" si="221"/>
        <v>W</v>
      </c>
      <c r="X1799" s="23" t="str">
        <f t="shared" si="222"/>
        <v>OK</v>
      </c>
      <c r="Y1799" s="184" t="str">
        <f t="shared" si="223"/>
        <v>L0008862</v>
      </c>
      <c r="Z1799" s="28"/>
      <c r="AA1799" s="28"/>
      <c r="AB1799" s="23"/>
    </row>
    <row r="1800" spans="1:28" ht="15">
      <c r="A1800" s="2" t="s">
        <v>8221</v>
      </c>
      <c r="B1800" s="23" t="s">
        <v>13</v>
      </c>
      <c r="C1800" s="2" t="s">
        <v>14</v>
      </c>
      <c r="D1800" s="23" t="s">
        <v>1935</v>
      </c>
      <c r="E1800" s="23" t="s">
        <v>2799</v>
      </c>
      <c r="F1800" s="23" t="s">
        <v>15</v>
      </c>
      <c r="G1800" s="23" t="s">
        <v>3477</v>
      </c>
      <c r="H1800" s="23" t="s">
        <v>3513</v>
      </c>
      <c r="I1800" s="2" t="s">
        <v>16</v>
      </c>
      <c r="J1800" s="81">
        <v>83.68</v>
      </c>
      <c r="K1800" s="76">
        <v>2.5</v>
      </c>
      <c r="L1800" s="80">
        <v>0.1875</v>
      </c>
      <c r="M1800" s="82">
        <v>42860</v>
      </c>
      <c r="N1800" s="96" t="s">
        <v>4748</v>
      </c>
      <c r="O1800" s="23" t="s">
        <v>115</v>
      </c>
      <c r="P1800" s="23" t="s">
        <v>3465</v>
      </c>
      <c r="Q1800" s="23" t="s">
        <v>3471</v>
      </c>
      <c r="R1800" s="23" t="str">
        <f t="shared" si="219"/>
        <v>OK-Canadian-15N-7W-6</v>
      </c>
      <c r="S1800" s="23" t="str">
        <f t="shared" ref="S1800:S1863" si="224">_xlfn.TEXTAFTER(R1800,"-",2,1,0,"ERROR")</f>
        <v>15N-7W-6</v>
      </c>
      <c r="T1800" s="23" t="str">
        <f t="shared" ref="T1800:T1863" si="225">_xlfn.TEXTBEFORE(P1800,U1800)</f>
        <v>15</v>
      </c>
      <c r="U1800" s="23" t="str">
        <f t="shared" si="220"/>
        <v>N</v>
      </c>
      <c r="V1800" s="23" t="str">
        <f t="shared" ref="V1800:V1863" si="226">_xlfn.TEXTBEFORE(Q1800,W1800)</f>
        <v>7</v>
      </c>
      <c r="W1800" s="23" t="str">
        <f t="shared" si="221"/>
        <v>W</v>
      </c>
      <c r="X1800" s="23" t="str">
        <f t="shared" si="222"/>
        <v>OK</v>
      </c>
      <c r="Y1800" s="184" t="str">
        <f t="shared" si="223"/>
        <v>L0008863</v>
      </c>
      <c r="Z1800" s="28"/>
      <c r="AA1800" s="28"/>
      <c r="AB1800" s="23"/>
    </row>
    <row r="1801" spans="1:28" ht="15">
      <c r="A1801" s="2" t="s">
        <v>8222</v>
      </c>
      <c r="B1801" s="23" t="s">
        <v>13</v>
      </c>
      <c r="C1801" s="2" t="s">
        <v>14</v>
      </c>
      <c r="D1801" s="23" t="s">
        <v>1936</v>
      </c>
      <c r="E1801" s="2" t="s">
        <v>723</v>
      </c>
      <c r="F1801" s="23" t="s">
        <v>15</v>
      </c>
      <c r="G1801" s="23" t="s">
        <v>3477</v>
      </c>
      <c r="H1801" s="2" t="s">
        <v>3480</v>
      </c>
      <c r="I1801" s="2" t="s">
        <v>3463</v>
      </c>
      <c r="J1801" s="81">
        <v>81.680000000000007</v>
      </c>
      <c r="K1801" s="76">
        <v>3.34</v>
      </c>
      <c r="L1801" s="80">
        <v>0.1875</v>
      </c>
      <c r="M1801" s="82">
        <v>43312</v>
      </c>
      <c r="N1801" s="96" t="s">
        <v>4743</v>
      </c>
      <c r="O1801" s="23" t="s">
        <v>494</v>
      </c>
      <c r="P1801" s="23" t="s">
        <v>3466</v>
      </c>
      <c r="Q1801" s="23" t="s">
        <v>3471</v>
      </c>
      <c r="R1801" s="23" t="str">
        <f t="shared" ref="R1801:R1864" si="227">_xlfn.TEXTJOIN("-",TRUE,F1801,G1801,P1801,Q1801,O1801)</f>
        <v>OK-Canadian-16N-7W-3</v>
      </c>
      <c r="S1801" s="23" t="str">
        <f t="shared" si="224"/>
        <v>16N-7W-3</v>
      </c>
      <c r="T1801" s="23" t="str">
        <f t="shared" si="225"/>
        <v>16</v>
      </c>
      <c r="U1801" s="23" t="str">
        <f t="shared" ref="U1801:U1864" si="228">RIGHT(P1801,1)</f>
        <v>N</v>
      </c>
      <c r="V1801" s="23" t="str">
        <f t="shared" si="226"/>
        <v>7</v>
      </c>
      <c r="W1801" s="23" t="str">
        <f t="shared" ref="W1801:W1864" si="229">RIGHT(Q1801,1)</f>
        <v>W</v>
      </c>
      <c r="X1801" s="23" t="str">
        <f t="shared" ref="X1801:X1864" si="230">LEFT(A1801,2)</f>
        <v>OK</v>
      </c>
      <c r="Y1801" s="184" t="str">
        <f t="shared" ref="Y1801:Y1864" si="231">MID(A1801,4,8)</f>
        <v>L0008864</v>
      </c>
      <c r="Z1801" s="28"/>
      <c r="AA1801" s="28"/>
      <c r="AB1801" s="23"/>
    </row>
    <row r="1802" spans="1:28" ht="15">
      <c r="A1802" s="23" t="s">
        <v>8223</v>
      </c>
      <c r="B1802" s="23" t="s">
        <v>13</v>
      </c>
      <c r="C1802" s="2" t="s">
        <v>14</v>
      </c>
      <c r="D1802" s="23" t="s">
        <v>1937</v>
      </c>
      <c r="E1802" s="2" t="s">
        <v>1051</v>
      </c>
      <c r="F1802" s="23" t="s">
        <v>15</v>
      </c>
      <c r="G1802" s="23" t="s">
        <v>3477</v>
      </c>
      <c r="H1802" s="2" t="s">
        <v>3480</v>
      </c>
      <c r="I1802" s="2" t="s">
        <v>3463</v>
      </c>
      <c r="J1802" s="81">
        <v>38.619999999999997</v>
      </c>
      <c r="K1802" s="76">
        <v>0.97222330000000001</v>
      </c>
      <c r="L1802" s="80">
        <v>0.1875</v>
      </c>
      <c r="M1802" s="78">
        <v>42829</v>
      </c>
      <c r="N1802" s="96" t="s">
        <v>5773</v>
      </c>
      <c r="O1802" s="23" t="s">
        <v>284</v>
      </c>
      <c r="P1802" s="23" t="s">
        <v>3466</v>
      </c>
      <c r="Q1802" s="23" t="s">
        <v>3471</v>
      </c>
      <c r="R1802" s="23" t="str">
        <f t="shared" si="227"/>
        <v>OK-Canadian-16N-7W-9</v>
      </c>
      <c r="S1802" s="23" t="str">
        <f t="shared" si="224"/>
        <v>16N-7W-9</v>
      </c>
      <c r="T1802" s="23" t="str">
        <f t="shared" si="225"/>
        <v>16</v>
      </c>
      <c r="U1802" s="23" t="str">
        <f t="shared" si="228"/>
        <v>N</v>
      </c>
      <c r="V1802" s="23" t="str">
        <f t="shared" si="226"/>
        <v>7</v>
      </c>
      <c r="W1802" s="23" t="str">
        <f t="shared" si="229"/>
        <v>W</v>
      </c>
      <c r="X1802" s="23" t="str">
        <f t="shared" si="230"/>
        <v>OK</v>
      </c>
      <c r="Y1802" s="184" t="str">
        <f t="shared" si="231"/>
        <v>L0008865</v>
      </c>
      <c r="Z1802" s="28"/>
      <c r="AA1802" s="28"/>
      <c r="AB1802" s="23"/>
    </row>
    <row r="1803" spans="1:28" ht="15">
      <c r="A1803" s="2" t="s">
        <v>8224</v>
      </c>
      <c r="B1803" s="23" t="s">
        <v>13</v>
      </c>
      <c r="C1803" s="2" t="s">
        <v>14</v>
      </c>
      <c r="D1803" s="23" t="s">
        <v>1938</v>
      </c>
      <c r="E1803" s="23" t="s">
        <v>1777</v>
      </c>
      <c r="F1803" s="23" t="s">
        <v>15</v>
      </c>
      <c r="G1803" s="23" t="s">
        <v>3477</v>
      </c>
      <c r="H1803" s="2" t="s">
        <v>3480</v>
      </c>
      <c r="I1803" s="2" t="s">
        <v>3463</v>
      </c>
      <c r="J1803" s="81">
        <v>43.45</v>
      </c>
      <c r="K1803" s="76">
        <v>0.17857100000000001</v>
      </c>
      <c r="L1803" s="80">
        <v>0.1875</v>
      </c>
      <c r="M1803" s="82">
        <v>42826</v>
      </c>
      <c r="N1803" s="96" t="s">
        <v>5774</v>
      </c>
      <c r="O1803" s="23" t="s">
        <v>112</v>
      </c>
      <c r="P1803" s="23" t="s">
        <v>3466</v>
      </c>
      <c r="Q1803" s="23" t="s">
        <v>3471</v>
      </c>
      <c r="R1803" s="23" t="str">
        <f t="shared" si="227"/>
        <v>OK-Canadian-16N-7W-10</v>
      </c>
      <c r="S1803" s="23" t="str">
        <f t="shared" si="224"/>
        <v>16N-7W-10</v>
      </c>
      <c r="T1803" s="23" t="str">
        <f t="shared" si="225"/>
        <v>16</v>
      </c>
      <c r="U1803" s="23" t="str">
        <f t="shared" si="228"/>
        <v>N</v>
      </c>
      <c r="V1803" s="23" t="str">
        <f t="shared" si="226"/>
        <v>7</v>
      </c>
      <c r="W1803" s="23" t="str">
        <f t="shared" si="229"/>
        <v>W</v>
      </c>
      <c r="X1803" s="23" t="str">
        <f t="shared" si="230"/>
        <v>OK</v>
      </c>
      <c r="Y1803" s="184" t="str">
        <f t="shared" si="231"/>
        <v>L0008866</v>
      </c>
      <c r="Z1803" s="28"/>
      <c r="AA1803" s="28"/>
      <c r="AB1803" s="23"/>
    </row>
    <row r="1804" spans="1:28" ht="15">
      <c r="A1804" s="2" t="s">
        <v>8225</v>
      </c>
      <c r="B1804" s="23" t="s">
        <v>13</v>
      </c>
      <c r="C1804" s="2" t="s">
        <v>14</v>
      </c>
      <c r="D1804" s="23" t="s">
        <v>1939</v>
      </c>
      <c r="E1804" s="2" t="s">
        <v>354</v>
      </c>
      <c r="F1804" s="23" t="s">
        <v>15</v>
      </c>
      <c r="G1804" s="23" t="s">
        <v>3477</v>
      </c>
      <c r="H1804" s="2" t="s">
        <v>3480</v>
      </c>
      <c r="I1804" s="2" t="s">
        <v>3463</v>
      </c>
      <c r="J1804" s="81">
        <v>75.05</v>
      </c>
      <c r="K1804" s="76">
        <v>3.6111111</v>
      </c>
      <c r="L1804" s="80">
        <v>0.1875</v>
      </c>
      <c r="M1804" s="82">
        <v>42859</v>
      </c>
      <c r="N1804" s="96" t="s">
        <v>5775</v>
      </c>
      <c r="O1804" s="23" t="s">
        <v>280</v>
      </c>
      <c r="P1804" s="23" t="s">
        <v>3466</v>
      </c>
      <c r="Q1804" s="23" t="s">
        <v>3471</v>
      </c>
      <c r="R1804" s="23" t="str">
        <f t="shared" si="227"/>
        <v>OK-Canadian-16N-7W-14</v>
      </c>
      <c r="S1804" s="23" t="str">
        <f t="shared" si="224"/>
        <v>16N-7W-14</v>
      </c>
      <c r="T1804" s="23" t="str">
        <f t="shared" si="225"/>
        <v>16</v>
      </c>
      <c r="U1804" s="23" t="str">
        <f t="shared" si="228"/>
        <v>N</v>
      </c>
      <c r="V1804" s="23" t="str">
        <f t="shared" si="226"/>
        <v>7</v>
      </c>
      <c r="W1804" s="23" t="str">
        <f t="shared" si="229"/>
        <v>W</v>
      </c>
      <c r="X1804" s="23" t="str">
        <f t="shared" si="230"/>
        <v>OK</v>
      </c>
      <c r="Y1804" s="184" t="str">
        <f t="shared" si="231"/>
        <v>L0008867</v>
      </c>
      <c r="Z1804" s="28"/>
      <c r="AA1804" s="28"/>
      <c r="AB1804" s="23"/>
    </row>
    <row r="1805" spans="1:28" ht="15">
      <c r="A1805" s="23" t="s">
        <v>8226</v>
      </c>
      <c r="B1805" s="23" t="s">
        <v>13</v>
      </c>
      <c r="C1805" s="2" t="s">
        <v>14</v>
      </c>
      <c r="D1805" s="23" t="s">
        <v>1940</v>
      </c>
      <c r="E1805" s="23" t="s">
        <v>1589</v>
      </c>
      <c r="F1805" s="23" t="s">
        <v>15</v>
      </c>
      <c r="G1805" s="23" t="s">
        <v>3477</v>
      </c>
      <c r="H1805" s="2" t="s">
        <v>3480</v>
      </c>
      <c r="I1805" s="2" t="s">
        <v>3463</v>
      </c>
      <c r="J1805" s="81">
        <v>209.75</v>
      </c>
      <c r="K1805" s="76">
        <v>2.0937510000000001</v>
      </c>
      <c r="L1805" s="80">
        <v>0.1875</v>
      </c>
      <c r="M1805" s="82">
        <v>43329</v>
      </c>
      <c r="N1805" s="96" t="s">
        <v>5776</v>
      </c>
      <c r="O1805" s="23" t="s">
        <v>280</v>
      </c>
      <c r="P1805" s="23" t="s">
        <v>3466</v>
      </c>
      <c r="Q1805" s="23" t="s">
        <v>3471</v>
      </c>
      <c r="R1805" s="23" t="str">
        <f t="shared" si="227"/>
        <v>OK-Canadian-16N-7W-14</v>
      </c>
      <c r="S1805" s="23" t="str">
        <f t="shared" si="224"/>
        <v>16N-7W-14</v>
      </c>
      <c r="T1805" s="23" t="str">
        <f t="shared" si="225"/>
        <v>16</v>
      </c>
      <c r="U1805" s="23" t="str">
        <f t="shared" si="228"/>
        <v>N</v>
      </c>
      <c r="V1805" s="23" t="str">
        <f t="shared" si="226"/>
        <v>7</v>
      </c>
      <c r="W1805" s="23" t="str">
        <f t="shared" si="229"/>
        <v>W</v>
      </c>
      <c r="X1805" s="23" t="str">
        <f t="shared" si="230"/>
        <v>OK</v>
      </c>
      <c r="Y1805" s="184" t="str">
        <f t="shared" si="231"/>
        <v>L0008868</v>
      </c>
      <c r="Z1805" s="28"/>
      <c r="AA1805" s="28"/>
      <c r="AB1805" s="23"/>
    </row>
    <row r="1806" spans="1:28" ht="15">
      <c r="A1806" s="2" t="s">
        <v>8227</v>
      </c>
      <c r="B1806" s="23" t="s">
        <v>13</v>
      </c>
      <c r="C1806" s="2" t="s">
        <v>14</v>
      </c>
      <c r="D1806" s="23" t="s">
        <v>1941</v>
      </c>
      <c r="E1806" s="23" t="s">
        <v>3188</v>
      </c>
      <c r="F1806" s="23" t="s">
        <v>15</v>
      </c>
      <c r="G1806" s="23" t="s">
        <v>3477</v>
      </c>
      <c r="H1806" s="2" t="s">
        <v>3480</v>
      </c>
      <c r="I1806" s="2" t="s">
        <v>3463</v>
      </c>
      <c r="J1806" s="81">
        <v>210.57</v>
      </c>
      <c r="K1806" s="76">
        <v>2.0937510000000001</v>
      </c>
      <c r="L1806" s="80">
        <v>0.1875</v>
      </c>
      <c r="M1806" s="78">
        <v>42849</v>
      </c>
      <c r="N1806" s="96" t="s">
        <v>5777</v>
      </c>
      <c r="O1806" s="23" t="s">
        <v>280</v>
      </c>
      <c r="P1806" s="23" t="s">
        <v>3466</v>
      </c>
      <c r="Q1806" s="23" t="s">
        <v>3471</v>
      </c>
      <c r="R1806" s="23" t="str">
        <f t="shared" si="227"/>
        <v>OK-Canadian-16N-7W-14</v>
      </c>
      <c r="S1806" s="23" t="str">
        <f t="shared" si="224"/>
        <v>16N-7W-14</v>
      </c>
      <c r="T1806" s="23" t="str">
        <f t="shared" si="225"/>
        <v>16</v>
      </c>
      <c r="U1806" s="23" t="str">
        <f t="shared" si="228"/>
        <v>N</v>
      </c>
      <c r="V1806" s="23" t="str">
        <f t="shared" si="226"/>
        <v>7</v>
      </c>
      <c r="W1806" s="23" t="str">
        <f t="shared" si="229"/>
        <v>W</v>
      </c>
      <c r="X1806" s="23" t="str">
        <f t="shared" si="230"/>
        <v>OK</v>
      </c>
      <c r="Y1806" s="184" t="str">
        <f t="shared" si="231"/>
        <v>L0008869</v>
      </c>
      <c r="Z1806" s="28"/>
      <c r="AA1806" s="28"/>
      <c r="AB1806" s="23"/>
    </row>
    <row r="1807" spans="1:28" ht="15">
      <c r="A1807" s="2" t="s">
        <v>8228</v>
      </c>
      <c r="B1807" s="23" t="s">
        <v>13</v>
      </c>
      <c r="C1807" s="2" t="s">
        <v>14</v>
      </c>
      <c r="D1807" s="23" t="s">
        <v>1942</v>
      </c>
      <c r="E1807" s="2" t="s">
        <v>616</v>
      </c>
      <c r="F1807" s="23" t="s">
        <v>15</v>
      </c>
      <c r="G1807" s="23" t="s">
        <v>3477</v>
      </c>
      <c r="H1807" s="2" t="s">
        <v>3480</v>
      </c>
      <c r="I1807" s="2" t="s">
        <v>3463</v>
      </c>
      <c r="J1807" s="81">
        <v>193.81</v>
      </c>
      <c r="K1807" s="76">
        <v>6.28125</v>
      </c>
      <c r="L1807" s="80">
        <v>0.1875</v>
      </c>
      <c r="M1807" s="82">
        <v>42845</v>
      </c>
      <c r="N1807" s="96" t="s">
        <v>5778</v>
      </c>
      <c r="O1807" s="23" t="s">
        <v>280</v>
      </c>
      <c r="P1807" s="23" t="s">
        <v>3466</v>
      </c>
      <c r="Q1807" s="23" t="s">
        <v>3471</v>
      </c>
      <c r="R1807" s="23" t="str">
        <f t="shared" si="227"/>
        <v>OK-Canadian-16N-7W-14</v>
      </c>
      <c r="S1807" s="23" t="str">
        <f t="shared" si="224"/>
        <v>16N-7W-14</v>
      </c>
      <c r="T1807" s="23" t="str">
        <f t="shared" si="225"/>
        <v>16</v>
      </c>
      <c r="U1807" s="23" t="str">
        <f t="shared" si="228"/>
        <v>N</v>
      </c>
      <c r="V1807" s="23" t="str">
        <f t="shared" si="226"/>
        <v>7</v>
      </c>
      <c r="W1807" s="23" t="str">
        <f t="shared" si="229"/>
        <v>W</v>
      </c>
      <c r="X1807" s="23" t="str">
        <f t="shared" si="230"/>
        <v>OK</v>
      </c>
      <c r="Y1807" s="184" t="str">
        <f t="shared" si="231"/>
        <v>L0008870</v>
      </c>
      <c r="Z1807" s="28"/>
      <c r="AA1807" s="28"/>
      <c r="AB1807" s="23"/>
    </row>
    <row r="1808" spans="1:28" ht="15">
      <c r="A1808" s="23" t="s">
        <v>8229</v>
      </c>
      <c r="B1808" s="23" t="s">
        <v>13</v>
      </c>
      <c r="C1808" s="2" t="s">
        <v>14</v>
      </c>
      <c r="D1808" s="23" t="s">
        <v>1943</v>
      </c>
      <c r="E1808" s="23" t="s">
        <v>2552</v>
      </c>
      <c r="F1808" s="23" t="s">
        <v>15</v>
      </c>
      <c r="G1808" s="23" t="s">
        <v>3477</v>
      </c>
      <c r="H1808" s="2" t="s">
        <v>3480</v>
      </c>
      <c r="I1808" s="2" t="s">
        <v>3463</v>
      </c>
      <c r="J1808" s="81">
        <v>85.37</v>
      </c>
      <c r="K1808" s="76">
        <v>1.2381</v>
      </c>
      <c r="L1808" s="80">
        <v>0.1875</v>
      </c>
      <c r="M1808" s="82">
        <v>42862</v>
      </c>
      <c r="N1808" s="96" t="s">
        <v>5778</v>
      </c>
      <c r="O1808" s="23" t="s">
        <v>280</v>
      </c>
      <c r="P1808" s="23" t="s">
        <v>3469</v>
      </c>
      <c r="Q1808" s="23" t="s">
        <v>3471</v>
      </c>
      <c r="R1808" s="23" t="str">
        <f t="shared" si="227"/>
        <v>OK-Canadian-12N-7W-14</v>
      </c>
      <c r="S1808" s="23" t="str">
        <f t="shared" si="224"/>
        <v>12N-7W-14</v>
      </c>
      <c r="T1808" s="23" t="str">
        <f t="shared" si="225"/>
        <v>12</v>
      </c>
      <c r="U1808" s="23" t="str">
        <f t="shared" si="228"/>
        <v>N</v>
      </c>
      <c r="V1808" s="23" t="str">
        <f t="shared" si="226"/>
        <v>7</v>
      </c>
      <c r="W1808" s="23" t="str">
        <f t="shared" si="229"/>
        <v>W</v>
      </c>
      <c r="X1808" s="23" t="str">
        <f t="shared" si="230"/>
        <v>OK</v>
      </c>
      <c r="Y1808" s="184" t="str">
        <f t="shared" si="231"/>
        <v>L0008871</v>
      </c>
      <c r="Z1808" s="28"/>
      <c r="AA1808" s="28"/>
      <c r="AB1808" s="23"/>
    </row>
    <row r="1809" spans="1:28" ht="15">
      <c r="A1809" s="2" t="s">
        <v>8230</v>
      </c>
      <c r="B1809" s="23" t="s">
        <v>13</v>
      </c>
      <c r="C1809" s="2" t="s">
        <v>14</v>
      </c>
      <c r="D1809" s="23" t="s">
        <v>1944</v>
      </c>
      <c r="E1809" s="23" t="s">
        <v>1777</v>
      </c>
      <c r="F1809" s="23" t="s">
        <v>15</v>
      </c>
      <c r="G1809" s="23" t="s">
        <v>3477</v>
      </c>
      <c r="H1809" s="2" t="s">
        <v>3480</v>
      </c>
      <c r="I1809" s="2" t="s">
        <v>3463</v>
      </c>
      <c r="J1809" s="81">
        <v>78.819999999999993</v>
      </c>
      <c r="K1809" s="76">
        <v>0.30952400000000002</v>
      </c>
      <c r="L1809" s="80">
        <v>0.1875</v>
      </c>
      <c r="M1809" s="82">
        <v>43332</v>
      </c>
      <c r="N1809" s="96" t="s">
        <v>4103</v>
      </c>
      <c r="O1809" s="23" t="s">
        <v>280</v>
      </c>
      <c r="P1809" s="23" t="s">
        <v>3469</v>
      </c>
      <c r="Q1809" s="23" t="s">
        <v>3471</v>
      </c>
      <c r="R1809" s="23" t="str">
        <f t="shared" si="227"/>
        <v>OK-Canadian-12N-7W-14</v>
      </c>
      <c r="S1809" s="23" t="str">
        <f t="shared" si="224"/>
        <v>12N-7W-14</v>
      </c>
      <c r="T1809" s="23" t="str">
        <f t="shared" si="225"/>
        <v>12</v>
      </c>
      <c r="U1809" s="23" t="str">
        <f t="shared" si="228"/>
        <v>N</v>
      </c>
      <c r="V1809" s="23" t="str">
        <f t="shared" si="226"/>
        <v>7</v>
      </c>
      <c r="W1809" s="23" t="str">
        <f t="shared" si="229"/>
        <v>W</v>
      </c>
      <c r="X1809" s="23" t="str">
        <f t="shared" si="230"/>
        <v>OK</v>
      </c>
      <c r="Y1809" s="184" t="str">
        <f t="shared" si="231"/>
        <v>L0008872</v>
      </c>
      <c r="Z1809" s="28"/>
      <c r="AA1809" s="28"/>
      <c r="AB1809" s="23"/>
    </row>
    <row r="1810" spans="1:28" ht="15">
      <c r="A1810" s="2" t="s">
        <v>8231</v>
      </c>
      <c r="B1810" s="23" t="s">
        <v>13</v>
      </c>
      <c r="C1810" s="2" t="s">
        <v>14</v>
      </c>
      <c r="D1810" s="23" t="s">
        <v>1945</v>
      </c>
      <c r="E1810" s="23" t="s">
        <v>1777</v>
      </c>
      <c r="F1810" s="23" t="s">
        <v>15</v>
      </c>
      <c r="G1810" s="23" t="s">
        <v>3477</v>
      </c>
      <c r="H1810" s="2" t="s">
        <v>3480</v>
      </c>
      <c r="I1810" s="2" t="s">
        <v>3463</v>
      </c>
      <c r="J1810" s="81">
        <v>80.97</v>
      </c>
      <c r="K1810" s="76">
        <v>0.41269800000000001</v>
      </c>
      <c r="L1810" s="80">
        <v>0.1875</v>
      </c>
      <c r="M1810" s="78">
        <v>42852</v>
      </c>
      <c r="N1810" s="96" t="s">
        <v>4745</v>
      </c>
      <c r="O1810" s="23" t="s">
        <v>280</v>
      </c>
      <c r="P1810" s="23" t="s">
        <v>3469</v>
      </c>
      <c r="Q1810" s="23" t="s">
        <v>3471</v>
      </c>
      <c r="R1810" s="23" t="str">
        <f t="shared" si="227"/>
        <v>OK-Canadian-12N-7W-14</v>
      </c>
      <c r="S1810" s="23" t="str">
        <f t="shared" si="224"/>
        <v>12N-7W-14</v>
      </c>
      <c r="T1810" s="23" t="str">
        <f t="shared" si="225"/>
        <v>12</v>
      </c>
      <c r="U1810" s="23" t="str">
        <f t="shared" si="228"/>
        <v>N</v>
      </c>
      <c r="V1810" s="23" t="str">
        <f t="shared" si="226"/>
        <v>7</v>
      </c>
      <c r="W1810" s="23" t="str">
        <f t="shared" si="229"/>
        <v>W</v>
      </c>
      <c r="X1810" s="23" t="str">
        <f t="shared" si="230"/>
        <v>OK</v>
      </c>
      <c r="Y1810" s="184" t="str">
        <f t="shared" si="231"/>
        <v>L0008873</v>
      </c>
      <c r="Z1810" s="28"/>
      <c r="AA1810" s="28"/>
      <c r="AB1810" s="23"/>
    </row>
    <row r="1811" spans="1:28" ht="15">
      <c r="A1811" s="23" t="s">
        <v>8232</v>
      </c>
      <c r="B1811" s="23" t="s">
        <v>13</v>
      </c>
      <c r="C1811" s="2" t="s">
        <v>14</v>
      </c>
      <c r="D1811" s="23" t="s">
        <v>1946</v>
      </c>
      <c r="E1811" s="2" t="s">
        <v>116</v>
      </c>
      <c r="F1811" s="23" t="s">
        <v>15</v>
      </c>
      <c r="G1811" s="23" t="s">
        <v>3477</v>
      </c>
      <c r="H1811" s="2" t="s">
        <v>3480</v>
      </c>
      <c r="I1811" s="2" t="s">
        <v>3463</v>
      </c>
      <c r="J1811" s="81">
        <v>80.849999999999994</v>
      </c>
      <c r="K1811" s="76">
        <v>0.625</v>
      </c>
      <c r="L1811" s="80">
        <v>0.1875</v>
      </c>
      <c r="M1811" s="82">
        <v>42848</v>
      </c>
      <c r="N1811" s="96" t="s">
        <v>4749</v>
      </c>
      <c r="O1811" s="23" t="s">
        <v>280</v>
      </c>
      <c r="P1811" s="23" t="s">
        <v>3469</v>
      </c>
      <c r="Q1811" s="23" t="s">
        <v>3471</v>
      </c>
      <c r="R1811" s="23" t="str">
        <f t="shared" si="227"/>
        <v>OK-Canadian-12N-7W-14</v>
      </c>
      <c r="S1811" s="23" t="str">
        <f t="shared" si="224"/>
        <v>12N-7W-14</v>
      </c>
      <c r="T1811" s="23" t="str">
        <f t="shared" si="225"/>
        <v>12</v>
      </c>
      <c r="U1811" s="23" t="str">
        <f t="shared" si="228"/>
        <v>N</v>
      </c>
      <c r="V1811" s="23" t="str">
        <f t="shared" si="226"/>
        <v>7</v>
      </c>
      <c r="W1811" s="23" t="str">
        <f t="shared" si="229"/>
        <v>W</v>
      </c>
      <c r="X1811" s="23" t="str">
        <f t="shared" si="230"/>
        <v>OK</v>
      </c>
      <c r="Y1811" s="184" t="str">
        <f t="shared" si="231"/>
        <v>L0008874</v>
      </c>
      <c r="Z1811" s="28"/>
      <c r="AA1811" s="28"/>
      <c r="AB1811" s="23"/>
    </row>
    <row r="1812" spans="1:28" ht="15">
      <c r="A1812" s="2" t="s">
        <v>8233</v>
      </c>
      <c r="B1812" s="23" t="s">
        <v>13</v>
      </c>
      <c r="C1812" s="2" t="s">
        <v>14</v>
      </c>
      <c r="D1812" s="23" t="s">
        <v>1947</v>
      </c>
      <c r="E1812" s="23" t="s">
        <v>1274</v>
      </c>
      <c r="F1812" s="23" t="s">
        <v>15</v>
      </c>
      <c r="G1812" s="23" t="s">
        <v>3477</v>
      </c>
      <c r="H1812" s="2" t="s">
        <v>3480</v>
      </c>
      <c r="I1812" s="2" t="s">
        <v>3463</v>
      </c>
      <c r="J1812" s="81">
        <v>79.28</v>
      </c>
      <c r="K1812" s="76">
        <v>6.25E-2</v>
      </c>
      <c r="L1812" s="80">
        <v>0.1875</v>
      </c>
      <c r="M1812" s="82">
        <v>42862</v>
      </c>
      <c r="N1812" s="96" t="s">
        <v>4750</v>
      </c>
      <c r="O1812" s="23" t="s">
        <v>280</v>
      </c>
      <c r="P1812" s="23" t="s">
        <v>3469</v>
      </c>
      <c r="Q1812" s="23" t="s">
        <v>3471</v>
      </c>
      <c r="R1812" s="23" t="str">
        <f t="shared" si="227"/>
        <v>OK-Canadian-12N-7W-14</v>
      </c>
      <c r="S1812" s="23" t="str">
        <f t="shared" si="224"/>
        <v>12N-7W-14</v>
      </c>
      <c r="T1812" s="23" t="str">
        <f t="shared" si="225"/>
        <v>12</v>
      </c>
      <c r="U1812" s="23" t="str">
        <f t="shared" si="228"/>
        <v>N</v>
      </c>
      <c r="V1812" s="23" t="str">
        <f t="shared" si="226"/>
        <v>7</v>
      </c>
      <c r="W1812" s="23" t="str">
        <f t="shared" si="229"/>
        <v>W</v>
      </c>
      <c r="X1812" s="23" t="str">
        <f t="shared" si="230"/>
        <v>OK</v>
      </c>
      <c r="Y1812" s="184" t="str">
        <f t="shared" si="231"/>
        <v>L0008875</v>
      </c>
      <c r="Z1812" s="28"/>
      <c r="AA1812" s="28"/>
      <c r="AB1812" s="23"/>
    </row>
    <row r="1813" spans="1:28" ht="15">
      <c r="A1813" s="2" t="s">
        <v>8234</v>
      </c>
      <c r="B1813" s="23" t="s">
        <v>13</v>
      </c>
      <c r="C1813" s="2" t="s">
        <v>14</v>
      </c>
      <c r="D1813" s="23" t="s">
        <v>1948</v>
      </c>
      <c r="E1813" s="23" t="s">
        <v>3063</v>
      </c>
      <c r="F1813" s="23" t="s">
        <v>15</v>
      </c>
      <c r="G1813" s="23" t="s">
        <v>3477</v>
      </c>
      <c r="H1813" s="2" t="s">
        <v>3480</v>
      </c>
      <c r="I1813" s="2" t="s">
        <v>3463</v>
      </c>
      <c r="J1813" s="81">
        <v>83.05</v>
      </c>
      <c r="K1813" s="76">
        <v>0.3125</v>
      </c>
      <c r="L1813" s="80">
        <v>0.1875</v>
      </c>
      <c r="M1813" s="82">
        <v>43332</v>
      </c>
      <c r="N1813" s="96" t="s">
        <v>4750</v>
      </c>
      <c r="O1813" s="23" t="s">
        <v>280</v>
      </c>
      <c r="P1813" s="23" t="s">
        <v>3469</v>
      </c>
      <c r="Q1813" s="23" t="s">
        <v>3471</v>
      </c>
      <c r="R1813" s="23" t="str">
        <f t="shared" si="227"/>
        <v>OK-Canadian-12N-7W-14</v>
      </c>
      <c r="S1813" s="23" t="str">
        <f t="shared" si="224"/>
        <v>12N-7W-14</v>
      </c>
      <c r="T1813" s="23" t="str">
        <f t="shared" si="225"/>
        <v>12</v>
      </c>
      <c r="U1813" s="23" t="str">
        <f t="shared" si="228"/>
        <v>N</v>
      </c>
      <c r="V1813" s="23" t="str">
        <f t="shared" si="226"/>
        <v>7</v>
      </c>
      <c r="W1813" s="23" t="str">
        <f t="shared" si="229"/>
        <v>W</v>
      </c>
      <c r="X1813" s="23" t="str">
        <f t="shared" si="230"/>
        <v>OK</v>
      </c>
      <c r="Y1813" s="184" t="str">
        <f t="shared" si="231"/>
        <v>L0008876</v>
      </c>
      <c r="Z1813" s="28"/>
      <c r="AA1813" s="28"/>
      <c r="AB1813" s="23"/>
    </row>
    <row r="1814" spans="1:28" ht="15">
      <c r="A1814" s="23" t="s">
        <v>8235</v>
      </c>
      <c r="B1814" s="23" t="s">
        <v>13</v>
      </c>
      <c r="C1814" s="2" t="s">
        <v>14</v>
      </c>
      <c r="D1814" s="23" t="s">
        <v>1949</v>
      </c>
      <c r="E1814" s="23" t="s">
        <v>201</v>
      </c>
      <c r="F1814" s="23" t="s">
        <v>15</v>
      </c>
      <c r="G1814" s="23" t="s">
        <v>3477</v>
      </c>
      <c r="H1814" s="2" t="s">
        <v>3480</v>
      </c>
      <c r="I1814" s="2" t="s">
        <v>3463</v>
      </c>
      <c r="J1814" s="81">
        <v>82.98</v>
      </c>
      <c r="K1814" s="76">
        <v>0.41269800000000001</v>
      </c>
      <c r="L1814" s="80">
        <v>0.1875</v>
      </c>
      <c r="M1814" s="78">
        <v>42849</v>
      </c>
      <c r="N1814" s="96" t="s">
        <v>4751</v>
      </c>
      <c r="O1814" s="23" t="s">
        <v>280</v>
      </c>
      <c r="P1814" s="23" t="s">
        <v>3469</v>
      </c>
      <c r="Q1814" s="23" t="s">
        <v>3471</v>
      </c>
      <c r="R1814" s="23" t="str">
        <f t="shared" si="227"/>
        <v>OK-Canadian-12N-7W-14</v>
      </c>
      <c r="S1814" s="23" t="str">
        <f t="shared" si="224"/>
        <v>12N-7W-14</v>
      </c>
      <c r="T1814" s="23" t="str">
        <f t="shared" si="225"/>
        <v>12</v>
      </c>
      <c r="U1814" s="23" t="str">
        <f t="shared" si="228"/>
        <v>N</v>
      </c>
      <c r="V1814" s="23" t="str">
        <f t="shared" si="226"/>
        <v>7</v>
      </c>
      <c r="W1814" s="23" t="str">
        <f t="shared" si="229"/>
        <v>W</v>
      </c>
      <c r="X1814" s="23" t="str">
        <f t="shared" si="230"/>
        <v>OK</v>
      </c>
      <c r="Y1814" s="184" t="str">
        <f t="shared" si="231"/>
        <v>L0008877</v>
      </c>
      <c r="Z1814" s="28"/>
      <c r="AA1814" s="28"/>
      <c r="AB1814" s="23"/>
    </row>
    <row r="1815" spans="1:28" ht="15">
      <c r="A1815" s="2" t="s">
        <v>8236</v>
      </c>
      <c r="B1815" s="23" t="s">
        <v>13</v>
      </c>
      <c r="C1815" s="2" t="s">
        <v>14</v>
      </c>
      <c r="D1815" s="23" t="s">
        <v>1950</v>
      </c>
      <c r="E1815" s="23" t="s">
        <v>2207</v>
      </c>
      <c r="F1815" s="23" t="s">
        <v>15</v>
      </c>
      <c r="G1815" s="23" t="s">
        <v>3477</v>
      </c>
      <c r="H1815" s="23" t="s">
        <v>3517</v>
      </c>
      <c r="I1815" s="2" t="s">
        <v>16</v>
      </c>
      <c r="J1815" s="81">
        <v>36.42</v>
      </c>
      <c r="K1815" s="76">
        <v>0.25694440000000002</v>
      </c>
      <c r="L1815" s="80">
        <v>0.2</v>
      </c>
      <c r="M1815" s="82">
        <v>42852</v>
      </c>
      <c r="N1815" s="96" t="s">
        <v>5779</v>
      </c>
      <c r="O1815" s="23" t="s">
        <v>284</v>
      </c>
      <c r="P1815" s="23" t="s">
        <v>3465</v>
      </c>
      <c r="Q1815" s="23" t="s">
        <v>3472</v>
      </c>
      <c r="R1815" s="23" t="str">
        <f t="shared" si="227"/>
        <v>OK-Canadian-15N-8W-9</v>
      </c>
      <c r="S1815" s="23" t="str">
        <f t="shared" si="224"/>
        <v>15N-8W-9</v>
      </c>
      <c r="T1815" s="23" t="str">
        <f t="shared" si="225"/>
        <v>15</v>
      </c>
      <c r="U1815" s="23" t="str">
        <f t="shared" si="228"/>
        <v>N</v>
      </c>
      <c r="V1815" s="23" t="str">
        <f t="shared" si="226"/>
        <v>8</v>
      </c>
      <c r="W1815" s="23" t="str">
        <f t="shared" si="229"/>
        <v>W</v>
      </c>
      <c r="X1815" s="23" t="str">
        <f t="shared" si="230"/>
        <v>OK</v>
      </c>
      <c r="Y1815" s="184" t="str">
        <f t="shared" si="231"/>
        <v>L0008878</v>
      </c>
      <c r="Z1815" s="28"/>
      <c r="AA1815" s="28"/>
      <c r="AB1815" s="23"/>
    </row>
    <row r="1816" spans="1:28" ht="15">
      <c r="A1816" s="2" t="s">
        <v>8237</v>
      </c>
      <c r="B1816" s="23" t="s">
        <v>13</v>
      </c>
      <c r="C1816" s="2" t="s">
        <v>14</v>
      </c>
      <c r="D1816" s="23" t="s">
        <v>1951</v>
      </c>
      <c r="E1816" s="2" t="s">
        <v>1100</v>
      </c>
      <c r="F1816" s="23" t="s">
        <v>15</v>
      </c>
      <c r="G1816" s="23" t="s">
        <v>3477</v>
      </c>
      <c r="H1816" s="23" t="s">
        <v>3513</v>
      </c>
      <c r="I1816" s="2" t="s">
        <v>16</v>
      </c>
      <c r="J1816" s="81">
        <v>42.51</v>
      </c>
      <c r="K1816" s="76">
        <v>5.5555555999999999</v>
      </c>
      <c r="L1816" s="80">
        <v>0.2</v>
      </c>
      <c r="M1816" s="82">
        <v>42876</v>
      </c>
      <c r="N1816" s="96" t="s">
        <v>5780</v>
      </c>
      <c r="O1816" s="23" t="s">
        <v>683</v>
      </c>
      <c r="P1816" s="23" t="s">
        <v>3465</v>
      </c>
      <c r="Q1816" s="23" t="s">
        <v>3471</v>
      </c>
      <c r="R1816" s="23" t="str">
        <f t="shared" si="227"/>
        <v>OK-Canadian-15N-7W-7</v>
      </c>
      <c r="S1816" s="23" t="str">
        <f t="shared" si="224"/>
        <v>15N-7W-7</v>
      </c>
      <c r="T1816" s="23" t="str">
        <f t="shared" si="225"/>
        <v>15</v>
      </c>
      <c r="U1816" s="23" t="str">
        <f t="shared" si="228"/>
        <v>N</v>
      </c>
      <c r="V1816" s="23" t="str">
        <f t="shared" si="226"/>
        <v>7</v>
      </c>
      <c r="W1816" s="23" t="str">
        <f t="shared" si="229"/>
        <v>W</v>
      </c>
      <c r="X1816" s="23" t="str">
        <f t="shared" si="230"/>
        <v>OK</v>
      </c>
      <c r="Y1816" s="184" t="str">
        <f t="shared" si="231"/>
        <v>L0008879</v>
      </c>
      <c r="Z1816" s="28"/>
      <c r="AA1816" s="28"/>
      <c r="AB1816" s="23"/>
    </row>
    <row r="1817" spans="1:28" ht="15">
      <c r="A1817" s="23" t="s">
        <v>8238</v>
      </c>
      <c r="B1817" s="23" t="s">
        <v>13</v>
      </c>
      <c r="C1817" s="2" t="s">
        <v>14</v>
      </c>
      <c r="D1817" s="23" t="s">
        <v>1952</v>
      </c>
      <c r="E1817" s="23" t="s">
        <v>3063</v>
      </c>
      <c r="F1817" s="23" t="s">
        <v>15</v>
      </c>
      <c r="G1817" s="23" t="s">
        <v>3477</v>
      </c>
      <c r="H1817" s="23" t="s">
        <v>3527</v>
      </c>
      <c r="I1817" s="2" t="s">
        <v>16</v>
      </c>
      <c r="J1817" s="81">
        <v>186.92</v>
      </c>
      <c r="K1817" s="76">
        <v>0.83340000000000003</v>
      </c>
      <c r="L1817" s="80">
        <v>0.2</v>
      </c>
      <c r="M1817" s="82">
        <v>43346</v>
      </c>
      <c r="N1817" s="96" t="s">
        <v>5781</v>
      </c>
      <c r="O1817" s="23" t="s">
        <v>177</v>
      </c>
      <c r="P1817" s="23" t="s">
        <v>3465</v>
      </c>
      <c r="Q1817" s="23" t="s">
        <v>3471</v>
      </c>
      <c r="R1817" s="23" t="str">
        <f t="shared" si="227"/>
        <v>OK-Canadian-15N-7W-18</v>
      </c>
      <c r="S1817" s="23" t="str">
        <f t="shared" si="224"/>
        <v>15N-7W-18</v>
      </c>
      <c r="T1817" s="23" t="str">
        <f t="shared" si="225"/>
        <v>15</v>
      </c>
      <c r="U1817" s="23" t="str">
        <f t="shared" si="228"/>
        <v>N</v>
      </c>
      <c r="V1817" s="23" t="str">
        <f t="shared" si="226"/>
        <v>7</v>
      </c>
      <c r="W1817" s="23" t="str">
        <f t="shared" si="229"/>
        <v>W</v>
      </c>
      <c r="X1817" s="23" t="str">
        <f t="shared" si="230"/>
        <v>OK</v>
      </c>
      <c r="Y1817" s="184" t="str">
        <f t="shared" si="231"/>
        <v>L0008880</v>
      </c>
      <c r="Z1817" s="28"/>
      <c r="AA1817" s="28"/>
      <c r="AB1817" s="23"/>
    </row>
    <row r="1818" spans="1:28" ht="15">
      <c r="A1818" s="2" t="s">
        <v>8239</v>
      </c>
      <c r="B1818" s="23" t="s">
        <v>13</v>
      </c>
      <c r="C1818" s="2" t="s">
        <v>14</v>
      </c>
      <c r="D1818" s="23" t="s">
        <v>1953</v>
      </c>
      <c r="E1818" s="2" t="s">
        <v>1327</v>
      </c>
      <c r="F1818" s="23" t="s">
        <v>15</v>
      </c>
      <c r="G1818" s="23" t="s">
        <v>3477</v>
      </c>
      <c r="H1818" s="23" t="s">
        <v>3527</v>
      </c>
      <c r="I1818" s="2" t="s">
        <v>16</v>
      </c>
      <c r="J1818" s="81">
        <v>140.33000000000001</v>
      </c>
      <c r="K1818" s="76">
        <v>3.6968754000000001</v>
      </c>
      <c r="L1818" s="80">
        <v>0.1875</v>
      </c>
      <c r="M1818" s="78">
        <v>42870</v>
      </c>
      <c r="N1818" s="96" t="s">
        <v>5782</v>
      </c>
      <c r="O1818" s="23" t="s">
        <v>177</v>
      </c>
      <c r="P1818" s="23" t="s">
        <v>3465</v>
      </c>
      <c r="Q1818" s="23" t="s">
        <v>3471</v>
      </c>
      <c r="R1818" s="23" t="str">
        <f t="shared" si="227"/>
        <v>OK-Canadian-15N-7W-18</v>
      </c>
      <c r="S1818" s="23" t="str">
        <f t="shared" si="224"/>
        <v>15N-7W-18</v>
      </c>
      <c r="T1818" s="23" t="str">
        <f t="shared" si="225"/>
        <v>15</v>
      </c>
      <c r="U1818" s="23" t="str">
        <f t="shared" si="228"/>
        <v>N</v>
      </c>
      <c r="V1818" s="23" t="str">
        <f t="shared" si="226"/>
        <v>7</v>
      </c>
      <c r="W1818" s="23" t="str">
        <f t="shared" si="229"/>
        <v>W</v>
      </c>
      <c r="X1818" s="23" t="str">
        <f t="shared" si="230"/>
        <v>OK</v>
      </c>
      <c r="Y1818" s="184" t="str">
        <f t="shared" si="231"/>
        <v>L0008881</v>
      </c>
      <c r="Z1818" s="28"/>
      <c r="AA1818" s="28"/>
      <c r="AB1818" s="23"/>
    </row>
    <row r="1819" spans="1:28" ht="15">
      <c r="A1819" s="2" t="s">
        <v>8240</v>
      </c>
      <c r="B1819" s="23" t="s">
        <v>13</v>
      </c>
      <c r="C1819" s="2" t="s">
        <v>14</v>
      </c>
      <c r="D1819" s="23" t="s">
        <v>1954</v>
      </c>
      <c r="E1819" s="2" t="s">
        <v>354</v>
      </c>
      <c r="F1819" s="23" t="s">
        <v>15</v>
      </c>
      <c r="G1819" s="23" t="s">
        <v>3477</v>
      </c>
      <c r="H1819" s="23" t="s">
        <v>3527</v>
      </c>
      <c r="I1819" s="2" t="s">
        <v>16</v>
      </c>
      <c r="J1819" s="81">
        <v>297.79000000000002</v>
      </c>
      <c r="K1819" s="76">
        <v>90.278329999999997</v>
      </c>
      <c r="L1819" s="80">
        <v>0.2</v>
      </c>
      <c r="M1819" s="82">
        <v>42869</v>
      </c>
      <c r="N1819" s="96" t="s">
        <v>5783</v>
      </c>
      <c r="O1819" s="23" t="s">
        <v>177</v>
      </c>
      <c r="P1819" s="23" t="s">
        <v>3465</v>
      </c>
      <c r="Q1819" s="23" t="s">
        <v>3471</v>
      </c>
      <c r="R1819" s="23" t="str">
        <f t="shared" si="227"/>
        <v>OK-Canadian-15N-7W-18</v>
      </c>
      <c r="S1819" s="23" t="str">
        <f t="shared" si="224"/>
        <v>15N-7W-18</v>
      </c>
      <c r="T1819" s="23" t="str">
        <f t="shared" si="225"/>
        <v>15</v>
      </c>
      <c r="U1819" s="23" t="str">
        <f t="shared" si="228"/>
        <v>N</v>
      </c>
      <c r="V1819" s="23" t="str">
        <f t="shared" si="226"/>
        <v>7</v>
      </c>
      <c r="W1819" s="23" t="str">
        <f t="shared" si="229"/>
        <v>W</v>
      </c>
      <c r="X1819" s="23" t="str">
        <f t="shared" si="230"/>
        <v>OK</v>
      </c>
      <c r="Y1819" s="184" t="str">
        <f t="shared" si="231"/>
        <v>L0008882</v>
      </c>
      <c r="Z1819" s="28"/>
      <c r="AA1819" s="28"/>
      <c r="AB1819" s="23"/>
    </row>
    <row r="1820" spans="1:28" ht="15">
      <c r="A1820" s="23" t="s">
        <v>8241</v>
      </c>
      <c r="B1820" s="23" t="s">
        <v>13</v>
      </c>
      <c r="C1820" s="2" t="s">
        <v>14</v>
      </c>
      <c r="D1820" s="23" t="s">
        <v>1955</v>
      </c>
      <c r="E1820" s="23" t="s">
        <v>2864</v>
      </c>
      <c r="F1820" s="23" t="s">
        <v>15</v>
      </c>
      <c r="G1820" s="23" t="s">
        <v>3477</v>
      </c>
      <c r="H1820" s="2" t="s">
        <v>3480</v>
      </c>
      <c r="I1820" s="2" t="s">
        <v>3463</v>
      </c>
      <c r="J1820" s="81">
        <v>113.19</v>
      </c>
      <c r="K1820" s="76">
        <v>0.26785799999999998</v>
      </c>
      <c r="L1820" s="80">
        <v>0.2</v>
      </c>
      <c r="M1820" s="82">
        <v>42866</v>
      </c>
      <c r="N1820" s="96" t="s">
        <v>5784</v>
      </c>
      <c r="O1820" s="23" t="s">
        <v>494</v>
      </c>
      <c r="P1820" s="23" t="s">
        <v>3466</v>
      </c>
      <c r="Q1820" s="23" t="s">
        <v>3471</v>
      </c>
      <c r="R1820" s="23" t="str">
        <f t="shared" si="227"/>
        <v>OK-Canadian-16N-7W-3</v>
      </c>
      <c r="S1820" s="23" t="str">
        <f t="shared" si="224"/>
        <v>16N-7W-3</v>
      </c>
      <c r="T1820" s="23" t="str">
        <f t="shared" si="225"/>
        <v>16</v>
      </c>
      <c r="U1820" s="23" t="str">
        <f t="shared" si="228"/>
        <v>N</v>
      </c>
      <c r="V1820" s="23" t="str">
        <f t="shared" si="226"/>
        <v>7</v>
      </c>
      <c r="W1820" s="23" t="str">
        <f t="shared" si="229"/>
        <v>W</v>
      </c>
      <c r="X1820" s="23" t="str">
        <f t="shared" si="230"/>
        <v>OK</v>
      </c>
      <c r="Y1820" s="184" t="str">
        <f t="shared" si="231"/>
        <v>L0008883</v>
      </c>
      <c r="Z1820" s="28"/>
      <c r="AA1820" s="28"/>
      <c r="AB1820" s="23"/>
    </row>
    <row r="1821" spans="1:28" ht="15">
      <c r="A1821" s="2" t="s">
        <v>8242</v>
      </c>
      <c r="B1821" s="23" t="s">
        <v>13</v>
      </c>
      <c r="C1821" s="2" t="s">
        <v>14</v>
      </c>
      <c r="D1821" s="23" t="s">
        <v>1956</v>
      </c>
      <c r="E1821" s="23" t="s">
        <v>3126</v>
      </c>
      <c r="F1821" s="23" t="s">
        <v>15</v>
      </c>
      <c r="G1821" s="23" t="s">
        <v>3477</v>
      </c>
      <c r="H1821" s="2" t="s">
        <v>3480</v>
      </c>
      <c r="I1821" s="2" t="s">
        <v>3463</v>
      </c>
      <c r="J1821" s="81">
        <v>117.26</v>
      </c>
      <c r="K1821" s="76">
        <v>0.26040000000000002</v>
      </c>
      <c r="L1821" s="80">
        <v>0.2</v>
      </c>
      <c r="M1821" s="82">
        <v>43340</v>
      </c>
      <c r="N1821" s="96" t="s">
        <v>5785</v>
      </c>
      <c r="O1821" s="23" t="s">
        <v>494</v>
      </c>
      <c r="P1821" s="23" t="s">
        <v>3466</v>
      </c>
      <c r="Q1821" s="23" t="s">
        <v>3471</v>
      </c>
      <c r="R1821" s="23" t="str">
        <f t="shared" si="227"/>
        <v>OK-Canadian-16N-7W-3</v>
      </c>
      <c r="S1821" s="23" t="str">
        <f t="shared" si="224"/>
        <v>16N-7W-3</v>
      </c>
      <c r="T1821" s="23" t="str">
        <f t="shared" si="225"/>
        <v>16</v>
      </c>
      <c r="U1821" s="23" t="str">
        <f t="shared" si="228"/>
        <v>N</v>
      </c>
      <c r="V1821" s="23" t="str">
        <f t="shared" si="226"/>
        <v>7</v>
      </c>
      <c r="W1821" s="23" t="str">
        <f t="shared" si="229"/>
        <v>W</v>
      </c>
      <c r="X1821" s="23" t="str">
        <f t="shared" si="230"/>
        <v>OK</v>
      </c>
      <c r="Y1821" s="184" t="str">
        <f t="shared" si="231"/>
        <v>L0008884</v>
      </c>
      <c r="Z1821" s="28"/>
      <c r="AA1821" s="28"/>
      <c r="AB1821" s="23"/>
    </row>
    <row r="1822" spans="1:28" ht="15">
      <c r="A1822" s="2" t="s">
        <v>8243</v>
      </c>
      <c r="B1822" s="23" t="s">
        <v>13</v>
      </c>
      <c r="C1822" s="2" t="s">
        <v>14</v>
      </c>
      <c r="D1822" s="23" t="s">
        <v>1957</v>
      </c>
      <c r="E1822" s="23" t="s">
        <v>2404</v>
      </c>
      <c r="F1822" s="23" t="s">
        <v>15</v>
      </c>
      <c r="G1822" s="23" t="s">
        <v>3477</v>
      </c>
      <c r="H1822" s="2" t="s">
        <v>3480</v>
      </c>
      <c r="I1822" s="2" t="s">
        <v>3463</v>
      </c>
      <c r="J1822" s="81">
        <v>146.46</v>
      </c>
      <c r="K1822" s="76">
        <v>5</v>
      </c>
      <c r="L1822" s="80">
        <v>0.2</v>
      </c>
      <c r="M1822" s="78">
        <v>42858</v>
      </c>
      <c r="N1822" s="96" t="s">
        <v>5786</v>
      </c>
      <c r="O1822" s="23" t="s">
        <v>151</v>
      </c>
      <c r="P1822" s="23" t="s">
        <v>3466</v>
      </c>
      <c r="Q1822" s="23" t="s">
        <v>3471</v>
      </c>
      <c r="R1822" s="23" t="str">
        <f t="shared" si="227"/>
        <v>OK-Canadian-16N-7W-4</v>
      </c>
      <c r="S1822" s="23" t="str">
        <f t="shared" si="224"/>
        <v>16N-7W-4</v>
      </c>
      <c r="T1822" s="23" t="str">
        <f t="shared" si="225"/>
        <v>16</v>
      </c>
      <c r="U1822" s="23" t="str">
        <f t="shared" si="228"/>
        <v>N</v>
      </c>
      <c r="V1822" s="23" t="str">
        <f t="shared" si="226"/>
        <v>7</v>
      </c>
      <c r="W1822" s="23" t="str">
        <f t="shared" si="229"/>
        <v>W</v>
      </c>
      <c r="X1822" s="23" t="str">
        <f t="shared" si="230"/>
        <v>OK</v>
      </c>
      <c r="Y1822" s="184" t="str">
        <f t="shared" si="231"/>
        <v>L0008885</v>
      </c>
      <c r="Z1822" s="28"/>
      <c r="AA1822" s="28"/>
      <c r="AB1822" s="23"/>
    </row>
    <row r="1823" spans="1:28" ht="15">
      <c r="A1823" s="23" t="s">
        <v>8244</v>
      </c>
      <c r="B1823" s="23" t="s">
        <v>13</v>
      </c>
      <c r="C1823" s="2" t="s">
        <v>14</v>
      </c>
      <c r="D1823" s="23" t="s">
        <v>1958</v>
      </c>
      <c r="E1823" s="2" t="s">
        <v>215</v>
      </c>
      <c r="F1823" s="23" t="s">
        <v>15</v>
      </c>
      <c r="G1823" s="23" t="s">
        <v>3477</v>
      </c>
      <c r="H1823" s="2" t="s">
        <v>3480</v>
      </c>
      <c r="I1823" s="2" t="s">
        <v>3463</v>
      </c>
      <c r="J1823" s="81">
        <v>153.37</v>
      </c>
      <c r="K1823" s="76">
        <v>1.25</v>
      </c>
      <c r="L1823" s="80">
        <v>0.2</v>
      </c>
      <c r="M1823" s="82">
        <v>42854</v>
      </c>
      <c r="N1823" s="96" t="s">
        <v>5787</v>
      </c>
      <c r="O1823" s="23" t="s">
        <v>151</v>
      </c>
      <c r="P1823" s="23" t="s">
        <v>3466</v>
      </c>
      <c r="Q1823" s="23" t="s">
        <v>3471</v>
      </c>
      <c r="R1823" s="23" t="str">
        <f t="shared" si="227"/>
        <v>OK-Canadian-16N-7W-4</v>
      </c>
      <c r="S1823" s="23" t="str">
        <f t="shared" si="224"/>
        <v>16N-7W-4</v>
      </c>
      <c r="T1823" s="23" t="str">
        <f t="shared" si="225"/>
        <v>16</v>
      </c>
      <c r="U1823" s="23" t="str">
        <f t="shared" si="228"/>
        <v>N</v>
      </c>
      <c r="V1823" s="23" t="str">
        <f t="shared" si="226"/>
        <v>7</v>
      </c>
      <c r="W1823" s="23" t="str">
        <f t="shared" si="229"/>
        <v>W</v>
      </c>
      <c r="X1823" s="23" t="str">
        <f t="shared" si="230"/>
        <v>OK</v>
      </c>
      <c r="Y1823" s="184" t="str">
        <f t="shared" si="231"/>
        <v>L0008886</v>
      </c>
      <c r="Z1823" s="28"/>
      <c r="AA1823" s="28"/>
      <c r="AB1823" s="23"/>
    </row>
    <row r="1824" spans="1:28" ht="15">
      <c r="A1824" s="2" t="s">
        <v>8245</v>
      </c>
      <c r="B1824" s="23" t="s">
        <v>13</v>
      </c>
      <c r="C1824" s="2" t="s">
        <v>14</v>
      </c>
      <c r="D1824" s="23" t="s">
        <v>1959</v>
      </c>
      <c r="E1824" s="2" t="s">
        <v>723</v>
      </c>
      <c r="F1824" s="23" t="s">
        <v>15</v>
      </c>
      <c r="G1824" s="23" t="s">
        <v>3477</v>
      </c>
      <c r="H1824" s="2" t="s">
        <v>3480</v>
      </c>
      <c r="I1824" s="2" t="s">
        <v>3463</v>
      </c>
      <c r="J1824" s="81">
        <v>152.63999999999999</v>
      </c>
      <c r="K1824" s="76">
        <v>1.25</v>
      </c>
      <c r="L1824" s="80">
        <v>0.2</v>
      </c>
      <c r="M1824" s="82">
        <v>42868</v>
      </c>
      <c r="N1824" s="96" t="s">
        <v>5788</v>
      </c>
      <c r="O1824" s="23" t="s">
        <v>151</v>
      </c>
      <c r="P1824" s="23" t="s">
        <v>3466</v>
      </c>
      <c r="Q1824" s="23" t="s">
        <v>3471</v>
      </c>
      <c r="R1824" s="23" t="str">
        <f t="shared" si="227"/>
        <v>OK-Canadian-16N-7W-4</v>
      </c>
      <c r="S1824" s="23" t="str">
        <f t="shared" si="224"/>
        <v>16N-7W-4</v>
      </c>
      <c r="T1824" s="23" t="str">
        <f t="shared" si="225"/>
        <v>16</v>
      </c>
      <c r="U1824" s="23" t="str">
        <f t="shared" si="228"/>
        <v>N</v>
      </c>
      <c r="V1824" s="23" t="str">
        <f t="shared" si="226"/>
        <v>7</v>
      </c>
      <c r="W1824" s="23" t="str">
        <f t="shared" si="229"/>
        <v>W</v>
      </c>
      <c r="X1824" s="23" t="str">
        <f t="shared" si="230"/>
        <v>OK</v>
      </c>
      <c r="Y1824" s="184" t="str">
        <f t="shared" si="231"/>
        <v>L0008887</v>
      </c>
      <c r="Z1824" s="28"/>
      <c r="AA1824" s="28"/>
      <c r="AB1824" s="23"/>
    </row>
    <row r="1825" spans="1:28" ht="15">
      <c r="A1825" s="2" t="s">
        <v>8246</v>
      </c>
      <c r="B1825" s="23" t="s">
        <v>13</v>
      </c>
      <c r="C1825" s="2" t="s">
        <v>14</v>
      </c>
      <c r="D1825" s="23" t="s">
        <v>1960</v>
      </c>
      <c r="E1825" s="23" t="s">
        <v>3188</v>
      </c>
      <c r="F1825" s="23" t="s">
        <v>15</v>
      </c>
      <c r="G1825" s="23" t="s">
        <v>3477</v>
      </c>
      <c r="H1825" s="2" t="s">
        <v>3480</v>
      </c>
      <c r="I1825" s="2" t="s">
        <v>3463</v>
      </c>
      <c r="J1825" s="81">
        <v>161.08000000000001</v>
      </c>
      <c r="K1825" s="76">
        <v>1.25</v>
      </c>
      <c r="L1825" s="80">
        <v>0.2</v>
      </c>
      <c r="M1825" s="82">
        <v>43338</v>
      </c>
      <c r="N1825" s="96" t="s">
        <v>5789</v>
      </c>
      <c r="O1825" s="23" t="s">
        <v>151</v>
      </c>
      <c r="P1825" s="23" t="s">
        <v>3466</v>
      </c>
      <c r="Q1825" s="23" t="s">
        <v>3471</v>
      </c>
      <c r="R1825" s="23" t="str">
        <f t="shared" si="227"/>
        <v>OK-Canadian-16N-7W-4</v>
      </c>
      <c r="S1825" s="23" t="str">
        <f t="shared" si="224"/>
        <v>16N-7W-4</v>
      </c>
      <c r="T1825" s="23" t="str">
        <f t="shared" si="225"/>
        <v>16</v>
      </c>
      <c r="U1825" s="23" t="str">
        <f t="shared" si="228"/>
        <v>N</v>
      </c>
      <c r="V1825" s="23" t="str">
        <f t="shared" si="226"/>
        <v>7</v>
      </c>
      <c r="W1825" s="23" t="str">
        <f t="shared" si="229"/>
        <v>W</v>
      </c>
      <c r="X1825" s="23" t="str">
        <f t="shared" si="230"/>
        <v>OK</v>
      </c>
      <c r="Y1825" s="184" t="str">
        <f t="shared" si="231"/>
        <v>L0008888</v>
      </c>
      <c r="Z1825" s="28"/>
      <c r="AA1825" s="28"/>
      <c r="AB1825" s="23"/>
    </row>
    <row r="1826" spans="1:28" ht="15">
      <c r="A1826" s="23" t="s">
        <v>8247</v>
      </c>
      <c r="B1826" s="23" t="s">
        <v>13</v>
      </c>
      <c r="C1826" s="2" t="s">
        <v>14</v>
      </c>
      <c r="D1826" s="23" t="s">
        <v>1961</v>
      </c>
      <c r="E1826" s="2" t="s">
        <v>553</v>
      </c>
      <c r="F1826" s="23" t="s">
        <v>15</v>
      </c>
      <c r="G1826" s="23" t="s">
        <v>3477</v>
      </c>
      <c r="H1826" s="2" t="s">
        <v>3480</v>
      </c>
      <c r="I1826" s="2" t="s">
        <v>3463</v>
      </c>
      <c r="J1826" s="81">
        <v>71.23</v>
      </c>
      <c r="K1826" s="76">
        <v>2.09375</v>
      </c>
      <c r="L1826" s="80">
        <v>0.2</v>
      </c>
      <c r="M1826" s="78">
        <v>42858</v>
      </c>
      <c r="N1826" s="96" t="s">
        <v>5790</v>
      </c>
      <c r="O1826" s="23" t="s">
        <v>114</v>
      </c>
      <c r="P1826" s="23" t="s">
        <v>3466</v>
      </c>
      <c r="Q1826" s="23" t="s">
        <v>3471</v>
      </c>
      <c r="R1826" s="23" t="str">
        <f t="shared" si="227"/>
        <v>OK-Canadian-16N-7W-5</v>
      </c>
      <c r="S1826" s="23" t="str">
        <f t="shared" si="224"/>
        <v>16N-7W-5</v>
      </c>
      <c r="T1826" s="23" t="str">
        <f t="shared" si="225"/>
        <v>16</v>
      </c>
      <c r="U1826" s="23" t="str">
        <f t="shared" si="228"/>
        <v>N</v>
      </c>
      <c r="V1826" s="23" t="str">
        <f t="shared" si="226"/>
        <v>7</v>
      </c>
      <c r="W1826" s="23" t="str">
        <f t="shared" si="229"/>
        <v>W</v>
      </c>
      <c r="X1826" s="23" t="str">
        <f t="shared" si="230"/>
        <v>OK</v>
      </c>
      <c r="Y1826" s="184" t="str">
        <f t="shared" si="231"/>
        <v>L0008889</v>
      </c>
      <c r="Z1826" s="28"/>
      <c r="AA1826" s="28"/>
      <c r="AB1826" s="23"/>
    </row>
    <row r="1827" spans="1:28" ht="15">
      <c r="A1827" s="2" t="s">
        <v>8248</v>
      </c>
      <c r="B1827" s="23" t="s">
        <v>13</v>
      </c>
      <c r="C1827" s="2" t="s">
        <v>14</v>
      </c>
      <c r="D1827" s="23" t="s">
        <v>1962</v>
      </c>
      <c r="E1827" s="23" t="s">
        <v>201</v>
      </c>
      <c r="F1827" s="23" t="s">
        <v>15</v>
      </c>
      <c r="G1827" s="23" t="s">
        <v>3477</v>
      </c>
      <c r="H1827" s="2" t="s">
        <v>3480</v>
      </c>
      <c r="I1827" s="2" t="s">
        <v>3463</v>
      </c>
      <c r="J1827" s="81">
        <v>71.510000000000005</v>
      </c>
      <c r="K1827" s="76">
        <v>0.52343799999999996</v>
      </c>
      <c r="L1827" s="80">
        <v>0.2</v>
      </c>
      <c r="M1827" s="82">
        <v>42854</v>
      </c>
      <c r="N1827" s="96" t="s">
        <v>5791</v>
      </c>
      <c r="O1827" s="23" t="s">
        <v>114</v>
      </c>
      <c r="P1827" s="23" t="s">
        <v>3466</v>
      </c>
      <c r="Q1827" s="23" t="s">
        <v>3471</v>
      </c>
      <c r="R1827" s="23" t="str">
        <f t="shared" si="227"/>
        <v>OK-Canadian-16N-7W-5</v>
      </c>
      <c r="S1827" s="23" t="str">
        <f t="shared" si="224"/>
        <v>16N-7W-5</v>
      </c>
      <c r="T1827" s="23" t="str">
        <f t="shared" si="225"/>
        <v>16</v>
      </c>
      <c r="U1827" s="23" t="str">
        <f t="shared" si="228"/>
        <v>N</v>
      </c>
      <c r="V1827" s="23" t="str">
        <f t="shared" si="226"/>
        <v>7</v>
      </c>
      <c r="W1827" s="23" t="str">
        <f t="shared" si="229"/>
        <v>W</v>
      </c>
      <c r="X1827" s="23" t="str">
        <f t="shared" si="230"/>
        <v>OK</v>
      </c>
      <c r="Y1827" s="184" t="str">
        <f t="shared" si="231"/>
        <v>L0008890</v>
      </c>
      <c r="Z1827" s="28"/>
      <c r="AA1827" s="28"/>
      <c r="AB1827" s="23"/>
    </row>
    <row r="1828" spans="1:28" ht="15">
      <c r="A1828" s="2" t="s">
        <v>8249</v>
      </c>
      <c r="B1828" s="23" t="s">
        <v>13</v>
      </c>
      <c r="C1828" s="2" t="s">
        <v>14</v>
      </c>
      <c r="D1828" s="23" t="s">
        <v>1963</v>
      </c>
      <c r="E1828" s="2" t="s">
        <v>995</v>
      </c>
      <c r="F1828" s="23" t="s">
        <v>15</v>
      </c>
      <c r="G1828" s="23" t="s">
        <v>3477</v>
      </c>
      <c r="H1828" s="2" t="s">
        <v>3480</v>
      </c>
      <c r="I1828" s="2" t="s">
        <v>3463</v>
      </c>
      <c r="J1828" s="81">
        <v>64.97</v>
      </c>
      <c r="K1828" s="76">
        <v>0.52343799999999996</v>
      </c>
      <c r="L1828" s="80">
        <v>0.2</v>
      </c>
      <c r="M1828" s="82">
        <v>42868</v>
      </c>
      <c r="N1828" s="96" t="s">
        <v>5792</v>
      </c>
      <c r="O1828" s="23" t="s">
        <v>114</v>
      </c>
      <c r="P1828" s="23" t="s">
        <v>3466</v>
      </c>
      <c r="Q1828" s="23" t="s">
        <v>3471</v>
      </c>
      <c r="R1828" s="23" t="str">
        <f t="shared" si="227"/>
        <v>OK-Canadian-16N-7W-5</v>
      </c>
      <c r="S1828" s="23" t="str">
        <f t="shared" si="224"/>
        <v>16N-7W-5</v>
      </c>
      <c r="T1828" s="23" t="str">
        <f t="shared" si="225"/>
        <v>16</v>
      </c>
      <c r="U1828" s="23" t="str">
        <f t="shared" si="228"/>
        <v>N</v>
      </c>
      <c r="V1828" s="23" t="str">
        <f t="shared" si="226"/>
        <v>7</v>
      </c>
      <c r="W1828" s="23" t="str">
        <f t="shared" si="229"/>
        <v>W</v>
      </c>
      <c r="X1828" s="23" t="str">
        <f t="shared" si="230"/>
        <v>OK</v>
      </c>
      <c r="Y1828" s="184" t="str">
        <f t="shared" si="231"/>
        <v>L0008891</v>
      </c>
      <c r="Z1828" s="28"/>
      <c r="AA1828" s="28"/>
      <c r="AB1828" s="23"/>
    </row>
    <row r="1829" spans="1:28" ht="15">
      <c r="A1829" s="23" t="s">
        <v>8250</v>
      </c>
      <c r="B1829" s="23" t="s">
        <v>13</v>
      </c>
      <c r="C1829" s="2" t="s">
        <v>14</v>
      </c>
      <c r="D1829" s="23" t="s">
        <v>1964</v>
      </c>
      <c r="E1829" s="23" t="s">
        <v>2276</v>
      </c>
      <c r="F1829" s="23" t="s">
        <v>15</v>
      </c>
      <c r="G1829" s="23" t="s">
        <v>3477</v>
      </c>
      <c r="H1829" s="2" t="s">
        <v>3480</v>
      </c>
      <c r="I1829" s="2" t="s">
        <v>3463</v>
      </c>
      <c r="J1829" s="81">
        <v>66.150000000000006</v>
      </c>
      <c r="K1829" s="76">
        <v>0.52343799999999996</v>
      </c>
      <c r="L1829" s="80">
        <v>0.2</v>
      </c>
      <c r="M1829" s="82">
        <v>43338</v>
      </c>
      <c r="N1829" s="96" t="s">
        <v>5793</v>
      </c>
      <c r="O1829" s="23" t="s">
        <v>114</v>
      </c>
      <c r="P1829" s="23" t="s">
        <v>3466</v>
      </c>
      <c r="Q1829" s="23" t="s">
        <v>3471</v>
      </c>
      <c r="R1829" s="23" t="str">
        <f t="shared" si="227"/>
        <v>OK-Canadian-16N-7W-5</v>
      </c>
      <c r="S1829" s="23" t="str">
        <f t="shared" si="224"/>
        <v>16N-7W-5</v>
      </c>
      <c r="T1829" s="23" t="str">
        <f t="shared" si="225"/>
        <v>16</v>
      </c>
      <c r="U1829" s="23" t="str">
        <f t="shared" si="228"/>
        <v>N</v>
      </c>
      <c r="V1829" s="23" t="str">
        <f t="shared" si="226"/>
        <v>7</v>
      </c>
      <c r="W1829" s="23" t="str">
        <f t="shared" si="229"/>
        <v>W</v>
      </c>
      <c r="X1829" s="23" t="str">
        <f t="shared" si="230"/>
        <v>OK</v>
      </c>
      <c r="Y1829" s="184" t="str">
        <f t="shared" si="231"/>
        <v>L0008892</v>
      </c>
      <c r="Z1829" s="28"/>
      <c r="AA1829" s="28"/>
      <c r="AB1829" s="23"/>
    </row>
    <row r="1830" spans="1:28" ht="15">
      <c r="A1830" s="2" t="s">
        <v>8251</v>
      </c>
      <c r="B1830" s="23" t="s">
        <v>13</v>
      </c>
      <c r="C1830" s="2" t="s">
        <v>14</v>
      </c>
      <c r="D1830" s="23" t="s">
        <v>1965</v>
      </c>
      <c r="E1830" s="23" t="s">
        <v>2864</v>
      </c>
      <c r="F1830" s="23" t="s">
        <v>15</v>
      </c>
      <c r="G1830" s="23" t="s">
        <v>3477</v>
      </c>
      <c r="H1830" s="2" t="s">
        <v>3480</v>
      </c>
      <c r="I1830" s="2" t="s">
        <v>3463</v>
      </c>
      <c r="J1830" s="81">
        <v>182.74</v>
      </c>
      <c r="K1830" s="76">
        <v>1.875</v>
      </c>
      <c r="L1830" s="80">
        <v>0.2</v>
      </c>
      <c r="M1830" s="78">
        <v>42858</v>
      </c>
      <c r="N1830" s="96" t="s">
        <v>5794</v>
      </c>
      <c r="O1830" s="23" t="s">
        <v>284</v>
      </c>
      <c r="P1830" s="23" t="s">
        <v>3466</v>
      </c>
      <c r="Q1830" s="23" t="s">
        <v>3471</v>
      </c>
      <c r="R1830" s="23" t="str">
        <f t="shared" si="227"/>
        <v>OK-Canadian-16N-7W-9</v>
      </c>
      <c r="S1830" s="23" t="str">
        <f t="shared" si="224"/>
        <v>16N-7W-9</v>
      </c>
      <c r="T1830" s="23" t="str">
        <f t="shared" si="225"/>
        <v>16</v>
      </c>
      <c r="U1830" s="23" t="str">
        <f t="shared" si="228"/>
        <v>N</v>
      </c>
      <c r="V1830" s="23" t="str">
        <f t="shared" si="226"/>
        <v>7</v>
      </c>
      <c r="W1830" s="23" t="str">
        <f t="shared" si="229"/>
        <v>W</v>
      </c>
      <c r="X1830" s="23" t="str">
        <f t="shared" si="230"/>
        <v>OK</v>
      </c>
      <c r="Y1830" s="184" t="str">
        <f t="shared" si="231"/>
        <v>L0008893</v>
      </c>
      <c r="Z1830" s="28"/>
      <c r="AA1830" s="28"/>
      <c r="AB1830" s="23"/>
    </row>
    <row r="1831" spans="1:28" ht="15">
      <c r="A1831" s="2" t="s">
        <v>8252</v>
      </c>
      <c r="B1831" s="23" t="s">
        <v>13</v>
      </c>
      <c r="C1831" s="2" t="s">
        <v>14</v>
      </c>
      <c r="D1831" s="23" t="s">
        <v>1966</v>
      </c>
      <c r="E1831" s="23" t="s">
        <v>2692</v>
      </c>
      <c r="F1831" s="23" t="s">
        <v>15</v>
      </c>
      <c r="G1831" s="23" t="s">
        <v>3477</v>
      </c>
      <c r="H1831" s="2" t="s">
        <v>3480</v>
      </c>
      <c r="I1831" s="2" t="s">
        <v>3463</v>
      </c>
      <c r="J1831" s="81">
        <v>48.35</v>
      </c>
      <c r="K1831" s="76">
        <v>5.6111120000000003</v>
      </c>
      <c r="L1831" s="80">
        <v>0.1875</v>
      </c>
      <c r="M1831" s="82">
        <v>42852</v>
      </c>
      <c r="N1831" s="96" t="s">
        <v>4752</v>
      </c>
      <c r="O1831" s="23" t="s">
        <v>112</v>
      </c>
      <c r="P1831" s="23" t="s">
        <v>3466</v>
      </c>
      <c r="Q1831" s="23" t="s">
        <v>3471</v>
      </c>
      <c r="R1831" s="23" t="str">
        <f t="shared" si="227"/>
        <v>OK-Canadian-16N-7W-10</v>
      </c>
      <c r="S1831" s="23" t="str">
        <f t="shared" si="224"/>
        <v>16N-7W-10</v>
      </c>
      <c r="T1831" s="23" t="str">
        <f t="shared" si="225"/>
        <v>16</v>
      </c>
      <c r="U1831" s="23" t="str">
        <f t="shared" si="228"/>
        <v>N</v>
      </c>
      <c r="V1831" s="23" t="str">
        <f t="shared" si="226"/>
        <v>7</v>
      </c>
      <c r="W1831" s="23" t="str">
        <f t="shared" si="229"/>
        <v>W</v>
      </c>
      <c r="X1831" s="23" t="str">
        <f t="shared" si="230"/>
        <v>OK</v>
      </c>
      <c r="Y1831" s="184" t="str">
        <f t="shared" si="231"/>
        <v>L0008894</v>
      </c>
      <c r="Z1831" s="28"/>
      <c r="AA1831" s="28"/>
      <c r="AB1831" s="23"/>
    </row>
    <row r="1832" spans="1:28" ht="15">
      <c r="A1832" s="23" t="s">
        <v>8253</v>
      </c>
      <c r="B1832" s="23" t="s">
        <v>13</v>
      </c>
      <c r="C1832" s="2" t="s">
        <v>14</v>
      </c>
      <c r="D1832" s="23" t="s">
        <v>1967</v>
      </c>
      <c r="E1832" s="2" t="s">
        <v>111</v>
      </c>
      <c r="F1832" s="23" t="s">
        <v>15</v>
      </c>
      <c r="G1832" s="23" t="s">
        <v>3477</v>
      </c>
      <c r="H1832" s="2" t="s">
        <v>3480</v>
      </c>
      <c r="I1832" s="2" t="s">
        <v>3463</v>
      </c>
      <c r="J1832" s="81">
        <v>41.83</v>
      </c>
      <c r="K1832" s="76">
        <v>0.25</v>
      </c>
      <c r="L1832" s="80">
        <v>0.15</v>
      </c>
      <c r="M1832" s="82">
        <v>42873</v>
      </c>
      <c r="N1832" s="96" t="s">
        <v>4753</v>
      </c>
      <c r="O1832" s="23" t="s">
        <v>112</v>
      </c>
      <c r="P1832" s="23" t="s">
        <v>3466</v>
      </c>
      <c r="Q1832" s="23" t="s">
        <v>3471</v>
      </c>
      <c r="R1832" s="23" t="str">
        <f t="shared" si="227"/>
        <v>OK-Canadian-16N-7W-10</v>
      </c>
      <c r="S1832" s="23" t="str">
        <f t="shared" si="224"/>
        <v>16N-7W-10</v>
      </c>
      <c r="T1832" s="23" t="str">
        <f t="shared" si="225"/>
        <v>16</v>
      </c>
      <c r="U1832" s="23" t="str">
        <f t="shared" si="228"/>
        <v>N</v>
      </c>
      <c r="V1832" s="23" t="str">
        <f t="shared" si="226"/>
        <v>7</v>
      </c>
      <c r="W1832" s="23" t="str">
        <f t="shared" si="229"/>
        <v>W</v>
      </c>
      <c r="X1832" s="23" t="str">
        <f t="shared" si="230"/>
        <v>OK</v>
      </c>
      <c r="Y1832" s="184" t="str">
        <f t="shared" si="231"/>
        <v>L0008895</v>
      </c>
      <c r="Z1832" s="28"/>
      <c r="AA1832" s="28"/>
      <c r="AB1832" s="23"/>
    </row>
    <row r="1833" spans="1:28" ht="15">
      <c r="A1833" s="2" t="s">
        <v>8254</v>
      </c>
      <c r="B1833" s="23" t="s">
        <v>13</v>
      </c>
      <c r="C1833" s="2" t="s">
        <v>14</v>
      </c>
      <c r="D1833" s="23" t="s">
        <v>1968</v>
      </c>
      <c r="E1833" s="2" t="s">
        <v>553</v>
      </c>
      <c r="F1833" s="23" t="s">
        <v>15</v>
      </c>
      <c r="G1833" s="23" t="s">
        <v>3477</v>
      </c>
      <c r="H1833" s="2" t="s">
        <v>3480</v>
      </c>
      <c r="I1833" s="2" t="s">
        <v>3463</v>
      </c>
      <c r="J1833" s="81">
        <v>75.48</v>
      </c>
      <c r="K1833" s="76">
        <v>0.72916669999999995</v>
      </c>
      <c r="L1833" s="80">
        <v>0.2</v>
      </c>
      <c r="M1833" s="82">
        <v>43337</v>
      </c>
      <c r="N1833" s="96" t="s">
        <v>4754</v>
      </c>
      <c r="O1833" s="23" t="s">
        <v>112</v>
      </c>
      <c r="P1833" s="23" t="s">
        <v>3466</v>
      </c>
      <c r="Q1833" s="23" t="s">
        <v>3471</v>
      </c>
      <c r="R1833" s="23" t="str">
        <f t="shared" si="227"/>
        <v>OK-Canadian-16N-7W-10</v>
      </c>
      <c r="S1833" s="23" t="str">
        <f t="shared" si="224"/>
        <v>16N-7W-10</v>
      </c>
      <c r="T1833" s="23" t="str">
        <f t="shared" si="225"/>
        <v>16</v>
      </c>
      <c r="U1833" s="23" t="str">
        <f t="shared" si="228"/>
        <v>N</v>
      </c>
      <c r="V1833" s="23" t="str">
        <f t="shared" si="226"/>
        <v>7</v>
      </c>
      <c r="W1833" s="23" t="str">
        <f t="shared" si="229"/>
        <v>W</v>
      </c>
      <c r="X1833" s="23" t="str">
        <f t="shared" si="230"/>
        <v>OK</v>
      </c>
      <c r="Y1833" s="184" t="str">
        <f t="shared" si="231"/>
        <v>L0008896</v>
      </c>
      <c r="Z1833" s="28"/>
      <c r="AA1833" s="28"/>
      <c r="AB1833" s="23"/>
    </row>
    <row r="1834" spans="1:28" ht="15">
      <c r="A1834" s="2" t="s">
        <v>8255</v>
      </c>
      <c r="B1834" s="23" t="s">
        <v>13</v>
      </c>
      <c r="C1834" s="2" t="s">
        <v>14</v>
      </c>
      <c r="D1834" s="23" t="s">
        <v>1969</v>
      </c>
      <c r="E1834" s="23" t="s">
        <v>2552</v>
      </c>
      <c r="F1834" s="23" t="s">
        <v>15</v>
      </c>
      <c r="G1834" s="23" t="s">
        <v>3477</v>
      </c>
      <c r="H1834" s="2" t="s">
        <v>3480</v>
      </c>
      <c r="I1834" s="2" t="s">
        <v>3463</v>
      </c>
      <c r="J1834" s="81">
        <v>37.450000000000003</v>
      </c>
      <c r="K1834" s="76">
        <v>8.9286000000000004E-2</v>
      </c>
      <c r="L1834" s="80">
        <v>0.2</v>
      </c>
      <c r="M1834" s="78">
        <v>42856</v>
      </c>
      <c r="N1834" s="96" t="s">
        <v>4755</v>
      </c>
      <c r="O1834" s="23" t="s">
        <v>112</v>
      </c>
      <c r="P1834" s="23" t="s">
        <v>3466</v>
      </c>
      <c r="Q1834" s="23" t="s">
        <v>3471</v>
      </c>
      <c r="R1834" s="23" t="str">
        <f t="shared" si="227"/>
        <v>OK-Canadian-16N-7W-10</v>
      </c>
      <c r="S1834" s="23" t="str">
        <f t="shared" si="224"/>
        <v>16N-7W-10</v>
      </c>
      <c r="T1834" s="23" t="str">
        <f t="shared" si="225"/>
        <v>16</v>
      </c>
      <c r="U1834" s="23" t="str">
        <f t="shared" si="228"/>
        <v>N</v>
      </c>
      <c r="V1834" s="23" t="str">
        <f t="shared" si="226"/>
        <v>7</v>
      </c>
      <c r="W1834" s="23" t="str">
        <f t="shared" si="229"/>
        <v>W</v>
      </c>
      <c r="X1834" s="23" t="str">
        <f t="shared" si="230"/>
        <v>OK</v>
      </c>
      <c r="Y1834" s="184" t="str">
        <f t="shared" si="231"/>
        <v>L0008897</v>
      </c>
      <c r="Z1834" s="28"/>
      <c r="AA1834" s="28"/>
      <c r="AB1834" s="23"/>
    </row>
    <row r="1835" spans="1:28" ht="15">
      <c r="A1835" s="23" t="s">
        <v>8256</v>
      </c>
      <c r="B1835" s="23" t="s">
        <v>13</v>
      </c>
      <c r="C1835" s="2" t="s">
        <v>14</v>
      </c>
      <c r="D1835" s="23" t="s">
        <v>1970</v>
      </c>
      <c r="E1835" s="23" t="s">
        <v>1777</v>
      </c>
      <c r="F1835" s="23" t="s">
        <v>15</v>
      </c>
      <c r="G1835" s="23" t="s">
        <v>3477</v>
      </c>
      <c r="H1835" s="2" t="s">
        <v>3480</v>
      </c>
      <c r="I1835" s="2" t="s">
        <v>3463</v>
      </c>
      <c r="J1835" s="81">
        <v>77.45</v>
      </c>
      <c r="K1835" s="76">
        <v>7.9559199999999999</v>
      </c>
      <c r="L1835" s="80">
        <v>0.2</v>
      </c>
      <c r="M1835" s="82">
        <v>42862</v>
      </c>
      <c r="N1835" s="96" t="s">
        <v>5795</v>
      </c>
      <c r="O1835" s="23" t="s">
        <v>494</v>
      </c>
      <c r="P1835" s="23" t="s">
        <v>3466</v>
      </c>
      <c r="Q1835" s="23" t="s">
        <v>3471</v>
      </c>
      <c r="R1835" s="23" t="str">
        <f t="shared" si="227"/>
        <v>OK-Canadian-16N-7W-3</v>
      </c>
      <c r="S1835" s="23" t="str">
        <f t="shared" si="224"/>
        <v>16N-7W-3</v>
      </c>
      <c r="T1835" s="23" t="str">
        <f t="shared" si="225"/>
        <v>16</v>
      </c>
      <c r="U1835" s="23" t="str">
        <f t="shared" si="228"/>
        <v>N</v>
      </c>
      <c r="V1835" s="23" t="str">
        <f t="shared" si="226"/>
        <v>7</v>
      </c>
      <c r="W1835" s="23" t="str">
        <f t="shared" si="229"/>
        <v>W</v>
      </c>
      <c r="X1835" s="23" t="str">
        <f t="shared" si="230"/>
        <v>OK</v>
      </c>
      <c r="Y1835" s="184" t="str">
        <f t="shared" si="231"/>
        <v>L0008898</v>
      </c>
      <c r="Z1835" s="28"/>
      <c r="AA1835" s="28"/>
      <c r="AB1835" s="23"/>
    </row>
    <row r="1836" spans="1:28" ht="15">
      <c r="A1836" s="2" t="s">
        <v>8257</v>
      </c>
      <c r="B1836" s="23" t="s">
        <v>13</v>
      </c>
      <c r="C1836" s="2" t="s">
        <v>14</v>
      </c>
      <c r="D1836" s="23" t="s">
        <v>1971</v>
      </c>
      <c r="E1836" s="2" t="s">
        <v>774</v>
      </c>
      <c r="F1836" s="23" t="s">
        <v>15</v>
      </c>
      <c r="G1836" s="23" t="s">
        <v>3477</v>
      </c>
      <c r="H1836" s="23" t="s">
        <v>3530</v>
      </c>
      <c r="I1836" s="2" t="s">
        <v>16</v>
      </c>
      <c r="J1836" s="81">
        <v>39.86</v>
      </c>
      <c r="K1836" s="76">
        <v>6.875</v>
      </c>
      <c r="L1836" s="80">
        <v>0.17499999999999999</v>
      </c>
      <c r="M1836" s="82">
        <v>20288</v>
      </c>
      <c r="N1836" s="96" t="s">
        <v>5796</v>
      </c>
      <c r="O1836" s="23" t="s">
        <v>113</v>
      </c>
      <c r="P1836" s="23" t="s">
        <v>3466</v>
      </c>
      <c r="Q1836" s="23" t="s">
        <v>3473</v>
      </c>
      <c r="R1836" s="23" t="str">
        <f t="shared" si="227"/>
        <v>OK-Canadian-16N-9W-2</v>
      </c>
      <c r="S1836" s="23" t="str">
        <f t="shared" si="224"/>
        <v>16N-9W-2</v>
      </c>
      <c r="T1836" s="23" t="str">
        <f t="shared" si="225"/>
        <v>16</v>
      </c>
      <c r="U1836" s="23" t="str">
        <f t="shared" si="228"/>
        <v>N</v>
      </c>
      <c r="V1836" s="23" t="str">
        <f t="shared" si="226"/>
        <v>9</v>
      </c>
      <c r="W1836" s="23" t="str">
        <f t="shared" si="229"/>
        <v>W</v>
      </c>
      <c r="X1836" s="23" t="str">
        <f t="shared" si="230"/>
        <v>OK</v>
      </c>
      <c r="Y1836" s="184" t="str">
        <f t="shared" si="231"/>
        <v>L0008899</v>
      </c>
      <c r="Z1836" s="28"/>
      <c r="AA1836" s="28"/>
      <c r="AB1836" s="23"/>
    </row>
    <row r="1837" spans="1:28" ht="15">
      <c r="A1837" s="2" t="s">
        <v>8258</v>
      </c>
      <c r="B1837" s="23" t="s">
        <v>13</v>
      </c>
      <c r="C1837" s="2" t="s">
        <v>14</v>
      </c>
      <c r="D1837" s="23" t="s">
        <v>1972</v>
      </c>
      <c r="E1837" s="23" t="s">
        <v>2552</v>
      </c>
      <c r="F1837" s="23" t="s">
        <v>15</v>
      </c>
      <c r="G1837" s="23" t="s">
        <v>3477</v>
      </c>
      <c r="H1837" s="23" t="s">
        <v>3530</v>
      </c>
      <c r="I1837" s="2" t="s">
        <v>16</v>
      </c>
      <c r="J1837" s="81">
        <v>40.47</v>
      </c>
      <c r="K1837" s="76">
        <v>30.623332999999999</v>
      </c>
      <c r="L1837" s="80">
        <v>0.17499999999999999</v>
      </c>
      <c r="M1837" s="82">
        <v>20131</v>
      </c>
      <c r="N1837" s="96" t="s">
        <v>4104</v>
      </c>
      <c r="O1837" s="23" t="s">
        <v>113</v>
      </c>
      <c r="P1837" s="23" t="s">
        <v>3466</v>
      </c>
      <c r="Q1837" s="23" t="s">
        <v>3473</v>
      </c>
      <c r="R1837" s="23" t="str">
        <f t="shared" si="227"/>
        <v>OK-Canadian-16N-9W-2</v>
      </c>
      <c r="S1837" s="23" t="str">
        <f t="shared" si="224"/>
        <v>16N-9W-2</v>
      </c>
      <c r="T1837" s="23" t="str">
        <f t="shared" si="225"/>
        <v>16</v>
      </c>
      <c r="U1837" s="23" t="str">
        <f t="shared" si="228"/>
        <v>N</v>
      </c>
      <c r="V1837" s="23" t="str">
        <f t="shared" si="226"/>
        <v>9</v>
      </c>
      <c r="W1837" s="23" t="str">
        <f t="shared" si="229"/>
        <v>W</v>
      </c>
      <c r="X1837" s="23" t="str">
        <f t="shared" si="230"/>
        <v>OK</v>
      </c>
      <c r="Y1837" s="184" t="str">
        <f t="shared" si="231"/>
        <v>L0008900</v>
      </c>
      <c r="Z1837" s="28"/>
      <c r="AA1837" s="28"/>
      <c r="AB1837" s="23"/>
    </row>
    <row r="1838" spans="1:28" ht="15">
      <c r="A1838" s="23" t="s">
        <v>8259</v>
      </c>
      <c r="B1838" s="23" t="s">
        <v>13</v>
      </c>
      <c r="C1838" s="2" t="s">
        <v>14</v>
      </c>
      <c r="D1838" s="23" t="s">
        <v>1973</v>
      </c>
      <c r="E1838" s="2" t="s">
        <v>116</v>
      </c>
      <c r="F1838" s="23" t="s">
        <v>15</v>
      </c>
      <c r="G1838" s="23" t="s">
        <v>3477</v>
      </c>
      <c r="H1838" s="23" t="s">
        <v>3530</v>
      </c>
      <c r="I1838" s="2" t="s">
        <v>16</v>
      </c>
      <c r="J1838" s="81">
        <v>28.72</v>
      </c>
      <c r="K1838" s="76">
        <v>25.272727</v>
      </c>
      <c r="L1838" s="80">
        <v>0.17499999999999999</v>
      </c>
      <c r="M1838" s="82">
        <v>22651</v>
      </c>
      <c r="N1838" s="96" t="s">
        <v>4105</v>
      </c>
      <c r="O1838" s="23" t="s">
        <v>113</v>
      </c>
      <c r="P1838" s="23" t="s">
        <v>3466</v>
      </c>
      <c r="Q1838" s="23" t="s">
        <v>3473</v>
      </c>
      <c r="R1838" s="23" t="str">
        <f t="shared" si="227"/>
        <v>OK-Canadian-16N-9W-2</v>
      </c>
      <c r="S1838" s="23" t="str">
        <f t="shared" si="224"/>
        <v>16N-9W-2</v>
      </c>
      <c r="T1838" s="23" t="str">
        <f t="shared" si="225"/>
        <v>16</v>
      </c>
      <c r="U1838" s="23" t="str">
        <f t="shared" si="228"/>
        <v>N</v>
      </c>
      <c r="V1838" s="23" t="str">
        <f t="shared" si="226"/>
        <v>9</v>
      </c>
      <c r="W1838" s="23" t="str">
        <f t="shared" si="229"/>
        <v>W</v>
      </c>
      <c r="X1838" s="23" t="str">
        <f t="shared" si="230"/>
        <v>OK</v>
      </c>
      <c r="Y1838" s="184" t="str">
        <f t="shared" si="231"/>
        <v>L0008901</v>
      </c>
      <c r="Z1838" s="28"/>
      <c r="AA1838" s="28"/>
      <c r="AB1838" s="23"/>
    </row>
    <row r="1839" spans="1:28" ht="15">
      <c r="A1839" s="2" t="s">
        <v>8260</v>
      </c>
      <c r="B1839" s="23" t="s">
        <v>13</v>
      </c>
      <c r="C1839" s="2" t="s">
        <v>14</v>
      </c>
      <c r="D1839" s="23" t="s">
        <v>1974</v>
      </c>
      <c r="E1839" s="23" t="s">
        <v>1777</v>
      </c>
      <c r="F1839" s="23" t="s">
        <v>15</v>
      </c>
      <c r="G1839" s="23" t="s">
        <v>3477</v>
      </c>
      <c r="H1839" s="23" t="s">
        <v>3530</v>
      </c>
      <c r="I1839" s="2" t="s">
        <v>16</v>
      </c>
      <c r="J1839" s="81">
        <v>20.38</v>
      </c>
      <c r="K1839" s="76">
        <v>12</v>
      </c>
      <c r="L1839" s="80">
        <v>0.17499999999999999</v>
      </c>
      <c r="M1839" s="82">
        <v>19768</v>
      </c>
      <c r="N1839" s="96" t="s">
        <v>4106</v>
      </c>
      <c r="O1839" s="23" t="s">
        <v>113</v>
      </c>
      <c r="P1839" s="23" t="s">
        <v>3466</v>
      </c>
      <c r="Q1839" s="23" t="s">
        <v>3473</v>
      </c>
      <c r="R1839" s="23" t="str">
        <f t="shared" si="227"/>
        <v>OK-Canadian-16N-9W-2</v>
      </c>
      <c r="S1839" s="23" t="str">
        <f t="shared" si="224"/>
        <v>16N-9W-2</v>
      </c>
      <c r="T1839" s="23" t="str">
        <f t="shared" si="225"/>
        <v>16</v>
      </c>
      <c r="U1839" s="23" t="str">
        <f t="shared" si="228"/>
        <v>N</v>
      </c>
      <c r="V1839" s="23" t="str">
        <f t="shared" si="226"/>
        <v>9</v>
      </c>
      <c r="W1839" s="23" t="str">
        <f t="shared" si="229"/>
        <v>W</v>
      </c>
      <c r="X1839" s="23" t="str">
        <f t="shared" si="230"/>
        <v>OK</v>
      </c>
      <c r="Y1839" s="184" t="str">
        <f t="shared" si="231"/>
        <v>L0008902</v>
      </c>
      <c r="Z1839" s="28"/>
      <c r="AA1839" s="28"/>
      <c r="AB1839" s="23"/>
    </row>
    <row r="1840" spans="1:28" ht="15">
      <c r="A1840" s="2" t="s">
        <v>8261</v>
      </c>
      <c r="B1840" s="23" t="s">
        <v>13</v>
      </c>
      <c r="C1840" s="2" t="s">
        <v>14</v>
      </c>
      <c r="D1840" s="23" t="s">
        <v>1975</v>
      </c>
      <c r="E1840" s="23" t="s">
        <v>2552</v>
      </c>
      <c r="F1840" s="23" t="s">
        <v>15</v>
      </c>
      <c r="G1840" s="23" t="s">
        <v>3477</v>
      </c>
      <c r="H1840" s="23" t="s">
        <v>3530</v>
      </c>
      <c r="I1840" s="2" t="s">
        <v>16</v>
      </c>
      <c r="J1840" s="81">
        <v>19.48</v>
      </c>
      <c r="K1840" s="76">
        <v>8</v>
      </c>
      <c r="L1840" s="80">
        <v>0.17499999999999999</v>
      </c>
      <c r="M1840" s="82">
        <v>19782</v>
      </c>
      <c r="N1840" s="96" t="s">
        <v>4107</v>
      </c>
      <c r="O1840" s="23" t="s">
        <v>113</v>
      </c>
      <c r="P1840" s="23" t="s">
        <v>3466</v>
      </c>
      <c r="Q1840" s="23" t="s">
        <v>3473</v>
      </c>
      <c r="R1840" s="23" t="str">
        <f t="shared" si="227"/>
        <v>OK-Canadian-16N-9W-2</v>
      </c>
      <c r="S1840" s="23" t="str">
        <f t="shared" si="224"/>
        <v>16N-9W-2</v>
      </c>
      <c r="T1840" s="23" t="str">
        <f t="shared" si="225"/>
        <v>16</v>
      </c>
      <c r="U1840" s="23" t="str">
        <f t="shared" si="228"/>
        <v>N</v>
      </c>
      <c r="V1840" s="23" t="str">
        <f t="shared" si="226"/>
        <v>9</v>
      </c>
      <c r="W1840" s="23" t="str">
        <f t="shared" si="229"/>
        <v>W</v>
      </c>
      <c r="X1840" s="23" t="str">
        <f t="shared" si="230"/>
        <v>OK</v>
      </c>
      <c r="Y1840" s="184" t="str">
        <f t="shared" si="231"/>
        <v>L0008903</v>
      </c>
      <c r="Z1840" s="28"/>
      <c r="AA1840" s="28"/>
      <c r="AB1840" s="23"/>
    </row>
    <row r="1841" spans="1:28" ht="15">
      <c r="A1841" s="23" t="s">
        <v>8262</v>
      </c>
      <c r="B1841" s="23" t="s">
        <v>13</v>
      </c>
      <c r="C1841" s="2" t="s">
        <v>14</v>
      </c>
      <c r="D1841" s="23" t="s">
        <v>1976</v>
      </c>
      <c r="E1841" s="23" t="s">
        <v>1702</v>
      </c>
      <c r="F1841" s="23" t="s">
        <v>15</v>
      </c>
      <c r="G1841" s="23" t="s">
        <v>3477</v>
      </c>
      <c r="H1841" s="23" t="s">
        <v>3530</v>
      </c>
      <c r="I1841" s="2" t="s">
        <v>16</v>
      </c>
      <c r="J1841" s="81">
        <v>32.9</v>
      </c>
      <c r="K1841" s="76">
        <v>26.723333</v>
      </c>
      <c r="L1841" s="80">
        <v>0.17499999999999999</v>
      </c>
      <c r="M1841" s="82">
        <v>20302</v>
      </c>
      <c r="N1841" s="96" t="s">
        <v>4108</v>
      </c>
      <c r="O1841" s="23" t="s">
        <v>113</v>
      </c>
      <c r="P1841" s="23" t="s">
        <v>3466</v>
      </c>
      <c r="Q1841" s="23" t="s">
        <v>3473</v>
      </c>
      <c r="R1841" s="23" t="str">
        <f t="shared" si="227"/>
        <v>OK-Canadian-16N-9W-2</v>
      </c>
      <c r="S1841" s="23" t="str">
        <f t="shared" si="224"/>
        <v>16N-9W-2</v>
      </c>
      <c r="T1841" s="23" t="str">
        <f t="shared" si="225"/>
        <v>16</v>
      </c>
      <c r="U1841" s="23" t="str">
        <f t="shared" si="228"/>
        <v>N</v>
      </c>
      <c r="V1841" s="23" t="str">
        <f t="shared" si="226"/>
        <v>9</v>
      </c>
      <c r="W1841" s="23" t="str">
        <f t="shared" si="229"/>
        <v>W</v>
      </c>
      <c r="X1841" s="23" t="str">
        <f t="shared" si="230"/>
        <v>OK</v>
      </c>
      <c r="Y1841" s="184" t="str">
        <f t="shared" si="231"/>
        <v>L0008904</v>
      </c>
      <c r="Z1841" s="28"/>
      <c r="AA1841" s="28"/>
      <c r="AB1841" s="23"/>
    </row>
    <row r="1842" spans="1:28" ht="15">
      <c r="A1842" s="2" t="s">
        <v>8263</v>
      </c>
      <c r="B1842" s="23" t="s">
        <v>13</v>
      </c>
      <c r="C1842" s="2" t="s">
        <v>14</v>
      </c>
      <c r="D1842" s="23" t="s">
        <v>1977</v>
      </c>
      <c r="E1842" s="2" t="s">
        <v>215</v>
      </c>
      <c r="F1842" s="23" t="s">
        <v>15</v>
      </c>
      <c r="G1842" s="23" t="s">
        <v>3477</v>
      </c>
      <c r="H1842" s="23" t="s">
        <v>3530</v>
      </c>
      <c r="I1842" s="2" t="s">
        <v>16</v>
      </c>
      <c r="J1842" s="81">
        <v>20.5</v>
      </c>
      <c r="K1842" s="76">
        <v>24.523333000000001</v>
      </c>
      <c r="L1842" s="80">
        <v>0.17499999999999999</v>
      </c>
      <c r="M1842" s="82">
        <v>22651</v>
      </c>
      <c r="N1842" s="96" t="s">
        <v>4109</v>
      </c>
      <c r="O1842" s="23" t="s">
        <v>113</v>
      </c>
      <c r="P1842" s="23" t="s">
        <v>3466</v>
      </c>
      <c r="Q1842" s="23" t="s">
        <v>3473</v>
      </c>
      <c r="R1842" s="23" t="str">
        <f t="shared" si="227"/>
        <v>OK-Canadian-16N-9W-2</v>
      </c>
      <c r="S1842" s="23" t="str">
        <f t="shared" si="224"/>
        <v>16N-9W-2</v>
      </c>
      <c r="T1842" s="23" t="str">
        <f t="shared" si="225"/>
        <v>16</v>
      </c>
      <c r="U1842" s="23" t="str">
        <f t="shared" si="228"/>
        <v>N</v>
      </c>
      <c r="V1842" s="23" t="str">
        <f t="shared" si="226"/>
        <v>9</v>
      </c>
      <c r="W1842" s="23" t="str">
        <f t="shared" si="229"/>
        <v>W</v>
      </c>
      <c r="X1842" s="23" t="str">
        <f t="shared" si="230"/>
        <v>OK</v>
      </c>
      <c r="Y1842" s="184" t="str">
        <f t="shared" si="231"/>
        <v>L0008905</v>
      </c>
      <c r="Z1842" s="28"/>
      <c r="AA1842" s="28"/>
      <c r="AB1842" s="23"/>
    </row>
    <row r="1843" spans="1:28" ht="15">
      <c r="A1843" s="2" t="s">
        <v>8264</v>
      </c>
      <c r="B1843" s="23" t="s">
        <v>13</v>
      </c>
      <c r="C1843" s="2" t="s">
        <v>14</v>
      </c>
      <c r="D1843" s="23" t="s">
        <v>1978</v>
      </c>
      <c r="E1843" s="23" t="s">
        <v>3188</v>
      </c>
      <c r="F1843" s="23" t="s">
        <v>15</v>
      </c>
      <c r="G1843" s="23" t="s">
        <v>3477</v>
      </c>
      <c r="H1843" s="23" t="s">
        <v>3530</v>
      </c>
      <c r="I1843" s="2" t="s">
        <v>16</v>
      </c>
      <c r="J1843" s="81">
        <v>19.96</v>
      </c>
      <c r="K1843" s="76">
        <v>6.6666667000000004</v>
      </c>
      <c r="L1843" s="80">
        <v>0.17499999999999999</v>
      </c>
      <c r="M1843" s="82">
        <v>19839</v>
      </c>
      <c r="N1843" s="96" t="s">
        <v>4756</v>
      </c>
      <c r="O1843" s="23" t="s">
        <v>113</v>
      </c>
      <c r="P1843" s="23" t="s">
        <v>3466</v>
      </c>
      <c r="Q1843" s="23" t="s">
        <v>3473</v>
      </c>
      <c r="R1843" s="23" t="str">
        <f t="shared" si="227"/>
        <v>OK-Canadian-16N-9W-2</v>
      </c>
      <c r="S1843" s="23" t="str">
        <f t="shared" si="224"/>
        <v>16N-9W-2</v>
      </c>
      <c r="T1843" s="23" t="str">
        <f t="shared" si="225"/>
        <v>16</v>
      </c>
      <c r="U1843" s="23" t="str">
        <f t="shared" si="228"/>
        <v>N</v>
      </c>
      <c r="V1843" s="23" t="str">
        <f t="shared" si="226"/>
        <v>9</v>
      </c>
      <c r="W1843" s="23" t="str">
        <f t="shared" si="229"/>
        <v>W</v>
      </c>
      <c r="X1843" s="23" t="str">
        <f t="shared" si="230"/>
        <v>OK</v>
      </c>
      <c r="Y1843" s="184" t="str">
        <f t="shared" si="231"/>
        <v>L0008906</v>
      </c>
      <c r="Z1843" s="28"/>
      <c r="AA1843" s="28"/>
      <c r="AB1843" s="23"/>
    </row>
    <row r="1844" spans="1:28" ht="15">
      <c r="A1844" s="23" t="s">
        <v>8265</v>
      </c>
      <c r="B1844" s="23" t="s">
        <v>13</v>
      </c>
      <c r="C1844" s="2" t="s">
        <v>14</v>
      </c>
      <c r="D1844" s="23" t="s">
        <v>1979</v>
      </c>
      <c r="E1844" s="2" t="s">
        <v>111</v>
      </c>
      <c r="F1844" s="23" t="s">
        <v>15</v>
      </c>
      <c r="G1844" s="23" t="s">
        <v>3477</v>
      </c>
      <c r="H1844" s="23" t="s">
        <v>3530</v>
      </c>
      <c r="I1844" s="2" t="s">
        <v>16</v>
      </c>
      <c r="J1844" s="81">
        <v>29.28</v>
      </c>
      <c r="K1844" s="76">
        <v>2.545455</v>
      </c>
      <c r="L1844" s="80">
        <v>0.17499999999999999</v>
      </c>
      <c r="M1844" s="82">
        <v>19846</v>
      </c>
      <c r="N1844" s="96" t="s">
        <v>4757</v>
      </c>
      <c r="O1844" s="23" t="s">
        <v>113</v>
      </c>
      <c r="P1844" s="23" t="s">
        <v>3466</v>
      </c>
      <c r="Q1844" s="23" t="s">
        <v>3473</v>
      </c>
      <c r="R1844" s="23" t="str">
        <f t="shared" si="227"/>
        <v>OK-Canadian-16N-9W-2</v>
      </c>
      <c r="S1844" s="23" t="str">
        <f t="shared" si="224"/>
        <v>16N-9W-2</v>
      </c>
      <c r="T1844" s="23" t="str">
        <f t="shared" si="225"/>
        <v>16</v>
      </c>
      <c r="U1844" s="23" t="str">
        <f t="shared" si="228"/>
        <v>N</v>
      </c>
      <c r="V1844" s="23" t="str">
        <f t="shared" si="226"/>
        <v>9</v>
      </c>
      <c r="W1844" s="23" t="str">
        <f t="shared" si="229"/>
        <v>W</v>
      </c>
      <c r="X1844" s="23" t="str">
        <f t="shared" si="230"/>
        <v>OK</v>
      </c>
      <c r="Y1844" s="184" t="str">
        <f t="shared" si="231"/>
        <v>L0008907</v>
      </c>
      <c r="Z1844" s="28"/>
      <c r="AA1844" s="28"/>
      <c r="AB1844" s="23"/>
    </row>
    <row r="1845" spans="1:28" ht="15">
      <c r="A1845" s="2" t="s">
        <v>8266</v>
      </c>
      <c r="B1845" s="23" t="s">
        <v>13</v>
      </c>
      <c r="C1845" s="2" t="s">
        <v>14</v>
      </c>
      <c r="D1845" s="23" t="s">
        <v>1980</v>
      </c>
      <c r="E1845" s="2" t="s">
        <v>153</v>
      </c>
      <c r="F1845" s="23" t="s">
        <v>15</v>
      </c>
      <c r="G1845" s="23" t="s">
        <v>3477</v>
      </c>
      <c r="H1845" s="23" t="s">
        <v>3530</v>
      </c>
      <c r="I1845" s="2" t="s">
        <v>16</v>
      </c>
      <c r="J1845" s="81">
        <v>29.77</v>
      </c>
      <c r="K1845" s="76">
        <v>2.545455</v>
      </c>
      <c r="L1845" s="80">
        <v>0.17499999999999999</v>
      </c>
      <c r="M1845" s="82">
        <v>20316</v>
      </c>
      <c r="N1845" s="96" t="s">
        <v>4758</v>
      </c>
      <c r="O1845" s="23" t="s">
        <v>113</v>
      </c>
      <c r="P1845" s="23" t="s">
        <v>3466</v>
      </c>
      <c r="Q1845" s="23" t="s">
        <v>3473</v>
      </c>
      <c r="R1845" s="23" t="str">
        <f t="shared" si="227"/>
        <v>OK-Canadian-16N-9W-2</v>
      </c>
      <c r="S1845" s="23" t="str">
        <f t="shared" si="224"/>
        <v>16N-9W-2</v>
      </c>
      <c r="T1845" s="23" t="str">
        <f t="shared" si="225"/>
        <v>16</v>
      </c>
      <c r="U1845" s="23" t="str">
        <f t="shared" si="228"/>
        <v>N</v>
      </c>
      <c r="V1845" s="23" t="str">
        <f t="shared" si="226"/>
        <v>9</v>
      </c>
      <c r="W1845" s="23" t="str">
        <f t="shared" si="229"/>
        <v>W</v>
      </c>
      <c r="X1845" s="23" t="str">
        <f t="shared" si="230"/>
        <v>OK</v>
      </c>
      <c r="Y1845" s="184" t="str">
        <f t="shared" si="231"/>
        <v>L0008908</v>
      </c>
      <c r="Z1845" s="28"/>
      <c r="AA1845" s="28"/>
      <c r="AB1845" s="23"/>
    </row>
    <row r="1846" spans="1:28" ht="15">
      <c r="A1846" s="2" t="s">
        <v>8267</v>
      </c>
      <c r="B1846" s="23" t="s">
        <v>13</v>
      </c>
      <c r="C1846" s="2" t="s">
        <v>14</v>
      </c>
      <c r="D1846" s="23" t="s">
        <v>1981</v>
      </c>
      <c r="E1846" s="23" t="s">
        <v>1777</v>
      </c>
      <c r="F1846" s="23" t="s">
        <v>15</v>
      </c>
      <c r="G1846" s="23" t="s">
        <v>3477</v>
      </c>
      <c r="H1846" s="23" t="s">
        <v>3530</v>
      </c>
      <c r="I1846" s="2" t="s">
        <v>16</v>
      </c>
      <c r="J1846" s="81">
        <v>29.8</v>
      </c>
      <c r="K1846" s="76">
        <v>2.545455</v>
      </c>
      <c r="L1846" s="80">
        <v>0.17499999999999999</v>
      </c>
      <c r="M1846" s="82">
        <v>22836</v>
      </c>
      <c r="N1846" s="96" t="s">
        <v>4759</v>
      </c>
      <c r="O1846" s="23" t="s">
        <v>113</v>
      </c>
      <c r="P1846" s="23" t="s">
        <v>3466</v>
      </c>
      <c r="Q1846" s="23" t="s">
        <v>3473</v>
      </c>
      <c r="R1846" s="23" t="str">
        <f t="shared" si="227"/>
        <v>OK-Canadian-16N-9W-2</v>
      </c>
      <c r="S1846" s="23" t="str">
        <f t="shared" si="224"/>
        <v>16N-9W-2</v>
      </c>
      <c r="T1846" s="23" t="str">
        <f t="shared" si="225"/>
        <v>16</v>
      </c>
      <c r="U1846" s="23" t="str">
        <f t="shared" si="228"/>
        <v>N</v>
      </c>
      <c r="V1846" s="23" t="str">
        <f t="shared" si="226"/>
        <v>9</v>
      </c>
      <c r="W1846" s="23" t="str">
        <f t="shared" si="229"/>
        <v>W</v>
      </c>
      <c r="X1846" s="23" t="str">
        <f t="shared" si="230"/>
        <v>OK</v>
      </c>
      <c r="Y1846" s="184" t="str">
        <f t="shared" si="231"/>
        <v>L0008909</v>
      </c>
      <c r="Z1846" s="28"/>
      <c r="AA1846" s="28"/>
      <c r="AB1846" s="23"/>
    </row>
    <row r="1847" spans="1:28" ht="15">
      <c r="A1847" s="23" t="s">
        <v>8268</v>
      </c>
      <c r="B1847" s="23" t="s">
        <v>13</v>
      </c>
      <c r="C1847" s="2" t="s">
        <v>14</v>
      </c>
      <c r="D1847" s="23" t="s">
        <v>1982</v>
      </c>
      <c r="E1847" s="23" t="s">
        <v>1777</v>
      </c>
      <c r="F1847" s="23" t="s">
        <v>15</v>
      </c>
      <c r="G1847" s="23" t="s">
        <v>3477</v>
      </c>
      <c r="H1847" s="23" t="s">
        <v>3530</v>
      </c>
      <c r="I1847" s="2" t="s">
        <v>16</v>
      </c>
      <c r="J1847" s="81">
        <v>29.38</v>
      </c>
      <c r="K1847" s="76">
        <v>2.545455</v>
      </c>
      <c r="L1847" s="80">
        <v>0.17499999999999999</v>
      </c>
      <c r="M1847" s="82">
        <v>19832</v>
      </c>
      <c r="N1847" s="96" t="s">
        <v>40</v>
      </c>
      <c r="O1847" s="23" t="s">
        <v>113</v>
      </c>
      <c r="P1847" s="23" t="s">
        <v>3466</v>
      </c>
      <c r="Q1847" s="23" t="s">
        <v>3473</v>
      </c>
      <c r="R1847" s="23" t="str">
        <f t="shared" si="227"/>
        <v>OK-Canadian-16N-9W-2</v>
      </c>
      <c r="S1847" s="23" t="str">
        <f t="shared" si="224"/>
        <v>16N-9W-2</v>
      </c>
      <c r="T1847" s="23" t="str">
        <f t="shared" si="225"/>
        <v>16</v>
      </c>
      <c r="U1847" s="23" t="str">
        <f t="shared" si="228"/>
        <v>N</v>
      </c>
      <c r="V1847" s="23" t="str">
        <f t="shared" si="226"/>
        <v>9</v>
      </c>
      <c r="W1847" s="23" t="str">
        <f t="shared" si="229"/>
        <v>W</v>
      </c>
      <c r="X1847" s="23" t="str">
        <f t="shared" si="230"/>
        <v>OK</v>
      </c>
      <c r="Y1847" s="184" t="str">
        <f t="shared" si="231"/>
        <v>L0008910</v>
      </c>
      <c r="Z1847" s="28"/>
      <c r="AA1847" s="28"/>
      <c r="AB1847" s="23"/>
    </row>
    <row r="1848" spans="1:28" ht="15">
      <c r="A1848" s="2" t="s">
        <v>8269</v>
      </c>
      <c r="B1848" s="23" t="s">
        <v>13</v>
      </c>
      <c r="C1848" s="2" t="s">
        <v>14</v>
      </c>
      <c r="D1848" s="23" t="s">
        <v>1983</v>
      </c>
      <c r="E1848" s="23" t="s">
        <v>2207</v>
      </c>
      <c r="F1848" s="23" t="s">
        <v>15</v>
      </c>
      <c r="G1848" s="23" t="s">
        <v>3477</v>
      </c>
      <c r="H1848" s="23" t="s">
        <v>3530</v>
      </c>
      <c r="I1848" s="2" t="s">
        <v>16</v>
      </c>
      <c r="J1848" s="81">
        <v>29.54</v>
      </c>
      <c r="K1848" s="76">
        <v>1.9090910000000001</v>
      </c>
      <c r="L1848" s="80">
        <v>0.17499999999999999</v>
      </c>
      <c r="M1848" s="82">
        <v>19846</v>
      </c>
      <c r="N1848" s="96" t="s">
        <v>41</v>
      </c>
      <c r="O1848" s="23" t="s">
        <v>113</v>
      </c>
      <c r="P1848" s="23" t="s">
        <v>3466</v>
      </c>
      <c r="Q1848" s="23" t="s">
        <v>3473</v>
      </c>
      <c r="R1848" s="23" t="str">
        <f t="shared" si="227"/>
        <v>OK-Canadian-16N-9W-2</v>
      </c>
      <c r="S1848" s="23" t="str">
        <f t="shared" si="224"/>
        <v>16N-9W-2</v>
      </c>
      <c r="T1848" s="23" t="str">
        <f t="shared" si="225"/>
        <v>16</v>
      </c>
      <c r="U1848" s="23" t="str">
        <f t="shared" si="228"/>
        <v>N</v>
      </c>
      <c r="V1848" s="23" t="str">
        <f t="shared" si="226"/>
        <v>9</v>
      </c>
      <c r="W1848" s="23" t="str">
        <f t="shared" si="229"/>
        <v>W</v>
      </c>
      <c r="X1848" s="23" t="str">
        <f t="shared" si="230"/>
        <v>OK</v>
      </c>
      <c r="Y1848" s="184" t="str">
        <f t="shared" si="231"/>
        <v>L0008911</v>
      </c>
      <c r="Z1848" s="28"/>
      <c r="AA1848" s="28"/>
      <c r="AB1848" s="23"/>
    </row>
    <row r="1849" spans="1:28" ht="15">
      <c r="A1849" s="2" t="s">
        <v>8270</v>
      </c>
      <c r="B1849" s="23" t="s">
        <v>13</v>
      </c>
      <c r="C1849" s="2" t="s">
        <v>14</v>
      </c>
      <c r="D1849" s="23" t="s">
        <v>1984</v>
      </c>
      <c r="E1849" s="23" t="s">
        <v>1777</v>
      </c>
      <c r="F1849" s="23" t="s">
        <v>15</v>
      </c>
      <c r="G1849" s="23" t="s">
        <v>3477</v>
      </c>
      <c r="H1849" s="23" t="s">
        <v>3530</v>
      </c>
      <c r="I1849" s="2" t="s">
        <v>16</v>
      </c>
      <c r="J1849" s="81">
        <v>32.32</v>
      </c>
      <c r="K1849" s="76">
        <v>2.545455</v>
      </c>
      <c r="L1849" s="80">
        <v>0.17499999999999999</v>
      </c>
      <c r="M1849" s="82">
        <v>20316</v>
      </c>
      <c r="N1849" s="96" t="s">
        <v>42</v>
      </c>
      <c r="O1849" s="23" t="s">
        <v>113</v>
      </c>
      <c r="P1849" s="23" t="s">
        <v>3466</v>
      </c>
      <c r="Q1849" s="23" t="s">
        <v>3473</v>
      </c>
      <c r="R1849" s="23" t="str">
        <f t="shared" si="227"/>
        <v>OK-Canadian-16N-9W-2</v>
      </c>
      <c r="S1849" s="23" t="str">
        <f t="shared" si="224"/>
        <v>16N-9W-2</v>
      </c>
      <c r="T1849" s="23" t="str">
        <f t="shared" si="225"/>
        <v>16</v>
      </c>
      <c r="U1849" s="23" t="str">
        <f t="shared" si="228"/>
        <v>N</v>
      </c>
      <c r="V1849" s="23" t="str">
        <f t="shared" si="226"/>
        <v>9</v>
      </c>
      <c r="W1849" s="23" t="str">
        <f t="shared" si="229"/>
        <v>W</v>
      </c>
      <c r="X1849" s="23" t="str">
        <f t="shared" si="230"/>
        <v>OK</v>
      </c>
      <c r="Y1849" s="184" t="str">
        <f t="shared" si="231"/>
        <v>L0008912</v>
      </c>
      <c r="Z1849" s="28"/>
      <c r="AA1849" s="28"/>
      <c r="AB1849" s="23"/>
    </row>
    <row r="1850" spans="1:28" ht="15">
      <c r="A1850" s="23" t="s">
        <v>8271</v>
      </c>
      <c r="B1850" s="23" t="s">
        <v>13</v>
      </c>
      <c r="C1850" s="2" t="s">
        <v>14</v>
      </c>
      <c r="D1850" s="23" t="s">
        <v>1985</v>
      </c>
      <c r="E1850" s="2" t="s">
        <v>766</v>
      </c>
      <c r="F1850" s="23" t="s">
        <v>15</v>
      </c>
      <c r="G1850" s="23" t="s">
        <v>3477</v>
      </c>
      <c r="H1850" s="23" t="s">
        <v>3530</v>
      </c>
      <c r="I1850" s="2" t="s">
        <v>16</v>
      </c>
      <c r="J1850" s="81">
        <v>20.51</v>
      </c>
      <c r="K1850" s="76">
        <v>6.6666667000000004</v>
      </c>
      <c r="L1850" s="80">
        <v>0.17499999999999999</v>
      </c>
      <c r="M1850" s="82">
        <v>23009</v>
      </c>
      <c r="N1850" s="96" t="s">
        <v>5797</v>
      </c>
      <c r="O1850" s="23" t="s">
        <v>113</v>
      </c>
      <c r="P1850" s="23" t="s">
        <v>3466</v>
      </c>
      <c r="Q1850" s="23" t="s">
        <v>3473</v>
      </c>
      <c r="R1850" s="23" t="str">
        <f t="shared" si="227"/>
        <v>OK-Canadian-16N-9W-2</v>
      </c>
      <c r="S1850" s="23" t="str">
        <f t="shared" si="224"/>
        <v>16N-9W-2</v>
      </c>
      <c r="T1850" s="23" t="str">
        <f t="shared" si="225"/>
        <v>16</v>
      </c>
      <c r="U1850" s="23" t="str">
        <f t="shared" si="228"/>
        <v>N</v>
      </c>
      <c r="V1850" s="23" t="str">
        <f t="shared" si="226"/>
        <v>9</v>
      </c>
      <c r="W1850" s="23" t="str">
        <f t="shared" si="229"/>
        <v>W</v>
      </c>
      <c r="X1850" s="23" t="str">
        <f t="shared" si="230"/>
        <v>OK</v>
      </c>
      <c r="Y1850" s="184" t="str">
        <f t="shared" si="231"/>
        <v>L0008913</v>
      </c>
      <c r="Z1850" s="28"/>
      <c r="AA1850" s="28"/>
      <c r="AB1850" s="23"/>
    </row>
    <row r="1851" spans="1:28" ht="15">
      <c r="A1851" s="2" t="s">
        <v>8272</v>
      </c>
      <c r="B1851" s="23" t="s">
        <v>13</v>
      </c>
      <c r="C1851" s="2" t="s">
        <v>14</v>
      </c>
      <c r="D1851" s="23" t="s">
        <v>1986</v>
      </c>
      <c r="E1851" s="2" t="s">
        <v>616</v>
      </c>
      <c r="F1851" s="23" t="s">
        <v>15</v>
      </c>
      <c r="G1851" s="23" t="s">
        <v>3477</v>
      </c>
      <c r="H1851" s="23" t="s">
        <v>3530</v>
      </c>
      <c r="I1851" s="2" t="s">
        <v>16</v>
      </c>
      <c r="J1851" s="81">
        <v>19.66</v>
      </c>
      <c r="K1851" s="76">
        <v>6.6666667000000004</v>
      </c>
      <c r="L1851" s="80">
        <v>0.17499999999999999</v>
      </c>
      <c r="M1851" s="82">
        <v>20020</v>
      </c>
      <c r="N1851" s="96" t="s">
        <v>4760</v>
      </c>
      <c r="O1851" s="23" t="s">
        <v>113</v>
      </c>
      <c r="P1851" s="23" t="s">
        <v>3466</v>
      </c>
      <c r="Q1851" s="23" t="s">
        <v>3473</v>
      </c>
      <c r="R1851" s="23" t="str">
        <f t="shared" si="227"/>
        <v>OK-Canadian-16N-9W-2</v>
      </c>
      <c r="S1851" s="23" t="str">
        <f t="shared" si="224"/>
        <v>16N-9W-2</v>
      </c>
      <c r="T1851" s="23" t="str">
        <f t="shared" si="225"/>
        <v>16</v>
      </c>
      <c r="U1851" s="23" t="str">
        <f t="shared" si="228"/>
        <v>N</v>
      </c>
      <c r="V1851" s="23" t="str">
        <f t="shared" si="226"/>
        <v>9</v>
      </c>
      <c r="W1851" s="23" t="str">
        <f t="shared" si="229"/>
        <v>W</v>
      </c>
      <c r="X1851" s="23" t="str">
        <f t="shared" si="230"/>
        <v>OK</v>
      </c>
      <c r="Y1851" s="184" t="str">
        <f t="shared" si="231"/>
        <v>L0008914</v>
      </c>
      <c r="Z1851" s="28"/>
      <c r="AA1851" s="28"/>
      <c r="AB1851" s="23"/>
    </row>
    <row r="1852" spans="1:28" ht="15">
      <c r="A1852" s="2" t="s">
        <v>8273</v>
      </c>
      <c r="B1852" s="23" t="s">
        <v>13</v>
      </c>
      <c r="C1852" s="2" t="s">
        <v>14</v>
      </c>
      <c r="D1852" s="23" t="s">
        <v>1987</v>
      </c>
      <c r="E1852" s="2" t="s">
        <v>1177</v>
      </c>
      <c r="F1852" s="23" t="s">
        <v>15</v>
      </c>
      <c r="G1852" s="23" t="s">
        <v>3477</v>
      </c>
      <c r="H1852" s="23" t="s">
        <v>3530</v>
      </c>
      <c r="I1852" s="2" t="s">
        <v>16</v>
      </c>
      <c r="J1852" s="81">
        <v>72.27</v>
      </c>
      <c r="K1852" s="76">
        <v>35</v>
      </c>
      <c r="L1852" s="80">
        <v>0.17499999999999999</v>
      </c>
      <c r="M1852" s="82">
        <v>20189</v>
      </c>
      <c r="N1852" s="96" t="s">
        <v>4110</v>
      </c>
      <c r="O1852" s="23" t="s">
        <v>113</v>
      </c>
      <c r="P1852" s="23" t="s">
        <v>3466</v>
      </c>
      <c r="Q1852" s="23" t="s">
        <v>3473</v>
      </c>
      <c r="R1852" s="23" t="str">
        <f t="shared" si="227"/>
        <v>OK-Canadian-16N-9W-2</v>
      </c>
      <c r="S1852" s="23" t="str">
        <f t="shared" si="224"/>
        <v>16N-9W-2</v>
      </c>
      <c r="T1852" s="23" t="str">
        <f t="shared" si="225"/>
        <v>16</v>
      </c>
      <c r="U1852" s="23" t="str">
        <f t="shared" si="228"/>
        <v>N</v>
      </c>
      <c r="V1852" s="23" t="str">
        <f t="shared" si="226"/>
        <v>9</v>
      </c>
      <c r="W1852" s="23" t="str">
        <f t="shared" si="229"/>
        <v>W</v>
      </c>
      <c r="X1852" s="23" t="str">
        <f t="shared" si="230"/>
        <v>OK</v>
      </c>
      <c r="Y1852" s="184" t="str">
        <f t="shared" si="231"/>
        <v>L0008915</v>
      </c>
      <c r="Z1852" s="28"/>
      <c r="AA1852" s="28"/>
      <c r="AB1852" s="23"/>
    </row>
    <row r="1853" spans="1:28" ht="15">
      <c r="A1853" s="23" t="s">
        <v>8274</v>
      </c>
      <c r="B1853" s="23" t="s">
        <v>13</v>
      </c>
      <c r="C1853" s="2" t="s">
        <v>14</v>
      </c>
      <c r="D1853" s="23" t="s">
        <v>1989</v>
      </c>
      <c r="E1853" s="23" t="s">
        <v>1502</v>
      </c>
      <c r="F1853" s="23" t="s">
        <v>15</v>
      </c>
      <c r="G1853" s="23" t="s">
        <v>3477</v>
      </c>
      <c r="H1853" s="23" t="s">
        <v>3530</v>
      </c>
      <c r="I1853" s="2" t="s">
        <v>16</v>
      </c>
      <c r="J1853" s="81">
        <v>68.67</v>
      </c>
      <c r="K1853" s="76">
        <v>35</v>
      </c>
      <c r="L1853" s="80">
        <v>0.17499999999999999</v>
      </c>
      <c r="M1853" s="82">
        <v>20686</v>
      </c>
      <c r="N1853" s="96" t="s">
        <v>3602</v>
      </c>
      <c r="O1853" s="23" t="s">
        <v>113</v>
      </c>
      <c r="P1853" s="23" t="s">
        <v>3466</v>
      </c>
      <c r="Q1853" s="23" t="s">
        <v>3473</v>
      </c>
      <c r="R1853" s="23" t="str">
        <f t="shared" si="227"/>
        <v>OK-Canadian-16N-9W-2</v>
      </c>
      <c r="S1853" s="23" t="str">
        <f t="shared" si="224"/>
        <v>16N-9W-2</v>
      </c>
      <c r="T1853" s="23" t="str">
        <f t="shared" si="225"/>
        <v>16</v>
      </c>
      <c r="U1853" s="23" t="str">
        <f t="shared" si="228"/>
        <v>N</v>
      </c>
      <c r="V1853" s="23" t="str">
        <f t="shared" si="226"/>
        <v>9</v>
      </c>
      <c r="W1853" s="23" t="str">
        <f t="shared" si="229"/>
        <v>W</v>
      </c>
      <c r="X1853" s="23" t="str">
        <f t="shared" si="230"/>
        <v>OK</v>
      </c>
      <c r="Y1853" s="184" t="str">
        <f t="shared" si="231"/>
        <v>L0008916</v>
      </c>
      <c r="Z1853" s="28"/>
      <c r="AA1853" s="28"/>
      <c r="AB1853" s="23"/>
    </row>
    <row r="1854" spans="1:28" ht="15">
      <c r="A1854" s="2" t="s">
        <v>8275</v>
      </c>
      <c r="B1854" s="23" t="s">
        <v>13</v>
      </c>
      <c r="C1854" s="2" t="s">
        <v>14</v>
      </c>
      <c r="D1854" s="23" t="s">
        <v>1990</v>
      </c>
      <c r="E1854" s="23" t="s">
        <v>2404</v>
      </c>
      <c r="F1854" s="23" t="s">
        <v>15</v>
      </c>
      <c r="G1854" s="23" t="s">
        <v>3477</v>
      </c>
      <c r="H1854" s="23" t="s">
        <v>3530</v>
      </c>
      <c r="I1854" s="2" t="s">
        <v>16</v>
      </c>
      <c r="J1854" s="81">
        <v>29.05</v>
      </c>
      <c r="K1854" s="76">
        <v>27.5</v>
      </c>
      <c r="L1854" s="80">
        <v>0.17499999999999999</v>
      </c>
      <c r="M1854" s="82">
        <v>23262</v>
      </c>
      <c r="N1854" s="96" t="s">
        <v>43</v>
      </c>
      <c r="O1854" s="23" t="s">
        <v>113</v>
      </c>
      <c r="P1854" s="23" t="s">
        <v>3466</v>
      </c>
      <c r="Q1854" s="23" t="s">
        <v>3473</v>
      </c>
      <c r="R1854" s="23" t="str">
        <f t="shared" si="227"/>
        <v>OK-Canadian-16N-9W-2</v>
      </c>
      <c r="S1854" s="23" t="str">
        <f t="shared" si="224"/>
        <v>16N-9W-2</v>
      </c>
      <c r="T1854" s="23" t="str">
        <f t="shared" si="225"/>
        <v>16</v>
      </c>
      <c r="U1854" s="23" t="str">
        <f t="shared" si="228"/>
        <v>N</v>
      </c>
      <c r="V1854" s="23" t="str">
        <f t="shared" si="226"/>
        <v>9</v>
      </c>
      <c r="W1854" s="23" t="str">
        <f t="shared" si="229"/>
        <v>W</v>
      </c>
      <c r="X1854" s="23" t="str">
        <f t="shared" si="230"/>
        <v>OK</v>
      </c>
      <c r="Y1854" s="184" t="str">
        <f t="shared" si="231"/>
        <v>L0008917</v>
      </c>
      <c r="Z1854" s="28"/>
      <c r="AA1854" s="28"/>
      <c r="AB1854" s="23"/>
    </row>
    <row r="1855" spans="1:28" ht="15">
      <c r="A1855" s="2" t="s">
        <v>8276</v>
      </c>
      <c r="B1855" s="23" t="s">
        <v>13</v>
      </c>
      <c r="C1855" s="2" t="s">
        <v>14</v>
      </c>
      <c r="D1855" s="23" t="s">
        <v>1991</v>
      </c>
      <c r="E1855" s="23" t="s">
        <v>2799</v>
      </c>
      <c r="F1855" s="23" t="s">
        <v>15</v>
      </c>
      <c r="G1855" s="23" t="s">
        <v>3477</v>
      </c>
      <c r="H1855" s="23" t="s">
        <v>3530</v>
      </c>
      <c r="I1855" s="2" t="s">
        <v>16</v>
      </c>
      <c r="J1855" s="81">
        <v>40.65</v>
      </c>
      <c r="K1855" s="76">
        <v>27.974907000000002</v>
      </c>
      <c r="L1855" s="80">
        <v>0.17499999999999999</v>
      </c>
      <c r="M1855" s="82">
        <v>20274</v>
      </c>
      <c r="N1855" s="96" t="s">
        <v>4111</v>
      </c>
      <c r="O1855" s="23" t="s">
        <v>113</v>
      </c>
      <c r="P1855" s="23" t="s">
        <v>3466</v>
      </c>
      <c r="Q1855" s="23" t="s">
        <v>3473</v>
      </c>
      <c r="R1855" s="23" t="str">
        <f t="shared" si="227"/>
        <v>OK-Canadian-16N-9W-2</v>
      </c>
      <c r="S1855" s="23" t="str">
        <f t="shared" si="224"/>
        <v>16N-9W-2</v>
      </c>
      <c r="T1855" s="23" t="str">
        <f t="shared" si="225"/>
        <v>16</v>
      </c>
      <c r="U1855" s="23" t="str">
        <f t="shared" si="228"/>
        <v>N</v>
      </c>
      <c r="V1855" s="23" t="str">
        <f t="shared" si="226"/>
        <v>9</v>
      </c>
      <c r="W1855" s="23" t="str">
        <f t="shared" si="229"/>
        <v>W</v>
      </c>
      <c r="X1855" s="23" t="str">
        <f t="shared" si="230"/>
        <v>OK</v>
      </c>
      <c r="Y1855" s="184" t="str">
        <f t="shared" si="231"/>
        <v>L0008918</v>
      </c>
      <c r="Z1855" s="28"/>
      <c r="AA1855" s="28"/>
      <c r="AB1855" s="23"/>
    </row>
    <row r="1856" spans="1:28" ht="15">
      <c r="A1856" s="23" t="s">
        <v>8277</v>
      </c>
      <c r="B1856" s="23" t="s">
        <v>13</v>
      </c>
      <c r="C1856" s="2" t="s">
        <v>14</v>
      </c>
      <c r="D1856" s="23" t="s">
        <v>1992</v>
      </c>
      <c r="E1856" s="23" t="s">
        <v>2276</v>
      </c>
      <c r="F1856" s="23" t="s">
        <v>15</v>
      </c>
      <c r="G1856" s="23" t="s">
        <v>3477</v>
      </c>
      <c r="H1856" s="23" t="s">
        <v>3530</v>
      </c>
      <c r="I1856" s="2" t="s">
        <v>16</v>
      </c>
      <c r="J1856" s="81">
        <v>39.69</v>
      </c>
      <c r="K1856" s="76">
        <v>1.25</v>
      </c>
      <c r="L1856" s="80">
        <v>0.17499999999999999</v>
      </c>
      <c r="M1856" s="82">
        <v>20288</v>
      </c>
      <c r="N1856" s="96" t="s">
        <v>4112</v>
      </c>
      <c r="O1856" s="23" t="s">
        <v>113</v>
      </c>
      <c r="P1856" s="23" t="s">
        <v>3466</v>
      </c>
      <c r="Q1856" s="23" t="s">
        <v>3473</v>
      </c>
      <c r="R1856" s="23" t="str">
        <f t="shared" si="227"/>
        <v>OK-Canadian-16N-9W-2</v>
      </c>
      <c r="S1856" s="23" t="str">
        <f t="shared" si="224"/>
        <v>16N-9W-2</v>
      </c>
      <c r="T1856" s="23" t="str">
        <f t="shared" si="225"/>
        <v>16</v>
      </c>
      <c r="U1856" s="23" t="str">
        <f t="shared" si="228"/>
        <v>N</v>
      </c>
      <c r="V1856" s="23" t="str">
        <f t="shared" si="226"/>
        <v>9</v>
      </c>
      <c r="W1856" s="23" t="str">
        <f t="shared" si="229"/>
        <v>W</v>
      </c>
      <c r="X1856" s="23" t="str">
        <f t="shared" si="230"/>
        <v>OK</v>
      </c>
      <c r="Y1856" s="184" t="str">
        <f t="shared" si="231"/>
        <v>L0008919</v>
      </c>
      <c r="Z1856" s="28"/>
      <c r="AA1856" s="28"/>
      <c r="AB1856" s="23"/>
    </row>
    <row r="1857" spans="1:28" ht="15">
      <c r="A1857" s="2" t="s">
        <v>8278</v>
      </c>
      <c r="B1857" s="23" t="s">
        <v>13</v>
      </c>
      <c r="C1857" s="2" t="s">
        <v>14</v>
      </c>
      <c r="D1857" s="23" t="s">
        <v>1993</v>
      </c>
      <c r="E1857" s="2" t="s">
        <v>774</v>
      </c>
      <c r="F1857" s="23" t="s">
        <v>15</v>
      </c>
      <c r="G1857" s="23" t="s">
        <v>3477</v>
      </c>
      <c r="H1857" s="23" t="s">
        <v>3530</v>
      </c>
      <c r="I1857" s="2" t="s">
        <v>16</v>
      </c>
      <c r="J1857" s="81">
        <v>40.799999999999997</v>
      </c>
      <c r="K1857" s="76">
        <v>1.25</v>
      </c>
      <c r="L1857" s="80">
        <v>0.17499999999999999</v>
      </c>
      <c r="M1857" s="82">
        <v>20759</v>
      </c>
      <c r="N1857" s="96" t="s">
        <v>4113</v>
      </c>
      <c r="O1857" s="23" t="s">
        <v>113</v>
      </c>
      <c r="P1857" s="23" t="s">
        <v>3466</v>
      </c>
      <c r="Q1857" s="23" t="s">
        <v>3473</v>
      </c>
      <c r="R1857" s="23" t="str">
        <f t="shared" si="227"/>
        <v>OK-Canadian-16N-9W-2</v>
      </c>
      <c r="S1857" s="23" t="str">
        <f t="shared" si="224"/>
        <v>16N-9W-2</v>
      </c>
      <c r="T1857" s="23" t="str">
        <f t="shared" si="225"/>
        <v>16</v>
      </c>
      <c r="U1857" s="23" t="str">
        <f t="shared" si="228"/>
        <v>N</v>
      </c>
      <c r="V1857" s="23" t="str">
        <f t="shared" si="226"/>
        <v>9</v>
      </c>
      <c r="W1857" s="23" t="str">
        <f t="shared" si="229"/>
        <v>W</v>
      </c>
      <c r="X1857" s="23" t="str">
        <f t="shared" si="230"/>
        <v>OK</v>
      </c>
      <c r="Y1857" s="184" t="str">
        <f t="shared" si="231"/>
        <v>L0008920</v>
      </c>
      <c r="Z1857" s="28"/>
      <c r="AA1857" s="28"/>
      <c r="AB1857" s="23"/>
    </row>
    <row r="1858" spans="1:28" ht="15">
      <c r="A1858" s="2" t="s">
        <v>8279</v>
      </c>
      <c r="B1858" s="23" t="s">
        <v>13</v>
      </c>
      <c r="C1858" s="2" t="s">
        <v>14</v>
      </c>
      <c r="D1858" s="23" t="s">
        <v>1994</v>
      </c>
      <c r="E1858" s="23" t="s">
        <v>2552</v>
      </c>
      <c r="F1858" s="23" t="s">
        <v>15</v>
      </c>
      <c r="G1858" s="23" t="s">
        <v>3477</v>
      </c>
      <c r="H1858" s="23" t="s">
        <v>3530</v>
      </c>
      <c r="I1858" s="2" t="s">
        <v>16</v>
      </c>
      <c r="J1858" s="81">
        <v>36.770000000000003</v>
      </c>
      <c r="K1858" s="76">
        <v>2.5</v>
      </c>
      <c r="L1858" s="80">
        <v>0.17499999999999999</v>
      </c>
      <c r="M1858" s="82">
        <v>23331</v>
      </c>
      <c r="N1858" s="96" t="s">
        <v>5798</v>
      </c>
      <c r="O1858" s="23" t="s">
        <v>113</v>
      </c>
      <c r="P1858" s="23" t="s">
        <v>3466</v>
      </c>
      <c r="Q1858" s="23" t="s">
        <v>3473</v>
      </c>
      <c r="R1858" s="23" t="str">
        <f t="shared" si="227"/>
        <v>OK-Canadian-16N-9W-2</v>
      </c>
      <c r="S1858" s="23" t="str">
        <f t="shared" si="224"/>
        <v>16N-9W-2</v>
      </c>
      <c r="T1858" s="23" t="str">
        <f t="shared" si="225"/>
        <v>16</v>
      </c>
      <c r="U1858" s="23" t="str">
        <f t="shared" si="228"/>
        <v>N</v>
      </c>
      <c r="V1858" s="23" t="str">
        <f t="shared" si="226"/>
        <v>9</v>
      </c>
      <c r="W1858" s="23" t="str">
        <f t="shared" si="229"/>
        <v>W</v>
      </c>
      <c r="X1858" s="23" t="str">
        <f t="shared" si="230"/>
        <v>OK</v>
      </c>
      <c r="Y1858" s="184" t="str">
        <f t="shared" si="231"/>
        <v>L0008921</v>
      </c>
      <c r="Z1858" s="28"/>
      <c r="AA1858" s="28"/>
      <c r="AB1858" s="23"/>
    </row>
    <row r="1859" spans="1:28" ht="15">
      <c r="A1859" s="23" t="s">
        <v>8280</v>
      </c>
      <c r="B1859" s="23" t="s">
        <v>13</v>
      </c>
      <c r="C1859" s="2" t="s">
        <v>14</v>
      </c>
      <c r="D1859" s="23" t="s">
        <v>1995</v>
      </c>
      <c r="E1859" s="2" t="s">
        <v>354</v>
      </c>
      <c r="F1859" s="23" t="s">
        <v>15</v>
      </c>
      <c r="G1859" s="23" t="s">
        <v>3477</v>
      </c>
      <c r="H1859" s="23" t="s">
        <v>3530</v>
      </c>
      <c r="I1859" s="2" t="s">
        <v>16</v>
      </c>
      <c r="J1859" s="81">
        <v>37.659999999999997</v>
      </c>
      <c r="K1859" s="76">
        <v>0.625</v>
      </c>
      <c r="L1859" s="80">
        <v>0.17499999999999999</v>
      </c>
      <c r="M1859" s="82">
        <v>20322</v>
      </c>
      <c r="N1859" s="96" t="s">
        <v>5799</v>
      </c>
      <c r="O1859" s="23" t="s">
        <v>113</v>
      </c>
      <c r="P1859" s="23" t="s">
        <v>3466</v>
      </c>
      <c r="Q1859" s="23" t="s">
        <v>3473</v>
      </c>
      <c r="R1859" s="23" t="str">
        <f t="shared" si="227"/>
        <v>OK-Canadian-16N-9W-2</v>
      </c>
      <c r="S1859" s="23" t="str">
        <f t="shared" si="224"/>
        <v>16N-9W-2</v>
      </c>
      <c r="T1859" s="23" t="str">
        <f t="shared" si="225"/>
        <v>16</v>
      </c>
      <c r="U1859" s="23" t="str">
        <f t="shared" si="228"/>
        <v>N</v>
      </c>
      <c r="V1859" s="23" t="str">
        <f t="shared" si="226"/>
        <v>9</v>
      </c>
      <c r="W1859" s="23" t="str">
        <f t="shared" si="229"/>
        <v>W</v>
      </c>
      <c r="X1859" s="23" t="str">
        <f t="shared" si="230"/>
        <v>OK</v>
      </c>
      <c r="Y1859" s="184" t="str">
        <f t="shared" si="231"/>
        <v>L0008922</v>
      </c>
      <c r="Z1859" s="28"/>
      <c r="AA1859" s="28"/>
      <c r="AB1859" s="23"/>
    </row>
    <row r="1860" spans="1:28" ht="15">
      <c r="A1860" s="2" t="s">
        <v>8281</v>
      </c>
      <c r="B1860" s="23" t="s">
        <v>13</v>
      </c>
      <c r="C1860" s="2" t="s">
        <v>14</v>
      </c>
      <c r="D1860" s="23" t="s">
        <v>1996</v>
      </c>
      <c r="E1860" s="2" t="s">
        <v>766</v>
      </c>
      <c r="F1860" s="23" t="s">
        <v>15</v>
      </c>
      <c r="G1860" s="23" t="s">
        <v>3477</v>
      </c>
      <c r="H1860" s="23" t="s">
        <v>3530</v>
      </c>
      <c r="I1860" s="2" t="s">
        <v>16</v>
      </c>
      <c r="J1860" s="81">
        <v>1.34</v>
      </c>
      <c r="K1860" s="76">
        <v>1.43</v>
      </c>
      <c r="L1860" s="80">
        <v>0.17499999999999999</v>
      </c>
      <c r="M1860" s="82">
        <v>20413</v>
      </c>
      <c r="N1860" s="96" t="s">
        <v>3603</v>
      </c>
      <c r="O1860" s="23" t="s">
        <v>113</v>
      </c>
      <c r="P1860" s="23" t="s">
        <v>3466</v>
      </c>
      <c r="Q1860" s="23" t="s">
        <v>3473</v>
      </c>
      <c r="R1860" s="23" t="str">
        <f t="shared" si="227"/>
        <v>OK-Canadian-16N-9W-2</v>
      </c>
      <c r="S1860" s="23" t="str">
        <f t="shared" si="224"/>
        <v>16N-9W-2</v>
      </c>
      <c r="T1860" s="23" t="str">
        <f t="shared" si="225"/>
        <v>16</v>
      </c>
      <c r="U1860" s="23" t="str">
        <f t="shared" si="228"/>
        <v>N</v>
      </c>
      <c r="V1860" s="23" t="str">
        <f t="shared" si="226"/>
        <v>9</v>
      </c>
      <c r="W1860" s="23" t="str">
        <f t="shared" si="229"/>
        <v>W</v>
      </c>
      <c r="X1860" s="23" t="str">
        <f t="shared" si="230"/>
        <v>OK</v>
      </c>
      <c r="Y1860" s="184" t="str">
        <f t="shared" si="231"/>
        <v>L0008923</v>
      </c>
      <c r="Z1860" s="28"/>
      <c r="AA1860" s="28"/>
      <c r="AB1860" s="23"/>
    </row>
    <row r="1861" spans="1:28" ht="15">
      <c r="A1861" s="2" t="s">
        <v>8282</v>
      </c>
      <c r="B1861" s="23" t="s">
        <v>13</v>
      </c>
      <c r="C1861" s="2" t="s">
        <v>14</v>
      </c>
      <c r="D1861" s="23" t="s">
        <v>1997</v>
      </c>
      <c r="E1861" s="2" t="s">
        <v>1051</v>
      </c>
      <c r="F1861" s="23" t="s">
        <v>15</v>
      </c>
      <c r="G1861" s="23" t="s">
        <v>3477</v>
      </c>
      <c r="H1861" s="23" t="s">
        <v>3530</v>
      </c>
      <c r="I1861" s="2" t="s">
        <v>16</v>
      </c>
      <c r="J1861" s="81">
        <v>40.19</v>
      </c>
      <c r="K1861" s="76">
        <v>18</v>
      </c>
      <c r="L1861" s="80">
        <v>0.17499999999999999</v>
      </c>
      <c r="M1861" s="82">
        <v>20590</v>
      </c>
      <c r="N1861" s="96" t="s">
        <v>3604</v>
      </c>
      <c r="O1861" s="23" t="s">
        <v>110</v>
      </c>
      <c r="P1861" s="23" t="s">
        <v>3466</v>
      </c>
      <c r="Q1861" s="23" t="s">
        <v>3473</v>
      </c>
      <c r="R1861" s="23" t="str">
        <f t="shared" si="227"/>
        <v>OK-Canadian-16N-9W-11</v>
      </c>
      <c r="S1861" s="23" t="str">
        <f t="shared" si="224"/>
        <v>16N-9W-11</v>
      </c>
      <c r="T1861" s="23" t="str">
        <f t="shared" si="225"/>
        <v>16</v>
      </c>
      <c r="U1861" s="23" t="str">
        <f t="shared" si="228"/>
        <v>N</v>
      </c>
      <c r="V1861" s="23" t="str">
        <f t="shared" si="226"/>
        <v>9</v>
      </c>
      <c r="W1861" s="23" t="str">
        <f t="shared" si="229"/>
        <v>W</v>
      </c>
      <c r="X1861" s="23" t="str">
        <f t="shared" si="230"/>
        <v>OK</v>
      </c>
      <c r="Y1861" s="184" t="str">
        <f t="shared" si="231"/>
        <v>L0008924</v>
      </c>
      <c r="Z1861" s="28"/>
      <c r="AA1861" s="28"/>
      <c r="AB1861" s="23"/>
    </row>
    <row r="1862" spans="1:28" ht="15">
      <c r="A1862" s="23" t="s">
        <v>8283</v>
      </c>
      <c r="B1862" s="23" t="s">
        <v>13</v>
      </c>
      <c r="C1862" s="2" t="s">
        <v>14</v>
      </c>
      <c r="D1862" s="23" t="s">
        <v>1998</v>
      </c>
      <c r="E1862" s="2" t="s">
        <v>215</v>
      </c>
      <c r="F1862" s="23" t="s">
        <v>15</v>
      </c>
      <c r="G1862" s="23" t="s">
        <v>3477</v>
      </c>
      <c r="H1862" s="23" t="s">
        <v>3530</v>
      </c>
      <c r="I1862" s="2" t="s">
        <v>16</v>
      </c>
      <c r="J1862" s="81">
        <v>43.37</v>
      </c>
      <c r="K1862" s="76">
        <v>5</v>
      </c>
      <c r="L1862" s="80">
        <v>0.17499999999999999</v>
      </c>
      <c r="M1862" s="82">
        <v>23200</v>
      </c>
      <c r="N1862" s="96" t="s">
        <v>5800</v>
      </c>
      <c r="O1862" s="23" t="s">
        <v>110</v>
      </c>
      <c r="P1862" s="23" t="s">
        <v>3466</v>
      </c>
      <c r="Q1862" s="23" t="s">
        <v>3473</v>
      </c>
      <c r="R1862" s="23" t="str">
        <f t="shared" si="227"/>
        <v>OK-Canadian-16N-9W-11</v>
      </c>
      <c r="S1862" s="23" t="str">
        <f t="shared" si="224"/>
        <v>16N-9W-11</v>
      </c>
      <c r="T1862" s="23" t="str">
        <f t="shared" si="225"/>
        <v>16</v>
      </c>
      <c r="U1862" s="23" t="str">
        <f t="shared" si="228"/>
        <v>N</v>
      </c>
      <c r="V1862" s="23" t="str">
        <f t="shared" si="226"/>
        <v>9</v>
      </c>
      <c r="W1862" s="23" t="str">
        <f t="shared" si="229"/>
        <v>W</v>
      </c>
      <c r="X1862" s="23" t="str">
        <f t="shared" si="230"/>
        <v>OK</v>
      </c>
      <c r="Y1862" s="184" t="str">
        <f t="shared" si="231"/>
        <v>L0008925</v>
      </c>
      <c r="Z1862" s="28"/>
      <c r="AA1862" s="28"/>
      <c r="AB1862" s="23"/>
    </row>
    <row r="1863" spans="1:28" ht="15">
      <c r="A1863" s="2" t="s">
        <v>8284</v>
      </c>
      <c r="B1863" s="23" t="s">
        <v>13</v>
      </c>
      <c r="C1863" s="2" t="s">
        <v>14</v>
      </c>
      <c r="D1863" s="23" t="s">
        <v>1999</v>
      </c>
      <c r="E1863" s="23" t="s">
        <v>3188</v>
      </c>
      <c r="F1863" s="23" t="s">
        <v>15</v>
      </c>
      <c r="G1863" s="23" t="s">
        <v>3477</v>
      </c>
      <c r="H1863" s="23" t="s">
        <v>3530</v>
      </c>
      <c r="I1863" s="2" t="s">
        <v>16</v>
      </c>
      <c r="J1863" s="81">
        <v>44.36</v>
      </c>
      <c r="K1863" s="76">
        <v>2</v>
      </c>
      <c r="L1863" s="80">
        <v>0.17499999999999999</v>
      </c>
      <c r="M1863" s="82">
        <v>20196</v>
      </c>
      <c r="N1863" s="96" t="s">
        <v>5801</v>
      </c>
      <c r="O1863" s="23" t="s">
        <v>110</v>
      </c>
      <c r="P1863" s="23" t="s">
        <v>3466</v>
      </c>
      <c r="Q1863" s="23" t="s">
        <v>3473</v>
      </c>
      <c r="R1863" s="23" t="str">
        <f t="shared" si="227"/>
        <v>OK-Canadian-16N-9W-11</v>
      </c>
      <c r="S1863" s="23" t="str">
        <f t="shared" si="224"/>
        <v>16N-9W-11</v>
      </c>
      <c r="T1863" s="23" t="str">
        <f t="shared" si="225"/>
        <v>16</v>
      </c>
      <c r="U1863" s="23" t="str">
        <f t="shared" si="228"/>
        <v>N</v>
      </c>
      <c r="V1863" s="23" t="str">
        <f t="shared" si="226"/>
        <v>9</v>
      </c>
      <c r="W1863" s="23" t="str">
        <f t="shared" si="229"/>
        <v>W</v>
      </c>
      <c r="X1863" s="23" t="str">
        <f t="shared" si="230"/>
        <v>OK</v>
      </c>
      <c r="Y1863" s="184" t="str">
        <f t="shared" si="231"/>
        <v>L0008926</v>
      </c>
      <c r="Z1863" s="28"/>
      <c r="AA1863" s="28"/>
      <c r="AB1863" s="23"/>
    </row>
    <row r="1864" spans="1:28" ht="15">
      <c r="A1864" s="2" t="s">
        <v>8285</v>
      </c>
      <c r="B1864" s="23" t="s">
        <v>13</v>
      </c>
      <c r="C1864" s="2" t="s">
        <v>14</v>
      </c>
      <c r="D1864" s="23" t="s">
        <v>2000</v>
      </c>
      <c r="E1864" s="23" t="s">
        <v>2864</v>
      </c>
      <c r="F1864" s="23" t="s">
        <v>15</v>
      </c>
      <c r="G1864" s="23" t="s">
        <v>3477</v>
      </c>
      <c r="H1864" s="23" t="s">
        <v>3530</v>
      </c>
      <c r="I1864" s="2" t="s">
        <v>16</v>
      </c>
      <c r="J1864" s="81">
        <v>41.18</v>
      </c>
      <c r="K1864" s="76">
        <v>5</v>
      </c>
      <c r="L1864" s="80">
        <v>0.17499999999999999</v>
      </c>
      <c r="M1864" s="82">
        <v>20210</v>
      </c>
      <c r="N1864" s="96" t="s">
        <v>5802</v>
      </c>
      <c r="O1864" s="23" t="s">
        <v>110</v>
      </c>
      <c r="P1864" s="23" t="s">
        <v>3466</v>
      </c>
      <c r="Q1864" s="23" t="s">
        <v>3473</v>
      </c>
      <c r="R1864" s="23" t="str">
        <f t="shared" si="227"/>
        <v>OK-Canadian-16N-9W-11</v>
      </c>
      <c r="S1864" s="23" t="str">
        <f t="shared" ref="S1864:S1927" si="232">_xlfn.TEXTAFTER(R1864,"-",2,1,0,"ERROR")</f>
        <v>16N-9W-11</v>
      </c>
      <c r="T1864" s="23" t="str">
        <f t="shared" ref="T1864:T1927" si="233">_xlfn.TEXTBEFORE(P1864,U1864)</f>
        <v>16</v>
      </c>
      <c r="U1864" s="23" t="str">
        <f t="shared" si="228"/>
        <v>N</v>
      </c>
      <c r="V1864" s="23" t="str">
        <f t="shared" ref="V1864:V1927" si="234">_xlfn.TEXTBEFORE(Q1864,W1864)</f>
        <v>9</v>
      </c>
      <c r="W1864" s="23" t="str">
        <f t="shared" si="229"/>
        <v>W</v>
      </c>
      <c r="X1864" s="23" t="str">
        <f t="shared" si="230"/>
        <v>OK</v>
      </c>
      <c r="Y1864" s="184" t="str">
        <f t="shared" si="231"/>
        <v>L0008927</v>
      </c>
      <c r="Z1864" s="28"/>
      <c r="AA1864" s="28"/>
      <c r="AB1864" s="23"/>
    </row>
    <row r="1865" spans="1:28" ht="15">
      <c r="A1865" s="23" t="s">
        <v>8286</v>
      </c>
      <c r="B1865" s="23" t="s">
        <v>13</v>
      </c>
      <c r="C1865" s="2" t="s">
        <v>14</v>
      </c>
      <c r="D1865" s="23" t="s">
        <v>2001</v>
      </c>
      <c r="E1865" s="23" t="s">
        <v>201</v>
      </c>
      <c r="F1865" s="23" t="s">
        <v>15</v>
      </c>
      <c r="G1865" s="23" t="s">
        <v>3477</v>
      </c>
      <c r="H1865" s="23" t="s">
        <v>3530</v>
      </c>
      <c r="I1865" s="2" t="s">
        <v>16</v>
      </c>
      <c r="J1865" s="81">
        <v>81.81</v>
      </c>
      <c r="K1865" s="76">
        <v>60</v>
      </c>
      <c r="L1865" s="80">
        <v>0.17499999999999999</v>
      </c>
      <c r="M1865" s="82">
        <v>20747</v>
      </c>
      <c r="N1865" s="96" t="s">
        <v>3605</v>
      </c>
      <c r="O1865" s="23" t="s">
        <v>110</v>
      </c>
      <c r="P1865" s="23" t="s">
        <v>3466</v>
      </c>
      <c r="Q1865" s="23" t="s">
        <v>3473</v>
      </c>
      <c r="R1865" s="23" t="str">
        <f t="shared" ref="R1865:R1928" si="235">_xlfn.TEXTJOIN("-",TRUE,F1865,G1865,P1865,Q1865,O1865)</f>
        <v>OK-Canadian-16N-9W-11</v>
      </c>
      <c r="S1865" s="23" t="str">
        <f t="shared" si="232"/>
        <v>16N-9W-11</v>
      </c>
      <c r="T1865" s="23" t="str">
        <f t="shared" si="233"/>
        <v>16</v>
      </c>
      <c r="U1865" s="23" t="str">
        <f t="shared" ref="U1865:U1928" si="236">RIGHT(P1865,1)</f>
        <v>N</v>
      </c>
      <c r="V1865" s="23" t="str">
        <f t="shared" si="234"/>
        <v>9</v>
      </c>
      <c r="W1865" s="23" t="str">
        <f t="shared" ref="W1865:W1928" si="237">RIGHT(Q1865,1)</f>
        <v>W</v>
      </c>
      <c r="X1865" s="23" t="str">
        <f t="shared" ref="X1865:X1928" si="238">LEFT(A1865,2)</f>
        <v>OK</v>
      </c>
      <c r="Y1865" s="184" t="str">
        <f t="shared" ref="Y1865:Y1928" si="239">MID(A1865,4,8)</f>
        <v>L0008928</v>
      </c>
      <c r="Z1865" s="28"/>
      <c r="AA1865" s="28"/>
      <c r="AB1865" s="23"/>
    </row>
    <row r="1866" spans="1:28" ht="15">
      <c r="A1866" s="2" t="s">
        <v>8287</v>
      </c>
      <c r="B1866" s="23" t="s">
        <v>13</v>
      </c>
      <c r="C1866" s="2" t="s">
        <v>14</v>
      </c>
      <c r="D1866" s="23" t="s">
        <v>2002</v>
      </c>
      <c r="E1866" s="2" t="s">
        <v>215</v>
      </c>
      <c r="F1866" s="23" t="s">
        <v>15</v>
      </c>
      <c r="G1866" s="23" t="s">
        <v>3477</v>
      </c>
      <c r="H1866" s="23" t="s">
        <v>3530</v>
      </c>
      <c r="I1866" s="2" t="s">
        <v>16</v>
      </c>
      <c r="J1866" s="81">
        <v>72.63</v>
      </c>
      <c r="K1866" s="76">
        <v>5</v>
      </c>
      <c r="L1866" s="80">
        <v>0.17499999999999999</v>
      </c>
      <c r="M1866" s="82">
        <v>23277</v>
      </c>
      <c r="N1866" s="96" t="s">
        <v>3606</v>
      </c>
      <c r="O1866" s="23" t="s">
        <v>110</v>
      </c>
      <c r="P1866" s="23" t="s">
        <v>3466</v>
      </c>
      <c r="Q1866" s="23" t="s">
        <v>3473</v>
      </c>
      <c r="R1866" s="23" t="str">
        <f t="shared" si="235"/>
        <v>OK-Canadian-16N-9W-11</v>
      </c>
      <c r="S1866" s="23" t="str">
        <f t="shared" si="232"/>
        <v>16N-9W-11</v>
      </c>
      <c r="T1866" s="23" t="str">
        <f t="shared" si="233"/>
        <v>16</v>
      </c>
      <c r="U1866" s="23" t="str">
        <f t="shared" si="236"/>
        <v>N</v>
      </c>
      <c r="V1866" s="23" t="str">
        <f t="shared" si="234"/>
        <v>9</v>
      </c>
      <c r="W1866" s="23" t="str">
        <f t="shared" si="237"/>
        <v>W</v>
      </c>
      <c r="X1866" s="23" t="str">
        <f t="shared" si="238"/>
        <v>OK</v>
      </c>
      <c r="Y1866" s="184" t="str">
        <f t="shared" si="239"/>
        <v>L0008929</v>
      </c>
      <c r="Z1866" s="28"/>
      <c r="AA1866" s="28"/>
      <c r="AB1866" s="23"/>
    </row>
    <row r="1867" spans="1:28" ht="15">
      <c r="A1867" s="2" t="s">
        <v>8288</v>
      </c>
      <c r="B1867" s="23" t="s">
        <v>13</v>
      </c>
      <c r="C1867" s="2" t="s">
        <v>14</v>
      </c>
      <c r="D1867" s="23" t="s">
        <v>2003</v>
      </c>
      <c r="E1867" s="2" t="s">
        <v>723</v>
      </c>
      <c r="F1867" s="23" t="s">
        <v>15</v>
      </c>
      <c r="G1867" s="23" t="s">
        <v>3477</v>
      </c>
      <c r="H1867" s="23" t="s">
        <v>3530</v>
      </c>
      <c r="I1867" s="2" t="s">
        <v>16</v>
      </c>
      <c r="J1867" s="81">
        <v>38.83</v>
      </c>
      <c r="K1867" s="76">
        <v>40</v>
      </c>
      <c r="L1867" s="80">
        <v>0.17499999999999999</v>
      </c>
      <c r="M1867" s="82">
        <v>20090</v>
      </c>
      <c r="N1867" s="96" t="s">
        <v>4761</v>
      </c>
      <c r="O1867" s="23" t="s">
        <v>110</v>
      </c>
      <c r="P1867" s="23" t="s">
        <v>3466</v>
      </c>
      <c r="Q1867" s="23" t="s">
        <v>3473</v>
      </c>
      <c r="R1867" s="23" t="str">
        <f t="shared" si="235"/>
        <v>OK-Canadian-16N-9W-11</v>
      </c>
      <c r="S1867" s="23" t="str">
        <f t="shared" si="232"/>
        <v>16N-9W-11</v>
      </c>
      <c r="T1867" s="23" t="str">
        <f t="shared" si="233"/>
        <v>16</v>
      </c>
      <c r="U1867" s="23" t="str">
        <f t="shared" si="236"/>
        <v>N</v>
      </c>
      <c r="V1867" s="23" t="str">
        <f t="shared" si="234"/>
        <v>9</v>
      </c>
      <c r="W1867" s="23" t="str">
        <f t="shared" si="237"/>
        <v>W</v>
      </c>
      <c r="X1867" s="23" t="str">
        <f t="shared" si="238"/>
        <v>OK</v>
      </c>
      <c r="Y1867" s="184" t="str">
        <f t="shared" si="239"/>
        <v>L0008930</v>
      </c>
      <c r="Z1867" s="28"/>
      <c r="AA1867" s="28"/>
      <c r="AB1867" s="23"/>
    </row>
    <row r="1868" spans="1:28" ht="15">
      <c r="A1868" s="23" t="s">
        <v>8289</v>
      </c>
      <c r="B1868" s="23" t="s">
        <v>13</v>
      </c>
      <c r="C1868" s="2" t="s">
        <v>14</v>
      </c>
      <c r="D1868" s="23" t="s">
        <v>2004</v>
      </c>
      <c r="E1868" s="23" t="s">
        <v>2799</v>
      </c>
      <c r="F1868" s="23" t="s">
        <v>15</v>
      </c>
      <c r="G1868" s="23" t="s">
        <v>3477</v>
      </c>
      <c r="H1868" s="23" t="s">
        <v>3530</v>
      </c>
      <c r="I1868" s="2" t="s">
        <v>16</v>
      </c>
      <c r="J1868" s="81">
        <v>76.67</v>
      </c>
      <c r="K1868" s="76">
        <v>5</v>
      </c>
      <c r="L1868" s="80">
        <v>0.17499999999999999</v>
      </c>
      <c r="M1868" s="82">
        <v>20287</v>
      </c>
      <c r="N1868" s="96" t="s">
        <v>4114</v>
      </c>
      <c r="O1868" s="23" t="s">
        <v>110</v>
      </c>
      <c r="P1868" s="23" t="s">
        <v>3466</v>
      </c>
      <c r="Q1868" s="23" t="s">
        <v>3473</v>
      </c>
      <c r="R1868" s="23" t="str">
        <f t="shared" si="235"/>
        <v>OK-Canadian-16N-9W-11</v>
      </c>
      <c r="S1868" s="23" t="str">
        <f t="shared" si="232"/>
        <v>16N-9W-11</v>
      </c>
      <c r="T1868" s="23" t="str">
        <f t="shared" si="233"/>
        <v>16</v>
      </c>
      <c r="U1868" s="23" t="str">
        <f t="shared" si="236"/>
        <v>N</v>
      </c>
      <c r="V1868" s="23" t="str">
        <f t="shared" si="234"/>
        <v>9</v>
      </c>
      <c r="W1868" s="23" t="str">
        <f t="shared" si="237"/>
        <v>W</v>
      </c>
      <c r="X1868" s="23" t="str">
        <f t="shared" si="238"/>
        <v>OK</v>
      </c>
      <c r="Y1868" s="184" t="str">
        <f t="shared" si="239"/>
        <v>L0008931</v>
      </c>
      <c r="Z1868" s="28"/>
      <c r="AA1868" s="28"/>
      <c r="AB1868" s="23"/>
    </row>
    <row r="1869" spans="1:28" ht="15">
      <c r="A1869" s="2" t="s">
        <v>8290</v>
      </c>
      <c r="B1869" s="23" t="s">
        <v>13</v>
      </c>
      <c r="C1869" s="2" t="s">
        <v>14</v>
      </c>
      <c r="D1869" s="23" t="s">
        <v>2005</v>
      </c>
      <c r="E1869" s="2" t="s">
        <v>995</v>
      </c>
      <c r="F1869" s="23" t="s">
        <v>15</v>
      </c>
      <c r="G1869" s="23" t="s">
        <v>3477</v>
      </c>
      <c r="H1869" s="23" t="s">
        <v>3530</v>
      </c>
      <c r="I1869" s="2" t="s">
        <v>16</v>
      </c>
      <c r="J1869" s="81">
        <v>77.34</v>
      </c>
      <c r="K1869" s="76">
        <v>5</v>
      </c>
      <c r="L1869" s="80">
        <v>0.17499999999999999</v>
      </c>
      <c r="M1869" s="82">
        <v>20757</v>
      </c>
      <c r="N1869" s="96" t="s">
        <v>4115</v>
      </c>
      <c r="O1869" s="23" t="s">
        <v>110</v>
      </c>
      <c r="P1869" s="23" t="s">
        <v>3466</v>
      </c>
      <c r="Q1869" s="23" t="s">
        <v>3473</v>
      </c>
      <c r="R1869" s="23" t="str">
        <f t="shared" si="235"/>
        <v>OK-Canadian-16N-9W-11</v>
      </c>
      <c r="S1869" s="23" t="str">
        <f t="shared" si="232"/>
        <v>16N-9W-11</v>
      </c>
      <c r="T1869" s="23" t="str">
        <f t="shared" si="233"/>
        <v>16</v>
      </c>
      <c r="U1869" s="23" t="str">
        <f t="shared" si="236"/>
        <v>N</v>
      </c>
      <c r="V1869" s="23" t="str">
        <f t="shared" si="234"/>
        <v>9</v>
      </c>
      <c r="W1869" s="23" t="str">
        <f t="shared" si="237"/>
        <v>W</v>
      </c>
      <c r="X1869" s="23" t="str">
        <f t="shared" si="238"/>
        <v>OK</v>
      </c>
      <c r="Y1869" s="184" t="str">
        <f t="shared" si="239"/>
        <v>L0008932</v>
      </c>
      <c r="Z1869" s="28"/>
      <c r="AA1869" s="28"/>
      <c r="AB1869" s="23"/>
    </row>
    <row r="1870" spans="1:28" ht="15">
      <c r="A1870" s="2" t="s">
        <v>8291</v>
      </c>
      <c r="B1870" s="23" t="s">
        <v>13</v>
      </c>
      <c r="C1870" s="2" t="s">
        <v>14</v>
      </c>
      <c r="D1870" s="23" t="s">
        <v>2006</v>
      </c>
      <c r="E1870" s="23" t="s">
        <v>3188</v>
      </c>
      <c r="F1870" s="23" t="s">
        <v>15</v>
      </c>
      <c r="G1870" s="23" t="s">
        <v>3477</v>
      </c>
      <c r="H1870" s="23" t="s">
        <v>3530</v>
      </c>
      <c r="I1870" s="2" t="s">
        <v>16</v>
      </c>
      <c r="J1870" s="81">
        <v>79.150000000000006</v>
      </c>
      <c r="K1870" s="76">
        <v>5</v>
      </c>
      <c r="L1870" s="80">
        <v>0.17499999999999999</v>
      </c>
      <c r="M1870" s="82">
        <v>23277</v>
      </c>
      <c r="N1870" s="96" t="s">
        <v>4116</v>
      </c>
      <c r="O1870" s="23" t="s">
        <v>110</v>
      </c>
      <c r="P1870" s="23" t="s">
        <v>3466</v>
      </c>
      <c r="Q1870" s="23" t="s">
        <v>3473</v>
      </c>
      <c r="R1870" s="23" t="str">
        <f t="shared" si="235"/>
        <v>OK-Canadian-16N-9W-11</v>
      </c>
      <c r="S1870" s="23" t="str">
        <f t="shared" si="232"/>
        <v>16N-9W-11</v>
      </c>
      <c r="T1870" s="23" t="str">
        <f t="shared" si="233"/>
        <v>16</v>
      </c>
      <c r="U1870" s="23" t="str">
        <f t="shared" si="236"/>
        <v>N</v>
      </c>
      <c r="V1870" s="23" t="str">
        <f t="shared" si="234"/>
        <v>9</v>
      </c>
      <c r="W1870" s="23" t="str">
        <f t="shared" si="237"/>
        <v>W</v>
      </c>
      <c r="X1870" s="23" t="str">
        <f t="shared" si="238"/>
        <v>OK</v>
      </c>
      <c r="Y1870" s="184" t="str">
        <f t="shared" si="239"/>
        <v>L0008933</v>
      </c>
      <c r="Z1870" s="28"/>
      <c r="AA1870" s="28"/>
      <c r="AB1870" s="23"/>
    </row>
    <row r="1871" spans="1:28" ht="15">
      <c r="A1871" s="23" t="s">
        <v>8292</v>
      </c>
      <c r="B1871" s="23" t="s">
        <v>13</v>
      </c>
      <c r="C1871" s="2" t="s">
        <v>14</v>
      </c>
      <c r="D1871" s="23" t="s">
        <v>2007</v>
      </c>
      <c r="E1871" s="23" t="s">
        <v>2404</v>
      </c>
      <c r="F1871" s="23" t="s">
        <v>15</v>
      </c>
      <c r="G1871" s="23" t="s">
        <v>3477</v>
      </c>
      <c r="H1871" s="23" t="s">
        <v>3530</v>
      </c>
      <c r="I1871" s="2" t="s">
        <v>16</v>
      </c>
      <c r="J1871" s="81">
        <v>38.97</v>
      </c>
      <c r="K1871" s="76">
        <v>1</v>
      </c>
      <c r="L1871" s="80">
        <v>0.17499999999999999</v>
      </c>
      <c r="M1871" s="82">
        <v>20196</v>
      </c>
      <c r="N1871" s="96" t="s">
        <v>5803</v>
      </c>
      <c r="O1871" s="23" t="s">
        <v>110</v>
      </c>
      <c r="P1871" s="23" t="s">
        <v>3466</v>
      </c>
      <c r="Q1871" s="23" t="s">
        <v>3473</v>
      </c>
      <c r="R1871" s="23" t="str">
        <f t="shared" si="235"/>
        <v>OK-Canadian-16N-9W-11</v>
      </c>
      <c r="S1871" s="23" t="str">
        <f t="shared" si="232"/>
        <v>16N-9W-11</v>
      </c>
      <c r="T1871" s="23" t="str">
        <f t="shared" si="233"/>
        <v>16</v>
      </c>
      <c r="U1871" s="23" t="str">
        <f t="shared" si="236"/>
        <v>N</v>
      </c>
      <c r="V1871" s="23" t="str">
        <f t="shared" si="234"/>
        <v>9</v>
      </c>
      <c r="W1871" s="23" t="str">
        <f t="shared" si="237"/>
        <v>W</v>
      </c>
      <c r="X1871" s="23" t="str">
        <f t="shared" si="238"/>
        <v>OK</v>
      </c>
      <c r="Y1871" s="184" t="str">
        <f t="shared" si="239"/>
        <v>L0008934</v>
      </c>
      <c r="Z1871" s="28"/>
      <c r="AA1871" s="28"/>
      <c r="AB1871" s="23"/>
    </row>
    <row r="1872" spans="1:28" ht="15">
      <c r="A1872" s="2" t="s">
        <v>8293</v>
      </c>
      <c r="B1872" s="23" t="s">
        <v>13</v>
      </c>
      <c r="C1872" s="2" t="s">
        <v>14</v>
      </c>
      <c r="D1872" s="23" t="s">
        <v>2008</v>
      </c>
      <c r="E1872" s="23" t="s">
        <v>2864</v>
      </c>
      <c r="F1872" s="23" t="s">
        <v>15</v>
      </c>
      <c r="G1872" s="23" t="s">
        <v>3477</v>
      </c>
      <c r="H1872" s="23" t="s">
        <v>3530</v>
      </c>
      <c r="I1872" s="2" t="s">
        <v>16</v>
      </c>
      <c r="J1872" s="81">
        <v>35.96</v>
      </c>
      <c r="K1872" s="76">
        <v>0.45840700000000001</v>
      </c>
      <c r="L1872" s="80">
        <v>0.17499999999999999</v>
      </c>
      <c r="M1872" s="82">
        <v>20210</v>
      </c>
      <c r="N1872" s="96" t="s">
        <v>3607</v>
      </c>
      <c r="O1872" s="23" t="s">
        <v>110</v>
      </c>
      <c r="P1872" s="23" t="s">
        <v>3466</v>
      </c>
      <c r="Q1872" s="23" t="s">
        <v>3473</v>
      </c>
      <c r="R1872" s="23" t="str">
        <f t="shared" si="235"/>
        <v>OK-Canadian-16N-9W-11</v>
      </c>
      <c r="S1872" s="23" t="str">
        <f t="shared" si="232"/>
        <v>16N-9W-11</v>
      </c>
      <c r="T1872" s="23" t="str">
        <f t="shared" si="233"/>
        <v>16</v>
      </c>
      <c r="U1872" s="23" t="str">
        <f t="shared" si="236"/>
        <v>N</v>
      </c>
      <c r="V1872" s="23" t="str">
        <f t="shared" si="234"/>
        <v>9</v>
      </c>
      <c r="W1872" s="23" t="str">
        <f t="shared" si="237"/>
        <v>W</v>
      </c>
      <c r="X1872" s="23" t="str">
        <f t="shared" si="238"/>
        <v>OK</v>
      </c>
      <c r="Y1872" s="184" t="str">
        <f t="shared" si="239"/>
        <v>L0008935</v>
      </c>
      <c r="Z1872" s="28"/>
      <c r="AA1872" s="28"/>
      <c r="AB1872" s="23"/>
    </row>
    <row r="1873" spans="1:28" ht="15">
      <c r="A1873" s="2" t="s">
        <v>8294</v>
      </c>
      <c r="B1873" s="23" t="s">
        <v>13</v>
      </c>
      <c r="C1873" s="2" t="s">
        <v>14</v>
      </c>
      <c r="D1873" s="23" t="s">
        <v>2009</v>
      </c>
      <c r="E1873" s="2" t="s">
        <v>1327</v>
      </c>
      <c r="F1873" s="23" t="s">
        <v>15</v>
      </c>
      <c r="G1873" s="23" t="s">
        <v>3477</v>
      </c>
      <c r="H1873" s="23" t="s">
        <v>3530</v>
      </c>
      <c r="I1873" s="2" t="s">
        <v>16</v>
      </c>
      <c r="J1873" s="81">
        <v>41.4</v>
      </c>
      <c r="K1873" s="76">
        <v>0.61946900000000005</v>
      </c>
      <c r="L1873" s="80">
        <v>0.17499999999999999</v>
      </c>
      <c r="M1873" s="82">
        <v>20680</v>
      </c>
      <c r="N1873" s="96" t="s">
        <v>4762</v>
      </c>
      <c r="O1873" s="23" t="s">
        <v>110</v>
      </c>
      <c r="P1873" s="23" t="s">
        <v>3466</v>
      </c>
      <c r="Q1873" s="23" t="s">
        <v>3473</v>
      </c>
      <c r="R1873" s="23" t="str">
        <f t="shared" si="235"/>
        <v>OK-Canadian-16N-9W-11</v>
      </c>
      <c r="S1873" s="23" t="str">
        <f t="shared" si="232"/>
        <v>16N-9W-11</v>
      </c>
      <c r="T1873" s="23" t="str">
        <f t="shared" si="233"/>
        <v>16</v>
      </c>
      <c r="U1873" s="23" t="str">
        <f t="shared" si="236"/>
        <v>N</v>
      </c>
      <c r="V1873" s="23" t="str">
        <f t="shared" si="234"/>
        <v>9</v>
      </c>
      <c r="W1873" s="23" t="str">
        <f t="shared" si="237"/>
        <v>W</v>
      </c>
      <c r="X1873" s="23" t="str">
        <f t="shared" si="238"/>
        <v>OK</v>
      </c>
      <c r="Y1873" s="184" t="str">
        <f t="shared" si="239"/>
        <v>L0008936</v>
      </c>
      <c r="Z1873" s="28"/>
      <c r="AA1873" s="28"/>
      <c r="AB1873" s="23"/>
    </row>
    <row r="1874" spans="1:28" ht="15">
      <c r="A1874" s="23" t="s">
        <v>8295</v>
      </c>
      <c r="B1874" s="23" t="s">
        <v>13</v>
      </c>
      <c r="C1874" s="2" t="s">
        <v>14</v>
      </c>
      <c r="D1874" s="23" t="s">
        <v>160</v>
      </c>
      <c r="E1874" s="2" t="s">
        <v>774</v>
      </c>
      <c r="F1874" s="23" t="s">
        <v>15</v>
      </c>
      <c r="G1874" s="23" t="s">
        <v>3477</v>
      </c>
      <c r="H1874" s="23" t="s">
        <v>3530</v>
      </c>
      <c r="I1874" s="2" t="s">
        <v>16</v>
      </c>
      <c r="J1874" s="81">
        <v>37.770000000000003</v>
      </c>
      <c r="K1874" s="76">
        <v>8.0531000000000005E-2</v>
      </c>
      <c r="L1874" s="80">
        <v>0.17499999999999999</v>
      </c>
      <c r="M1874" s="82">
        <v>23386</v>
      </c>
      <c r="N1874" s="96" t="s">
        <v>4117</v>
      </c>
      <c r="O1874" s="23" t="s">
        <v>110</v>
      </c>
      <c r="P1874" s="23" t="s">
        <v>3466</v>
      </c>
      <c r="Q1874" s="23" t="s">
        <v>3473</v>
      </c>
      <c r="R1874" s="23" t="str">
        <f t="shared" si="235"/>
        <v>OK-Canadian-16N-9W-11</v>
      </c>
      <c r="S1874" s="23" t="str">
        <f t="shared" si="232"/>
        <v>16N-9W-11</v>
      </c>
      <c r="T1874" s="23" t="str">
        <f t="shared" si="233"/>
        <v>16</v>
      </c>
      <c r="U1874" s="23" t="str">
        <f t="shared" si="236"/>
        <v>N</v>
      </c>
      <c r="V1874" s="23" t="str">
        <f t="shared" si="234"/>
        <v>9</v>
      </c>
      <c r="W1874" s="23" t="str">
        <f t="shared" si="237"/>
        <v>W</v>
      </c>
      <c r="X1874" s="23" t="str">
        <f t="shared" si="238"/>
        <v>OK</v>
      </c>
      <c r="Y1874" s="184" t="str">
        <f t="shared" si="239"/>
        <v>L0008937</v>
      </c>
      <c r="Z1874" s="28"/>
      <c r="AA1874" s="28"/>
      <c r="AB1874" s="23"/>
    </row>
    <row r="1875" spans="1:28" ht="15">
      <c r="A1875" s="2" t="s">
        <v>8296</v>
      </c>
      <c r="B1875" s="23" t="s">
        <v>13</v>
      </c>
      <c r="C1875" s="2" t="s">
        <v>14</v>
      </c>
      <c r="D1875" s="23" t="s">
        <v>2010</v>
      </c>
      <c r="E1875" s="23" t="s">
        <v>201</v>
      </c>
      <c r="F1875" s="23" t="s">
        <v>15</v>
      </c>
      <c r="G1875" s="23" t="s">
        <v>3477</v>
      </c>
      <c r="H1875" s="23" t="s">
        <v>3530</v>
      </c>
      <c r="I1875" s="2" t="s">
        <v>16</v>
      </c>
      <c r="J1875" s="81">
        <v>40.39</v>
      </c>
      <c r="K1875" s="76">
        <v>5.3305309999999997</v>
      </c>
      <c r="L1875" s="80">
        <v>0.17499999999999999</v>
      </c>
      <c r="M1875" s="82">
        <v>20382</v>
      </c>
      <c r="N1875" s="96" t="s">
        <v>4118</v>
      </c>
      <c r="O1875" s="23" t="s">
        <v>110</v>
      </c>
      <c r="P1875" s="23" t="s">
        <v>3466</v>
      </c>
      <c r="Q1875" s="23" t="s">
        <v>3473</v>
      </c>
      <c r="R1875" s="23" t="str">
        <f t="shared" si="235"/>
        <v>OK-Canadian-16N-9W-11</v>
      </c>
      <c r="S1875" s="23" t="str">
        <f t="shared" si="232"/>
        <v>16N-9W-11</v>
      </c>
      <c r="T1875" s="23" t="str">
        <f t="shared" si="233"/>
        <v>16</v>
      </c>
      <c r="U1875" s="23" t="str">
        <f t="shared" si="236"/>
        <v>N</v>
      </c>
      <c r="V1875" s="23" t="str">
        <f t="shared" si="234"/>
        <v>9</v>
      </c>
      <c r="W1875" s="23" t="str">
        <f t="shared" si="237"/>
        <v>W</v>
      </c>
      <c r="X1875" s="23" t="str">
        <f t="shared" si="238"/>
        <v>OK</v>
      </c>
      <c r="Y1875" s="184" t="str">
        <f t="shared" si="239"/>
        <v>L0008938</v>
      </c>
      <c r="Z1875" s="28"/>
      <c r="AA1875" s="28"/>
      <c r="AB1875" s="23"/>
    </row>
    <row r="1876" spans="1:28" ht="15">
      <c r="A1876" s="2" t="s">
        <v>8297</v>
      </c>
      <c r="B1876" s="23" t="s">
        <v>13</v>
      </c>
      <c r="C1876" s="2" t="s">
        <v>14</v>
      </c>
      <c r="D1876" s="23" t="s">
        <v>2011</v>
      </c>
      <c r="E1876" s="2" t="s">
        <v>1177</v>
      </c>
      <c r="F1876" s="23" t="s">
        <v>15</v>
      </c>
      <c r="G1876" s="23" t="s">
        <v>3477</v>
      </c>
      <c r="H1876" s="23" t="s">
        <v>3530</v>
      </c>
      <c r="I1876" s="2" t="s">
        <v>16</v>
      </c>
      <c r="J1876" s="81">
        <v>44.05</v>
      </c>
      <c r="K1876" s="76">
        <v>2.5110619999999999</v>
      </c>
      <c r="L1876" s="80">
        <v>0.17499999999999999</v>
      </c>
      <c r="M1876" s="82">
        <v>20396</v>
      </c>
      <c r="N1876" s="96" t="s">
        <v>4115</v>
      </c>
      <c r="O1876" s="23" t="s">
        <v>110</v>
      </c>
      <c r="P1876" s="23" t="s">
        <v>3466</v>
      </c>
      <c r="Q1876" s="23" t="s">
        <v>3473</v>
      </c>
      <c r="R1876" s="23" t="str">
        <f t="shared" si="235"/>
        <v>OK-Canadian-16N-9W-11</v>
      </c>
      <c r="S1876" s="23" t="str">
        <f t="shared" si="232"/>
        <v>16N-9W-11</v>
      </c>
      <c r="T1876" s="23" t="str">
        <f t="shared" si="233"/>
        <v>16</v>
      </c>
      <c r="U1876" s="23" t="str">
        <f t="shared" si="236"/>
        <v>N</v>
      </c>
      <c r="V1876" s="23" t="str">
        <f t="shared" si="234"/>
        <v>9</v>
      </c>
      <c r="W1876" s="23" t="str">
        <f t="shared" si="237"/>
        <v>W</v>
      </c>
      <c r="X1876" s="23" t="str">
        <f t="shared" si="238"/>
        <v>OK</v>
      </c>
      <c r="Y1876" s="184" t="str">
        <f t="shared" si="239"/>
        <v>L0008939</v>
      </c>
      <c r="Z1876" s="28"/>
      <c r="AA1876" s="28"/>
      <c r="AB1876" s="23"/>
    </row>
    <row r="1877" spans="1:28" ht="15">
      <c r="A1877" s="23" t="s">
        <v>8298</v>
      </c>
      <c r="B1877" s="23" t="s">
        <v>13</v>
      </c>
      <c r="C1877" s="2" t="s">
        <v>14</v>
      </c>
      <c r="D1877" s="23" t="s">
        <v>2012</v>
      </c>
      <c r="E1877" s="2" t="s">
        <v>774</v>
      </c>
      <c r="F1877" s="23" t="s">
        <v>15</v>
      </c>
      <c r="G1877" s="23" t="s">
        <v>3477</v>
      </c>
      <c r="H1877" s="23" t="s">
        <v>3530</v>
      </c>
      <c r="I1877" s="2" t="s">
        <v>16</v>
      </c>
      <c r="J1877" s="81">
        <v>38.07</v>
      </c>
      <c r="K1877" s="76">
        <v>40</v>
      </c>
      <c r="L1877" s="80">
        <v>0.17499999999999999</v>
      </c>
      <c r="M1877" s="82">
        <v>20806</v>
      </c>
      <c r="N1877" s="96" t="s">
        <v>4763</v>
      </c>
      <c r="O1877" s="23" t="s">
        <v>110</v>
      </c>
      <c r="P1877" s="23" t="s">
        <v>3466</v>
      </c>
      <c r="Q1877" s="23" t="s">
        <v>3473</v>
      </c>
      <c r="R1877" s="23" t="str">
        <f t="shared" si="235"/>
        <v>OK-Canadian-16N-9W-11</v>
      </c>
      <c r="S1877" s="23" t="str">
        <f t="shared" si="232"/>
        <v>16N-9W-11</v>
      </c>
      <c r="T1877" s="23" t="str">
        <f t="shared" si="233"/>
        <v>16</v>
      </c>
      <c r="U1877" s="23" t="str">
        <f t="shared" si="236"/>
        <v>N</v>
      </c>
      <c r="V1877" s="23" t="str">
        <f t="shared" si="234"/>
        <v>9</v>
      </c>
      <c r="W1877" s="23" t="str">
        <f t="shared" si="237"/>
        <v>W</v>
      </c>
      <c r="X1877" s="23" t="str">
        <f t="shared" si="238"/>
        <v>OK</v>
      </c>
      <c r="Y1877" s="184" t="str">
        <f t="shared" si="239"/>
        <v>L0008940</v>
      </c>
      <c r="Z1877" s="28"/>
      <c r="AA1877" s="28"/>
      <c r="AB1877" s="23"/>
    </row>
    <row r="1878" spans="1:28" ht="15">
      <c r="A1878" s="2" t="s">
        <v>8299</v>
      </c>
      <c r="B1878" s="23" t="s">
        <v>13</v>
      </c>
      <c r="C1878" s="2" t="s">
        <v>14</v>
      </c>
      <c r="D1878" s="23" t="s">
        <v>2013</v>
      </c>
      <c r="E1878" s="2" t="s">
        <v>174</v>
      </c>
      <c r="F1878" s="23" t="s">
        <v>15</v>
      </c>
      <c r="G1878" s="23" t="s">
        <v>3477</v>
      </c>
      <c r="H1878" s="23" t="s">
        <v>3530</v>
      </c>
      <c r="I1878" s="2" t="s">
        <v>16</v>
      </c>
      <c r="J1878" s="81">
        <v>34.86</v>
      </c>
      <c r="K1878" s="76">
        <v>2.6666666999999999</v>
      </c>
      <c r="L1878" s="80">
        <v>0.17499999999999999</v>
      </c>
      <c r="M1878" s="82">
        <v>25127</v>
      </c>
      <c r="N1878" s="96" t="s">
        <v>4119</v>
      </c>
      <c r="O1878" s="23" t="s">
        <v>110</v>
      </c>
      <c r="P1878" s="23" t="s">
        <v>3466</v>
      </c>
      <c r="Q1878" s="23" t="s">
        <v>3473</v>
      </c>
      <c r="R1878" s="23" t="str">
        <f t="shared" si="235"/>
        <v>OK-Canadian-16N-9W-11</v>
      </c>
      <c r="S1878" s="23" t="str">
        <f t="shared" si="232"/>
        <v>16N-9W-11</v>
      </c>
      <c r="T1878" s="23" t="str">
        <f t="shared" si="233"/>
        <v>16</v>
      </c>
      <c r="U1878" s="23" t="str">
        <f t="shared" si="236"/>
        <v>N</v>
      </c>
      <c r="V1878" s="23" t="str">
        <f t="shared" si="234"/>
        <v>9</v>
      </c>
      <c r="W1878" s="23" t="str">
        <f t="shared" si="237"/>
        <v>W</v>
      </c>
      <c r="X1878" s="23" t="str">
        <f t="shared" si="238"/>
        <v>OK</v>
      </c>
      <c r="Y1878" s="184" t="str">
        <f t="shared" si="239"/>
        <v>L0008941</v>
      </c>
      <c r="Z1878" s="28"/>
      <c r="AA1878" s="28"/>
      <c r="AB1878" s="23"/>
    </row>
    <row r="1879" spans="1:28" ht="15">
      <c r="A1879" s="2" t="s">
        <v>8300</v>
      </c>
      <c r="B1879" s="23" t="s">
        <v>13</v>
      </c>
      <c r="C1879" s="2" t="s">
        <v>14</v>
      </c>
      <c r="D1879" s="23" t="s">
        <v>2014</v>
      </c>
      <c r="E1879" s="2" t="s">
        <v>766</v>
      </c>
      <c r="F1879" s="23" t="s">
        <v>15</v>
      </c>
      <c r="G1879" s="23" t="s">
        <v>3477</v>
      </c>
      <c r="H1879" s="23" t="s">
        <v>3530</v>
      </c>
      <c r="I1879" s="2" t="s">
        <v>16</v>
      </c>
      <c r="J1879" s="81">
        <v>39.340000000000003</v>
      </c>
      <c r="K1879" s="76">
        <v>2.6666666999999999</v>
      </c>
      <c r="L1879" s="80">
        <v>0.17499999999999999</v>
      </c>
      <c r="M1879" s="82">
        <v>22123</v>
      </c>
      <c r="N1879" s="96" t="s">
        <v>4120</v>
      </c>
      <c r="O1879" s="23" t="s">
        <v>110</v>
      </c>
      <c r="P1879" s="23" t="s">
        <v>3466</v>
      </c>
      <c r="Q1879" s="23" t="s">
        <v>3473</v>
      </c>
      <c r="R1879" s="23" t="str">
        <f t="shared" si="235"/>
        <v>OK-Canadian-16N-9W-11</v>
      </c>
      <c r="S1879" s="23" t="str">
        <f t="shared" si="232"/>
        <v>16N-9W-11</v>
      </c>
      <c r="T1879" s="23" t="str">
        <f t="shared" si="233"/>
        <v>16</v>
      </c>
      <c r="U1879" s="23" t="str">
        <f t="shared" si="236"/>
        <v>N</v>
      </c>
      <c r="V1879" s="23" t="str">
        <f t="shared" si="234"/>
        <v>9</v>
      </c>
      <c r="W1879" s="23" t="str">
        <f t="shared" si="237"/>
        <v>W</v>
      </c>
      <c r="X1879" s="23" t="str">
        <f t="shared" si="238"/>
        <v>OK</v>
      </c>
      <c r="Y1879" s="184" t="str">
        <f t="shared" si="239"/>
        <v>L0008942</v>
      </c>
      <c r="Z1879" s="28"/>
      <c r="AA1879" s="28"/>
      <c r="AB1879" s="23"/>
    </row>
    <row r="1880" spans="1:28" ht="15">
      <c r="A1880" s="23" t="s">
        <v>8301</v>
      </c>
      <c r="B1880" s="23" t="s">
        <v>13</v>
      </c>
      <c r="C1880" s="2" t="s">
        <v>14</v>
      </c>
      <c r="D1880" s="23" t="s">
        <v>2015</v>
      </c>
      <c r="E1880" s="2" t="s">
        <v>766</v>
      </c>
      <c r="F1880" s="23" t="s">
        <v>15</v>
      </c>
      <c r="G1880" s="23" t="s">
        <v>3477</v>
      </c>
      <c r="H1880" s="23" t="s">
        <v>3530</v>
      </c>
      <c r="I1880" s="2" t="s">
        <v>16</v>
      </c>
      <c r="J1880" s="81">
        <v>42.1</v>
      </c>
      <c r="K1880" s="76">
        <v>2.6666666999999999</v>
      </c>
      <c r="L1880" s="80">
        <v>0.17499999999999999</v>
      </c>
      <c r="M1880" s="82">
        <v>22137</v>
      </c>
      <c r="N1880" s="96" t="s">
        <v>5804</v>
      </c>
      <c r="O1880" s="23" t="s">
        <v>110</v>
      </c>
      <c r="P1880" s="23" t="s">
        <v>3466</v>
      </c>
      <c r="Q1880" s="23" t="s">
        <v>3473</v>
      </c>
      <c r="R1880" s="23" t="str">
        <f t="shared" si="235"/>
        <v>OK-Canadian-16N-9W-11</v>
      </c>
      <c r="S1880" s="23" t="str">
        <f t="shared" si="232"/>
        <v>16N-9W-11</v>
      </c>
      <c r="T1880" s="23" t="str">
        <f t="shared" si="233"/>
        <v>16</v>
      </c>
      <c r="U1880" s="23" t="str">
        <f t="shared" si="236"/>
        <v>N</v>
      </c>
      <c r="V1880" s="23" t="str">
        <f t="shared" si="234"/>
        <v>9</v>
      </c>
      <c r="W1880" s="23" t="str">
        <f t="shared" si="237"/>
        <v>W</v>
      </c>
      <c r="X1880" s="23" t="str">
        <f t="shared" si="238"/>
        <v>OK</v>
      </c>
      <c r="Y1880" s="184" t="str">
        <f t="shared" si="239"/>
        <v>L0008943</v>
      </c>
      <c r="Z1880" s="28"/>
      <c r="AA1880" s="28"/>
      <c r="AB1880" s="23"/>
    </row>
    <row r="1881" spans="1:28" ht="15">
      <c r="A1881" s="2" t="s">
        <v>8302</v>
      </c>
      <c r="B1881" s="23" t="s">
        <v>13</v>
      </c>
      <c r="C1881" s="2" t="s">
        <v>14</v>
      </c>
      <c r="D1881" s="23" t="s">
        <v>2016</v>
      </c>
      <c r="E1881" s="2" t="s">
        <v>1177</v>
      </c>
      <c r="F1881" s="23" t="s">
        <v>15</v>
      </c>
      <c r="G1881" s="23" t="s">
        <v>3477</v>
      </c>
      <c r="H1881" s="23" t="s">
        <v>3530</v>
      </c>
      <c r="I1881" s="2" t="s">
        <v>16</v>
      </c>
      <c r="J1881" s="81">
        <v>43.82</v>
      </c>
      <c r="K1881" s="76">
        <v>2.6666666999999999</v>
      </c>
      <c r="L1881" s="80">
        <v>0.17499999999999999</v>
      </c>
      <c r="M1881" s="82">
        <v>22607</v>
      </c>
      <c r="N1881" s="96" t="s">
        <v>4120</v>
      </c>
      <c r="O1881" s="23" t="s">
        <v>110</v>
      </c>
      <c r="P1881" s="23" t="s">
        <v>3466</v>
      </c>
      <c r="Q1881" s="23" t="s">
        <v>3473</v>
      </c>
      <c r="R1881" s="23" t="str">
        <f t="shared" si="235"/>
        <v>OK-Canadian-16N-9W-11</v>
      </c>
      <c r="S1881" s="23" t="str">
        <f t="shared" si="232"/>
        <v>16N-9W-11</v>
      </c>
      <c r="T1881" s="23" t="str">
        <f t="shared" si="233"/>
        <v>16</v>
      </c>
      <c r="U1881" s="23" t="str">
        <f t="shared" si="236"/>
        <v>N</v>
      </c>
      <c r="V1881" s="23" t="str">
        <f t="shared" si="234"/>
        <v>9</v>
      </c>
      <c r="W1881" s="23" t="str">
        <f t="shared" si="237"/>
        <v>W</v>
      </c>
      <c r="X1881" s="23" t="str">
        <f t="shared" si="238"/>
        <v>OK</v>
      </c>
      <c r="Y1881" s="184" t="str">
        <f t="shared" si="239"/>
        <v>L0008944</v>
      </c>
      <c r="Z1881" s="28"/>
      <c r="AA1881" s="28"/>
      <c r="AB1881" s="23"/>
    </row>
    <row r="1882" spans="1:28" ht="15">
      <c r="A1882" s="2" t="s">
        <v>8303</v>
      </c>
      <c r="B1882" s="23" t="s">
        <v>13</v>
      </c>
      <c r="C1882" s="2" t="s">
        <v>14</v>
      </c>
      <c r="D1882" s="23" t="s">
        <v>2017</v>
      </c>
      <c r="E1882" s="23" t="s">
        <v>3126</v>
      </c>
      <c r="F1882" s="23" t="s">
        <v>15</v>
      </c>
      <c r="G1882" s="23" t="s">
        <v>3477</v>
      </c>
      <c r="H1882" s="23" t="s">
        <v>3530</v>
      </c>
      <c r="I1882" s="2" t="s">
        <v>16</v>
      </c>
      <c r="J1882" s="81">
        <v>37.450000000000003</v>
      </c>
      <c r="K1882" s="76">
        <v>2.6666666999999999</v>
      </c>
      <c r="L1882" s="80">
        <v>0.17499999999999999</v>
      </c>
      <c r="M1882" s="82">
        <v>25127</v>
      </c>
      <c r="N1882" s="96" t="s">
        <v>4764</v>
      </c>
      <c r="O1882" s="23" t="s">
        <v>110</v>
      </c>
      <c r="P1882" s="23" t="s">
        <v>3466</v>
      </c>
      <c r="Q1882" s="23" t="s">
        <v>3473</v>
      </c>
      <c r="R1882" s="23" t="str">
        <f t="shared" si="235"/>
        <v>OK-Canadian-16N-9W-11</v>
      </c>
      <c r="S1882" s="23" t="str">
        <f t="shared" si="232"/>
        <v>16N-9W-11</v>
      </c>
      <c r="T1882" s="23" t="str">
        <f t="shared" si="233"/>
        <v>16</v>
      </c>
      <c r="U1882" s="23" t="str">
        <f t="shared" si="236"/>
        <v>N</v>
      </c>
      <c r="V1882" s="23" t="str">
        <f t="shared" si="234"/>
        <v>9</v>
      </c>
      <c r="W1882" s="23" t="str">
        <f t="shared" si="237"/>
        <v>W</v>
      </c>
      <c r="X1882" s="23" t="str">
        <f t="shared" si="238"/>
        <v>OK</v>
      </c>
      <c r="Y1882" s="184" t="str">
        <f t="shared" si="239"/>
        <v>L0008945</v>
      </c>
      <c r="Z1882" s="28"/>
      <c r="AA1882" s="28"/>
      <c r="AB1882" s="23"/>
    </row>
    <row r="1883" spans="1:28" ht="15">
      <c r="A1883" s="23" t="s">
        <v>8304</v>
      </c>
      <c r="B1883" s="23" t="s">
        <v>13</v>
      </c>
      <c r="C1883" s="2" t="s">
        <v>14</v>
      </c>
      <c r="D1883" s="23" t="s">
        <v>2018</v>
      </c>
      <c r="E1883" s="2" t="s">
        <v>215</v>
      </c>
      <c r="F1883" s="23" t="s">
        <v>15</v>
      </c>
      <c r="G1883" s="23" t="s">
        <v>3477</v>
      </c>
      <c r="H1883" s="23" t="s">
        <v>3530</v>
      </c>
      <c r="I1883" s="2" t="s">
        <v>16</v>
      </c>
      <c r="J1883" s="81">
        <v>40.9</v>
      </c>
      <c r="K1883" s="76">
        <v>2.6666666999999999</v>
      </c>
      <c r="L1883" s="80">
        <v>0.17499999999999999</v>
      </c>
      <c r="M1883" s="82">
        <v>22123</v>
      </c>
      <c r="N1883" s="96" t="s">
        <v>4121</v>
      </c>
      <c r="O1883" s="23" t="s">
        <v>110</v>
      </c>
      <c r="P1883" s="23" t="s">
        <v>3466</v>
      </c>
      <c r="Q1883" s="23" t="s">
        <v>3473</v>
      </c>
      <c r="R1883" s="23" t="str">
        <f t="shared" si="235"/>
        <v>OK-Canadian-16N-9W-11</v>
      </c>
      <c r="S1883" s="23" t="str">
        <f t="shared" si="232"/>
        <v>16N-9W-11</v>
      </c>
      <c r="T1883" s="23" t="str">
        <f t="shared" si="233"/>
        <v>16</v>
      </c>
      <c r="U1883" s="23" t="str">
        <f t="shared" si="236"/>
        <v>N</v>
      </c>
      <c r="V1883" s="23" t="str">
        <f t="shared" si="234"/>
        <v>9</v>
      </c>
      <c r="W1883" s="23" t="str">
        <f t="shared" si="237"/>
        <v>W</v>
      </c>
      <c r="X1883" s="23" t="str">
        <f t="shared" si="238"/>
        <v>OK</v>
      </c>
      <c r="Y1883" s="184" t="str">
        <f t="shared" si="239"/>
        <v>L0008946</v>
      </c>
      <c r="Z1883" s="28"/>
      <c r="AA1883" s="28"/>
      <c r="AB1883" s="23"/>
    </row>
    <row r="1884" spans="1:28" ht="15">
      <c r="A1884" s="2" t="s">
        <v>8305</v>
      </c>
      <c r="B1884" s="23" t="s">
        <v>13</v>
      </c>
      <c r="C1884" s="2" t="s">
        <v>14</v>
      </c>
      <c r="D1884" s="23" t="s">
        <v>2019</v>
      </c>
      <c r="E1884" s="23" t="s">
        <v>1777</v>
      </c>
      <c r="F1884" s="23" t="s">
        <v>15</v>
      </c>
      <c r="G1884" s="23" t="s">
        <v>3477</v>
      </c>
      <c r="H1884" s="23" t="s">
        <v>3530</v>
      </c>
      <c r="I1884" s="2" t="s">
        <v>16</v>
      </c>
      <c r="J1884" s="81">
        <v>38.979999999999997</v>
      </c>
      <c r="K1884" s="76">
        <v>2.6666666999999999</v>
      </c>
      <c r="L1884" s="80">
        <v>0.17499999999999999</v>
      </c>
      <c r="M1884" s="82">
        <v>22137</v>
      </c>
      <c r="N1884" s="96" t="s">
        <v>4122</v>
      </c>
      <c r="O1884" s="23" t="s">
        <v>110</v>
      </c>
      <c r="P1884" s="23" t="s">
        <v>3466</v>
      </c>
      <c r="Q1884" s="23" t="s">
        <v>3473</v>
      </c>
      <c r="R1884" s="23" t="str">
        <f t="shared" si="235"/>
        <v>OK-Canadian-16N-9W-11</v>
      </c>
      <c r="S1884" s="23" t="str">
        <f t="shared" si="232"/>
        <v>16N-9W-11</v>
      </c>
      <c r="T1884" s="23" t="str">
        <f t="shared" si="233"/>
        <v>16</v>
      </c>
      <c r="U1884" s="23" t="str">
        <f t="shared" si="236"/>
        <v>N</v>
      </c>
      <c r="V1884" s="23" t="str">
        <f t="shared" si="234"/>
        <v>9</v>
      </c>
      <c r="W1884" s="23" t="str">
        <f t="shared" si="237"/>
        <v>W</v>
      </c>
      <c r="X1884" s="23" t="str">
        <f t="shared" si="238"/>
        <v>OK</v>
      </c>
      <c r="Y1884" s="184" t="str">
        <f t="shared" si="239"/>
        <v>L0008947</v>
      </c>
      <c r="Z1884" s="28"/>
      <c r="AA1884" s="28"/>
      <c r="AB1884" s="23"/>
    </row>
    <row r="1885" spans="1:28" ht="15">
      <c r="A1885" s="2" t="s">
        <v>8306</v>
      </c>
      <c r="B1885" s="23" t="s">
        <v>13</v>
      </c>
      <c r="C1885" s="2" t="s">
        <v>14</v>
      </c>
      <c r="D1885" s="23" t="s">
        <v>2020</v>
      </c>
      <c r="E1885" s="2" t="s">
        <v>1396</v>
      </c>
      <c r="F1885" s="23" t="s">
        <v>15</v>
      </c>
      <c r="G1885" s="23" t="s">
        <v>3477</v>
      </c>
      <c r="H1885" s="23" t="s">
        <v>3530</v>
      </c>
      <c r="I1885" s="2" t="s">
        <v>16</v>
      </c>
      <c r="J1885" s="81">
        <v>39.700000000000003</v>
      </c>
      <c r="K1885" s="76">
        <v>2.6666666999999999</v>
      </c>
      <c r="L1885" s="80">
        <v>0.17499999999999999</v>
      </c>
      <c r="M1885" s="82">
        <v>22607</v>
      </c>
      <c r="N1885" s="96" t="s">
        <v>5805</v>
      </c>
      <c r="O1885" s="23" t="s">
        <v>110</v>
      </c>
      <c r="P1885" s="23" t="s">
        <v>3466</v>
      </c>
      <c r="Q1885" s="23" t="s">
        <v>3473</v>
      </c>
      <c r="R1885" s="23" t="str">
        <f t="shared" si="235"/>
        <v>OK-Canadian-16N-9W-11</v>
      </c>
      <c r="S1885" s="23" t="str">
        <f t="shared" si="232"/>
        <v>16N-9W-11</v>
      </c>
      <c r="T1885" s="23" t="str">
        <f t="shared" si="233"/>
        <v>16</v>
      </c>
      <c r="U1885" s="23" t="str">
        <f t="shared" si="236"/>
        <v>N</v>
      </c>
      <c r="V1885" s="23" t="str">
        <f t="shared" si="234"/>
        <v>9</v>
      </c>
      <c r="W1885" s="23" t="str">
        <f t="shared" si="237"/>
        <v>W</v>
      </c>
      <c r="X1885" s="23" t="str">
        <f t="shared" si="238"/>
        <v>OK</v>
      </c>
      <c r="Y1885" s="184" t="str">
        <f t="shared" si="239"/>
        <v>L0008948</v>
      </c>
      <c r="Z1885" s="28"/>
      <c r="AA1885" s="28"/>
      <c r="AB1885" s="23"/>
    </row>
    <row r="1886" spans="1:28" ht="15">
      <c r="A1886" s="23" t="s">
        <v>8307</v>
      </c>
      <c r="B1886" s="23" t="s">
        <v>13</v>
      </c>
      <c r="C1886" s="2" t="s">
        <v>14</v>
      </c>
      <c r="D1886" s="23" t="s">
        <v>2021</v>
      </c>
      <c r="E1886" s="23" t="s">
        <v>1777</v>
      </c>
      <c r="F1886" s="23" t="s">
        <v>15</v>
      </c>
      <c r="G1886" s="23" t="s">
        <v>3477</v>
      </c>
      <c r="H1886" s="23" t="s">
        <v>3530</v>
      </c>
      <c r="I1886" s="2" t="s">
        <v>16</v>
      </c>
      <c r="J1886" s="81">
        <v>45.18</v>
      </c>
      <c r="K1886" s="76">
        <v>2.6666666999999999</v>
      </c>
      <c r="L1886" s="80">
        <v>0.17499999999999999</v>
      </c>
      <c r="M1886" s="82">
        <v>25127</v>
      </c>
      <c r="N1886" s="96" t="s">
        <v>4122</v>
      </c>
      <c r="O1886" s="23" t="s">
        <v>110</v>
      </c>
      <c r="P1886" s="23" t="s">
        <v>3466</v>
      </c>
      <c r="Q1886" s="23" t="s">
        <v>3473</v>
      </c>
      <c r="R1886" s="23" t="str">
        <f t="shared" si="235"/>
        <v>OK-Canadian-16N-9W-11</v>
      </c>
      <c r="S1886" s="23" t="str">
        <f t="shared" si="232"/>
        <v>16N-9W-11</v>
      </c>
      <c r="T1886" s="23" t="str">
        <f t="shared" si="233"/>
        <v>16</v>
      </c>
      <c r="U1886" s="23" t="str">
        <f t="shared" si="236"/>
        <v>N</v>
      </c>
      <c r="V1886" s="23" t="str">
        <f t="shared" si="234"/>
        <v>9</v>
      </c>
      <c r="W1886" s="23" t="str">
        <f t="shared" si="237"/>
        <v>W</v>
      </c>
      <c r="X1886" s="23" t="str">
        <f t="shared" si="238"/>
        <v>OK</v>
      </c>
      <c r="Y1886" s="184" t="str">
        <f t="shared" si="239"/>
        <v>L0008949</v>
      </c>
      <c r="Z1886" s="28"/>
      <c r="AA1886" s="28"/>
      <c r="AB1886" s="23"/>
    </row>
    <row r="1887" spans="1:28" ht="15">
      <c r="A1887" s="2" t="s">
        <v>8308</v>
      </c>
      <c r="B1887" s="23" t="s">
        <v>13</v>
      </c>
      <c r="C1887" s="2" t="s">
        <v>14</v>
      </c>
      <c r="D1887" s="23" t="s">
        <v>2022</v>
      </c>
      <c r="E1887" s="23" t="s">
        <v>3126</v>
      </c>
      <c r="F1887" s="23" t="s">
        <v>15</v>
      </c>
      <c r="G1887" s="23" t="s">
        <v>3477</v>
      </c>
      <c r="H1887" s="23" t="s">
        <v>3530</v>
      </c>
      <c r="I1887" s="2" t="s">
        <v>16</v>
      </c>
      <c r="J1887" s="81">
        <v>36.909999999999997</v>
      </c>
      <c r="K1887" s="76">
        <v>2.6666666999999999</v>
      </c>
      <c r="L1887" s="80">
        <v>0.17499999999999999</v>
      </c>
      <c r="M1887" s="82">
        <v>22123</v>
      </c>
      <c r="N1887" s="96" t="s">
        <v>4765</v>
      </c>
      <c r="O1887" s="23" t="s">
        <v>110</v>
      </c>
      <c r="P1887" s="23" t="s">
        <v>3466</v>
      </c>
      <c r="Q1887" s="23" t="s">
        <v>3473</v>
      </c>
      <c r="R1887" s="23" t="str">
        <f t="shared" si="235"/>
        <v>OK-Canadian-16N-9W-11</v>
      </c>
      <c r="S1887" s="23" t="str">
        <f t="shared" si="232"/>
        <v>16N-9W-11</v>
      </c>
      <c r="T1887" s="23" t="str">
        <f t="shared" si="233"/>
        <v>16</v>
      </c>
      <c r="U1887" s="23" t="str">
        <f t="shared" si="236"/>
        <v>N</v>
      </c>
      <c r="V1887" s="23" t="str">
        <f t="shared" si="234"/>
        <v>9</v>
      </c>
      <c r="W1887" s="23" t="str">
        <f t="shared" si="237"/>
        <v>W</v>
      </c>
      <c r="X1887" s="23" t="str">
        <f t="shared" si="238"/>
        <v>OK</v>
      </c>
      <c r="Y1887" s="184" t="str">
        <f t="shared" si="239"/>
        <v>L0008950</v>
      </c>
      <c r="Z1887" s="28"/>
      <c r="AA1887" s="28"/>
      <c r="AB1887" s="23"/>
    </row>
    <row r="1888" spans="1:28" ht="15">
      <c r="A1888" s="2" t="s">
        <v>8309</v>
      </c>
      <c r="B1888" s="23" t="s">
        <v>13</v>
      </c>
      <c r="C1888" s="2" t="s">
        <v>14</v>
      </c>
      <c r="D1888" s="23" t="s">
        <v>2023</v>
      </c>
      <c r="E1888" s="23" t="s">
        <v>1777</v>
      </c>
      <c r="F1888" s="23" t="s">
        <v>15</v>
      </c>
      <c r="G1888" s="23" t="s">
        <v>3477</v>
      </c>
      <c r="H1888" s="23" t="s">
        <v>3530</v>
      </c>
      <c r="I1888" s="2" t="s">
        <v>16</v>
      </c>
      <c r="J1888" s="81">
        <v>40.409999999999997</v>
      </c>
      <c r="K1888" s="76">
        <v>2.6666666999999999</v>
      </c>
      <c r="L1888" s="80">
        <v>0.17499999999999999</v>
      </c>
      <c r="M1888" s="82">
        <v>22135</v>
      </c>
      <c r="N1888" s="96" t="s">
        <v>4123</v>
      </c>
      <c r="O1888" s="23" t="s">
        <v>110</v>
      </c>
      <c r="P1888" s="23" t="s">
        <v>3466</v>
      </c>
      <c r="Q1888" s="23" t="s">
        <v>3473</v>
      </c>
      <c r="R1888" s="23" t="str">
        <f t="shared" si="235"/>
        <v>OK-Canadian-16N-9W-11</v>
      </c>
      <c r="S1888" s="23" t="str">
        <f t="shared" si="232"/>
        <v>16N-9W-11</v>
      </c>
      <c r="T1888" s="23" t="str">
        <f t="shared" si="233"/>
        <v>16</v>
      </c>
      <c r="U1888" s="23" t="str">
        <f t="shared" si="236"/>
        <v>N</v>
      </c>
      <c r="V1888" s="23" t="str">
        <f t="shared" si="234"/>
        <v>9</v>
      </c>
      <c r="W1888" s="23" t="str">
        <f t="shared" si="237"/>
        <v>W</v>
      </c>
      <c r="X1888" s="23" t="str">
        <f t="shared" si="238"/>
        <v>OK</v>
      </c>
      <c r="Y1888" s="184" t="str">
        <f t="shared" si="239"/>
        <v>L0008951</v>
      </c>
      <c r="Z1888" s="28"/>
      <c r="AA1888" s="28"/>
      <c r="AB1888" s="23"/>
    </row>
    <row r="1889" spans="1:28" ht="15">
      <c r="A1889" s="23" t="s">
        <v>8310</v>
      </c>
      <c r="B1889" s="23" t="s">
        <v>13</v>
      </c>
      <c r="C1889" s="2" t="s">
        <v>14</v>
      </c>
      <c r="D1889" s="23" t="s">
        <v>2024</v>
      </c>
      <c r="E1889" s="2" t="s">
        <v>616</v>
      </c>
      <c r="F1889" s="23" t="s">
        <v>15</v>
      </c>
      <c r="G1889" s="23" t="s">
        <v>3477</v>
      </c>
      <c r="H1889" s="23" t="s">
        <v>3530</v>
      </c>
      <c r="I1889" s="2" t="s">
        <v>16</v>
      </c>
      <c r="J1889" s="81">
        <v>40.840000000000003</v>
      </c>
      <c r="K1889" s="76">
        <v>2.6666666999999999</v>
      </c>
      <c r="L1889" s="80">
        <v>0.17499999999999999</v>
      </c>
      <c r="M1889" s="82">
        <v>22607</v>
      </c>
      <c r="N1889" s="96" t="s">
        <v>4124</v>
      </c>
      <c r="O1889" s="23" t="s">
        <v>110</v>
      </c>
      <c r="P1889" s="23" t="s">
        <v>3466</v>
      </c>
      <c r="Q1889" s="23" t="s">
        <v>3473</v>
      </c>
      <c r="R1889" s="23" t="str">
        <f t="shared" si="235"/>
        <v>OK-Canadian-16N-9W-11</v>
      </c>
      <c r="S1889" s="23" t="str">
        <f t="shared" si="232"/>
        <v>16N-9W-11</v>
      </c>
      <c r="T1889" s="23" t="str">
        <f t="shared" si="233"/>
        <v>16</v>
      </c>
      <c r="U1889" s="23" t="str">
        <f t="shared" si="236"/>
        <v>N</v>
      </c>
      <c r="V1889" s="23" t="str">
        <f t="shared" si="234"/>
        <v>9</v>
      </c>
      <c r="W1889" s="23" t="str">
        <f t="shared" si="237"/>
        <v>W</v>
      </c>
      <c r="X1889" s="23" t="str">
        <f t="shared" si="238"/>
        <v>OK</v>
      </c>
      <c r="Y1889" s="184" t="str">
        <f t="shared" si="239"/>
        <v>L0008952</v>
      </c>
      <c r="Z1889" s="28"/>
      <c r="AA1889" s="28"/>
      <c r="AB1889" s="23"/>
    </row>
    <row r="1890" spans="1:28" ht="15">
      <c r="A1890" s="2" t="s">
        <v>8311</v>
      </c>
      <c r="B1890" s="23" t="s">
        <v>13</v>
      </c>
      <c r="C1890" s="2" t="s">
        <v>14</v>
      </c>
      <c r="D1890" s="23" t="s">
        <v>2025</v>
      </c>
      <c r="E1890" s="2" t="s">
        <v>354</v>
      </c>
      <c r="F1890" s="23" t="s">
        <v>15</v>
      </c>
      <c r="G1890" s="23" t="s">
        <v>3477</v>
      </c>
      <c r="H1890" s="23" t="s">
        <v>3530</v>
      </c>
      <c r="I1890" s="2" t="s">
        <v>16</v>
      </c>
      <c r="J1890" s="81">
        <v>42.07</v>
      </c>
      <c r="K1890" s="76">
        <v>2.6666666999999999</v>
      </c>
      <c r="L1890" s="80">
        <v>0.17499999999999999</v>
      </c>
      <c r="M1890" s="82">
        <v>25127</v>
      </c>
      <c r="N1890" s="96" t="s">
        <v>5806</v>
      </c>
      <c r="O1890" s="23" t="s">
        <v>110</v>
      </c>
      <c r="P1890" s="23" t="s">
        <v>3466</v>
      </c>
      <c r="Q1890" s="23" t="s">
        <v>3473</v>
      </c>
      <c r="R1890" s="23" t="str">
        <f t="shared" si="235"/>
        <v>OK-Canadian-16N-9W-11</v>
      </c>
      <c r="S1890" s="23" t="str">
        <f t="shared" si="232"/>
        <v>16N-9W-11</v>
      </c>
      <c r="T1890" s="23" t="str">
        <f t="shared" si="233"/>
        <v>16</v>
      </c>
      <c r="U1890" s="23" t="str">
        <f t="shared" si="236"/>
        <v>N</v>
      </c>
      <c r="V1890" s="23" t="str">
        <f t="shared" si="234"/>
        <v>9</v>
      </c>
      <c r="W1890" s="23" t="str">
        <f t="shared" si="237"/>
        <v>W</v>
      </c>
      <c r="X1890" s="23" t="str">
        <f t="shared" si="238"/>
        <v>OK</v>
      </c>
      <c r="Y1890" s="184" t="str">
        <f t="shared" si="239"/>
        <v>L0008953</v>
      </c>
      <c r="Z1890" s="28"/>
      <c r="AA1890" s="28"/>
      <c r="AB1890" s="23"/>
    </row>
    <row r="1891" spans="1:28" ht="15">
      <c r="A1891" s="2" t="s">
        <v>8312</v>
      </c>
      <c r="B1891" s="23" t="s">
        <v>13</v>
      </c>
      <c r="C1891" s="2" t="s">
        <v>14</v>
      </c>
      <c r="D1891" s="23" t="s">
        <v>2026</v>
      </c>
      <c r="E1891" s="2" t="s">
        <v>1177</v>
      </c>
      <c r="F1891" s="23" t="s">
        <v>15</v>
      </c>
      <c r="G1891" s="23" t="s">
        <v>3477</v>
      </c>
      <c r="H1891" s="23" t="s">
        <v>3530</v>
      </c>
      <c r="I1891" s="2" t="s">
        <v>16</v>
      </c>
      <c r="J1891" s="81">
        <v>40.1</v>
      </c>
      <c r="K1891" s="76">
        <v>2.6666666999999999</v>
      </c>
      <c r="L1891" s="80">
        <v>0.17499999999999999</v>
      </c>
      <c r="M1891" s="82">
        <v>22123</v>
      </c>
      <c r="N1891" s="96" t="s">
        <v>4124</v>
      </c>
      <c r="O1891" s="23" t="s">
        <v>110</v>
      </c>
      <c r="P1891" s="23" t="s">
        <v>3466</v>
      </c>
      <c r="Q1891" s="23" t="s">
        <v>3473</v>
      </c>
      <c r="R1891" s="23" t="str">
        <f t="shared" si="235"/>
        <v>OK-Canadian-16N-9W-11</v>
      </c>
      <c r="S1891" s="23" t="str">
        <f t="shared" si="232"/>
        <v>16N-9W-11</v>
      </c>
      <c r="T1891" s="23" t="str">
        <f t="shared" si="233"/>
        <v>16</v>
      </c>
      <c r="U1891" s="23" t="str">
        <f t="shared" si="236"/>
        <v>N</v>
      </c>
      <c r="V1891" s="23" t="str">
        <f t="shared" si="234"/>
        <v>9</v>
      </c>
      <c r="W1891" s="23" t="str">
        <f t="shared" si="237"/>
        <v>W</v>
      </c>
      <c r="X1891" s="23" t="str">
        <f t="shared" si="238"/>
        <v>OK</v>
      </c>
      <c r="Y1891" s="184" t="str">
        <f t="shared" si="239"/>
        <v>L0008954</v>
      </c>
      <c r="Z1891" s="28"/>
      <c r="AA1891" s="28"/>
      <c r="AB1891" s="23"/>
    </row>
    <row r="1892" spans="1:28" ht="15">
      <c r="A1892" s="23" t="s">
        <v>8313</v>
      </c>
      <c r="B1892" s="23" t="s">
        <v>13</v>
      </c>
      <c r="C1892" s="2" t="s">
        <v>14</v>
      </c>
      <c r="D1892" s="23" t="s">
        <v>2027</v>
      </c>
      <c r="E1892" s="23" t="s">
        <v>201</v>
      </c>
      <c r="F1892" s="23" t="s">
        <v>15</v>
      </c>
      <c r="G1892" s="23" t="s">
        <v>3477</v>
      </c>
      <c r="H1892" s="23" t="s">
        <v>3530</v>
      </c>
      <c r="I1892" s="2" t="s">
        <v>16</v>
      </c>
      <c r="J1892" s="81">
        <v>40.520000000000003</v>
      </c>
      <c r="K1892" s="76">
        <v>2.6666666999999999</v>
      </c>
      <c r="L1892" s="80">
        <v>0.17499999999999999</v>
      </c>
      <c r="M1892" s="82">
        <v>22137</v>
      </c>
      <c r="N1892" s="96" t="s">
        <v>5807</v>
      </c>
      <c r="O1892" s="23" t="s">
        <v>110</v>
      </c>
      <c r="P1892" s="23" t="s">
        <v>3466</v>
      </c>
      <c r="Q1892" s="23" t="s">
        <v>3473</v>
      </c>
      <c r="R1892" s="23" t="str">
        <f t="shared" si="235"/>
        <v>OK-Canadian-16N-9W-11</v>
      </c>
      <c r="S1892" s="23" t="str">
        <f t="shared" si="232"/>
        <v>16N-9W-11</v>
      </c>
      <c r="T1892" s="23" t="str">
        <f t="shared" si="233"/>
        <v>16</v>
      </c>
      <c r="U1892" s="23" t="str">
        <f t="shared" si="236"/>
        <v>N</v>
      </c>
      <c r="V1892" s="23" t="str">
        <f t="shared" si="234"/>
        <v>9</v>
      </c>
      <c r="W1892" s="23" t="str">
        <f t="shared" si="237"/>
        <v>W</v>
      </c>
      <c r="X1892" s="23" t="str">
        <f t="shared" si="238"/>
        <v>OK</v>
      </c>
      <c r="Y1892" s="184" t="str">
        <f t="shared" si="239"/>
        <v>L0008955</v>
      </c>
      <c r="Z1892" s="28"/>
      <c r="AA1892" s="28"/>
      <c r="AB1892" s="23"/>
    </row>
    <row r="1893" spans="1:28" ht="15">
      <c r="A1893" s="2" t="s">
        <v>8314</v>
      </c>
      <c r="B1893" s="23" t="s">
        <v>13</v>
      </c>
      <c r="C1893" s="2" t="s">
        <v>14</v>
      </c>
      <c r="D1893" s="23" t="s">
        <v>2028</v>
      </c>
      <c r="E1893" s="23" t="s">
        <v>2552</v>
      </c>
      <c r="F1893" s="23" t="s">
        <v>15</v>
      </c>
      <c r="G1893" s="23" t="s">
        <v>3477</v>
      </c>
      <c r="H1893" s="2" t="s">
        <v>3480</v>
      </c>
      <c r="I1893" s="2" t="s">
        <v>3463</v>
      </c>
      <c r="J1893" s="81">
        <v>39.130000000000003</v>
      </c>
      <c r="K1893" s="76">
        <v>1.875</v>
      </c>
      <c r="L1893" s="80">
        <v>0.1875</v>
      </c>
      <c r="M1893" s="82">
        <v>43347</v>
      </c>
      <c r="N1893" s="96" t="s">
        <v>4766</v>
      </c>
      <c r="O1893" s="23" t="s">
        <v>494</v>
      </c>
      <c r="P1893" s="23" t="s">
        <v>3466</v>
      </c>
      <c r="Q1893" s="23" t="s">
        <v>3471</v>
      </c>
      <c r="R1893" s="23" t="str">
        <f t="shared" si="235"/>
        <v>OK-Canadian-16N-7W-3</v>
      </c>
      <c r="S1893" s="23" t="str">
        <f t="shared" si="232"/>
        <v>16N-7W-3</v>
      </c>
      <c r="T1893" s="23" t="str">
        <f t="shared" si="233"/>
        <v>16</v>
      </c>
      <c r="U1893" s="23" t="str">
        <f t="shared" si="236"/>
        <v>N</v>
      </c>
      <c r="V1893" s="23" t="str">
        <f t="shared" si="234"/>
        <v>7</v>
      </c>
      <c r="W1893" s="23" t="str">
        <f t="shared" si="237"/>
        <v>W</v>
      </c>
      <c r="X1893" s="23" t="str">
        <f t="shared" si="238"/>
        <v>OK</v>
      </c>
      <c r="Y1893" s="184" t="str">
        <f t="shared" si="239"/>
        <v>L0008956</v>
      </c>
      <c r="Z1893" s="28"/>
      <c r="AA1893" s="28"/>
      <c r="AB1893" s="23"/>
    </row>
    <row r="1894" spans="1:28" ht="15">
      <c r="A1894" s="2" t="s">
        <v>8315</v>
      </c>
      <c r="B1894" s="23" t="s">
        <v>13</v>
      </c>
      <c r="C1894" s="2" t="s">
        <v>14</v>
      </c>
      <c r="D1894" s="23" t="s">
        <v>2029</v>
      </c>
      <c r="E1894" s="2" t="s">
        <v>723</v>
      </c>
      <c r="F1894" s="23" t="s">
        <v>15</v>
      </c>
      <c r="G1894" s="23" t="s">
        <v>3477</v>
      </c>
      <c r="H1894" s="2" t="s">
        <v>3480</v>
      </c>
      <c r="I1894" s="2" t="s">
        <v>3463</v>
      </c>
      <c r="J1894" s="81">
        <v>202.23</v>
      </c>
      <c r="K1894" s="76">
        <v>1.875</v>
      </c>
      <c r="L1894" s="80">
        <v>0.2</v>
      </c>
      <c r="M1894" s="78">
        <v>42858</v>
      </c>
      <c r="N1894" s="96" t="s">
        <v>4766</v>
      </c>
      <c r="O1894" s="23" t="s">
        <v>284</v>
      </c>
      <c r="P1894" s="23" t="s">
        <v>3466</v>
      </c>
      <c r="Q1894" s="23" t="s">
        <v>3471</v>
      </c>
      <c r="R1894" s="23" t="str">
        <f t="shared" si="235"/>
        <v>OK-Canadian-16N-7W-9</v>
      </c>
      <c r="S1894" s="23" t="str">
        <f t="shared" si="232"/>
        <v>16N-7W-9</v>
      </c>
      <c r="T1894" s="23" t="str">
        <f t="shared" si="233"/>
        <v>16</v>
      </c>
      <c r="U1894" s="23" t="str">
        <f t="shared" si="236"/>
        <v>N</v>
      </c>
      <c r="V1894" s="23" t="str">
        <f t="shared" si="234"/>
        <v>7</v>
      </c>
      <c r="W1894" s="23" t="str">
        <f t="shared" si="237"/>
        <v>W</v>
      </c>
      <c r="X1894" s="23" t="str">
        <f t="shared" si="238"/>
        <v>OK</v>
      </c>
      <c r="Y1894" s="184" t="str">
        <f t="shared" si="239"/>
        <v>L0008957</v>
      </c>
      <c r="Z1894" s="28"/>
      <c r="AA1894" s="28"/>
      <c r="AB1894" s="23"/>
    </row>
    <row r="1895" spans="1:28" ht="15">
      <c r="A1895" s="23" t="s">
        <v>8316</v>
      </c>
      <c r="B1895" s="23" t="s">
        <v>13</v>
      </c>
      <c r="C1895" s="2" t="s">
        <v>14</v>
      </c>
      <c r="D1895" s="23" t="s">
        <v>2030</v>
      </c>
      <c r="E1895" s="23" t="s">
        <v>3126</v>
      </c>
      <c r="F1895" s="23" t="s">
        <v>15</v>
      </c>
      <c r="G1895" s="23" t="s">
        <v>3477</v>
      </c>
      <c r="H1895" s="2" t="s">
        <v>3480</v>
      </c>
      <c r="I1895" s="2" t="s">
        <v>3463</v>
      </c>
      <c r="J1895" s="81">
        <v>196.12</v>
      </c>
      <c r="K1895" s="76">
        <v>1.875</v>
      </c>
      <c r="L1895" s="80">
        <v>0.2</v>
      </c>
      <c r="M1895" s="82">
        <v>42854</v>
      </c>
      <c r="N1895" s="96" t="s">
        <v>5808</v>
      </c>
      <c r="O1895" s="23" t="s">
        <v>284</v>
      </c>
      <c r="P1895" s="23" t="s">
        <v>3466</v>
      </c>
      <c r="Q1895" s="23" t="s">
        <v>3471</v>
      </c>
      <c r="R1895" s="23" t="str">
        <f t="shared" si="235"/>
        <v>OK-Canadian-16N-7W-9</v>
      </c>
      <c r="S1895" s="23" t="str">
        <f t="shared" si="232"/>
        <v>16N-7W-9</v>
      </c>
      <c r="T1895" s="23" t="str">
        <f t="shared" si="233"/>
        <v>16</v>
      </c>
      <c r="U1895" s="23" t="str">
        <f t="shared" si="236"/>
        <v>N</v>
      </c>
      <c r="V1895" s="23" t="str">
        <f t="shared" si="234"/>
        <v>7</v>
      </c>
      <c r="W1895" s="23" t="str">
        <f t="shared" si="237"/>
        <v>W</v>
      </c>
      <c r="X1895" s="23" t="str">
        <f t="shared" si="238"/>
        <v>OK</v>
      </c>
      <c r="Y1895" s="184" t="str">
        <f t="shared" si="239"/>
        <v>L0008958</v>
      </c>
      <c r="Z1895" s="28"/>
      <c r="AA1895" s="28"/>
      <c r="AB1895" s="23"/>
    </row>
    <row r="1896" spans="1:28" ht="15">
      <c r="A1896" s="2" t="s">
        <v>8317</v>
      </c>
      <c r="B1896" s="23" t="s">
        <v>13</v>
      </c>
      <c r="C1896" s="2" t="s">
        <v>14</v>
      </c>
      <c r="D1896" s="23" t="s">
        <v>1819</v>
      </c>
      <c r="E1896" s="23" t="s">
        <v>1589</v>
      </c>
      <c r="F1896" s="23" t="s">
        <v>15</v>
      </c>
      <c r="G1896" s="23" t="s">
        <v>3477</v>
      </c>
      <c r="H1896" s="2" t="s">
        <v>3480</v>
      </c>
      <c r="I1896" s="2" t="s">
        <v>3463</v>
      </c>
      <c r="J1896" s="81">
        <v>658.37</v>
      </c>
      <c r="K1896" s="76">
        <v>0.10648000000000001</v>
      </c>
      <c r="L1896" s="80">
        <v>0.2</v>
      </c>
      <c r="M1896" s="82">
        <v>42196</v>
      </c>
      <c r="N1896" s="96" t="s">
        <v>5809</v>
      </c>
      <c r="O1896" s="23" t="s">
        <v>368</v>
      </c>
      <c r="P1896" s="23" t="s">
        <v>3469</v>
      </c>
      <c r="Q1896" s="23" t="s">
        <v>3471</v>
      </c>
      <c r="R1896" s="23" t="str">
        <f t="shared" si="235"/>
        <v>OK-Canadian-12N-7W-22</v>
      </c>
      <c r="S1896" s="23" t="str">
        <f t="shared" si="232"/>
        <v>12N-7W-22</v>
      </c>
      <c r="T1896" s="23" t="str">
        <f t="shared" si="233"/>
        <v>12</v>
      </c>
      <c r="U1896" s="23" t="str">
        <f t="shared" si="236"/>
        <v>N</v>
      </c>
      <c r="V1896" s="23" t="str">
        <f t="shared" si="234"/>
        <v>7</v>
      </c>
      <c r="W1896" s="23" t="str">
        <f t="shared" si="237"/>
        <v>W</v>
      </c>
      <c r="X1896" s="23" t="str">
        <f t="shared" si="238"/>
        <v>OK</v>
      </c>
      <c r="Y1896" s="184" t="str">
        <f t="shared" si="239"/>
        <v>L0008959</v>
      </c>
      <c r="Z1896" s="28"/>
      <c r="AA1896" s="28"/>
      <c r="AB1896" s="23"/>
    </row>
    <row r="1897" spans="1:28" ht="15">
      <c r="A1897" s="2" t="s">
        <v>8318</v>
      </c>
      <c r="B1897" s="23" t="s">
        <v>13</v>
      </c>
      <c r="C1897" s="2" t="s">
        <v>14</v>
      </c>
      <c r="D1897" s="23" t="s">
        <v>2031</v>
      </c>
      <c r="E1897" s="2" t="s">
        <v>215</v>
      </c>
      <c r="F1897" s="23" t="s">
        <v>15</v>
      </c>
      <c r="G1897" s="23" t="s">
        <v>3477</v>
      </c>
      <c r="H1897" s="2" t="s">
        <v>3480</v>
      </c>
      <c r="I1897" s="2" t="s">
        <v>3463</v>
      </c>
      <c r="J1897" s="81">
        <v>195.85</v>
      </c>
      <c r="K1897" s="76">
        <v>7.5</v>
      </c>
      <c r="L1897" s="80">
        <v>0.2</v>
      </c>
      <c r="M1897" s="82">
        <v>43338</v>
      </c>
      <c r="N1897" s="94" t="s">
        <v>5810</v>
      </c>
      <c r="O1897" s="23" t="s">
        <v>284</v>
      </c>
      <c r="P1897" s="23" t="s">
        <v>3466</v>
      </c>
      <c r="Q1897" s="23" t="s">
        <v>3471</v>
      </c>
      <c r="R1897" s="23" t="str">
        <f t="shared" si="235"/>
        <v>OK-Canadian-16N-7W-9</v>
      </c>
      <c r="S1897" s="23" t="str">
        <f t="shared" si="232"/>
        <v>16N-7W-9</v>
      </c>
      <c r="T1897" s="23" t="str">
        <f t="shared" si="233"/>
        <v>16</v>
      </c>
      <c r="U1897" s="23" t="str">
        <f t="shared" si="236"/>
        <v>N</v>
      </c>
      <c r="V1897" s="23" t="str">
        <f t="shared" si="234"/>
        <v>7</v>
      </c>
      <c r="W1897" s="23" t="str">
        <f t="shared" si="237"/>
        <v>W</v>
      </c>
      <c r="X1897" s="23" t="str">
        <f t="shared" si="238"/>
        <v>OK</v>
      </c>
      <c r="Y1897" s="184" t="str">
        <f t="shared" si="239"/>
        <v>L0008960</v>
      </c>
      <c r="Z1897" s="28"/>
      <c r="AA1897" s="28"/>
      <c r="AB1897" s="23"/>
    </row>
    <row r="1898" spans="1:28" ht="15">
      <c r="A1898" s="23" t="s">
        <v>8319</v>
      </c>
      <c r="B1898" s="23" t="s">
        <v>13</v>
      </c>
      <c r="C1898" s="2" t="s">
        <v>14</v>
      </c>
      <c r="D1898" s="23" t="s">
        <v>2032</v>
      </c>
      <c r="E1898" s="23" t="s">
        <v>1777</v>
      </c>
      <c r="F1898" s="23" t="s">
        <v>15</v>
      </c>
      <c r="G1898" s="23" t="s">
        <v>3477</v>
      </c>
      <c r="H1898" s="23" t="s">
        <v>3527</v>
      </c>
      <c r="I1898" s="2" t="s">
        <v>16</v>
      </c>
      <c r="J1898" s="81">
        <v>162.63999999999999</v>
      </c>
      <c r="K1898" s="76">
        <v>4.2857143999999998</v>
      </c>
      <c r="L1898" s="80">
        <v>0.2</v>
      </c>
      <c r="M1898" s="78">
        <v>42870</v>
      </c>
      <c r="N1898" s="96" t="s">
        <v>4767</v>
      </c>
      <c r="O1898" s="23" t="s">
        <v>233</v>
      </c>
      <c r="P1898" s="23" t="s">
        <v>3465</v>
      </c>
      <c r="Q1898" s="23" t="s">
        <v>3471</v>
      </c>
      <c r="R1898" s="23" t="str">
        <f t="shared" si="235"/>
        <v>OK-Canadian-15N-7W-19</v>
      </c>
      <c r="S1898" s="23" t="str">
        <f t="shared" si="232"/>
        <v>15N-7W-19</v>
      </c>
      <c r="T1898" s="23" t="str">
        <f t="shared" si="233"/>
        <v>15</v>
      </c>
      <c r="U1898" s="23" t="str">
        <f t="shared" si="236"/>
        <v>N</v>
      </c>
      <c r="V1898" s="23" t="str">
        <f t="shared" si="234"/>
        <v>7</v>
      </c>
      <c r="W1898" s="23" t="str">
        <f t="shared" si="237"/>
        <v>W</v>
      </c>
      <c r="X1898" s="23" t="str">
        <f t="shared" si="238"/>
        <v>OK</v>
      </c>
      <c r="Y1898" s="184" t="str">
        <f t="shared" si="239"/>
        <v>L0008961</v>
      </c>
      <c r="Z1898" s="28"/>
      <c r="AA1898" s="28"/>
      <c r="AB1898" s="23"/>
    </row>
    <row r="1899" spans="1:28" ht="15">
      <c r="A1899" s="2" t="s">
        <v>8320</v>
      </c>
      <c r="B1899" s="23" t="s">
        <v>13</v>
      </c>
      <c r="C1899" s="2" t="s">
        <v>14</v>
      </c>
      <c r="D1899" s="23" t="s">
        <v>2033</v>
      </c>
      <c r="E1899" s="2" t="s">
        <v>995</v>
      </c>
      <c r="F1899" s="23" t="s">
        <v>15</v>
      </c>
      <c r="G1899" s="23" t="s">
        <v>3477</v>
      </c>
      <c r="H1899" s="2" t="s">
        <v>3480</v>
      </c>
      <c r="I1899" s="2" t="s">
        <v>3463</v>
      </c>
      <c r="J1899" s="81">
        <v>79.7</v>
      </c>
      <c r="K1899" s="76">
        <v>0.30952400000000002</v>
      </c>
      <c r="L1899" s="80">
        <v>0.1875</v>
      </c>
      <c r="M1899" s="82">
        <v>42848</v>
      </c>
      <c r="N1899" s="96" t="s">
        <v>4768</v>
      </c>
      <c r="O1899" s="23" t="s">
        <v>280</v>
      </c>
      <c r="P1899" s="23" t="s">
        <v>3469</v>
      </c>
      <c r="Q1899" s="23" t="s">
        <v>3471</v>
      </c>
      <c r="R1899" s="23" t="str">
        <f t="shared" si="235"/>
        <v>OK-Canadian-12N-7W-14</v>
      </c>
      <c r="S1899" s="23" t="str">
        <f t="shared" si="232"/>
        <v>12N-7W-14</v>
      </c>
      <c r="T1899" s="23" t="str">
        <f t="shared" si="233"/>
        <v>12</v>
      </c>
      <c r="U1899" s="23" t="str">
        <f t="shared" si="236"/>
        <v>N</v>
      </c>
      <c r="V1899" s="23" t="str">
        <f t="shared" si="234"/>
        <v>7</v>
      </c>
      <c r="W1899" s="23" t="str">
        <f t="shared" si="237"/>
        <v>W</v>
      </c>
      <c r="X1899" s="23" t="str">
        <f t="shared" si="238"/>
        <v>OK</v>
      </c>
      <c r="Y1899" s="184" t="str">
        <f t="shared" si="239"/>
        <v>L0008962</v>
      </c>
      <c r="Z1899" s="28"/>
      <c r="AA1899" s="28"/>
      <c r="AB1899" s="23"/>
    </row>
    <row r="1900" spans="1:28" ht="15">
      <c r="A1900" s="2" t="s">
        <v>8321</v>
      </c>
      <c r="B1900" s="23" t="s">
        <v>13</v>
      </c>
      <c r="C1900" s="2" t="s">
        <v>14</v>
      </c>
      <c r="D1900" s="23" t="s">
        <v>2034</v>
      </c>
      <c r="E1900" s="23" t="s">
        <v>1274</v>
      </c>
      <c r="F1900" s="23" t="s">
        <v>15</v>
      </c>
      <c r="G1900" s="23" t="s">
        <v>3477</v>
      </c>
      <c r="H1900" s="2" t="s">
        <v>3480</v>
      </c>
      <c r="I1900" s="2" t="s">
        <v>3463</v>
      </c>
      <c r="J1900" s="81">
        <v>84.31</v>
      </c>
      <c r="K1900" s="76">
        <v>2.5</v>
      </c>
      <c r="L1900" s="80">
        <v>0.1875</v>
      </c>
      <c r="M1900" s="82">
        <v>42862</v>
      </c>
      <c r="N1900" s="96" t="s">
        <v>4769</v>
      </c>
      <c r="O1900" s="23" t="s">
        <v>280</v>
      </c>
      <c r="P1900" s="23" t="s">
        <v>3469</v>
      </c>
      <c r="Q1900" s="23" t="s">
        <v>3471</v>
      </c>
      <c r="R1900" s="23" t="str">
        <f t="shared" si="235"/>
        <v>OK-Canadian-12N-7W-14</v>
      </c>
      <c r="S1900" s="23" t="str">
        <f t="shared" si="232"/>
        <v>12N-7W-14</v>
      </c>
      <c r="T1900" s="23" t="str">
        <f t="shared" si="233"/>
        <v>12</v>
      </c>
      <c r="U1900" s="23" t="str">
        <f t="shared" si="236"/>
        <v>N</v>
      </c>
      <c r="V1900" s="23" t="str">
        <f t="shared" si="234"/>
        <v>7</v>
      </c>
      <c r="W1900" s="23" t="str">
        <f t="shared" si="237"/>
        <v>W</v>
      </c>
      <c r="X1900" s="23" t="str">
        <f t="shared" si="238"/>
        <v>OK</v>
      </c>
      <c r="Y1900" s="184" t="str">
        <f t="shared" si="239"/>
        <v>L0008963</v>
      </c>
      <c r="Z1900" s="28"/>
      <c r="AA1900" s="28"/>
      <c r="AB1900" s="23"/>
    </row>
    <row r="1901" spans="1:28" ht="15">
      <c r="A1901" s="23" t="s">
        <v>8322</v>
      </c>
      <c r="B1901" s="23" t="s">
        <v>13</v>
      </c>
      <c r="C1901" s="2" t="s">
        <v>14</v>
      </c>
      <c r="D1901" s="23" t="s">
        <v>2035</v>
      </c>
      <c r="E1901" s="23" t="s">
        <v>2552</v>
      </c>
      <c r="F1901" s="23" t="s">
        <v>15</v>
      </c>
      <c r="G1901" s="23" t="s">
        <v>3477</v>
      </c>
      <c r="H1901" s="2" t="s">
        <v>3480</v>
      </c>
      <c r="I1901" s="2" t="s">
        <v>3463</v>
      </c>
      <c r="J1901" s="81">
        <v>79.61</v>
      </c>
      <c r="K1901" s="76">
        <v>0.61904800000000004</v>
      </c>
      <c r="L1901" s="80">
        <v>0.1875</v>
      </c>
      <c r="M1901" s="82">
        <v>43332</v>
      </c>
      <c r="N1901" s="96" t="s">
        <v>4770</v>
      </c>
      <c r="O1901" s="23" t="s">
        <v>280</v>
      </c>
      <c r="P1901" s="23" t="s">
        <v>3469</v>
      </c>
      <c r="Q1901" s="23" t="s">
        <v>3471</v>
      </c>
      <c r="R1901" s="23" t="str">
        <f t="shared" si="235"/>
        <v>OK-Canadian-12N-7W-14</v>
      </c>
      <c r="S1901" s="23" t="str">
        <f t="shared" si="232"/>
        <v>12N-7W-14</v>
      </c>
      <c r="T1901" s="23" t="str">
        <f t="shared" si="233"/>
        <v>12</v>
      </c>
      <c r="U1901" s="23" t="str">
        <f t="shared" si="236"/>
        <v>N</v>
      </c>
      <c r="V1901" s="23" t="str">
        <f t="shared" si="234"/>
        <v>7</v>
      </c>
      <c r="W1901" s="23" t="str">
        <f t="shared" si="237"/>
        <v>W</v>
      </c>
      <c r="X1901" s="23" t="str">
        <f t="shared" si="238"/>
        <v>OK</v>
      </c>
      <c r="Y1901" s="184" t="str">
        <f t="shared" si="239"/>
        <v>L0008964</v>
      </c>
      <c r="Z1901" s="28"/>
      <c r="AA1901" s="28"/>
      <c r="AB1901" s="23"/>
    </row>
    <row r="1902" spans="1:28" ht="15">
      <c r="A1902" s="2" t="s">
        <v>8323</v>
      </c>
      <c r="B1902" s="23" t="s">
        <v>13</v>
      </c>
      <c r="C1902" s="2" t="s">
        <v>14</v>
      </c>
      <c r="D1902" s="23" t="s">
        <v>2036</v>
      </c>
      <c r="E1902" s="23" t="s">
        <v>2799</v>
      </c>
      <c r="F1902" s="23" t="s">
        <v>15</v>
      </c>
      <c r="G1902" s="23" t="s">
        <v>3477</v>
      </c>
      <c r="H1902" s="2" t="s">
        <v>3480</v>
      </c>
      <c r="I1902" s="2" t="s">
        <v>3463</v>
      </c>
      <c r="J1902" s="81">
        <v>36.369999999999997</v>
      </c>
      <c r="K1902" s="76">
        <v>1</v>
      </c>
      <c r="L1902" s="80">
        <v>0.2</v>
      </c>
      <c r="M1902" s="78">
        <v>42852</v>
      </c>
      <c r="N1902" s="96" t="s">
        <v>4771</v>
      </c>
      <c r="O1902" s="23" t="s">
        <v>1933</v>
      </c>
      <c r="P1902" s="23" t="s">
        <v>3469</v>
      </c>
      <c r="Q1902" s="23" t="s">
        <v>3471</v>
      </c>
      <c r="R1902" s="23" t="str">
        <f t="shared" si="235"/>
        <v>OK-Canadian-12N-7W-23</v>
      </c>
      <c r="S1902" s="23" t="str">
        <f t="shared" si="232"/>
        <v>12N-7W-23</v>
      </c>
      <c r="T1902" s="23" t="str">
        <f t="shared" si="233"/>
        <v>12</v>
      </c>
      <c r="U1902" s="23" t="str">
        <f t="shared" si="236"/>
        <v>N</v>
      </c>
      <c r="V1902" s="23" t="str">
        <f t="shared" si="234"/>
        <v>7</v>
      </c>
      <c r="W1902" s="23" t="str">
        <f t="shared" si="237"/>
        <v>W</v>
      </c>
      <c r="X1902" s="23" t="str">
        <f t="shared" si="238"/>
        <v>OK</v>
      </c>
      <c r="Y1902" s="184" t="str">
        <f t="shared" si="239"/>
        <v>L0008965</v>
      </c>
      <c r="Z1902" s="28"/>
      <c r="AA1902" s="28"/>
      <c r="AB1902" s="23"/>
    </row>
    <row r="1903" spans="1:28" ht="15">
      <c r="A1903" s="2" t="s">
        <v>8324</v>
      </c>
      <c r="B1903" s="23" t="s">
        <v>13</v>
      </c>
      <c r="C1903" s="2" t="s">
        <v>14</v>
      </c>
      <c r="D1903" s="23" t="s">
        <v>2037</v>
      </c>
      <c r="E1903" s="23" t="s">
        <v>2404</v>
      </c>
      <c r="F1903" s="23" t="s">
        <v>15</v>
      </c>
      <c r="G1903" s="23" t="s">
        <v>3477</v>
      </c>
      <c r="H1903" s="2" t="s">
        <v>3480</v>
      </c>
      <c r="I1903" s="2" t="s">
        <v>3463</v>
      </c>
      <c r="J1903" s="81">
        <v>127.96</v>
      </c>
      <c r="K1903" s="76">
        <v>7.54</v>
      </c>
      <c r="L1903" s="80">
        <v>0.1875</v>
      </c>
      <c r="M1903" s="82">
        <v>42877</v>
      </c>
      <c r="N1903" s="96" t="s">
        <v>4125</v>
      </c>
      <c r="O1903" s="23" t="s">
        <v>494</v>
      </c>
      <c r="P1903" s="23" t="s">
        <v>3466</v>
      </c>
      <c r="Q1903" s="23" t="s">
        <v>3471</v>
      </c>
      <c r="R1903" s="23" t="str">
        <f t="shared" si="235"/>
        <v>OK-Canadian-16N-7W-3</v>
      </c>
      <c r="S1903" s="23" t="str">
        <f t="shared" si="232"/>
        <v>16N-7W-3</v>
      </c>
      <c r="T1903" s="23" t="str">
        <f t="shared" si="233"/>
        <v>16</v>
      </c>
      <c r="U1903" s="23" t="str">
        <f t="shared" si="236"/>
        <v>N</v>
      </c>
      <c r="V1903" s="23" t="str">
        <f t="shared" si="234"/>
        <v>7</v>
      </c>
      <c r="W1903" s="23" t="str">
        <f t="shared" si="237"/>
        <v>W</v>
      </c>
      <c r="X1903" s="23" t="str">
        <f t="shared" si="238"/>
        <v>OK</v>
      </c>
      <c r="Y1903" s="184" t="str">
        <f t="shared" si="239"/>
        <v>L0008966</v>
      </c>
      <c r="Z1903" s="28"/>
      <c r="AA1903" s="28"/>
      <c r="AB1903" s="23"/>
    </row>
    <row r="1904" spans="1:28" ht="15">
      <c r="A1904" s="23" t="s">
        <v>8325</v>
      </c>
      <c r="B1904" s="23" t="s">
        <v>13</v>
      </c>
      <c r="C1904" s="2" t="s">
        <v>14</v>
      </c>
      <c r="D1904" s="23" t="s">
        <v>2038</v>
      </c>
      <c r="E1904" s="2" t="s">
        <v>354</v>
      </c>
      <c r="F1904" s="23" t="s">
        <v>15</v>
      </c>
      <c r="G1904" s="23" t="s">
        <v>3477</v>
      </c>
      <c r="H1904" s="2" t="s">
        <v>3480</v>
      </c>
      <c r="I1904" s="2" t="s">
        <v>3463</v>
      </c>
      <c r="J1904" s="81">
        <v>66.680000000000007</v>
      </c>
      <c r="K1904" s="76">
        <v>0.72916700000000001</v>
      </c>
      <c r="L1904" s="80">
        <v>0.2</v>
      </c>
      <c r="M1904" s="82">
        <v>42867</v>
      </c>
      <c r="N1904" s="96" t="s">
        <v>4772</v>
      </c>
      <c r="O1904" s="23" t="s">
        <v>112</v>
      </c>
      <c r="P1904" s="23" t="s">
        <v>3466</v>
      </c>
      <c r="Q1904" s="23" t="s">
        <v>3471</v>
      </c>
      <c r="R1904" s="23" t="str">
        <f t="shared" si="235"/>
        <v>OK-Canadian-16N-7W-10</v>
      </c>
      <c r="S1904" s="23" t="str">
        <f t="shared" si="232"/>
        <v>16N-7W-10</v>
      </c>
      <c r="T1904" s="23" t="str">
        <f t="shared" si="233"/>
        <v>16</v>
      </c>
      <c r="U1904" s="23" t="str">
        <f t="shared" si="236"/>
        <v>N</v>
      </c>
      <c r="V1904" s="23" t="str">
        <f t="shared" si="234"/>
        <v>7</v>
      </c>
      <c r="W1904" s="23" t="str">
        <f t="shared" si="237"/>
        <v>W</v>
      </c>
      <c r="X1904" s="23" t="str">
        <f t="shared" si="238"/>
        <v>OK</v>
      </c>
      <c r="Y1904" s="184" t="str">
        <f t="shared" si="239"/>
        <v>L0008967</v>
      </c>
      <c r="Z1904" s="28"/>
      <c r="AA1904" s="28"/>
      <c r="AB1904" s="23"/>
    </row>
    <row r="1905" spans="1:28" ht="15">
      <c r="A1905" s="2" t="s">
        <v>8326</v>
      </c>
      <c r="B1905" s="79" t="s">
        <v>13</v>
      </c>
      <c r="C1905" s="2" t="s">
        <v>14</v>
      </c>
      <c r="D1905" s="23" t="s">
        <v>2039</v>
      </c>
      <c r="E1905" s="23" t="s">
        <v>2207</v>
      </c>
      <c r="F1905" s="23" t="s">
        <v>15</v>
      </c>
      <c r="G1905" s="23" t="s">
        <v>3477</v>
      </c>
      <c r="H1905" s="2" t="s">
        <v>3480</v>
      </c>
      <c r="I1905" s="2" t="s">
        <v>3463</v>
      </c>
      <c r="J1905" s="81">
        <v>77.209999999999994</v>
      </c>
      <c r="K1905" s="76">
        <v>0.30952380000000002</v>
      </c>
      <c r="L1905" s="80">
        <v>0.1875</v>
      </c>
      <c r="M1905" s="82">
        <v>43332</v>
      </c>
      <c r="N1905" s="94" t="s">
        <v>4773</v>
      </c>
      <c r="O1905" s="23" t="s">
        <v>280</v>
      </c>
      <c r="P1905" s="23" t="s">
        <v>3469</v>
      </c>
      <c r="Q1905" s="23" t="s">
        <v>3471</v>
      </c>
      <c r="R1905" s="23" t="str">
        <f t="shared" si="235"/>
        <v>OK-Canadian-12N-7W-14</v>
      </c>
      <c r="S1905" s="23" t="str">
        <f t="shared" si="232"/>
        <v>12N-7W-14</v>
      </c>
      <c r="T1905" s="23" t="str">
        <f t="shared" si="233"/>
        <v>12</v>
      </c>
      <c r="U1905" s="23" t="str">
        <f t="shared" si="236"/>
        <v>N</v>
      </c>
      <c r="V1905" s="23" t="str">
        <f t="shared" si="234"/>
        <v>7</v>
      </c>
      <c r="W1905" s="23" t="str">
        <f t="shared" si="237"/>
        <v>W</v>
      </c>
      <c r="X1905" s="23" t="str">
        <f t="shared" si="238"/>
        <v>OK</v>
      </c>
      <c r="Y1905" s="184" t="str">
        <f t="shared" si="239"/>
        <v>L0008968</v>
      </c>
      <c r="Z1905" s="28"/>
      <c r="AA1905" s="28"/>
      <c r="AB1905" s="23"/>
    </row>
    <row r="1906" spans="1:28" ht="15">
      <c r="A1906" s="2" t="s">
        <v>8327</v>
      </c>
      <c r="B1906" s="23" t="s">
        <v>13</v>
      </c>
      <c r="C1906" s="2" t="s">
        <v>14</v>
      </c>
      <c r="D1906" s="23" t="s">
        <v>2040</v>
      </c>
      <c r="E1906" s="23" t="s">
        <v>1777</v>
      </c>
      <c r="F1906" s="23" t="s">
        <v>15</v>
      </c>
      <c r="G1906" s="23" t="s">
        <v>3477</v>
      </c>
      <c r="H1906" s="2" t="s">
        <v>3480</v>
      </c>
      <c r="I1906" s="2" t="s">
        <v>3463</v>
      </c>
      <c r="J1906" s="81">
        <v>116.16</v>
      </c>
      <c r="K1906" s="76">
        <v>3.1250667000000001</v>
      </c>
      <c r="L1906" s="80">
        <v>0.2</v>
      </c>
      <c r="M1906" s="78">
        <v>42887</v>
      </c>
      <c r="N1906" s="96" t="s">
        <v>4774</v>
      </c>
      <c r="O1906" s="23" t="s">
        <v>494</v>
      </c>
      <c r="P1906" s="23" t="s">
        <v>3466</v>
      </c>
      <c r="Q1906" s="23" t="s">
        <v>3471</v>
      </c>
      <c r="R1906" s="23" t="str">
        <f t="shared" si="235"/>
        <v>OK-Canadian-16N-7W-3</v>
      </c>
      <c r="S1906" s="23" t="str">
        <f t="shared" si="232"/>
        <v>16N-7W-3</v>
      </c>
      <c r="T1906" s="23" t="str">
        <f t="shared" si="233"/>
        <v>16</v>
      </c>
      <c r="U1906" s="23" t="str">
        <f t="shared" si="236"/>
        <v>N</v>
      </c>
      <c r="V1906" s="23" t="str">
        <f t="shared" si="234"/>
        <v>7</v>
      </c>
      <c r="W1906" s="23" t="str">
        <f t="shared" si="237"/>
        <v>W</v>
      </c>
      <c r="X1906" s="23" t="str">
        <f t="shared" si="238"/>
        <v>OK</v>
      </c>
      <c r="Y1906" s="184" t="str">
        <f t="shared" si="239"/>
        <v>L0008969</v>
      </c>
      <c r="Z1906" s="28"/>
      <c r="AA1906" s="28"/>
      <c r="AB1906" s="23"/>
    </row>
    <row r="1907" spans="1:28" ht="15">
      <c r="A1907" s="23" t="s">
        <v>8328</v>
      </c>
      <c r="B1907" s="23" t="s">
        <v>13</v>
      </c>
      <c r="C1907" s="2" t="s">
        <v>14</v>
      </c>
      <c r="D1907" s="23" t="s">
        <v>2041</v>
      </c>
      <c r="E1907" s="2" t="s">
        <v>1100</v>
      </c>
      <c r="F1907" s="23" t="s">
        <v>15</v>
      </c>
      <c r="G1907" s="23" t="s">
        <v>3477</v>
      </c>
      <c r="H1907" s="2" t="s">
        <v>3480</v>
      </c>
      <c r="I1907" s="2" t="s">
        <v>3463</v>
      </c>
      <c r="J1907" s="81">
        <v>42.65</v>
      </c>
      <c r="K1907" s="76">
        <v>3.3333333000000001</v>
      </c>
      <c r="L1907" s="80">
        <v>0.1875</v>
      </c>
      <c r="M1907" s="82">
        <v>42810</v>
      </c>
      <c r="N1907" s="96" t="s">
        <v>4775</v>
      </c>
      <c r="O1907" s="23" t="s">
        <v>218</v>
      </c>
      <c r="P1907" s="23" t="s">
        <v>3466</v>
      </c>
      <c r="Q1907" s="23" t="s">
        <v>3471</v>
      </c>
      <c r="R1907" s="23" t="str">
        <f t="shared" si="235"/>
        <v>OK-Canadian-16N-7W-20</v>
      </c>
      <c r="S1907" s="23" t="str">
        <f t="shared" si="232"/>
        <v>16N-7W-20</v>
      </c>
      <c r="T1907" s="23" t="str">
        <f t="shared" si="233"/>
        <v>16</v>
      </c>
      <c r="U1907" s="23" t="str">
        <f t="shared" si="236"/>
        <v>N</v>
      </c>
      <c r="V1907" s="23" t="str">
        <f t="shared" si="234"/>
        <v>7</v>
      </c>
      <c r="W1907" s="23" t="str">
        <f t="shared" si="237"/>
        <v>W</v>
      </c>
      <c r="X1907" s="23" t="str">
        <f t="shared" si="238"/>
        <v>OK</v>
      </c>
      <c r="Y1907" s="184" t="str">
        <f t="shared" si="239"/>
        <v>L0008970</v>
      </c>
      <c r="Z1907" s="28"/>
      <c r="AA1907" s="28"/>
      <c r="AB1907" s="23"/>
    </row>
    <row r="1908" spans="1:28" ht="15">
      <c r="A1908" s="2" t="s">
        <v>8329</v>
      </c>
      <c r="B1908" s="23" t="s">
        <v>13</v>
      </c>
      <c r="C1908" s="2" t="s">
        <v>14</v>
      </c>
      <c r="D1908" s="23" t="s">
        <v>2042</v>
      </c>
      <c r="E1908" s="2" t="s">
        <v>723</v>
      </c>
      <c r="F1908" s="23" t="s">
        <v>15</v>
      </c>
      <c r="G1908" s="23" t="s">
        <v>3477</v>
      </c>
      <c r="H1908" s="23" t="s">
        <v>3513</v>
      </c>
      <c r="I1908" s="2" t="s">
        <v>16</v>
      </c>
      <c r="J1908" s="81">
        <v>72.099999999999994</v>
      </c>
      <c r="K1908" s="76">
        <v>0.42430109999999999</v>
      </c>
      <c r="L1908" s="80">
        <v>0.1875</v>
      </c>
      <c r="M1908" s="82">
        <v>42884</v>
      </c>
      <c r="N1908" s="96" t="s">
        <v>4776</v>
      </c>
      <c r="O1908" s="23" t="s">
        <v>115</v>
      </c>
      <c r="P1908" s="23" t="s">
        <v>3465</v>
      </c>
      <c r="Q1908" s="23" t="s">
        <v>3471</v>
      </c>
      <c r="R1908" s="23" t="str">
        <f t="shared" si="235"/>
        <v>OK-Canadian-15N-7W-6</v>
      </c>
      <c r="S1908" s="23" t="str">
        <f t="shared" si="232"/>
        <v>15N-7W-6</v>
      </c>
      <c r="T1908" s="23" t="str">
        <f t="shared" si="233"/>
        <v>15</v>
      </c>
      <c r="U1908" s="23" t="str">
        <f t="shared" si="236"/>
        <v>N</v>
      </c>
      <c r="V1908" s="23" t="str">
        <f t="shared" si="234"/>
        <v>7</v>
      </c>
      <c r="W1908" s="23" t="str">
        <f t="shared" si="237"/>
        <v>W</v>
      </c>
      <c r="X1908" s="23" t="str">
        <f t="shared" si="238"/>
        <v>OK</v>
      </c>
      <c r="Y1908" s="184" t="str">
        <f t="shared" si="239"/>
        <v>L0008971</v>
      </c>
      <c r="Z1908" s="28"/>
      <c r="AA1908" s="28"/>
      <c r="AB1908" s="23"/>
    </row>
    <row r="1909" spans="1:28" ht="15">
      <c r="A1909" s="2" t="s">
        <v>8330</v>
      </c>
      <c r="B1909" s="23" t="s">
        <v>13</v>
      </c>
      <c r="C1909" s="2" t="s">
        <v>14</v>
      </c>
      <c r="D1909" s="23" t="s">
        <v>2043</v>
      </c>
      <c r="E1909" s="23" t="s">
        <v>2276</v>
      </c>
      <c r="F1909" s="23" t="s">
        <v>15</v>
      </c>
      <c r="G1909" s="23" t="s">
        <v>3477</v>
      </c>
      <c r="H1909" s="23" t="s">
        <v>3513</v>
      </c>
      <c r="I1909" s="2" t="s">
        <v>16</v>
      </c>
      <c r="J1909" s="81">
        <v>161.59</v>
      </c>
      <c r="K1909" s="76">
        <v>0.74996669999999999</v>
      </c>
      <c r="L1909" s="80">
        <v>0.2</v>
      </c>
      <c r="M1909" s="82">
        <v>43361</v>
      </c>
      <c r="N1909" s="96" t="s">
        <v>4777</v>
      </c>
      <c r="O1909" s="23" t="s">
        <v>683</v>
      </c>
      <c r="P1909" s="23" t="s">
        <v>3465</v>
      </c>
      <c r="Q1909" s="23" t="s">
        <v>3471</v>
      </c>
      <c r="R1909" s="23" t="str">
        <f t="shared" si="235"/>
        <v>OK-Canadian-15N-7W-7</v>
      </c>
      <c r="S1909" s="23" t="str">
        <f t="shared" si="232"/>
        <v>15N-7W-7</v>
      </c>
      <c r="T1909" s="23" t="str">
        <f t="shared" si="233"/>
        <v>15</v>
      </c>
      <c r="U1909" s="23" t="str">
        <f t="shared" si="236"/>
        <v>N</v>
      </c>
      <c r="V1909" s="23" t="str">
        <f t="shared" si="234"/>
        <v>7</v>
      </c>
      <c r="W1909" s="23" t="str">
        <f t="shared" si="237"/>
        <v>W</v>
      </c>
      <c r="X1909" s="23" t="str">
        <f t="shared" si="238"/>
        <v>OK</v>
      </c>
      <c r="Y1909" s="184" t="str">
        <f t="shared" si="239"/>
        <v>L0008972</v>
      </c>
      <c r="Z1909" s="28"/>
      <c r="AA1909" s="28"/>
      <c r="AB1909" s="23"/>
    </row>
    <row r="1910" spans="1:28" ht="15">
      <c r="A1910" s="23" t="s">
        <v>8331</v>
      </c>
      <c r="B1910" s="23" t="s">
        <v>13</v>
      </c>
      <c r="C1910" s="2" t="s">
        <v>14</v>
      </c>
      <c r="D1910" s="23" t="s">
        <v>2044</v>
      </c>
      <c r="E1910" s="2" t="s">
        <v>1396</v>
      </c>
      <c r="F1910" s="23" t="s">
        <v>15</v>
      </c>
      <c r="G1910" s="23" t="s">
        <v>3477</v>
      </c>
      <c r="H1910" s="23" t="s">
        <v>3527</v>
      </c>
      <c r="I1910" s="2" t="s">
        <v>16</v>
      </c>
      <c r="J1910" s="81">
        <v>182.5</v>
      </c>
      <c r="K1910" s="76">
        <v>3.3332999999999999</v>
      </c>
      <c r="L1910" s="80">
        <v>0.2</v>
      </c>
      <c r="M1910" s="78">
        <v>42886</v>
      </c>
      <c r="N1910" s="96" t="s">
        <v>4778</v>
      </c>
      <c r="O1910" s="23" t="s">
        <v>177</v>
      </c>
      <c r="P1910" s="23" t="s">
        <v>3465</v>
      </c>
      <c r="Q1910" s="23" t="s">
        <v>3471</v>
      </c>
      <c r="R1910" s="23" t="str">
        <f t="shared" si="235"/>
        <v>OK-Canadian-15N-7W-18</v>
      </c>
      <c r="S1910" s="23" t="str">
        <f t="shared" si="232"/>
        <v>15N-7W-18</v>
      </c>
      <c r="T1910" s="23" t="str">
        <f t="shared" si="233"/>
        <v>15</v>
      </c>
      <c r="U1910" s="23" t="str">
        <f t="shared" si="236"/>
        <v>N</v>
      </c>
      <c r="V1910" s="23" t="str">
        <f t="shared" si="234"/>
        <v>7</v>
      </c>
      <c r="W1910" s="23" t="str">
        <f t="shared" si="237"/>
        <v>W</v>
      </c>
      <c r="X1910" s="23" t="str">
        <f t="shared" si="238"/>
        <v>OK</v>
      </c>
      <c r="Y1910" s="184" t="str">
        <f t="shared" si="239"/>
        <v>L0008973</v>
      </c>
      <c r="Z1910" s="28"/>
      <c r="AA1910" s="28"/>
      <c r="AB1910" s="23"/>
    </row>
    <row r="1911" spans="1:28" ht="15">
      <c r="A1911" s="2" t="s">
        <v>8332</v>
      </c>
      <c r="B1911" s="23" t="s">
        <v>13</v>
      </c>
      <c r="C1911" s="2" t="s">
        <v>14</v>
      </c>
      <c r="D1911" s="23" t="s">
        <v>2045</v>
      </c>
      <c r="E1911" s="23" t="s">
        <v>2799</v>
      </c>
      <c r="F1911" s="23" t="s">
        <v>15</v>
      </c>
      <c r="G1911" s="23" t="s">
        <v>3477</v>
      </c>
      <c r="H1911" s="2" t="s">
        <v>3480</v>
      </c>
      <c r="I1911" s="2" t="s">
        <v>3463</v>
      </c>
      <c r="J1911" s="81">
        <v>156.76</v>
      </c>
      <c r="K1911" s="76">
        <v>5</v>
      </c>
      <c r="L1911" s="80">
        <v>0.1875</v>
      </c>
      <c r="M1911" s="82">
        <v>42876</v>
      </c>
      <c r="N1911" s="96" t="s">
        <v>5811</v>
      </c>
      <c r="O1911" s="23" t="s">
        <v>151</v>
      </c>
      <c r="P1911" s="23" t="s">
        <v>3466</v>
      </c>
      <c r="Q1911" s="23" t="s">
        <v>3471</v>
      </c>
      <c r="R1911" s="23" t="str">
        <f t="shared" si="235"/>
        <v>OK-Canadian-16N-7W-4</v>
      </c>
      <c r="S1911" s="23" t="str">
        <f t="shared" si="232"/>
        <v>16N-7W-4</v>
      </c>
      <c r="T1911" s="23" t="str">
        <f t="shared" si="233"/>
        <v>16</v>
      </c>
      <c r="U1911" s="23" t="str">
        <f t="shared" si="236"/>
        <v>N</v>
      </c>
      <c r="V1911" s="23" t="str">
        <f t="shared" si="234"/>
        <v>7</v>
      </c>
      <c r="W1911" s="23" t="str">
        <f t="shared" si="237"/>
        <v>W</v>
      </c>
      <c r="X1911" s="23" t="str">
        <f t="shared" si="238"/>
        <v>OK</v>
      </c>
      <c r="Y1911" s="184" t="str">
        <f t="shared" si="239"/>
        <v>L0008974</v>
      </c>
      <c r="Z1911" s="28"/>
      <c r="AA1911" s="28"/>
      <c r="AB1911" s="23"/>
    </row>
    <row r="1912" spans="1:28" ht="15">
      <c r="A1912" s="2" t="s">
        <v>8333</v>
      </c>
      <c r="B1912" s="23" t="s">
        <v>13</v>
      </c>
      <c r="C1912" s="2" t="s">
        <v>14</v>
      </c>
      <c r="D1912" s="23" t="s">
        <v>2046</v>
      </c>
      <c r="E1912" s="2" t="s">
        <v>1177</v>
      </c>
      <c r="F1912" s="23" t="s">
        <v>15</v>
      </c>
      <c r="G1912" s="23" t="s">
        <v>3477</v>
      </c>
      <c r="H1912" s="2" t="s">
        <v>3480</v>
      </c>
      <c r="I1912" s="2" t="s">
        <v>3463</v>
      </c>
      <c r="J1912" s="81">
        <v>119.4</v>
      </c>
      <c r="K1912" s="76">
        <v>3.75</v>
      </c>
      <c r="L1912" s="80">
        <v>0.1875</v>
      </c>
      <c r="M1912" s="82">
        <v>42903</v>
      </c>
      <c r="N1912" s="96" t="s">
        <v>4779</v>
      </c>
      <c r="O1912" s="23" t="s">
        <v>494</v>
      </c>
      <c r="P1912" s="23" t="s">
        <v>3466</v>
      </c>
      <c r="Q1912" s="23" t="s">
        <v>3471</v>
      </c>
      <c r="R1912" s="23" t="str">
        <f t="shared" si="235"/>
        <v>OK-Canadian-16N-7W-3</v>
      </c>
      <c r="S1912" s="23" t="str">
        <f t="shared" si="232"/>
        <v>16N-7W-3</v>
      </c>
      <c r="T1912" s="23" t="str">
        <f t="shared" si="233"/>
        <v>16</v>
      </c>
      <c r="U1912" s="23" t="str">
        <f t="shared" si="236"/>
        <v>N</v>
      </c>
      <c r="V1912" s="23" t="str">
        <f t="shared" si="234"/>
        <v>7</v>
      </c>
      <c r="W1912" s="23" t="str">
        <f t="shared" si="237"/>
        <v>W</v>
      </c>
      <c r="X1912" s="23" t="str">
        <f t="shared" si="238"/>
        <v>OK</v>
      </c>
      <c r="Y1912" s="184" t="str">
        <f t="shared" si="239"/>
        <v>L0008975</v>
      </c>
      <c r="Z1912" s="28"/>
      <c r="AA1912" s="28"/>
      <c r="AB1912" s="23"/>
    </row>
    <row r="1913" spans="1:28" ht="15">
      <c r="A1913" s="23" t="s">
        <v>8334</v>
      </c>
      <c r="B1913" s="23" t="s">
        <v>13</v>
      </c>
      <c r="C1913" s="2" t="s">
        <v>14</v>
      </c>
      <c r="D1913" s="23" t="s">
        <v>2047</v>
      </c>
      <c r="E1913" s="23" t="s">
        <v>201</v>
      </c>
      <c r="F1913" s="23" t="s">
        <v>15</v>
      </c>
      <c r="G1913" s="23" t="s">
        <v>3477</v>
      </c>
      <c r="H1913" s="2" t="s">
        <v>3480</v>
      </c>
      <c r="I1913" s="2" t="s">
        <v>3463</v>
      </c>
      <c r="J1913" s="81">
        <v>20.239999999999998</v>
      </c>
      <c r="K1913" s="76">
        <v>5</v>
      </c>
      <c r="L1913" s="80">
        <v>0.1875</v>
      </c>
      <c r="M1913" s="82">
        <v>43373</v>
      </c>
      <c r="N1913" s="96" t="s">
        <v>4780</v>
      </c>
      <c r="O1913" s="23" t="s">
        <v>135</v>
      </c>
      <c r="P1913" s="23" t="s">
        <v>3466</v>
      </c>
      <c r="Q1913" s="23" t="s">
        <v>3471</v>
      </c>
      <c r="R1913" s="23" t="str">
        <f t="shared" si="235"/>
        <v>OK-Canadian-16N-7W-8</v>
      </c>
      <c r="S1913" s="23" t="str">
        <f t="shared" si="232"/>
        <v>16N-7W-8</v>
      </c>
      <c r="T1913" s="23" t="str">
        <f t="shared" si="233"/>
        <v>16</v>
      </c>
      <c r="U1913" s="23" t="str">
        <f t="shared" si="236"/>
        <v>N</v>
      </c>
      <c r="V1913" s="23" t="str">
        <f t="shared" si="234"/>
        <v>7</v>
      </c>
      <c r="W1913" s="23" t="str">
        <f t="shared" si="237"/>
        <v>W</v>
      </c>
      <c r="X1913" s="23" t="str">
        <f t="shared" si="238"/>
        <v>OK</v>
      </c>
      <c r="Y1913" s="184" t="str">
        <f t="shared" si="239"/>
        <v>L0008976</v>
      </c>
      <c r="Z1913" s="28"/>
      <c r="AA1913" s="28"/>
      <c r="AB1913" s="23"/>
    </row>
    <row r="1914" spans="1:28" ht="15">
      <c r="A1914" s="2" t="s">
        <v>8335</v>
      </c>
      <c r="B1914" s="23" t="s">
        <v>13</v>
      </c>
      <c r="C1914" s="2" t="s">
        <v>14</v>
      </c>
      <c r="D1914" s="23" t="s">
        <v>2048</v>
      </c>
      <c r="E1914" s="2" t="s">
        <v>354</v>
      </c>
      <c r="F1914" s="23" t="s">
        <v>15</v>
      </c>
      <c r="G1914" s="23" t="s">
        <v>3477</v>
      </c>
      <c r="H1914" s="2" t="s">
        <v>3480</v>
      </c>
      <c r="I1914" s="2" t="s">
        <v>3463</v>
      </c>
      <c r="J1914" s="81">
        <v>30.71</v>
      </c>
      <c r="K1914" s="76">
        <v>13.166667</v>
      </c>
      <c r="L1914" s="80">
        <v>0.1875</v>
      </c>
      <c r="M1914" s="78">
        <v>42893</v>
      </c>
      <c r="N1914" s="96" t="s">
        <v>5812</v>
      </c>
      <c r="O1914" s="23" t="s">
        <v>284</v>
      </c>
      <c r="P1914" s="23" t="s">
        <v>3466</v>
      </c>
      <c r="Q1914" s="23" t="s">
        <v>3471</v>
      </c>
      <c r="R1914" s="23" t="str">
        <f t="shared" si="235"/>
        <v>OK-Canadian-16N-7W-9</v>
      </c>
      <c r="S1914" s="23" t="str">
        <f t="shared" si="232"/>
        <v>16N-7W-9</v>
      </c>
      <c r="T1914" s="23" t="str">
        <f t="shared" si="233"/>
        <v>16</v>
      </c>
      <c r="U1914" s="23" t="str">
        <f t="shared" si="236"/>
        <v>N</v>
      </c>
      <c r="V1914" s="23" t="str">
        <f t="shared" si="234"/>
        <v>7</v>
      </c>
      <c r="W1914" s="23" t="str">
        <f t="shared" si="237"/>
        <v>W</v>
      </c>
      <c r="X1914" s="23" t="str">
        <f t="shared" si="238"/>
        <v>OK</v>
      </c>
      <c r="Y1914" s="184" t="str">
        <f t="shared" si="239"/>
        <v>L0008977</v>
      </c>
      <c r="Z1914" s="28"/>
      <c r="AA1914" s="28"/>
      <c r="AB1914" s="23"/>
    </row>
    <row r="1915" spans="1:28" ht="15">
      <c r="A1915" s="2" t="s">
        <v>8336</v>
      </c>
      <c r="B1915" s="23" t="s">
        <v>13</v>
      </c>
      <c r="C1915" s="2" t="s">
        <v>14</v>
      </c>
      <c r="D1915" s="23" t="s">
        <v>2049</v>
      </c>
      <c r="E1915" s="23" t="s">
        <v>1274</v>
      </c>
      <c r="F1915" s="23" t="s">
        <v>15</v>
      </c>
      <c r="G1915" s="23" t="s">
        <v>3477</v>
      </c>
      <c r="H1915" s="2" t="s">
        <v>3480</v>
      </c>
      <c r="I1915" s="2" t="s">
        <v>3463</v>
      </c>
      <c r="J1915" s="81">
        <v>30.9</v>
      </c>
      <c r="K1915" s="76">
        <v>8.6666667000000004</v>
      </c>
      <c r="L1915" s="80">
        <v>0.1875</v>
      </c>
      <c r="M1915" s="82">
        <v>42889</v>
      </c>
      <c r="N1915" s="96" t="s">
        <v>5813</v>
      </c>
      <c r="O1915" s="23" t="s">
        <v>284</v>
      </c>
      <c r="P1915" s="23" t="s">
        <v>3466</v>
      </c>
      <c r="Q1915" s="23" t="s">
        <v>3471</v>
      </c>
      <c r="R1915" s="23" t="str">
        <f t="shared" si="235"/>
        <v>OK-Canadian-16N-7W-9</v>
      </c>
      <c r="S1915" s="23" t="str">
        <f t="shared" si="232"/>
        <v>16N-7W-9</v>
      </c>
      <c r="T1915" s="23" t="str">
        <f t="shared" si="233"/>
        <v>16</v>
      </c>
      <c r="U1915" s="23" t="str">
        <f t="shared" si="236"/>
        <v>N</v>
      </c>
      <c r="V1915" s="23" t="str">
        <f t="shared" si="234"/>
        <v>7</v>
      </c>
      <c r="W1915" s="23" t="str">
        <f t="shared" si="237"/>
        <v>W</v>
      </c>
      <c r="X1915" s="23" t="str">
        <f t="shared" si="238"/>
        <v>OK</v>
      </c>
      <c r="Y1915" s="184" t="str">
        <f t="shared" si="239"/>
        <v>L0008978</v>
      </c>
      <c r="Z1915" s="28"/>
      <c r="AA1915" s="28"/>
      <c r="AB1915" s="23"/>
    </row>
    <row r="1916" spans="1:28" ht="15">
      <c r="A1916" s="23" t="s">
        <v>8337</v>
      </c>
      <c r="B1916" s="23" t="s">
        <v>13</v>
      </c>
      <c r="C1916" s="2" t="s">
        <v>14</v>
      </c>
      <c r="D1916" s="23" t="s">
        <v>2050</v>
      </c>
      <c r="E1916" s="23" t="s">
        <v>1702</v>
      </c>
      <c r="F1916" s="23" t="s">
        <v>15</v>
      </c>
      <c r="G1916" s="23" t="s">
        <v>3477</v>
      </c>
      <c r="H1916" s="2" t="s">
        <v>3480</v>
      </c>
      <c r="I1916" s="2" t="s">
        <v>3463</v>
      </c>
      <c r="J1916" s="81">
        <v>30.76</v>
      </c>
      <c r="K1916" s="76">
        <v>8.6666667000000004</v>
      </c>
      <c r="L1916" s="80">
        <v>0.1875</v>
      </c>
      <c r="M1916" s="82">
        <v>42903</v>
      </c>
      <c r="N1916" s="96" t="s">
        <v>5813</v>
      </c>
      <c r="O1916" s="23" t="s">
        <v>284</v>
      </c>
      <c r="P1916" s="23" t="s">
        <v>3466</v>
      </c>
      <c r="Q1916" s="23" t="s">
        <v>3471</v>
      </c>
      <c r="R1916" s="23" t="str">
        <f t="shared" si="235"/>
        <v>OK-Canadian-16N-7W-9</v>
      </c>
      <c r="S1916" s="23" t="str">
        <f t="shared" si="232"/>
        <v>16N-7W-9</v>
      </c>
      <c r="T1916" s="23" t="str">
        <f t="shared" si="233"/>
        <v>16</v>
      </c>
      <c r="U1916" s="23" t="str">
        <f t="shared" si="236"/>
        <v>N</v>
      </c>
      <c r="V1916" s="23" t="str">
        <f t="shared" si="234"/>
        <v>7</v>
      </c>
      <c r="W1916" s="23" t="str">
        <f t="shared" si="237"/>
        <v>W</v>
      </c>
      <c r="X1916" s="23" t="str">
        <f t="shared" si="238"/>
        <v>OK</v>
      </c>
      <c r="Y1916" s="184" t="str">
        <f t="shared" si="239"/>
        <v>L0008979</v>
      </c>
      <c r="Z1916" s="28"/>
      <c r="AA1916" s="28"/>
      <c r="AB1916" s="23"/>
    </row>
    <row r="1917" spans="1:28" ht="15">
      <c r="A1917" s="2" t="s">
        <v>8338</v>
      </c>
      <c r="B1917" s="23" t="s">
        <v>13</v>
      </c>
      <c r="C1917" s="2" t="s">
        <v>14</v>
      </c>
      <c r="D1917" s="23" t="s">
        <v>2051</v>
      </c>
      <c r="E1917" s="2" t="s">
        <v>506</v>
      </c>
      <c r="F1917" s="23" t="s">
        <v>15</v>
      </c>
      <c r="G1917" s="23" t="s">
        <v>3477</v>
      </c>
      <c r="H1917" s="2" t="s">
        <v>3480</v>
      </c>
      <c r="I1917" s="2" t="s">
        <v>3463</v>
      </c>
      <c r="J1917" s="81">
        <v>40.090000000000003</v>
      </c>
      <c r="K1917" s="76">
        <v>1.25</v>
      </c>
      <c r="L1917" s="80">
        <v>0.1875</v>
      </c>
      <c r="M1917" s="82">
        <v>43373</v>
      </c>
      <c r="N1917" s="96" t="s">
        <v>4781</v>
      </c>
      <c r="O1917" s="23" t="s">
        <v>112</v>
      </c>
      <c r="P1917" s="23" t="s">
        <v>3466</v>
      </c>
      <c r="Q1917" s="23" t="s">
        <v>3471</v>
      </c>
      <c r="R1917" s="23" t="str">
        <f t="shared" si="235"/>
        <v>OK-Canadian-16N-7W-10</v>
      </c>
      <c r="S1917" s="23" t="str">
        <f t="shared" si="232"/>
        <v>16N-7W-10</v>
      </c>
      <c r="T1917" s="23" t="str">
        <f t="shared" si="233"/>
        <v>16</v>
      </c>
      <c r="U1917" s="23" t="str">
        <f t="shared" si="236"/>
        <v>N</v>
      </c>
      <c r="V1917" s="23" t="str">
        <f t="shared" si="234"/>
        <v>7</v>
      </c>
      <c r="W1917" s="23" t="str">
        <f t="shared" si="237"/>
        <v>W</v>
      </c>
      <c r="X1917" s="23" t="str">
        <f t="shared" si="238"/>
        <v>OK</v>
      </c>
      <c r="Y1917" s="184" t="str">
        <f t="shared" si="239"/>
        <v>L0008980</v>
      </c>
      <c r="Z1917" s="28"/>
      <c r="AA1917" s="28"/>
      <c r="AB1917" s="23"/>
    </row>
    <row r="1918" spans="1:28" ht="15">
      <c r="A1918" s="2" t="s">
        <v>8339</v>
      </c>
      <c r="B1918" s="23" t="s">
        <v>13</v>
      </c>
      <c r="C1918" s="2" t="s">
        <v>14</v>
      </c>
      <c r="D1918" s="23" t="s">
        <v>2052</v>
      </c>
      <c r="E1918" s="23" t="s">
        <v>1589</v>
      </c>
      <c r="F1918" s="23" t="s">
        <v>15</v>
      </c>
      <c r="G1918" s="23" t="s">
        <v>3477</v>
      </c>
      <c r="H1918" s="23" t="s">
        <v>3513</v>
      </c>
      <c r="I1918" s="2" t="s">
        <v>16</v>
      </c>
      <c r="J1918" s="81">
        <v>195.83</v>
      </c>
      <c r="K1918" s="76">
        <v>0.37263099999999999</v>
      </c>
      <c r="L1918" s="80">
        <v>0.1875</v>
      </c>
      <c r="M1918" s="78">
        <v>42838</v>
      </c>
      <c r="N1918" s="96" t="s">
        <v>4782</v>
      </c>
      <c r="O1918" s="23" t="s">
        <v>115</v>
      </c>
      <c r="P1918" s="23" t="s">
        <v>3465</v>
      </c>
      <c r="Q1918" s="23" t="s">
        <v>3471</v>
      </c>
      <c r="R1918" s="23" t="str">
        <f t="shared" si="235"/>
        <v>OK-Canadian-15N-7W-6</v>
      </c>
      <c r="S1918" s="23" t="str">
        <f t="shared" si="232"/>
        <v>15N-7W-6</v>
      </c>
      <c r="T1918" s="23" t="str">
        <f t="shared" si="233"/>
        <v>15</v>
      </c>
      <c r="U1918" s="23" t="str">
        <f t="shared" si="236"/>
        <v>N</v>
      </c>
      <c r="V1918" s="23" t="str">
        <f t="shared" si="234"/>
        <v>7</v>
      </c>
      <c r="W1918" s="23" t="str">
        <f t="shared" si="237"/>
        <v>W</v>
      </c>
      <c r="X1918" s="23" t="str">
        <f t="shared" si="238"/>
        <v>OK</v>
      </c>
      <c r="Y1918" s="184" t="str">
        <f t="shared" si="239"/>
        <v>L0008981</v>
      </c>
      <c r="Z1918" s="28"/>
      <c r="AA1918" s="28"/>
      <c r="AB1918" s="23"/>
    </row>
    <row r="1919" spans="1:28" ht="15">
      <c r="A1919" s="23" t="s">
        <v>8340</v>
      </c>
      <c r="B1919" s="79" t="s">
        <v>13</v>
      </c>
      <c r="C1919" s="2" t="s">
        <v>14</v>
      </c>
      <c r="D1919" s="23" t="s">
        <v>2053</v>
      </c>
      <c r="E1919" s="23" t="s">
        <v>1274</v>
      </c>
      <c r="F1919" s="23" t="s">
        <v>15</v>
      </c>
      <c r="G1919" s="23" t="s">
        <v>3477</v>
      </c>
      <c r="H1919" s="2" t="s">
        <v>3480</v>
      </c>
      <c r="I1919" s="2" t="s">
        <v>3463</v>
      </c>
      <c r="J1919" s="81">
        <v>118.82</v>
      </c>
      <c r="K1919" s="76">
        <v>0.55000000000000004</v>
      </c>
      <c r="L1919" s="80">
        <v>0.1875</v>
      </c>
      <c r="M1919" s="82">
        <v>42848</v>
      </c>
      <c r="N1919" s="96" t="s">
        <v>4783</v>
      </c>
      <c r="O1919" s="23" t="s">
        <v>1933</v>
      </c>
      <c r="P1919" s="23" t="s">
        <v>3469</v>
      </c>
      <c r="Q1919" s="23" t="s">
        <v>3471</v>
      </c>
      <c r="R1919" s="23" t="str">
        <f t="shared" si="235"/>
        <v>OK-Canadian-12N-7W-23</v>
      </c>
      <c r="S1919" s="23" t="str">
        <f t="shared" si="232"/>
        <v>12N-7W-23</v>
      </c>
      <c r="T1919" s="23" t="str">
        <f t="shared" si="233"/>
        <v>12</v>
      </c>
      <c r="U1919" s="23" t="str">
        <f t="shared" si="236"/>
        <v>N</v>
      </c>
      <c r="V1919" s="23" t="str">
        <f t="shared" si="234"/>
        <v>7</v>
      </c>
      <c r="W1919" s="23" t="str">
        <f t="shared" si="237"/>
        <v>W</v>
      </c>
      <c r="X1919" s="23" t="str">
        <f t="shared" si="238"/>
        <v>OK</v>
      </c>
      <c r="Y1919" s="184" t="str">
        <f t="shared" si="239"/>
        <v>L0008982</v>
      </c>
      <c r="Z1919" s="28"/>
      <c r="AA1919" s="28"/>
      <c r="AB1919" s="23"/>
    </row>
    <row r="1920" spans="1:28" ht="15">
      <c r="A1920" s="2" t="s">
        <v>8341</v>
      </c>
      <c r="B1920" s="23" t="s">
        <v>13</v>
      </c>
      <c r="C1920" s="2" t="s">
        <v>14</v>
      </c>
      <c r="D1920" s="23" t="s">
        <v>2054</v>
      </c>
      <c r="E1920" s="2" t="s">
        <v>1396</v>
      </c>
      <c r="F1920" s="23" t="s">
        <v>15</v>
      </c>
      <c r="G1920" s="23" t="s">
        <v>3477</v>
      </c>
      <c r="H1920" s="23" t="s">
        <v>3511</v>
      </c>
      <c r="I1920" s="2" t="s">
        <v>16</v>
      </c>
      <c r="J1920" s="81">
        <v>39.520000000000003</v>
      </c>
      <c r="K1920" s="76">
        <v>2.8687499999999999</v>
      </c>
      <c r="L1920" s="80">
        <v>0.2</v>
      </c>
      <c r="M1920" s="82">
        <v>42904</v>
      </c>
      <c r="N1920" s="96" t="s">
        <v>5814</v>
      </c>
      <c r="O1920" s="23" t="s">
        <v>265</v>
      </c>
      <c r="P1920" s="23" t="s">
        <v>3466</v>
      </c>
      <c r="Q1920" s="23" t="s">
        <v>3473</v>
      </c>
      <c r="R1920" s="23" t="str">
        <f t="shared" si="235"/>
        <v>OK-Canadian-16N-9W-12</v>
      </c>
      <c r="S1920" s="23" t="str">
        <f t="shared" si="232"/>
        <v>16N-9W-12</v>
      </c>
      <c r="T1920" s="23" t="str">
        <f t="shared" si="233"/>
        <v>16</v>
      </c>
      <c r="U1920" s="23" t="str">
        <f t="shared" si="236"/>
        <v>N</v>
      </c>
      <c r="V1920" s="23" t="str">
        <f t="shared" si="234"/>
        <v>9</v>
      </c>
      <c r="W1920" s="23" t="str">
        <f t="shared" si="237"/>
        <v>W</v>
      </c>
      <c r="X1920" s="23" t="str">
        <f t="shared" si="238"/>
        <v>OK</v>
      </c>
      <c r="Y1920" s="184" t="str">
        <f t="shared" si="239"/>
        <v>L0008983</v>
      </c>
      <c r="Z1920" s="28"/>
      <c r="AA1920" s="28"/>
      <c r="AB1920" s="23"/>
    </row>
    <row r="1921" spans="1:28" ht="15">
      <c r="A1921" s="2" t="s">
        <v>8342</v>
      </c>
      <c r="B1921" s="79" t="s">
        <v>13</v>
      </c>
      <c r="C1921" s="2" t="s">
        <v>14</v>
      </c>
      <c r="D1921" s="23" t="s">
        <v>2055</v>
      </c>
      <c r="E1921" s="23" t="s">
        <v>1274</v>
      </c>
      <c r="F1921" s="23" t="s">
        <v>15</v>
      </c>
      <c r="G1921" s="23" t="s">
        <v>3477</v>
      </c>
      <c r="H1921" s="2" t="s">
        <v>3480</v>
      </c>
      <c r="I1921" s="2" t="s">
        <v>3463</v>
      </c>
      <c r="J1921" s="81">
        <v>127.19</v>
      </c>
      <c r="K1921" s="76">
        <v>1.885</v>
      </c>
      <c r="L1921" s="80">
        <v>0.1875</v>
      </c>
      <c r="M1921" s="82">
        <v>43371</v>
      </c>
      <c r="N1921" s="96" t="s">
        <v>4784</v>
      </c>
      <c r="O1921" s="23" t="s">
        <v>494</v>
      </c>
      <c r="P1921" s="23" t="s">
        <v>3466</v>
      </c>
      <c r="Q1921" s="23" t="s">
        <v>3471</v>
      </c>
      <c r="R1921" s="23" t="str">
        <f t="shared" si="235"/>
        <v>OK-Canadian-16N-7W-3</v>
      </c>
      <c r="S1921" s="23" t="str">
        <f t="shared" si="232"/>
        <v>16N-7W-3</v>
      </c>
      <c r="T1921" s="23" t="str">
        <f t="shared" si="233"/>
        <v>16</v>
      </c>
      <c r="U1921" s="23" t="str">
        <f t="shared" si="236"/>
        <v>N</v>
      </c>
      <c r="V1921" s="23" t="str">
        <f t="shared" si="234"/>
        <v>7</v>
      </c>
      <c r="W1921" s="23" t="str">
        <f t="shared" si="237"/>
        <v>W</v>
      </c>
      <c r="X1921" s="23" t="str">
        <f t="shared" si="238"/>
        <v>OK</v>
      </c>
      <c r="Y1921" s="184" t="str">
        <f t="shared" si="239"/>
        <v>L0008984</v>
      </c>
      <c r="Z1921" s="28"/>
      <c r="AA1921" s="28"/>
      <c r="AB1921" s="23"/>
    </row>
    <row r="1922" spans="1:28" ht="15">
      <c r="A1922" s="23" t="s">
        <v>8343</v>
      </c>
      <c r="B1922" s="79" t="s">
        <v>13</v>
      </c>
      <c r="C1922" s="2" t="s">
        <v>14</v>
      </c>
      <c r="D1922" s="23" t="s">
        <v>1942</v>
      </c>
      <c r="E1922" s="2" t="s">
        <v>774</v>
      </c>
      <c r="F1922" s="23" t="s">
        <v>15</v>
      </c>
      <c r="G1922" s="23" t="s">
        <v>3477</v>
      </c>
      <c r="H1922" s="2" t="s">
        <v>3480</v>
      </c>
      <c r="I1922" s="2" t="s">
        <v>3463</v>
      </c>
      <c r="J1922" s="81">
        <v>123.28</v>
      </c>
      <c r="K1922" s="76">
        <v>3.3333333000000001</v>
      </c>
      <c r="L1922" s="80">
        <v>0.1875</v>
      </c>
      <c r="M1922" s="78">
        <v>42887</v>
      </c>
      <c r="N1922" s="96" t="s">
        <v>4785</v>
      </c>
      <c r="O1922" s="23" t="s">
        <v>151</v>
      </c>
      <c r="P1922" s="23" t="s">
        <v>3466</v>
      </c>
      <c r="Q1922" s="23" t="s">
        <v>3471</v>
      </c>
      <c r="R1922" s="23" t="str">
        <f t="shared" si="235"/>
        <v>OK-Canadian-16N-7W-4</v>
      </c>
      <c r="S1922" s="23" t="str">
        <f t="shared" si="232"/>
        <v>16N-7W-4</v>
      </c>
      <c r="T1922" s="23" t="str">
        <f t="shared" si="233"/>
        <v>16</v>
      </c>
      <c r="U1922" s="23" t="str">
        <f t="shared" si="236"/>
        <v>N</v>
      </c>
      <c r="V1922" s="23" t="str">
        <f t="shared" si="234"/>
        <v>7</v>
      </c>
      <c r="W1922" s="23" t="str">
        <f t="shared" si="237"/>
        <v>W</v>
      </c>
      <c r="X1922" s="23" t="str">
        <f t="shared" si="238"/>
        <v>OK</v>
      </c>
      <c r="Y1922" s="184" t="str">
        <f t="shared" si="239"/>
        <v>L0008985</v>
      </c>
      <c r="Z1922" s="28"/>
      <c r="AA1922" s="28"/>
      <c r="AB1922" s="23"/>
    </row>
    <row r="1923" spans="1:28" ht="15">
      <c r="A1923" s="2" t="s">
        <v>8344</v>
      </c>
      <c r="B1923" s="79" t="s">
        <v>13</v>
      </c>
      <c r="C1923" s="2" t="s">
        <v>14</v>
      </c>
      <c r="D1923" s="23" t="s">
        <v>2056</v>
      </c>
      <c r="E1923" s="2" t="s">
        <v>1396</v>
      </c>
      <c r="F1923" s="23" t="s">
        <v>15</v>
      </c>
      <c r="G1923" s="23" t="s">
        <v>3477</v>
      </c>
      <c r="H1923" s="2" t="s">
        <v>3480</v>
      </c>
      <c r="I1923" s="2" t="s">
        <v>3463</v>
      </c>
      <c r="J1923" s="81">
        <v>34.04</v>
      </c>
      <c r="K1923" s="76">
        <v>1</v>
      </c>
      <c r="L1923" s="80">
        <v>0.2</v>
      </c>
      <c r="M1923" s="82">
        <v>42894</v>
      </c>
      <c r="N1923" s="96" t="s">
        <v>4786</v>
      </c>
      <c r="O1923" s="23" t="s">
        <v>135</v>
      </c>
      <c r="P1923" s="23" t="s">
        <v>3466</v>
      </c>
      <c r="Q1923" s="23" t="s">
        <v>3471</v>
      </c>
      <c r="R1923" s="23" t="str">
        <f t="shared" si="235"/>
        <v>OK-Canadian-16N-7W-8</v>
      </c>
      <c r="S1923" s="23" t="str">
        <f t="shared" si="232"/>
        <v>16N-7W-8</v>
      </c>
      <c r="T1923" s="23" t="str">
        <f t="shared" si="233"/>
        <v>16</v>
      </c>
      <c r="U1923" s="23" t="str">
        <f t="shared" si="236"/>
        <v>N</v>
      </c>
      <c r="V1923" s="23" t="str">
        <f t="shared" si="234"/>
        <v>7</v>
      </c>
      <c r="W1923" s="23" t="str">
        <f t="shared" si="237"/>
        <v>W</v>
      </c>
      <c r="X1923" s="23" t="str">
        <f t="shared" si="238"/>
        <v>OK</v>
      </c>
      <c r="Y1923" s="184" t="str">
        <f t="shared" si="239"/>
        <v>L0008986</v>
      </c>
      <c r="Z1923" s="28"/>
      <c r="AA1923" s="28"/>
      <c r="AB1923" s="23"/>
    </row>
    <row r="1924" spans="1:28" ht="15">
      <c r="A1924" s="2" t="s">
        <v>8345</v>
      </c>
      <c r="B1924" s="23" t="s">
        <v>13</v>
      </c>
      <c r="C1924" s="2" t="s">
        <v>14</v>
      </c>
      <c r="D1924" s="23" t="s">
        <v>2057</v>
      </c>
      <c r="E1924" s="2" t="s">
        <v>995</v>
      </c>
      <c r="F1924" s="23" t="s">
        <v>15</v>
      </c>
      <c r="G1924" s="23" t="s">
        <v>3477</v>
      </c>
      <c r="H1924" s="2" t="s">
        <v>3480</v>
      </c>
      <c r="I1924" s="2" t="s">
        <v>3463</v>
      </c>
      <c r="J1924" s="81">
        <v>70.209999999999994</v>
      </c>
      <c r="K1924" s="76">
        <v>4.9281581000000001</v>
      </c>
      <c r="L1924" s="80">
        <v>0.2</v>
      </c>
      <c r="M1924" s="82">
        <v>42908</v>
      </c>
      <c r="N1924" s="96" t="s">
        <v>4787</v>
      </c>
      <c r="O1924" s="23" t="s">
        <v>110</v>
      </c>
      <c r="P1924" s="23" t="s">
        <v>3466</v>
      </c>
      <c r="Q1924" s="23" t="s">
        <v>3471</v>
      </c>
      <c r="R1924" s="23" t="str">
        <f t="shared" si="235"/>
        <v>OK-Canadian-16N-7W-11</v>
      </c>
      <c r="S1924" s="23" t="str">
        <f t="shared" si="232"/>
        <v>16N-7W-11</v>
      </c>
      <c r="T1924" s="23" t="str">
        <f t="shared" si="233"/>
        <v>16</v>
      </c>
      <c r="U1924" s="23" t="str">
        <f t="shared" si="236"/>
        <v>N</v>
      </c>
      <c r="V1924" s="23" t="str">
        <f t="shared" si="234"/>
        <v>7</v>
      </c>
      <c r="W1924" s="23" t="str">
        <f t="shared" si="237"/>
        <v>W</v>
      </c>
      <c r="X1924" s="23" t="str">
        <f t="shared" si="238"/>
        <v>OK</v>
      </c>
      <c r="Y1924" s="184" t="str">
        <f t="shared" si="239"/>
        <v>L0008987</v>
      </c>
      <c r="Z1924" s="28"/>
      <c r="AA1924" s="28"/>
      <c r="AB1924" s="23"/>
    </row>
    <row r="1925" spans="1:28" ht="15">
      <c r="A1925" s="23" t="s">
        <v>8346</v>
      </c>
      <c r="B1925" s="23" t="s">
        <v>13</v>
      </c>
      <c r="C1925" s="2" t="s">
        <v>14</v>
      </c>
      <c r="D1925" s="23" t="s">
        <v>2058</v>
      </c>
      <c r="E1925" s="2" t="s">
        <v>1177</v>
      </c>
      <c r="F1925" s="23" t="s">
        <v>15</v>
      </c>
      <c r="G1925" s="23" t="s">
        <v>3477</v>
      </c>
      <c r="H1925" s="23" t="s">
        <v>3513</v>
      </c>
      <c r="I1925" s="2" t="s">
        <v>16</v>
      </c>
      <c r="J1925" s="81">
        <v>80.59</v>
      </c>
      <c r="K1925" s="76">
        <v>3</v>
      </c>
      <c r="L1925" s="80">
        <v>0.1875</v>
      </c>
      <c r="M1925" s="82">
        <v>43352</v>
      </c>
      <c r="N1925" s="96" t="s">
        <v>4788</v>
      </c>
      <c r="O1925" s="23" t="s">
        <v>115</v>
      </c>
      <c r="P1925" s="23" t="s">
        <v>3465</v>
      </c>
      <c r="Q1925" s="23" t="s">
        <v>3471</v>
      </c>
      <c r="R1925" s="23" t="str">
        <f t="shared" si="235"/>
        <v>OK-Canadian-15N-7W-6</v>
      </c>
      <c r="S1925" s="23" t="str">
        <f t="shared" si="232"/>
        <v>15N-7W-6</v>
      </c>
      <c r="T1925" s="23" t="str">
        <f t="shared" si="233"/>
        <v>15</v>
      </c>
      <c r="U1925" s="23" t="str">
        <f t="shared" si="236"/>
        <v>N</v>
      </c>
      <c r="V1925" s="23" t="str">
        <f t="shared" si="234"/>
        <v>7</v>
      </c>
      <c r="W1925" s="23" t="str">
        <f t="shared" si="237"/>
        <v>W</v>
      </c>
      <c r="X1925" s="23" t="str">
        <f t="shared" si="238"/>
        <v>OK</v>
      </c>
      <c r="Y1925" s="184" t="str">
        <f t="shared" si="239"/>
        <v>L0008988</v>
      </c>
      <c r="Z1925" s="28"/>
      <c r="AA1925" s="28"/>
      <c r="AB1925" s="23"/>
    </row>
    <row r="1926" spans="1:28" ht="15">
      <c r="A1926" s="2" t="s">
        <v>8347</v>
      </c>
      <c r="B1926" s="23" t="s">
        <v>13</v>
      </c>
      <c r="C1926" s="2" t="s">
        <v>14</v>
      </c>
      <c r="D1926" s="23" t="s">
        <v>2059</v>
      </c>
      <c r="E1926" s="23" t="s">
        <v>2404</v>
      </c>
      <c r="F1926" s="23" t="s">
        <v>15</v>
      </c>
      <c r="G1926" s="23" t="s">
        <v>3477</v>
      </c>
      <c r="H1926" s="2" t="s">
        <v>3480</v>
      </c>
      <c r="I1926" s="2" t="s">
        <v>3463</v>
      </c>
      <c r="J1926" s="81">
        <v>154.88999999999999</v>
      </c>
      <c r="K1926" s="76">
        <v>75.385999999999996</v>
      </c>
      <c r="L1926" s="80">
        <v>0.1875</v>
      </c>
      <c r="M1926" s="78">
        <v>42877</v>
      </c>
      <c r="N1926" s="96" t="s">
        <v>4789</v>
      </c>
      <c r="O1926" s="23" t="s">
        <v>151</v>
      </c>
      <c r="P1926" s="23" t="s">
        <v>3466</v>
      </c>
      <c r="Q1926" s="23" t="s">
        <v>3471</v>
      </c>
      <c r="R1926" s="23" t="str">
        <f t="shared" si="235"/>
        <v>OK-Canadian-16N-7W-4</v>
      </c>
      <c r="S1926" s="23" t="str">
        <f t="shared" si="232"/>
        <v>16N-7W-4</v>
      </c>
      <c r="T1926" s="23" t="str">
        <f t="shared" si="233"/>
        <v>16</v>
      </c>
      <c r="U1926" s="23" t="str">
        <f t="shared" si="236"/>
        <v>N</v>
      </c>
      <c r="V1926" s="23" t="str">
        <f t="shared" si="234"/>
        <v>7</v>
      </c>
      <c r="W1926" s="23" t="str">
        <f t="shared" si="237"/>
        <v>W</v>
      </c>
      <c r="X1926" s="23" t="str">
        <f t="shared" si="238"/>
        <v>OK</v>
      </c>
      <c r="Y1926" s="184" t="str">
        <f t="shared" si="239"/>
        <v>L0008989</v>
      </c>
      <c r="Z1926" s="28"/>
      <c r="AA1926" s="28"/>
      <c r="AB1926" s="23"/>
    </row>
    <row r="1927" spans="1:28" ht="15">
      <c r="A1927" s="2" t="s">
        <v>8348</v>
      </c>
      <c r="B1927" s="23" t="s">
        <v>13</v>
      </c>
      <c r="C1927" s="2" t="s">
        <v>14</v>
      </c>
      <c r="D1927" s="23" t="s">
        <v>2060</v>
      </c>
      <c r="E1927" s="23" t="s">
        <v>3188</v>
      </c>
      <c r="F1927" s="23" t="s">
        <v>15</v>
      </c>
      <c r="G1927" s="23" t="s">
        <v>3477</v>
      </c>
      <c r="H1927" s="2" t="s">
        <v>3480</v>
      </c>
      <c r="I1927" s="2" t="s">
        <v>3463</v>
      </c>
      <c r="J1927" s="81">
        <v>90.47</v>
      </c>
      <c r="K1927" s="76">
        <v>5</v>
      </c>
      <c r="L1927" s="80">
        <v>0.1875</v>
      </c>
      <c r="M1927" s="82">
        <v>42876</v>
      </c>
      <c r="N1927" s="96" t="s">
        <v>4790</v>
      </c>
      <c r="O1927" s="23" t="s">
        <v>151</v>
      </c>
      <c r="P1927" s="23" t="s">
        <v>3466</v>
      </c>
      <c r="Q1927" s="23" t="s">
        <v>3471</v>
      </c>
      <c r="R1927" s="23" t="str">
        <f t="shared" si="235"/>
        <v>OK-Canadian-16N-7W-4</v>
      </c>
      <c r="S1927" s="23" t="str">
        <f t="shared" si="232"/>
        <v>16N-7W-4</v>
      </c>
      <c r="T1927" s="23" t="str">
        <f t="shared" si="233"/>
        <v>16</v>
      </c>
      <c r="U1927" s="23" t="str">
        <f t="shared" si="236"/>
        <v>N</v>
      </c>
      <c r="V1927" s="23" t="str">
        <f t="shared" si="234"/>
        <v>7</v>
      </c>
      <c r="W1927" s="23" t="str">
        <f t="shared" si="237"/>
        <v>W</v>
      </c>
      <c r="X1927" s="23" t="str">
        <f t="shared" si="238"/>
        <v>OK</v>
      </c>
      <c r="Y1927" s="184" t="str">
        <f t="shared" si="239"/>
        <v>L0008990</v>
      </c>
      <c r="Z1927" s="28"/>
      <c r="AA1927" s="28"/>
      <c r="AB1927" s="23"/>
    </row>
    <row r="1928" spans="1:28" ht="15">
      <c r="A1928" s="23" t="s">
        <v>8349</v>
      </c>
      <c r="B1928" s="23" t="s">
        <v>13</v>
      </c>
      <c r="C1928" s="2" t="s">
        <v>14</v>
      </c>
      <c r="D1928" s="23" t="s">
        <v>2061</v>
      </c>
      <c r="E1928" s="2" t="s">
        <v>122</v>
      </c>
      <c r="F1928" s="23" t="s">
        <v>15</v>
      </c>
      <c r="G1928" s="23" t="s">
        <v>3477</v>
      </c>
      <c r="H1928" s="2" t="s">
        <v>3480</v>
      </c>
      <c r="I1928" s="2" t="s">
        <v>3463</v>
      </c>
      <c r="J1928" s="81">
        <v>168.6</v>
      </c>
      <c r="K1928" s="76">
        <v>16</v>
      </c>
      <c r="L1928" s="80">
        <v>0.2</v>
      </c>
      <c r="M1928" s="82">
        <v>42910</v>
      </c>
      <c r="N1928" s="96" t="s">
        <v>4791</v>
      </c>
      <c r="O1928" s="23" t="s">
        <v>242</v>
      </c>
      <c r="P1928" s="23" t="s">
        <v>3465</v>
      </c>
      <c r="Q1928" s="23" t="s">
        <v>3471</v>
      </c>
      <c r="R1928" s="23" t="str">
        <f t="shared" si="235"/>
        <v>OK-Canadian-15N-7W-15</v>
      </c>
      <c r="S1928" s="23" t="str">
        <f t="shared" ref="S1928:S1991" si="240">_xlfn.TEXTAFTER(R1928,"-",2,1,0,"ERROR")</f>
        <v>15N-7W-15</v>
      </c>
      <c r="T1928" s="23" t="str">
        <f t="shared" ref="T1928:T1991" si="241">_xlfn.TEXTBEFORE(P1928,U1928)</f>
        <v>15</v>
      </c>
      <c r="U1928" s="23" t="str">
        <f t="shared" si="236"/>
        <v>N</v>
      </c>
      <c r="V1928" s="23" t="str">
        <f t="shared" ref="V1928:V1991" si="242">_xlfn.TEXTBEFORE(Q1928,W1928)</f>
        <v>7</v>
      </c>
      <c r="W1928" s="23" t="str">
        <f t="shared" si="237"/>
        <v>W</v>
      </c>
      <c r="X1928" s="23" t="str">
        <f t="shared" si="238"/>
        <v>OK</v>
      </c>
      <c r="Y1928" s="184" t="str">
        <f t="shared" si="239"/>
        <v>L0008991</v>
      </c>
      <c r="Z1928" s="28"/>
      <c r="AA1928" s="28"/>
      <c r="AB1928" s="23"/>
    </row>
    <row r="1929" spans="1:28" ht="15">
      <c r="A1929" s="2" t="s">
        <v>8350</v>
      </c>
      <c r="B1929" s="23" t="s">
        <v>13</v>
      </c>
      <c r="C1929" s="2" t="s">
        <v>14</v>
      </c>
      <c r="D1929" s="23" t="s">
        <v>2062</v>
      </c>
      <c r="E1929" s="23" t="s">
        <v>1777</v>
      </c>
      <c r="F1929" s="23" t="s">
        <v>15</v>
      </c>
      <c r="G1929" s="23" t="s">
        <v>3477</v>
      </c>
      <c r="H1929" s="2" t="s">
        <v>3480</v>
      </c>
      <c r="I1929" s="2" t="s">
        <v>3463</v>
      </c>
      <c r="J1929" s="81">
        <v>167.19</v>
      </c>
      <c r="K1929" s="76">
        <v>80</v>
      </c>
      <c r="L1929" s="80">
        <v>0.2</v>
      </c>
      <c r="M1929" s="82">
        <v>43378</v>
      </c>
      <c r="N1929" s="96" t="s">
        <v>4792</v>
      </c>
      <c r="O1929" s="23" t="s">
        <v>242</v>
      </c>
      <c r="P1929" s="23" t="s">
        <v>3465</v>
      </c>
      <c r="Q1929" s="23" t="s">
        <v>3471</v>
      </c>
      <c r="R1929" s="23" t="str">
        <f t="shared" ref="R1929:R1992" si="243">_xlfn.TEXTJOIN("-",TRUE,F1929,G1929,P1929,Q1929,O1929)</f>
        <v>OK-Canadian-15N-7W-15</v>
      </c>
      <c r="S1929" s="23" t="str">
        <f t="shared" si="240"/>
        <v>15N-7W-15</v>
      </c>
      <c r="T1929" s="23" t="str">
        <f t="shared" si="241"/>
        <v>15</v>
      </c>
      <c r="U1929" s="23" t="str">
        <f t="shared" ref="U1929:U1992" si="244">RIGHT(P1929,1)</f>
        <v>N</v>
      </c>
      <c r="V1929" s="23" t="str">
        <f t="shared" si="242"/>
        <v>7</v>
      </c>
      <c r="W1929" s="23" t="str">
        <f t="shared" ref="W1929:W1992" si="245">RIGHT(Q1929,1)</f>
        <v>W</v>
      </c>
      <c r="X1929" s="23" t="str">
        <f t="shared" ref="X1929:X1992" si="246">LEFT(A1929,2)</f>
        <v>OK</v>
      </c>
      <c r="Y1929" s="184" t="str">
        <f t="shared" ref="Y1929:Y1992" si="247">MID(A1929,4,8)</f>
        <v>L0008992</v>
      </c>
      <c r="Z1929" s="28"/>
      <c r="AA1929" s="28"/>
      <c r="AB1929" s="23"/>
    </row>
    <row r="1930" spans="1:28" ht="15">
      <c r="A1930" s="2" t="s">
        <v>8351</v>
      </c>
      <c r="B1930" s="23" t="s">
        <v>13</v>
      </c>
      <c r="C1930" s="2" t="s">
        <v>14</v>
      </c>
      <c r="D1930" s="23" t="s">
        <v>2063</v>
      </c>
      <c r="E1930" s="2" t="s">
        <v>616</v>
      </c>
      <c r="F1930" s="23" t="s">
        <v>15</v>
      </c>
      <c r="G1930" s="23" t="s">
        <v>3477</v>
      </c>
      <c r="H1930" s="23" t="s">
        <v>3527</v>
      </c>
      <c r="I1930" s="2" t="s">
        <v>16</v>
      </c>
      <c r="J1930" s="81">
        <v>166.26</v>
      </c>
      <c r="K1930" s="76">
        <v>1.875</v>
      </c>
      <c r="L1930" s="80">
        <v>0.1875</v>
      </c>
      <c r="M1930" s="78">
        <v>42887</v>
      </c>
      <c r="N1930" s="96" t="s">
        <v>4793</v>
      </c>
      <c r="O1930" s="23" t="s">
        <v>177</v>
      </c>
      <c r="P1930" s="23" t="s">
        <v>3465</v>
      </c>
      <c r="Q1930" s="23" t="s">
        <v>3471</v>
      </c>
      <c r="R1930" s="23" t="str">
        <f t="shared" si="243"/>
        <v>OK-Canadian-15N-7W-18</v>
      </c>
      <c r="S1930" s="23" t="str">
        <f t="shared" si="240"/>
        <v>15N-7W-18</v>
      </c>
      <c r="T1930" s="23" t="str">
        <f t="shared" si="241"/>
        <v>15</v>
      </c>
      <c r="U1930" s="23" t="str">
        <f t="shared" si="244"/>
        <v>N</v>
      </c>
      <c r="V1930" s="23" t="str">
        <f t="shared" si="242"/>
        <v>7</v>
      </c>
      <c r="W1930" s="23" t="str">
        <f t="shared" si="245"/>
        <v>W</v>
      </c>
      <c r="X1930" s="23" t="str">
        <f t="shared" si="246"/>
        <v>OK</v>
      </c>
      <c r="Y1930" s="184" t="str">
        <f t="shared" si="247"/>
        <v>L0008993</v>
      </c>
      <c r="Z1930" s="28"/>
      <c r="AA1930" s="28"/>
      <c r="AB1930" s="23"/>
    </row>
    <row r="1931" spans="1:28" ht="15">
      <c r="A1931" s="23" t="s">
        <v>8352</v>
      </c>
      <c r="B1931" s="23" t="s">
        <v>13</v>
      </c>
      <c r="C1931" s="2" t="s">
        <v>14</v>
      </c>
      <c r="D1931" s="23" t="s">
        <v>2064</v>
      </c>
      <c r="E1931" s="23" t="s">
        <v>1502</v>
      </c>
      <c r="F1931" s="23" t="s">
        <v>15</v>
      </c>
      <c r="G1931" s="23" t="s">
        <v>3477</v>
      </c>
      <c r="H1931" s="2" t="s">
        <v>3480</v>
      </c>
      <c r="I1931" s="2" t="s">
        <v>3463</v>
      </c>
      <c r="J1931" s="81">
        <v>122.81</v>
      </c>
      <c r="K1931" s="76">
        <v>0.9425</v>
      </c>
      <c r="L1931" s="80">
        <v>0.1875</v>
      </c>
      <c r="M1931" s="82">
        <v>42887</v>
      </c>
      <c r="N1931" s="96" t="s">
        <v>4794</v>
      </c>
      <c r="O1931" s="23" t="s">
        <v>494</v>
      </c>
      <c r="P1931" s="23" t="s">
        <v>3466</v>
      </c>
      <c r="Q1931" s="23" t="s">
        <v>3471</v>
      </c>
      <c r="R1931" s="23" t="str">
        <f t="shared" si="243"/>
        <v>OK-Canadian-16N-7W-3</v>
      </c>
      <c r="S1931" s="23" t="str">
        <f t="shared" si="240"/>
        <v>16N-7W-3</v>
      </c>
      <c r="T1931" s="23" t="str">
        <f t="shared" si="241"/>
        <v>16</v>
      </c>
      <c r="U1931" s="23" t="str">
        <f t="shared" si="244"/>
        <v>N</v>
      </c>
      <c r="V1931" s="23" t="str">
        <f t="shared" si="242"/>
        <v>7</v>
      </c>
      <c r="W1931" s="23" t="str">
        <f t="shared" si="245"/>
        <v>W</v>
      </c>
      <c r="X1931" s="23" t="str">
        <f t="shared" si="246"/>
        <v>OK</v>
      </c>
      <c r="Y1931" s="184" t="str">
        <f t="shared" si="247"/>
        <v>L0008994</v>
      </c>
      <c r="Z1931" s="28"/>
      <c r="AA1931" s="28"/>
      <c r="AB1931" s="23"/>
    </row>
    <row r="1932" spans="1:28" ht="15">
      <c r="A1932" s="2" t="s">
        <v>8353</v>
      </c>
      <c r="B1932" s="23" t="s">
        <v>13</v>
      </c>
      <c r="C1932" s="2" t="s">
        <v>14</v>
      </c>
      <c r="D1932" s="23" t="s">
        <v>2065</v>
      </c>
      <c r="E1932" s="2" t="s">
        <v>995</v>
      </c>
      <c r="F1932" s="23" t="s">
        <v>15</v>
      </c>
      <c r="G1932" s="23" t="s">
        <v>3477</v>
      </c>
      <c r="H1932" s="2" t="s">
        <v>3480</v>
      </c>
      <c r="I1932" s="2" t="s">
        <v>3463</v>
      </c>
      <c r="J1932" s="81">
        <v>113.91</v>
      </c>
      <c r="K1932" s="76">
        <v>0.13020000000000001</v>
      </c>
      <c r="L1932" s="80">
        <v>0.2</v>
      </c>
      <c r="M1932" s="82">
        <v>42905</v>
      </c>
      <c r="N1932" s="96" t="s">
        <v>4795</v>
      </c>
      <c r="O1932" s="23" t="s">
        <v>494</v>
      </c>
      <c r="P1932" s="23" t="s">
        <v>3466</v>
      </c>
      <c r="Q1932" s="23" t="s">
        <v>3471</v>
      </c>
      <c r="R1932" s="23" t="str">
        <f t="shared" si="243"/>
        <v>OK-Canadian-16N-7W-3</v>
      </c>
      <c r="S1932" s="23" t="str">
        <f t="shared" si="240"/>
        <v>16N-7W-3</v>
      </c>
      <c r="T1932" s="23" t="str">
        <f t="shared" si="241"/>
        <v>16</v>
      </c>
      <c r="U1932" s="23" t="str">
        <f t="shared" si="244"/>
        <v>N</v>
      </c>
      <c r="V1932" s="23" t="str">
        <f t="shared" si="242"/>
        <v>7</v>
      </c>
      <c r="W1932" s="23" t="str">
        <f t="shared" si="245"/>
        <v>W</v>
      </c>
      <c r="X1932" s="23" t="str">
        <f t="shared" si="246"/>
        <v>OK</v>
      </c>
      <c r="Y1932" s="184" t="str">
        <f t="shared" si="247"/>
        <v>L0008995</v>
      </c>
      <c r="Z1932" s="28"/>
      <c r="AA1932" s="28"/>
      <c r="AB1932" s="23"/>
    </row>
    <row r="1933" spans="1:28" ht="15">
      <c r="A1933" s="2" t="s">
        <v>8354</v>
      </c>
      <c r="B1933" s="23" t="s">
        <v>13</v>
      </c>
      <c r="C1933" s="2" t="s">
        <v>14</v>
      </c>
      <c r="D1933" s="23" t="s">
        <v>2066</v>
      </c>
      <c r="E1933" s="2" t="s">
        <v>898</v>
      </c>
      <c r="F1933" s="23" t="s">
        <v>15</v>
      </c>
      <c r="G1933" s="23" t="s">
        <v>3477</v>
      </c>
      <c r="H1933" s="2" t="s">
        <v>3480</v>
      </c>
      <c r="I1933" s="2" t="s">
        <v>3463</v>
      </c>
      <c r="J1933" s="81">
        <v>111.47</v>
      </c>
      <c r="K1933" s="76">
        <v>3.3333333000000001</v>
      </c>
      <c r="L1933" s="80">
        <v>0.1875</v>
      </c>
      <c r="M1933" s="82">
        <v>43367</v>
      </c>
      <c r="N1933" s="96" t="s">
        <v>4796</v>
      </c>
      <c r="O1933" s="23" t="s">
        <v>151</v>
      </c>
      <c r="P1933" s="23" t="s">
        <v>3466</v>
      </c>
      <c r="Q1933" s="23" t="s">
        <v>3471</v>
      </c>
      <c r="R1933" s="23" t="str">
        <f t="shared" si="243"/>
        <v>OK-Canadian-16N-7W-4</v>
      </c>
      <c r="S1933" s="23" t="str">
        <f t="shared" si="240"/>
        <v>16N-7W-4</v>
      </c>
      <c r="T1933" s="23" t="str">
        <f t="shared" si="241"/>
        <v>16</v>
      </c>
      <c r="U1933" s="23" t="str">
        <f t="shared" si="244"/>
        <v>N</v>
      </c>
      <c r="V1933" s="23" t="str">
        <f t="shared" si="242"/>
        <v>7</v>
      </c>
      <c r="W1933" s="23" t="str">
        <f t="shared" si="245"/>
        <v>W</v>
      </c>
      <c r="X1933" s="23" t="str">
        <f t="shared" si="246"/>
        <v>OK</v>
      </c>
      <c r="Y1933" s="184" t="str">
        <f t="shared" si="247"/>
        <v>L0008996</v>
      </c>
      <c r="Z1933" s="28"/>
      <c r="AA1933" s="28"/>
      <c r="AB1933" s="23"/>
    </row>
    <row r="1934" spans="1:28" ht="15">
      <c r="A1934" s="23" t="s">
        <v>8355</v>
      </c>
      <c r="B1934" s="23" t="s">
        <v>13</v>
      </c>
      <c r="C1934" s="2" t="s">
        <v>14</v>
      </c>
      <c r="D1934" s="23" t="s">
        <v>2067</v>
      </c>
      <c r="E1934" s="2" t="s">
        <v>506</v>
      </c>
      <c r="F1934" s="23" t="s">
        <v>15</v>
      </c>
      <c r="G1934" s="23" t="s">
        <v>3477</v>
      </c>
      <c r="H1934" s="2" t="s">
        <v>3480</v>
      </c>
      <c r="I1934" s="2" t="s">
        <v>3463</v>
      </c>
      <c r="J1934" s="81">
        <v>38.659999999999997</v>
      </c>
      <c r="K1934" s="76">
        <v>4.4643000000000002E-2</v>
      </c>
      <c r="L1934" s="80">
        <v>0.2</v>
      </c>
      <c r="M1934" s="78">
        <v>42895</v>
      </c>
      <c r="N1934" s="96" t="s">
        <v>4797</v>
      </c>
      <c r="O1934" s="23" t="s">
        <v>112</v>
      </c>
      <c r="P1934" s="23" t="s">
        <v>3466</v>
      </c>
      <c r="Q1934" s="23" t="s">
        <v>3471</v>
      </c>
      <c r="R1934" s="23" t="str">
        <f t="shared" si="243"/>
        <v>OK-Canadian-16N-7W-10</v>
      </c>
      <c r="S1934" s="23" t="str">
        <f t="shared" si="240"/>
        <v>16N-7W-10</v>
      </c>
      <c r="T1934" s="23" t="str">
        <f t="shared" si="241"/>
        <v>16</v>
      </c>
      <c r="U1934" s="23" t="str">
        <f t="shared" si="244"/>
        <v>N</v>
      </c>
      <c r="V1934" s="23" t="str">
        <f t="shared" si="242"/>
        <v>7</v>
      </c>
      <c r="W1934" s="23" t="str">
        <f t="shared" si="245"/>
        <v>W</v>
      </c>
      <c r="X1934" s="23" t="str">
        <f t="shared" si="246"/>
        <v>OK</v>
      </c>
      <c r="Y1934" s="184" t="str">
        <f t="shared" si="247"/>
        <v>L0008997</v>
      </c>
      <c r="Z1934" s="28"/>
      <c r="AA1934" s="28"/>
      <c r="AB1934" s="23"/>
    </row>
    <row r="1935" spans="1:28" ht="15">
      <c r="A1935" s="2" t="s">
        <v>8356</v>
      </c>
      <c r="B1935" s="23" t="s">
        <v>13</v>
      </c>
      <c r="C1935" s="2" t="s">
        <v>14</v>
      </c>
      <c r="D1935" s="23" t="s">
        <v>2068</v>
      </c>
      <c r="E1935" s="2" t="s">
        <v>995</v>
      </c>
      <c r="F1935" s="23" t="s">
        <v>15</v>
      </c>
      <c r="G1935" s="23" t="s">
        <v>3477</v>
      </c>
      <c r="H1935" s="2" t="s">
        <v>3480</v>
      </c>
      <c r="I1935" s="2" t="s">
        <v>3463</v>
      </c>
      <c r="J1935" s="81">
        <v>166.52</v>
      </c>
      <c r="K1935" s="76">
        <v>11.578946999999999</v>
      </c>
      <c r="L1935" s="80">
        <v>0.2</v>
      </c>
      <c r="M1935" s="82">
        <v>42894</v>
      </c>
      <c r="N1935" s="96" t="s">
        <v>4798</v>
      </c>
      <c r="O1935" s="23" t="s">
        <v>280</v>
      </c>
      <c r="P1935" s="23" t="s">
        <v>3466</v>
      </c>
      <c r="Q1935" s="23" t="s">
        <v>3471</v>
      </c>
      <c r="R1935" s="23" t="str">
        <f t="shared" si="243"/>
        <v>OK-Canadian-16N-7W-14</v>
      </c>
      <c r="S1935" s="23" t="str">
        <f t="shared" si="240"/>
        <v>16N-7W-14</v>
      </c>
      <c r="T1935" s="23" t="str">
        <f t="shared" si="241"/>
        <v>16</v>
      </c>
      <c r="U1935" s="23" t="str">
        <f t="shared" si="244"/>
        <v>N</v>
      </c>
      <c r="V1935" s="23" t="str">
        <f t="shared" si="242"/>
        <v>7</v>
      </c>
      <c r="W1935" s="23" t="str">
        <f t="shared" si="245"/>
        <v>W</v>
      </c>
      <c r="X1935" s="23" t="str">
        <f t="shared" si="246"/>
        <v>OK</v>
      </c>
      <c r="Y1935" s="184" t="str">
        <f t="shared" si="247"/>
        <v>L0008998</v>
      </c>
      <c r="Z1935" s="28"/>
      <c r="AA1935" s="28"/>
      <c r="AB1935" s="23"/>
    </row>
    <row r="1936" spans="1:28" ht="15">
      <c r="A1936" s="2" t="s">
        <v>8357</v>
      </c>
      <c r="B1936" s="23" t="s">
        <v>13</v>
      </c>
      <c r="C1936" s="2" t="s">
        <v>14</v>
      </c>
      <c r="D1936" s="23" t="s">
        <v>2069</v>
      </c>
      <c r="E1936" s="2" t="s">
        <v>1396</v>
      </c>
      <c r="F1936" s="23" t="s">
        <v>15</v>
      </c>
      <c r="G1936" s="23" t="s">
        <v>3477</v>
      </c>
      <c r="H1936" s="2" t="s">
        <v>3480</v>
      </c>
      <c r="I1936" s="2" t="s">
        <v>3463</v>
      </c>
      <c r="J1936" s="81">
        <v>83.62</v>
      </c>
      <c r="K1936" s="76">
        <v>0.77777779999999996</v>
      </c>
      <c r="L1936" s="80">
        <v>0.1875</v>
      </c>
      <c r="M1936" s="82">
        <v>42902</v>
      </c>
      <c r="N1936" s="96" t="s">
        <v>4799</v>
      </c>
      <c r="O1936" s="23" t="s">
        <v>1933</v>
      </c>
      <c r="P1936" s="23" t="s">
        <v>3469</v>
      </c>
      <c r="Q1936" s="23" t="s">
        <v>3471</v>
      </c>
      <c r="R1936" s="23" t="str">
        <f t="shared" si="243"/>
        <v>OK-Canadian-12N-7W-23</v>
      </c>
      <c r="S1936" s="23" t="str">
        <f t="shared" si="240"/>
        <v>12N-7W-23</v>
      </c>
      <c r="T1936" s="23" t="str">
        <f t="shared" si="241"/>
        <v>12</v>
      </c>
      <c r="U1936" s="23" t="str">
        <f t="shared" si="244"/>
        <v>N</v>
      </c>
      <c r="V1936" s="23" t="str">
        <f t="shared" si="242"/>
        <v>7</v>
      </c>
      <c r="W1936" s="23" t="str">
        <f t="shared" si="245"/>
        <v>W</v>
      </c>
      <c r="X1936" s="23" t="str">
        <f t="shared" si="246"/>
        <v>OK</v>
      </c>
      <c r="Y1936" s="184" t="str">
        <f t="shared" si="247"/>
        <v>L0008999</v>
      </c>
      <c r="Z1936" s="28"/>
      <c r="AA1936" s="28"/>
      <c r="AB1936" s="23"/>
    </row>
    <row r="1937" spans="1:28" ht="15">
      <c r="A1937" s="23" t="s">
        <v>8358</v>
      </c>
      <c r="B1937" s="23" t="s">
        <v>13</v>
      </c>
      <c r="C1937" s="2" t="s">
        <v>14</v>
      </c>
      <c r="D1937" s="23" t="s">
        <v>2070</v>
      </c>
      <c r="E1937" s="2" t="s">
        <v>1327</v>
      </c>
      <c r="F1937" s="23" t="s">
        <v>15</v>
      </c>
      <c r="G1937" s="23" t="s">
        <v>3477</v>
      </c>
      <c r="H1937" s="23" t="s">
        <v>3513</v>
      </c>
      <c r="I1937" s="2" t="s">
        <v>16</v>
      </c>
      <c r="J1937" s="81">
        <v>5.15</v>
      </c>
      <c r="K1937" s="76">
        <v>0.62865559999999998</v>
      </c>
      <c r="L1937" s="80">
        <v>0.1875</v>
      </c>
      <c r="M1937" s="82">
        <v>43387</v>
      </c>
      <c r="N1937" s="96" t="s">
        <v>5815</v>
      </c>
      <c r="O1937" s="23" t="s">
        <v>115</v>
      </c>
      <c r="P1937" s="23" t="s">
        <v>3465</v>
      </c>
      <c r="Q1937" s="23" t="s">
        <v>3471</v>
      </c>
      <c r="R1937" s="23" t="str">
        <f t="shared" si="243"/>
        <v>OK-Canadian-15N-7W-6</v>
      </c>
      <c r="S1937" s="23" t="str">
        <f t="shared" si="240"/>
        <v>15N-7W-6</v>
      </c>
      <c r="T1937" s="23" t="str">
        <f t="shared" si="241"/>
        <v>15</v>
      </c>
      <c r="U1937" s="23" t="str">
        <f t="shared" si="244"/>
        <v>N</v>
      </c>
      <c r="V1937" s="23" t="str">
        <f t="shared" si="242"/>
        <v>7</v>
      </c>
      <c r="W1937" s="23" t="str">
        <f t="shared" si="245"/>
        <v>W</v>
      </c>
      <c r="X1937" s="23" t="str">
        <f t="shared" si="246"/>
        <v>OK</v>
      </c>
      <c r="Y1937" s="184" t="str">
        <f t="shared" si="247"/>
        <v>L0009000</v>
      </c>
      <c r="Z1937" s="28"/>
      <c r="AA1937" s="28"/>
      <c r="AB1937" s="23"/>
    </row>
    <row r="1938" spans="1:28" ht="15">
      <c r="A1938" s="2" t="s">
        <v>8359</v>
      </c>
      <c r="B1938" s="23" t="s">
        <v>13</v>
      </c>
      <c r="C1938" s="2" t="s">
        <v>14</v>
      </c>
      <c r="D1938" s="23" t="s">
        <v>2071</v>
      </c>
      <c r="E1938" s="23" t="s">
        <v>2276</v>
      </c>
      <c r="F1938" s="23" t="s">
        <v>15</v>
      </c>
      <c r="G1938" s="23" t="s">
        <v>3477</v>
      </c>
      <c r="H1938" s="23" t="s">
        <v>3513</v>
      </c>
      <c r="I1938" s="2" t="s">
        <v>16</v>
      </c>
      <c r="J1938" s="81">
        <v>204.95</v>
      </c>
      <c r="K1938" s="76">
        <v>0.55903099999999994</v>
      </c>
      <c r="L1938" s="80">
        <v>0.1875</v>
      </c>
      <c r="M1938" s="78">
        <v>42901</v>
      </c>
      <c r="N1938" s="96" t="s">
        <v>5816</v>
      </c>
      <c r="O1938" s="23" t="s">
        <v>115</v>
      </c>
      <c r="P1938" s="23" t="s">
        <v>3465</v>
      </c>
      <c r="Q1938" s="23" t="s">
        <v>3471</v>
      </c>
      <c r="R1938" s="23" t="str">
        <f t="shared" si="243"/>
        <v>OK-Canadian-15N-7W-6</v>
      </c>
      <c r="S1938" s="23" t="str">
        <f t="shared" si="240"/>
        <v>15N-7W-6</v>
      </c>
      <c r="T1938" s="23" t="str">
        <f t="shared" si="241"/>
        <v>15</v>
      </c>
      <c r="U1938" s="23" t="str">
        <f t="shared" si="244"/>
        <v>N</v>
      </c>
      <c r="V1938" s="23" t="str">
        <f t="shared" si="242"/>
        <v>7</v>
      </c>
      <c r="W1938" s="23" t="str">
        <f t="shared" si="245"/>
        <v>W</v>
      </c>
      <c r="X1938" s="23" t="str">
        <f t="shared" si="246"/>
        <v>OK</v>
      </c>
      <c r="Y1938" s="184" t="str">
        <f t="shared" si="247"/>
        <v>L0009001</v>
      </c>
      <c r="Z1938" s="28"/>
      <c r="AA1938" s="28"/>
      <c r="AB1938" s="23"/>
    </row>
    <row r="1939" spans="1:28" ht="15">
      <c r="A1939" s="2" t="s">
        <v>8360</v>
      </c>
      <c r="B1939" s="23" t="s">
        <v>13</v>
      </c>
      <c r="C1939" s="2" t="s">
        <v>14</v>
      </c>
      <c r="D1939" s="23" t="s">
        <v>2072</v>
      </c>
      <c r="E1939" s="2" t="s">
        <v>766</v>
      </c>
      <c r="F1939" s="23" t="s">
        <v>15</v>
      </c>
      <c r="G1939" s="23" t="s">
        <v>3477</v>
      </c>
      <c r="H1939" s="2" t="s">
        <v>3480</v>
      </c>
      <c r="I1939" s="2" t="s">
        <v>3463</v>
      </c>
      <c r="J1939" s="81">
        <v>81.88</v>
      </c>
      <c r="K1939" s="76">
        <v>8.75</v>
      </c>
      <c r="L1939" s="80">
        <v>0.1875</v>
      </c>
      <c r="M1939" s="82">
        <v>42908</v>
      </c>
      <c r="N1939" s="96" t="s">
        <v>4126</v>
      </c>
      <c r="O1939" s="23" t="s">
        <v>242</v>
      </c>
      <c r="P1939" s="23" t="s">
        <v>3465</v>
      </c>
      <c r="Q1939" s="23" t="s">
        <v>3471</v>
      </c>
      <c r="R1939" s="23" t="str">
        <f t="shared" si="243"/>
        <v>OK-Canadian-15N-7W-15</v>
      </c>
      <c r="S1939" s="23" t="str">
        <f t="shared" si="240"/>
        <v>15N-7W-15</v>
      </c>
      <c r="T1939" s="23" t="str">
        <f t="shared" si="241"/>
        <v>15</v>
      </c>
      <c r="U1939" s="23" t="str">
        <f t="shared" si="244"/>
        <v>N</v>
      </c>
      <c r="V1939" s="23" t="str">
        <f t="shared" si="242"/>
        <v>7</v>
      </c>
      <c r="W1939" s="23" t="str">
        <f t="shared" si="245"/>
        <v>W</v>
      </c>
      <c r="X1939" s="23" t="str">
        <f t="shared" si="246"/>
        <v>OK</v>
      </c>
      <c r="Y1939" s="184" t="str">
        <f t="shared" si="247"/>
        <v>L0009002</v>
      </c>
      <c r="Z1939" s="28"/>
      <c r="AA1939" s="28"/>
      <c r="AB1939" s="23"/>
    </row>
    <row r="1940" spans="1:28" ht="15">
      <c r="A1940" s="23" t="s">
        <v>8361</v>
      </c>
      <c r="B1940" s="23" t="s">
        <v>13</v>
      </c>
      <c r="C1940" s="2" t="s">
        <v>14</v>
      </c>
      <c r="D1940" s="23" t="s">
        <v>2073</v>
      </c>
      <c r="E1940" s="2" t="s">
        <v>898</v>
      </c>
      <c r="F1940" s="23" t="s">
        <v>15</v>
      </c>
      <c r="G1940" s="23" t="s">
        <v>3477</v>
      </c>
      <c r="H1940" s="23" t="s">
        <v>3527</v>
      </c>
      <c r="I1940" s="2" t="s">
        <v>16</v>
      </c>
      <c r="J1940" s="81">
        <v>10.050000000000001</v>
      </c>
      <c r="K1940" s="76">
        <v>0.86189760000000004</v>
      </c>
      <c r="L1940" s="80">
        <v>0.2</v>
      </c>
      <c r="M1940" s="82">
        <v>42904</v>
      </c>
      <c r="N1940" s="96" t="s">
        <v>4127</v>
      </c>
      <c r="O1940" s="23" t="s">
        <v>177</v>
      </c>
      <c r="P1940" s="23" t="s">
        <v>3465</v>
      </c>
      <c r="Q1940" s="23" t="s">
        <v>3471</v>
      </c>
      <c r="R1940" s="23" t="str">
        <f t="shared" si="243"/>
        <v>OK-Canadian-15N-7W-18</v>
      </c>
      <c r="S1940" s="23" t="str">
        <f t="shared" si="240"/>
        <v>15N-7W-18</v>
      </c>
      <c r="T1940" s="23" t="str">
        <f t="shared" si="241"/>
        <v>15</v>
      </c>
      <c r="U1940" s="23" t="str">
        <f t="shared" si="244"/>
        <v>N</v>
      </c>
      <c r="V1940" s="23" t="str">
        <f t="shared" si="242"/>
        <v>7</v>
      </c>
      <c r="W1940" s="23" t="str">
        <f t="shared" si="245"/>
        <v>W</v>
      </c>
      <c r="X1940" s="23" t="str">
        <f t="shared" si="246"/>
        <v>OK</v>
      </c>
      <c r="Y1940" s="184" t="str">
        <f t="shared" si="247"/>
        <v>L0009003</v>
      </c>
      <c r="Z1940" s="28"/>
      <c r="AA1940" s="28"/>
      <c r="AB1940" s="23"/>
    </row>
    <row r="1941" spans="1:28" ht="15">
      <c r="A1941" s="2" t="s">
        <v>8362</v>
      </c>
      <c r="B1941" s="23" t="s">
        <v>13</v>
      </c>
      <c r="C1941" s="2" t="s">
        <v>14</v>
      </c>
      <c r="D1941" s="23" t="s">
        <v>2074</v>
      </c>
      <c r="E1941" s="2" t="s">
        <v>1051</v>
      </c>
      <c r="F1941" s="23" t="s">
        <v>15</v>
      </c>
      <c r="G1941" s="23" t="s">
        <v>3477</v>
      </c>
      <c r="H1941" s="2" t="s">
        <v>3480</v>
      </c>
      <c r="I1941" s="2" t="s">
        <v>3463</v>
      </c>
      <c r="J1941" s="81">
        <v>122.96</v>
      </c>
      <c r="K1941" s="76">
        <v>0.9425</v>
      </c>
      <c r="L1941" s="80">
        <v>0.1875</v>
      </c>
      <c r="M1941" s="82">
        <v>43371</v>
      </c>
      <c r="N1941" s="96" t="s">
        <v>4800</v>
      </c>
      <c r="O1941" s="23" t="s">
        <v>494</v>
      </c>
      <c r="P1941" s="23" t="s">
        <v>3466</v>
      </c>
      <c r="Q1941" s="23" t="s">
        <v>3471</v>
      </c>
      <c r="R1941" s="23" t="str">
        <f t="shared" si="243"/>
        <v>OK-Canadian-16N-7W-3</v>
      </c>
      <c r="S1941" s="23" t="str">
        <f t="shared" si="240"/>
        <v>16N-7W-3</v>
      </c>
      <c r="T1941" s="23" t="str">
        <f t="shared" si="241"/>
        <v>16</v>
      </c>
      <c r="U1941" s="23" t="str">
        <f t="shared" si="244"/>
        <v>N</v>
      </c>
      <c r="V1941" s="23" t="str">
        <f t="shared" si="242"/>
        <v>7</v>
      </c>
      <c r="W1941" s="23" t="str">
        <f t="shared" si="245"/>
        <v>W</v>
      </c>
      <c r="X1941" s="23" t="str">
        <f t="shared" si="246"/>
        <v>OK</v>
      </c>
      <c r="Y1941" s="184" t="str">
        <f t="shared" si="247"/>
        <v>L0009004</v>
      </c>
      <c r="Z1941" s="28"/>
      <c r="AA1941" s="28"/>
      <c r="AB1941" s="23"/>
    </row>
    <row r="1942" spans="1:28" ht="15">
      <c r="A1942" s="2" t="s">
        <v>8363</v>
      </c>
      <c r="B1942" s="23" t="s">
        <v>13</v>
      </c>
      <c r="C1942" s="2" t="s">
        <v>14</v>
      </c>
      <c r="D1942" s="23" t="s">
        <v>2075</v>
      </c>
      <c r="E1942" s="2" t="s">
        <v>354</v>
      </c>
      <c r="F1942" s="23" t="s">
        <v>15</v>
      </c>
      <c r="G1942" s="23" t="s">
        <v>3477</v>
      </c>
      <c r="H1942" s="2" t="s">
        <v>3480</v>
      </c>
      <c r="I1942" s="2" t="s">
        <v>3463</v>
      </c>
      <c r="J1942" s="81">
        <v>247.99</v>
      </c>
      <c r="K1942" s="76">
        <v>31.5</v>
      </c>
      <c r="L1942" s="80">
        <v>0.2</v>
      </c>
      <c r="M1942" s="78">
        <v>42906</v>
      </c>
      <c r="N1942" s="96" t="s">
        <v>4129</v>
      </c>
      <c r="O1942" s="23" t="s">
        <v>114</v>
      </c>
      <c r="P1942" s="23" t="s">
        <v>3466</v>
      </c>
      <c r="Q1942" s="23" t="s">
        <v>3471</v>
      </c>
      <c r="R1942" s="23" t="str">
        <f t="shared" si="243"/>
        <v>OK-Canadian-16N-7W-5</v>
      </c>
      <c r="S1942" s="23" t="str">
        <f t="shared" si="240"/>
        <v>16N-7W-5</v>
      </c>
      <c r="T1942" s="23" t="str">
        <f t="shared" si="241"/>
        <v>16</v>
      </c>
      <c r="U1942" s="23" t="str">
        <f t="shared" si="244"/>
        <v>N</v>
      </c>
      <c r="V1942" s="23" t="str">
        <f t="shared" si="242"/>
        <v>7</v>
      </c>
      <c r="W1942" s="23" t="str">
        <f t="shared" si="245"/>
        <v>W</v>
      </c>
      <c r="X1942" s="23" t="str">
        <f t="shared" si="246"/>
        <v>OK</v>
      </c>
      <c r="Y1942" s="184" t="str">
        <f t="shared" si="247"/>
        <v>L0009005</v>
      </c>
      <c r="Z1942" s="28"/>
      <c r="AA1942" s="28"/>
      <c r="AB1942" s="23"/>
    </row>
    <row r="1943" spans="1:28" ht="15">
      <c r="A1943" s="23" t="s">
        <v>8364</v>
      </c>
      <c r="B1943" s="23" t="s">
        <v>13</v>
      </c>
      <c r="C1943" s="2" t="s">
        <v>14</v>
      </c>
      <c r="D1943" s="23" t="s">
        <v>2076</v>
      </c>
      <c r="E1943" s="2" t="s">
        <v>955</v>
      </c>
      <c r="F1943" s="23" t="s">
        <v>15</v>
      </c>
      <c r="G1943" s="23" t="s">
        <v>3477</v>
      </c>
      <c r="H1943" s="2" t="s">
        <v>3480</v>
      </c>
      <c r="I1943" s="2" t="s">
        <v>3463</v>
      </c>
      <c r="J1943" s="81">
        <v>52.28</v>
      </c>
      <c r="K1943" s="76">
        <v>2.8055560000000002</v>
      </c>
      <c r="L1943" s="80">
        <v>0.2</v>
      </c>
      <c r="M1943" s="82">
        <v>42904</v>
      </c>
      <c r="N1943" s="96" t="s">
        <v>4753</v>
      </c>
      <c r="O1943" s="23" t="s">
        <v>112</v>
      </c>
      <c r="P1943" s="23" t="s">
        <v>3466</v>
      </c>
      <c r="Q1943" s="23" t="s">
        <v>3471</v>
      </c>
      <c r="R1943" s="23" t="str">
        <f t="shared" si="243"/>
        <v>OK-Canadian-16N-7W-10</v>
      </c>
      <c r="S1943" s="23" t="str">
        <f t="shared" si="240"/>
        <v>16N-7W-10</v>
      </c>
      <c r="T1943" s="23" t="str">
        <f t="shared" si="241"/>
        <v>16</v>
      </c>
      <c r="U1943" s="23" t="str">
        <f t="shared" si="244"/>
        <v>N</v>
      </c>
      <c r="V1943" s="23" t="str">
        <f t="shared" si="242"/>
        <v>7</v>
      </c>
      <c r="W1943" s="23" t="str">
        <f t="shared" si="245"/>
        <v>W</v>
      </c>
      <c r="X1943" s="23" t="str">
        <f t="shared" si="246"/>
        <v>OK</v>
      </c>
      <c r="Y1943" s="184" t="str">
        <f t="shared" si="247"/>
        <v>L0009006</v>
      </c>
      <c r="Z1943" s="28"/>
      <c r="AA1943" s="28"/>
      <c r="AB1943" s="23"/>
    </row>
    <row r="1944" spans="1:28" ht="15">
      <c r="A1944" s="2" t="s">
        <v>8365</v>
      </c>
      <c r="B1944" s="23" t="s">
        <v>13</v>
      </c>
      <c r="C1944" s="2" t="s">
        <v>14</v>
      </c>
      <c r="D1944" s="23" t="s">
        <v>2077</v>
      </c>
      <c r="E1944" s="2" t="s">
        <v>955</v>
      </c>
      <c r="F1944" s="23" t="s">
        <v>15</v>
      </c>
      <c r="G1944" s="23" t="s">
        <v>3477</v>
      </c>
      <c r="H1944" s="2" t="s">
        <v>3480</v>
      </c>
      <c r="I1944" s="2" t="s">
        <v>3463</v>
      </c>
      <c r="J1944" s="81">
        <v>53.38</v>
      </c>
      <c r="K1944" s="76">
        <v>2.8055560000000002</v>
      </c>
      <c r="L1944" s="80">
        <v>0.2</v>
      </c>
      <c r="M1944" s="82">
        <v>42918</v>
      </c>
      <c r="N1944" s="96" t="s">
        <v>5817</v>
      </c>
      <c r="O1944" s="23" t="s">
        <v>112</v>
      </c>
      <c r="P1944" s="23" t="s">
        <v>3466</v>
      </c>
      <c r="Q1944" s="23" t="s">
        <v>3471</v>
      </c>
      <c r="R1944" s="23" t="str">
        <f t="shared" si="243"/>
        <v>OK-Canadian-16N-7W-10</v>
      </c>
      <c r="S1944" s="23" t="str">
        <f t="shared" si="240"/>
        <v>16N-7W-10</v>
      </c>
      <c r="T1944" s="23" t="str">
        <f t="shared" si="241"/>
        <v>16</v>
      </c>
      <c r="U1944" s="23" t="str">
        <f t="shared" si="244"/>
        <v>N</v>
      </c>
      <c r="V1944" s="23" t="str">
        <f t="shared" si="242"/>
        <v>7</v>
      </c>
      <c r="W1944" s="23" t="str">
        <f t="shared" si="245"/>
        <v>W</v>
      </c>
      <c r="X1944" s="23" t="str">
        <f t="shared" si="246"/>
        <v>OK</v>
      </c>
      <c r="Y1944" s="184" t="str">
        <f t="shared" si="247"/>
        <v>L0009007</v>
      </c>
      <c r="Z1944" s="28"/>
      <c r="AA1944" s="28"/>
      <c r="AB1944" s="23"/>
    </row>
    <row r="1945" spans="1:28" ht="15">
      <c r="A1945" s="2" t="s">
        <v>8366</v>
      </c>
      <c r="B1945" s="23" t="s">
        <v>13</v>
      </c>
      <c r="C1945" s="2" t="s">
        <v>14</v>
      </c>
      <c r="D1945" s="23" t="s">
        <v>2078</v>
      </c>
      <c r="E1945" s="23" t="s">
        <v>2864</v>
      </c>
      <c r="F1945" s="23" t="s">
        <v>15</v>
      </c>
      <c r="G1945" s="23" t="s">
        <v>3477</v>
      </c>
      <c r="H1945" s="23" t="s">
        <v>3513</v>
      </c>
      <c r="I1945" s="2" t="s">
        <v>16</v>
      </c>
      <c r="J1945" s="81">
        <v>204.79</v>
      </c>
      <c r="K1945" s="76">
        <v>1.6768430000000001</v>
      </c>
      <c r="L1945" s="80">
        <v>0.1875</v>
      </c>
      <c r="M1945" s="82">
        <v>43347</v>
      </c>
      <c r="N1945" s="96" t="s">
        <v>5818</v>
      </c>
      <c r="O1945" s="23" t="s">
        <v>115</v>
      </c>
      <c r="P1945" s="23" t="s">
        <v>3465</v>
      </c>
      <c r="Q1945" s="23" t="s">
        <v>3471</v>
      </c>
      <c r="R1945" s="23" t="str">
        <f t="shared" si="243"/>
        <v>OK-Canadian-15N-7W-6</v>
      </c>
      <c r="S1945" s="23" t="str">
        <f t="shared" si="240"/>
        <v>15N-7W-6</v>
      </c>
      <c r="T1945" s="23" t="str">
        <f t="shared" si="241"/>
        <v>15</v>
      </c>
      <c r="U1945" s="23" t="str">
        <f t="shared" si="244"/>
        <v>N</v>
      </c>
      <c r="V1945" s="23" t="str">
        <f t="shared" si="242"/>
        <v>7</v>
      </c>
      <c r="W1945" s="23" t="str">
        <f t="shared" si="245"/>
        <v>W</v>
      </c>
      <c r="X1945" s="23" t="str">
        <f t="shared" si="246"/>
        <v>OK</v>
      </c>
      <c r="Y1945" s="184" t="str">
        <f t="shared" si="247"/>
        <v>L0009008</v>
      </c>
      <c r="Z1945" s="28"/>
      <c r="AA1945" s="28"/>
      <c r="AB1945" s="23"/>
    </row>
    <row r="1946" spans="1:28" ht="15">
      <c r="A1946" s="23" t="s">
        <v>8367</v>
      </c>
      <c r="B1946" s="23" t="s">
        <v>13</v>
      </c>
      <c r="C1946" s="2" t="s">
        <v>14</v>
      </c>
      <c r="D1946" s="23" t="s">
        <v>2079</v>
      </c>
      <c r="E1946" s="2" t="s">
        <v>1177</v>
      </c>
      <c r="F1946" s="23" t="s">
        <v>15</v>
      </c>
      <c r="G1946" s="23" t="s">
        <v>3477</v>
      </c>
      <c r="H1946" s="23" t="s">
        <v>3513</v>
      </c>
      <c r="I1946" s="2" t="s">
        <v>16</v>
      </c>
      <c r="J1946" s="81">
        <v>193.81</v>
      </c>
      <c r="K1946" s="76">
        <v>2.2779310000000002</v>
      </c>
      <c r="L1946" s="80">
        <v>0.2</v>
      </c>
      <c r="M1946" s="78">
        <v>42863</v>
      </c>
      <c r="N1946" s="96" t="s">
        <v>5819</v>
      </c>
      <c r="O1946" s="23" t="s">
        <v>115</v>
      </c>
      <c r="P1946" s="23" t="s">
        <v>3465</v>
      </c>
      <c r="Q1946" s="23" t="s">
        <v>3471</v>
      </c>
      <c r="R1946" s="23" t="str">
        <f t="shared" si="243"/>
        <v>OK-Canadian-15N-7W-6</v>
      </c>
      <c r="S1946" s="23" t="str">
        <f t="shared" si="240"/>
        <v>15N-7W-6</v>
      </c>
      <c r="T1946" s="23" t="str">
        <f t="shared" si="241"/>
        <v>15</v>
      </c>
      <c r="U1946" s="23" t="str">
        <f t="shared" si="244"/>
        <v>N</v>
      </c>
      <c r="V1946" s="23" t="str">
        <f t="shared" si="242"/>
        <v>7</v>
      </c>
      <c r="W1946" s="23" t="str">
        <f t="shared" si="245"/>
        <v>W</v>
      </c>
      <c r="X1946" s="23" t="str">
        <f t="shared" si="246"/>
        <v>OK</v>
      </c>
      <c r="Y1946" s="184" t="str">
        <f t="shared" si="247"/>
        <v>L0009009</v>
      </c>
      <c r="Z1946" s="28"/>
      <c r="AA1946" s="28"/>
      <c r="AB1946" s="23"/>
    </row>
    <row r="1947" spans="1:28" ht="15">
      <c r="A1947" s="2" t="s">
        <v>8368</v>
      </c>
      <c r="B1947" s="23" t="s">
        <v>13</v>
      </c>
      <c r="C1947" s="2" t="s">
        <v>14</v>
      </c>
      <c r="D1947" s="23" t="s">
        <v>2080</v>
      </c>
      <c r="E1947" s="2" t="s">
        <v>955</v>
      </c>
      <c r="F1947" s="23" t="s">
        <v>15</v>
      </c>
      <c r="G1947" s="23" t="s">
        <v>3477</v>
      </c>
      <c r="H1947" s="23" t="s">
        <v>3513</v>
      </c>
      <c r="I1947" s="2" t="s">
        <v>16</v>
      </c>
      <c r="J1947" s="81">
        <v>200.65</v>
      </c>
      <c r="K1947" s="76">
        <v>2.2779310000000002</v>
      </c>
      <c r="L1947" s="80">
        <v>0.2</v>
      </c>
      <c r="M1947" s="82">
        <v>42859</v>
      </c>
      <c r="N1947" s="96" t="s">
        <v>5820</v>
      </c>
      <c r="O1947" s="23" t="s">
        <v>115</v>
      </c>
      <c r="P1947" s="23" t="s">
        <v>3465</v>
      </c>
      <c r="Q1947" s="23" t="s">
        <v>3471</v>
      </c>
      <c r="R1947" s="23" t="str">
        <f t="shared" si="243"/>
        <v>OK-Canadian-15N-7W-6</v>
      </c>
      <c r="S1947" s="23" t="str">
        <f t="shared" si="240"/>
        <v>15N-7W-6</v>
      </c>
      <c r="T1947" s="23" t="str">
        <f t="shared" si="241"/>
        <v>15</v>
      </c>
      <c r="U1947" s="23" t="str">
        <f t="shared" si="244"/>
        <v>N</v>
      </c>
      <c r="V1947" s="23" t="str">
        <f t="shared" si="242"/>
        <v>7</v>
      </c>
      <c r="W1947" s="23" t="str">
        <f t="shared" si="245"/>
        <v>W</v>
      </c>
      <c r="X1947" s="23" t="str">
        <f t="shared" si="246"/>
        <v>OK</v>
      </c>
      <c r="Y1947" s="184" t="str">
        <f t="shared" si="247"/>
        <v>L0009010</v>
      </c>
      <c r="Z1947" s="28"/>
      <c r="AA1947" s="28"/>
      <c r="AB1947" s="23"/>
    </row>
    <row r="1948" spans="1:28" ht="15">
      <c r="A1948" s="2" t="s">
        <v>8369</v>
      </c>
      <c r="B1948" s="23" t="s">
        <v>13</v>
      </c>
      <c r="C1948" s="2" t="s">
        <v>14</v>
      </c>
      <c r="D1948" s="23" t="s">
        <v>2081</v>
      </c>
      <c r="E1948" s="2" t="s">
        <v>553</v>
      </c>
      <c r="F1948" s="23" t="s">
        <v>15</v>
      </c>
      <c r="G1948" s="23" t="s">
        <v>3477</v>
      </c>
      <c r="H1948" s="23" t="s">
        <v>3527</v>
      </c>
      <c r="I1948" s="2" t="s">
        <v>16</v>
      </c>
      <c r="J1948" s="81">
        <v>133.27000000000001</v>
      </c>
      <c r="K1948" s="76">
        <v>8.2468751999999999</v>
      </c>
      <c r="L1948" s="80">
        <v>0.1875</v>
      </c>
      <c r="M1948" s="82">
        <v>42880</v>
      </c>
      <c r="N1948" s="96" t="s">
        <v>4128</v>
      </c>
      <c r="O1948" s="23" t="s">
        <v>177</v>
      </c>
      <c r="P1948" s="23" t="s">
        <v>3465</v>
      </c>
      <c r="Q1948" s="23" t="s">
        <v>3471</v>
      </c>
      <c r="R1948" s="23" t="str">
        <f t="shared" si="243"/>
        <v>OK-Canadian-15N-7W-18</v>
      </c>
      <c r="S1948" s="23" t="str">
        <f t="shared" si="240"/>
        <v>15N-7W-18</v>
      </c>
      <c r="T1948" s="23" t="str">
        <f t="shared" si="241"/>
        <v>15</v>
      </c>
      <c r="U1948" s="23" t="str">
        <f t="shared" si="244"/>
        <v>N</v>
      </c>
      <c r="V1948" s="23" t="str">
        <f t="shared" si="242"/>
        <v>7</v>
      </c>
      <c r="W1948" s="23" t="str">
        <f t="shared" si="245"/>
        <v>W</v>
      </c>
      <c r="X1948" s="23" t="str">
        <f t="shared" si="246"/>
        <v>OK</v>
      </c>
      <c r="Y1948" s="184" t="str">
        <f t="shared" si="247"/>
        <v>L0009011</v>
      </c>
      <c r="Z1948" s="28"/>
      <c r="AA1948" s="28"/>
      <c r="AB1948" s="23"/>
    </row>
    <row r="1949" spans="1:28" ht="15">
      <c r="A1949" s="23" t="s">
        <v>8370</v>
      </c>
      <c r="B1949" s="23" t="s">
        <v>13</v>
      </c>
      <c r="C1949" s="2" t="s">
        <v>14</v>
      </c>
      <c r="D1949" s="23" t="s">
        <v>2082</v>
      </c>
      <c r="E1949" s="23" t="s">
        <v>2276</v>
      </c>
      <c r="F1949" s="23" t="s">
        <v>15</v>
      </c>
      <c r="G1949" s="23" t="s">
        <v>3477</v>
      </c>
      <c r="H1949" s="2" t="s">
        <v>3480</v>
      </c>
      <c r="I1949" s="2" t="s">
        <v>3463</v>
      </c>
      <c r="J1949" s="81">
        <v>76.3</v>
      </c>
      <c r="K1949" s="76">
        <v>2.5</v>
      </c>
      <c r="L1949" s="80">
        <v>0.2</v>
      </c>
      <c r="M1949" s="82">
        <v>43343</v>
      </c>
      <c r="N1949" s="96" t="s">
        <v>5821</v>
      </c>
      <c r="O1949" s="23" t="s">
        <v>280</v>
      </c>
      <c r="P1949" s="23" t="s">
        <v>3466</v>
      </c>
      <c r="Q1949" s="23" t="s">
        <v>3471</v>
      </c>
      <c r="R1949" s="23" t="str">
        <f t="shared" si="243"/>
        <v>OK-Canadian-16N-7W-14</v>
      </c>
      <c r="S1949" s="23" t="str">
        <f t="shared" si="240"/>
        <v>16N-7W-14</v>
      </c>
      <c r="T1949" s="23" t="str">
        <f t="shared" si="241"/>
        <v>16</v>
      </c>
      <c r="U1949" s="23" t="str">
        <f t="shared" si="244"/>
        <v>N</v>
      </c>
      <c r="V1949" s="23" t="str">
        <f t="shared" si="242"/>
        <v>7</v>
      </c>
      <c r="W1949" s="23" t="str">
        <f t="shared" si="245"/>
        <v>W</v>
      </c>
      <c r="X1949" s="23" t="str">
        <f t="shared" si="246"/>
        <v>OK</v>
      </c>
      <c r="Y1949" s="184" t="str">
        <f t="shared" si="247"/>
        <v>L0009012</v>
      </c>
      <c r="Z1949" s="28"/>
      <c r="AA1949" s="28"/>
      <c r="AB1949" s="23"/>
    </row>
    <row r="1950" spans="1:28" ht="15">
      <c r="A1950" s="2" t="s">
        <v>8371</v>
      </c>
      <c r="B1950" s="23" t="s">
        <v>13</v>
      </c>
      <c r="C1950" s="2" t="s">
        <v>14</v>
      </c>
      <c r="D1950" s="23" t="s">
        <v>2083</v>
      </c>
      <c r="E1950" s="2" t="s">
        <v>116</v>
      </c>
      <c r="F1950" s="23" t="s">
        <v>15</v>
      </c>
      <c r="G1950" s="23" t="s">
        <v>3477</v>
      </c>
      <c r="H1950" s="2" t="s">
        <v>3480</v>
      </c>
      <c r="I1950" s="2" t="s">
        <v>3463</v>
      </c>
      <c r="J1950" s="81">
        <v>79.17</v>
      </c>
      <c r="K1950" s="76">
        <v>2.5</v>
      </c>
      <c r="L1950" s="80">
        <v>0.2</v>
      </c>
      <c r="M1950" s="78">
        <v>42863</v>
      </c>
      <c r="N1950" s="96" t="s">
        <v>5822</v>
      </c>
      <c r="O1950" s="23" t="s">
        <v>280</v>
      </c>
      <c r="P1950" s="23" t="s">
        <v>3466</v>
      </c>
      <c r="Q1950" s="23" t="s">
        <v>3471</v>
      </c>
      <c r="R1950" s="23" t="str">
        <f t="shared" si="243"/>
        <v>OK-Canadian-16N-7W-14</v>
      </c>
      <c r="S1950" s="23" t="str">
        <f t="shared" si="240"/>
        <v>16N-7W-14</v>
      </c>
      <c r="T1950" s="23" t="str">
        <f t="shared" si="241"/>
        <v>16</v>
      </c>
      <c r="U1950" s="23" t="str">
        <f t="shared" si="244"/>
        <v>N</v>
      </c>
      <c r="V1950" s="23" t="str">
        <f t="shared" si="242"/>
        <v>7</v>
      </c>
      <c r="W1950" s="23" t="str">
        <f t="shared" si="245"/>
        <v>W</v>
      </c>
      <c r="X1950" s="23" t="str">
        <f t="shared" si="246"/>
        <v>OK</v>
      </c>
      <c r="Y1950" s="184" t="str">
        <f t="shared" si="247"/>
        <v>L0009013</v>
      </c>
      <c r="Z1950" s="28"/>
      <c r="AA1950" s="28"/>
      <c r="AB1950" s="23"/>
    </row>
    <row r="1951" spans="1:28" ht="15">
      <c r="A1951" s="2" t="s">
        <v>8372</v>
      </c>
      <c r="B1951" s="23" t="s">
        <v>13</v>
      </c>
      <c r="C1951" s="2" t="s">
        <v>14</v>
      </c>
      <c r="D1951" s="23" t="s">
        <v>2084</v>
      </c>
      <c r="E1951" s="23" t="s">
        <v>2864</v>
      </c>
      <c r="F1951" s="23" t="s">
        <v>15</v>
      </c>
      <c r="G1951" s="23" t="s">
        <v>3477</v>
      </c>
      <c r="H1951" s="2" t="s">
        <v>3480</v>
      </c>
      <c r="I1951" s="2" t="s">
        <v>3463</v>
      </c>
      <c r="J1951" s="81">
        <v>38.42</v>
      </c>
      <c r="K1951" s="76">
        <v>0.9375</v>
      </c>
      <c r="L1951" s="80">
        <v>0.1875</v>
      </c>
      <c r="M1951" s="82">
        <v>42842</v>
      </c>
      <c r="N1951" s="96" t="s">
        <v>4129</v>
      </c>
      <c r="O1951" s="23" t="s">
        <v>494</v>
      </c>
      <c r="P1951" s="23" t="s">
        <v>3466</v>
      </c>
      <c r="Q1951" s="23" t="s">
        <v>3471</v>
      </c>
      <c r="R1951" s="23" t="str">
        <f t="shared" si="243"/>
        <v>OK-Canadian-16N-7W-3</v>
      </c>
      <c r="S1951" s="23" t="str">
        <f t="shared" si="240"/>
        <v>16N-7W-3</v>
      </c>
      <c r="T1951" s="23" t="str">
        <f t="shared" si="241"/>
        <v>16</v>
      </c>
      <c r="U1951" s="23" t="str">
        <f t="shared" si="244"/>
        <v>N</v>
      </c>
      <c r="V1951" s="23" t="str">
        <f t="shared" si="242"/>
        <v>7</v>
      </c>
      <c r="W1951" s="23" t="str">
        <f t="shared" si="245"/>
        <v>W</v>
      </c>
      <c r="X1951" s="23" t="str">
        <f t="shared" si="246"/>
        <v>OK</v>
      </c>
      <c r="Y1951" s="184" t="str">
        <f t="shared" si="247"/>
        <v>L0009014</v>
      </c>
      <c r="Z1951" s="28"/>
      <c r="AA1951" s="28"/>
      <c r="AB1951" s="23"/>
    </row>
    <row r="1952" spans="1:28" ht="15">
      <c r="A1952" s="23" t="s">
        <v>8373</v>
      </c>
      <c r="B1952" s="23" t="s">
        <v>13</v>
      </c>
      <c r="C1952" s="2" t="s">
        <v>14</v>
      </c>
      <c r="D1952" s="23" t="s">
        <v>2085</v>
      </c>
      <c r="E1952" s="23" t="s">
        <v>3126</v>
      </c>
      <c r="F1952" s="23" t="s">
        <v>15</v>
      </c>
      <c r="G1952" s="23" t="s">
        <v>3477</v>
      </c>
      <c r="H1952" s="2" t="s">
        <v>3480</v>
      </c>
      <c r="I1952" s="2" t="s">
        <v>3463</v>
      </c>
      <c r="J1952" s="81">
        <v>38.56</v>
      </c>
      <c r="K1952" s="76">
        <v>0.3125</v>
      </c>
      <c r="L1952" s="80">
        <v>0.1875</v>
      </c>
      <c r="M1952" s="82">
        <v>42856</v>
      </c>
      <c r="N1952" s="96" t="s">
        <v>4130</v>
      </c>
      <c r="O1952" s="23" t="s">
        <v>112</v>
      </c>
      <c r="P1952" s="23" t="s">
        <v>3466</v>
      </c>
      <c r="Q1952" s="23" t="s">
        <v>3471</v>
      </c>
      <c r="R1952" s="23" t="str">
        <f t="shared" si="243"/>
        <v>OK-Canadian-16N-7W-10</v>
      </c>
      <c r="S1952" s="23" t="str">
        <f t="shared" si="240"/>
        <v>16N-7W-10</v>
      </c>
      <c r="T1952" s="23" t="str">
        <f t="shared" si="241"/>
        <v>16</v>
      </c>
      <c r="U1952" s="23" t="str">
        <f t="shared" si="244"/>
        <v>N</v>
      </c>
      <c r="V1952" s="23" t="str">
        <f t="shared" si="242"/>
        <v>7</v>
      </c>
      <c r="W1952" s="23" t="str">
        <f t="shared" si="245"/>
        <v>W</v>
      </c>
      <c r="X1952" s="23" t="str">
        <f t="shared" si="246"/>
        <v>OK</v>
      </c>
      <c r="Y1952" s="184" t="str">
        <f t="shared" si="247"/>
        <v>L0009015</v>
      </c>
      <c r="Z1952" s="28"/>
      <c r="AA1952" s="28"/>
      <c r="AB1952" s="23"/>
    </row>
    <row r="1953" spans="1:28" ht="15">
      <c r="A1953" s="2" t="s">
        <v>8374</v>
      </c>
      <c r="B1953" s="23" t="s">
        <v>13</v>
      </c>
      <c r="C1953" s="2" t="s">
        <v>14</v>
      </c>
      <c r="D1953" s="23" t="s">
        <v>2086</v>
      </c>
      <c r="E1953" s="2" t="s">
        <v>1327</v>
      </c>
      <c r="F1953" s="23" t="s">
        <v>15</v>
      </c>
      <c r="G1953" s="23" t="s">
        <v>3477</v>
      </c>
      <c r="H1953" s="23" t="s">
        <v>3517</v>
      </c>
      <c r="I1953" s="2" t="s">
        <v>16</v>
      </c>
      <c r="J1953" s="81">
        <v>39.619999999999997</v>
      </c>
      <c r="K1953" s="76">
        <v>0.82222220000000001</v>
      </c>
      <c r="L1953" s="80">
        <v>0.1875</v>
      </c>
      <c r="M1953" s="82">
        <v>43371</v>
      </c>
      <c r="N1953" s="96" t="s">
        <v>5823</v>
      </c>
      <c r="O1953" s="23" t="s">
        <v>284</v>
      </c>
      <c r="P1953" s="23" t="s">
        <v>3465</v>
      </c>
      <c r="Q1953" s="23" t="s">
        <v>3472</v>
      </c>
      <c r="R1953" s="23" t="str">
        <f t="shared" si="243"/>
        <v>OK-Canadian-15N-8W-9</v>
      </c>
      <c r="S1953" s="23" t="str">
        <f t="shared" si="240"/>
        <v>15N-8W-9</v>
      </c>
      <c r="T1953" s="23" t="str">
        <f t="shared" si="241"/>
        <v>15</v>
      </c>
      <c r="U1953" s="23" t="str">
        <f t="shared" si="244"/>
        <v>N</v>
      </c>
      <c r="V1953" s="23" t="str">
        <f t="shared" si="242"/>
        <v>8</v>
      </c>
      <c r="W1953" s="23" t="str">
        <f t="shared" si="245"/>
        <v>W</v>
      </c>
      <c r="X1953" s="23" t="str">
        <f t="shared" si="246"/>
        <v>OK</v>
      </c>
      <c r="Y1953" s="184" t="str">
        <f t="shared" si="247"/>
        <v>L0009016</v>
      </c>
      <c r="Z1953" s="28"/>
      <c r="AA1953" s="28"/>
      <c r="AB1953" s="23"/>
    </row>
    <row r="1954" spans="1:28" ht="15">
      <c r="A1954" s="2" t="s">
        <v>8375</v>
      </c>
      <c r="B1954" s="23" t="s">
        <v>13</v>
      </c>
      <c r="C1954" s="2" t="s">
        <v>14</v>
      </c>
      <c r="D1954" s="23" t="s">
        <v>2087</v>
      </c>
      <c r="E1954" s="2" t="s">
        <v>774</v>
      </c>
      <c r="F1954" s="23" t="s">
        <v>15</v>
      </c>
      <c r="G1954" s="23" t="s">
        <v>3477</v>
      </c>
      <c r="H1954" s="2" t="s">
        <v>3480</v>
      </c>
      <c r="I1954" s="2" t="s">
        <v>3463</v>
      </c>
      <c r="J1954" s="81">
        <v>76.650000000000006</v>
      </c>
      <c r="K1954" s="76">
        <v>5.9523999999999999</v>
      </c>
      <c r="L1954" s="80">
        <v>0.1875</v>
      </c>
      <c r="M1954" s="78">
        <v>42908</v>
      </c>
      <c r="N1954" s="96" t="s">
        <v>4131</v>
      </c>
      <c r="O1954" s="23" t="s">
        <v>242</v>
      </c>
      <c r="P1954" s="23" t="s">
        <v>3465</v>
      </c>
      <c r="Q1954" s="23" t="s">
        <v>3471</v>
      </c>
      <c r="R1954" s="23" t="str">
        <f t="shared" si="243"/>
        <v>OK-Canadian-15N-7W-15</v>
      </c>
      <c r="S1954" s="23" t="str">
        <f t="shared" si="240"/>
        <v>15N-7W-15</v>
      </c>
      <c r="T1954" s="23" t="str">
        <f t="shared" si="241"/>
        <v>15</v>
      </c>
      <c r="U1954" s="23" t="str">
        <f t="shared" si="244"/>
        <v>N</v>
      </c>
      <c r="V1954" s="23" t="str">
        <f t="shared" si="242"/>
        <v>7</v>
      </c>
      <c r="W1954" s="23" t="str">
        <f t="shared" si="245"/>
        <v>W</v>
      </c>
      <c r="X1954" s="23" t="str">
        <f t="shared" si="246"/>
        <v>OK</v>
      </c>
      <c r="Y1954" s="184" t="str">
        <f t="shared" si="247"/>
        <v>L0009017</v>
      </c>
      <c r="Z1954" s="28"/>
      <c r="AA1954" s="28"/>
      <c r="AB1954" s="23"/>
    </row>
    <row r="1955" spans="1:28" ht="15">
      <c r="A1955" s="23" t="s">
        <v>8376</v>
      </c>
      <c r="B1955" s="23" t="s">
        <v>13</v>
      </c>
      <c r="C1955" s="2" t="s">
        <v>14</v>
      </c>
      <c r="D1955" s="23" t="s">
        <v>2088</v>
      </c>
      <c r="E1955" s="23" t="s">
        <v>1777</v>
      </c>
      <c r="F1955" s="23" t="s">
        <v>15</v>
      </c>
      <c r="G1955" s="23" t="s">
        <v>3477</v>
      </c>
      <c r="H1955" s="2" t="s">
        <v>3480</v>
      </c>
      <c r="I1955" s="2" t="s">
        <v>3463</v>
      </c>
      <c r="J1955" s="81">
        <v>78.59</v>
      </c>
      <c r="K1955" s="76">
        <v>8.75</v>
      </c>
      <c r="L1955" s="80">
        <v>0.1875</v>
      </c>
      <c r="M1955" s="82">
        <v>42908</v>
      </c>
      <c r="N1955" s="96" t="s">
        <v>4801</v>
      </c>
      <c r="O1955" s="23" t="s">
        <v>242</v>
      </c>
      <c r="P1955" s="23" t="s">
        <v>3465</v>
      </c>
      <c r="Q1955" s="23" t="s">
        <v>3471</v>
      </c>
      <c r="R1955" s="23" t="str">
        <f t="shared" si="243"/>
        <v>OK-Canadian-15N-7W-15</v>
      </c>
      <c r="S1955" s="23" t="str">
        <f t="shared" si="240"/>
        <v>15N-7W-15</v>
      </c>
      <c r="T1955" s="23" t="str">
        <f t="shared" si="241"/>
        <v>15</v>
      </c>
      <c r="U1955" s="23" t="str">
        <f t="shared" si="244"/>
        <v>N</v>
      </c>
      <c r="V1955" s="23" t="str">
        <f t="shared" si="242"/>
        <v>7</v>
      </c>
      <c r="W1955" s="23" t="str">
        <f t="shared" si="245"/>
        <v>W</v>
      </c>
      <c r="X1955" s="23" t="str">
        <f t="shared" si="246"/>
        <v>OK</v>
      </c>
      <c r="Y1955" s="184" t="str">
        <f t="shared" si="247"/>
        <v>L0009018</v>
      </c>
      <c r="Z1955" s="28"/>
      <c r="AA1955" s="28"/>
      <c r="AB1955" s="23"/>
    </row>
    <row r="1956" spans="1:28" ht="15">
      <c r="A1956" s="2" t="s">
        <v>8377</v>
      </c>
      <c r="B1956" s="23" t="s">
        <v>13</v>
      </c>
      <c r="C1956" s="2" t="s">
        <v>14</v>
      </c>
      <c r="D1956" s="23" t="s">
        <v>2089</v>
      </c>
      <c r="E1956" s="2" t="s">
        <v>1177</v>
      </c>
      <c r="F1956" s="23" t="s">
        <v>15</v>
      </c>
      <c r="G1956" s="23" t="s">
        <v>3477</v>
      </c>
      <c r="H1956" s="2" t="s">
        <v>3480</v>
      </c>
      <c r="I1956" s="2" t="s">
        <v>3463</v>
      </c>
      <c r="J1956" s="81">
        <v>215.87</v>
      </c>
      <c r="K1956" s="76">
        <v>9.9583334000000008</v>
      </c>
      <c r="L1956" s="80">
        <v>0.2</v>
      </c>
      <c r="M1956" s="82">
        <v>42916</v>
      </c>
      <c r="N1956" s="96" t="s">
        <v>4802</v>
      </c>
      <c r="O1956" s="23" t="s">
        <v>114</v>
      </c>
      <c r="P1956" s="23" t="s">
        <v>3466</v>
      </c>
      <c r="Q1956" s="23" t="s">
        <v>3471</v>
      </c>
      <c r="R1956" s="23" t="str">
        <f t="shared" si="243"/>
        <v>OK-Canadian-16N-7W-5</v>
      </c>
      <c r="S1956" s="23" t="str">
        <f t="shared" si="240"/>
        <v>16N-7W-5</v>
      </c>
      <c r="T1956" s="23" t="str">
        <f t="shared" si="241"/>
        <v>16</v>
      </c>
      <c r="U1956" s="23" t="str">
        <f t="shared" si="244"/>
        <v>N</v>
      </c>
      <c r="V1956" s="23" t="str">
        <f t="shared" si="242"/>
        <v>7</v>
      </c>
      <c r="W1956" s="23" t="str">
        <f t="shared" si="245"/>
        <v>W</v>
      </c>
      <c r="X1956" s="23" t="str">
        <f t="shared" si="246"/>
        <v>OK</v>
      </c>
      <c r="Y1956" s="184" t="str">
        <f t="shared" si="247"/>
        <v>L0009019</v>
      </c>
      <c r="Z1956" s="28"/>
      <c r="AA1956" s="28"/>
      <c r="AB1956" s="23"/>
    </row>
    <row r="1957" spans="1:28" ht="15">
      <c r="A1957" s="2" t="s">
        <v>8378</v>
      </c>
      <c r="B1957" s="23" t="s">
        <v>13</v>
      </c>
      <c r="C1957" s="2" t="s">
        <v>14</v>
      </c>
      <c r="D1957" s="23" t="s">
        <v>2090</v>
      </c>
      <c r="E1957" s="23" t="s">
        <v>2276</v>
      </c>
      <c r="F1957" s="23" t="s">
        <v>15</v>
      </c>
      <c r="G1957" s="23" t="s">
        <v>3477</v>
      </c>
      <c r="H1957" s="23" t="s">
        <v>3513</v>
      </c>
      <c r="I1957" s="2" t="s">
        <v>16</v>
      </c>
      <c r="J1957" s="81">
        <v>80.67</v>
      </c>
      <c r="K1957" s="76">
        <v>0.3125</v>
      </c>
      <c r="L1957" s="80">
        <v>0.1875</v>
      </c>
      <c r="M1957" s="82">
        <v>43318</v>
      </c>
      <c r="N1957" s="96" t="s">
        <v>5824</v>
      </c>
      <c r="O1957" s="23" t="s">
        <v>115</v>
      </c>
      <c r="P1957" s="23" t="s">
        <v>3465</v>
      </c>
      <c r="Q1957" s="23" t="s">
        <v>3471</v>
      </c>
      <c r="R1957" s="23" t="str">
        <f t="shared" si="243"/>
        <v>OK-Canadian-15N-7W-6</v>
      </c>
      <c r="S1957" s="23" t="str">
        <f t="shared" si="240"/>
        <v>15N-7W-6</v>
      </c>
      <c r="T1957" s="23" t="str">
        <f t="shared" si="241"/>
        <v>15</v>
      </c>
      <c r="U1957" s="23" t="str">
        <f t="shared" si="244"/>
        <v>N</v>
      </c>
      <c r="V1957" s="23" t="str">
        <f t="shared" si="242"/>
        <v>7</v>
      </c>
      <c r="W1957" s="23" t="str">
        <f t="shared" si="245"/>
        <v>W</v>
      </c>
      <c r="X1957" s="23" t="str">
        <f t="shared" si="246"/>
        <v>OK</v>
      </c>
      <c r="Y1957" s="184" t="str">
        <f t="shared" si="247"/>
        <v>L0009020</v>
      </c>
      <c r="Z1957" s="28"/>
      <c r="AA1957" s="28"/>
      <c r="AB1957" s="23"/>
    </row>
    <row r="1958" spans="1:28" ht="15">
      <c r="A1958" s="23" t="s">
        <v>8379</v>
      </c>
      <c r="B1958" s="23" t="s">
        <v>13</v>
      </c>
      <c r="C1958" s="2" t="s">
        <v>14</v>
      </c>
      <c r="D1958" s="23" t="s">
        <v>2091</v>
      </c>
      <c r="E1958" s="23" t="s">
        <v>2404</v>
      </c>
      <c r="F1958" s="23" t="s">
        <v>15</v>
      </c>
      <c r="G1958" s="23" t="s">
        <v>3477</v>
      </c>
      <c r="H1958" s="2" t="s">
        <v>3480</v>
      </c>
      <c r="I1958" s="2" t="s">
        <v>3463</v>
      </c>
      <c r="J1958" s="81">
        <v>199.55</v>
      </c>
      <c r="K1958" s="76">
        <v>3.3333333000000001</v>
      </c>
      <c r="L1958" s="80">
        <v>0.1875</v>
      </c>
      <c r="M1958" s="78">
        <v>42926</v>
      </c>
      <c r="N1958" s="96" t="s">
        <v>4132</v>
      </c>
      <c r="O1958" s="23" t="s">
        <v>538</v>
      </c>
      <c r="P1958" s="23" t="s">
        <v>3465</v>
      </c>
      <c r="Q1958" s="23" t="s">
        <v>3471</v>
      </c>
      <c r="R1958" s="23" t="str">
        <f t="shared" si="243"/>
        <v>OK-Canadian-15N-7W-16</v>
      </c>
      <c r="S1958" s="23" t="str">
        <f t="shared" si="240"/>
        <v>15N-7W-16</v>
      </c>
      <c r="T1958" s="23" t="str">
        <f t="shared" si="241"/>
        <v>15</v>
      </c>
      <c r="U1958" s="23" t="str">
        <f t="shared" si="244"/>
        <v>N</v>
      </c>
      <c r="V1958" s="23" t="str">
        <f t="shared" si="242"/>
        <v>7</v>
      </c>
      <c r="W1958" s="23" t="str">
        <f t="shared" si="245"/>
        <v>W</v>
      </c>
      <c r="X1958" s="23" t="str">
        <f t="shared" si="246"/>
        <v>OK</v>
      </c>
      <c r="Y1958" s="184" t="str">
        <f t="shared" si="247"/>
        <v>L0009021</v>
      </c>
      <c r="Z1958" s="28"/>
      <c r="AA1958" s="28"/>
      <c r="AB1958" s="23"/>
    </row>
    <row r="1959" spans="1:28" ht="15">
      <c r="A1959" s="2" t="s">
        <v>8380</v>
      </c>
      <c r="B1959" s="23" t="s">
        <v>13</v>
      </c>
      <c r="C1959" s="2" t="s">
        <v>14</v>
      </c>
      <c r="D1959" s="23" t="s">
        <v>2092</v>
      </c>
      <c r="E1959" s="2" t="s">
        <v>122</v>
      </c>
      <c r="F1959" s="23" t="s">
        <v>15</v>
      </c>
      <c r="G1959" s="23" t="s">
        <v>3477</v>
      </c>
      <c r="H1959" s="23" t="s">
        <v>3527</v>
      </c>
      <c r="I1959" s="2" t="s">
        <v>16</v>
      </c>
      <c r="J1959" s="81">
        <v>38.28</v>
      </c>
      <c r="K1959" s="76">
        <v>2</v>
      </c>
      <c r="L1959" s="80">
        <v>0.1875</v>
      </c>
      <c r="M1959" s="82">
        <v>42924</v>
      </c>
      <c r="N1959" s="96" t="s">
        <v>4131</v>
      </c>
      <c r="O1959" s="23" t="s">
        <v>177</v>
      </c>
      <c r="P1959" s="23" t="s">
        <v>3465</v>
      </c>
      <c r="Q1959" s="23" t="s">
        <v>3471</v>
      </c>
      <c r="R1959" s="23" t="str">
        <f t="shared" si="243"/>
        <v>OK-Canadian-15N-7W-18</v>
      </c>
      <c r="S1959" s="23" t="str">
        <f t="shared" si="240"/>
        <v>15N-7W-18</v>
      </c>
      <c r="T1959" s="23" t="str">
        <f t="shared" si="241"/>
        <v>15</v>
      </c>
      <c r="U1959" s="23" t="str">
        <f t="shared" si="244"/>
        <v>N</v>
      </c>
      <c r="V1959" s="23" t="str">
        <f t="shared" si="242"/>
        <v>7</v>
      </c>
      <c r="W1959" s="23" t="str">
        <f t="shared" si="245"/>
        <v>W</v>
      </c>
      <c r="X1959" s="23" t="str">
        <f t="shared" si="246"/>
        <v>OK</v>
      </c>
      <c r="Y1959" s="184" t="str">
        <f t="shared" si="247"/>
        <v>L0009022</v>
      </c>
      <c r="Z1959" s="28"/>
      <c r="AA1959" s="28"/>
      <c r="AB1959" s="23"/>
    </row>
    <row r="1960" spans="1:28" ht="15">
      <c r="A1960" s="2" t="s">
        <v>8381</v>
      </c>
      <c r="B1960" s="23" t="s">
        <v>13</v>
      </c>
      <c r="C1960" s="2" t="s">
        <v>14</v>
      </c>
      <c r="D1960" s="23" t="s">
        <v>2093</v>
      </c>
      <c r="E1960" s="2" t="s">
        <v>616</v>
      </c>
      <c r="F1960" s="23" t="s">
        <v>15</v>
      </c>
      <c r="G1960" s="23" t="s">
        <v>3477</v>
      </c>
      <c r="H1960" s="2" t="s">
        <v>3480</v>
      </c>
      <c r="I1960" s="2" t="s">
        <v>3463</v>
      </c>
      <c r="J1960" s="81">
        <v>82.45</v>
      </c>
      <c r="K1960" s="76">
        <v>5.9523809999999999</v>
      </c>
      <c r="L1960" s="80">
        <v>0.1875</v>
      </c>
      <c r="M1960" s="82">
        <v>42918</v>
      </c>
      <c r="N1960" s="96" t="s">
        <v>4133</v>
      </c>
      <c r="O1960" s="23" t="s">
        <v>242</v>
      </c>
      <c r="P1960" s="23" t="s">
        <v>3465</v>
      </c>
      <c r="Q1960" s="23" t="s">
        <v>3471</v>
      </c>
      <c r="R1960" s="23" t="str">
        <f t="shared" si="243"/>
        <v>OK-Canadian-15N-7W-15</v>
      </c>
      <c r="S1960" s="23" t="str">
        <f t="shared" si="240"/>
        <v>15N-7W-15</v>
      </c>
      <c r="T1960" s="23" t="str">
        <f t="shared" si="241"/>
        <v>15</v>
      </c>
      <c r="U1960" s="23" t="str">
        <f t="shared" si="244"/>
        <v>N</v>
      </c>
      <c r="V1960" s="23" t="str">
        <f t="shared" si="242"/>
        <v>7</v>
      </c>
      <c r="W1960" s="23" t="str">
        <f t="shared" si="245"/>
        <v>W</v>
      </c>
      <c r="X1960" s="23" t="str">
        <f t="shared" si="246"/>
        <v>OK</v>
      </c>
      <c r="Y1960" s="184" t="str">
        <f t="shared" si="247"/>
        <v>L0009023</v>
      </c>
      <c r="Z1960" s="28"/>
      <c r="AA1960" s="28"/>
      <c r="AB1960" s="23"/>
    </row>
    <row r="1961" spans="1:28" ht="15">
      <c r="A1961" s="23" t="s">
        <v>8382</v>
      </c>
      <c r="B1961" s="23" t="s">
        <v>13</v>
      </c>
      <c r="C1961" s="2" t="s">
        <v>14</v>
      </c>
      <c r="D1961" s="23" t="s">
        <v>2094</v>
      </c>
      <c r="E1961" s="2" t="s">
        <v>116</v>
      </c>
      <c r="F1961" s="23" t="s">
        <v>15</v>
      </c>
      <c r="G1961" s="23" t="s">
        <v>3477</v>
      </c>
      <c r="H1961" s="2" t="s">
        <v>3480</v>
      </c>
      <c r="I1961" s="2" t="s">
        <v>3463</v>
      </c>
      <c r="J1961" s="81">
        <v>41.78</v>
      </c>
      <c r="K1961" s="76">
        <v>5</v>
      </c>
      <c r="L1961" s="80">
        <v>0.2</v>
      </c>
      <c r="M1961" s="82">
        <v>43392</v>
      </c>
      <c r="N1961" s="96" t="s">
        <v>4134</v>
      </c>
      <c r="O1961" s="23" t="s">
        <v>242</v>
      </c>
      <c r="P1961" s="23" t="s">
        <v>3465</v>
      </c>
      <c r="Q1961" s="23" t="s">
        <v>3471</v>
      </c>
      <c r="R1961" s="23" t="str">
        <f t="shared" si="243"/>
        <v>OK-Canadian-15N-7W-15</v>
      </c>
      <c r="S1961" s="23" t="str">
        <f t="shared" si="240"/>
        <v>15N-7W-15</v>
      </c>
      <c r="T1961" s="23" t="str">
        <f t="shared" si="241"/>
        <v>15</v>
      </c>
      <c r="U1961" s="23" t="str">
        <f t="shared" si="244"/>
        <v>N</v>
      </c>
      <c r="V1961" s="23" t="str">
        <f t="shared" si="242"/>
        <v>7</v>
      </c>
      <c r="W1961" s="23" t="str">
        <f t="shared" si="245"/>
        <v>W</v>
      </c>
      <c r="X1961" s="23" t="str">
        <f t="shared" si="246"/>
        <v>OK</v>
      </c>
      <c r="Y1961" s="184" t="str">
        <f t="shared" si="247"/>
        <v>L0009024</v>
      </c>
      <c r="Z1961" s="28"/>
      <c r="AA1961" s="28"/>
      <c r="AB1961" s="23"/>
    </row>
    <row r="1962" spans="1:28" ht="15">
      <c r="A1962" s="2" t="s">
        <v>8383</v>
      </c>
      <c r="B1962" s="23" t="s">
        <v>13</v>
      </c>
      <c r="C1962" s="2" t="s">
        <v>14</v>
      </c>
      <c r="D1962" s="23" t="s">
        <v>2095</v>
      </c>
      <c r="E1962" s="2" t="s">
        <v>898</v>
      </c>
      <c r="F1962" s="23" t="s">
        <v>15</v>
      </c>
      <c r="G1962" s="23" t="s">
        <v>3477</v>
      </c>
      <c r="H1962" s="23" t="s">
        <v>3527</v>
      </c>
      <c r="I1962" s="2" t="s">
        <v>16</v>
      </c>
      <c r="J1962" s="81">
        <v>146.80000000000001</v>
      </c>
      <c r="K1962" s="76">
        <v>26.666599999999999</v>
      </c>
      <c r="L1962" s="80">
        <v>0.125</v>
      </c>
      <c r="M1962" s="78">
        <v>42878</v>
      </c>
      <c r="N1962" s="96" t="s">
        <v>4127</v>
      </c>
      <c r="O1962" s="23" t="s">
        <v>177</v>
      </c>
      <c r="P1962" s="23" t="s">
        <v>3465</v>
      </c>
      <c r="Q1962" s="23" t="s">
        <v>3471</v>
      </c>
      <c r="R1962" s="23" t="str">
        <f t="shared" si="243"/>
        <v>OK-Canadian-15N-7W-18</v>
      </c>
      <c r="S1962" s="23" t="str">
        <f t="shared" si="240"/>
        <v>15N-7W-18</v>
      </c>
      <c r="T1962" s="23" t="str">
        <f t="shared" si="241"/>
        <v>15</v>
      </c>
      <c r="U1962" s="23" t="str">
        <f t="shared" si="244"/>
        <v>N</v>
      </c>
      <c r="V1962" s="23" t="str">
        <f t="shared" si="242"/>
        <v>7</v>
      </c>
      <c r="W1962" s="23" t="str">
        <f t="shared" si="245"/>
        <v>W</v>
      </c>
      <c r="X1962" s="23" t="str">
        <f t="shared" si="246"/>
        <v>OK</v>
      </c>
      <c r="Y1962" s="184" t="str">
        <f t="shared" si="247"/>
        <v>L0009025</v>
      </c>
      <c r="Z1962" s="28"/>
      <c r="AA1962" s="28"/>
      <c r="AB1962" s="23"/>
    </row>
    <row r="1963" spans="1:28" ht="15">
      <c r="A1963" s="2" t="s">
        <v>8384</v>
      </c>
      <c r="B1963" s="23" t="s">
        <v>13</v>
      </c>
      <c r="C1963" s="2" t="s">
        <v>14</v>
      </c>
      <c r="D1963" s="23" t="s">
        <v>2096</v>
      </c>
      <c r="E1963" s="23" t="s">
        <v>3188</v>
      </c>
      <c r="F1963" s="23" t="s">
        <v>15</v>
      </c>
      <c r="G1963" s="23" t="s">
        <v>3477</v>
      </c>
      <c r="H1963" s="23" t="s">
        <v>3527</v>
      </c>
      <c r="I1963" s="2" t="s">
        <v>16</v>
      </c>
      <c r="J1963" s="81">
        <v>128.35</v>
      </c>
      <c r="K1963" s="76">
        <v>8.2468751999999999</v>
      </c>
      <c r="L1963" s="80">
        <v>0.1875</v>
      </c>
      <c r="M1963" s="82">
        <v>42867</v>
      </c>
      <c r="N1963" s="96" t="s">
        <v>5825</v>
      </c>
      <c r="O1963" s="23" t="s">
        <v>177</v>
      </c>
      <c r="P1963" s="23" t="s">
        <v>3465</v>
      </c>
      <c r="Q1963" s="23" t="s">
        <v>3471</v>
      </c>
      <c r="R1963" s="23" t="str">
        <f t="shared" si="243"/>
        <v>OK-Canadian-15N-7W-18</v>
      </c>
      <c r="S1963" s="23" t="str">
        <f t="shared" si="240"/>
        <v>15N-7W-18</v>
      </c>
      <c r="T1963" s="23" t="str">
        <f t="shared" si="241"/>
        <v>15</v>
      </c>
      <c r="U1963" s="23" t="str">
        <f t="shared" si="244"/>
        <v>N</v>
      </c>
      <c r="V1963" s="23" t="str">
        <f t="shared" si="242"/>
        <v>7</v>
      </c>
      <c r="W1963" s="23" t="str">
        <f t="shared" si="245"/>
        <v>W</v>
      </c>
      <c r="X1963" s="23" t="str">
        <f t="shared" si="246"/>
        <v>OK</v>
      </c>
      <c r="Y1963" s="184" t="str">
        <f t="shared" si="247"/>
        <v>L0009026</v>
      </c>
      <c r="Z1963" s="28"/>
      <c r="AA1963" s="28"/>
      <c r="AB1963" s="23"/>
    </row>
    <row r="1964" spans="1:28" ht="15">
      <c r="A1964" s="23" t="s">
        <v>8385</v>
      </c>
      <c r="B1964" s="23" t="s">
        <v>13</v>
      </c>
      <c r="C1964" s="2" t="s">
        <v>14</v>
      </c>
      <c r="D1964" s="23" t="s">
        <v>2097</v>
      </c>
      <c r="E1964" s="2" t="s">
        <v>1471</v>
      </c>
      <c r="F1964" s="23" t="s">
        <v>15</v>
      </c>
      <c r="G1964" s="23" t="s">
        <v>3477</v>
      </c>
      <c r="H1964" s="2" t="s">
        <v>3480</v>
      </c>
      <c r="I1964" s="2" t="s">
        <v>3463</v>
      </c>
      <c r="J1964" s="81">
        <v>38.369999999999997</v>
      </c>
      <c r="K1964" s="76">
        <v>1.6666666999999999</v>
      </c>
      <c r="L1964" s="80">
        <v>0.1875</v>
      </c>
      <c r="M1964" s="82">
        <v>42768</v>
      </c>
      <c r="N1964" s="96" t="s">
        <v>5826</v>
      </c>
      <c r="O1964" s="23" t="s">
        <v>135</v>
      </c>
      <c r="P1964" s="23" t="s">
        <v>3466</v>
      </c>
      <c r="Q1964" s="23" t="s">
        <v>3471</v>
      </c>
      <c r="R1964" s="23" t="str">
        <f t="shared" si="243"/>
        <v>OK-Canadian-16N-7W-8</v>
      </c>
      <c r="S1964" s="23" t="str">
        <f t="shared" si="240"/>
        <v>16N-7W-8</v>
      </c>
      <c r="T1964" s="23" t="str">
        <f t="shared" si="241"/>
        <v>16</v>
      </c>
      <c r="U1964" s="23" t="str">
        <f t="shared" si="244"/>
        <v>N</v>
      </c>
      <c r="V1964" s="23" t="str">
        <f t="shared" si="242"/>
        <v>7</v>
      </c>
      <c r="W1964" s="23" t="str">
        <f t="shared" si="245"/>
        <v>W</v>
      </c>
      <c r="X1964" s="23" t="str">
        <f t="shared" si="246"/>
        <v>OK</v>
      </c>
      <c r="Y1964" s="184" t="str">
        <f t="shared" si="247"/>
        <v>L0009027</v>
      </c>
      <c r="Z1964" s="28"/>
      <c r="AA1964" s="28"/>
      <c r="AB1964" s="23"/>
    </row>
    <row r="1965" spans="1:28" ht="15">
      <c r="A1965" s="2" t="s">
        <v>8386</v>
      </c>
      <c r="B1965" s="23" t="s">
        <v>13</v>
      </c>
      <c r="C1965" s="2" t="s">
        <v>14</v>
      </c>
      <c r="D1965" s="23" t="s">
        <v>2098</v>
      </c>
      <c r="E1965" s="2" t="s">
        <v>1396</v>
      </c>
      <c r="F1965" s="23" t="s">
        <v>15</v>
      </c>
      <c r="G1965" s="23" t="s">
        <v>3477</v>
      </c>
      <c r="H1965" s="2" t="s">
        <v>3480</v>
      </c>
      <c r="I1965" s="2" t="s">
        <v>3463</v>
      </c>
      <c r="J1965" s="81">
        <v>190.16</v>
      </c>
      <c r="K1965" s="76">
        <v>8.3333332999999996</v>
      </c>
      <c r="L1965" s="80">
        <v>0.1875</v>
      </c>
      <c r="M1965" s="82">
        <v>43406</v>
      </c>
      <c r="N1965" s="96" t="s">
        <v>4803</v>
      </c>
      <c r="O1965" s="23" t="s">
        <v>538</v>
      </c>
      <c r="P1965" s="23" t="s">
        <v>3465</v>
      </c>
      <c r="Q1965" s="23" t="s">
        <v>3471</v>
      </c>
      <c r="R1965" s="23" t="str">
        <f t="shared" si="243"/>
        <v>OK-Canadian-15N-7W-16</v>
      </c>
      <c r="S1965" s="23" t="str">
        <f t="shared" si="240"/>
        <v>15N-7W-16</v>
      </c>
      <c r="T1965" s="23" t="str">
        <f t="shared" si="241"/>
        <v>15</v>
      </c>
      <c r="U1965" s="23" t="str">
        <f t="shared" si="244"/>
        <v>N</v>
      </c>
      <c r="V1965" s="23" t="str">
        <f t="shared" si="242"/>
        <v>7</v>
      </c>
      <c r="W1965" s="23" t="str">
        <f t="shared" si="245"/>
        <v>W</v>
      </c>
      <c r="X1965" s="23" t="str">
        <f t="shared" si="246"/>
        <v>OK</v>
      </c>
      <c r="Y1965" s="184" t="str">
        <f t="shared" si="247"/>
        <v>L0009028</v>
      </c>
      <c r="Z1965" s="28"/>
      <c r="AA1965" s="28"/>
      <c r="AB1965" s="23"/>
    </row>
    <row r="1966" spans="1:28" ht="15">
      <c r="A1966" s="2" t="s">
        <v>8387</v>
      </c>
      <c r="B1966" s="23" t="s">
        <v>13</v>
      </c>
      <c r="C1966" s="2" t="s">
        <v>14</v>
      </c>
      <c r="D1966" s="23" t="s">
        <v>2099</v>
      </c>
      <c r="E1966" s="2" t="s">
        <v>616</v>
      </c>
      <c r="F1966" s="23" t="s">
        <v>15</v>
      </c>
      <c r="G1966" s="23" t="s">
        <v>3477</v>
      </c>
      <c r="H1966" s="23" t="s">
        <v>3527</v>
      </c>
      <c r="I1966" s="2" t="s">
        <v>16</v>
      </c>
      <c r="J1966" s="81">
        <v>180.11</v>
      </c>
      <c r="K1966" s="76">
        <v>2.669</v>
      </c>
      <c r="L1966" s="80">
        <v>0.1875</v>
      </c>
      <c r="M1966" s="78">
        <v>42919</v>
      </c>
      <c r="N1966" s="96" t="s">
        <v>4135</v>
      </c>
      <c r="O1966" s="23" t="s">
        <v>177</v>
      </c>
      <c r="P1966" s="23" t="s">
        <v>3465</v>
      </c>
      <c r="Q1966" s="23" t="s">
        <v>3471</v>
      </c>
      <c r="R1966" s="23" t="str">
        <f t="shared" si="243"/>
        <v>OK-Canadian-15N-7W-18</v>
      </c>
      <c r="S1966" s="23" t="str">
        <f t="shared" si="240"/>
        <v>15N-7W-18</v>
      </c>
      <c r="T1966" s="23" t="str">
        <f t="shared" si="241"/>
        <v>15</v>
      </c>
      <c r="U1966" s="23" t="str">
        <f t="shared" si="244"/>
        <v>N</v>
      </c>
      <c r="V1966" s="23" t="str">
        <f t="shared" si="242"/>
        <v>7</v>
      </c>
      <c r="W1966" s="23" t="str">
        <f t="shared" si="245"/>
        <v>W</v>
      </c>
      <c r="X1966" s="23" t="str">
        <f t="shared" si="246"/>
        <v>OK</v>
      </c>
      <c r="Y1966" s="184" t="str">
        <f t="shared" si="247"/>
        <v>L0009029</v>
      </c>
      <c r="Z1966" s="28"/>
      <c r="AA1966" s="28"/>
      <c r="AB1966" s="23"/>
    </row>
    <row r="1967" spans="1:28" ht="15">
      <c r="A1967" s="23" t="s">
        <v>8388</v>
      </c>
      <c r="B1967" s="23" t="s">
        <v>13</v>
      </c>
      <c r="C1967" s="2" t="s">
        <v>14</v>
      </c>
      <c r="D1967" s="23" t="s">
        <v>2100</v>
      </c>
      <c r="E1967" s="2" t="s">
        <v>774</v>
      </c>
      <c r="F1967" s="23" t="s">
        <v>15</v>
      </c>
      <c r="G1967" s="23" t="s">
        <v>3477</v>
      </c>
      <c r="H1967" s="2" t="s">
        <v>3480</v>
      </c>
      <c r="I1967" s="2" t="s">
        <v>3463</v>
      </c>
      <c r="J1967" s="81">
        <v>39.520000000000003</v>
      </c>
      <c r="K1967" s="76">
        <v>1.25</v>
      </c>
      <c r="L1967" s="80">
        <v>0.2</v>
      </c>
      <c r="M1967" s="82">
        <v>42933</v>
      </c>
      <c r="N1967" s="96" t="s">
        <v>5827</v>
      </c>
      <c r="O1967" s="23" t="s">
        <v>112</v>
      </c>
      <c r="P1967" s="23" t="s">
        <v>3466</v>
      </c>
      <c r="Q1967" s="23" t="s">
        <v>3471</v>
      </c>
      <c r="R1967" s="23" t="str">
        <f t="shared" si="243"/>
        <v>OK-Canadian-16N-7W-10</v>
      </c>
      <c r="S1967" s="23" t="str">
        <f t="shared" si="240"/>
        <v>16N-7W-10</v>
      </c>
      <c r="T1967" s="23" t="str">
        <f t="shared" si="241"/>
        <v>16</v>
      </c>
      <c r="U1967" s="23" t="str">
        <f t="shared" si="244"/>
        <v>N</v>
      </c>
      <c r="V1967" s="23" t="str">
        <f t="shared" si="242"/>
        <v>7</v>
      </c>
      <c r="W1967" s="23" t="str">
        <f t="shared" si="245"/>
        <v>W</v>
      </c>
      <c r="X1967" s="23" t="str">
        <f t="shared" si="246"/>
        <v>OK</v>
      </c>
      <c r="Y1967" s="184" t="str">
        <f t="shared" si="247"/>
        <v>L0009030</v>
      </c>
      <c r="Z1967" s="28"/>
      <c r="AA1967" s="28"/>
      <c r="AB1967" s="23"/>
    </row>
    <row r="1968" spans="1:28" ht="15">
      <c r="A1968" s="2" t="s">
        <v>8389</v>
      </c>
      <c r="B1968" s="23" t="s">
        <v>13</v>
      </c>
      <c r="C1968" s="2" t="s">
        <v>14</v>
      </c>
      <c r="D1968" s="23" t="s">
        <v>2101</v>
      </c>
      <c r="E1968" s="2" t="s">
        <v>122</v>
      </c>
      <c r="F1968" s="23" t="s">
        <v>15</v>
      </c>
      <c r="G1968" s="23" t="s">
        <v>3477</v>
      </c>
      <c r="H1968" s="23" t="s">
        <v>3519</v>
      </c>
      <c r="I1968" s="2" t="s">
        <v>16</v>
      </c>
      <c r="J1968" s="81">
        <v>9.85</v>
      </c>
      <c r="K1968" s="76">
        <v>0.23125000000000001</v>
      </c>
      <c r="L1968" s="80">
        <v>0.1875</v>
      </c>
      <c r="M1968" s="82">
        <v>42909</v>
      </c>
      <c r="N1968" s="96" t="s">
        <v>4136</v>
      </c>
      <c r="O1968" s="23" t="s">
        <v>151</v>
      </c>
      <c r="P1968" s="23" t="s">
        <v>3465</v>
      </c>
      <c r="Q1968" s="23" t="s">
        <v>3472</v>
      </c>
      <c r="R1968" s="23" t="str">
        <f t="shared" si="243"/>
        <v>OK-Canadian-15N-8W-4</v>
      </c>
      <c r="S1968" s="23" t="str">
        <f t="shared" si="240"/>
        <v>15N-8W-4</v>
      </c>
      <c r="T1968" s="23" t="str">
        <f t="shared" si="241"/>
        <v>15</v>
      </c>
      <c r="U1968" s="23" t="str">
        <f t="shared" si="244"/>
        <v>N</v>
      </c>
      <c r="V1968" s="23" t="str">
        <f t="shared" si="242"/>
        <v>8</v>
      </c>
      <c r="W1968" s="23" t="str">
        <f t="shared" si="245"/>
        <v>W</v>
      </c>
      <c r="X1968" s="23" t="str">
        <f t="shared" si="246"/>
        <v>OK</v>
      </c>
      <c r="Y1968" s="184" t="str">
        <f t="shared" si="247"/>
        <v>L0009031</v>
      </c>
      <c r="Z1968" s="28"/>
      <c r="AA1968" s="28"/>
      <c r="AB1968" s="23"/>
    </row>
    <row r="1969" spans="1:28" ht="15">
      <c r="A1969" s="2" t="s">
        <v>8390</v>
      </c>
      <c r="B1969" s="23" t="s">
        <v>13</v>
      </c>
      <c r="C1969" s="2" t="s">
        <v>14</v>
      </c>
      <c r="D1969" s="23" t="s">
        <v>2102</v>
      </c>
      <c r="E1969" s="2" t="s">
        <v>766</v>
      </c>
      <c r="F1969" s="23" t="s">
        <v>15</v>
      </c>
      <c r="G1969" s="23" t="s">
        <v>3477</v>
      </c>
      <c r="H1969" s="2" t="s">
        <v>3480</v>
      </c>
      <c r="I1969" s="2" t="s">
        <v>3463</v>
      </c>
      <c r="J1969" s="81">
        <v>214.56</v>
      </c>
      <c r="K1969" s="76">
        <v>10.166667</v>
      </c>
      <c r="L1969" s="80">
        <v>0.2</v>
      </c>
      <c r="M1969" s="82">
        <v>43386</v>
      </c>
      <c r="N1969" s="96" t="s">
        <v>4804</v>
      </c>
      <c r="O1969" s="23" t="s">
        <v>114</v>
      </c>
      <c r="P1969" s="23" t="s">
        <v>3466</v>
      </c>
      <c r="Q1969" s="23" t="s">
        <v>3471</v>
      </c>
      <c r="R1969" s="23" t="str">
        <f t="shared" si="243"/>
        <v>OK-Canadian-16N-7W-5</v>
      </c>
      <c r="S1969" s="23" t="str">
        <f t="shared" si="240"/>
        <v>16N-7W-5</v>
      </c>
      <c r="T1969" s="23" t="str">
        <f t="shared" si="241"/>
        <v>16</v>
      </c>
      <c r="U1969" s="23" t="str">
        <f t="shared" si="244"/>
        <v>N</v>
      </c>
      <c r="V1969" s="23" t="str">
        <f t="shared" si="242"/>
        <v>7</v>
      </c>
      <c r="W1969" s="23" t="str">
        <f t="shared" si="245"/>
        <v>W</v>
      </c>
      <c r="X1969" s="23" t="str">
        <f t="shared" si="246"/>
        <v>OK</v>
      </c>
      <c r="Y1969" s="184" t="str">
        <f t="shared" si="247"/>
        <v>L0009032</v>
      </c>
      <c r="Z1969" s="28"/>
      <c r="AA1969" s="28"/>
      <c r="AB1969" s="23"/>
    </row>
    <row r="1970" spans="1:28" ht="15">
      <c r="A1970" s="23" t="s">
        <v>8391</v>
      </c>
      <c r="B1970" s="23" t="s">
        <v>13</v>
      </c>
      <c r="C1970" s="2" t="s">
        <v>14</v>
      </c>
      <c r="D1970" s="23" t="s">
        <v>2103</v>
      </c>
      <c r="E1970" s="2" t="s">
        <v>766</v>
      </c>
      <c r="F1970" s="23" t="s">
        <v>15</v>
      </c>
      <c r="G1970" s="23" t="s">
        <v>3477</v>
      </c>
      <c r="H1970" s="2" t="s">
        <v>3480</v>
      </c>
      <c r="I1970" s="2" t="s">
        <v>3463</v>
      </c>
      <c r="J1970" s="81">
        <v>164.7</v>
      </c>
      <c r="K1970" s="76">
        <v>14</v>
      </c>
      <c r="L1970" s="80">
        <v>0.2</v>
      </c>
      <c r="M1970" s="78">
        <v>42914</v>
      </c>
      <c r="N1970" s="96" t="s">
        <v>4137</v>
      </c>
      <c r="O1970" s="23" t="s">
        <v>1933</v>
      </c>
      <c r="P1970" s="23" t="s">
        <v>3469</v>
      </c>
      <c r="Q1970" s="23" t="s">
        <v>3471</v>
      </c>
      <c r="R1970" s="23" t="str">
        <f t="shared" si="243"/>
        <v>OK-Canadian-12N-7W-23</v>
      </c>
      <c r="S1970" s="23" t="str">
        <f t="shared" si="240"/>
        <v>12N-7W-23</v>
      </c>
      <c r="T1970" s="23" t="str">
        <f t="shared" si="241"/>
        <v>12</v>
      </c>
      <c r="U1970" s="23" t="str">
        <f t="shared" si="244"/>
        <v>N</v>
      </c>
      <c r="V1970" s="23" t="str">
        <f t="shared" si="242"/>
        <v>7</v>
      </c>
      <c r="W1970" s="23" t="str">
        <f t="shared" si="245"/>
        <v>W</v>
      </c>
      <c r="X1970" s="23" t="str">
        <f t="shared" si="246"/>
        <v>OK</v>
      </c>
      <c r="Y1970" s="184" t="str">
        <f t="shared" si="247"/>
        <v>L0009033</v>
      </c>
      <c r="Z1970" s="28"/>
      <c r="AA1970" s="28"/>
      <c r="AB1970" s="23"/>
    </row>
    <row r="1971" spans="1:28" ht="15">
      <c r="A1971" s="2" t="s">
        <v>8392</v>
      </c>
      <c r="B1971" s="23" t="s">
        <v>13</v>
      </c>
      <c r="C1971" s="2" t="s">
        <v>14</v>
      </c>
      <c r="D1971" s="23" t="s">
        <v>2104</v>
      </c>
      <c r="E1971" s="2" t="s">
        <v>1177</v>
      </c>
      <c r="F1971" s="23" t="s">
        <v>15</v>
      </c>
      <c r="G1971" s="23" t="s">
        <v>3477</v>
      </c>
      <c r="H1971" s="2" t="s">
        <v>3480</v>
      </c>
      <c r="I1971" s="2" t="s">
        <v>3463</v>
      </c>
      <c r="J1971" s="81">
        <v>149.74</v>
      </c>
      <c r="K1971" s="76">
        <v>6</v>
      </c>
      <c r="L1971" s="80">
        <v>0.2</v>
      </c>
      <c r="M1971" s="82">
        <v>42910</v>
      </c>
      <c r="N1971" s="96" t="s">
        <v>4138</v>
      </c>
      <c r="O1971" s="23" t="s">
        <v>1933</v>
      </c>
      <c r="P1971" s="23" t="s">
        <v>3469</v>
      </c>
      <c r="Q1971" s="23" t="s">
        <v>3471</v>
      </c>
      <c r="R1971" s="23" t="str">
        <f t="shared" si="243"/>
        <v>OK-Canadian-12N-7W-23</v>
      </c>
      <c r="S1971" s="23" t="str">
        <f t="shared" si="240"/>
        <v>12N-7W-23</v>
      </c>
      <c r="T1971" s="23" t="str">
        <f t="shared" si="241"/>
        <v>12</v>
      </c>
      <c r="U1971" s="23" t="str">
        <f t="shared" si="244"/>
        <v>N</v>
      </c>
      <c r="V1971" s="23" t="str">
        <f t="shared" si="242"/>
        <v>7</v>
      </c>
      <c r="W1971" s="23" t="str">
        <f t="shared" si="245"/>
        <v>W</v>
      </c>
      <c r="X1971" s="23" t="str">
        <f t="shared" si="246"/>
        <v>OK</v>
      </c>
      <c r="Y1971" s="184" t="str">
        <f t="shared" si="247"/>
        <v>L0009034</v>
      </c>
      <c r="Z1971" s="28"/>
      <c r="AA1971" s="28"/>
      <c r="AB1971" s="23"/>
    </row>
    <row r="1972" spans="1:28" ht="15">
      <c r="A1972" s="2" t="s">
        <v>8393</v>
      </c>
      <c r="B1972" s="23" t="s">
        <v>13</v>
      </c>
      <c r="C1972" s="2" t="s">
        <v>14</v>
      </c>
      <c r="D1972" s="23" t="s">
        <v>2105</v>
      </c>
      <c r="E1972" s="23" t="s">
        <v>2552</v>
      </c>
      <c r="F1972" s="23" t="s">
        <v>15</v>
      </c>
      <c r="G1972" s="23" t="s">
        <v>3477</v>
      </c>
      <c r="H1972" s="2" t="s">
        <v>3480</v>
      </c>
      <c r="I1972" s="2" t="s">
        <v>3463</v>
      </c>
      <c r="J1972" s="81">
        <v>190.13</v>
      </c>
      <c r="K1972" s="76">
        <v>25</v>
      </c>
      <c r="L1972" s="80">
        <v>0.2</v>
      </c>
      <c r="M1972" s="82">
        <v>42910</v>
      </c>
      <c r="N1972" s="96" t="s">
        <v>4139</v>
      </c>
      <c r="O1972" s="23" t="s">
        <v>1809</v>
      </c>
      <c r="P1972" s="23" t="s">
        <v>3469</v>
      </c>
      <c r="Q1972" s="23" t="s">
        <v>3471</v>
      </c>
      <c r="R1972" s="23" t="str">
        <f t="shared" si="243"/>
        <v>OK-Canadian-12N-7W-34</v>
      </c>
      <c r="S1972" s="23" t="str">
        <f t="shared" si="240"/>
        <v>12N-7W-34</v>
      </c>
      <c r="T1972" s="23" t="str">
        <f t="shared" si="241"/>
        <v>12</v>
      </c>
      <c r="U1972" s="23" t="str">
        <f t="shared" si="244"/>
        <v>N</v>
      </c>
      <c r="V1972" s="23" t="str">
        <f t="shared" si="242"/>
        <v>7</v>
      </c>
      <c r="W1972" s="23" t="str">
        <f t="shared" si="245"/>
        <v>W</v>
      </c>
      <c r="X1972" s="23" t="str">
        <f t="shared" si="246"/>
        <v>OK</v>
      </c>
      <c r="Y1972" s="184" t="str">
        <f t="shared" si="247"/>
        <v>L0009035</v>
      </c>
      <c r="Z1972" s="28"/>
      <c r="AA1972" s="28"/>
      <c r="AB1972" s="23"/>
    </row>
    <row r="1973" spans="1:28" ht="15">
      <c r="A1973" s="23" t="s">
        <v>8394</v>
      </c>
      <c r="B1973" s="23" t="s">
        <v>13</v>
      </c>
      <c r="C1973" s="2" t="s">
        <v>14</v>
      </c>
      <c r="D1973" s="23" t="s">
        <v>2106</v>
      </c>
      <c r="E1973" s="2" t="s">
        <v>153</v>
      </c>
      <c r="F1973" s="23" t="s">
        <v>15</v>
      </c>
      <c r="G1973" s="23" t="s">
        <v>3477</v>
      </c>
      <c r="H1973" s="23" t="s">
        <v>3511</v>
      </c>
      <c r="I1973" s="2" t="s">
        <v>16</v>
      </c>
      <c r="J1973" s="81">
        <v>40.46</v>
      </c>
      <c r="K1973" s="76">
        <v>0.26234649999999998</v>
      </c>
      <c r="L1973" s="80">
        <v>0.1875</v>
      </c>
      <c r="M1973" s="82">
        <v>43402</v>
      </c>
      <c r="N1973" s="96" t="s">
        <v>4805</v>
      </c>
      <c r="O1973" s="23" t="s">
        <v>265</v>
      </c>
      <c r="P1973" s="23" t="s">
        <v>3466</v>
      </c>
      <c r="Q1973" s="23" t="s">
        <v>3473</v>
      </c>
      <c r="R1973" s="23" t="str">
        <f t="shared" si="243"/>
        <v>OK-Canadian-16N-9W-12</v>
      </c>
      <c r="S1973" s="23" t="str">
        <f t="shared" si="240"/>
        <v>16N-9W-12</v>
      </c>
      <c r="T1973" s="23" t="str">
        <f t="shared" si="241"/>
        <v>16</v>
      </c>
      <c r="U1973" s="23" t="str">
        <f t="shared" si="244"/>
        <v>N</v>
      </c>
      <c r="V1973" s="23" t="str">
        <f t="shared" si="242"/>
        <v>9</v>
      </c>
      <c r="W1973" s="23" t="str">
        <f t="shared" si="245"/>
        <v>W</v>
      </c>
      <c r="X1973" s="23" t="str">
        <f t="shared" si="246"/>
        <v>OK</v>
      </c>
      <c r="Y1973" s="184" t="str">
        <f t="shared" si="247"/>
        <v>L0009036</v>
      </c>
      <c r="Z1973" s="28"/>
      <c r="AA1973" s="28"/>
      <c r="AB1973" s="23"/>
    </row>
    <row r="1974" spans="1:28" ht="15">
      <c r="A1974" s="2" t="s">
        <v>8395</v>
      </c>
      <c r="B1974" s="23" t="s">
        <v>13</v>
      </c>
      <c r="C1974" s="2" t="s">
        <v>14</v>
      </c>
      <c r="D1974" s="23" t="s">
        <v>2107</v>
      </c>
      <c r="E1974" s="2" t="s">
        <v>616</v>
      </c>
      <c r="F1974" s="23" t="s">
        <v>15</v>
      </c>
      <c r="G1974" s="23" t="s">
        <v>3477</v>
      </c>
      <c r="H1974" s="23" t="s">
        <v>3511</v>
      </c>
      <c r="I1974" s="2" t="s">
        <v>16</v>
      </c>
      <c r="J1974" s="81">
        <v>42.62</v>
      </c>
      <c r="K1974" s="76">
        <v>0.26234649999999998</v>
      </c>
      <c r="L1974" s="80">
        <v>0.1875</v>
      </c>
      <c r="M1974" s="78">
        <v>42922</v>
      </c>
      <c r="N1974" s="96" t="s">
        <v>5828</v>
      </c>
      <c r="O1974" s="23" t="s">
        <v>265</v>
      </c>
      <c r="P1974" s="23" t="s">
        <v>3466</v>
      </c>
      <c r="Q1974" s="23" t="s">
        <v>3473</v>
      </c>
      <c r="R1974" s="23" t="str">
        <f t="shared" si="243"/>
        <v>OK-Canadian-16N-9W-12</v>
      </c>
      <c r="S1974" s="23" t="str">
        <f t="shared" si="240"/>
        <v>16N-9W-12</v>
      </c>
      <c r="T1974" s="23" t="str">
        <f t="shared" si="241"/>
        <v>16</v>
      </c>
      <c r="U1974" s="23" t="str">
        <f t="shared" si="244"/>
        <v>N</v>
      </c>
      <c r="V1974" s="23" t="str">
        <f t="shared" si="242"/>
        <v>9</v>
      </c>
      <c r="W1974" s="23" t="str">
        <f t="shared" si="245"/>
        <v>W</v>
      </c>
      <c r="X1974" s="23" t="str">
        <f t="shared" si="246"/>
        <v>OK</v>
      </c>
      <c r="Y1974" s="184" t="str">
        <f t="shared" si="247"/>
        <v>L0009037</v>
      </c>
      <c r="Z1974" s="28"/>
      <c r="AA1974" s="28"/>
      <c r="AB1974" s="23"/>
    </row>
    <row r="1975" spans="1:28" ht="15">
      <c r="A1975" s="2" t="s">
        <v>8396</v>
      </c>
      <c r="B1975" s="23" t="s">
        <v>13</v>
      </c>
      <c r="C1975" s="2" t="s">
        <v>14</v>
      </c>
      <c r="D1975" s="23" t="s">
        <v>2108</v>
      </c>
      <c r="E1975" s="2" t="s">
        <v>215</v>
      </c>
      <c r="F1975" s="23" t="s">
        <v>15</v>
      </c>
      <c r="G1975" s="23" t="s">
        <v>3477</v>
      </c>
      <c r="H1975" s="23" t="s">
        <v>3511</v>
      </c>
      <c r="I1975" s="2" t="s">
        <v>16</v>
      </c>
      <c r="J1975" s="81">
        <v>37.299999999999997</v>
      </c>
      <c r="K1975" s="76">
        <v>0.26234649999999998</v>
      </c>
      <c r="L1975" s="80">
        <v>0.1875</v>
      </c>
      <c r="M1975" s="82">
        <v>42918</v>
      </c>
      <c r="N1975" s="96" t="s">
        <v>4806</v>
      </c>
      <c r="O1975" s="23" t="s">
        <v>265</v>
      </c>
      <c r="P1975" s="23" t="s">
        <v>3466</v>
      </c>
      <c r="Q1975" s="23" t="s">
        <v>3473</v>
      </c>
      <c r="R1975" s="23" t="str">
        <f t="shared" si="243"/>
        <v>OK-Canadian-16N-9W-12</v>
      </c>
      <c r="S1975" s="23" t="str">
        <f t="shared" si="240"/>
        <v>16N-9W-12</v>
      </c>
      <c r="T1975" s="23" t="str">
        <f t="shared" si="241"/>
        <v>16</v>
      </c>
      <c r="U1975" s="23" t="str">
        <f t="shared" si="244"/>
        <v>N</v>
      </c>
      <c r="V1975" s="23" t="str">
        <f t="shared" si="242"/>
        <v>9</v>
      </c>
      <c r="W1975" s="23" t="str">
        <f t="shared" si="245"/>
        <v>W</v>
      </c>
      <c r="X1975" s="23" t="str">
        <f t="shared" si="246"/>
        <v>OK</v>
      </c>
      <c r="Y1975" s="184" t="str">
        <f t="shared" si="247"/>
        <v>L0009038</v>
      </c>
      <c r="Z1975" s="28"/>
      <c r="AA1975" s="28"/>
      <c r="AB1975" s="23"/>
    </row>
    <row r="1976" spans="1:28" ht="15">
      <c r="A1976" s="23" t="s">
        <v>8397</v>
      </c>
      <c r="B1976" s="23" t="s">
        <v>13</v>
      </c>
      <c r="C1976" s="2" t="s">
        <v>14</v>
      </c>
      <c r="D1976" s="23" t="s">
        <v>2109</v>
      </c>
      <c r="E1976" s="2" t="s">
        <v>616</v>
      </c>
      <c r="F1976" s="23" t="s">
        <v>15</v>
      </c>
      <c r="G1976" s="23" t="s">
        <v>3477</v>
      </c>
      <c r="H1976" s="23" t="s">
        <v>3511</v>
      </c>
      <c r="I1976" s="2" t="s">
        <v>16</v>
      </c>
      <c r="J1976" s="81">
        <v>33.880000000000003</v>
      </c>
      <c r="K1976" s="76">
        <v>0.13116349999999999</v>
      </c>
      <c r="L1976" s="80">
        <v>0.1875</v>
      </c>
      <c r="M1976" s="82">
        <v>42932</v>
      </c>
      <c r="N1976" s="96" t="s">
        <v>4807</v>
      </c>
      <c r="O1976" s="23" t="s">
        <v>265</v>
      </c>
      <c r="P1976" s="23" t="s">
        <v>3466</v>
      </c>
      <c r="Q1976" s="23" t="s">
        <v>3473</v>
      </c>
      <c r="R1976" s="23" t="str">
        <f t="shared" si="243"/>
        <v>OK-Canadian-16N-9W-12</v>
      </c>
      <c r="S1976" s="23" t="str">
        <f t="shared" si="240"/>
        <v>16N-9W-12</v>
      </c>
      <c r="T1976" s="23" t="str">
        <f t="shared" si="241"/>
        <v>16</v>
      </c>
      <c r="U1976" s="23" t="str">
        <f t="shared" si="244"/>
        <v>N</v>
      </c>
      <c r="V1976" s="23" t="str">
        <f t="shared" si="242"/>
        <v>9</v>
      </c>
      <c r="W1976" s="23" t="str">
        <f t="shared" si="245"/>
        <v>W</v>
      </c>
      <c r="X1976" s="23" t="str">
        <f t="shared" si="246"/>
        <v>OK</v>
      </c>
      <c r="Y1976" s="184" t="str">
        <f t="shared" si="247"/>
        <v>L0009039</v>
      </c>
      <c r="Z1976" s="28"/>
      <c r="AA1976" s="28"/>
      <c r="AB1976" s="23"/>
    </row>
    <row r="1977" spans="1:28" ht="15">
      <c r="A1977" s="2" t="s">
        <v>8398</v>
      </c>
      <c r="B1977" s="23" t="s">
        <v>13</v>
      </c>
      <c r="C1977" s="2" t="s">
        <v>14</v>
      </c>
      <c r="D1977" s="23" t="s">
        <v>2110</v>
      </c>
      <c r="E1977" s="2" t="s">
        <v>995</v>
      </c>
      <c r="F1977" s="23" t="s">
        <v>15</v>
      </c>
      <c r="G1977" s="23" t="s">
        <v>3477</v>
      </c>
      <c r="H1977" s="23" t="s">
        <v>3511</v>
      </c>
      <c r="I1977" s="2" t="s">
        <v>16</v>
      </c>
      <c r="J1977" s="81">
        <v>40.270000000000003</v>
      </c>
      <c r="K1977" s="76">
        <v>0.26234649999999998</v>
      </c>
      <c r="L1977" s="80">
        <v>0.1875</v>
      </c>
      <c r="M1977" s="82">
        <v>43402</v>
      </c>
      <c r="N1977" s="96" t="s">
        <v>4808</v>
      </c>
      <c r="O1977" s="23" t="s">
        <v>265</v>
      </c>
      <c r="P1977" s="23" t="s">
        <v>3466</v>
      </c>
      <c r="Q1977" s="23" t="s">
        <v>3473</v>
      </c>
      <c r="R1977" s="23" t="str">
        <f t="shared" si="243"/>
        <v>OK-Canadian-16N-9W-12</v>
      </c>
      <c r="S1977" s="23" t="str">
        <f t="shared" si="240"/>
        <v>16N-9W-12</v>
      </c>
      <c r="T1977" s="23" t="str">
        <f t="shared" si="241"/>
        <v>16</v>
      </c>
      <c r="U1977" s="23" t="str">
        <f t="shared" si="244"/>
        <v>N</v>
      </c>
      <c r="V1977" s="23" t="str">
        <f t="shared" si="242"/>
        <v>9</v>
      </c>
      <c r="W1977" s="23" t="str">
        <f t="shared" si="245"/>
        <v>W</v>
      </c>
      <c r="X1977" s="23" t="str">
        <f t="shared" si="246"/>
        <v>OK</v>
      </c>
      <c r="Y1977" s="184" t="str">
        <f t="shared" si="247"/>
        <v>L0009040</v>
      </c>
      <c r="Z1977" s="28"/>
      <c r="AA1977" s="28"/>
      <c r="AB1977" s="23"/>
    </row>
    <row r="1978" spans="1:28" ht="15">
      <c r="A1978" s="2" t="s">
        <v>8399</v>
      </c>
      <c r="B1978" s="23" t="s">
        <v>13</v>
      </c>
      <c r="C1978" s="2" t="s">
        <v>14</v>
      </c>
      <c r="D1978" s="23" t="s">
        <v>2111</v>
      </c>
      <c r="E1978" s="23" t="s">
        <v>2207</v>
      </c>
      <c r="F1978" s="23" t="s">
        <v>15</v>
      </c>
      <c r="G1978" s="23" t="s">
        <v>3477</v>
      </c>
      <c r="H1978" s="23" t="s">
        <v>3511</v>
      </c>
      <c r="I1978" s="2" t="s">
        <v>16</v>
      </c>
      <c r="J1978" s="81">
        <v>87</v>
      </c>
      <c r="K1978" s="76">
        <v>0.24285609999999999</v>
      </c>
      <c r="L1978" s="80">
        <v>0.1875</v>
      </c>
      <c r="M1978" s="78">
        <v>42922</v>
      </c>
      <c r="N1978" s="96" t="s">
        <v>5829</v>
      </c>
      <c r="O1978" s="23" t="s">
        <v>265</v>
      </c>
      <c r="P1978" s="23" t="s">
        <v>3466</v>
      </c>
      <c r="Q1978" s="23" t="s">
        <v>3473</v>
      </c>
      <c r="R1978" s="23" t="str">
        <f t="shared" si="243"/>
        <v>OK-Canadian-16N-9W-12</v>
      </c>
      <c r="S1978" s="23" t="str">
        <f t="shared" si="240"/>
        <v>16N-9W-12</v>
      </c>
      <c r="T1978" s="23" t="str">
        <f t="shared" si="241"/>
        <v>16</v>
      </c>
      <c r="U1978" s="23" t="str">
        <f t="shared" si="244"/>
        <v>N</v>
      </c>
      <c r="V1978" s="23" t="str">
        <f t="shared" si="242"/>
        <v>9</v>
      </c>
      <c r="W1978" s="23" t="str">
        <f t="shared" si="245"/>
        <v>W</v>
      </c>
      <c r="X1978" s="23" t="str">
        <f t="shared" si="246"/>
        <v>OK</v>
      </c>
      <c r="Y1978" s="184" t="str">
        <f t="shared" si="247"/>
        <v>L0009041</v>
      </c>
      <c r="Z1978" s="28"/>
      <c r="AA1978" s="28"/>
      <c r="AB1978" s="23"/>
    </row>
    <row r="1979" spans="1:28" ht="15">
      <c r="A1979" s="23" t="s">
        <v>8400</v>
      </c>
      <c r="B1979" s="23" t="s">
        <v>13</v>
      </c>
      <c r="C1979" s="2" t="s">
        <v>14</v>
      </c>
      <c r="D1979" s="23" t="s">
        <v>2112</v>
      </c>
      <c r="E1979" s="2" t="s">
        <v>1100</v>
      </c>
      <c r="F1979" s="23" t="s">
        <v>15</v>
      </c>
      <c r="G1979" s="23" t="s">
        <v>3477</v>
      </c>
      <c r="H1979" s="23" t="s">
        <v>3511</v>
      </c>
      <c r="I1979" s="2" t="s">
        <v>16</v>
      </c>
      <c r="J1979" s="81">
        <v>42.38</v>
      </c>
      <c r="K1979" s="76">
        <v>0.21464649999999999</v>
      </c>
      <c r="L1979" s="80">
        <v>0.1875</v>
      </c>
      <c r="M1979" s="82">
        <v>42918</v>
      </c>
      <c r="N1979" s="94" t="s">
        <v>4806</v>
      </c>
      <c r="O1979" s="23" t="s">
        <v>265</v>
      </c>
      <c r="P1979" s="23" t="s">
        <v>3466</v>
      </c>
      <c r="Q1979" s="23" t="s">
        <v>3473</v>
      </c>
      <c r="R1979" s="23" t="str">
        <f t="shared" si="243"/>
        <v>OK-Canadian-16N-9W-12</v>
      </c>
      <c r="S1979" s="23" t="str">
        <f t="shared" si="240"/>
        <v>16N-9W-12</v>
      </c>
      <c r="T1979" s="23" t="str">
        <f t="shared" si="241"/>
        <v>16</v>
      </c>
      <c r="U1979" s="23" t="str">
        <f t="shared" si="244"/>
        <v>N</v>
      </c>
      <c r="V1979" s="23" t="str">
        <f t="shared" si="242"/>
        <v>9</v>
      </c>
      <c r="W1979" s="23" t="str">
        <f t="shared" si="245"/>
        <v>W</v>
      </c>
      <c r="X1979" s="23" t="str">
        <f t="shared" si="246"/>
        <v>OK</v>
      </c>
      <c r="Y1979" s="184" t="str">
        <f t="shared" si="247"/>
        <v>L0009042</v>
      </c>
      <c r="Z1979" s="28"/>
      <c r="AA1979" s="28"/>
      <c r="AB1979" s="23"/>
    </row>
    <row r="1980" spans="1:28" ht="15">
      <c r="A1980" s="2" t="s">
        <v>8401</v>
      </c>
      <c r="B1980" s="23" t="s">
        <v>13</v>
      </c>
      <c r="C1980" s="2" t="s">
        <v>14</v>
      </c>
      <c r="D1980" s="23" t="s">
        <v>2113</v>
      </c>
      <c r="E1980" s="23" t="s">
        <v>2147</v>
      </c>
      <c r="F1980" s="23" t="s">
        <v>15</v>
      </c>
      <c r="G1980" s="23" t="s">
        <v>3477</v>
      </c>
      <c r="H1980" s="23" t="s">
        <v>3503</v>
      </c>
      <c r="I1980" s="2" t="s">
        <v>16</v>
      </c>
      <c r="J1980" s="81">
        <v>120.98</v>
      </c>
      <c r="K1980" s="76">
        <v>12.501918</v>
      </c>
      <c r="L1980" s="80">
        <v>0.1875</v>
      </c>
      <c r="M1980" s="82">
        <v>42227</v>
      </c>
      <c r="N1980" s="96" t="s">
        <v>4809</v>
      </c>
      <c r="O1980" s="23" t="s">
        <v>112</v>
      </c>
      <c r="P1980" s="23" t="s">
        <v>3465</v>
      </c>
      <c r="Q1980" s="23" t="s">
        <v>3472</v>
      </c>
      <c r="R1980" s="23" t="str">
        <f t="shared" si="243"/>
        <v>OK-Canadian-15N-8W-10</v>
      </c>
      <c r="S1980" s="23" t="str">
        <f t="shared" si="240"/>
        <v>15N-8W-10</v>
      </c>
      <c r="T1980" s="23" t="str">
        <f t="shared" si="241"/>
        <v>15</v>
      </c>
      <c r="U1980" s="23" t="str">
        <f t="shared" si="244"/>
        <v>N</v>
      </c>
      <c r="V1980" s="23" t="str">
        <f t="shared" si="242"/>
        <v>8</v>
      </c>
      <c r="W1980" s="23" t="str">
        <f t="shared" si="245"/>
        <v>W</v>
      </c>
      <c r="X1980" s="23" t="str">
        <f t="shared" si="246"/>
        <v>OK</v>
      </c>
      <c r="Y1980" s="184" t="str">
        <f t="shared" si="247"/>
        <v>L0009043</v>
      </c>
      <c r="Z1980" s="28"/>
      <c r="AA1980" s="28"/>
      <c r="AB1980" s="23"/>
    </row>
    <row r="1981" spans="1:28" ht="15">
      <c r="A1981" s="2" t="s">
        <v>8402</v>
      </c>
      <c r="B1981" s="23" t="s">
        <v>13</v>
      </c>
      <c r="C1981" s="2" t="s">
        <v>14</v>
      </c>
      <c r="D1981" s="23" t="s">
        <v>2114</v>
      </c>
      <c r="E1981" s="2" t="s">
        <v>1471</v>
      </c>
      <c r="F1981" s="23" t="s">
        <v>15</v>
      </c>
      <c r="G1981" s="23" t="s">
        <v>3477</v>
      </c>
      <c r="H1981" s="23" t="s">
        <v>3527</v>
      </c>
      <c r="I1981" s="2" t="s">
        <v>16</v>
      </c>
      <c r="J1981" s="81">
        <v>38.93</v>
      </c>
      <c r="K1981" s="76">
        <v>2</v>
      </c>
      <c r="L1981" s="80">
        <v>0.1875</v>
      </c>
      <c r="M1981" s="82">
        <v>43408</v>
      </c>
      <c r="N1981" s="96" t="s">
        <v>4140</v>
      </c>
      <c r="O1981" s="23" t="s">
        <v>177</v>
      </c>
      <c r="P1981" s="23" t="s">
        <v>3465</v>
      </c>
      <c r="Q1981" s="23" t="s">
        <v>3471</v>
      </c>
      <c r="R1981" s="23" t="str">
        <f t="shared" si="243"/>
        <v>OK-Canadian-15N-7W-18</v>
      </c>
      <c r="S1981" s="23" t="str">
        <f t="shared" si="240"/>
        <v>15N-7W-18</v>
      </c>
      <c r="T1981" s="23" t="str">
        <f t="shared" si="241"/>
        <v>15</v>
      </c>
      <c r="U1981" s="23" t="str">
        <f t="shared" si="244"/>
        <v>N</v>
      </c>
      <c r="V1981" s="23" t="str">
        <f t="shared" si="242"/>
        <v>7</v>
      </c>
      <c r="W1981" s="23" t="str">
        <f t="shared" si="245"/>
        <v>W</v>
      </c>
      <c r="X1981" s="23" t="str">
        <f t="shared" si="246"/>
        <v>OK</v>
      </c>
      <c r="Y1981" s="184" t="str">
        <f t="shared" si="247"/>
        <v>L0009044</v>
      </c>
      <c r="Z1981" s="28"/>
      <c r="AA1981" s="28"/>
      <c r="AB1981" s="23"/>
    </row>
    <row r="1982" spans="1:28" ht="15">
      <c r="A1982" s="23" t="s">
        <v>8403</v>
      </c>
      <c r="B1982" s="23" t="s">
        <v>13</v>
      </c>
      <c r="C1982" s="2" t="s">
        <v>14</v>
      </c>
      <c r="D1982" s="23" t="s">
        <v>2115</v>
      </c>
      <c r="E1982" s="2" t="s">
        <v>616</v>
      </c>
      <c r="F1982" s="23" t="s">
        <v>15</v>
      </c>
      <c r="G1982" s="23" t="s">
        <v>3477</v>
      </c>
      <c r="H1982" s="2" t="s">
        <v>3480</v>
      </c>
      <c r="I1982" s="2" t="s">
        <v>3463</v>
      </c>
      <c r="J1982" s="81">
        <v>83.04</v>
      </c>
      <c r="K1982" s="76">
        <v>2.5</v>
      </c>
      <c r="L1982" s="80">
        <v>0.1875</v>
      </c>
      <c r="M1982" s="78">
        <v>42923</v>
      </c>
      <c r="N1982" s="96" t="s">
        <v>5830</v>
      </c>
      <c r="O1982" s="23" t="s">
        <v>135</v>
      </c>
      <c r="P1982" s="23" t="s">
        <v>3466</v>
      </c>
      <c r="Q1982" s="23" t="s">
        <v>3471</v>
      </c>
      <c r="R1982" s="23" t="str">
        <f t="shared" si="243"/>
        <v>OK-Canadian-16N-7W-8</v>
      </c>
      <c r="S1982" s="23" t="str">
        <f t="shared" si="240"/>
        <v>16N-7W-8</v>
      </c>
      <c r="T1982" s="23" t="str">
        <f t="shared" si="241"/>
        <v>16</v>
      </c>
      <c r="U1982" s="23" t="str">
        <f t="shared" si="244"/>
        <v>N</v>
      </c>
      <c r="V1982" s="23" t="str">
        <f t="shared" si="242"/>
        <v>7</v>
      </c>
      <c r="W1982" s="23" t="str">
        <f t="shared" si="245"/>
        <v>W</v>
      </c>
      <c r="X1982" s="23" t="str">
        <f t="shared" si="246"/>
        <v>OK</v>
      </c>
      <c r="Y1982" s="184" t="str">
        <f t="shared" si="247"/>
        <v>L0009045</v>
      </c>
      <c r="Z1982" s="28"/>
      <c r="AA1982" s="28"/>
      <c r="AB1982" s="23"/>
    </row>
    <row r="1983" spans="1:28" ht="15">
      <c r="A1983" s="2" t="s">
        <v>8404</v>
      </c>
      <c r="B1983" s="23" t="s">
        <v>13</v>
      </c>
      <c r="C1983" s="2" t="s">
        <v>14</v>
      </c>
      <c r="D1983" s="23" t="s">
        <v>2116</v>
      </c>
      <c r="E1983" s="2" t="s">
        <v>116</v>
      </c>
      <c r="F1983" s="23" t="s">
        <v>15</v>
      </c>
      <c r="G1983" s="23" t="s">
        <v>3477</v>
      </c>
      <c r="H1983" s="2" t="s">
        <v>3480</v>
      </c>
      <c r="I1983" s="2" t="s">
        <v>3463</v>
      </c>
      <c r="J1983" s="81">
        <v>189.83</v>
      </c>
      <c r="K1983" s="76">
        <v>70</v>
      </c>
      <c r="L1983" s="80">
        <v>0.1875</v>
      </c>
      <c r="M1983" s="82">
        <v>42955</v>
      </c>
      <c r="N1983" s="96" t="s">
        <v>4141</v>
      </c>
      <c r="O1983" s="23" t="s">
        <v>140</v>
      </c>
      <c r="P1983" s="23" t="s">
        <v>3466</v>
      </c>
      <c r="Q1983" s="23" t="s">
        <v>3471</v>
      </c>
      <c r="R1983" s="23" t="str">
        <f t="shared" si="243"/>
        <v>OK-Canadian-16N-7W-17</v>
      </c>
      <c r="S1983" s="23" t="str">
        <f t="shared" si="240"/>
        <v>16N-7W-17</v>
      </c>
      <c r="T1983" s="23" t="str">
        <f t="shared" si="241"/>
        <v>16</v>
      </c>
      <c r="U1983" s="23" t="str">
        <f t="shared" si="244"/>
        <v>N</v>
      </c>
      <c r="V1983" s="23" t="str">
        <f t="shared" si="242"/>
        <v>7</v>
      </c>
      <c r="W1983" s="23" t="str">
        <f t="shared" si="245"/>
        <v>W</v>
      </c>
      <c r="X1983" s="23" t="str">
        <f t="shared" si="246"/>
        <v>OK</v>
      </c>
      <c r="Y1983" s="184" t="str">
        <f t="shared" si="247"/>
        <v>L0009046</v>
      </c>
      <c r="Z1983" s="28"/>
      <c r="AA1983" s="28"/>
      <c r="AB1983" s="23"/>
    </row>
    <row r="1984" spans="1:28" ht="15">
      <c r="A1984" s="2" t="s">
        <v>8405</v>
      </c>
      <c r="B1984" s="23" t="s">
        <v>13</v>
      </c>
      <c r="C1984" s="2" t="s">
        <v>14</v>
      </c>
      <c r="D1984" s="23" t="s">
        <v>2117</v>
      </c>
      <c r="E1984" s="23" t="s">
        <v>2552</v>
      </c>
      <c r="F1984" s="23" t="s">
        <v>15</v>
      </c>
      <c r="G1984" s="23" t="s">
        <v>3477</v>
      </c>
      <c r="H1984" s="2" t="s">
        <v>3480</v>
      </c>
      <c r="I1984" s="2" t="s">
        <v>3463</v>
      </c>
      <c r="J1984" s="81">
        <v>122.58</v>
      </c>
      <c r="K1984" s="76">
        <v>5</v>
      </c>
      <c r="L1984" s="80">
        <v>0.2</v>
      </c>
      <c r="M1984" s="82">
        <v>42940</v>
      </c>
      <c r="N1984" s="96" t="s">
        <v>4810</v>
      </c>
      <c r="O1984" s="23" t="s">
        <v>280</v>
      </c>
      <c r="P1984" s="23" t="s">
        <v>3469</v>
      </c>
      <c r="Q1984" s="23" t="s">
        <v>3471</v>
      </c>
      <c r="R1984" s="23" t="str">
        <f t="shared" si="243"/>
        <v>OK-Canadian-12N-7W-14</v>
      </c>
      <c r="S1984" s="23" t="str">
        <f t="shared" si="240"/>
        <v>12N-7W-14</v>
      </c>
      <c r="T1984" s="23" t="str">
        <f t="shared" si="241"/>
        <v>12</v>
      </c>
      <c r="U1984" s="23" t="str">
        <f t="shared" si="244"/>
        <v>N</v>
      </c>
      <c r="V1984" s="23" t="str">
        <f t="shared" si="242"/>
        <v>7</v>
      </c>
      <c r="W1984" s="23" t="str">
        <f t="shared" si="245"/>
        <v>W</v>
      </c>
      <c r="X1984" s="23" t="str">
        <f t="shared" si="246"/>
        <v>OK</v>
      </c>
      <c r="Y1984" s="184" t="str">
        <f t="shared" si="247"/>
        <v>L0009047</v>
      </c>
      <c r="Z1984" s="28"/>
      <c r="AA1984" s="28"/>
      <c r="AB1984" s="23"/>
    </row>
    <row r="1985" spans="1:28" ht="15">
      <c r="A1985" s="23" t="s">
        <v>8406</v>
      </c>
      <c r="B1985" s="23" t="s">
        <v>13</v>
      </c>
      <c r="C1985" s="2" t="s">
        <v>14</v>
      </c>
      <c r="D1985" s="23" t="s">
        <v>2118</v>
      </c>
      <c r="E1985" s="2" t="s">
        <v>354</v>
      </c>
      <c r="F1985" s="23" t="s">
        <v>15</v>
      </c>
      <c r="G1985" s="23" t="s">
        <v>3477</v>
      </c>
      <c r="H1985" s="2" t="s">
        <v>3480</v>
      </c>
      <c r="I1985" s="2" t="s">
        <v>3463</v>
      </c>
      <c r="J1985" s="81">
        <v>40.92</v>
      </c>
      <c r="K1985" s="76">
        <v>10</v>
      </c>
      <c r="L1985" s="80">
        <v>0.1875</v>
      </c>
      <c r="M1985" s="82">
        <v>43392</v>
      </c>
      <c r="N1985" s="96" t="s">
        <v>5831</v>
      </c>
      <c r="O1985" s="23" t="s">
        <v>242</v>
      </c>
      <c r="P1985" s="23" t="s">
        <v>3465</v>
      </c>
      <c r="Q1985" s="23" t="s">
        <v>3471</v>
      </c>
      <c r="R1985" s="23" t="str">
        <f t="shared" si="243"/>
        <v>OK-Canadian-15N-7W-15</v>
      </c>
      <c r="S1985" s="23" t="str">
        <f t="shared" si="240"/>
        <v>15N-7W-15</v>
      </c>
      <c r="T1985" s="23" t="str">
        <f t="shared" si="241"/>
        <v>15</v>
      </c>
      <c r="U1985" s="23" t="str">
        <f t="shared" si="244"/>
        <v>N</v>
      </c>
      <c r="V1985" s="23" t="str">
        <f t="shared" si="242"/>
        <v>7</v>
      </c>
      <c r="W1985" s="23" t="str">
        <f t="shared" si="245"/>
        <v>W</v>
      </c>
      <c r="X1985" s="23" t="str">
        <f t="shared" si="246"/>
        <v>OK</v>
      </c>
      <c r="Y1985" s="184" t="str">
        <f t="shared" si="247"/>
        <v>L0009048</v>
      </c>
      <c r="Z1985" s="28"/>
      <c r="AA1985" s="28"/>
      <c r="AB1985" s="23"/>
    </row>
    <row r="1986" spans="1:28" ht="15">
      <c r="A1986" s="2" t="s">
        <v>8407</v>
      </c>
      <c r="B1986" s="23" t="s">
        <v>13</v>
      </c>
      <c r="C1986" s="2" t="s">
        <v>14</v>
      </c>
      <c r="D1986" s="23" t="s">
        <v>2119</v>
      </c>
      <c r="E1986" s="2" t="s">
        <v>1471</v>
      </c>
      <c r="F1986" s="23" t="s">
        <v>15</v>
      </c>
      <c r="G1986" s="23" t="s">
        <v>3477</v>
      </c>
      <c r="H1986" s="2" t="s">
        <v>3480</v>
      </c>
      <c r="I1986" s="2" t="s">
        <v>3463</v>
      </c>
      <c r="J1986" s="81">
        <v>52.53</v>
      </c>
      <c r="K1986" s="76">
        <v>4.1666667000000004</v>
      </c>
      <c r="L1986" s="80">
        <v>0.1875</v>
      </c>
      <c r="M1986" s="78">
        <v>42926</v>
      </c>
      <c r="N1986" s="96" t="s">
        <v>4142</v>
      </c>
      <c r="O1986" s="23" t="s">
        <v>538</v>
      </c>
      <c r="P1986" s="23" t="s">
        <v>3465</v>
      </c>
      <c r="Q1986" s="23" t="s">
        <v>3471</v>
      </c>
      <c r="R1986" s="23" t="str">
        <f t="shared" si="243"/>
        <v>OK-Canadian-15N-7W-16</v>
      </c>
      <c r="S1986" s="23" t="str">
        <f t="shared" si="240"/>
        <v>15N-7W-16</v>
      </c>
      <c r="T1986" s="23" t="str">
        <f t="shared" si="241"/>
        <v>15</v>
      </c>
      <c r="U1986" s="23" t="str">
        <f t="shared" si="244"/>
        <v>N</v>
      </c>
      <c r="V1986" s="23" t="str">
        <f t="shared" si="242"/>
        <v>7</v>
      </c>
      <c r="W1986" s="23" t="str">
        <f t="shared" si="245"/>
        <v>W</v>
      </c>
      <c r="X1986" s="23" t="str">
        <f t="shared" si="246"/>
        <v>OK</v>
      </c>
      <c r="Y1986" s="184" t="str">
        <f t="shared" si="247"/>
        <v>L0009049</v>
      </c>
      <c r="Z1986" s="28"/>
      <c r="AA1986" s="28"/>
      <c r="AB1986" s="23"/>
    </row>
    <row r="1987" spans="1:28" ht="15">
      <c r="A1987" s="2" t="s">
        <v>8408</v>
      </c>
      <c r="B1987" s="23" t="s">
        <v>13</v>
      </c>
      <c r="C1987" s="2" t="s">
        <v>14</v>
      </c>
      <c r="D1987" s="23" t="s">
        <v>2120</v>
      </c>
      <c r="E1987" s="2" t="s">
        <v>1051</v>
      </c>
      <c r="F1987" s="23" t="s">
        <v>15</v>
      </c>
      <c r="G1987" s="23" t="s">
        <v>3477</v>
      </c>
      <c r="H1987" s="2" t="s">
        <v>3480</v>
      </c>
      <c r="I1987" s="2" t="s">
        <v>3463</v>
      </c>
      <c r="J1987" s="81">
        <v>102.18</v>
      </c>
      <c r="K1987" s="76">
        <v>1.875</v>
      </c>
      <c r="L1987" s="80">
        <v>0.1875</v>
      </c>
      <c r="M1987" s="82">
        <v>42931</v>
      </c>
      <c r="N1987" s="96" t="s">
        <v>4811</v>
      </c>
      <c r="O1987" s="23" t="s">
        <v>538</v>
      </c>
      <c r="P1987" s="23" t="s">
        <v>3465</v>
      </c>
      <c r="Q1987" s="23" t="s">
        <v>3471</v>
      </c>
      <c r="R1987" s="23" t="str">
        <f t="shared" si="243"/>
        <v>OK-Canadian-15N-7W-16</v>
      </c>
      <c r="S1987" s="23" t="str">
        <f t="shared" si="240"/>
        <v>15N-7W-16</v>
      </c>
      <c r="T1987" s="23" t="str">
        <f t="shared" si="241"/>
        <v>15</v>
      </c>
      <c r="U1987" s="23" t="str">
        <f t="shared" si="244"/>
        <v>N</v>
      </c>
      <c r="V1987" s="23" t="str">
        <f t="shared" si="242"/>
        <v>7</v>
      </c>
      <c r="W1987" s="23" t="str">
        <f t="shared" si="245"/>
        <v>W</v>
      </c>
      <c r="X1987" s="23" t="str">
        <f t="shared" si="246"/>
        <v>OK</v>
      </c>
      <c r="Y1987" s="184" t="str">
        <f t="shared" si="247"/>
        <v>L0009050</v>
      </c>
      <c r="Z1987" s="28"/>
      <c r="AA1987" s="28"/>
      <c r="AB1987" s="23"/>
    </row>
    <row r="1988" spans="1:28" ht="15">
      <c r="A1988" s="23" t="s">
        <v>8409</v>
      </c>
      <c r="B1988" s="23" t="s">
        <v>13</v>
      </c>
      <c r="C1988" s="2" t="s">
        <v>14</v>
      </c>
      <c r="D1988" s="23" t="s">
        <v>2121</v>
      </c>
      <c r="E1988" s="23" t="s">
        <v>2147</v>
      </c>
      <c r="F1988" s="23" t="s">
        <v>15</v>
      </c>
      <c r="G1988" s="23" t="s">
        <v>3477</v>
      </c>
      <c r="H1988" s="2" t="s">
        <v>3480</v>
      </c>
      <c r="I1988" s="2" t="s">
        <v>3463</v>
      </c>
      <c r="J1988" s="81">
        <v>50.86</v>
      </c>
      <c r="K1988" s="76">
        <v>4.1666667000000004</v>
      </c>
      <c r="L1988" s="80">
        <v>0.1875</v>
      </c>
      <c r="M1988" s="82">
        <v>42936</v>
      </c>
      <c r="N1988" s="96" t="s">
        <v>5832</v>
      </c>
      <c r="O1988" s="23" t="s">
        <v>538</v>
      </c>
      <c r="P1988" s="23" t="s">
        <v>3465</v>
      </c>
      <c r="Q1988" s="23" t="s">
        <v>3471</v>
      </c>
      <c r="R1988" s="23" t="str">
        <f t="shared" si="243"/>
        <v>OK-Canadian-15N-7W-16</v>
      </c>
      <c r="S1988" s="23" t="str">
        <f t="shared" si="240"/>
        <v>15N-7W-16</v>
      </c>
      <c r="T1988" s="23" t="str">
        <f t="shared" si="241"/>
        <v>15</v>
      </c>
      <c r="U1988" s="23" t="str">
        <f t="shared" si="244"/>
        <v>N</v>
      </c>
      <c r="V1988" s="23" t="str">
        <f t="shared" si="242"/>
        <v>7</v>
      </c>
      <c r="W1988" s="23" t="str">
        <f t="shared" si="245"/>
        <v>W</v>
      </c>
      <c r="X1988" s="23" t="str">
        <f t="shared" si="246"/>
        <v>OK</v>
      </c>
      <c r="Y1988" s="184" t="str">
        <f t="shared" si="247"/>
        <v>L0009051</v>
      </c>
      <c r="Z1988" s="28"/>
      <c r="AA1988" s="28"/>
      <c r="AB1988" s="23"/>
    </row>
    <row r="1989" spans="1:28" ht="15">
      <c r="A1989" s="2" t="s">
        <v>8410</v>
      </c>
      <c r="B1989" s="23" t="s">
        <v>13</v>
      </c>
      <c r="C1989" s="2" t="s">
        <v>14</v>
      </c>
      <c r="D1989" s="23" t="s">
        <v>2122</v>
      </c>
      <c r="E1989" s="23" t="s">
        <v>2276</v>
      </c>
      <c r="F1989" s="23" t="s">
        <v>15</v>
      </c>
      <c r="G1989" s="23" t="s">
        <v>3477</v>
      </c>
      <c r="H1989" s="2" t="s">
        <v>3480</v>
      </c>
      <c r="I1989" s="2" t="s">
        <v>3463</v>
      </c>
      <c r="J1989" s="81">
        <v>87.51</v>
      </c>
      <c r="K1989" s="76">
        <v>1.875</v>
      </c>
      <c r="L1989" s="80">
        <v>0.1875</v>
      </c>
      <c r="M1989" s="82">
        <v>43415</v>
      </c>
      <c r="N1989" s="96" t="s">
        <v>4812</v>
      </c>
      <c r="O1989" s="23" t="s">
        <v>538</v>
      </c>
      <c r="P1989" s="23" t="s">
        <v>3465</v>
      </c>
      <c r="Q1989" s="23" t="s">
        <v>3471</v>
      </c>
      <c r="R1989" s="23" t="str">
        <f t="shared" si="243"/>
        <v>OK-Canadian-15N-7W-16</v>
      </c>
      <c r="S1989" s="23" t="str">
        <f t="shared" si="240"/>
        <v>15N-7W-16</v>
      </c>
      <c r="T1989" s="23" t="str">
        <f t="shared" si="241"/>
        <v>15</v>
      </c>
      <c r="U1989" s="23" t="str">
        <f t="shared" si="244"/>
        <v>N</v>
      </c>
      <c r="V1989" s="23" t="str">
        <f t="shared" si="242"/>
        <v>7</v>
      </c>
      <c r="W1989" s="23" t="str">
        <f t="shared" si="245"/>
        <v>W</v>
      </c>
      <c r="X1989" s="23" t="str">
        <f t="shared" si="246"/>
        <v>OK</v>
      </c>
      <c r="Y1989" s="184" t="str">
        <f t="shared" si="247"/>
        <v>L0009052</v>
      </c>
      <c r="Z1989" s="28"/>
      <c r="AA1989" s="28"/>
      <c r="AB1989" s="23"/>
    </row>
    <row r="1990" spans="1:28" ht="15">
      <c r="A1990" s="2" t="s">
        <v>8411</v>
      </c>
      <c r="B1990" s="23" t="s">
        <v>13</v>
      </c>
      <c r="C1990" s="2" t="s">
        <v>14</v>
      </c>
      <c r="D1990" s="23" t="s">
        <v>2123</v>
      </c>
      <c r="E1990" s="2" t="s">
        <v>116</v>
      </c>
      <c r="F1990" s="23" t="s">
        <v>15</v>
      </c>
      <c r="G1990" s="23" t="s">
        <v>3477</v>
      </c>
      <c r="H1990" s="2" t="s">
        <v>3480</v>
      </c>
      <c r="I1990" s="2" t="s">
        <v>3463</v>
      </c>
      <c r="J1990" s="81">
        <v>89.68</v>
      </c>
      <c r="K1990" s="76">
        <v>1.875</v>
      </c>
      <c r="L1990" s="80">
        <v>0.1875</v>
      </c>
      <c r="M1990" s="78">
        <v>42935</v>
      </c>
      <c r="N1990" s="96" t="s">
        <v>4813</v>
      </c>
      <c r="O1990" s="23" t="s">
        <v>538</v>
      </c>
      <c r="P1990" s="23" t="s">
        <v>3465</v>
      </c>
      <c r="Q1990" s="23" t="s">
        <v>3471</v>
      </c>
      <c r="R1990" s="23" t="str">
        <f t="shared" si="243"/>
        <v>OK-Canadian-15N-7W-16</v>
      </c>
      <c r="S1990" s="23" t="str">
        <f t="shared" si="240"/>
        <v>15N-7W-16</v>
      </c>
      <c r="T1990" s="23" t="str">
        <f t="shared" si="241"/>
        <v>15</v>
      </c>
      <c r="U1990" s="23" t="str">
        <f t="shared" si="244"/>
        <v>N</v>
      </c>
      <c r="V1990" s="23" t="str">
        <f t="shared" si="242"/>
        <v>7</v>
      </c>
      <c r="W1990" s="23" t="str">
        <f t="shared" si="245"/>
        <v>W</v>
      </c>
      <c r="X1990" s="23" t="str">
        <f t="shared" si="246"/>
        <v>OK</v>
      </c>
      <c r="Y1990" s="184" t="str">
        <f t="shared" si="247"/>
        <v>L0009053</v>
      </c>
      <c r="Z1990" s="28"/>
      <c r="AA1990" s="28"/>
      <c r="AB1990" s="23"/>
    </row>
    <row r="1991" spans="1:28" ht="15">
      <c r="A1991" s="23" t="s">
        <v>8412</v>
      </c>
      <c r="B1991" s="23" t="s">
        <v>13</v>
      </c>
      <c r="C1991" s="2" t="s">
        <v>14</v>
      </c>
      <c r="D1991" s="23" t="s">
        <v>2124</v>
      </c>
      <c r="E1991" s="23" t="s">
        <v>2692</v>
      </c>
      <c r="F1991" s="23" t="s">
        <v>15</v>
      </c>
      <c r="G1991" s="23" t="s">
        <v>3477</v>
      </c>
      <c r="H1991" s="23" t="s">
        <v>3527</v>
      </c>
      <c r="I1991" s="2" t="s">
        <v>16</v>
      </c>
      <c r="J1991" s="81">
        <v>36.380000000000003</v>
      </c>
      <c r="K1991" s="76">
        <v>2</v>
      </c>
      <c r="L1991" s="80">
        <v>0.1875</v>
      </c>
      <c r="M1991" s="82">
        <v>42940</v>
      </c>
      <c r="N1991" s="96" t="s">
        <v>4143</v>
      </c>
      <c r="O1991" s="23" t="s">
        <v>177</v>
      </c>
      <c r="P1991" s="23" t="s">
        <v>3465</v>
      </c>
      <c r="Q1991" s="23" t="s">
        <v>3471</v>
      </c>
      <c r="R1991" s="23" t="str">
        <f t="shared" si="243"/>
        <v>OK-Canadian-15N-7W-18</v>
      </c>
      <c r="S1991" s="23" t="str">
        <f t="shared" si="240"/>
        <v>15N-7W-18</v>
      </c>
      <c r="T1991" s="23" t="str">
        <f t="shared" si="241"/>
        <v>15</v>
      </c>
      <c r="U1991" s="23" t="str">
        <f t="shared" si="244"/>
        <v>N</v>
      </c>
      <c r="V1991" s="23" t="str">
        <f t="shared" si="242"/>
        <v>7</v>
      </c>
      <c r="W1991" s="23" t="str">
        <f t="shared" si="245"/>
        <v>W</v>
      </c>
      <c r="X1991" s="23" t="str">
        <f t="shared" si="246"/>
        <v>OK</v>
      </c>
      <c r="Y1991" s="184" t="str">
        <f t="shared" si="247"/>
        <v>L0009054</v>
      </c>
      <c r="Z1991" s="28"/>
      <c r="AA1991" s="28"/>
      <c r="AB1991" s="23"/>
    </row>
    <row r="1992" spans="1:28" ht="15">
      <c r="A1992" s="2" t="s">
        <v>8413</v>
      </c>
      <c r="B1992" s="23" t="s">
        <v>13</v>
      </c>
      <c r="C1992" s="2" t="s">
        <v>14</v>
      </c>
      <c r="D1992" s="23" t="s">
        <v>2125</v>
      </c>
      <c r="E1992" s="2" t="s">
        <v>1051</v>
      </c>
      <c r="F1992" s="23" t="s">
        <v>15</v>
      </c>
      <c r="G1992" s="23" t="s">
        <v>3477</v>
      </c>
      <c r="H1992" s="23" t="s">
        <v>3526</v>
      </c>
      <c r="I1992" s="2" t="s">
        <v>16</v>
      </c>
      <c r="J1992" s="81">
        <v>187.79</v>
      </c>
      <c r="K1992" s="76">
        <v>0.70838999999999996</v>
      </c>
      <c r="L1992" s="80">
        <v>0.1875</v>
      </c>
      <c r="M1992" s="82">
        <v>42933</v>
      </c>
      <c r="N1992" s="96" t="s">
        <v>4144</v>
      </c>
      <c r="O1992" s="23" t="s">
        <v>1571</v>
      </c>
      <c r="P1992" s="23" t="s">
        <v>3469</v>
      </c>
      <c r="Q1992" s="23" t="s">
        <v>3473</v>
      </c>
      <c r="R1992" s="23" t="str">
        <f t="shared" si="243"/>
        <v>OK-Canadian-12N-9W-36</v>
      </c>
      <c r="S1992" s="23" t="str">
        <f t="shared" ref="S1992:S2055" si="248">_xlfn.TEXTAFTER(R1992,"-",2,1,0,"ERROR")</f>
        <v>12N-9W-36</v>
      </c>
      <c r="T1992" s="23" t="str">
        <f t="shared" ref="T1992:T2055" si="249">_xlfn.TEXTBEFORE(P1992,U1992)</f>
        <v>12</v>
      </c>
      <c r="U1992" s="23" t="str">
        <f t="shared" si="244"/>
        <v>N</v>
      </c>
      <c r="V1992" s="23" t="str">
        <f t="shared" ref="V1992:V2055" si="250">_xlfn.TEXTBEFORE(Q1992,W1992)</f>
        <v>9</v>
      </c>
      <c r="W1992" s="23" t="str">
        <f t="shared" si="245"/>
        <v>W</v>
      </c>
      <c r="X1992" s="23" t="str">
        <f t="shared" si="246"/>
        <v>OK</v>
      </c>
      <c r="Y1992" s="184" t="str">
        <f t="shared" si="247"/>
        <v>L0009055</v>
      </c>
      <c r="Z1992" s="28"/>
      <c r="AA1992" s="28"/>
      <c r="AB1992" s="23"/>
    </row>
    <row r="1993" spans="1:28" ht="15">
      <c r="A1993" s="2" t="s">
        <v>8414</v>
      </c>
      <c r="B1993" s="23" t="s">
        <v>13</v>
      </c>
      <c r="C1993" s="2" t="s">
        <v>14</v>
      </c>
      <c r="D1993" s="23" t="s">
        <v>2126</v>
      </c>
      <c r="E1993" s="23" t="s">
        <v>3126</v>
      </c>
      <c r="F1993" s="23" t="s">
        <v>15</v>
      </c>
      <c r="G1993" s="23" t="s">
        <v>3477</v>
      </c>
      <c r="H1993" s="2" t="s">
        <v>3480</v>
      </c>
      <c r="I1993" s="2" t="s">
        <v>3463</v>
      </c>
      <c r="J1993" s="81">
        <v>233.57</v>
      </c>
      <c r="K1993" s="76">
        <v>9.9583332999999996</v>
      </c>
      <c r="L1993" s="80">
        <v>0.2</v>
      </c>
      <c r="M1993" s="82">
        <v>43386</v>
      </c>
      <c r="N1993" s="96" t="s">
        <v>5833</v>
      </c>
      <c r="O1993" s="23" t="s">
        <v>114</v>
      </c>
      <c r="P1993" s="23" t="s">
        <v>3466</v>
      </c>
      <c r="Q1993" s="23" t="s">
        <v>3471</v>
      </c>
      <c r="R1993" s="23" t="str">
        <f t="shared" ref="R1993:R2056" si="251">_xlfn.TEXTJOIN("-",TRUE,F1993,G1993,P1993,Q1993,O1993)</f>
        <v>OK-Canadian-16N-7W-5</v>
      </c>
      <c r="S1993" s="23" t="str">
        <f t="shared" si="248"/>
        <v>16N-7W-5</v>
      </c>
      <c r="T1993" s="23" t="str">
        <f t="shared" si="249"/>
        <v>16</v>
      </c>
      <c r="U1993" s="23" t="str">
        <f t="shared" ref="U1993:U2056" si="252">RIGHT(P1993,1)</f>
        <v>N</v>
      </c>
      <c r="V1993" s="23" t="str">
        <f t="shared" si="250"/>
        <v>7</v>
      </c>
      <c r="W1993" s="23" t="str">
        <f t="shared" ref="W1993:W2056" si="253">RIGHT(Q1993,1)</f>
        <v>W</v>
      </c>
      <c r="X1993" s="23" t="str">
        <f t="shared" ref="X1993:X2056" si="254">LEFT(A1993,2)</f>
        <v>OK</v>
      </c>
      <c r="Y1993" s="184" t="str">
        <f t="shared" ref="Y1993:Y2056" si="255">MID(A1993,4,8)</f>
        <v>L0009056</v>
      </c>
      <c r="Z1993" s="28"/>
      <c r="AA1993" s="28"/>
      <c r="AB1993" s="23"/>
    </row>
    <row r="1994" spans="1:28" ht="15">
      <c r="A1994" s="23" t="s">
        <v>8415</v>
      </c>
      <c r="B1994" s="23" t="s">
        <v>13</v>
      </c>
      <c r="C1994" s="2" t="s">
        <v>14</v>
      </c>
      <c r="D1994" s="23" t="s">
        <v>2127</v>
      </c>
      <c r="E1994" s="2" t="s">
        <v>1100</v>
      </c>
      <c r="F1994" s="23" t="s">
        <v>15</v>
      </c>
      <c r="G1994" s="23" t="s">
        <v>3477</v>
      </c>
      <c r="H1994" s="23" t="s">
        <v>3513</v>
      </c>
      <c r="I1994" s="2" t="s">
        <v>16</v>
      </c>
      <c r="J1994" s="81">
        <v>77.72</v>
      </c>
      <c r="K1994" s="76">
        <v>0.5</v>
      </c>
      <c r="L1994" s="80">
        <v>0.125</v>
      </c>
      <c r="M1994" s="78">
        <v>42929</v>
      </c>
      <c r="N1994" s="96" t="s">
        <v>4814</v>
      </c>
      <c r="O1994" s="23" t="s">
        <v>115</v>
      </c>
      <c r="P1994" s="23" t="s">
        <v>3465</v>
      </c>
      <c r="Q1994" s="23" t="s">
        <v>3471</v>
      </c>
      <c r="R1994" s="23" t="str">
        <f t="shared" si="251"/>
        <v>OK-Canadian-15N-7W-6</v>
      </c>
      <c r="S1994" s="23" t="str">
        <f t="shared" si="248"/>
        <v>15N-7W-6</v>
      </c>
      <c r="T1994" s="23" t="str">
        <f t="shared" si="249"/>
        <v>15</v>
      </c>
      <c r="U1994" s="23" t="str">
        <f t="shared" si="252"/>
        <v>N</v>
      </c>
      <c r="V1994" s="23" t="str">
        <f t="shared" si="250"/>
        <v>7</v>
      </c>
      <c r="W1994" s="23" t="str">
        <f t="shared" si="253"/>
        <v>W</v>
      </c>
      <c r="X1994" s="23" t="str">
        <f t="shared" si="254"/>
        <v>OK</v>
      </c>
      <c r="Y1994" s="184" t="str">
        <f t="shared" si="255"/>
        <v>L0009057</v>
      </c>
      <c r="Z1994" s="28"/>
      <c r="AA1994" s="28"/>
      <c r="AB1994" s="23"/>
    </row>
    <row r="1995" spans="1:28" ht="15">
      <c r="A1995" s="2" t="s">
        <v>8416</v>
      </c>
      <c r="B1995" s="23" t="s">
        <v>13</v>
      </c>
      <c r="C1995" s="2" t="s">
        <v>14</v>
      </c>
      <c r="D1995" s="23" t="s">
        <v>2128</v>
      </c>
      <c r="E1995" s="23" t="s">
        <v>2404</v>
      </c>
      <c r="F1995" s="23" t="s">
        <v>15</v>
      </c>
      <c r="G1995" s="23" t="s">
        <v>3477</v>
      </c>
      <c r="H1995" s="2" t="s">
        <v>3480</v>
      </c>
      <c r="I1995" s="2" t="s">
        <v>3463</v>
      </c>
      <c r="J1995" s="81">
        <v>90.48</v>
      </c>
      <c r="K1995" s="76">
        <v>5.625</v>
      </c>
      <c r="L1995" s="80">
        <v>0.1875</v>
      </c>
      <c r="M1995" s="82">
        <v>42922</v>
      </c>
      <c r="N1995" s="96" t="s">
        <v>4815</v>
      </c>
      <c r="O1995" s="23" t="s">
        <v>538</v>
      </c>
      <c r="P1995" s="23" t="s">
        <v>3465</v>
      </c>
      <c r="Q1995" s="23" t="s">
        <v>3471</v>
      </c>
      <c r="R1995" s="23" t="str">
        <f t="shared" si="251"/>
        <v>OK-Canadian-15N-7W-16</v>
      </c>
      <c r="S1995" s="23" t="str">
        <f t="shared" si="248"/>
        <v>15N-7W-16</v>
      </c>
      <c r="T1995" s="23" t="str">
        <f t="shared" si="249"/>
        <v>15</v>
      </c>
      <c r="U1995" s="23" t="str">
        <f t="shared" si="252"/>
        <v>N</v>
      </c>
      <c r="V1995" s="23" t="str">
        <f t="shared" si="250"/>
        <v>7</v>
      </c>
      <c r="W1995" s="23" t="str">
        <f t="shared" si="253"/>
        <v>W</v>
      </c>
      <c r="X1995" s="23" t="str">
        <f t="shared" si="254"/>
        <v>OK</v>
      </c>
      <c r="Y1995" s="184" t="str">
        <f t="shared" si="255"/>
        <v>L0009058</v>
      </c>
      <c r="Z1995" s="28"/>
      <c r="AA1995" s="28"/>
      <c r="AB1995" s="23"/>
    </row>
    <row r="1996" spans="1:28" ht="15">
      <c r="A1996" s="2" t="s">
        <v>8417</v>
      </c>
      <c r="B1996" s="23" t="s">
        <v>13</v>
      </c>
      <c r="C1996" s="2" t="s">
        <v>14</v>
      </c>
      <c r="D1996" s="23" t="s">
        <v>2129</v>
      </c>
      <c r="E1996" s="2" t="s">
        <v>506</v>
      </c>
      <c r="F1996" s="23" t="s">
        <v>15</v>
      </c>
      <c r="G1996" s="23" t="s">
        <v>3477</v>
      </c>
      <c r="H1996" s="23" t="s">
        <v>3513</v>
      </c>
      <c r="I1996" s="2" t="s">
        <v>16</v>
      </c>
      <c r="J1996" s="81">
        <v>133.93</v>
      </c>
      <c r="K1996" s="76">
        <v>0.74996669999999999</v>
      </c>
      <c r="L1996" s="80">
        <v>0.2</v>
      </c>
      <c r="M1996" s="82">
        <v>42958</v>
      </c>
      <c r="N1996" s="96" t="s">
        <v>5834</v>
      </c>
      <c r="O1996" s="23" t="s">
        <v>683</v>
      </c>
      <c r="P1996" s="23" t="s">
        <v>3465</v>
      </c>
      <c r="Q1996" s="23" t="s">
        <v>3471</v>
      </c>
      <c r="R1996" s="23" t="str">
        <f t="shared" si="251"/>
        <v>OK-Canadian-15N-7W-7</v>
      </c>
      <c r="S1996" s="23" t="str">
        <f t="shared" si="248"/>
        <v>15N-7W-7</v>
      </c>
      <c r="T1996" s="23" t="str">
        <f t="shared" si="249"/>
        <v>15</v>
      </c>
      <c r="U1996" s="23" t="str">
        <f t="shared" si="252"/>
        <v>N</v>
      </c>
      <c r="V1996" s="23" t="str">
        <f t="shared" si="250"/>
        <v>7</v>
      </c>
      <c r="W1996" s="23" t="str">
        <f t="shared" si="253"/>
        <v>W</v>
      </c>
      <c r="X1996" s="23" t="str">
        <f t="shared" si="254"/>
        <v>OK</v>
      </c>
      <c r="Y1996" s="184" t="str">
        <f t="shared" si="255"/>
        <v>L0009059</v>
      </c>
      <c r="Z1996" s="28"/>
      <c r="AA1996" s="28"/>
      <c r="AB1996" s="23"/>
    </row>
    <row r="1997" spans="1:28" ht="15">
      <c r="A1997" s="23" t="s">
        <v>8418</v>
      </c>
      <c r="B1997" s="23" t="s">
        <v>13</v>
      </c>
      <c r="C1997" s="2" t="s">
        <v>14</v>
      </c>
      <c r="D1997" s="23" t="s">
        <v>1800</v>
      </c>
      <c r="E1997" s="23" t="s">
        <v>2276</v>
      </c>
      <c r="F1997" s="23" t="s">
        <v>15</v>
      </c>
      <c r="G1997" s="23" t="s">
        <v>3477</v>
      </c>
      <c r="H1997" s="2" t="s">
        <v>3480</v>
      </c>
      <c r="I1997" s="2" t="s">
        <v>3463</v>
      </c>
      <c r="J1997" s="81">
        <v>42.14</v>
      </c>
      <c r="K1997" s="76">
        <v>4</v>
      </c>
      <c r="L1997" s="80">
        <v>0.25</v>
      </c>
      <c r="M1997" s="82">
        <v>43441</v>
      </c>
      <c r="N1997" s="96" t="s">
        <v>4145</v>
      </c>
      <c r="O1997" s="23" t="s">
        <v>265</v>
      </c>
      <c r="P1997" s="23" t="s">
        <v>3469</v>
      </c>
      <c r="Q1997" s="23" t="s">
        <v>3471</v>
      </c>
      <c r="R1997" s="23" t="str">
        <f t="shared" si="251"/>
        <v>OK-Canadian-12N-7W-12</v>
      </c>
      <c r="S1997" s="23" t="str">
        <f t="shared" si="248"/>
        <v>12N-7W-12</v>
      </c>
      <c r="T1997" s="23" t="str">
        <f t="shared" si="249"/>
        <v>12</v>
      </c>
      <c r="U1997" s="23" t="str">
        <f t="shared" si="252"/>
        <v>N</v>
      </c>
      <c r="V1997" s="23" t="str">
        <f t="shared" si="250"/>
        <v>7</v>
      </c>
      <c r="W1997" s="23" t="str">
        <f t="shared" si="253"/>
        <v>W</v>
      </c>
      <c r="X1997" s="23" t="str">
        <f t="shared" si="254"/>
        <v>OK</v>
      </c>
      <c r="Y1997" s="184" t="str">
        <f t="shared" si="255"/>
        <v>L0009060</v>
      </c>
      <c r="Z1997" s="28"/>
      <c r="AA1997" s="28"/>
      <c r="AB1997" s="23"/>
    </row>
    <row r="1998" spans="1:28" ht="15">
      <c r="A1998" s="2" t="s">
        <v>8419</v>
      </c>
      <c r="B1998" s="23" t="s">
        <v>13</v>
      </c>
      <c r="C1998" s="2" t="s">
        <v>14</v>
      </c>
      <c r="D1998" s="23" t="s">
        <v>2130</v>
      </c>
      <c r="E1998" s="23" t="s">
        <v>2864</v>
      </c>
      <c r="F1998" s="23" t="s">
        <v>15</v>
      </c>
      <c r="G1998" s="23" t="s">
        <v>3477</v>
      </c>
      <c r="H1998" s="23" t="s">
        <v>3513</v>
      </c>
      <c r="I1998" s="2" t="s">
        <v>16</v>
      </c>
      <c r="J1998" s="81">
        <v>79.819999999999993</v>
      </c>
      <c r="K1998" s="76">
        <v>0.5</v>
      </c>
      <c r="L1998" s="80">
        <v>0.2</v>
      </c>
      <c r="M1998" s="78">
        <v>42947</v>
      </c>
      <c r="N1998" s="96" t="s">
        <v>4146</v>
      </c>
      <c r="O1998" s="23" t="s">
        <v>115</v>
      </c>
      <c r="P1998" s="23" t="s">
        <v>3465</v>
      </c>
      <c r="Q1998" s="23" t="s">
        <v>3471</v>
      </c>
      <c r="R1998" s="23" t="str">
        <f t="shared" si="251"/>
        <v>OK-Canadian-15N-7W-6</v>
      </c>
      <c r="S1998" s="23" t="str">
        <f t="shared" si="248"/>
        <v>15N-7W-6</v>
      </c>
      <c r="T1998" s="23" t="str">
        <f t="shared" si="249"/>
        <v>15</v>
      </c>
      <c r="U1998" s="23" t="str">
        <f t="shared" si="252"/>
        <v>N</v>
      </c>
      <c r="V1998" s="23" t="str">
        <f t="shared" si="250"/>
        <v>7</v>
      </c>
      <c r="W1998" s="23" t="str">
        <f t="shared" si="253"/>
        <v>W</v>
      </c>
      <c r="X1998" s="23" t="str">
        <f t="shared" si="254"/>
        <v>OK</v>
      </c>
      <c r="Y1998" s="184" t="str">
        <f t="shared" si="255"/>
        <v>L0009061</v>
      </c>
      <c r="Z1998" s="28"/>
      <c r="AA1998" s="28"/>
      <c r="AB1998" s="23"/>
    </row>
    <row r="1999" spans="1:28" ht="15">
      <c r="A1999" s="2" t="s">
        <v>8420</v>
      </c>
      <c r="B1999" s="23" t="s">
        <v>13</v>
      </c>
      <c r="C1999" s="2" t="s">
        <v>14</v>
      </c>
      <c r="D1999" s="23" t="s">
        <v>2131</v>
      </c>
      <c r="E1999" s="2" t="s">
        <v>1100</v>
      </c>
      <c r="F1999" s="23" t="s">
        <v>15</v>
      </c>
      <c r="G1999" s="23" t="s">
        <v>3477</v>
      </c>
      <c r="H1999" s="2" t="s">
        <v>3480</v>
      </c>
      <c r="I1999" s="2" t="s">
        <v>3463</v>
      </c>
      <c r="J1999" s="81">
        <v>79.78</v>
      </c>
      <c r="K1999" s="76">
        <v>4.1666667000000004</v>
      </c>
      <c r="L1999" s="80">
        <v>0.1875</v>
      </c>
      <c r="M1999" s="82">
        <v>42931</v>
      </c>
      <c r="N1999" s="96" t="s">
        <v>4410</v>
      </c>
      <c r="O1999" s="23" t="s">
        <v>242</v>
      </c>
      <c r="P1999" s="23" t="s">
        <v>3465</v>
      </c>
      <c r="Q1999" s="23" t="s">
        <v>3471</v>
      </c>
      <c r="R1999" s="23" t="str">
        <f t="shared" si="251"/>
        <v>OK-Canadian-15N-7W-15</v>
      </c>
      <c r="S1999" s="23" t="str">
        <f t="shared" si="248"/>
        <v>15N-7W-15</v>
      </c>
      <c r="T1999" s="23" t="str">
        <f t="shared" si="249"/>
        <v>15</v>
      </c>
      <c r="U1999" s="23" t="str">
        <f t="shared" si="252"/>
        <v>N</v>
      </c>
      <c r="V1999" s="23" t="str">
        <f t="shared" si="250"/>
        <v>7</v>
      </c>
      <c r="W1999" s="23" t="str">
        <f t="shared" si="253"/>
        <v>W</v>
      </c>
      <c r="X1999" s="23" t="str">
        <f t="shared" si="254"/>
        <v>OK</v>
      </c>
      <c r="Y1999" s="184" t="str">
        <f t="shared" si="255"/>
        <v>L0009062</v>
      </c>
      <c r="Z1999" s="28"/>
      <c r="AA1999" s="28"/>
      <c r="AB1999" s="23"/>
    </row>
    <row r="2000" spans="1:28" ht="15">
      <c r="A2000" s="23" t="s">
        <v>8421</v>
      </c>
      <c r="B2000" s="23" t="s">
        <v>13</v>
      </c>
      <c r="C2000" s="2" t="s">
        <v>14</v>
      </c>
      <c r="D2000" s="23" t="s">
        <v>2132</v>
      </c>
      <c r="E2000" s="23" t="s">
        <v>2207</v>
      </c>
      <c r="F2000" s="23" t="s">
        <v>15</v>
      </c>
      <c r="G2000" s="23" t="s">
        <v>3477</v>
      </c>
      <c r="H2000" s="2" t="s">
        <v>3480</v>
      </c>
      <c r="I2000" s="2" t="s">
        <v>3463</v>
      </c>
      <c r="J2000" s="81">
        <v>49.07</v>
      </c>
      <c r="K2000" s="76">
        <v>2.0833333000000001</v>
      </c>
      <c r="L2000" s="80">
        <v>0.1875</v>
      </c>
      <c r="M2000" s="82">
        <v>42936</v>
      </c>
      <c r="N2000" s="94" t="s">
        <v>5835</v>
      </c>
      <c r="O2000" s="23" t="s">
        <v>538</v>
      </c>
      <c r="P2000" s="23" t="s">
        <v>3465</v>
      </c>
      <c r="Q2000" s="23" t="s">
        <v>3471</v>
      </c>
      <c r="R2000" s="23" t="str">
        <f t="shared" si="251"/>
        <v>OK-Canadian-15N-7W-16</v>
      </c>
      <c r="S2000" s="23" t="str">
        <f t="shared" si="248"/>
        <v>15N-7W-16</v>
      </c>
      <c r="T2000" s="23" t="str">
        <f t="shared" si="249"/>
        <v>15</v>
      </c>
      <c r="U2000" s="23" t="str">
        <f t="shared" si="252"/>
        <v>N</v>
      </c>
      <c r="V2000" s="23" t="str">
        <f t="shared" si="250"/>
        <v>7</v>
      </c>
      <c r="W2000" s="23" t="str">
        <f t="shared" si="253"/>
        <v>W</v>
      </c>
      <c r="X2000" s="23" t="str">
        <f t="shared" si="254"/>
        <v>OK</v>
      </c>
      <c r="Y2000" s="184" t="str">
        <f t="shared" si="255"/>
        <v>L0009063</v>
      </c>
      <c r="Z2000" s="28"/>
      <c r="AA2000" s="28"/>
      <c r="AB2000" s="23"/>
    </row>
    <row r="2001" spans="1:28" ht="15">
      <c r="A2001" s="2" t="s">
        <v>8422</v>
      </c>
      <c r="B2001" s="23" t="s">
        <v>13</v>
      </c>
      <c r="C2001" s="2" t="s">
        <v>14</v>
      </c>
      <c r="D2001" s="23" t="s">
        <v>2133</v>
      </c>
      <c r="E2001" s="23" t="s">
        <v>2692</v>
      </c>
      <c r="F2001" s="23" t="s">
        <v>15</v>
      </c>
      <c r="G2001" s="23" t="s">
        <v>3477</v>
      </c>
      <c r="H2001" s="23" t="s">
        <v>3513</v>
      </c>
      <c r="I2001" s="2" t="s">
        <v>16</v>
      </c>
      <c r="J2001" s="81">
        <v>30.16</v>
      </c>
      <c r="K2001" s="76">
        <v>3.3333333000000001</v>
      </c>
      <c r="L2001" s="80">
        <v>0.1875</v>
      </c>
      <c r="M2001" s="82">
        <v>43434</v>
      </c>
      <c r="N2001" s="96" t="s">
        <v>4147</v>
      </c>
      <c r="O2001" s="23" t="s">
        <v>115</v>
      </c>
      <c r="P2001" s="23" t="s">
        <v>3465</v>
      </c>
      <c r="Q2001" s="23" t="s">
        <v>3471</v>
      </c>
      <c r="R2001" s="23" t="str">
        <f t="shared" si="251"/>
        <v>OK-Canadian-15N-7W-6</v>
      </c>
      <c r="S2001" s="23" t="str">
        <f t="shared" si="248"/>
        <v>15N-7W-6</v>
      </c>
      <c r="T2001" s="23" t="str">
        <f t="shared" si="249"/>
        <v>15</v>
      </c>
      <c r="U2001" s="23" t="str">
        <f t="shared" si="252"/>
        <v>N</v>
      </c>
      <c r="V2001" s="23" t="str">
        <f t="shared" si="250"/>
        <v>7</v>
      </c>
      <c r="W2001" s="23" t="str">
        <f t="shared" si="253"/>
        <v>W</v>
      </c>
      <c r="X2001" s="23" t="str">
        <f t="shared" si="254"/>
        <v>OK</v>
      </c>
      <c r="Y2001" s="184" t="str">
        <f t="shared" si="255"/>
        <v>L0009064</v>
      </c>
      <c r="Z2001" s="28"/>
      <c r="AA2001" s="28"/>
      <c r="AB2001" s="23"/>
    </row>
    <row r="2002" spans="1:28" ht="15">
      <c r="A2002" s="2" t="s">
        <v>8423</v>
      </c>
      <c r="B2002" s="23" t="s">
        <v>13</v>
      </c>
      <c r="C2002" s="2" t="s">
        <v>14</v>
      </c>
      <c r="D2002" s="23" t="s">
        <v>2134</v>
      </c>
      <c r="E2002" s="2" t="s">
        <v>215</v>
      </c>
      <c r="F2002" s="23" t="s">
        <v>15</v>
      </c>
      <c r="G2002" s="23" t="s">
        <v>3477</v>
      </c>
      <c r="H2002" s="23" t="s">
        <v>3513</v>
      </c>
      <c r="I2002" s="2" t="s">
        <v>16</v>
      </c>
      <c r="J2002" s="81">
        <v>167.15</v>
      </c>
      <c r="K2002" s="76">
        <v>3.111523</v>
      </c>
      <c r="L2002" s="80">
        <v>0.2</v>
      </c>
      <c r="M2002" s="78">
        <v>42950</v>
      </c>
      <c r="N2002" s="96" t="s">
        <v>4148</v>
      </c>
      <c r="O2002" s="23" t="s">
        <v>115</v>
      </c>
      <c r="P2002" s="23" t="s">
        <v>3465</v>
      </c>
      <c r="Q2002" s="23" t="s">
        <v>3471</v>
      </c>
      <c r="R2002" s="23" t="str">
        <f t="shared" si="251"/>
        <v>OK-Canadian-15N-7W-6</v>
      </c>
      <c r="S2002" s="23" t="str">
        <f t="shared" si="248"/>
        <v>15N-7W-6</v>
      </c>
      <c r="T2002" s="23" t="str">
        <f t="shared" si="249"/>
        <v>15</v>
      </c>
      <c r="U2002" s="23" t="str">
        <f t="shared" si="252"/>
        <v>N</v>
      </c>
      <c r="V2002" s="23" t="str">
        <f t="shared" si="250"/>
        <v>7</v>
      </c>
      <c r="W2002" s="23" t="str">
        <f t="shared" si="253"/>
        <v>W</v>
      </c>
      <c r="X2002" s="23" t="str">
        <f t="shared" si="254"/>
        <v>OK</v>
      </c>
      <c r="Y2002" s="184" t="str">
        <f t="shared" si="255"/>
        <v>L0009065</v>
      </c>
      <c r="Z2002" s="28"/>
      <c r="AA2002" s="28"/>
      <c r="AB2002" s="23"/>
    </row>
    <row r="2003" spans="1:28" ht="15">
      <c r="A2003" s="23" t="s">
        <v>8424</v>
      </c>
      <c r="B2003" s="23" t="s">
        <v>13</v>
      </c>
      <c r="C2003" s="2" t="s">
        <v>14</v>
      </c>
      <c r="D2003" s="23" t="s">
        <v>2135</v>
      </c>
      <c r="E2003" s="23" t="s">
        <v>2147</v>
      </c>
      <c r="F2003" s="23" t="s">
        <v>15</v>
      </c>
      <c r="G2003" s="23" t="s">
        <v>3477</v>
      </c>
      <c r="H2003" s="2" t="s">
        <v>3480</v>
      </c>
      <c r="I2003" s="2" t="s">
        <v>3463</v>
      </c>
      <c r="J2003" s="81">
        <v>85.9</v>
      </c>
      <c r="K2003" s="76">
        <v>7.5</v>
      </c>
      <c r="L2003" s="80">
        <v>0.1875</v>
      </c>
      <c r="M2003" s="82">
        <v>42943</v>
      </c>
      <c r="N2003" s="96" t="s">
        <v>4149</v>
      </c>
      <c r="O2003" s="23" t="s">
        <v>538</v>
      </c>
      <c r="P2003" s="23" t="s">
        <v>3465</v>
      </c>
      <c r="Q2003" s="23" t="s">
        <v>3471</v>
      </c>
      <c r="R2003" s="23" t="str">
        <f t="shared" si="251"/>
        <v>OK-Canadian-15N-7W-16</v>
      </c>
      <c r="S2003" s="23" t="str">
        <f t="shared" si="248"/>
        <v>15N-7W-16</v>
      </c>
      <c r="T2003" s="23" t="str">
        <f t="shared" si="249"/>
        <v>15</v>
      </c>
      <c r="U2003" s="23" t="str">
        <f t="shared" si="252"/>
        <v>N</v>
      </c>
      <c r="V2003" s="23" t="str">
        <f t="shared" si="250"/>
        <v>7</v>
      </c>
      <c r="W2003" s="23" t="str">
        <f t="shared" si="253"/>
        <v>W</v>
      </c>
      <c r="X2003" s="23" t="str">
        <f t="shared" si="254"/>
        <v>OK</v>
      </c>
      <c r="Y2003" s="184" t="str">
        <f t="shared" si="255"/>
        <v>L0009066</v>
      </c>
      <c r="Z2003" s="28"/>
      <c r="AA2003" s="28"/>
      <c r="AB2003" s="23"/>
    </row>
    <row r="2004" spans="1:28" ht="15">
      <c r="A2004" s="2" t="s">
        <v>8425</v>
      </c>
      <c r="B2004" s="23" t="s">
        <v>13</v>
      </c>
      <c r="C2004" s="2" t="s">
        <v>14</v>
      </c>
      <c r="D2004" s="23" t="s">
        <v>2136</v>
      </c>
      <c r="E2004" s="23" t="s">
        <v>2552</v>
      </c>
      <c r="F2004" s="23" t="s">
        <v>15</v>
      </c>
      <c r="G2004" s="23" t="s">
        <v>3477</v>
      </c>
      <c r="H2004" s="2" t="s">
        <v>3480</v>
      </c>
      <c r="I2004" s="2" t="s">
        <v>3463</v>
      </c>
      <c r="J2004" s="81">
        <v>86.84</v>
      </c>
      <c r="K2004" s="76">
        <v>7.5</v>
      </c>
      <c r="L2004" s="80">
        <v>0.1875</v>
      </c>
      <c r="M2004" s="82">
        <v>42957</v>
      </c>
      <c r="N2004" s="96" t="s">
        <v>4150</v>
      </c>
      <c r="O2004" s="23" t="s">
        <v>538</v>
      </c>
      <c r="P2004" s="23" t="s">
        <v>3465</v>
      </c>
      <c r="Q2004" s="23" t="s">
        <v>3471</v>
      </c>
      <c r="R2004" s="23" t="str">
        <f t="shared" si="251"/>
        <v>OK-Canadian-15N-7W-16</v>
      </c>
      <c r="S2004" s="23" t="str">
        <f t="shared" si="248"/>
        <v>15N-7W-16</v>
      </c>
      <c r="T2004" s="23" t="str">
        <f t="shared" si="249"/>
        <v>15</v>
      </c>
      <c r="U2004" s="23" t="str">
        <f t="shared" si="252"/>
        <v>N</v>
      </c>
      <c r="V2004" s="23" t="str">
        <f t="shared" si="250"/>
        <v>7</v>
      </c>
      <c r="W2004" s="23" t="str">
        <f t="shared" si="253"/>
        <v>W</v>
      </c>
      <c r="X2004" s="23" t="str">
        <f t="shared" si="254"/>
        <v>OK</v>
      </c>
      <c r="Y2004" s="184" t="str">
        <f t="shared" si="255"/>
        <v>L0009067</v>
      </c>
      <c r="Z2004" s="28"/>
      <c r="AA2004" s="28"/>
      <c r="AB2004" s="23"/>
    </row>
    <row r="2005" spans="1:28" ht="15">
      <c r="A2005" s="2" t="s">
        <v>8426</v>
      </c>
      <c r="B2005" s="23" t="s">
        <v>13</v>
      </c>
      <c r="C2005" s="2" t="s">
        <v>14</v>
      </c>
      <c r="D2005" s="2" t="s">
        <v>2137</v>
      </c>
      <c r="E2005" s="2" t="s">
        <v>1051</v>
      </c>
      <c r="F2005" s="2" t="s">
        <v>15</v>
      </c>
      <c r="G2005" s="2" t="s">
        <v>3477</v>
      </c>
      <c r="H2005" s="2" t="s">
        <v>3480</v>
      </c>
      <c r="I2005" s="2" t="s">
        <v>3463</v>
      </c>
      <c r="J2005" s="81">
        <v>88.43</v>
      </c>
      <c r="K2005" s="76">
        <v>7.5</v>
      </c>
      <c r="L2005" s="80">
        <v>0.1875</v>
      </c>
      <c r="M2005" s="82">
        <v>43427</v>
      </c>
      <c r="N2005" s="96" t="s">
        <v>5836</v>
      </c>
      <c r="O2005" s="23" t="s">
        <v>538</v>
      </c>
      <c r="P2005" s="23" t="s">
        <v>3465</v>
      </c>
      <c r="Q2005" s="23" t="s">
        <v>3471</v>
      </c>
      <c r="R2005" s="23" t="str">
        <f t="shared" si="251"/>
        <v>OK-Canadian-15N-7W-16</v>
      </c>
      <c r="S2005" s="23" t="str">
        <f t="shared" si="248"/>
        <v>15N-7W-16</v>
      </c>
      <c r="T2005" s="23" t="str">
        <f t="shared" si="249"/>
        <v>15</v>
      </c>
      <c r="U2005" s="23" t="str">
        <f t="shared" si="252"/>
        <v>N</v>
      </c>
      <c r="V2005" s="23" t="str">
        <f t="shared" si="250"/>
        <v>7</v>
      </c>
      <c r="W2005" s="23" t="str">
        <f t="shared" si="253"/>
        <v>W</v>
      </c>
      <c r="X2005" s="23" t="str">
        <f t="shared" si="254"/>
        <v>OK</v>
      </c>
      <c r="Y2005" s="184" t="str">
        <f t="shared" si="255"/>
        <v>L0009068</v>
      </c>
      <c r="Z2005" s="28"/>
      <c r="AA2005" s="28"/>
      <c r="AB2005" s="23"/>
    </row>
    <row r="2006" spans="1:28" ht="15">
      <c r="A2006" s="23" t="s">
        <v>8427</v>
      </c>
      <c r="B2006" s="23" t="s">
        <v>13</v>
      </c>
      <c r="C2006" s="2" t="s">
        <v>14</v>
      </c>
      <c r="D2006" s="23" t="s">
        <v>2138</v>
      </c>
      <c r="E2006" s="23" t="s">
        <v>2799</v>
      </c>
      <c r="F2006" s="23" t="s">
        <v>15</v>
      </c>
      <c r="G2006" s="23" t="s">
        <v>3477</v>
      </c>
      <c r="H2006" s="79" t="s">
        <v>3519</v>
      </c>
      <c r="I2006" s="2" t="s">
        <v>16</v>
      </c>
      <c r="J2006" s="81">
        <v>150.33000000000001</v>
      </c>
      <c r="K2006" s="76">
        <v>0.373589</v>
      </c>
      <c r="L2006" s="80">
        <v>0.1875</v>
      </c>
      <c r="M2006" s="78">
        <v>41946</v>
      </c>
      <c r="N2006" s="96" t="s">
        <v>4151</v>
      </c>
      <c r="O2006" s="23" t="s">
        <v>151</v>
      </c>
      <c r="P2006" s="23" t="s">
        <v>3465</v>
      </c>
      <c r="Q2006" s="23" t="s">
        <v>3472</v>
      </c>
      <c r="R2006" s="23" t="str">
        <f t="shared" si="251"/>
        <v>OK-Canadian-15N-8W-4</v>
      </c>
      <c r="S2006" s="23" t="str">
        <f t="shared" si="248"/>
        <v>15N-8W-4</v>
      </c>
      <c r="T2006" s="23" t="str">
        <f t="shared" si="249"/>
        <v>15</v>
      </c>
      <c r="U2006" s="23" t="str">
        <f t="shared" si="252"/>
        <v>N</v>
      </c>
      <c r="V2006" s="23" t="str">
        <f t="shared" si="250"/>
        <v>8</v>
      </c>
      <c r="W2006" s="23" t="str">
        <f t="shared" si="253"/>
        <v>W</v>
      </c>
      <c r="X2006" s="23" t="str">
        <f t="shared" si="254"/>
        <v>OK</v>
      </c>
      <c r="Y2006" s="184" t="str">
        <f t="shared" si="255"/>
        <v>L0009069</v>
      </c>
      <c r="Z2006" s="28"/>
      <c r="AA2006" s="28"/>
      <c r="AB2006" s="23"/>
    </row>
    <row r="2007" spans="1:28" ht="15">
      <c r="A2007" s="2" t="s">
        <v>8428</v>
      </c>
      <c r="B2007" s="23" t="s">
        <v>13</v>
      </c>
      <c r="C2007" s="2" t="s">
        <v>14</v>
      </c>
      <c r="D2007" s="23" t="s">
        <v>2139</v>
      </c>
      <c r="E2007" s="23" t="s">
        <v>2799</v>
      </c>
      <c r="F2007" s="23" t="s">
        <v>15</v>
      </c>
      <c r="G2007" s="23" t="s">
        <v>3477</v>
      </c>
      <c r="H2007" s="23" t="s">
        <v>3519</v>
      </c>
      <c r="I2007" s="2" t="s">
        <v>16</v>
      </c>
      <c r="J2007" s="81">
        <v>48.61</v>
      </c>
      <c r="K2007" s="76">
        <v>9.0495833000000001</v>
      </c>
      <c r="L2007" s="80">
        <v>0.1875</v>
      </c>
      <c r="M2007" s="82">
        <v>42960</v>
      </c>
      <c r="N2007" s="96" t="s">
        <v>5837</v>
      </c>
      <c r="O2007" s="23" t="s">
        <v>151</v>
      </c>
      <c r="P2007" s="23" t="s">
        <v>3465</v>
      </c>
      <c r="Q2007" s="23" t="s">
        <v>3472</v>
      </c>
      <c r="R2007" s="23" t="str">
        <f t="shared" si="251"/>
        <v>OK-Canadian-15N-8W-4</v>
      </c>
      <c r="S2007" s="23" t="str">
        <f t="shared" si="248"/>
        <v>15N-8W-4</v>
      </c>
      <c r="T2007" s="23" t="str">
        <f t="shared" si="249"/>
        <v>15</v>
      </c>
      <c r="U2007" s="23" t="str">
        <f t="shared" si="252"/>
        <v>N</v>
      </c>
      <c r="V2007" s="23" t="str">
        <f t="shared" si="250"/>
        <v>8</v>
      </c>
      <c r="W2007" s="23" t="str">
        <f t="shared" si="253"/>
        <v>W</v>
      </c>
      <c r="X2007" s="23" t="str">
        <f t="shared" si="254"/>
        <v>OK</v>
      </c>
      <c r="Y2007" s="184" t="str">
        <f t="shared" si="255"/>
        <v>L0009070</v>
      </c>
      <c r="Z2007" s="28"/>
      <c r="AA2007" s="28"/>
      <c r="AB2007" s="23"/>
    </row>
    <row r="2008" spans="1:28" ht="15">
      <c r="A2008" s="2" t="s">
        <v>8429</v>
      </c>
      <c r="B2008" s="23" t="s">
        <v>13</v>
      </c>
      <c r="C2008" s="2" t="s">
        <v>14</v>
      </c>
      <c r="D2008" s="23" t="s">
        <v>2140</v>
      </c>
      <c r="E2008" s="2" t="s">
        <v>111</v>
      </c>
      <c r="F2008" s="23" t="s">
        <v>15</v>
      </c>
      <c r="G2008" s="23" t="s">
        <v>3477</v>
      </c>
      <c r="H2008" s="2" t="s">
        <v>3480</v>
      </c>
      <c r="I2008" s="2" t="s">
        <v>3463</v>
      </c>
      <c r="J2008" s="81">
        <v>90.07</v>
      </c>
      <c r="K2008" s="76">
        <v>3</v>
      </c>
      <c r="L2008" s="80">
        <v>0.1875</v>
      </c>
      <c r="M2008" s="82">
        <v>42966</v>
      </c>
      <c r="N2008" s="96" t="s">
        <v>5838</v>
      </c>
      <c r="O2008" s="23" t="s">
        <v>151</v>
      </c>
      <c r="P2008" s="23" t="s">
        <v>3466</v>
      </c>
      <c r="Q2008" s="23" t="s">
        <v>3471</v>
      </c>
      <c r="R2008" s="23" t="str">
        <f t="shared" si="251"/>
        <v>OK-Canadian-16N-7W-4</v>
      </c>
      <c r="S2008" s="23" t="str">
        <f t="shared" si="248"/>
        <v>16N-7W-4</v>
      </c>
      <c r="T2008" s="23" t="str">
        <f t="shared" si="249"/>
        <v>16</v>
      </c>
      <c r="U2008" s="23" t="str">
        <f t="shared" si="252"/>
        <v>N</v>
      </c>
      <c r="V2008" s="23" t="str">
        <f t="shared" si="250"/>
        <v>7</v>
      </c>
      <c r="W2008" s="23" t="str">
        <f t="shared" si="253"/>
        <v>W</v>
      </c>
      <c r="X2008" s="23" t="str">
        <f t="shared" si="254"/>
        <v>OK</v>
      </c>
      <c r="Y2008" s="184" t="str">
        <f t="shared" si="255"/>
        <v>L0009071</v>
      </c>
      <c r="Z2008" s="28"/>
      <c r="AA2008" s="28"/>
      <c r="AB2008" s="23"/>
    </row>
    <row r="2009" spans="1:28" ht="15">
      <c r="A2009" s="23" t="s">
        <v>8430</v>
      </c>
      <c r="B2009" s="23" t="s">
        <v>13</v>
      </c>
      <c r="C2009" s="2" t="s">
        <v>14</v>
      </c>
      <c r="D2009" s="23" t="s">
        <v>2141</v>
      </c>
      <c r="E2009" s="2" t="s">
        <v>1396</v>
      </c>
      <c r="F2009" s="23" t="s">
        <v>15</v>
      </c>
      <c r="G2009" s="23" t="s">
        <v>3477</v>
      </c>
      <c r="H2009" s="2" t="s">
        <v>3480</v>
      </c>
      <c r="I2009" s="2" t="s">
        <v>3463</v>
      </c>
      <c r="J2009" s="81">
        <v>52.07</v>
      </c>
      <c r="K2009" s="76">
        <v>2.0833333000000001</v>
      </c>
      <c r="L2009" s="80">
        <v>0.1875</v>
      </c>
      <c r="M2009" s="82">
        <v>43448</v>
      </c>
      <c r="N2009" s="96" t="s">
        <v>5839</v>
      </c>
      <c r="O2009" s="23" t="s">
        <v>538</v>
      </c>
      <c r="P2009" s="23" t="s">
        <v>3465</v>
      </c>
      <c r="Q2009" s="23" t="s">
        <v>3471</v>
      </c>
      <c r="R2009" s="23" t="str">
        <f t="shared" si="251"/>
        <v>OK-Canadian-15N-7W-16</v>
      </c>
      <c r="S2009" s="23" t="str">
        <f t="shared" si="248"/>
        <v>15N-7W-16</v>
      </c>
      <c r="T2009" s="23" t="str">
        <f t="shared" si="249"/>
        <v>15</v>
      </c>
      <c r="U2009" s="23" t="str">
        <f t="shared" si="252"/>
        <v>N</v>
      </c>
      <c r="V2009" s="23" t="str">
        <f t="shared" si="250"/>
        <v>7</v>
      </c>
      <c r="W2009" s="23" t="str">
        <f t="shared" si="253"/>
        <v>W</v>
      </c>
      <c r="X2009" s="23" t="str">
        <f t="shared" si="254"/>
        <v>OK</v>
      </c>
      <c r="Y2009" s="184" t="str">
        <f t="shared" si="255"/>
        <v>L0009072</v>
      </c>
      <c r="Z2009" s="28"/>
      <c r="AA2009" s="28"/>
      <c r="AB2009" s="23"/>
    </row>
    <row r="2010" spans="1:28" ht="15">
      <c r="A2010" s="2" t="s">
        <v>8431</v>
      </c>
      <c r="B2010" s="23" t="s">
        <v>13</v>
      </c>
      <c r="C2010" s="2" t="s">
        <v>14</v>
      </c>
      <c r="D2010" s="23" t="s">
        <v>610</v>
      </c>
      <c r="E2010" s="2" t="s">
        <v>898</v>
      </c>
      <c r="F2010" s="23" t="s">
        <v>15</v>
      </c>
      <c r="G2010" s="23" t="s">
        <v>3477</v>
      </c>
      <c r="H2010" s="23" t="s">
        <v>3526</v>
      </c>
      <c r="I2010" s="2" t="s">
        <v>16</v>
      </c>
      <c r="J2010" s="81">
        <v>277.97000000000003</v>
      </c>
      <c r="K2010" s="76">
        <v>0.37777739999999999</v>
      </c>
      <c r="L2010" s="80">
        <v>0.2</v>
      </c>
      <c r="M2010" s="78">
        <v>42975</v>
      </c>
      <c r="N2010" s="96" t="s">
        <v>5840</v>
      </c>
      <c r="O2010" s="23" t="s">
        <v>1571</v>
      </c>
      <c r="P2010" s="23" t="s">
        <v>3469</v>
      </c>
      <c r="Q2010" s="23" t="s">
        <v>3473</v>
      </c>
      <c r="R2010" s="23" t="str">
        <f t="shared" si="251"/>
        <v>OK-Canadian-12N-9W-36</v>
      </c>
      <c r="S2010" s="23" t="str">
        <f t="shared" si="248"/>
        <v>12N-9W-36</v>
      </c>
      <c r="T2010" s="23" t="str">
        <f t="shared" si="249"/>
        <v>12</v>
      </c>
      <c r="U2010" s="23" t="str">
        <f t="shared" si="252"/>
        <v>N</v>
      </c>
      <c r="V2010" s="23" t="str">
        <f t="shared" si="250"/>
        <v>9</v>
      </c>
      <c r="W2010" s="23" t="str">
        <f t="shared" si="253"/>
        <v>W</v>
      </c>
      <c r="X2010" s="23" t="str">
        <f t="shared" si="254"/>
        <v>OK</v>
      </c>
      <c r="Y2010" s="184" t="str">
        <f t="shared" si="255"/>
        <v>L0009073</v>
      </c>
      <c r="Z2010" s="28"/>
      <c r="AA2010" s="28"/>
      <c r="AB2010" s="23"/>
    </row>
    <row r="2011" spans="1:28" ht="15">
      <c r="A2011" s="2" t="s">
        <v>8432</v>
      </c>
      <c r="B2011" s="23" t="s">
        <v>13</v>
      </c>
      <c r="C2011" s="2" t="s">
        <v>14</v>
      </c>
      <c r="D2011" s="23" t="s">
        <v>2142</v>
      </c>
      <c r="E2011" s="23" t="s">
        <v>2552</v>
      </c>
      <c r="F2011" s="23" t="s">
        <v>15</v>
      </c>
      <c r="G2011" s="23" t="s">
        <v>3477</v>
      </c>
      <c r="H2011" s="2" t="s">
        <v>3480</v>
      </c>
      <c r="I2011" s="2" t="s">
        <v>3463</v>
      </c>
      <c r="J2011" s="81">
        <v>201.47</v>
      </c>
      <c r="K2011" s="76">
        <v>3.3333300000000001</v>
      </c>
      <c r="L2011" s="80">
        <v>0.1875</v>
      </c>
      <c r="M2011" s="82">
        <v>42932</v>
      </c>
      <c r="N2011" s="96" t="s">
        <v>5841</v>
      </c>
      <c r="O2011" s="23" t="s">
        <v>538</v>
      </c>
      <c r="P2011" s="23" t="s">
        <v>3465</v>
      </c>
      <c r="Q2011" s="23" t="s">
        <v>3471</v>
      </c>
      <c r="R2011" s="23" t="str">
        <f t="shared" si="251"/>
        <v>OK-Canadian-15N-7W-16</v>
      </c>
      <c r="S2011" s="23" t="str">
        <f t="shared" si="248"/>
        <v>15N-7W-16</v>
      </c>
      <c r="T2011" s="23" t="str">
        <f t="shared" si="249"/>
        <v>15</v>
      </c>
      <c r="U2011" s="23" t="str">
        <f t="shared" si="252"/>
        <v>N</v>
      </c>
      <c r="V2011" s="23" t="str">
        <f t="shared" si="250"/>
        <v>7</v>
      </c>
      <c r="W2011" s="23" t="str">
        <f t="shared" si="253"/>
        <v>W</v>
      </c>
      <c r="X2011" s="23" t="str">
        <f t="shared" si="254"/>
        <v>OK</v>
      </c>
      <c r="Y2011" s="184" t="str">
        <f t="shared" si="255"/>
        <v>L0009074</v>
      </c>
      <c r="Z2011" s="28"/>
      <c r="AA2011" s="28"/>
      <c r="AB2011" s="23"/>
    </row>
    <row r="2012" spans="1:28" ht="15">
      <c r="A2012" s="23" t="s">
        <v>8433</v>
      </c>
      <c r="B2012" s="23" t="s">
        <v>13</v>
      </c>
      <c r="C2012" s="2" t="s">
        <v>14</v>
      </c>
      <c r="D2012" s="23" t="s">
        <v>924</v>
      </c>
      <c r="E2012" s="2" t="s">
        <v>723</v>
      </c>
      <c r="F2012" s="23" t="s">
        <v>15</v>
      </c>
      <c r="G2012" s="23" t="s">
        <v>3477</v>
      </c>
      <c r="H2012" s="2" t="s">
        <v>3480</v>
      </c>
      <c r="I2012" s="2" t="s">
        <v>3463</v>
      </c>
      <c r="J2012" s="81">
        <v>69.69</v>
      </c>
      <c r="K2012" s="76">
        <v>0.52749999999999997</v>
      </c>
      <c r="L2012" s="80">
        <v>0.2</v>
      </c>
      <c r="M2012" s="82">
        <v>42868</v>
      </c>
      <c r="N2012" s="96" t="s">
        <v>5842</v>
      </c>
      <c r="O2012" s="23" t="s">
        <v>114</v>
      </c>
      <c r="P2012" s="23" t="s">
        <v>3466</v>
      </c>
      <c r="Q2012" s="23" t="s">
        <v>3471</v>
      </c>
      <c r="R2012" s="23" t="str">
        <f t="shared" si="251"/>
        <v>OK-Canadian-16N-7W-5</v>
      </c>
      <c r="S2012" s="23" t="str">
        <f t="shared" si="248"/>
        <v>16N-7W-5</v>
      </c>
      <c r="T2012" s="23" t="str">
        <f t="shared" si="249"/>
        <v>16</v>
      </c>
      <c r="U2012" s="23" t="str">
        <f t="shared" si="252"/>
        <v>N</v>
      </c>
      <c r="V2012" s="23" t="str">
        <f t="shared" si="250"/>
        <v>7</v>
      </c>
      <c r="W2012" s="23" t="str">
        <f t="shared" si="253"/>
        <v>W</v>
      </c>
      <c r="X2012" s="23" t="str">
        <f t="shared" si="254"/>
        <v>OK</v>
      </c>
      <c r="Y2012" s="184" t="str">
        <f t="shared" si="255"/>
        <v>L0009075</v>
      </c>
      <c r="Z2012" s="28"/>
      <c r="AA2012" s="28"/>
      <c r="AB2012" s="23"/>
    </row>
    <row r="2013" spans="1:28" ht="15">
      <c r="A2013" s="2" t="s">
        <v>8434</v>
      </c>
      <c r="B2013" s="23" t="s">
        <v>13</v>
      </c>
      <c r="C2013" s="2" t="s">
        <v>14</v>
      </c>
      <c r="D2013" s="23" t="s">
        <v>2143</v>
      </c>
      <c r="E2013" s="2" t="s">
        <v>1100</v>
      </c>
      <c r="F2013" s="23" t="s">
        <v>15</v>
      </c>
      <c r="G2013" s="23" t="s">
        <v>3477</v>
      </c>
      <c r="H2013" s="2" t="s">
        <v>3480</v>
      </c>
      <c r="I2013" s="2" t="s">
        <v>3463</v>
      </c>
      <c r="J2013" s="81">
        <v>79.27</v>
      </c>
      <c r="K2013" s="76">
        <v>5</v>
      </c>
      <c r="L2013" s="80">
        <v>0.1875</v>
      </c>
      <c r="M2013" s="82">
        <v>43465</v>
      </c>
      <c r="N2013" s="96" t="s">
        <v>5843</v>
      </c>
      <c r="O2013" s="23" t="s">
        <v>221</v>
      </c>
      <c r="P2013" s="23" t="s">
        <v>3469</v>
      </c>
      <c r="Q2013" s="23" t="s">
        <v>3471</v>
      </c>
      <c r="R2013" s="23" t="str">
        <f t="shared" si="251"/>
        <v>OK-Canadian-12N-7W-1</v>
      </c>
      <c r="S2013" s="23" t="str">
        <f t="shared" si="248"/>
        <v>12N-7W-1</v>
      </c>
      <c r="T2013" s="23" t="str">
        <f t="shared" si="249"/>
        <v>12</v>
      </c>
      <c r="U2013" s="23" t="str">
        <f t="shared" si="252"/>
        <v>N</v>
      </c>
      <c r="V2013" s="23" t="str">
        <f t="shared" si="250"/>
        <v>7</v>
      </c>
      <c r="W2013" s="23" t="str">
        <f t="shared" si="253"/>
        <v>W</v>
      </c>
      <c r="X2013" s="23" t="str">
        <f t="shared" si="254"/>
        <v>OK</v>
      </c>
      <c r="Y2013" s="184" t="str">
        <f t="shared" si="255"/>
        <v>L0009076</v>
      </c>
      <c r="Z2013" s="28"/>
      <c r="AA2013" s="28"/>
      <c r="AB2013" s="23"/>
    </row>
    <row r="2014" spans="1:28" ht="15">
      <c r="A2014" s="2" t="s">
        <v>8435</v>
      </c>
      <c r="B2014" s="23" t="s">
        <v>13</v>
      </c>
      <c r="C2014" s="2" t="s">
        <v>14</v>
      </c>
      <c r="D2014" s="23" t="s">
        <v>2144</v>
      </c>
      <c r="E2014" s="23" t="s">
        <v>201</v>
      </c>
      <c r="F2014" s="23" t="s">
        <v>15</v>
      </c>
      <c r="G2014" s="23" t="s">
        <v>3477</v>
      </c>
      <c r="H2014" s="2" t="s">
        <v>3480</v>
      </c>
      <c r="I2014" s="2" t="s">
        <v>3463</v>
      </c>
      <c r="J2014" s="81">
        <v>50.86</v>
      </c>
      <c r="K2014" s="76">
        <v>2.0833333000000001</v>
      </c>
      <c r="L2014" s="80">
        <v>0.1875</v>
      </c>
      <c r="M2014" s="78">
        <v>42968</v>
      </c>
      <c r="N2014" s="96" t="s">
        <v>4816</v>
      </c>
      <c r="O2014" s="23" t="s">
        <v>538</v>
      </c>
      <c r="P2014" s="23" t="s">
        <v>3465</v>
      </c>
      <c r="Q2014" s="23" t="s">
        <v>3471</v>
      </c>
      <c r="R2014" s="23" t="str">
        <f t="shared" si="251"/>
        <v>OK-Canadian-15N-7W-16</v>
      </c>
      <c r="S2014" s="23" t="str">
        <f t="shared" si="248"/>
        <v>15N-7W-16</v>
      </c>
      <c r="T2014" s="23" t="str">
        <f t="shared" si="249"/>
        <v>15</v>
      </c>
      <c r="U2014" s="23" t="str">
        <f t="shared" si="252"/>
        <v>N</v>
      </c>
      <c r="V2014" s="23" t="str">
        <f t="shared" si="250"/>
        <v>7</v>
      </c>
      <c r="W2014" s="23" t="str">
        <f t="shared" si="253"/>
        <v>W</v>
      </c>
      <c r="X2014" s="23" t="str">
        <f t="shared" si="254"/>
        <v>OK</v>
      </c>
      <c r="Y2014" s="184" t="str">
        <f t="shared" si="255"/>
        <v>L0009077</v>
      </c>
      <c r="Z2014" s="28"/>
      <c r="AA2014" s="28"/>
      <c r="AB2014" s="23"/>
    </row>
    <row r="2015" spans="1:28" ht="15">
      <c r="A2015" s="23" t="s">
        <v>8436</v>
      </c>
      <c r="B2015" s="23" t="s">
        <v>13</v>
      </c>
      <c r="C2015" s="2" t="s">
        <v>14</v>
      </c>
      <c r="D2015" s="23" t="s">
        <v>1429</v>
      </c>
      <c r="E2015" s="23" t="s">
        <v>3063</v>
      </c>
      <c r="F2015" s="23" t="s">
        <v>15</v>
      </c>
      <c r="G2015" s="23" t="s">
        <v>3477</v>
      </c>
      <c r="H2015" s="23" t="s">
        <v>3526</v>
      </c>
      <c r="I2015" s="2" t="s">
        <v>16</v>
      </c>
      <c r="J2015" s="81">
        <v>272.95</v>
      </c>
      <c r="K2015" s="76">
        <v>0.37777739999999999</v>
      </c>
      <c r="L2015" s="80">
        <v>0.2</v>
      </c>
      <c r="M2015" s="82">
        <v>42971</v>
      </c>
      <c r="N2015" s="96" t="s">
        <v>4152</v>
      </c>
      <c r="O2015" s="23" t="s">
        <v>1571</v>
      </c>
      <c r="P2015" s="23" t="s">
        <v>3469</v>
      </c>
      <c r="Q2015" s="23" t="s">
        <v>3473</v>
      </c>
      <c r="R2015" s="23" t="str">
        <f t="shared" si="251"/>
        <v>OK-Canadian-12N-9W-36</v>
      </c>
      <c r="S2015" s="23" t="str">
        <f t="shared" si="248"/>
        <v>12N-9W-36</v>
      </c>
      <c r="T2015" s="23" t="str">
        <f t="shared" si="249"/>
        <v>12</v>
      </c>
      <c r="U2015" s="23" t="str">
        <f t="shared" si="252"/>
        <v>N</v>
      </c>
      <c r="V2015" s="23" t="str">
        <f t="shared" si="250"/>
        <v>9</v>
      </c>
      <c r="W2015" s="23" t="str">
        <f t="shared" si="253"/>
        <v>W</v>
      </c>
      <c r="X2015" s="23" t="str">
        <f t="shared" si="254"/>
        <v>OK</v>
      </c>
      <c r="Y2015" s="184" t="str">
        <f t="shared" si="255"/>
        <v>L0009078</v>
      </c>
      <c r="Z2015" s="28"/>
      <c r="AA2015" s="28"/>
      <c r="AB2015" s="23"/>
    </row>
    <row r="2016" spans="1:28" ht="15">
      <c r="A2016" s="2" t="s">
        <v>8437</v>
      </c>
      <c r="B2016" s="23" t="s">
        <v>13</v>
      </c>
      <c r="C2016" s="2" t="s">
        <v>14</v>
      </c>
      <c r="D2016" s="23" t="s">
        <v>2145</v>
      </c>
      <c r="E2016" s="2" t="s">
        <v>1396</v>
      </c>
      <c r="F2016" s="23" t="s">
        <v>15</v>
      </c>
      <c r="G2016" s="23" t="s">
        <v>3477</v>
      </c>
      <c r="H2016" s="2" t="s">
        <v>3480</v>
      </c>
      <c r="I2016" s="2" t="s">
        <v>3463</v>
      </c>
      <c r="J2016" s="81">
        <v>157.09</v>
      </c>
      <c r="K2016" s="76">
        <v>1.25</v>
      </c>
      <c r="L2016" s="80">
        <v>0.2</v>
      </c>
      <c r="M2016" s="82">
        <v>42868</v>
      </c>
      <c r="N2016" s="96" t="s">
        <v>5844</v>
      </c>
      <c r="O2016" s="23" t="s">
        <v>151</v>
      </c>
      <c r="P2016" s="23" t="s">
        <v>3466</v>
      </c>
      <c r="Q2016" s="23" t="s">
        <v>3471</v>
      </c>
      <c r="R2016" s="23" t="str">
        <f t="shared" si="251"/>
        <v>OK-Canadian-16N-7W-4</v>
      </c>
      <c r="S2016" s="23" t="str">
        <f t="shared" si="248"/>
        <v>16N-7W-4</v>
      </c>
      <c r="T2016" s="23" t="str">
        <f t="shared" si="249"/>
        <v>16</v>
      </c>
      <c r="U2016" s="23" t="str">
        <f t="shared" si="252"/>
        <v>N</v>
      </c>
      <c r="V2016" s="23" t="str">
        <f t="shared" si="250"/>
        <v>7</v>
      </c>
      <c r="W2016" s="23" t="str">
        <f t="shared" si="253"/>
        <v>W</v>
      </c>
      <c r="X2016" s="23" t="str">
        <f t="shared" si="254"/>
        <v>OK</v>
      </c>
      <c r="Y2016" s="184" t="str">
        <f t="shared" si="255"/>
        <v>L0009079</v>
      </c>
      <c r="Z2016" s="28"/>
      <c r="AA2016" s="28"/>
      <c r="AB2016" s="23"/>
    </row>
    <row r="2017" spans="1:28" ht="15">
      <c r="A2017" s="2" t="s">
        <v>8438</v>
      </c>
      <c r="B2017" s="23" t="s">
        <v>13</v>
      </c>
      <c r="C2017" s="2" t="s">
        <v>14</v>
      </c>
      <c r="D2017" s="23" t="s">
        <v>2146</v>
      </c>
      <c r="E2017" s="23" t="s">
        <v>3188</v>
      </c>
      <c r="F2017" s="23" t="s">
        <v>15</v>
      </c>
      <c r="G2017" s="23" t="s">
        <v>3477</v>
      </c>
      <c r="H2017" s="2" t="s">
        <v>3480</v>
      </c>
      <c r="I2017" s="2" t="s">
        <v>3463</v>
      </c>
      <c r="J2017" s="81">
        <v>193.73</v>
      </c>
      <c r="K2017" s="76">
        <v>2.5</v>
      </c>
      <c r="L2017" s="80">
        <v>0.2</v>
      </c>
      <c r="M2017" s="82">
        <v>43338</v>
      </c>
      <c r="N2017" s="96" t="s">
        <v>5844</v>
      </c>
      <c r="O2017" s="23" t="s">
        <v>284</v>
      </c>
      <c r="P2017" s="23" t="s">
        <v>3466</v>
      </c>
      <c r="Q2017" s="23" t="s">
        <v>3471</v>
      </c>
      <c r="R2017" s="23" t="str">
        <f t="shared" si="251"/>
        <v>OK-Canadian-16N-7W-9</v>
      </c>
      <c r="S2017" s="23" t="str">
        <f t="shared" si="248"/>
        <v>16N-7W-9</v>
      </c>
      <c r="T2017" s="23" t="str">
        <f t="shared" si="249"/>
        <v>16</v>
      </c>
      <c r="U2017" s="23" t="str">
        <f t="shared" si="252"/>
        <v>N</v>
      </c>
      <c r="V2017" s="23" t="str">
        <f t="shared" si="250"/>
        <v>7</v>
      </c>
      <c r="W2017" s="23" t="str">
        <f t="shared" si="253"/>
        <v>W</v>
      </c>
      <c r="X2017" s="23" t="str">
        <f t="shared" si="254"/>
        <v>OK</v>
      </c>
      <c r="Y2017" s="184" t="str">
        <f t="shared" si="255"/>
        <v>L0009080</v>
      </c>
      <c r="Z2017" s="28"/>
      <c r="AA2017" s="28"/>
      <c r="AB2017" s="23"/>
    </row>
    <row r="2018" spans="1:28" ht="15">
      <c r="A2018" s="23" t="s">
        <v>8439</v>
      </c>
      <c r="B2018" s="23" t="s">
        <v>13</v>
      </c>
      <c r="C2018" s="2" t="s">
        <v>14</v>
      </c>
      <c r="D2018" s="23" t="s">
        <v>2148</v>
      </c>
      <c r="E2018" s="2" t="s">
        <v>1327</v>
      </c>
      <c r="F2018" s="23" t="s">
        <v>15</v>
      </c>
      <c r="G2018" s="23" t="s">
        <v>3477</v>
      </c>
      <c r="H2018" s="2" t="s">
        <v>3480</v>
      </c>
      <c r="I2018" s="2" t="s">
        <v>3463</v>
      </c>
      <c r="J2018" s="81">
        <v>105.12</v>
      </c>
      <c r="K2018" s="76">
        <v>0.91666669999999995</v>
      </c>
      <c r="L2018" s="80">
        <v>0.1875</v>
      </c>
      <c r="M2018" s="78">
        <v>42856</v>
      </c>
      <c r="N2018" s="96" t="s">
        <v>5844</v>
      </c>
      <c r="O2018" s="23" t="s">
        <v>1933</v>
      </c>
      <c r="P2018" s="23" t="s">
        <v>3469</v>
      </c>
      <c r="Q2018" s="23" t="s">
        <v>3471</v>
      </c>
      <c r="R2018" s="23" t="str">
        <f t="shared" si="251"/>
        <v>OK-Canadian-12N-7W-23</v>
      </c>
      <c r="S2018" s="23" t="str">
        <f t="shared" si="248"/>
        <v>12N-7W-23</v>
      </c>
      <c r="T2018" s="23" t="str">
        <f t="shared" si="249"/>
        <v>12</v>
      </c>
      <c r="U2018" s="23" t="str">
        <f t="shared" si="252"/>
        <v>N</v>
      </c>
      <c r="V2018" s="23" t="str">
        <f t="shared" si="250"/>
        <v>7</v>
      </c>
      <c r="W2018" s="23" t="str">
        <f t="shared" si="253"/>
        <v>W</v>
      </c>
      <c r="X2018" s="23" t="str">
        <f t="shared" si="254"/>
        <v>OK</v>
      </c>
      <c r="Y2018" s="184" t="str">
        <f t="shared" si="255"/>
        <v>L0009081</v>
      </c>
      <c r="Z2018" s="28"/>
      <c r="AA2018" s="28"/>
      <c r="AB2018" s="23"/>
    </row>
    <row r="2019" spans="1:28" ht="15">
      <c r="A2019" s="2" t="s">
        <v>8440</v>
      </c>
      <c r="B2019" s="23" t="s">
        <v>13</v>
      </c>
      <c r="C2019" s="2" t="s">
        <v>14</v>
      </c>
      <c r="D2019" s="23" t="s">
        <v>2149</v>
      </c>
      <c r="E2019" s="23" t="s">
        <v>3126</v>
      </c>
      <c r="F2019" s="23" t="s">
        <v>15</v>
      </c>
      <c r="G2019" s="23" t="s">
        <v>3477</v>
      </c>
      <c r="H2019" s="79" t="s">
        <v>3526</v>
      </c>
      <c r="I2019" s="2" t="s">
        <v>16</v>
      </c>
      <c r="J2019" s="81">
        <v>272.52999999999997</v>
      </c>
      <c r="K2019" s="76">
        <v>0.37777680000000002</v>
      </c>
      <c r="L2019" s="80">
        <v>0.2</v>
      </c>
      <c r="M2019" s="82">
        <v>42971</v>
      </c>
      <c r="N2019" s="96" t="s">
        <v>4153</v>
      </c>
      <c r="O2019" s="23" t="s">
        <v>1571</v>
      </c>
      <c r="P2019" s="23" t="s">
        <v>3469</v>
      </c>
      <c r="Q2019" s="23" t="s">
        <v>3473</v>
      </c>
      <c r="R2019" s="23" t="str">
        <f t="shared" si="251"/>
        <v>OK-Canadian-12N-9W-36</v>
      </c>
      <c r="S2019" s="23" t="str">
        <f t="shared" si="248"/>
        <v>12N-9W-36</v>
      </c>
      <c r="T2019" s="23" t="str">
        <f t="shared" si="249"/>
        <v>12</v>
      </c>
      <c r="U2019" s="23" t="str">
        <f t="shared" si="252"/>
        <v>N</v>
      </c>
      <c r="V2019" s="23" t="str">
        <f t="shared" si="250"/>
        <v>9</v>
      </c>
      <c r="W2019" s="23" t="str">
        <f t="shared" si="253"/>
        <v>W</v>
      </c>
      <c r="X2019" s="23" t="str">
        <f t="shared" si="254"/>
        <v>OK</v>
      </c>
      <c r="Y2019" s="184" t="str">
        <f t="shared" si="255"/>
        <v>L0009082</v>
      </c>
      <c r="Z2019" s="28"/>
      <c r="AA2019" s="28"/>
      <c r="AB2019" s="23"/>
    </row>
    <row r="2020" spans="1:28" ht="15">
      <c r="A2020" s="2" t="s">
        <v>8441</v>
      </c>
      <c r="B2020" s="23" t="s">
        <v>13</v>
      </c>
      <c r="C2020" s="2" t="s">
        <v>14</v>
      </c>
      <c r="D2020" s="23" t="s">
        <v>154</v>
      </c>
      <c r="E2020" s="23" t="s">
        <v>2404</v>
      </c>
      <c r="F2020" s="23" t="s">
        <v>15</v>
      </c>
      <c r="G2020" s="23" t="s">
        <v>3477</v>
      </c>
      <c r="H2020" s="23" t="s">
        <v>3519</v>
      </c>
      <c r="I2020" s="2" t="s">
        <v>16</v>
      </c>
      <c r="J2020" s="81">
        <v>172.64</v>
      </c>
      <c r="K2020" s="76">
        <v>0.46264339999999998</v>
      </c>
      <c r="L2020" s="80">
        <v>0.1875</v>
      </c>
      <c r="M2020" s="82">
        <v>43039</v>
      </c>
      <c r="N2020" s="96" t="s">
        <v>4154</v>
      </c>
      <c r="O2020" s="23" t="s">
        <v>151</v>
      </c>
      <c r="P2020" s="23" t="s">
        <v>3465</v>
      </c>
      <c r="Q2020" s="23" t="s">
        <v>3472</v>
      </c>
      <c r="R2020" s="23" t="str">
        <f t="shared" si="251"/>
        <v>OK-Canadian-15N-8W-4</v>
      </c>
      <c r="S2020" s="23" t="str">
        <f t="shared" si="248"/>
        <v>15N-8W-4</v>
      </c>
      <c r="T2020" s="23" t="str">
        <f t="shared" si="249"/>
        <v>15</v>
      </c>
      <c r="U2020" s="23" t="str">
        <f t="shared" si="252"/>
        <v>N</v>
      </c>
      <c r="V2020" s="23" t="str">
        <f t="shared" si="250"/>
        <v>8</v>
      </c>
      <c r="W2020" s="23" t="str">
        <f t="shared" si="253"/>
        <v>W</v>
      </c>
      <c r="X2020" s="23" t="str">
        <f t="shared" si="254"/>
        <v>OK</v>
      </c>
      <c r="Y2020" s="184" t="str">
        <f t="shared" si="255"/>
        <v>L0009083</v>
      </c>
      <c r="Z2020" s="28"/>
      <c r="AA2020" s="28"/>
      <c r="AB2020" s="23"/>
    </row>
    <row r="2021" spans="1:28" ht="15">
      <c r="A2021" s="23" t="s">
        <v>8442</v>
      </c>
      <c r="B2021" s="23" t="s">
        <v>13</v>
      </c>
      <c r="C2021" s="2" t="s">
        <v>14</v>
      </c>
      <c r="D2021" s="23" t="s">
        <v>2150</v>
      </c>
      <c r="E2021" s="23" t="s">
        <v>2692</v>
      </c>
      <c r="F2021" s="23" t="s">
        <v>15</v>
      </c>
      <c r="G2021" s="23" t="s">
        <v>3477</v>
      </c>
      <c r="H2021" s="2" t="s">
        <v>3480</v>
      </c>
      <c r="I2021" s="2" t="s">
        <v>3463</v>
      </c>
      <c r="J2021" s="81">
        <v>208.78</v>
      </c>
      <c r="K2021" s="76">
        <v>60</v>
      </c>
      <c r="L2021" s="80">
        <v>0.1875</v>
      </c>
      <c r="M2021" s="82">
        <v>43484</v>
      </c>
      <c r="N2021" s="96" t="s">
        <v>4155</v>
      </c>
      <c r="O2021" s="23" t="s">
        <v>242</v>
      </c>
      <c r="P2021" s="23" t="s">
        <v>3465</v>
      </c>
      <c r="Q2021" s="23" t="s">
        <v>3471</v>
      </c>
      <c r="R2021" s="23" t="str">
        <f t="shared" si="251"/>
        <v>OK-Canadian-15N-7W-15</v>
      </c>
      <c r="S2021" s="23" t="str">
        <f t="shared" si="248"/>
        <v>15N-7W-15</v>
      </c>
      <c r="T2021" s="23" t="str">
        <f t="shared" si="249"/>
        <v>15</v>
      </c>
      <c r="U2021" s="23" t="str">
        <f t="shared" si="252"/>
        <v>N</v>
      </c>
      <c r="V2021" s="23" t="str">
        <f t="shared" si="250"/>
        <v>7</v>
      </c>
      <c r="W2021" s="23" t="str">
        <f t="shared" si="253"/>
        <v>W</v>
      </c>
      <c r="X2021" s="23" t="str">
        <f t="shared" si="254"/>
        <v>OK</v>
      </c>
      <c r="Y2021" s="184" t="str">
        <f t="shared" si="255"/>
        <v>L0009084</v>
      </c>
      <c r="Z2021" s="28"/>
      <c r="AA2021" s="28"/>
      <c r="AB2021" s="23"/>
    </row>
    <row r="2022" spans="1:28" ht="15">
      <c r="A2022" s="2" t="s">
        <v>8443</v>
      </c>
      <c r="B2022" s="23" t="s">
        <v>13</v>
      </c>
      <c r="C2022" s="2" t="s">
        <v>14</v>
      </c>
      <c r="D2022" s="23" t="s">
        <v>2151</v>
      </c>
      <c r="E2022" s="23" t="s">
        <v>2276</v>
      </c>
      <c r="F2022" s="23" t="s">
        <v>15</v>
      </c>
      <c r="G2022" s="23" t="s">
        <v>3477</v>
      </c>
      <c r="H2022" s="2" t="s">
        <v>3480</v>
      </c>
      <c r="I2022" s="2" t="s">
        <v>3463</v>
      </c>
      <c r="J2022" s="81">
        <v>209.17</v>
      </c>
      <c r="K2022" s="76">
        <v>60</v>
      </c>
      <c r="L2022" s="80">
        <v>0.1875</v>
      </c>
      <c r="M2022" s="78">
        <v>43004</v>
      </c>
      <c r="N2022" s="96" t="s">
        <v>4817</v>
      </c>
      <c r="O2022" s="23" t="s">
        <v>242</v>
      </c>
      <c r="P2022" s="23" t="s">
        <v>3465</v>
      </c>
      <c r="Q2022" s="23" t="s">
        <v>3471</v>
      </c>
      <c r="R2022" s="23" t="str">
        <f t="shared" si="251"/>
        <v>OK-Canadian-15N-7W-15</v>
      </c>
      <c r="S2022" s="23" t="str">
        <f t="shared" si="248"/>
        <v>15N-7W-15</v>
      </c>
      <c r="T2022" s="23" t="str">
        <f t="shared" si="249"/>
        <v>15</v>
      </c>
      <c r="U2022" s="23" t="str">
        <f t="shared" si="252"/>
        <v>N</v>
      </c>
      <c r="V2022" s="23" t="str">
        <f t="shared" si="250"/>
        <v>7</v>
      </c>
      <c r="W2022" s="23" t="str">
        <f t="shared" si="253"/>
        <v>W</v>
      </c>
      <c r="X2022" s="23" t="str">
        <f t="shared" si="254"/>
        <v>OK</v>
      </c>
      <c r="Y2022" s="184" t="str">
        <f t="shared" si="255"/>
        <v>L0009085</v>
      </c>
      <c r="Z2022" s="28"/>
      <c r="AA2022" s="28"/>
      <c r="AB2022" s="23"/>
    </row>
    <row r="2023" spans="1:28" ht="15">
      <c r="A2023" s="2" t="s">
        <v>8444</v>
      </c>
      <c r="B2023" s="23" t="s">
        <v>13</v>
      </c>
      <c r="C2023" s="2" t="s">
        <v>14</v>
      </c>
      <c r="D2023" s="23" t="s">
        <v>2152</v>
      </c>
      <c r="E2023" s="2" t="s">
        <v>1177</v>
      </c>
      <c r="F2023" s="23" t="s">
        <v>15</v>
      </c>
      <c r="G2023" s="23" t="s">
        <v>3477</v>
      </c>
      <c r="H2023" s="79" t="s">
        <v>3519</v>
      </c>
      <c r="I2023" s="2" t="s">
        <v>16</v>
      </c>
      <c r="J2023" s="81">
        <v>171.14</v>
      </c>
      <c r="K2023" s="76">
        <v>0.46264339999999998</v>
      </c>
      <c r="L2023" s="80">
        <v>0.1875</v>
      </c>
      <c r="M2023" s="82">
        <v>43033</v>
      </c>
      <c r="N2023" s="96" t="s">
        <v>4156</v>
      </c>
      <c r="O2023" s="23" t="s">
        <v>151</v>
      </c>
      <c r="P2023" s="23" t="s">
        <v>3465</v>
      </c>
      <c r="Q2023" s="23" t="s">
        <v>3472</v>
      </c>
      <c r="R2023" s="23" t="str">
        <f t="shared" si="251"/>
        <v>OK-Canadian-15N-8W-4</v>
      </c>
      <c r="S2023" s="23" t="str">
        <f t="shared" si="248"/>
        <v>15N-8W-4</v>
      </c>
      <c r="T2023" s="23" t="str">
        <f t="shared" si="249"/>
        <v>15</v>
      </c>
      <c r="U2023" s="23" t="str">
        <f t="shared" si="252"/>
        <v>N</v>
      </c>
      <c r="V2023" s="23" t="str">
        <f t="shared" si="250"/>
        <v>8</v>
      </c>
      <c r="W2023" s="23" t="str">
        <f t="shared" si="253"/>
        <v>W</v>
      </c>
      <c r="X2023" s="23" t="str">
        <f t="shared" si="254"/>
        <v>OK</v>
      </c>
      <c r="Y2023" s="184" t="str">
        <f t="shared" si="255"/>
        <v>L0009086</v>
      </c>
      <c r="Z2023" s="28"/>
      <c r="AA2023" s="28"/>
      <c r="AB2023" s="23"/>
    </row>
    <row r="2024" spans="1:28" ht="15">
      <c r="A2024" s="23" t="s">
        <v>8445</v>
      </c>
      <c r="B2024" s="23" t="s">
        <v>13</v>
      </c>
      <c r="C2024" s="2" t="s">
        <v>14</v>
      </c>
      <c r="D2024" s="23" t="s">
        <v>2153</v>
      </c>
      <c r="E2024" s="2" t="s">
        <v>616</v>
      </c>
      <c r="F2024" s="23" t="s">
        <v>15</v>
      </c>
      <c r="G2024" s="23" t="s">
        <v>3477</v>
      </c>
      <c r="H2024" s="79" t="s">
        <v>3519</v>
      </c>
      <c r="I2024" s="2" t="s">
        <v>16</v>
      </c>
      <c r="J2024" s="75">
        <v>161.88999999999999</v>
      </c>
      <c r="K2024" s="76">
        <v>9.3395399999999995</v>
      </c>
      <c r="L2024" s="80">
        <v>0.1875</v>
      </c>
      <c r="M2024" s="82">
        <v>43048</v>
      </c>
      <c r="N2024" s="96" t="s">
        <v>4818</v>
      </c>
      <c r="O2024" s="23" t="s">
        <v>151</v>
      </c>
      <c r="P2024" s="23" t="s">
        <v>3465</v>
      </c>
      <c r="Q2024" s="23" t="s">
        <v>3472</v>
      </c>
      <c r="R2024" s="23" t="str">
        <f t="shared" si="251"/>
        <v>OK-Canadian-15N-8W-4</v>
      </c>
      <c r="S2024" s="23" t="str">
        <f t="shared" si="248"/>
        <v>15N-8W-4</v>
      </c>
      <c r="T2024" s="23" t="str">
        <f t="shared" si="249"/>
        <v>15</v>
      </c>
      <c r="U2024" s="23" t="str">
        <f t="shared" si="252"/>
        <v>N</v>
      </c>
      <c r="V2024" s="23" t="str">
        <f t="shared" si="250"/>
        <v>8</v>
      </c>
      <c r="W2024" s="23" t="str">
        <f t="shared" si="253"/>
        <v>W</v>
      </c>
      <c r="X2024" s="23" t="str">
        <f t="shared" si="254"/>
        <v>OK</v>
      </c>
      <c r="Y2024" s="184" t="str">
        <f t="shared" si="255"/>
        <v>L0009087</v>
      </c>
      <c r="Z2024" s="28"/>
      <c r="AA2024" s="28"/>
      <c r="AB2024" s="23"/>
    </row>
    <row r="2025" spans="1:28" ht="15">
      <c r="A2025" s="2" t="s">
        <v>8446</v>
      </c>
      <c r="B2025" s="23" t="s">
        <v>13</v>
      </c>
      <c r="C2025" s="2" t="s">
        <v>14</v>
      </c>
      <c r="D2025" s="23" t="s">
        <v>2154</v>
      </c>
      <c r="E2025" s="2" t="s">
        <v>774</v>
      </c>
      <c r="F2025" s="23" t="s">
        <v>15</v>
      </c>
      <c r="G2025" s="23" t="s">
        <v>3477</v>
      </c>
      <c r="H2025" s="79" t="s">
        <v>3517</v>
      </c>
      <c r="I2025" s="2" t="s">
        <v>16</v>
      </c>
      <c r="J2025" s="81">
        <v>0</v>
      </c>
      <c r="K2025" s="76">
        <v>0</v>
      </c>
      <c r="L2025" s="80">
        <v>0.2369</v>
      </c>
      <c r="M2025" s="82">
        <v>42697</v>
      </c>
      <c r="N2025" s="96" t="s">
        <v>4819</v>
      </c>
      <c r="O2025" s="23" t="s">
        <v>284</v>
      </c>
      <c r="P2025" s="23" t="s">
        <v>3465</v>
      </c>
      <c r="Q2025" s="23" t="s">
        <v>3472</v>
      </c>
      <c r="R2025" s="23" t="str">
        <f t="shared" si="251"/>
        <v>OK-Canadian-15N-8W-9</v>
      </c>
      <c r="S2025" s="23" t="str">
        <f t="shared" si="248"/>
        <v>15N-8W-9</v>
      </c>
      <c r="T2025" s="23" t="str">
        <f t="shared" si="249"/>
        <v>15</v>
      </c>
      <c r="U2025" s="23" t="str">
        <f t="shared" si="252"/>
        <v>N</v>
      </c>
      <c r="V2025" s="23" t="str">
        <f t="shared" si="250"/>
        <v>8</v>
      </c>
      <c r="W2025" s="23" t="str">
        <f t="shared" si="253"/>
        <v>W</v>
      </c>
      <c r="X2025" s="23" t="str">
        <f t="shared" si="254"/>
        <v>OK</v>
      </c>
      <c r="Y2025" s="184" t="str">
        <f t="shared" si="255"/>
        <v>L0009088</v>
      </c>
      <c r="Z2025" s="28"/>
      <c r="AA2025" s="28"/>
      <c r="AB2025" s="23"/>
    </row>
    <row r="2026" spans="1:28" ht="15">
      <c r="A2026" s="2" t="s">
        <v>8447</v>
      </c>
      <c r="B2026" s="23" t="s">
        <v>13</v>
      </c>
      <c r="C2026" s="2" t="s">
        <v>14</v>
      </c>
      <c r="D2026" s="23" t="s">
        <v>2155</v>
      </c>
      <c r="E2026" s="2" t="s">
        <v>995</v>
      </c>
      <c r="F2026" s="23" t="s">
        <v>15</v>
      </c>
      <c r="G2026" s="23" t="s">
        <v>3477</v>
      </c>
      <c r="H2026" s="79" t="s">
        <v>3517</v>
      </c>
      <c r="I2026" s="2" t="s">
        <v>16</v>
      </c>
      <c r="J2026" s="81">
        <v>154.69999999999999</v>
      </c>
      <c r="K2026" s="76">
        <v>7.1533338999999998</v>
      </c>
      <c r="L2026" s="80">
        <v>0.1875</v>
      </c>
      <c r="M2026" s="78">
        <v>42217</v>
      </c>
      <c r="N2026" s="96" t="s">
        <v>4157</v>
      </c>
      <c r="O2026" s="23" t="s">
        <v>284</v>
      </c>
      <c r="P2026" s="23" t="s">
        <v>3465</v>
      </c>
      <c r="Q2026" s="23" t="s">
        <v>3472</v>
      </c>
      <c r="R2026" s="23" t="str">
        <f t="shared" si="251"/>
        <v>OK-Canadian-15N-8W-9</v>
      </c>
      <c r="S2026" s="23" t="str">
        <f t="shared" si="248"/>
        <v>15N-8W-9</v>
      </c>
      <c r="T2026" s="23" t="str">
        <f t="shared" si="249"/>
        <v>15</v>
      </c>
      <c r="U2026" s="23" t="str">
        <f t="shared" si="252"/>
        <v>N</v>
      </c>
      <c r="V2026" s="23" t="str">
        <f t="shared" si="250"/>
        <v>8</v>
      </c>
      <c r="W2026" s="23" t="str">
        <f t="shared" si="253"/>
        <v>W</v>
      </c>
      <c r="X2026" s="23" t="str">
        <f t="shared" si="254"/>
        <v>OK</v>
      </c>
      <c r="Y2026" s="184" t="str">
        <f t="shared" si="255"/>
        <v>L0009089</v>
      </c>
      <c r="Z2026" s="28"/>
      <c r="AA2026" s="28"/>
      <c r="AB2026" s="23"/>
    </row>
    <row r="2027" spans="1:28" ht="15">
      <c r="A2027" s="23" t="s">
        <v>8448</v>
      </c>
      <c r="B2027" s="23" t="s">
        <v>13</v>
      </c>
      <c r="C2027" s="2" t="s">
        <v>14</v>
      </c>
      <c r="D2027" s="23" t="s">
        <v>2156</v>
      </c>
      <c r="E2027" s="23" t="s">
        <v>2552</v>
      </c>
      <c r="F2027" s="23" t="s">
        <v>15</v>
      </c>
      <c r="G2027" s="23" t="s">
        <v>3477</v>
      </c>
      <c r="H2027" s="79" t="s">
        <v>3517</v>
      </c>
      <c r="I2027" s="2" t="s">
        <v>16</v>
      </c>
      <c r="J2027" s="81">
        <v>157.11000000000001</v>
      </c>
      <c r="K2027" s="76">
        <v>7.1533338999999998</v>
      </c>
      <c r="L2027" s="80">
        <v>0.1875</v>
      </c>
      <c r="M2027" s="82">
        <v>42213</v>
      </c>
      <c r="N2027" s="96" t="s">
        <v>4820</v>
      </c>
      <c r="O2027" s="23" t="s">
        <v>284</v>
      </c>
      <c r="P2027" s="23" t="s">
        <v>3465</v>
      </c>
      <c r="Q2027" s="23" t="s">
        <v>3472</v>
      </c>
      <c r="R2027" s="23" t="str">
        <f t="shared" si="251"/>
        <v>OK-Canadian-15N-8W-9</v>
      </c>
      <c r="S2027" s="23" t="str">
        <f t="shared" si="248"/>
        <v>15N-8W-9</v>
      </c>
      <c r="T2027" s="23" t="str">
        <f t="shared" si="249"/>
        <v>15</v>
      </c>
      <c r="U2027" s="23" t="str">
        <f t="shared" si="252"/>
        <v>N</v>
      </c>
      <c r="V2027" s="23" t="str">
        <f t="shared" si="250"/>
        <v>8</v>
      </c>
      <c r="W2027" s="23" t="str">
        <f t="shared" si="253"/>
        <v>W</v>
      </c>
      <c r="X2027" s="23" t="str">
        <f t="shared" si="254"/>
        <v>OK</v>
      </c>
      <c r="Y2027" s="184" t="str">
        <f t="shared" si="255"/>
        <v>L0009090</v>
      </c>
      <c r="Z2027" s="28"/>
      <c r="AA2027" s="28"/>
      <c r="AB2027" s="23"/>
    </row>
    <row r="2028" spans="1:28" ht="15">
      <c r="A2028" s="2" t="s">
        <v>8449</v>
      </c>
      <c r="B2028" s="23" t="s">
        <v>13</v>
      </c>
      <c r="C2028" s="2" t="s">
        <v>14</v>
      </c>
      <c r="D2028" s="23" t="s">
        <v>2157</v>
      </c>
      <c r="E2028" s="2" t="s">
        <v>1100</v>
      </c>
      <c r="F2028" s="23" t="s">
        <v>15</v>
      </c>
      <c r="G2028" s="23" t="s">
        <v>3477</v>
      </c>
      <c r="H2028" s="79" t="s">
        <v>3517</v>
      </c>
      <c r="I2028" s="2" t="s">
        <v>16</v>
      </c>
      <c r="J2028" s="81">
        <v>164.55</v>
      </c>
      <c r="K2028" s="76">
        <v>1.1922223000000001</v>
      </c>
      <c r="L2028" s="80">
        <v>0.1875</v>
      </c>
      <c r="M2028" s="82">
        <v>42227</v>
      </c>
      <c r="N2028" s="96" t="s">
        <v>5845</v>
      </c>
      <c r="O2028" s="23" t="s">
        <v>284</v>
      </c>
      <c r="P2028" s="23" t="s">
        <v>3465</v>
      </c>
      <c r="Q2028" s="23" t="s">
        <v>3472</v>
      </c>
      <c r="R2028" s="23" t="str">
        <f t="shared" si="251"/>
        <v>OK-Canadian-15N-8W-9</v>
      </c>
      <c r="S2028" s="23" t="str">
        <f t="shared" si="248"/>
        <v>15N-8W-9</v>
      </c>
      <c r="T2028" s="23" t="str">
        <f t="shared" si="249"/>
        <v>15</v>
      </c>
      <c r="U2028" s="23" t="str">
        <f t="shared" si="252"/>
        <v>N</v>
      </c>
      <c r="V2028" s="23" t="str">
        <f t="shared" si="250"/>
        <v>8</v>
      </c>
      <c r="W2028" s="23" t="str">
        <f t="shared" si="253"/>
        <v>W</v>
      </c>
      <c r="X2028" s="23" t="str">
        <f t="shared" si="254"/>
        <v>OK</v>
      </c>
      <c r="Y2028" s="184" t="str">
        <f t="shared" si="255"/>
        <v>L0009091</v>
      </c>
      <c r="Z2028" s="28"/>
      <c r="AA2028" s="28"/>
      <c r="AB2028" s="23"/>
    </row>
    <row r="2029" spans="1:28" ht="15">
      <c r="A2029" s="2" t="s">
        <v>8450</v>
      </c>
      <c r="B2029" s="23" t="s">
        <v>13</v>
      </c>
      <c r="C2029" s="2" t="s">
        <v>14</v>
      </c>
      <c r="D2029" s="23" t="s">
        <v>2158</v>
      </c>
      <c r="E2029" s="23" t="s">
        <v>1502</v>
      </c>
      <c r="F2029" s="23" t="s">
        <v>15</v>
      </c>
      <c r="G2029" s="23" t="s">
        <v>3477</v>
      </c>
      <c r="H2029" s="79" t="s">
        <v>3517</v>
      </c>
      <c r="I2029" s="2" t="s">
        <v>16</v>
      </c>
      <c r="J2029" s="81">
        <v>169.24</v>
      </c>
      <c r="K2029" s="76">
        <v>1.1922223000000001</v>
      </c>
      <c r="L2029" s="80">
        <v>0.1875</v>
      </c>
      <c r="M2029" s="82">
        <v>42697</v>
      </c>
      <c r="N2029" s="96" t="s">
        <v>5846</v>
      </c>
      <c r="O2029" s="23" t="s">
        <v>284</v>
      </c>
      <c r="P2029" s="23" t="s">
        <v>3465</v>
      </c>
      <c r="Q2029" s="23" t="s">
        <v>3472</v>
      </c>
      <c r="R2029" s="23" t="str">
        <f t="shared" si="251"/>
        <v>OK-Canadian-15N-8W-9</v>
      </c>
      <c r="S2029" s="23" t="str">
        <f t="shared" si="248"/>
        <v>15N-8W-9</v>
      </c>
      <c r="T2029" s="23" t="str">
        <f t="shared" si="249"/>
        <v>15</v>
      </c>
      <c r="U2029" s="23" t="str">
        <f t="shared" si="252"/>
        <v>N</v>
      </c>
      <c r="V2029" s="23" t="str">
        <f t="shared" si="250"/>
        <v>8</v>
      </c>
      <c r="W2029" s="23" t="str">
        <f t="shared" si="253"/>
        <v>W</v>
      </c>
      <c r="X2029" s="23" t="str">
        <f t="shared" si="254"/>
        <v>OK</v>
      </c>
      <c r="Y2029" s="184" t="str">
        <f t="shared" si="255"/>
        <v>L0009092</v>
      </c>
      <c r="Z2029" s="28"/>
      <c r="AA2029" s="28"/>
      <c r="AB2029" s="23"/>
    </row>
    <row r="2030" spans="1:28" ht="15">
      <c r="A2030" s="23" t="s">
        <v>8451</v>
      </c>
      <c r="B2030" s="23" t="s">
        <v>13</v>
      </c>
      <c r="C2030" s="2" t="s">
        <v>14</v>
      </c>
      <c r="D2030" s="23" t="s">
        <v>2159</v>
      </c>
      <c r="E2030" s="23" t="s">
        <v>2404</v>
      </c>
      <c r="F2030" s="23" t="s">
        <v>15</v>
      </c>
      <c r="G2030" s="23" t="s">
        <v>3477</v>
      </c>
      <c r="H2030" s="79" t="s">
        <v>3517</v>
      </c>
      <c r="I2030" s="2" t="s">
        <v>16</v>
      </c>
      <c r="J2030" s="81">
        <v>158.52000000000001</v>
      </c>
      <c r="K2030" s="76">
        <v>7.1533338999999998</v>
      </c>
      <c r="L2030" s="80">
        <v>0.125</v>
      </c>
      <c r="M2030" s="78">
        <v>42217</v>
      </c>
      <c r="N2030" s="96" t="s">
        <v>4821</v>
      </c>
      <c r="O2030" s="23" t="s">
        <v>284</v>
      </c>
      <c r="P2030" s="23" t="s">
        <v>3465</v>
      </c>
      <c r="Q2030" s="23" t="s">
        <v>3472</v>
      </c>
      <c r="R2030" s="23" t="str">
        <f t="shared" si="251"/>
        <v>OK-Canadian-15N-8W-9</v>
      </c>
      <c r="S2030" s="23" t="str">
        <f t="shared" si="248"/>
        <v>15N-8W-9</v>
      </c>
      <c r="T2030" s="23" t="str">
        <f t="shared" si="249"/>
        <v>15</v>
      </c>
      <c r="U2030" s="23" t="str">
        <f t="shared" si="252"/>
        <v>N</v>
      </c>
      <c r="V2030" s="23" t="str">
        <f t="shared" si="250"/>
        <v>8</v>
      </c>
      <c r="W2030" s="23" t="str">
        <f t="shared" si="253"/>
        <v>W</v>
      </c>
      <c r="X2030" s="23" t="str">
        <f t="shared" si="254"/>
        <v>OK</v>
      </c>
      <c r="Y2030" s="184" t="str">
        <f t="shared" si="255"/>
        <v>L0009093</v>
      </c>
      <c r="Z2030" s="28"/>
      <c r="AA2030" s="28"/>
      <c r="AB2030" s="23"/>
    </row>
    <row r="2031" spans="1:28" ht="15">
      <c r="A2031" s="2" t="s">
        <v>8452</v>
      </c>
      <c r="B2031" s="23" t="s">
        <v>13</v>
      </c>
      <c r="C2031" s="2" t="s">
        <v>14</v>
      </c>
      <c r="D2031" s="23" t="s">
        <v>2160</v>
      </c>
      <c r="E2031" s="23" t="s">
        <v>1589</v>
      </c>
      <c r="F2031" s="23" t="s">
        <v>15</v>
      </c>
      <c r="G2031" s="23" t="s">
        <v>3477</v>
      </c>
      <c r="H2031" s="79" t="s">
        <v>3517</v>
      </c>
      <c r="I2031" s="2" t="s">
        <v>16</v>
      </c>
      <c r="J2031" s="81">
        <v>156.04</v>
      </c>
      <c r="K2031" s="76">
        <v>1.1922223000000001</v>
      </c>
      <c r="L2031" s="80">
        <v>0.1875</v>
      </c>
      <c r="M2031" s="82">
        <v>42213</v>
      </c>
      <c r="N2031" s="96" t="s">
        <v>5845</v>
      </c>
      <c r="O2031" s="23" t="s">
        <v>284</v>
      </c>
      <c r="P2031" s="23" t="s">
        <v>3465</v>
      </c>
      <c r="Q2031" s="23" t="s">
        <v>3472</v>
      </c>
      <c r="R2031" s="23" t="str">
        <f t="shared" si="251"/>
        <v>OK-Canadian-15N-8W-9</v>
      </c>
      <c r="S2031" s="23" t="str">
        <f t="shared" si="248"/>
        <v>15N-8W-9</v>
      </c>
      <c r="T2031" s="23" t="str">
        <f t="shared" si="249"/>
        <v>15</v>
      </c>
      <c r="U2031" s="23" t="str">
        <f t="shared" si="252"/>
        <v>N</v>
      </c>
      <c r="V2031" s="23" t="str">
        <f t="shared" si="250"/>
        <v>8</v>
      </c>
      <c r="W2031" s="23" t="str">
        <f t="shared" si="253"/>
        <v>W</v>
      </c>
      <c r="X2031" s="23" t="str">
        <f t="shared" si="254"/>
        <v>OK</v>
      </c>
      <c r="Y2031" s="184" t="str">
        <f t="shared" si="255"/>
        <v>L0009094</v>
      </c>
      <c r="Z2031" s="28"/>
      <c r="AA2031" s="28"/>
      <c r="AB2031" s="23"/>
    </row>
    <row r="2032" spans="1:28" ht="15">
      <c r="A2032" s="2" t="s">
        <v>8453</v>
      </c>
      <c r="B2032" s="23" t="s">
        <v>13</v>
      </c>
      <c r="C2032" s="2" t="s">
        <v>14</v>
      </c>
      <c r="D2032" s="23" t="s">
        <v>2161</v>
      </c>
      <c r="E2032" s="23" t="s">
        <v>2404</v>
      </c>
      <c r="F2032" s="23" t="s">
        <v>15</v>
      </c>
      <c r="G2032" s="23" t="s">
        <v>3477</v>
      </c>
      <c r="H2032" s="79" t="s">
        <v>3517</v>
      </c>
      <c r="I2032" s="2" t="s">
        <v>16</v>
      </c>
      <c r="J2032" s="81">
        <v>159.63999999999999</v>
      </c>
      <c r="K2032" s="76">
        <v>17.883334000000001</v>
      </c>
      <c r="L2032" s="80">
        <v>0.1875</v>
      </c>
      <c r="M2032" s="82">
        <v>42227</v>
      </c>
      <c r="N2032" s="96" t="s">
        <v>5847</v>
      </c>
      <c r="O2032" s="23" t="s">
        <v>284</v>
      </c>
      <c r="P2032" s="23" t="s">
        <v>3465</v>
      </c>
      <c r="Q2032" s="23" t="s">
        <v>3472</v>
      </c>
      <c r="R2032" s="23" t="str">
        <f t="shared" si="251"/>
        <v>OK-Canadian-15N-8W-9</v>
      </c>
      <c r="S2032" s="23" t="str">
        <f t="shared" si="248"/>
        <v>15N-8W-9</v>
      </c>
      <c r="T2032" s="23" t="str">
        <f t="shared" si="249"/>
        <v>15</v>
      </c>
      <c r="U2032" s="23" t="str">
        <f t="shared" si="252"/>
        <v>N</v>
      </c>
      <c r="V2032" s="23" t="str">
        <f t="shared" si="250"/>
        <v>8</v>
      </c>
      <c r="W2032" s="23" t="str">
        <f t="shared" si="253"/>
        <v>W</v>
      </c>
      <c r="X2032" s="23" t="str">
        <f t="shared" si="254"/>
        <v>OK</v>
      </c>
      <c r="Y2032" s="184" t="str">
        <f t="shared" si="255"/>
        <v>L0009095</v>
      </c>
      <c r="Z2032" s="28"/>
      <c r="AA2032" s="28"/>
      <c r="AB2032" s="23"/>
    </row>
    <row r="2033" spans="1:28" ht="15">
      <c r="A2033" s="23" t="s">
        <v>8454</v>
      </c>
      <c r="B2033" s="23" t="s">
        <v>13</v>
      </c>
      <c r="C2033" s="2" t="s">
        <v>14</v>
      </c>
      <c r="D2033" s="23" t="s">
        <v>2162</v>
      </c>
      <c r="E2033" s="2" t="s">
        <v>1396</v>
      </c>
      <c r="F2033" s="23" t="s">
        <v>15</v>
      </c>
      <c r="G2033" s="23" t="s">
        <v>3477</v>
      </c>
      <c r="H2033" s="23" t="s">
        <v>3519</v>
      </c>
      <c r="I2033" s="2" t="s">
        <v>16</v>
      </c>
      <c r="J2033" s="81">
        <v>166.02</v>
      </c>
      <c r="K2033" s="76">
        <v>3.1132030999999998</v>
      </c>
      <c r="L2033" s="80">
        <v>0.1875</v>
      </c>
      <c r="M2033" s="82">
        <v>43518</v>
      </c>
      <c r="N2033" s="96" t="s">
        <v>4822</v>
      </c>
      <c r="O2033" s="23" t="s">
        <v>151</v>
      </c>
      <c r="P2033" s="23" t="s">
        <v>3465</v>
      </c>
      <c r="Q2033" s="23" t="s">
        <v>3472</v>
      </c>
      <c r="R2033" s="23" t="str">
        <f t="shared" si="251"/>
        <v>OK-Canadian-15N-8W-4</v>
      </c>
      <c r="S2033" s="23" t="str">
        <f t="shared" si="248"/>
        <v>15N-8W-4</v>
      </c>
      <c r="T2033" s="23" t="str">
        <f t="shared" si="249"/>
        <v>15</v>
      </c>
      <c r="U2033" s="23" t="str">
        <f t="shared" si="252"/>
        <v>N</v>
      </c>
      <c r="V2033" s="23" t="str">
        <f t="shared" si="250"/>
        <v>8</v>
      </c>
      <c r="W2033" s="23" t="str">
        <f t="shared" si="253"/>
        <v>W</v>
      </c>
      <c r="X2033" s="23" t="str">
        <f t="shared" si="254"/>
        <v>OK</v>
      </c>
      <c r="Y2033" s="184" t="str">
        <f t="shared" si="255"/>
        <v>L0009096</v>
      </c>
      <c r="Z2033" s="28"/>
      <c r="AA2033" s="28"/>
      <c r="AB2033" s="23"/>
    </row>
    <row r="2034" spans="1:28" ht="15">
      <c r="A2034" s="2" t="s">
        <v>8455</v>
      </c>
      <c r="B2034" s="23" t="s">
        <v>13</v>
      </c>
      <c r="C2034" s="2" t="s">
        <v>14</v>
      </c>
      <c r="D2034" s="23" t="s">
        <v>2163</v>
      </c>
      <c r="E2034" s="23" t="s">
        <v>2404</v>
      </c>
      <c r="F2034" s="23" t="s">
        <v>15</v>
      </c>
      <c r="G2034" s="23" t="s">
        <v>3477</v>
      </c>
      <c r="H2034" s="2" t="s">
        <v>3480</v>
      </c>
      <c r="I2034" s="2" t="s">
        <v>3463</v>
      </c>
      <c r="J2034" s="81">
        <v>73.84</v>
      </c>
      <c r="K2034" s="76">
        <v>9.9712499999999995</v>
      </c>
      <c r="L2034" s="80">
        <v>0.2</v>
      </c>
      <c r="M2034" s="78">
        <v>43026</v>
      </c>
      <c r="N2034" s="96" t="s">
        <v>4823</v>
      </c>
      <c r="O2034" s="23" t="s">
        <v>114</v>
      </c>
      <c r="P2034" s="23" t="s">
        <v>3466</v>
      </c>
      <c r="Q2034" s="23" t="s">
        <v>3471</v>
      </c>
      <c r="R2034" s="23" t="str">
        <f t="shared" si="251"/>
        <v>OK-Canadian-16N-7W-5</v>
      </c>
      <c r="S2034" s="23" t="str">
        <f t="shared" si="248"/>
        <v>16N-7W-5</v>
      </c>
      <c r="T2034" s="23" t="str">
        <f t="shared" si="249"/>
        <v>16</v>
      </c>
      <c r="U2034" s="23" t="str">
        <f t="shared" si="252"/>
        <v>N</v>
      </c>
      <c r="V2034" s="23" t="str">
        <f t="shared" si="250"/>
        <v>7</v>
      </c>
      <c r="W2034" s="23" t="str">
        <f t="shared" si="253"/>
        <v>W</v>
      </c>
      <c r="X2034" s="23" t="str">
        <f t="shared" si="254"/>
        <v>OK</v>
      </c>
      <c r="Y2034" s="184" t="str">
        <f t="shared" si="255"/>
        <v>L0009097</v>
      </c>
      <c r="Z2034" s="28"/>
      <c r="AA2034" s="28"/>
      <c r="AB2034" s="23"/>
    </row>
    <row r="2035" spans="1:28" ht="15">
      <c r="A2035" s="2" t="s">
        <v>8456</v>
      </c>
      <c r="B2035" s="23" t="s">
        <v>13</v>
      </c>
      <c r="C2035" s="2" t="s">
        <v>14</v>
      </c>
      <c r="D2035" s="23" t="s">
        <v>2164</v>
      </c>
      <c r="E2035" s="2" t="s">
        <v>1177</v>
      </c>
      <c r="F2035" s="23" t="s">
        <v>15</v>
      </c>
      <c r="G2035" s="23" t="s">
        <v>3477</v>
      </c>
      <c r="H2035" s="23" t="s">
        <v>3513</v>
      </c>
      <c r="I2035" s="2" t="s">
        <v>16</v>
      </c>
      <c r="J2035" s="81">
        <v>123.64</v>
      </c>
      <c r="K2035" s="76">
        <v>1.1666666999999999</v>
      </c>
      <c r="L2035" s="80">
        <v>0.2</v>
      </c>
      <c r="M2035" s="82">
        <v>42895</v>
      </c>
      <c r="N2035" s="96" t="s">
        <v>4824</v>
      </c>
      <c r="O2035" s="23" t="s">
        <v>683</v>
      </c>
      <c r="P2035" s="23" t="s">
        <v>3465</v>
      </c>
      <c r="Q2035" s="23" t="s">
        <v>3471</v>
      </c>
      <c r="R2035" s="23" t="str">
        <f t="shared" si="251"/>
        <v>OK-Canadian-15N-7W-7</v>
      </c>
      <c r="S2035" s="23" t="str">
        <f t="shared" si="248"/>
        <v>15N-7W-7</v>
      </c>
      <c r="T2035" s="23" t="str">
        <f t="shared" si="249"/>
        <v>15</v>
      </c>
      <c r="U2035" s="23" t="str">
        <f t="shared" si="252"/>
        <v>N</v>
      </c>
      <c r="V2035" s="23" t="str">
        <f t="shared" si="250"/>
        <v>7</v>
      </c>
      <c r="W2035" s="23" t="str">
        <f t="shared" si="253"/>
        <v>W</v>
      </c>
      <c r="X2035" s="23" t="str">
        <f t="shared" si="254"/>
        <v>OK</v>
      </c>
      <c r="Y2035" s="184" t="str">
        <f t="shared" si="255"/>
        <v>L0009098</v>
      </c>
      <c r="Z2035" s="28"/>
      <c r="AA2035" s="28"/>
      <c r="AB2035" s="23"/>
    </row>
    <row r="2036" spans="1:28" ht="15">
      <c r="A2036" s="23" t="s">
        <v>8457</v>
      </c>
      <c r="B2036" s="23" t="s">
        <v>13</v>
      </c>
      <c r="C2036" s="2" t="s">
        <v>14</v>
      </c>
      <c r="D2036" s="23" t="s">
        <v>2165</v>
      </c>
      <c r="E2036" s="2" t="s">
        <v>616</v>
      </c>
      <c r="F2036" s="23" t="s">
        <v>15</v>
      </c>
      <c r="G2036" s="23" t="s">
        <v>3477</v>
      </c>
      <c r="H2036" s="2" t="s">
        <v>3480</v>
      </c>
      <c r="I2036" s="2" t="s">
        <v>3463</v>
      </c>
      <c r="J2036" s="81">
        <v>4.8499999999999996</v>
      </c>
      <c r="K2036" s="76">
        <v>4</v>
      </c>
      <c r="L2036" s="80">
        <v>0.2</v>
      </c>
      <c r="M2036" s="82">
        <v>43022</v>
      </c>
      <c r="N2036" s="96" t="s">
        <v>4158</v>
      </c>
      <c r="O2036" s="23" t="s">
        <v>114</v>
      </c>
      <c r="P2036" s="23" t="s">
        <v>3466</v>
      </c>
      <c r="Q2036" s="23" t="s">
        <v>3471</v>
      </c>
      <c r="R2036" s="23" t="str">
        <f t="shared" si="251"/>
        <v>OK-Canadian-16N-7W-5</v>
      </c>
      <c r="S2036" s="23" t="str">
        <f t="shared" si="248"/>
        <v>16N-7W-5</v>
      </c>
      <c r="T2036" s="23" t="str">
        <f t="shared" si="249"/>
        <v>16</v>
      </c>
      <c r="U2036" s="23" t="str">
        <f t="shared" si="252"/>
        <v>N</v>
      </c>
      <c r="V2036" s="23" t="str">
        <f t="shared" si="250"/>
        <v>7</v>
      </c>
      <c r="W2036" s="23" t="str">
        <f t="shared" si="253"/>
        <v>W</v>
      </c>
      <c r="X2036" s="23" t="str">
        <f t="shared" si="254"/>
        <v>OK</v>
      </c>
      <c r="Y2036" s="184" t="str">
        <f t="shared" si="255"/>
        <v>L0009099</v>
      </c>
      <c r="Z2036" s="28"/>
      <c r="AA2036" s="28"/>
      <c r="AB2036" s="23"/>
    </row>
    <row r="2037" spans="1:28" ht="15">
      <c r="A2037" s="2" t="s">
        <v>8458</v>
      </c>
      <c r="B2037" s="23" t="s">
        <v>13</v>
      </c>
      <c r="C2037" s="2" t="s">
        <v>14</v>
      </c>
      <c r="D2037" s="23" t="s">
        <v>2166</v>
      </c>
      <c r="E2037" s="2" t="s">
        <v>1327</v>
      </c>
      <c r="F2037" s="23" t="s">
        <v>15</v>
      </c>
      <c r="G2037" s="23" t="s">
        <v>3477</v>
      </c>
      <c r="H2037" s="2" t="s">
        <v>3480</v>
      </c>
      <c r="I2037" s="2" t="s">
        <v>3463</v>
      </c>
      <c r="J2037" s="81">
        <v>37.47</v>
      </c>
      <c r="K2037" s="76">
        <v>1.9841000000000001E-2</v>
      </c>
      <c r="L2037" s="80">
        <v>0.2</v>
      </c>
      <c r="M2037" s="82">
        <v>43507</v>
      </c>
      <c r="N2037" s="96" t="s">
        <v>4825</v>
      </c>
      <c r="O2037" s="23" t="s">
        <v>112</v>
      </c>
      <c r="P2037" s="23" t="s">
        <v>3466</v>
      </c>
      <c r="Q2037" s="23" t="s">
        <v>3471</v>
      </c>
      <c r="R2037" s="23" t="str">
        <f t="shared" si="251"/>
        <v>OK-Canadian-16N-7W-10</v>
      </c>
      <c r="S2037" s="23" t="str">
        <f t="shared" si="248"/>
        <v>16N-7W-10</v>
      </c>
      <c r="T2037" s="23" t="str">
        <f t="shared" si="249"/>
        <v>16</v>
      </c>
      <c r="U2037" s="23" t="str">
        <f t="shared" si="252"/>
        <v>N</v>
      </c>
      <c r="V2037" s="23" t="str">
        <f t="shared" si="250"/>
        <v>7</v>
      </c>
      <c r="W2037" s="23" t="str">
        <f t="shared" si="253"/>
        <v>W</v>
      </c>
      <c r="X2037" s="23" t="str">
        <f t="shared" si="254"/>
        <v>OK</v>
      </c>
      <c r="Y2037" s="184" t="str">
        <f t="shared" si="255"/>
        <v>L0009100</v>
      </c>
      <c r="Z2037" s="28"/>
      <c r="AA2037" s="28"/>
      <c r="AB2037" s="23"/>
    </row>
    <row r="2038" spans="1:28" ht="15">
      <c r="A2038" s="2" t="s">
        <v>8459</v>
      </c>
      <c r="B2038" s="23" t="s">
        <v>13</v>
      </c>
      <c r="C2038" s="2" t="s">
        <v>14</v>
      </c>
      <c r="D2038" s="23" t="s">
        <v>2167</v>
      </c>
      <c r="E2038" s="2" t="s">
        <v>616</v>
      </c>
      <c r="F2038" s="23" t="s">
        <v>15</v>
      </c>
      <c r="G2038" s="23" t="s">
        <v>3477</v>
      </c>
      <c r="H2038" s="23" t="s">
        <v>3526</v>
      </c>
      <c r="I2038" s="2" t="s">
        <v>16</v>
      </c>
      <c r="J2038" s="81">
        <v>267.39999999999998</v>
      </c>
      <c r="K2038" s="76">
        <v>0.37777739999999999</v>
      </c>
      <c r="L2038" s="80">
        <v>0.2</v>
      </c>
      <c r="M2038" s="78">
        <v>43025</v>
      </c>
      <c r="N2038" s="96" t="s">
        <v>4159</v>
      </c>
      <c r="O2038" s="23" t="s">
        <v>1571</v>
      </c>
      <c r="P2038" s="23" t="s">
        <v>3469</v>
      </c>
      <c r="Q2038" s="23" t="s">
        <v>3473</v>
      </c>
      <c r="R2038" s="23" t="str">
        <f t="shared" si="251"/>
        <v>OK-Canadian-12N-9W-36</v>
      </c>
      <c r="S2038" s="23" t="str">
        <f t="shared" si="248"/>
        <v>12N-9W-36</v>
      </c>
      <c r="T2038" s="23" t="str">
        <f t="shared" si="249"/>
        <v>12</v>
      </c>
      <c r="U2038" s="23" t="str">
        <f t="shared" si="252"/>
        <v>N</v>
      </c>
      <c r="V2038" s="23" t="str">
        <f t="shared" si="250"/>
        <v>9</v>
      </c>
      <c r="W2038" s="23" t="str">
        <f t="shared" si="253"/>
        <v>W</v>
      </c>
      <c r="X2038" s="23" t="str">
        <f t="shared" si="254"/>
        <v>OK</v>
      </c>
      <c r="Y2038" s="184" t="str">
        <f t="shared" si="255"/>
        <v>L0009101</v>
      </c>
      <c r="Z2038" s="28"/>
      <c r="AA2038" s="28"/>
      <c r="AB2038" s="23"/>
    </row>
    <row r="2039" spans="1:28" ht="15">
      <c r="A2039" s="23" t="s">
        <v>8460</v>
      </c>
      <c r="B2039" s="23" t="s">
        <v>13</v>
      </c>
      <c r="C2039" s="2" t="s">
        <v>14</v>
      </c>
      <c r="D2039" s="23" t="s">
        <v>2168</v>
      </c>
      <c r="E2039" s="23" t="s">
        <v>1274</v>
      </c>
      <c r="F2039" s="23" t="s">
        <v>15</v>
      </c>
      <c r="G2039" s="23" t="s">
        <v>3477</v>
      </c>
      <c r="H2039" s="23" t="s">
        <v>3511</v>
      </c>
      <c r="I2039" s="2" t="s">
        <v>16</v>
      </c>
      <c r="J2039" s="81">
        <v>79.23</v>
      </c>
      <c r="K2039" s="76">
        <v>1.36</v>
      </c>
      <c r="L2039" s="80">
        <v>0.1875</v>
      </c>
      <c r="M2039" s="82">
        <v>43023</v>
      </c>
      <c r="N2039" s="96" t="s">
        <v>5848</v>
      </c>
      <c r="O2039" s="23" t="s">
        <v>265</v>
      </c>
      <c r="P2039" s="23" t="s">
        <v>3466</v>
      </c>
      <c r="Q2039" s="23" t="s">
        <v>3473</v>
      </c>
      <c r="R2039" s="23" t="str">
        <f t="shared" si="251"/>
        <v>OK-Canadian-16N-9W-12</v>
      </c>
      <c r="S2039" s="23" t="str">
        <f t="shared" si="248"/>
        <v>16N-9W-12</v>
      </c>
      <c r="T2039" s="23" t="str">
        <f t="shared" si="249"/>
        <v>16</v>
      </c>
      <c r="U2039" s="23" t="str">
        <f t="shared" si="252"/>
        <v>N</v>
      </c>
      <c r="V2039" s="23" t="str">
        <f t="shared" si="250"/>
        <v>9</v>
      </c>
      <c r="W2039" s="23" t="str">
        <f t="shared" si="253"/>
        <v>W</v>
      </c>
      <c r="X2039" s="23" t="str">
        <f t="shared" si="254"/>
        <v>OK</v>
      </c>
      <c r="Y2039" s="184" t="str">
        <f t="shared" si="255"/>
        <v>L0009102</v>
      </c>
      <c r="Z2039" s="28"/>
      <c r="AA2039" s="28"/>
      <c r="AB2039" s="23"/>
    </row>
    <row r="2040" spans="1:28" ht="15">
      <c r="A2040" s="2" t="s">
        <v>8461</v>
      </c>
      <c r="B2040" s="23" t="s">
        <v>13</v>
      </c>
      <c r="C2040" s="2" t="s">
        <v>14</v>
      </c>
      <c r="D2040" s="23" t="s">
        <v>2169</v>
      </c>
      <c r="E2040" s="23" t="s">
        <v>1702</v>
      </c>
      <c r="F2040" s="23" t="s">
        <v>15</v>
      </c>
      <c r="G2040" s="23" t="s">
        <v>3477</v>
      </c>
      <c r="H2040" s="23" t="s">
        <v>3511</v>
      </c>
      <c r="I2040" s="2" t="s">
        <v>16</v>
      </c>
      <c r="J2040" s="81">
        <v>78.010000000000005</v>
      </c>
      <c r="K2040" s="76">
        <v>3.4</v>
      </c>
      <c r="L2040" s="80">
        <v>0.1875</v>
      </c>
      <c r="M2040" s="82">
        <v>43037</v>
      </c>
      <c r="N2040" s="96" t="s">
        <v>5849</v>
      </c>
      <c r="O2040" s="23" t="s">
        <v>265</v>
      </c>
      <c r="P2040" s="23" t="s">
        <v>3466</v>
      </c>
      <c r="Q2040" s="23" t="s">
        <v>3473</v>
      </c>
      <c r="R2040" s="23" t="str">
        <f t="shared" si="251"/>
        <v>OK-Canadian-16N-9W-12</v>
      </c>
      <c r="S2040" s="23" t="str">
        <f t="shared" si="248"/>
        <v>16N-9W-12</v>
      </c>
      <c r="T2040" s="23" t="str">
        <f t="shared" si="249"/>
        <v>16</v>
      </c>
      <c r="U2040" s="23" t="str">
        <f t="shared" si="252"/>
        <v>N</v>
      </c>
      <c r="V2040" s="23" t="str">
        <f t="shared" si="250"/>
        <v>9</v>
      </c>
      <c r="W2040" s="23" t="str">
        <f t="shared" si="253"/>
        <v>W</v>
      </c>
      <c r="X2040" s="23" t="str">
        <f t="shared" si="254"/>
        <v>OK</v>
      </c>
      <c r="Y2040" s="184" t="str">
        <f t="shared" si="255"/>
        <v>L0009103</v>
      </c>
      <c r="Z2040" s="28"/>
      <c r="AA2040" s="28"/>
      <c r="AB2040" s="23"/>
    </row>
    <row r="2041" spans="1:28" ht="15">
      <c r="A2041" s="2" t="s">
        <v>8462</v>
      </c>
      <c r="B2041" s="23" t="s">
        <v>13</v>
      </c>
      <c r="C2041" s="2" t="s">
        <v>14</v>
      </c>
      <c r="D2041" s="23" t="s">
        <v>2170</v>
      </c>
      <c r="E2041" s="23" t="s">
        <v>3126</v>
      </c>
      <c r="F2041" s="23" t="s">
        <v>15</v>
      </c>
      <c r="G2041" s="23" t="s">
        <v>3477</v>
      </c>
      <c r="H2041" s="23" t="s">
        <v>3511</v>
      </c>
      <c r="I2041" s="2" t="s">
        <v>16</v>
      </c>
      <c r="J2041" s="81">
        <v>85.61</v>
      </c>
      <c r="K2041" s="76">
        <v>1.36</v>
      </c>
      <c r="L2041" s="80">
        <v>0.1875</v>
      </c>
      <c r="M2041" s="82">
        <v>43507</v>
      </c>
      <c r="N2041" s="96" t="s">
        <v>5850</v>
      </c>
      <c r="O2041" s="23" t="s">
        <v>265</v>
      </c>
      <c r="P2041" s="23" t="s">
        <v>3466</v>
      </c>
      <c r="Q2041" s="23" t="s">
        <v>3473</v>
      </c>
      <c r="R2041" s="23" t="str">
        <f t="shared" si="251"/>
        <v>OK-Canadian-16N-9W-12</v>
      </c>
      <c r="S2041" s="23" t="str">
        <f t="shared" si="248"/>
        <v>16N-9W-12</v>
      </c>
      <c r="T2041" s="23" t="str">
        <f t="shared" si="249"/>
        <v>16</v>
      </c>
      <c r="U2041" s="23" t="str">
        <f t="shared" si="252"/>
        <v>N</v>
      </c>
      <c r="V2041" s="23" t="str">
        <f t="shared" si="250"/>
        <v>9</v>
      </c>
      <c r="W2041" s="23" t="str">
        <f t="shared" si="253"/>
        <v>W</v>
      </c>
      <c r="X2041" s="23" t="str">
        <f t="shared" si="254"/>
        <v>OK</v>
      </c>
      <c r="Y2041" s="184" t="str">
        <f t="shared" si="255"/>
        <v>L0009104</v>
      </c>
      <c r="Z2041" s="28"/>
      <c r="AA2041" s="28"/>
      <c r="AB2041" s="23"/>
    </row>
    <row r="2042" spans="1:28" ht="15">
      <c r="A2042" s="23" t="s">
        <v>8463</v>
      </c>
      <c r="B2042" s="23" t="s">
        <v>13</v>
      </c>
      <c r="C2042" s="2" t="s">
        <v>14</v>
      </c>
      <c r="D2042" s="23" t="s">
        <v>2171</v>
      </c>
      <c r="E2042" s="2" t="s">
        <v>215</v>
      </c>
      <c r="F2042" s="23" t="s">
        <v>15</v>
      </c>
      <c r="G2042" s="23" t="s">
        <v>3477</v>
      </c>
      <c r="H2042" s="23" t="s">
        <v>3511</v>
      </c>
      <c r="I2042" s="2" t="s">
        <v>16</v>
      </c>
      <c r="J2042" s="81">
        <v>81.12</v>
      </c>
      <c r="K2042" s="76">
        <v>0.58285690000000001</v>
      </c>
      <c r="L2042" s="80">
        <v>0.1875</v>
      </c>
      <c r="M2042" s="78">
        <v>43027</v>
      </c>
      <c r="N2042" s="96" t="s">
        <v>5851</v>
      </c>
      <c r="O2042" s="23" t="s">
        <v>265</v>
      </c>
      <c r="P2042" s="23" t="s">
        <v>3466</v>
      </c>
      <c r="Q2042" s="23" t="s">
        <v>3473</v>
      </c>
      <c r="R2042" s="23" t="str">
        <f t="shared" si="251"/>
        <v>OK-Canadian-16N-9W-12</v>
      </c>
      <c r="S2042" s="23" t="str">
        <f t="shared" si="248"/>
        <v>16N-9W-12</v>
      </c>
      <c r="T2042" s="23" t="str">
        <f t="shared" si="249"/>
        <v>16</v>
      </c>
      <c r="U2042" s="23" t="str">
        <f t="shared" si="252"/>
        <v>N</v>
      </c>
      <c r="V2042" s="23" t="str">
        <f t="shared" si="250"/>
        <v>9</v>
      </c>
      <c r="W2042" s="23" t="str">
        <f t="shared" si="253"/>
        <v>W</v>
      </c>
      <c r="X2042" s="23" t="str">
        <f t="shared" si="254"/>
        <v>OK</v>
      </c>
      <c r="Y2042" s="184" t="str">
        <f t="shared" si="255"/>
        <v>L0009105</v>
      </c>
      <c r="Z2042" s="28"/>
      <c r="AA2042" s="28"/>
      <c r="AB2042" s="23"/>
    </row>
    <row r="2043" spans="1:28" ht="15">
      <c r="A2043" s="2" t="s">
        <v>8464</v>
      </c>
      <c r="B2043" s="23" t="s">
        <v>13</v>
      </c>
      <c r="C2043" s="2" t="s">
        <v>14</v>
      </c>
      <c r="D2043" s="23" t="s">
        <v>2172</v>
      </c>
      <c r="E2043" s="23" t="s">
        <v>1702</v>
      </c>
      <c r="F2043" s="23" t="s">
        <v>15</v>
      </c>
      <c r="G2043" s="23" t="s">
        <v>3477</v>
      </c>
      <c r="H2043" s="23" t="s">
        <v>3511</v>
      </c>
      <c r="I2043" s="2" t="s">
        <v>16</v>
      </c>
      <c r="J2043" s="81">
        <v>81.02</v>
      </c>
      <c r="K2043" s="76">
        <v>0.45873059999999999</v>
      </c>
      <c r="L2043" s="80">
        <v>0.1875</v>
      </c>
      <c r="M2043" s="82">
        <v>43023</v>
      </c>
      <c r="N2043" s="96" t="s">
        <v>5852</v>
      </c>
      <c r="O2043" s="23" t="s">
        <v>265</v>
      </c>
      <c r="P2043" s="23" t="s">
        <v>3466</v>
      </c>
      <c r="Q2043" s="23" t="s">
        <v>3473</v>
      </c>
      <c r="R2043" s="23" t="str">
        <f t="shared" si="251"/>
        <v>OK-Canadian-16N-9W-12</v>
      </c>
      <c r="S2043" s="23" t="str">
        <f t="shared" si="248"/>
        <v>16N-9W-12</v>
      </c>
      <c r="T2043" s="23" t="str">
        <f t="shared" si="249"/>
        <v>16</v>
      </c>
      <c r="U2043" s="23" t="str">
        <f t="shared" si="252"/>
        <v>N</v>
      </c>
      <c r="V2043" s="23" t="str">
        <f t="shared" si="250"/>
        <v>9</v>
      </c>
      <c r="W2043" s="23" t="str">
        <f t="shared" si="253"/>
        <v>W</v>
      </c>
      <c r="X2043" s="23" t="str">
        <f t="shared" si="254"/>
        <v>OK</v>
      </c>
      <c r="Y2043" s="184" t="str">
        <f t="shared" si="255"/>
        <v>L0009106</v>
      </c>
      <c r="Z2043" s="28"/>
      <c r="AA2043" s="28"/>
      <c r="AB2043" s="23"/>
    </row>
    <row r="2044" spans="1:28" ht="15">
      <c r="A2044" s="2" t="s">
        <v>8465</v>
      </c>
      <c r="B2044" s="23" t="s">
        <v>13</v>
      </c>
      <c r="C2044" s="2" t="s">
        <v>14</v>
      </c>
      <c r="D2044" s="23" t="s">
        <v>2173</v>
      </c>
      <c r="E2044" s="23" t="s">
        <v>2799</v>
      </c>
      <c r="F2044" s="23" t="s">
        <v>15</v>
      </c>
      <c r="G2044" s="23" t="s">
        <v>3477</v>
      </c>
      <c r="H2044" s="23" t="s">
        <v>3511</v>
      </c>
      <c r="I2044" s="2" t="s">
        <v>16</v>
      </c>
      <c r="J2044" s="81">
        <v>82.3</v>
      </c>
      <c r="K2044" s="76">
        <v>0.45873059999999999</v>
      </c>
      <c r="L2044" s="80">
        <v>0.1875</v>
      </c>
      <c r="M2044" s="82">
        <v>43037</v>
      </c>
      <c r="N2044" s="96" t="s">
        <v>5853</v>
      </c>
      <c r="O2044" s="23" t="s">
        <v>265</v>
      </c>
      <c r="P2044" s="23" t="s">
        <v>3466</v>
      </c>
      <c r="Q2044" s="23" t="s">
        <v>3473</v>
      </c>
      <c r="R2044" s="23" t="str">
        <f t="shared" si="251"/>
        <v>OK-Canadian-16N-9W-12</v>
      </c>
      <c r="S2044" s="23" t="str">
        <f t="shared" si="248"/>
        <v>16N-9W-12</v>
      </c>
      <c r="T2044" s="23" t="str">
        <f t="shared" si="249"/>
        <v>16</v>
      </c>
      <c r="U2044" s="23" t="str">
        <f t="shared" si="252"/>
        <v>N</v>
      </c>
      <c r="V2044" s="23" t="str">
        <f t="shared" si="250"/>
        <v>9</v>
      </c>
      <c r="W2044" s="23" t="str">
        <f t="shared" si="253"/>
        <v>W</v>
      </c>
      <c r="X2044" s="23" t="str">
        <f t="shared" si="254"/>
        <v>OK</v>
      </c>
      <c r="Y2044" s="184" t="str">
        <f t="shared" si="255"/>
        <v>L0009107</v>
      </c>
      <c r="Z2044" s="28"/>
      <c r="AA2044" s="28"/>
      <c r="AB2044" s="23"/>
    </row>
    <row r="2045" spans="1:28" ht="15">
      <c r="A2045" s="23" t="s">
        <v>8466</v>
      </c>
      <c r="B2045" s="23" t="s">
        <v>13</v>
      </c>
      <c r="C2045" s="2" t="s">
        <v>14</v>
      </c>
      <c r="D2045" s="23" t="s">
        <v>2174</v>
      </c>
      <c r="E2045" s="2" t="s">
        <v>723</v>
      </c>
      <c r="F2045" s="23" t="s">
        <v>15</v>
      </c>
      <c r="G2045" s="23" t="s">
        <v>3477</v>
      </c>
      <c r="H2045" s="23" t="s">
        <v>3511</v>
      </c>
      <c r="I2045" s="2" t="s">
        <v>16</v>
      </c>
      <c r="J2045" s="81">
        <v>75.27</v>
      </c>
      <c r="K2045" s="76">
        <v>1.7346799999999999E-2</v>
      </c>
      <c r="L2045" s="80">
        <v>0.1875</v>
      </c>
      <c r="M2045" s="82">
        <v>43507</v>
      </c>
      <c r="N2045" s="96" t="s">
        <v>5854</v>
      </c>
      <c r="O2045" s="23" t="s">
        <v>265</v>
      </c>
      <c r="P2045" s="23" t="s">
        <v>3466</v>
      </c>
      <c r="Q2045" s="23" t="s">
        <v>3473</v>
      </c>
      <c r="R2045" s="23" t="str">
        <f t="shared" si="251"/>
        <v>OK-Canadian-16N-9W-12</v>
      </c>
      <c r="S2045" s="23" t="str">
        <f t="shared" si="248"/>
        <v>16N-9W-12</v>
      </c>
      <c r="T2045" s="23" t="str">
        <f t="shared" si="249"/>
        <v>16</v>
      </c>
      <c r="U2045" s="23" t="str">
        <f t="shared" si="252"/>
        <v>N</v>
      </c>
      <c r="V2045" s="23" t="str">
        <f t="shared" si="250"/>
        <v>9</v>
      </c>
      <c r="W2045" s="23" t="str">
        <f t="shared" si="253"/>
        <v>W</v>
      </c>
      <c r="X2045" s="23" t="str">
        <f t="shared" si="254"/>
        <v>OK</v>
      </c>
      <c r="Y2045" s="184" t="str">
        <f t="shared" si="255"/>
        <v>L0009108</v>
      </c>
      <c r="Z2045" s="28"/>
      <c r="AA2045" s="28"/>
      <c r="AB2045" s="23"/>
    </row>
    <row r="2046" spans="1:28" ht="15">
      <c r="A2046" s="2" t="s">
        <v>8467</v>
      </c>
      <c r="B2046" s="23" t="s">
        <v>13</v>
      </c>
      <c r="C2046" s="2" t="s">
        <v>14</v>
      </c>
      <c r="D2046" s="23" t="s">
        <v>2175</v>
      </c>
      <c r="E2046" s="2" t="s">
        <v>1177</v>
      </c>
      <c r="F2046" s="23" t="s">
        <v>15</v>
      </c>
      <c r="G2046" s="23" t="s">
        <v>3477</v>
      </c>
      <c r="H2046" s="23" t="s">
        <v>3511</v>
      </c>
      <c r="I2046" s="2" t="s">
        <v>16</v>
      </c>
      <c r="J2046" s="81">
        <v>83.96</v>
      </c>
      <c r="K2046" s="76">
        <v>1.7346799999999999E-2</v>
      </c>
      <c r="L2046" s="80">
        <v>0.1875</v>
      </c>
      <c r="M2046" s="78">
        <v>43027</v>
      </c>
      <c r="N2046" s="96" t="s">
        <v>5853</v>
      </c>
      <c r="O2046" s="23" t="s">
        <v>265</v>
      </c>
      <c r="P2046" s="23" t="s">
        <v>3466</v>
      </c>
      <c r="Q2046" s="23" t="s">
        <v>3473</v>
      </c>
      <c r="R2046" s="23" t="str">
        <f t="shared" si="251"/>
        <v>OK-Canadian-16N-9W-12</v>
      </c>
      <c r="S2046" s="23" t="str">
        <f t="shared" si="248"/>
        <v>16N-9W-12</v>
      </c>
      <c r="T2046" s="23" t="str">
        <f t="shared" si="249"/>
        <v>16</v>
      </c>
      <c r="U2046" s="23" t="str">
        <f t="shared" si="252"/>
        <v>N</v>
      </c>
      <c r="V2046" s="23" t="str">
        <f t="shared" si="250"/>
        <v>9</v>
      </c>
      <c r="W2046" s="23" t="str">
        <f t="shared" si="253"/>
        <v>W</v>
      </c>
      <c r="X2046" s="23" t="str">
        <f t="shared" si="254"/>
        <v>OK</v>
      </c>
      <c r="Y2046" s="184" t="str">
        <f t="shared" si="255"/>
        <v>L0009109</v>
      </c>
      <c r="Z2046" s="28"/>
      <c r="AA2046" s="28"/>
      <c r="AB2046" s="23"/>
    </row>
    <row r="2047" spans="1:28" ht="15">
      <c r="A2047" s="2" t="s">
        <v>8468</v>
      </c>
      <c r="B2047" s="23" t="s">
        <v>13</v>
      </c>
      <c r="C2047" s="2" t="s">
        <v>14</v>
      </c>
      <c r="D2047" s="23" t="s">
        <v>2176</v>
      </c>
      <c r="E2047" s="23" t="s">
        <v>1702</v>
      </c>
      <c r="F2047" s="23" t="s">
        <v>15</v>
      </c>
      <c r="G2047" s="23" t="s">
        <v>3477</v>
      </c>
      <c r="H2047" s="23" t="s">
        <v>3511</v>
      </c>
      <c r="I2047" s="2" t="s">
        <v>16</v>
      </c>
      <c r="J2047" s="81">
        <v>79.510000000000005</v>
      </c>
      <c r="K2047" s="76">
        <v>1.36</v>
      </c>
      <c r="L2047" s="80">
        <v>0.1875</v>
      </c>
      <c r="M2047" s="82">
        <v>43022</v>
      </c>
      <c r="N2047" s="96" t="s">
        <v>5850</v>
      </c>
      <c r="O2047" s="23" t="s">
        <v>265</v>
      </c>
      <c r="P2047" s="23" t="s">
        <v>3466</v>
      </c>
      <c r="Q2047" s="23" t="s">
        <v>3473</v>
      </c>
      <c r="R2047" s="23" t="str">
        <f t="shared" si="251"/>
        <v>OK-Canadian-16N-9W-12</v>
      </c>
      <c r="S2047" s="23" t="str">
        <f t="shared" si="248"/>
        <v>16N-9W-12</v>
      </c>
      <c r="T2047" s="23" t="str">
        <f t="shared" si="249"/>
        <v>16</v>
      </c>
      <c r="U2047" s="23" t="str">
        <f t="shared" si="252"/>
        <v>N</v>
      </c>
      <c r="V2047" s="23" t="str">
        <f t="shared" si="250"/>
        <v>9</v>
      </c>
      <c r="W2047" s="23" t="str">
        <f t="shared" si="253"/>
        <v>W</v>
      </c>
      <c r="X2047" s="23" t="str">
        <f t="shared" si="254"/>
        <v>OK</v>
      </c>
      <c r="Y2047" s="184" t="str">
        <f t="shared" si="255"/>
        <v>L0009110</v>
      </c>
      <c r="Z2047" s="28"/>
      <c r="AA2047" s="28"/>
      <c r="AB2047" s="23"/>
    </row>
    <row r="2048" spans="1:28" ht="15">
      <c r="A2048" s="23" t="s">
        <v>8469</v>
      </c>
      <c r="B2048" s="23" t="s">
        <v>13</v>
      </c>
      <c r="C2048" s="2" t="s">
        <v>14</v>
      </c>
      <c r="D2048" s="23" t="s">
        <v>2177</v>
      </c>
      <c r="E2048" s="23" t="s">
        <v>2207</v>
      </c>
      <c r="F2048" s="23" t="s">
        <v>15</v>
      </c>
      <c r="G2048" s="23" t="s">
        <v>3477</v>
      </c>
      <c r="H2048" s="79" t="s">
        <v>3511</v>
      </c>
      <c r="I2048" s="2" t="s">
        <v>16</v>
      </c>
      <c r="J2048" s="81">
        <v>82.49</v>
      </c>
      <c r="K2048" s="76">
        <v>0.58285690000000001</v>
      </c>
      <c r="L2048" s="80">
        <v>0.1875</v>
      </c>
      <c r="M2048" s="82">
        <v>43037</v>
      </c>
      <c r="N2048" s="96" t="s">
        <v>5855</v>
      </c>
      <c r="O2048" s="23" t="s">
        <v>265</v>
      </c>
      <c r="P2048" s="23" t="s">
        <v>3466</v>
      </c>
      <c r="Q2048" s="23" t="s">
        <v>3473</v>
      </c>
      <c r="R2048" s="23" t="str">
        <f t="shared" si="251"/>
        <v>OK-Canadian-16N-9W-12</v>
      </c>
      <c r="S2048" s="23" t="str">
        <f t="shared" si="248"/>
        <v>16N-9W-12</v>
      </c>
      <c r="T2048" s="23" t="str">
        <f t="shared" si="249"/>
        <v>16</v>
      </c>
      <c r="U2048" s="23" t="str">
        <f t="shared" si="252"/>
        <v>N</v>
      </c>
      <c r="V2048" s="23" t="str">
        <f t="shared" si="250"/>
        <v>9</v>
      </c>
      <c r="W2048" s="23" t="str">
        <f t="shared" si="253"/>
        <v>W</v>
      </c>
      <c r="X2048" s="23" t="str">
        <f t="shared" si="254"/>
        <v>OK</v>
      </c>
      <c r="Y2048" s="184" t="str">
        <f t="shared" si="255"/>
        <v>L0009111</v>
      </c>
      <c r="Z2048" s="28"/>
      <c r="AA2048" s="28"/>
      <c r="AB2048" s="23"/>
    </row>
    <row r="2049" spans="1:28" ht="15">
      <c r="A2049" s="2" t="s">
        <v>8470</v>
      </c>
      <c r="B2049" s="23" t="s">
        <v>13</v>
      </c>
      <c r="C2049" s="2" t="s">
        <v>14</v>
      </c>
      <c r="D2049" s="23" t="s">
        <v>2178</v>
      </c>
      <c r="E2049" s="23" t="s">
        <v>2692</v>
      </c>
      <c r="F2049" s="23" t="s">
        <v>15</v>
      </c>
      <c r="G2049" s="23" t="s">
        <v>3477</v>
      </c>
      <c r="H2049" s="23" t="s">
        <v>3519</v>
      </c>
      <c r="I2049" s="2" t="s">
        <v>16</v>
      </c>
      <c r="J2049" s="81">
        <v>152.54</v>
      </c>
      <c r="K2049" s="76">
        <v>1.5565993</v>
      </c>
      <c r="L2049" s="80">
        <v>0.1875</v>
      </c>
      <c r="M2049" s="82">
        <v>43525</v>
      </c>
      <c r="N2049" s="96" t="s">
        <v>5856</v>
      </c>
      <c r="O2049" s="23" t="s">
        <v>151</v>
      </c>
      <c r="P2049" s="23" t="s">
        <v>3465</v>
      </c>
      <c r="Q2049" s="23" t="s">
        <v>3472</v>
      </c>
      <c r="R2049" s="23" t="str">
        <f t="shared" si="251"/>
        <v>OK-Canadian-15N-8W-4</v>
      </c>
      <c r="S2049" s="23" t="str">
        <f t="shared" si="248"/>
        <v>15N-8W-4</v>
      </c>
      <c r="T2049" s="23" t="str">
        <f t="shared" si="249"/>
        <v>15</v>
      </c>
      <c r="U2049" s="23" t="str">
        <f t="shared" si="252"/>
        <v>N</v>
      </c>
      <c r="V2049" s="23" t="str">
        <f t="shared" si="250"/>
        <v>8</v>
      </c>
      <c r="W2049" s="23" t="str">
        <f t="shared" si="253"/>
        <v>W</v>
      </c>
      <c r="X2049" s="23" t="str">
        <f t="shared" si="254"/>
        <v>OK</v>
      </c>
      <c r="Y2049" s="184" t="str">
        <f t="shared" si="255"/>
        <v>L0009112</v>
      </c>
      <c r="Z2049" s="28"/>
      <c r="AA2049" s="28"/>
      <c r="AB2049" s="23"/>
    </row>
    <row r="2050" spans="1:28" ht="15">
      <c r="A2050" s="2" t="s">
        <v>8471</v>
      </c>
      <c r="B2050" s="23" t="s">
        <v>13</v>
      </c>
      <c r="C2050" s="2" t="s">
        <v>14</v>
      </c>
      <c r="D2050" s="23" t="s">
        <v>2179</v>
      </c>
      <c r="E2050" s="2" t="s">
        <v>1471</v>
      </c>
      <c r="F2050" s="23" t="s">
        <v>15</v>
      </c>
      <c r="G2050" s="23" t="s">
        <v>3477</v>
      </c>
      <c r="H2050" s="23" t="s">
        <v>3527</v>
      </c>
      <c r="I2050" s="2" t="s">
        <v>16</v>
      </c>
      <c r="J2050" s="81">
        <v>73.62</v>
      </c>
      <c r="K2050" s="76">
        <v>2.6190479999999998</v>
      </c>
      <c r="L2050" s="80">
        <v>0.1875</v>
      </c>
      <c r="M2050" s="78">
        <v>43035</v>
      </c>
      <c r="N2050" s="96" t="s">
        <v>4160</v>
      </c>
      <c r="O2050" s="23" t="s">
        <v>233</v>
      </c>
      <c r="P2050" s="23" t="s">
        <v>3465</v>
      </c>
      <c r="Q2050" s="23" t="s">
        <v>3471</v>
      </c>
      <c r="R2050" s="23" t="str">
        <f t="shared" si="251"/>
        <v>OK-Canadian-15N-7W-19</v>
      </c>
      <c r="S2050" s="23" t="str">
        <f t="shared" si="248"/>
        <v>15N-7W-19</v>
      </c>
      <c r="T2050" s="23" t="str">
        <f t="shared" si="249"/>
        <v>15</v>
      </c>
      <c r="U2050" s="23" t="str">
        <f t="shared" si="252"/>
        <v>N</v>
      </c>
      <c r="V2050" s="23" t="str">
        <f t="shared" si="250"/>
        <v>7</v>
      </c>
      <c r="W2050" s="23" t="str">
        <f t="shared" si="253"/>
        <v>W</v>
      </c>
      <c r="X2050" s="23" t="str">
        <f t="shared" si="254"/>
        <v>OK</v>
      </c>
      <c r="Y2050" s="184" t="str">
        <f t="shared" si="255"/>
        <v>L0009113</v>
      </c>
      <c r="Z2050" s="28"/>
      <c r="AA2050" s="28"/>
      <c r="AB2050" s="23"/>
    </row>
    <row r="2051" spans="1:28" ht="15">
      <c r="A2051" s="23" t="s">
        <v>8472</v>
      </c>
      <c r="B2051" s="23" t="s">
        <v>13</v>
      </c>
      <c r="C2051" s="2" t="s">
        <v>14</v>
      </c>
      <c r="D2051" s="23" t="s">
        <v>2180</v>
      </c>
      <c r="E2051" s="23" t="s">
        <v>2404</v>
      </c>
      <c r="F2051" s="23" t="s">
        <v>15</v>
      </c>
      <c r="G2051" s="23" t="s">
        <v>3477</v>
      </c>
      <c r="H2051" s="2" t="s">
        <v>3480</v>
      </c>
      <c r="I2051" s="2" t="s">
        <v>3463</v>
      </c>
      <c r="J2051" s="81">
        <v>41.54</v>
      </c>
      <c r="K2051" s="76">
        <v>1.9841000000000001E-2</v>
      </c>
      <c r="L2051" s="80">
        <v>0.2</v>
      </c>
      <c r="M2051" s="82">
        <v>43023</v>
      </c>
      <c r="N2051" s="96" t="s">
        <v>4161</v>
      </c>
      <c r="O2051" s="23" t="s">
        <v>112</v>
      </c>
      <c r="P2051" s="23" t="s">
        <v>3466</v>
      </c>
      <c r="Q2051" s="23" t="s">
        <v>3471</v>
      </c>
      <c r="R2051" s="23" t="str">
        <f t="shared" si="251"/>
        <v>OK-Canadian-16N-7W-10</v>
      </c>
      <c r="S2051" s="23" t="str">
        <f t="shared" si="248"/>
        <v>16N-7W-10</v>
      </c>
      <c r="T2051" s="23" t="str">
        <f t="shared" si="249"/>
        <v>16</v>
      </c>
      <c r="U2051" s="23" t="str">
        <f t="shared" si="252"/>
        <v>N</v>
      </c>
      <c r="V2051" s="23" t="str">
        <f t="shared" si="250"/>
        <v>7</v>
      </c>
      <c r="W2051" s="23" t="str">
        <f t="shared" si="253"/>
        <v>W</v>
      </c>
      <c r="X2051" s="23" t="str">
        <f t="shared" si="254"/>
        <v>OK</v>
      </c>
      <c r="Y2051" s="184" t="str">
        <f t="shared" si="255"/>
        <v>L0009114</v>
      </c>
      <c r="Z2051" s="28"/>
      <c r="AA2051" s="28"/>
      <c r="AB2051" s="23"/>
    </row>
    <row r="2052" spans="1:28" ht="15">
      <c r="A2052" s="2" t="s">
        <v>8473</v>
      </c>
      <c r="B2052" s="23" t="s">
        <v>13</v>
      </c>
      <c r="C2052" s="2" t="s">
        <v>14</v>
      </c>
      <c r="D2052" s="23" t="s">
        <v>2181</v>
      </c>
      <c r="E2052" s="23" t="s">
        <v>2692</v>
      </c>
      <c r="F2052" s="23" t="s">
        <v>15</v>
      </c>
      <c r="G2052" s="23" t="s">
        <v>3477</v>
      </c>
      <c r="H2052" s="2" t="s">
        <v>3480</v>
      </c>
      <c r="I2052" s="2" t="s">
        <v>3463</v>
      </c>
      <c r="J2052" s="81">
        <v>40.659999999999997</v>
      </c>
      <c r="K2052" s="76">
        <v>1.9841999999999999E-2</v>
      </c>
      <c r="L2052" s="80">
        <v>0.2</v>
      </c>
      <c r="M2052" s="82">
        <v>43037</v>
      </c>
      <c r="N2052" s="96" t="s">
        <v>4162</v>
      </c>
      <c r="O2052" s="23" t="s">
        <v>112</v>
      </c>
      <c r="P2052" s="23" t="s">
        <v>3466</v>
      </c>
      <c r="Q2052" s="23" t="s">
        <v>3471</v>
      </c>
      <c r="R2052" s="23" t="str">
        <f t="shared" si="251"/>
        <v>OK-Canadian-16N-7W-10</v>
      </c>
      <c r="S2052" s="23" t="str">
        <f t="shared" si="248"/>
        <v>16N-7W-10</v>
      </c>
      <c r="T2052" s="23" t="str">
        <f t="shared" si="249"/>
        <v>16</v>
      </c>
      <c r="U2052" s="23" t="str">
        <f t="shared" si="252"/>
        <v>N</v>
      </c>
      <c r="V2052" s="23" t="str">
        <f t="shared" si="250"/>
        <v>7</v>
      </c>
      <c r="W2052" s="23" t="str">
        <f t="shared" si="253"/>
        <v>W</v>
      </c>
      <c r="X2052" s="23" t="str">
        <f t="shared" si="254"/>
        <v>OK</v>
      </c>
      <c r="Y2052" s="184" t="str">
        <f t="shared" si="255"/>
        <v>L0009115</v>
      </c>
      <c r="Z2052" s="28"/>
      <c r="AA2052" s="28"/>
      <c r="AB2052" s="23"/>
    </row>
    <row r="2053" spans="1:28" ht="15">
      <c r="A2053" s="2" t="s">
        <v>8474</v>
      </c>
      <c r="B2053" s="23" t="s">
        <v>13</v>
      </c>
      <c r="C2053" s="2" t="s">
        <v>14</v>
      </c>
      <c r="D2053" s="23" t="s">
        <v>2182</v>
      </c>
      <c r="E2053" s="2" t="s">
        <v>1471</v>
      </c>
      <c r="F2053" s="23" t="s">
        <v>15</v>
      </c>
      <c r="G2053" s="23" t="s">
        <v>3477</v>
      </c>
      <c r="H2053" s="2" t="s">
        <v>3480</v>
      </c>
      <c r="I2053" s="2" t="s">
        <v>3463</v>
      </c>
      <c r="J2053" s="81">
        <v>190.54</v>
      </c>
      <c r="K2053" s="76">
        <v>7.5</v>
      </c>
      <c r="L2053" s="80">
        <v>0.1875</v>
      </c>
      <c r="M2053" s="82">
        <v>43498</v>
      </c>
      <c r="N2053" s="96" t="s">
        <v>4163</v>
      </c>
      <c r="O2053" s="23" t="s">
        <v>284</v>
      </c>
      <c r="P2053" s="23" t="s">
        <v>3466</v>
      </c>
      <c r="Q2053" s="23" t="s">
        <v>3471</v>
      </c>
      <c r="R2053" s="23" t="str">
        <f t="shared" si="251"/>
        <v>OK-Canadian-16N-7W-9</v>
      </c>
      <c r="S2053" s="23" t="str">
        <f t="shared" si="248"/>
        <v>16N-7W-9</v>
      </c>
      <c r="T2053" s="23" t="str">
        <f t="shared" si="249"/>
        <v>16</v>
      </c>
      <c r="U2053" s="23" t="str">
        <f t="shared" si="252"/>
        <v>N</v>
      </c>
      <c r="V2053" s="23" t="str">
        <f t="shared" si="250"/>
        <v>7</v>
      </c>
      <c r="W2053" s="23" t="str">
        <f t="shared" si="253"/>
        <v>W</v>
      </c>
      <c r="X2053" s="23" t="str">
        <f t="shared" si="254"/>
        <v>OK</v>
      </c>
      <c r="Y2053" s="184" t="str">
        <f t="shared" si="255"/>
        <v>L0009116</v>
      </c>
      <c r="Z2053" s="28"/>
      <c r="AA2053" s="28"/>
      <c r="AB2053" s="23"/>
    </row>
    <row r="2054" spans="1:28" ht="15">
      <c r="A2054" s="23" t="s">
        <v>8475</v>
      </c>
      <c r="B2054" s="23" t="s">
        <v>13</v>
      </c>
      <c r="C2054" s="2" t="s">
        <v>14</v>
      </c>
      <c r="D2054" s="23" t="s">
        <v>2183</v>
      </c>
      <c r="E2054" s="2" t="s">
        <v>774</v>
      </c>
      <c r="F2054" s="23" t="s">
        <v>15</v>
      </c>
      <c r="G2054" s="23" t="s">
        <v>3477</v>
      </c>
      <c r="H2054" s="2" t="s">
        <v>3480</v>
      </c>
      <c r="I2054" s="2" t="s">
        <v>3463</v>
      </c>
      <c r="J2054" s="81">
        <v>38.17</v>
      </c>
      <c r="K2054" s="76">
        <v>0.48611100000000002</v>
      </c>
      <c r="L2054" s="80">
        <v>0.1875</v>
      </c>
      <c r="M2054" s="78">
        <v>43028</v>
      </c>
      <c r="N2054" s="96" t="s">
        <v>5857</v>
      </c>
      <c r="O2054" s="23" t="s">
        <v>284</v>
      </c>
      <c r="P2054" s="23" t="s">
        <v>3466</v>
      </c>
      <c r="Q2054" s="23" t="s">
        <v>3471</v>
      </c>
      <c r="R2054" s="23" t="str">
        <f t="shared" si="251"/>
        <v>OK-Canadian-16N-7W-9</v>
      </c>
      <c r="S2054" s="23" t="str">
        <f t="shared" si="248"/>
        <v>16N-7W-9</v>
      </c>
      <c r="T2054" s="23" t="str">
        <f t="shared" si="249"/>
        <v>16</v>
      </c>
      <c r="U2054" s="23" t="str">
        <f t="shared" si="252"/>
        <v>N</v>
      </c>
      <c r="V2054" s="23" t="str">
        <f t="shared" si="250"/>
        <v>7</v>
      </c>
      <c r="W2054" s="23" t="str">
        <f t="shared" si="253"/>
        <v>W</v>
      </c>
      <c r="X2054" s="23" t="str">
        <f t="shared" si="254"/>
        <v>OK</v>
      </c>
      <c r="Y2054" s="184" t="str">
        <f t="shared" si="255"/>
        <v>L0009117</v>
      </c>
      <c r="Z2054" s="28"/>
      <c r="AA2054" s="28"/>
      <c r="AB2054" s="23"/>
    </row>
    <row r="2055" spans="1:28" ht="15">
      <c r="A2055" s="2" t="s">
        <v>8476</v>
      </c>
      <c r="B2055" s="23" t="s">
        <v>13</v>
      </c>
      <c r="C2055" s="2" t="s">
        <v>14</v>
      </c>
      <c r="D2055" s="23" t="s">
        <v>2184</v>
      </c>
      <c r="E2055" s="23" t="s">
        <v>1777</v>
      </c>
      <c r="F2055" s="23" t="s">
        <v>15</v>
      </c>
      <c r="G2055" s="23" t="s">
        <v>3477</v>
      </c>
      <c r="H2055" s="2" t="s">
        <v>3480</v>
      </c>
      <c r="I2055" s="2" t="s">
        <v>3463</v>
      </c>
      <c r="J2055" s="81">
        <v>147.91</v>
      </c>
      <c r="K2055" s="76">
        <v>0.36549500000000001</v>
      </c>
      <c r="L2055" s="80">
        <v>0.1875</v>
      </c>
      <c r="M2055" s="82">
        <v>43021</v>
      </c>
      <c r="N2055" s="96" t="s">
        <v>4826</v>
      </c>
      <c r="O2055" s="23" t="s">
        <v>284</v>
      </c>
      <c r="P2055" s="23" t="s">
        <v>3466</v>
      </c>
      <c r="Q2055" s="23" t="s">
        <v>3471</v>
      </c>
      <c r="R2055" s="23" t="str">
        <f t="shared" si="251"/>
        <v>OK-Canadian-16N-7W-9</v>
      </c>
      <c r="S2055" s="23" t="str">
        <f t="shared" si="248"/>
        <v>16N-7W-9</v>
      </c>
      <c r="T2055" s="23" t="str">
        <f t="shared" si="249"/>
        <v>16</v>
      </c>
      <c r="U2055" s="23" t="str">
        <f t="shared" si="252"/>
        <v>N</v>
      </c>
      <c r="V2055" s="23" t="str">
        <f t="shared" si="250"/>
        <v>7</v>
      </c>
      <c r="W2055" s="23" t="str">
        <f t="shared" si="253"/>
        <v>W</v>
      </c>
      <c r="X2055" s="23" t="str">
        <f t="shared" si="254"/>
        <v>OK</v>
      </c>
      <c r="Y2055" s="184" t="str">
        <f t="shared" si="255"/>
        <v>L0009118</v>
      </c>
      <c r="Z2055" s="28"/>
      <c r="AA2055" s="28"/>
      <c r="AB2055" s="23"/>
    </row>
    <row r="2056" spans="1:28" ht="15">
      <c r="A2056" s="2" t="s">
        <v>8477</v>
      </c>
      <c r="B2056" s="23" t="s">
        <v>13</v>
      </c>
      <c r="C2056" s="2" t="s">
        <v>14</v>
      </c>
      <c r="D2056" s="23" t="s">
        <v>2185</v>
      </c>
      <c r="E2056" s="2" t="s">
        <v>1327</v>
      </c>
      <c r="F2056" s="23" t="s">
        <v>15</v>
      </c>
      <c r="G2056" s="23" t="s">
        <v>3477</v>
      </c>
      <c r="H2056" s="2" t="s">
        <v>3480</v>
      </c>
      <c r="I2056" s="2" t="s">
        <v>3463</v>
      </c>
      <c r="J2056" s="81">
        <v>75.069999999999993</v>
      </c>
      <c r="K2056" s="76">
        <v>2</v>
      </c>
      <c r="L2056" s="80">
        <v>0.2</v>
      </c>
      <c r="M2056" s="82">
        <v>42917</v>
      </c>
      <c r="N2056" s="96" t="s">
        <v>4827</v>
      </c>
      <c r="O2056" s="23" t="s">
        <v>242</v>
      </c>
      <c r="P2056" s="23" t="s">
        <v>3465</v>
      </c>
      <c r="Q2056" s="23" t="s">
        <v>3471</v>
      </c>
      <c r="R2056" s="23" t="str">
        <f t="shared" si="251"/>
        <v>OK-Canadian-15N-7W-15</v>
      </c>
      <c r="S2056" s="23" t="str">
        <f t="shared" ref="S2056:S2119" si="256">_xlfn.TEXTAFTER(R2056,"-",2,1,0,"ERROR")</f>
        <v>15N-7W-15</v>
      </c>
      <c r="T2056" s="23" t="str">
        <f t="shared" ref="T2056:T2119" si="257">_xlfn.TEXTBEFORE(P2056,U2056)</f>
        <v>15</v>
      </c>
      <c r="U2056" s="23" t="str">
        <f t="shared" si="252"/>
        <v>N</v>
      </c>
      <c r="V2056" s="23" t="str">
        <f t="shared" ref="V2056:V2119" si="258">_xlfn.TEXTBEFORE(Q2056,W2056)</f>
        <v>7</v>
      </c>
      <c r="W2056" s="23" t="str">
        <f t="shared" si="253"/>
        <v>W</v>
      </c>
      <c r="X2056" s="23" t="str">
        <f t="shared" si="254"/>
        <v>OK</v>
      </c>
      <c r="Y2056" s="184" t="str">
        <f t="shared" si="255"/>
        <v>L0009119</v>
      </c>
      <c r="Z2056" s="28"/>
      <c r="AA2056" s="28"/>
      <c r="AB2056" s="23"/>
    </row>
    <row r="2057" spans="1:28" ht="15">
      <c r="A2057" s="23" t="s">
        <v>8478</v>
      </c>
      <c r="B2057" s="23" t="s">
        <v>13</v>
      </c>
      <c r="C2057" s="2" t="s">
        <v>14</v>
      </c>
      <c r="D2057" s="23" t="s">
        <v>2186</v>
      </c>
      <c r="E2057" s="23" t="s">
        <v>3188</v>
      </c>
      <c r="F2057" s="23" t="s">
        <v>15</v>
      </c>
      <c r="G2057" s="23" t="s">
        <v>3477</v>
      </c>
      <c r="H2057" s="2" t="s">
        <v>3480</v>
      </c>
      <c r="I2057" s="2" t="s">
        <v>3463</v>
      </c>
      <c r="J2057" s="81">
        <v>43.19</v>
      </c>
      <c r="K2057" s="76">
        <v>0.3333333</v>
      </c>
      <c r="L2057" s="80">
        <v>0.2</v>
      </c>
      <c r="M2057" s="82">
        <v>43525</v>
      </c>
      <c r="N2057" s="96" t="s">
        <v>4164</v>
      </c>
      <c r="O2057" s="23" t="s">
        <v>1933</v>
      </c>
      <c r="P2057" s="23" t="s">
        <v>3469</v>
      </c>
      <c r="Q2057" s="23" t="s">
        <v>3471</v>
      </c>
      <c r="R2057" s="23" t="str">
        <f t="shared" ref="R2057:R2120" si="259">_xlfn.TEXTJOIN("-",TRUE,F2057,G2057,P2057,Q2057,O2057)</f>
        <v>OK-Canadian-12N-7W-23</v>
      </c>
      <c r="S2057" s="23" t="str">
        <f t="shared" si="256"/>
        <v>12N-7W-23</v>
      </c>
      <c r="T2057" s="23" t="str">
        <f t="shared" si="257"/>
        <v>12</v>
      </c>
      <c r="U2057" s="23" t="str">
        <f t="shared" ref="U2057:U2120" si="260">RIGHT(P2057,1)</f>
        <v>N</v>
      </c>
      <c r="V2057" s="23" t="str">
        <f t="shared" si="258"/>
        <v>7</v>
      </c>
      <c r="W2057" s="23" t="str">
        <f t="shared" ref="W2057:W2120" si="261">RIGHT(Q2057,1)</f>
        <v>W</v>
      </c>
      <c r="X2057" s="23" t="str">
        <f t="shared" ref="X2057:X2120" si="262">LEFT(A2057,2)</f>
        <v>OK</v>
      </c>
      <c r="Y2057" s="184" t="str">
        <f t="shared" ref="Y2057:Y2120" si="263">MID(A2057,4,8)</f>
        <v>L0009120</v>
      </c>
      <c r="Z2057" s="28"/>
      <c r="AA2057" s="28"/>
      <c r="AB2057" s="23"/>
    </row>
    <row r="2058" spans="1:28" ht="15">
      <c r="A2058" s="2" t="s">
        <v>8479</v>
      </c>
      <c r="B2058" s="23" t="s">
        <v>13</v>
      </c>
      <c r="C2058" s="2" t="s">
        <v>14</v>
      </c>
      <c r="D2058" s="23" t="s">
        <v>2187</v>
      </c>
      <c r="E2058" s="2" t="s">
        <v>616</v>
      </c>
      <c r="F2058" s="23" t="s">
        <v>15</v>
      </c>
      <c r="G2058" s="23" t="s">
        <v>3477</v>
      </c>
      <c r="H2058" s="23" t="s">
        <v>3527</v>
      </c>
      <c r="I2058" s="2" t="s">
        <v>16</v>
      </c>
      <c r="J2058" s="81">
        <v>6.43</v>
      </c>
      <c r="K2058" s="76">
        <v>0.140625</v>
      </c>
      <c r="L2058" s="80">
        <v>0.125</v>
      </c>
      <c r="M2058" s="78">
        <v>43038</v>
      </c>
      <c r="N2058" s="96" t="s">
        <v>4165</v>
      </c>
      <c r="O2058" s="23" t="s">
        <v>233</v>
      </c>
      <c r="P2058" s="23" t="s">
        <v>3465</v>
      </c>
      <c r="Q2058" s="23" t="s">
        <v>3471</v>
      </c>
      <c r="R2058" s="23" t="str">
        <f t="shared" si="259"/>
        <v>OK-Canadian-15N-7W-19</v>
      </c>
      <c r="S2058" s="23" t="str">
        <f t="shared" si="256"/>
        <v>15N-7W-19</v>
      </c>
      <c r="T2058" s="23" t="str">
        <f t="shared" si="257"/>
        <v>15</v>
      </c>
      <c r="U2058" s="23" t="str">
        <f t="shared" si="260"/>
        <v>N</v>
      </c>
      <c r="V2058" s="23" t="str">
        <f t="shared" si="258"/>
        <v>7</v>
      </c>
      <c r="W2058" s="23" t="str">
        <f t="shared" si="261"/>
        <v>W</v>
      </c>
      <c r="X2058" s="23" t="str">
        <f t="shared" si="262"/>
        <v>OK</v>
      </c>
      <c r="Y2058" s="184" t="str">
        <f t="shared" si="263"/>
        <v>L0009121</v>
      </c>
      <c r="Z2058" s="28"/>
      <c r="AA2058" s="28"/>
      <c r="AB2058" s="23"/>
    </row>
    <row r="2059" spans="1:28" ht="15">
      <c r="A2059" s="2" t="s">
        <v>8480</v>
      </c>
      <c r="B2059" s="23" t="s">
        <v>13</v>
      </c>
      <c r="C2059" s="2" t="s">
        <v>14</v>
      </c>
      <c r="D2059" s="23" t="s">
        <v>2188</v>
      </c>
      <c r="E2059" s="23" t="s">
        <v>3063</v>
      </c>
      <c r="F2059" s="23" t="s">
        <v>15</v>
      </c>
      <c r="G2059" s="23" t="s">
        <v>3477</v>
      </c>
      <c r="H2059" s="23" t="s">
        <v>3526</v>
      </c>
      <c r="I2059" s="2" t="s">
        <v>16</v>
      </c>
      <c r="J2059" s="81">
        <v>283.13</v>
      </c>
      <c r="K2059" s="76">
        <v>0.37777680000000002</v>
      </c>
      <c r="L2059" s="80">
        <v>0.2</v>
      </c>
      <c r="M2059" s="82">
        <v>43021</v>
      </c>
      <c r="N2059" s="96" t="s">
        <v>4828</v>
      </c>
      <c r="O2059" s="23" t="s">
        <v>1571</v>
      </c>
      <c r="P2059" s="23" t="s">
        <v>3469</v>
      </c>
      <c r="Q2059" s="23" t="s">
        <v>3473</v>
      </c>
      <c r="R2059" s="23" t="str">
        <f t="shared" si="259"/>
        <v>OK-Canadian-12N-9W-36</v>
      </c>
      <c r="S2059" s="23" t="str">
        <f t="shared" si="256"/>
        <v>12N-9W-36</v>
      </c>
      <c r="T2059" s="23" t="str">
        <f t="shared" si="257"/>
        <v>12</v>
      </c>
      <c r="U2059" s="23" t="str">
        <f t="shared" si="260"/>
        <v>N</v>
      </c>
      <c r="V2059" s="23" t="str">
        <f t="shared" si="258"/>
        <v>9</v>
      </c>
      <c r="W2059" s="23" t="str">
        <f t="shared" si="261"/>
        <v>W</v>
      </c>
      <c r="X2059" s="23" t="str">
        <f t="shared" si="262"/>
        <v>OK</v>
      </c>
      <c r="Y2059" s="184" t="str">
        <f t="shared" si="263"/>
        <v>L0009122</v>
      </c>
      <c r="Z2059" s="28"/>
      <c r="AA2059" s="28"/>
      <c r="AB2059" s="23"/>
    </row>
    <row r="2060" spans="1:28" ht="15">
      <c r="A2060" s="23" t="s">
        <v>8481</v>
      </c>
      <c r="B2060" s="23" t="s">
        <v>13</v>
      </c>
      <c r="C2060" s="2" t="s">
        <v>14</v>
      </c>
      <c r="D2060" s="23" t="s">
        <v>2189</v>
      </c>
      <c r="E2060" s="23" t="s">
        <v>1502</v>
      </c>
      <c r="F2060" s="23" t="s">
        <v>15</v>
      </c>
      <c r="G2060" s="23" t="s">
        <v>3477</v>
      </c>
      <c r="H2060" s="2" t="s">
        <v>3480</v>
      </c>
      <c r="I2060" s="2" t="s">
        <v>3463</v>
      </c>
      <c r="J2060" s="81">
        <v>39.25</v>
      </c>
      <c r="K2060" s="76">
        <v>0.3333333</v>
      </c>
      <c r="L2060" s="80">
        <v>0.2</v>
      </c>
      <c r="M2060" s="82">
        <v>43064</v>
      </c>
      <c r="N2060" s="96" t="s">
        <v>4166</v>
      </c>
      <c r="O2060" s="23" t="s">
        <v>1933</v>
      </c>
      <c r="P2060" s="23" t="s">
        <v>3469</v>
      </c>
      <c r="Q2060" s="23" t="s">
        <v>3471</v>
      </c>
      <c r="R2060" s="23" t="str">
        <f t="shared" si="259"/>
        <v>OK-Canadian-12N-7W-23</v>
      </c>
      <c r="S2060" s="23" t="str">
        <f t="shared" si="256"/>
        <v>12N-7W-23</v>
      </c>
      <c r="T2060" s="23" t="str">
        <f t="shared" si="257"/>
        <v>12</v>
      </c>
      <c r="U2060" s="23" t="str">
        <f t="shared" si="260"/>
        <v>N</v>
      </c>
      <c r="V2060" s="23" t="str">
        <f t="shared" si="258"/>
        <v>7</v>
      </c>
      <c r="W2060" s="23" t="str">
        <f t="shared" si="261"/>
        <v>W</v>
      </c>
      <c r="X2060" s="23" t="str">
        <f t="shared" si="262"/>
        <v>OK</v>
      </c>
      <c r="Y2060" s="184" t="str">
        <f t="shared" si="263"/>
        <v>L0009123</v>
      </c>
      <c r="Z2060" s="28"/>
      <c r="AA2060" s="28"/>
      <c r="AB2060" s="23"/>
    </row>
    <row r="2061" spans="1:28" ht="15">
      <c r="A2061" s="2" t="s">
        <v>8482</v>
      </c>
      <c r="B2061" s="23" t="s">
        <v>13</v>
      </c>
      <c r="C2061" s="2" t="s">
        <v>14</v>
      </c>
      <c r="D2061" s="23" t="s">
        <v>2190</v>
      </c>
      <c r="E2061" s="23" t="s">
        <v>3188</v>
      </c>
      <c r="F2061" s="23" t="s">
        <v>15</v>
      </c>
      <c r="G2061" s="23" t="s">
        <v>3477</v>
      </c>
      <c r="H2061" s="2" t="s">
        <v>3480</v>
      </c>
      <c r="I2061" s="2" t="s">
        <v>3463</v>
      </c>
      <c r="J2061" s="81">
        <v>41.11</v>
      </c>
      <c r="K2061" s="76">
        <v>0.3333333</v>
      </c>
      <c r="L2061" s="80">
        <v>0.2</v>
      </c>
      <c r="M2061" s="82">
        <v>43525</v>
      </c>
      <c r="N2061" s="96" t="s">
        <v>4167</v>
      </c>
      <c r="O2061" s="23" t="s">
        <v>1933</v>
      </c>
      <c r="P2061" s="23" t="s">
        <v>3469</v>
      </c>
      <c r="Q2061" s="23" t="s">
        <v>3471</v>
      </c>
      <c r="R2061" s="23" t="str">
        <f t="shared" si="259"/>
        <v>OK-Canadian-12N-7W-23</v>
      </c>
      <c r="S2061" s="23" t="str">
        <f t="shared" si="256"/>
        <v>12N-7W-23</v>
      </c>
      <c r="T2061" s="23" t="str">
        <f t="shared" si="257"/>
        <v>12</v>
      </c>
      <c r="U2061" s="23" t="str">
        <f t="shared" si="260"/>
        <v>N</v>
      </c>
      <c r="V2061" s="23" t="str">
        <f t="shared" si="258"/>
        <v>7</v>
      </c>
      <c r="W2061" s="23" t="str">
        <f t="shared" si="261"/>
        <v>W</v>
      </c>
      <c r="X2061" s="23" t="str">
        <f t="shared" si="262"/>
        <v>OK</v>
      </c>
      <c r="Y2061" s="184" t="str">
        <f t="shared" si="263"/>
        <v>L0009124</v>
      </c>
      <c r="Z2061" s="28"/>
      <c r="AA2061" s="28"/>
      <c r="AB2061" s="23"/>
    </row>
    <row r="2062" spans="1:28" ht="15">
      <c r="A2062" s="2" t="s">
        <v>8483</v>
      </c>
      <c r="B2062" s="23" t="s">
        <v>13</v>
      </c>
      <c r="C2062" s="2" t="s">
        <v>14</v>
      </c>
      <c r="D2062" s="23" t="s">
        <v>2191</v>
      </c>
      <c r="E2062" s="2" t="s">
        <v>553</v>
      </c>
      <c r="F2062" s="23" t="s">
        <v>15</v>
      </c>
      <c r="G2062" s="23" t="s">
        <v>3477</v>
      </c>
      <c r="H2062" s="2" t="s">
        <v>3480</v>
      </c>
      <c r="I2062" s="2" t="s">
        <v>3463</v>
      </c>
      <c r="J2062" s="81">
        <v>38.82</v>
      </c>
      <c r="K2062" s="76">
        <v>0.3333333</v>
      </c>
      <c r="L2062" s="80">
        <v>0.2</v>
      </c>
      <c r="M2062" s="78">
        <v>43054</v>
      </c>
      <c r="N2062" s="96" t="s">
        <v>4168</v>
      </c>
      <c r="O2062" s="23" t="s">
        <v>1933</v>
      </c>
      <c r="P2062" s="23" t="s">
        <v>3469</v>
      </c>
      <c r="Q2062" s="23" t="s">
        <v>3471</v>
      </c>
      <c r="R2062" s="23" t="str">
        <f t="shared" si="259"/>
        <v>OK-Canadian-12N-7W-23</v>
      </c>
      <c r="S2062" s="23" t="str">
        <f t="shared" si="256"/>
        <v>12N-7W-23</v>
      </c>
      <c r="T2062" s="23" t="str">
        <f t="shared" si="257"/>
        <v>12</v>
      </c>
      <c r="U2062" s="23" t="str">
        <f t="shared" si="260"/>
        <v>N</v>
      </c>
      <c r="V2062" s="23" t="str">
        <f t="shared" si="258"/>
        <v>7</v>
      </c>
      <c r="W2062" s="23" t="str">
        <f t="shared" si="261"/>
        <v>W</v>
      </c>
      <c r="X2062" s="23" t="str">
        <f t="shared" si="262"/>
        <v>OK</v>
      </c>
      <c r="Y2062" s="184" t="str">
        <f t="shared" si="263"/>
        <v>L0009125</v>
      </c>
      <c r="Z2062" s="28"/>
      <c r="AA2062" s="28"/>
      <c r="AB2062" s="23"/>
    </row>
    <row r="2063" spans="1:28" ht="15">
      <c r="A2063" s="23" t="s">
        <v>8484</v>
      </c>
      <c r="B2063" s="23" t="s">
        <v>13</v>
      </c>
      <c r="C2063" s="2" t="s">
        <v>14</v>
      </c>
      <c r="D2063" s="23" t="s">
        <v>2192</v>
      </c>
      <c r="E2063" s="23" t="s">
        <v>2147</v>
      </c>
      <c r="F2063" s="23" t="s">
        <v>15</v>
      </c>
      <c r="G2063" s="23" t="s">
        <v>3477</v>
      </c>
      <c r="H2063" s="2" t="s">
        <v>3480</v>
      </c>
      <c r="I2063" s="2" t="s">
        <v>3463</v>
      </c>
      <c r="J2063" s="81">
        <v>200.76</v>
      </c>
      <c r="K2063" s="76">
        <v>12.679375</v>
      </c>
      <c r="L2063" s="80">
        <v>0.1875</v>
      </c>
      <c r="M2063" s="82">
        <v>43042</v>
      </c>
      <c r="N2063" s="96" t="s">
        <v>4169</v>
      </c>
      <c r="O2063" s="23" t="s">
        <v>112</v>
      </c>
      <c r="P2063" s="23" t="s">
        <v>3466</v>
      </c>
      <c r="Q2063" s="23" t="s">
        <v>3471</v>
      </c>
      <c r="R2063" s="23" t="str">
        <f t="shared" si="259"/>
        <v>OK-Canadian-16N-7W-10</v>
      </c>
      <c r="S2063" s="23" t="str">
        <f t="shared" si="256"/>
        <v>16N-7W-10</v>
      </c>
      <c r="T2063" s="23" t="str">
        <f t="shared" si="257"/>
        <v>16</v>
      </c>
      <c r="U2063" s="23" t="str">
        <f t="shared" si="260"/>
        <v>N</v>
      </c>
      <c r="V2063" s="23" t="str">
        <f t="shared" si="258"/>
        <v>7</v>
      </c>
      <c r="W2063" s="23" t="str">
        <f t="shared" si="261"/>
        <v>W</v>
      </c>
      <c r="X2063" s="23" t="str">
        <f t="shared" si="262"/>
        <v>OK</v>
      </c>
      <c r="Y2063" s="184" t="str">
        <f t="shared" si="263"/>
        <v>L0009126</v>
      </c>
      <c r="Z2063" s="28"/>
      <c r="AA2063" s="28"/>
      <c r="AB2063" s="23"/>
    </row>
    <row r="2064" spans="1:28" ht="15">
      <c r="A2064" s="2" t="s">
        <v>8485</v>
      </c>
      <c r="B2064" s="23" t="s">
        <v>13</v>
      </c>
      <c r="C2064" s="2" t="s">
        <v>14</v>
      </c>
      <c r="D2064" s="23" t="s">
        <v>2193</v>
      </c>
      <c r="E2064" s="23" t="s">
        <v>1702</v>
      </c>
      <c r="F2064" s="23" t="s">
        <v>15</v>
      </c>
      <c r="G2064" s="23" t="s">
        <v>3477</v>
      </c>
      <c r="H2064" s="2" t="s">
        <v>3480</v>
      </c>
      <c r="I2064" s="2" t="s">
        <v>3463</v>
      </c>
      <c r="J2064" s="81">
        <v>202.82</v>
      </c>
      <c r="K2064" s="76">
        <v>9.5095311999999996</v>
      </c>
      <c r="L2064" s="80">
        <v>0.1875</v>
      </c>
      <c r="M2064" s="82">
        <v>43056</v>
      </c>
      <c r="N2064" s="96" t="s">
        <v>4170</v>
      </c>
      <c r="O2064" s="23" t="s">
        <v>112</v>
      </c>
      <c r="P2064" s="23" t="s">
        <v>3466</v>
      </c>
      <c r="Q2064" s="23" t="s">
        <v>3471</v>
      </c>
      <c r="R2064" s="23" t="str">
        <f t="shared" si="259"/>
        <v>OK-Canadian-16N-7W-10</v>
      </c>
      <c r="S2064" s="23" t="str">
        <f t="shared" si="256"/>
        <v>16N-7W-10</v>
      </c>
      <c r="T2064" s="23" t="str">
        <f t="shared" si="257"/>
        <v>16</v>
      </c>
      <c r="U2064" s="23" t="str">
        <f t="shared" si="260"/>
        <v>N</v>
      </c>
      <c r="V2064" s="23" t="str">
        <f t="shared" si="258"/>
        <v>7</v>
      </c>
      <c r="W2064" s="23" t="str">
        <f t="shared" si="261"/>
        <v>W</v>
      </c>
      <c r="X2064" s="23" t="str">
        <f t="shared" si="262"/>
        <v>OK</v>
      </c>
      <c r="Y2064" s="184" t="str">
        <f t="shared" si="263"/>
        <v>L0009127</v>
      </c>
      <c r="Z2064" s="28"/>
      <c r="AA2064" s="28"/>
      <c r="AB2064" s="23"/>
    </row>
    <row r="2065" spans="1:28" ht="15">
      <c r="A2065" s="2" t="s">
        <v>8486</v>
      </c>
      <c r="B2065" s="23" t="s">
        <v>13</v>
      </c>
      <c r="C2065" s="2" t="s">
        <v>14</v>
      </c>
      <c r="D2065" s="23" t="s">
        <v>2194</v>
      </c>
      <c r="E2065" s="2" t="s">
        <v>766</v>
      </c>
      <c r="F2065" s="23" t="s">
        <v>15</v>
      </c>
      <c r="G2065" s="23" t="s">
        <v>3477</v>
      </c>
      <c r="H2065" s="23" t="s">
        <v>3519</v>
      </c>
      <c r="I2065" s="2" t="s">
        <v>16</v>
      </c>
      <c r="J2065" s="81">
        <v>153.1</v>
      </c>
      <c r="K2065" s="76">
        <v>1.5565899999999999</v>
      </c>
      <c r="L2065" s="80">
        <v>0.1875</v>
      </c>
      <c r="M2065" s="82">
        <v>43529</v>
      </c>
      <c r="N2065" s="96" t="s">
        <v>4171</v>
      </c>
      <c r="O2065" s="23" t="s">
        <v>151</v>
      </c>
      <c r="P2065" s="23" t="s">
        <v>3465</v>
      </c>
      <c r="Q2065" s="23" t="s">
        <v>3472</v>
      </c>
      <c r="R2065" s="23" t="str">
        <f t="shared" si="259"/>
        <v>OK-Canadian-15N-8W-4</v>
      </c>
      <c r="S2065" s="23" t="str">
        <f t="shared" si="256"/>
        <v>15N-8W-4</v>
      </c>
      <c r="T2065" s="23" t="str">
        <f t="shared" si="257"/>
        <v>15</v>
      </c>
      <c r="U2065" s="23" t="str">
        <f t="shared" si="260"/>
        <v>N</v>
      </c>
      <c r="V2065" s="23" t="str">
        <f t="shared" si="258"/>
        <v>8</v>
      </c>
      <c r="W2065" s="23" t="str">
        <f t="shared" si="261"/>
        <v>W</v>
      </c>
      <c r="X2065" s="23" t="str">
        <f t="shared" si="262"/>
        <v>OK</v>
      </c>
      <c r="Y2065" s="184" t="str">
        <f t="shared" si="263"/>
        <v>L0009128</v>
      </c>
      <c r="Z2065" s="28"/>
      <c r="AA2065" s="28"/>
      <c r="AB2065" s="23"/>
    </row>
    <row r="2066" spans="1:28" ht="15">
      <c r="A2066" s="23" t="s">
        <v>8487</v>
      </c>
      <c r="B2066" s="23" t="s">
        <v>13</v>
      </c>
      <c r="C2066" s="2" t="s">
        <v>14</v>
      </c>
      <c r="D2066" s="23" t="s">
        <v>2195</v>
      </c>
      <c r="E2066" s="23" t="s">
        <v>2207</v>
      </c>
      <c r="F2066" s="23" t="s">
        <v>15</v>
      </c>
      <c r="G2066" s="23" t="s">
        <v>3477</v>
      </c>
      <c r="H2066" s="2" t="s">
        <v>3480</v>
      </c>
      <c r="I2066" s="2" t="s">
        <v>3463</v>
      </c>
      <c r="J2066" s="81">
        <v>206.93</v>
      </c>
      <c r="K2066" s="76">
        <v>15</v>
      </c>
      <c r="L2066" s="80">
        <v>0.2</v>
      </c>
      <c r="M2066" s="78">
        <v>43039</v>
      </c>
      <c r="N2066" s="96" t="s">
        <v>4172</v>
      </c>
      <c r="O2066" s="23" t="s">
        <v>284</v>
      </c>
      <c r="P2066" s="23" t="s">
        <v>3466</v>
      </c>
      <c r="Q2066" s="23" t="s">
        <v>3471</v>
      </c>
      <c r="R2066" s="23" t="str">
        <f t="shared" si="259"/>
        <v>OK-Canadian-16N-7W-9</v>
      </c>
      <c r="S2066" s="23" t="str">
        <f t="shared" si="256"/>
        <v>16N-7W-9</v>
      </c>
      <c r="T2066" s="23" t="str">
        <f t="shared" si="257"/>
        <v>16</v>
      </c>
      <c r="U2066" s="23" t="str">
        <f t="shared" si="260"/>
        <v>N</v>
      </c>
      <c r="V2066" s="23" t="str">
        <f t="shared" si="258"/>
        <v>7</v>
      </c>
      <c r="W2066" s="23" t="str">
        <f t="shared" si="261"/>
        <v>W</v>
      </c>
      <c r="X2066" s="23" t="str">
        <f t="shared" si="262"/>
        <v>OK</v>
      </c>
      <c r="Y2066" s="184" t="str">
        <f t="shared" si="263"/>
        <v>L0009129</v>
      </c>
      <c r="Z2066" s="28"/>
      <c r="AA2066" s="28"/>
      <c r="AB2066" s="23"/>
    </row>
    <row r="2067" spans="1:28" ht="15">
      <c r="A2067" s="2" t="s">
        <v>8488</v>
      </c>
      <c r="B2067" s="23" t="s">
        <v>13</v>
      </c>
      <c r="C2067" s="2" t="s">
        <v>14</v>
      </c>
      <c r="D2067" s="23" t="s">
        <v>2196</v>
      </c>
      <c r="E2067" s="23" t="s">
        <v>1702</v>
      </c>
      <c r="F2067" s="23" t="s">
        <v>15</v>
      </c>
      <c r="G2067" s="23" t="s">
        <v>3477</v>
      </c>
      <c r="H2067" s="2" t="s">
        <v>3480</v>
      </c>
      <c r="I2067" s="2" t="s">
        <v>3463</v>
      </c>
      <c r="J2067" s="81">
        <v>107.76</v>
      </c>
      <c r="K2067" s="76">
        <v>2.9953129999999999</v>
      </c>
      <c r="L2067" s="80">
        <v>0.1875</v>
      </c>
      <c r="M2067" s="82">
        <v>43066</v>
      </c>
      <c r="N2067" s="96" t="s">
        <v>4173</v>
      </c>
      <c r="O2067" s="23" t="s">
        <v>112</v>
      </c>
      <c r="P2067" s="23" t="s">
        <v>3466</v>
      </c>
      <c r="Q2067" s="23" t="s">
        <v>3471</v>
      </c>
      <c r="R2067" s="23" t="str">
        <f t="shared" si="259"/>
        <v>OK-Canadian-16N-7W-10</v>
      </c>
      <c r="S2067" s="23" t="str">
        <f t="shared" si="256"/>
        <v>16N-7W-10</v>
      </c>
      <c r="T2067" s="23" t="str">
        <f t="shared" si="257"/>
        <v>16</v>
      </c>
      <c r="U2067" s="23" t="str">
        <f t="shared" si="260"/>
        <v>N</v>
      </c>
      <c r="V2067" s="23" t="str">
        <f t="shared" si="258"/>
        <v>7</v>
      </c>
      <c r="W2067" s="23" t="str">
        <f t="shared" si="261"/>
        <v>W</v>
      </c>
      <c r="X2067" s="23" t="str">
        <f t="shared" si="262"/>
        <v>OK</v>
      </c>
      <c r="Y2067" s="184" t="str">
        <f t="shared" si="263"/>
        <v>L0009130</v>
      </c>
      <c r="Z2067" s="28"/>
      <c r="AA2067" s="28"/>
      <c r="AB2067" s="23"/>
    </row>
    <row r="2068" spans="1:28" ht="15">
      <c r="A2068" s="2" t="s">
        <v>8489</v>
      </c>
      <c r="B2068" s="23" t="s">
        <v>13</v>
      </c>
      <c r="C2068" s="2" t="s">
        <v>14</v>
      </c>
      <c r="D2068" s="23" t="s">
        <v>2197</v>
      </c>
      <c r="E2068" s="2" t="s">
        <v>1100</v>
      </c>
      <c r="F2068" s="23" t="s">
        <v>15</v>
      </c>
      <c r="G2068" s="23" t="s">
        <v>3477</v>
      </c>
      <c r="H2068" s="2" t="s">
        <v>3480</v>
      </c>
      <c r="I2068" s="2" t="s">
        <v>3463</v>
      </c>
      <c r="J2068" s="81">
        <v>39.450000000000003</v>
      </c>
      <c r="K2068" s="76">
        <v>0.3333333</v>
      </c>
      <c r="L2068" s="80">
        <v>0.2</v>
      </c>
      <c r="M2068" s="82">
        <v>43064</v>
      </c>
      <c r="N2068" s="96" t="s">
        <v>4829</v>
      </c>
      <c r="O2068" s="23" t="s">
        <v>1933</v>
      </c>
      <c r="P2068" s="23" t="s">
        <v>3469</v>
      </c>
      <c r="Q2068" s="23" t="s">
        <v>3471</v>
      </c>
      <c r="R2068" s="23" t="str">
        <f t="shared" si="259"/>
        <v>OK-Canadian-12N-7W-23</v>
      </c>
      <c r="S2068" s="23" t="str">
        <f t="shared" si="256"/>
        <v>12N-7W-23</v>
      </c>
      <c r="T2068" s="23" t="str">
        <f t="shared" si="257"/>
        <v>12</v>
      </c>
      <c r="U2068" s="23" t="str">
        <f t="shared" si="260"/>
        <v>N</v>
      </c>
      <c r="V2068" s="23" t="str">
        <f t="shared" si="258"/>
        <v>7</v>
      </c>
      <c r="W2068" s="23" t="str">
        <f t="shared" si="261"/>
        <v>W</v>
      </c>
      <c r="X2068" s="23" t="str">
        <f t="shared" si="262"/>
        <v>OK</v>
      </c>
      <c r="Y2068" s="184" t="str">
        <f t="shared" si="263"/>
        <v>L0009131</v>
      </c>
      <c r="Z2068" s="28"/>
      <c r="AA2068" s="28"/>
      <c r="AB2068" s="23"/>
    </row>
    <row r="2069" spans="1:28" ht="15">
      <c r="A2069" s="23" t="s">
        <v>8490</v>
      </c>
      <c r="B2069" s="23" t="s">
        <v>13</v>
      </c>
      <c r="C2069" s="2" t="s">
        <v>14</v>
      </c>
      <c r="D2069" s="23" t="s">
        <v>2198</v>
      </c>
      <c r="E2069" s="23" t="s">
        <v>1274</v>
      </c>
      <c r="F2069" s="23" t="s">
        <v>15</v>
      </c>
      <c r="G2069" s="23" t="s">
        <v>3477</v>
      </c>
      <c r="H2069" s="2" t="s">
        <v>3480</v>
      </c>
      <c r="I2069" s="2" t="s">
        <v>3463</v>
      </c>
      <c r="J2069" s="81">
        <v>37.92</v>
      </c>
      <c r="K2069" s="76">
        <v>0.3333333</v>
      </c>
      <c r="L2069" s="80">
        <v>0.2</v>
      </c>
      <c r="M2069" s="82">
        <v>43525</v>
      </c>
      <c r="N2069" s="96" t="s">
        <v>4830</v>
      </c>
      <c r="O2069" s="23" t="s">
        <v>1933</v>
      </c>
      <c r="P2069" s="23" t="s">
        <v>3469</v>
      </c>
      <c r="Q2069" s="23" t="s">
        <v>3471</v>
      </c>
      <c r="R2069" s="23" t="str">
        <f t="shared" si="259"/>
        <v>OK-Canadian-12N-7W-23</v>
      </c>
      <c r="S2069" s="23" t="str">
        <f t="shared" si="256"/>
        <v>12N-7W-23</v>
      </c>
      <c r="T2069" s="23" t="str">
        <f t="shared" si="257"/>
        <v>12</v>
      </c>
      <c r="U2069" s="23" t="str">
        <f t="shared" si="260"/>
        <v>N</v>
      </c>
      <c r="V2069" s="23" t="str">
        <f t="shared" si="258"/>
        <v>7</v>
      </c>
      <c r="W2069" s="23" t="str">
        <f t="shared" si="261"/>
        <v>W</v>
      </c>
      <c r="X2069" s="23" t="str">
        <f t="shared" si="262"/>
        <v>OK</v>
      </c>
      <c r="Y2069" s="184" t="str">
        <f t="shared" si="263"/>
        <v>L0009132</v>
      </c>
      <c r="Z2069" s="28"/>
      <c r="AA2069" s="28"/>
      <c r="AB2069" s="23"/>
    </row>
    <row r="2070" spans="1:28" ht="15">
      <c r="A2070" s="2" t="s">
        <v>8491</v>
      </c>
      <c r="B2070" s="23" t="s">
        <v>13</v>
      </c>
      <c r="C2070" s="2" t="s">
        <v>14</v>
      </c>
      <c r="D2070" s="23" t="s">
        <v>2199</v>
      </c>
      <c r="E2070" s="23" t="s">
        <v>2147</v>
      </c>
      <c r="F2070" s="23" t="s">
        <v>15</v>
      </c>
      <c r="G2070" s="23" t="s">
        <v>3477</v>
      </c>
      <c r="H2070" s="23" t="s">
        <v>3519</v>
      </c>
      <c r="I2070" s="2" t="s">
        <v>16</v>
      </c>
      <c r="J2070" s="81">
        <v>44.19</v>
      </c>
      <c r="K2070" s="76">
        <v>9.0495833000000001</v>
      </c>
      <c r="L2070" s="80">
        <v>0.1875</v>
      </c>
      <c r="M2070" s="78">
        <v>43054</v>
      </c>
      <c r="N2070" s="96" t="s">
        <v>4174</v>
      </c>
      <c r="O2070" s="23" t="s">
        <v>151</v>
      </c>
      <c r="P2070" s="23" t="s">
        <v>3465</v>
      </c>
      <c r="Q2070" s="23" t="s">
        <v>3472</v>
      </c>
      <c r="R2070" s="23" t="str">
        <f t="shared" si="259"/>
        <v>OK-Canadian-15N-8W-4</v>
      </c>
      <c r="S2070" s="23" t="str">
        <f t="shared" si="256"/>
        <v>15N-8W-4</v>
      </c>
      <c r="T2070" s="23" t="str">
        <f t="shared" si="257"/>
        <v>15</v>
      </c>
      <c r="U2070" s="23" t="str">
        <f t="shared" si="260"/>
        <v>N</v>
      </c>
      <c r="V2070" s="23" t="str">
        <f t="shared" si="258"/>
        <v>8</v>
      </c>
      <c r="W2070" s="23" t="str">
        <f t="shared" si="261"/>
        <v>W</v>
      </c>
      <c r="X2070" s="23" t="str">
        <f t="shared" si="262"/>
        <v>OK</v>
      </c>
      <c r="Y2070" s="184" t="str">
        <f t="shared" si="263"/>
        <v>L0009133</v>
      </c>
      <c r="Z2070" s="28"/>
      <c r="AA2070" s="28"/>
      <c r="AB2070" s="23"/>
    </row>
    <row r="2071" spans="1:28" ht="15">
      <c r="A2071" s="2" t="s">
        <v>8492</v>
      </c>
      <c r="B2071" s="23" t="s">
        <v>13</v>
      </c>
      <c r="C2071" s="2" t="s">
        <v>14</v>
      </c>
      <c r="D2071" s="23" t="s">
        <v>2200</v>
      </c>
      <c r="E2071" s="2" t="s">
        <v>898</v>
      </c>
      <c r="F2071" s="23" t="s">
        <v>15</v>
      </c>
      <c r="G2071" s="23" t="s">
        <v>3477</v>
      </c>
      <c r="H2071" s="2" t="s">
        <v>3480</v>
      </c>
      <c r="I2071" s="2" t="s">
        <v>3463</v>
      </c>
      <c r="J2071" s="81">
        <v>138.69</v>
      </c>
      <c r="K2071" s="76">
        <v>0.36549500000000001</v>
      </c>
      <c r="L2071" s="80">
        <v>0.1875</v>
      </c>
      <c r="M2071" s="82">
        <v>43021</v>
      </c>
      <c r="N2071" s="96" t="s">
        <v>4175</v>
      </c>
      <c r="O2071" s="23" t="s">
        <v>284</v>
      </c>
      <c r="P2071" s="23" t="s">
        <v>3466</v>
      </c>
      <c r="Q2071" s="23" t="s">
        <v>3471</v>
      </c>
      <c r="R2071" s="23" t="str">
        <f t="shared" si="259"/>
        <v>OK-Canadian-16N-7W-9</v>
      </c>
      <c r="S2071" s="23" t="str">
        <f t="shared" si="256"/>
        <v>16N-7W-9</v>
      </c>
      <c r="T2071" s="23" t="str">
        <f t="shared" si="257"/>
        <v>16</v>
      </c>
      <c r="U2071" s="23" t="str">
        <f t="shared" si="260"/>
        <v>N</v>
      </c>
      <c r="V2071" s="23" t="str">
        <f t="shared" si="258"/>
        <v>7</v>
      </c>
      <c r="W2071" s="23" t="str">
        <f t="shared" si="261"/>
        <v>W</v>
      </c>
      <c r="X2071" s="23" t="str">
        <f t="shared" si="262"/>
        <v>OK</v>
      </c>
      <c r="Y2071" s="184" t="str">
        <f t="shared" si="263"/>
        <v>L0009134</v>
      </c>
      <c r="Z2071" s="28"/>
      <c r="AA2071" s="28"/>
      <c r="AB2071" s="23"/>
    </row>
    <row r="2072" spans="1:28" ht="15">
      <c r="A2072" s="23" t="s">
        <v>8493</v>
      </c>
      <c r="B2072" s="23" t="s">
        <v>13</v>
      </c>
      <c r="C2072" s="2" t="s">
        <v>14</v>
      </c>
      <c r="D2072" s="23" t="s">
        <v>2201</v>
      </c>
      <c r="E2072" s="23" t="s">
        <v>2147</v>
      </c>
      <c r="F2072" s="23" t="s">
        <v>15</v>
      </c>
      <c r="G2072" s="23" t="s">
        <v>3477</v>
      </c>
      <c r="H2072" s="2" t="s">
        <v>3480</v>
      </c>
      <c r="I2072" s="2" t="s">
        <v>3463</v>
      </c>
      <c r="J2072" s="81">
        <v>212.43</v>
      </c>
      <c r="K2072" s="76">
        <v>2.5</v>
      </c>
      <c r="L2072" s="80">
        <v>0.2</v>
      </c>
      <c r="M2072" s="82">
        <v>43083</v>
      </c>
      <c r="N2072" s="96" t="s">
        <v>4176</v>
      </c>
      <c r="O2072" s="23" t="s">
        <v>538</v>
      </c>
      <c r="P2072" s="23" t="s">
        <v>3465</v>
      </c>
      <c r="Q2072" s="23" t="s">
        <v>3471</v>
      </c>
      <c r="R2072" s="23" t="str">
        <f t="shared" si="259"/>
        <v>OK-Canadian-15N-7W-16</v>
      </c>
      <c r="S2072" s="23" t="str">
        <f t="shared" si="256"/>
        <v>15N-7W-16</v>
      </c>
      <c r="T2072" s="23" t="str">
        <f t="shared" si="257"/>
        <v>15</v>
      </c>
      <c r="U2072" s="23" t="str">
        <f t="shared" si="260"/>
        <v>N</v>
      </c>
      <c r="V2072" s="23" t="str">
        <f t="shared" si="258"/>
        <v>7</v>
      </c>
      <c r="W2072" s="23" t="str">
        <f t="shared" si="261"/>
        <v>W</v>
      </c>
      <c r="X2072" s="23" t="str">
        <f t="shared" si="262"/>
        <v>OK</v>
      </c>
      <c r="Y2072" s="184" t="str">
        <f t="shared" si="263"/>
        <v>L0009135</v>
      </c>
      <c r="Z2072" s="28"/>
      <c r="AA2072" s="28"/>
      <c r="AB2072" s="23"/>
    </row>
    <row r="2073" spans="1:28" ht="15">
      <c r="A2073" s="2" t="s">
        <v>8494</v>
      </c>
      <c r="B2073" s="23" t="s">
        <v>13</v>
      </c>
      <c r="C2073" s="2" t="s">
        <v>14</v>
      </c>
      <c r="D2073" s="23" t="s">
        <v>2202</v>
      </c>
      <c r="E2073" s="2" t="s">
        <v>1177</v>
      </c>
      <c r="F2073" s="23" t="s">
        <v>15</v>
      </c>
      <c r="G2073" s="23" t="s">
        <v>3477</v>
      </c>
      <c r="H2073" s="23" t="s">
        <v>3519</v>
      </c>
      <c r="I2073" s="2" t="s">
        <v>16</v>
      </c>
      <c r="J2073" s="81">
        <v>167.45</v>
      </c>
      <c r="K2073" s="76">
        <v>3.1131799999999998</v>
      </c>
      <c r="L2073" s="80">
        <v>0.1875</v>
      </c>
      <c r="M2073" s="82">
        <v>43518</v>
      </c>
      <c r="N2073" s="96" t="s">
        <v>5858</v>
      </c>
      <c r="O2073" s="23" t="s">
        <v>151</v>
      </c>
      <c r="P2073" s="23" t="s">
        <v>3465</v>
      </c>
      <c r="Q2073" s="23" t="s">
        <v>3472</v>
      </c>
      <c r="R2073" s="23" t="str">
        <f t="shared" si="259"/>
        <v>OK-Canadian-15N-8W-4</v>
      </c>
      <c r="S2073" s="23" t="str">
        <f t="shared" si="256"/>
        <v>15N-8W-4</v>
      </c>
      <c r="T2073" s="23" t="str">
        <f t="shared" si="257"/>
        <v>15</v>
      </c>
      <c r="U2073" s="23" t="str">
        <f t="shared" si="260"/>
        <v>N</v>
      </c>
      <c r="V2073" s="23" t="str">
        <f t="shared" si="258"/>
        <v>8</v>
      </c>
      <c r="W2073" s="23" t="str">
        <f t="shared" si="261"/>
        <v>W</v>
      </c>
      <c r="X2073" s="23" t="str">
        <f t="shared" si="262"/>
        <v>OK</v>
      </c>
      <c r="Y2073" s="184" t="str">
        <f t="shared" si="263"/>
        <v>L0009136</v>
      </c>
      <c r="Z2073" s="28"/>
      <c r="AA2073" s="28"/>
      <c r="AB2073" s="23"/>
    </row>
    <row r="2074" spans="1:28" ht="15">
      <c r="A2074" s="2" t="s">
        <v>8495</v>
      </c>
      <c r="B2074" s="23" t="s">
        <v>13</v>
      </c>
      <c r="C2074" s="2" t="s">
        <v>14</v>
      </c>
      <c r="D2074" s="23" t="s">
        <v>2203</v>
      </c>
      <c r="E2074" s="2" t="s">
        <v>1396</v>
      </c>
      <c r="F2074" s="23" t="s">
        <v>15</v>
      </c>
      <c r="G2074" s="23" t="s">
        <v>3477</v>
      </c>
      <c r="H2074" s="2" t="s">
        <v>3480</v>
      </c>
      <c r="I2074" s="2" t="s">
        <v>3463</v>
      </c>
      <c r="J2074" s="81">
        <v>79.739999999999995</v>
      </c>
      <c r="K2074" s="76">
        <v>2.5</v>
      </c>
      <c r="L2074" s="80">
        <v>0.1875</v>
      </c>
      <c r="M2074" s="78">
        <v>43053</v>
      </c>
      <c r="N2074" s="96" t="s">
        <v>4177</v>
      </c>
      <c r="O2074" s="23" t="s">
        <v>242</v>
      </c>
      <c r="P2074" s="23" t="s">
        <v>3465</v>
      </c>
      <c r="Q2074" s="23" t="s">
        <v>3471</v>
      </c>
      <c r="R2074" s="23" t="str">
        <f t="shared" si="259"/>
        <v>OK-Canadian-15N-7W-15</v>
      </c>
      <c r="S2074" s="23" t="str">
        <f t="shared" si="256"/>
        <v>15N-7W-15</v>
      </c>
      <c r="T2074" s="23" t="str">
        <f t="shared" si="257"/>
        <v>15</v>
      </c>
      <c r="U2074" s="23" t="str">
        <f t="shared" si="260"/>
        <v>N</v>
      </c>
      <c r="V2074" s="23" t="str">
        <f t="shared" si="258"/>
        <v>7</v>
      </c>
      <c r="W2074" s="23" t="str">
        <f t="shared" si="261"/>
        <v>W</v>
      </c>
      <c r="X2074" s="23" t="str">
        <f t="shared" si="262"/>
        <v>OK</v>
      </c>
      <c r="Y2074" s="184" t="str">
        <f t="shared" si="263"/>
        <v>L0009137</v>
      </c>
      <c r="Z2074" s="28"/>
      <c r="AA2074" s="28"/>
      <c r="AB2074" s="23"/>
    </row>
    <row r="2075" spans="1:28" ht="15">
      <c r="A2075" s="23" t="s">
        <v>8496</v>
      </c>
      <c r="B2075" s="23" t="s">
        <v>13</v>
      </c>
      <c r="C2075" s="2" t="s">
        <v>14</v>
      </c>
      <c r="D2075" s="23" t="s">
        <v>2204</v>
      </c>
      <c r="E2075" s="23" t="s">
        <v>3188</v>
      </c>
      <c r="F2075" s="23" t="s">
        <v>15</v>
      </c>
      <c r="G2075" s="23" t="s">
        <v>3477</v>
      </c>
      <c r="H2075" s="23" t="s">
        <v>3527</v>
      </c>
      <c r="I2075" s="2" t="s">
        <v>16</v>
      </c>
      <c r="J2075" s="81">
        <v>6.65</v>
      </c>
      <c r="K2075" s="76">
        <v>0.140625</v>
      </c>
      <c r="L2075" s="80">
        <v>0.2</v>
      </c>
      <c r="M2075" s="82">
        <v>43062</v>
      </c>
      <c r="N2075" s="96" t="s">
        <v>5859</v>
      </c>
      <c r="O2075" s="23" t="s">
        <v>233</v>
      </c>
      <c r="P2075" s="23" t="s">
        <v>3465</v>
      </c>
      <c r="Q2075" s="23" t="s">
        <v>3471</v>
      </c>
      <c r="R2075" s="23" t="str">
        <f t="shared" si="259"/>
        <v>OK-Canadian-15N-7W-19</v>
      </c>
      <c r="S2075" s="23" t="str">
        <f t="shared" si="256"/>
        <v>15N-7W-19</v>
      </c>
      <c r="T2075" s="23" t="str">
        <f t="shared" si="257"/>
        <v>15</v>
      </c>
      <c r="U2075" s="23" t="str">
        <f t="shared" si="260"/>
        <v>N</v>
      </c>
      <c r="V2075" s="23" t="str">
        <f t="shared" si="258"/>
        <v>7</v>
      </c>
      <c r="W2075" s="23" t="str">
        <f t="shared" si="261"/>
        <v>W</v>
      </c>
      <c r="X2075" s="23" t="str">
        <f t="shared" si="262"/>
        <v>OK</v>
      </c>
      <c r="Y2075" s="184" t="str">
        <f t="shared" si="263"/>
        <v>L0009138</v>
      </c>
      <c r="Z2075" s="28"/>
      <c r="AA2075" s="28"/>
      <c r="AB2075" s="23"/>
    </row>
    <row r="2076" spans="1:28" ht="15">
      <c r="A2076" s="2" t="s">
        <v>8497</v>
      </c>
      <c r="B2076" s="23" t="s">
        <v>13</v>
      </c>
      <c r="C2076" s="2" t="s">
        <v>14</v>
      </c>
      <c r="D2076" s="23" t="s">
        <v>2205</v>
      </c>
      <c r="E2076" s="2" t="s">
        <v>1396</v>
      </c>
      <c r="F2076" s="23" t="s">
        <v>15</v>
      </c>
      <c r="G2076" s="23" t="s">
        <v>3477</v>
      </c>
      <c r="H2076" s="2" t="s">
        <v>3480</v>
      </c>
      <c r="I2076" s="2" t="s">
        <v>3463</v>
      </c>
      <c r="J2076" s="81">
        <v>39.950000000000003</v>
      </c>
      <c r="K2076" s="76">
        <v>0.3333333</v>
      </c>
      <c r="L2076" s="80">
        <v>0.2</v>
      </c>
      <c r="M2076" s="82">
        <v>43064</v>
      </c>
      <c r="N2076" s="96" t="s">
        <v>4178</v>
      </c>
      <c r="O2076" s="23" t="s">
        <v>1933</v>
      </c>
      <c r="P2076" s="23" t="s">
        <v>3469</v>
      </c>
      <c r="Q2076" s="23" t="s">
        <v>3471</v>
      </c>
      <c r="R2076" s="23" t="str">
        <f t="shared" si="259"/>
        <v>OK-Canadian-12N-7W-23</v>
      </c>
      <c r="S2076" s="23" t="str">
        <f t="shared" si="256"/>
        <v>12N-7W-23</v>
      </c>
      <c r="T2076" s="23" t="str">
        <f t="shared" si="257"/>
        <v>12</v>
      </c>
      <c r="U2076" s="23" t="str">
        <f t="shared" si="260"/>
        <v>N</v>
      </c>
      <c r="V2076" s="23" t="str">
        <f t="shared" si="258"/>
        <v>7</v>
      </c>
      <c r="W2076" s="23" t="str">
        <f t="shared" si="261"/>
        <v>W</v>
      </c>
      <c r="X2076" s="23" t="str">
        <f t="shared" si="262"/>
        <v>OK</v>
      </c>
      <c r="Y2076" s="184" t="str">
        <f t="shared" si="263"/>
        <v>L0009139</v>
      </c>
      <c r="Z2076" s="28"/>
      <c r="AA2076" s="28"/>
      <c r="AB2076" s="23"/>
    </row>
    <row r="2077" spans="1:28" ht="15">
      <c r="A2077" s="2" t="s">
        <v>8498</v>
      </c>
      <c r="B2077" s="23" t="s">
        <v>13</v>
      </c>
      <c r="C2077" s="2" t="s">
        <v>14</v>
      </c>
      <c r="D2077" s="23" t="s">
        <v>2206</v>
      </c>
      <c r="E2077" s="23" t="s">
        <v>3188</v>
      </c>
      <c r="F2077" s="23" t="s">
        <v>15</v>
      </c>
      <c r="G2077" s="23" t="s">
        <v>3477</v>
      </c>
      <c r="H2077" s="23" t="s">
        <v>3526</v>
      </c>
      <c r="I2077" s="2" t="s">
        <v>16</v>
      </c>
      <c r="J2077" s="81">
        <v>281.87</v>
      </c>
      <c r="K2077" s="76">
        <v>0.37777739999999999</v>
      </c>
      <c r="L2077" s="80">
        <v>0.2</v>
      </c>
      <c r="M2077" s="82">
        <v>43505</v>
      </c>
      <c r="N2077" s="96" t="s">
        <v>4179</v>
      </c>
      <c r="O2077" s="23" t="s">
        <v>1571</v>
      </c>
      <c r="P2077" s="23" t="s">
        <v>3469</v>
      </c>
      <c r="Q2077" s="23" t="s">
        <v>3473</v>
      </c>
      <c r="R2077" s="23" t="str">
        <f t="shared" si="259"/>
        <v>OK-Canadian-12N-9W-36</v>
      </c>
      <c r="S2077" s="23" t="str">
        <f t="shared" si="256"/>
        <v>12N-9W-36</v>
      </c>
      <c r="T2077" s="23" t="str">
        <f t="shared" si="257"/>
        <v>12</v>
      </c>
      <c r="U2077" s="23" t="str">
        <f t="shared" si="260"/>
        <v>N</v>
      </c>
      <c r="V2077" s="23" t="str">
        <f t="shared" si="258"/>
        <v>9</v>
      </c>
      <c r="W2077" s="23" t="str">
        <f t="shared" si="261"/>
        <v>W</v>
      </c>
      <c r="X2077" s="23" t="str">
        <f t="shared" si="262"/>
        <v>OK</v>
      </c>
      <c r="Y2077" s="184" t="str">
        <f t="shared" si="263"/>
        <v>L0009140</v>
      </c>
      <c r="Z2077" s="28"/>
      <c r="AA2077" s="28"/>
      <c r="AB2077" s="23"/>
    </row>
    <row r="2078" spans="1:28" ht="15">
      <c r="A2078" s="23" t="s">
        <v>8499</v>
      </c>
      <c r="B2078" s="2" t="s">
        <v>13</v>
      </c>
      <c r="C2078" s="2" t="s">
        <v>14</v>
      </c>
      <c r="D2078" s="23" t="s">
        <v>2208</v>
      </c>
      <c r="E2078" s="23" t="s">
        <v>2864</v>
      </c>
      <c r="F2078" s="23" t="s">
        <v>15</v>
      </c>
      <c r="G2078" s="23" t="s">
        <v>3477</v>
      </c>
      <c r="H2078" s="2" t="s">
        <v>3480</v>
      </c>
      <c r="I2078" s="2" t="s">
        <v>3463</v>
      </c>
      <c r="J2078" s="81">
        <v>37.549999999999997</v>
      </c>
      <c r="K2078" s="76">
        <v>40</v>
      </c>
      <c r="L2078" s="80">
        <v>0.2</v>
      </c>
      <c r="M2078" s="78">
        <v>43047</v>
      </c>
      <c r="N2078" s="96" t="s">
        <v>4180</v>
      </c>
      <c r="O2078" s="23" t="s">
        <v>135</v>
      </c>
      <c r="P2078" s="23" t="s">
        <v>3466</v>
      </c>
      <c r="Q2078" s="23" t="s">
        <v>3471</v>
      </c>
      <c r="R2078" s="23" t="str">
        <f t="shared" si="259"/>
        <v>OK-Canadian-16N-7W-8</v>
      </c>
      <c r="S2078" s="23" t="str">
        <f t="shared" si="256"/>
        <v>16N-7W-8</v>
      </c>
      <c r="T2078" s="23" t="str">
        <f t="shared" si="257"/>
        <v>16</v>
      </c>
      <c r="U2078" s="23" t="str">
        <f t="shared" si="260"/>
        <v>N</v>
      </c>
      <c r="V2078" s="23" t="str">
        <f t="shared" si="258"/>
        <v>7</v>
      </c>
      <c r="W2078" s="23" t="str">
        <f t="shared" si="261"/>
        <v>W</v>
      </c>
      <c r="X2078" s="23" t="str">
        <f t="shared" si="262"/>
        <v>OK</v>
      </c>
      <c r="Y2078" s="184" t="str">
        <f t="shared" si="263"/>
        <v>L0009141</v>
      </c>
      <c r="Z2078" s="28"/>
      <c r="AA2078" s="28"/>
      <c r="AB2078" s="23"/>
    </row>
    <row r="2079" spans="1:28" ht="15">
      <c r="A2079" s="2" t="s">
        <v>8500</v>
      </c>
      <c r="B2079" s="23" t="s">
        <v>13</v>
      </c>
      <c r="C2079" s="2" t="s">
        <v>14</v>
      </c>
      <c r="D2079" s="23" t="s">
        <v>2209</v>
      </c>
      <c r="E2079" s="23" t="s">
        <v>2799</v>
      </c>
      <c r="F2079" s="23" t="s">
        <v>15</v>
      </c>
      <c r="G2079" s="23" t="s">
        <v>3477</v>
      </c>
      <c r="H2079" s="23" t="s">
        <v>3513</v>
      </c>
      <c r="I2079" s="2" t="s">
        <v>16</v>
      </c>
      <c r="J2079" s="81">
        <v>19.7</v>
      </c>
      <c r="K2079" s="76">
        <v>18.7</v>
      </c>
      <c r="L2079" s="80">
        <v>0.2</v>
      </c>
      <c r="M2079" s="82">
        <v>43078</v>
      </c>
      <c r="N2079" s="96" t="s">
        <v>4181</v>
      </c>
      <c r="O2079" s="23" t="s">
        <v>115</v>
      </c>
      <c r="P2079" s="23" t="s">
        <v>3465</v>
      </c>
      <c r="Q2079" s="23" t="s">
        <v>3471</v>
      </c>
      <c r="R2079" s="23" t="str">
        <f t="shared" si="259"/>
        <v>OK-Canadian-15N-7W-6</v>
      </c>
      <c r="S2079" s="23" t="str">
        <f t="shared" si="256"/>
        <v>15N-7W-6</v>
      </c>
      <c r="T2079" s="23" t="str">
        <f t="shared" si="257"/>
        <v>15</v>
      </c>
      <c r="U2079" s="23" t="str">
        <f t="shared" si="260"/>
        <v>N</v>
      </c>
      <c r="V2079" s="23" t="str">
        <f t="shared" si="258"/>
        <v>7</v>
      </c>
      <c r="W2079" s="23" t="str">
        <f t="shared" si="261"/>
        <v>W</v>
      </c>
      <c r="X2079" s="23" t="str">
        <f t="shared" si="262"/>
        <v>OK</v>
      </c>
      <c r="Y2079" s="184" t="str">
        <f t="shared" si="263"/>
        <v>L0009142</v>
      </c>
      <c r="Z2079" s="28"/>
      <c r="AA2079" s="28"/>
      <c r="AB2079" s="23"/>
    </row>
    <row r="2080" spans="1:28" ht="15">
      <c r="A2080" s="2" t="s">
        <v>8501</v>
      </c>
      <c r="B2080" s="23" t="s">
        <v>13</v>
      </c>
      <c r="C2080" s="2" t="s">
        <v>14</v>
      </c>
      <c r="D2080" s="23" t="s">
        <v>2210</v>
      </c>
      <c r="E2080" s="2" t="s">
        <v>1327</v>
      </c>
      <c r="F2080" s="23" t="s">
        <v>15</v>
      </c>
      <c r="G2080" s="23" t="s">
        <v>3477</v>
      </c>
      <c r="H2080" s="2" t="s">
        <v>3480</v>
      </c>
      <c r="I2080" s="2" t="s">
        <v>3463</v>
      </c>
      <c r="J2080" s="81">
        <v>196.34</v>
      </c>
      <c r="K2080" s="76">
        <v>2.5</v>
      </c>
      <c r="L2080" s="80">
        <v>0.2</v>
      </c>
      <c r="M2080" s="82">
        <v>43083</v>
      </c>
      <c r="N2080" s="96" t="s">
        <v>4182</v>
      </c>
      <c r="O2080" s="23" t="s">
        <v>538</v>
      </c>
      <c r="P2080" s="23" t="s">
        <v>3465</v>
      </c>
      <c r="Q2080" s="23" t="s">
        <v>3471</v>
      </c>
      <c r="R2080" s="23" t="str">
        <f t="shared" si="259"/>
        <v>OK-Canadian-15N-7W-16</v>
      </c>
      <c r="S2080" s="23" t="str">
        <f t="shared" si="256"/>
        <v>15N-7W-16</v>
      </c>
      <c r="T2080" s="23" t="str">
        <f t="shared" si="257"/>
        <v>15</v>
      </c>
      <c r="U2080" s="23" t="str">
        <f t="shared" si="260"/>
        <v>N</v>
      </c>
      <c r="V2080" s="23" t="str">
        <f t="shared" si="258"/>
        <v>7</v>
      </c>
      <c r="W2080" s="23" t="str">
        <f t="shared" si="261"/>
        <v>W</v>
      </c>
      <c r="X2080" s="23" t="str">
        <f t="shared" si="262"/>
        <v>OK</v>
      </c>
      <c r="Y2080" s="184" t="str">
        <f t="shared" si="263"/>
        <v>L0009143</v>
      </c>
      <c r="Z2080" s="28"/>
      <c r="AA2080" s="28"/>
      <c r="AB2080" s="23"/>
    </row>
    <row r="2081" spans="1:28" ht="15">
      <c r="A2081" s="23" t="s">
        <v>8502</v>
      </c>
      <c r="B2081" s="23" t="s">
        <v>13</v>
      </c>
      <c r="C2081" s="2" t="s">
        <v>14</v>
      </c>
      <c r="D2081" s="23" t="s">
        <v>2211</v>
      </c>
      <c r="E2081" s="2" t="s">
        <v>354</v>
      </c>
      <c r="F2081" s="23" t="s">
        <v>15</v>
      </c>
      <c r="G2081" s="23" t="s">
        <v>3477</v>
      </c>
      <c r="H2081" s="2" t="s">
        <v>3480</v>
      </c>
      <c r="I2081" s="2" t="s">
        <v>3463</v>
      </c>
      <c r="J2081" s="81">
        <v>165.36</v>
      </c>
      <c r="K2081" s="76">
        <v>13.508772</v>
      </c>
      <c r="L2081" s="80">
        <v>0.2</v>
      </c>
      <c r="M2081" s="82">
        <v>43553</v>
      </c>
      <c r="N2081" s="96" t="s">
        <v>4183</v>
      </c>
      <c r="O2081" s="23" t="s">
        <v>280</v>
      </c>
      <c r="P2081" s="23" t="s">
        <v>3466</v>
      </c>
      <c r="Q2081" s="23" t="s">
        <v>3471</v>
      </c>
      <c r="R2081" s="23" t="str">
        <f t="shared" si="259"/>
        <v>OK-Canadian-16N-7W-14</v>
      </c>
      <c r="S2081" s="23" t="str">
        <f t="shared" si="256"/>
        <v>16N-7W-14</v>
      </c>
      <c r="T2081" s="23" t="str">
        <f t="shared" si="257"/>
        <v>16</v>
      </c>
      <c r="U2081" s="23" t="str">
        <f t="shared" si="260"/>
        <v>N</v>
      </c>
      <c r="V2081" s="23" t="str">
        <f t="shared" si="258"/>
        <v>7</v>
      </c>
      <c r="W2081" s="23" t="str">
        <f t="shared" si="261"/>
        <v>W</v>
      </c>
      <c r="X2081" s="23" t="str">
        <f t="shared" si="262"/>
        <v>OK</v>
      </c>
      <c r="Y2081" s="184" t="str">
        <f t="shared" si="263"/>
        <v>L0009144</v>
      </c>
      <c r="Z2081" s="28"/>
      <c r="AA2081" s="28"/>
      <c r="AB2081" s="23"/>
    </row>
    <row r="2082" spans="1:28" ht="15">
      <c r="A2082" s="2" t="s">
        <v>8503</v>
      </c>
      <c r="B2082" s="23" t="s">
        <v>13</v>
      </c>
      <c r="C2082" s="2" t="s">
        <v>14</v>
      </c>
      <c r="D2082" s="23" t="s">
        <v>2212</v>
      </c>
      <c r="E2082" s="23" t="s">
        <v>3063</v>
      </c>
      <c r="F2082" s="23" t="s">
        <v>15</v>
      </c>
      <c r="G2082" s="23" t="s">
        <v>3477</v>
      </c>
      <c r="H2082" s="2" t="s">
        <v>3480</v>
      </c>
      <c r="I2082" s="2" t="s">
        <v>3463</v>
      </c>
      <c r="J2082" s="81">
        <v>40.78</v>
      </c>
      <c r="K2082" s="76">
        <v>5</v>
      </c>
      <c r="L2082" s="80">
        <v>0.2</v>
      </c>
      <c r="M2082" s="78">
        <v>43048</v>
      </c>
      <c r="N2082" s="96" t="s">
        <v>4831</v>
      </c>
      <c r="O2082" s="23" t="s">
        <v>1933</v>
      </c>
      <c r="P2082" s="23" t="s">
        <v>3469</v>
      </c>
      <c r="Q2082" s="23" t="s">
        <v>3471</v>
      </c>
      <c r="R2082" s="23" t="str">
        <f t="shared" si="259"/>
        <v>OK-Canadian-12N-7W-23</v>
      </c>
      <c r="S2082" s="23" t="str">
        <f t="shared" si="256"/>
        <v>12N-7W-23</v>
      </c>
      <c r="T2082" s="23" t="str">
        <f t="shared" si="257"/>
        <v>12</v>
      </c>
      <c r="U2082" s="23" t="str">
        <f t="shared" si="260"/>
        <v>N</v>
      </c>
      <c r="V2082" s="23" t="str">
        <f t="shared" si="258"/>
        <v>7</v>
      </c>
      <c r="W2082" s="23" t="str">
        <f t="shared" si="261"/>
        <v>W</v>
      </c>
      <c r="X2082" s="23" t="str">
        <f t="shared" si="262"/>
        <v>OK</v>
      </c>
      <c r="Y2082" s="184" t="str">
        <f t="shared" si="263"/>
        <v>L0009145</v>
      </c>
      <c r="Z2082" s="28"/>
      <c r="AA2082" s="28"/>
      <c r="AB2082" s="23"/>
    </row>
    <row r="2083" spans="1:28" ht="15">
      <c r="A2083" s="2" t="s">
        <v>8504</v>
      </c>
      <c r="B2083" s="23" t="s">
        <v>13</v>
      </c>
      <c r="C2083" s="2" t="s">
        <v>14</v>
      </c>
      <c r="D2083" s="23" t="s">
        <v>2213</v>
      </c>
      <c r="E2083" s="23" t="s">
        <v>2692</v>
      </c>
      <c r="F2083" s="23" t="s">
        <v>15</v>
      </c>
      <c r="G2083" s="23" t="s">
        <v>3477</v>
      </c>
      <c r="H2083" s="2" t="s">
        <v>3480</v>
      </c>
      <c r="I2083" s="2" t="s">
        <v>3463</v>
      </c>
      <c r="J2083" s="81">
        <v>140.16</v>
      </c>
      <c r="K2083" s="76">
        <v>0.36549399999999999</v>
      </c>
      <c r="L2083" s="80">
        <v>0.1875</v>
      </c>
      <c r="M2083" s="82">
        <v>43021</v>
      </c>
      <c r="N2083" s="96" t="s">
        <v>5860</v>
      </c>
      <c r="O2083" s="23" t="s">
        <v>284</v>
      </c>
      <c r="P2083" s="23" t="s">
        <v>3466</v>
      </c>
      <c r="Q2083" s="23" t="s">
        <v>3471</v>
      </c>
      <c r="R2083" s="23" t="str">
        <f t="shared" si="259"/>
        <v>OK-Canadian-16N-7W-9</v>
      </c>
      <c r="S2083" s="23" t="str">
        <f t="shared" si="256"/>
        <v>16N-7W-9</v>
      </c>
      <c r="T2083" s="23" t="str">
        <f t="shared" si="257"/>
        <v>16</v>
      </c>
      <c r="U2083" s="23" t="str">
        <f t="shared" si="260"/>
        <v>N</v>
      </c>
      <c r="V2083" s="23" t="str">
        <f t="shared" si="258"/>
        <v>7</v>
      </c>
      <c r="W2083" s="23" t="str">
        <f t="shared" si="261"/>
        <v>W</v>
      </c>
      <c r="X2083" s="23" t="str">
        <f t="shared" si="262"/>
        <v>OK</v>
      </c>
      <c r="Y2083" s="184" t="str">
        <f t="shared" si="263"/>
        <v>L0009146</v>
      </c>
      <c r="Z2083" s="28"/>
      <c r="AA2083" s="28"/>
      <c r="AB2083" s="23"/>
    </row>
    <row r="2084" spans="1:28" ht="15">
      <c r="A2084" s="23" t="s">
        <v>8505</v>
      </c>
      <c r="B2084" s="23" t="s">
        <v>13</v>
      </c>
      <c r="C2084" s="2" t="s">
        <v>14</v>
      </c>
      <c r="D2084" s="23" t="s">
        <v>2214</v>
      </c>
      <c r="E2084" s="23" t="s">
        <v>1274</v>
      </c>
      <c r="F2084" s="23" t="s">
        <v>15</v>
      </c>
      <c r="G2084" s="23" t="s">
        <v>3477</v>
      </c>
      <c r="H2084" s="2" t="s">
        <v>3480</v>
      </c>
      <c r="I2084" s="2" t="s">
        <v>3463</v>
      </c>
      <c r="J2084" s="81">
        <v>82.5</v>
      </c>
      <c r="K2084" s="76">
        <v>80</v>
      </c>
      <c r="L2084" s="80">
        <v>0.2</v>
      </c>
      <c r="M2084" s="82">
        <v>42911</v>
      </c>
      <c r="N2084" s="96" t="s">
        <v>4832</v>
      </c>
      <c r="O2084" s="23" t="s">
        <v>140</v>
      </c>
      <c r="P2084" s="23" t="s">
        <v>3466</v>
      </c>
      <c r="Q2084" s="23" t="s">
        <v>3471</v>
      </c>
      <c r="R2084" s="23" t="str">
        <f t="shared" si="259"/>
        <v>OK-Canadian-16N-7W-17</v>
      </c>
      <c r="S2084" s="23" t="str">
        <f t="shared" si="256"/>
        <v>16N-7W-17</v>
      </c>
      <c r="T2084" s="23" t="str">
        <f t="shared" si="257"/>
        <v>16</v>
      </c>
      <c r="U2084" s="23" t="str">
        <f t="shared" si="260"/>
        <v>N</v>
      </c>
      <c r="V2084" s="23" t="str">
        <f t="shared" si="258"/>
        <v>7</v>
      </c>
      <c r="W2084" s="23" t="str">
        <f t="shared" si="261"/>
        <v>W</v>
      </c>
      <c r="X2084" s="23" t="str">
        <f t="shared" si="262"/>
        <v>OK</v>
      </c>
      <c r="Y2084" s="184" t="str">
        <f t="shared" si="263"/>
        <v>L0009147</v>
      </c>
      <c r="Z2084" s="28"/>
      <c r="AA2084" s="28"/>
      <c r="AB2084" s="23"/>
    </row>
    <row r="2085" spans="1:28" ht="15">
      <c r="A2085" s="2" t="s">
        <v>8506</v>
      </c>
      <c r="B2085" s="23" t="s">
        <v>13</v>
      </c>
      <c r="C2085" s="2" t="s">
        <v>14</v>
      </c>
      <c r="D2085" s="23" t="s">
        <v>2215</v>
      </c>
      <c r="E2085" s="23" t="s">
        <v>1777</v>
      </c>
      <c r="F2085" s="23" t="s">
        <v>15</v>
      </c>
      <c r="G2085" s="23" t="s">
        <v>3477</v>
      </c>
      <c r="H2085" s="2" t="s">
        <v>3480</v>
      </c>
      <c r="I2085" s="2" t="s">
        <v>3463</v>
      </c>
      <c r="J2085" s="81">
        <v>164.36</v>
      </c>
      <c r="K2085" s="76">
        <v>16</v>
      </c>
      <c r="L2085" s="80">
        <v>0.1875</v>
      </c>
      <c r="M2085" s="82">
        <v>43381</v>
      </c>
      <c r="N2085" s="96" t="s">
        <v>4184</v>
      </c>
      <c r="O2085" s="23" t="s">
        <v>242</v>
      </c>
      <c r="P2085" s="23" t="s">
        <v>3465</v>
      </c>
      <c r="Q2085" s="23" t="s">
        <v>3471</v>
      </c>
      <c r="R2085" s="23" t="str">
        <f t="shared" si="259"/>
        <v>OK-Canadian-15N-7W-15</v>
      </c>
      <c r="S2085" s="23" t="str">
        <f t="shared" si="256"/>
        <v>15N-7W-15</v>
      </c>
      <c r="T2085" s="23" t="str">
        <f t="shared" si="257"/>
        <v>15</v>
      </c>
      <c r="U2085" s="23" t="str">
        <f t="shared" si="260"/>
        <v>N</v>
      </c>
      <c r="V2085" s="23" t="str">
        <f t="shared" si="258"/>
        <v>7</v>
      </c>
      <c r="W2085" s="23" t="str">
        <f t="shared" si="261"/>
        <v>W</v>
      </c>
      <c r="X2085" s="23" t="str">
        <f t="shared" si="262"/>
        <v>OK</v>
      </c>
      <c r="Y2085" s="184" t="str">
        <f t="shared" si="263"/>
        <v>L0009148</v>
      </c>
      <c r="Z2085" s="28"/>
      <c r="AA2085" s="28"/>
      <c r="AB2085" s="23"/>
    </row>
    <row r="2086" spans="1:28" ht="15">
      <c r="A2086" s="2" t="s">
        <v>8507</v>
      </c>
      <c r="B2086" s="23" t="s">
        <v>13</v>
      </c>
      <c r="C2086" s="2" t="s">
        <v>14</v>
      </c>
      <c r="D2086" s="23" t="s">
        <v>2216</v>
      </c>
      <c r="E2086" s="23" t="s">
        <v>201</v>
      </c>
      <c r="F2086" s="23" t="s">
        <v>15</v>
      </c>
      <c r="G2086" s="23" t="s">
        <v>3477</v>
      </c>
      <c r="H2086" s="23" t="s">
        <v>3513</v>
      </c>
      <c r="I2086" s="2" t="s">
        <v>16</v>
      </c>
      <c r="J2086" s="81">
        <v>49</v>
      </c>
      <c r="K2086" s="76">
        <v>7.8100000000000003E-2</v>
      </c>
      <c r="L2086" s="80">
        <v>0.1875</v>
      </c>
      <c r="M2086" s="78">
        <v>43129</v>
      </c>
      <c r="N2086" s="96" t="s">
        <v>4185</v>
      </c>
      <c r="O2086" s="23" t="s">
        <v>683</v>
      </c>
      <c r="P2086" s="23" t="s">
        <v>3465</v>
      </c>
      <c r="Q2086" s="23" t="s">
        <v>3471</v>
      </c>
      <c r="R2086" s="23" t="str">
        <f t="shared" si="259"/>
        <v>OK-Canadian-15N-7W-7</v>
      </c>
      <c r="S2086" s="23" t="str">
        <f t="shared" si="256"/>
        <v>15N-7W-7</v>
      </c>
      <c r="T2086" s="23" t="str">
        <f t="shared" si="257"/>
        <v>15</v>
      </c>
      <c r="U2086" s="23" t="str">
        <f t="shared" si="260"/>
        <v>N</v>
      </c>
      <c r="V2086" s="23" t="str">
        <f t="shared" si="258"/>
        <v>7</v>
      </c>
      <c r="W2086" s="23" t="str">
        <f t="shared" si="261"/>
        <v>W</v>
      </c>
      <c r="X2086" s="23" t="str">
        <f t="shared" si="262"/>
        <v>OK</v>
      </c>
      <c r="Y2086" s="184" t="str">
        <f t="shared" si="263"/>
        <v>L0009149</v>
      </c>
      <c r="Z2086" s="28"/>
      <c r="AA2086" s="28"/>
      <c r="AB2086" s="23"/>
    </row>
    <row r="2087" spans="1:28" ht="15">
      <c r="A2087" s="23" t="s">
        <v>8508</v>
      </c>
      <c r="B2087" s="23" t="s">
        <v>13</v>
      </c>
      <c r="C2087" s="2" t="s">
        <v>14</v>
      </c>
      <c r="D2087" s="23" t="s">
        <v>2217</v>
      </c>
      <c r="E2087" s="2" t="s">
        <v>1396</v>
      </c>
      <c r="F2087" s="23" t="s">
        <v>15</v>
      </c>
      <c r="G2087" s="23" t="s">
        <v>3477</v>
      </c>
      <c r="H2087" s="23" t="s">
        <v>3527</v>
      </c>
      <c r="I2087" s="2" t="s">
        <v>16</v>
      </c>
      <c r="J2087" s="81">
        <v>168.38</v>
      </c>
      <c r="K2087" s="76">
        <v>1.5798616999999999</v>
      </c>
      <c r="L2087" s="80">
        <v>0.1875</v>
      </c>
      <c r="M2087" s="82">
        <v>43102</v>
      </c>
      <c r="N2087" s="96" t="s">
        <v>5861</v>
      </c>
      <c r="O2087" s="23" t="s">
        <v>177</v>
      </c>
      <c r="P2087" s="23" t="s">
        <v>3465</v>
      </c>
      <c r="Q2087" s="23" t="s">
        <v>3471</v>
      </c>
      <c r="R2087" s="23" t="str">
        <f t="shared" si="259"/>
        <v>OK-Canadian-15N-7W-18</v>
      </c>
      <c r="S2087" s="23" t="str">
        <f t="shared" si="256"/>
        <v>15N-7W-18</v>
      </c>
      <c r="T2087" s="23" t="str">
        <f t="shared" si="257"/>
        <v>15</v>
      </c>
      <c r="U2087" s="23" t="str">
        <f t="shared" si="260"/>
        <v>N</v>
      </c>
      <c r="V2087" s="23" t="str">
        <f t="shared" si="258"/>
        <v>7</v>
      </c>
      <c r="W2087" s="23" t="str">
        <f t="shared" si="261"/>
        <v>W</v>
      </c>
      <c r="X2087" s="23" t="str">
        <f t="shared" si="262"/>
        <v>OK</v>
      </c>
      <c r="Y2087" s="184" t="str">
        <f t="shared" si="263"/>
        <v>L0009150</v>
      </c>
      <c r="Z2087" s="28"/>
      <c r="AA2087" s="28"/>
      <c r="AB2087" s="23"/>
    </row>
    <row r="2088" spans="1:28" ht="15">
      <c r="A2088" s="2" t="s">
        <v>8509</v>
      </c>
      <c r="B2088" s="23" t="s">
        <v>13</v>
      </c>
      <c r="C2088" s="2" t="s">
        <v>14</v>
      </c>
      <c r="D2088" s="23" t="s">
        <v>2218</v>
      </c>
      <c r="E2088" s="2" t="s">
        <v>898</v>
      </c>
      <c r="F2088" s="23" t="s">
        <v>15</v>
      </c>
      <c r="G2088" s="23" t="s">
        <v>3477</v>
      </c>
      <c r="H2088" s="2" t="s">
        <v>3480</v>
      </c>
      <c r="I2088" s="2" t="s">
        <v>3463</v>
      </c>
      <c r="J2088" s="81">
        <v>120.33</v>
      </c>
      <c r="K2088" s="76">
        <v>2</v>
      </c>
      <c r="L2088" s="80">
        <v>0.1875</v>
      </c>
      <c r="M2088" s="82">
        <v>43036</v>
      </c>
      <c r="N2088" s="96" t="s">
        <v>4186</v>
      </c>
      <c r="O2088" s="23" t="s">
        <v>140</v>
      </c>
      <c r="P2088" s="23" t="s">
        <v>3466</v>
      </c>
      <c r="Q2088" s="23" t="s">
        <v>3471</v>
      </c>
      <c r="R2088" s="23" t="str">
        <f t="shared" si="259"/>
        <v>OK-Canadian-16N-7W-17</v>
      </c>
      <c r="S2088" s="23" t="str">
        <f t="shared" si="256"/>
        <v>16N-7W-17</v>
      </c>
      <c r="T2088" s="23" t="str">
        <f t="shared" si="257"/>
        <v>16</v>
      </c>
      <c r="U2088" s="23" t="str">
        <f t="shared" si="260"/>
        <v>N</v>
      </c>
      <c r="V2088" s="23" t="str">
        <f t="shared" si="258"/>
        <v>7</v>
      </c>
      <c r="W2088" s="23" t="str">
        <f t="shared" si="261"/>
        <v>W</v>
      </c>
      <c r="X2088" s="23" t="str">
        <f t="shared" si="262"/>
        <v>OK</v>
      </c>
      <c r="Y2088" s="184" t="str">
        <f t="shared" si="263"/>
        <v>L0009151</v>
      </c>
      <c r="Z2088" s="28"/>
      <c r="AA2088" s="28"/>
      <c r="AB2088" s="23"/>
    </row>
    <row r="2089" spans="1:28" ht="15">
      <c r="A2089" s="2" t="s">
        <v>8510</v>
      </c>
      <c r="B2089" s="23" t="s">
        <v>13</v>
      </c>
      <c r="C2089" s="2" t="s">
        <v>14</v>
      </c>
      <c r="D2089" s="23" t="s">
        <v>2219</v>
      </c>
      <c r="E2089" s="2" t="s">
        <v>955</v>
      </c>
      <c r="F2089" s="23" t="s">
        <v>15</v>
      </c>
      <c r="G2089" s="23" t="s">
        <v>3477</v>
      </c>
      <c r="H2089" s="23" t="s">
        <v>3513</v>
      </c>
      <c r="I2089" s="2" t="s">
        <v>16</v>
      </c>
      <c r="J2089" s="81">
        <v>53.75</v>
      </c>
      <c r="K2089" s="76">
        <v>7.8100000000000003E-2</v>
      </c>
      <c r="L2089" s="80">
        <v>0.1875</v>
      </c>
      <c r="M2089" s="82">
        <v>43606</v>
      </c>
      <c r="N2089" s="96" t="s">
        <v>4187</v>
      </c>
      <c r="O2089" s="23" t="s">
        <v>683</v>
      </c>
      <c r="P2089" s="23" t="s">
        <v>3465</v>
      </c>
      <c r="Q2089" s="23" t="s">
        <v>3471</v>
      </c>
      <c r="R2089" s="23" t="str">
        <f t="shared" si="259"/>
        <v>OK-Canadian-15N-7W-7</v>
      </c>
      <c r="S2089" s="23" t="str">
        <f t="shared" si="256"/>
        <v>15N-7W-7</v>
      </c>
      <c r="T2089" s="23" t="str">
        <f t="shared" si="257"/>
        <v>15</v>
      </c>
      <c r="U2089" s="23" t="str">
        <f t="shared" si="260"/>
        <v>N</v>
      </c>
      <c r="V2089" s="23" t="str">
        <f t="shared" si="258"/>
        <v>7</v>
      </c>
      <c r="W2089" s="23" t="str">
        <f t="shared" si="261"/>
        <v>W</v>
      </c>
      <c r="X2089" s="23" t="str">
        <f t="shared" si="262"/>
        <v>OK</v>
      </c>
      <c r="Y2089" s="184" t="str">
        <f t="shared" si="263"/>
        <v>L0009152</v>
      </c>
      <c r="Z2089" s="28"/>
      <c r="AA2089" s="28"/>
      <c r="AB2089" s="23"/>
    </row>
    <row r="2090" spans="1:28" ht="15">
      <c r="A2090" s="23" t="s">
        <v>8511</v>
      </c>
      <c r="B2090" s="23" t="s">
        <v>13</v>
      </c>
      <c r="C2090" s="2" t="s">
        <v>14</v>
      </c>
      <c r="D2090" s="23" t="s">
        <v>2220</v>
      </c>
      <c r="E2090" s="2" t="s">
        <v>215</v>
      </c>
      <c r="F2090" s="23" t="s">
        <v>15</v>
      </c>
      <c r="G2090" s="23" t="s">
        <v>3477</v>
      </c>
      <c r="H2090" s="23" t="s">
        <v>3527</v>
      </c>
      <c r="I2090" s="2" t="s">
        <v>16</v>
      </c>
      <c r="J2090" s="81">
        <v>162.61000000000001</v>
      </c>
      <c r="K2090" s="76">
        <v>0.4864</v>
      </c>
      <c r="L2090" s="80">
        <v>0.2</v>
      </c>
      <c r="M2090" s="78">
        <v>43112</v>
      </c>
      <c r="N2090" s="96" t="s">
        <v>5862</v>
      </c>
      <c r="O2090" s="23" t="s">
        <v>177</v>
      </c>
      <c r="P2090" s="23" t="s">
        <v>3465</v>
      </c>
      <c r="Q2090" s="23" t="s">
        <v>3471</v>
      </c>
      <c r="R2090" s="23" t="str">
        <f t="shared" si="259"/>
        <v>OK-Canadian-15N-7W-18</v>
      </c>
      <c r="S2090" s="23" t="str">
        <f t="shared" si="256"/>
        <v>15N-7W-18</v>
      </c>
      <c r="T2090" s="23" t="str">
        <f t="shared" si="257"/>
        <v>15</v>
      </c>
      <c r="U2090" s="23" t="str">
        <f t="shared" si="260"/>
        <v>N</v>
      </c>
      <c r="V2090" s="23" t="str">
        <f t="shared" si="258"/>
        <v>7</v>
      </c>
      <c r="W2090" s="23" t="str">
        <f t="shared" si="261"/>
        <v>W</v>
      </c>
      <c r="X2090" s="23" t="str">
        <f t="shared" si="262"/>
        <v>OK</v>
      </c>
      <c r="Y2090" s="184" t="str">
        <f t="shared" si="263"/>
        <v>L0009153</v>
      </c>
      <c r="Z2090" s="28"/>
      <c r="AA2090" s="28"/>
      <c r="AB2090" s="23"/>
    </row>
    <row r="2091" spans="1:28" ht="15">
      <c r="A2091" s="2" t="s">
        <v>8512</v>
      </c>
      <c r="B2091" s="23" t="s">
        <v>13</v>
      </c>
      <c r="C2091" s="2" t="s">
        <v>14</v>
      </c>
      <c r="D2091" s="23" t="s">
        <v>2221</v>
      </c>
      <c r="E2091" s="23" t="s">
        <v>1777</v>
      </c>
      <c r="F2091" s="23" t="s">
        <v>15</v>
      </c>
      <c r="G2091" s="23" t="s">
        <v>3477</v>
      </c>
      <c r="H2091" s="23" t="s">
        <v>3513</v>
      </c>
      <c r="I2091" s="2" t="s">
        <v>16</v>
      </c>
      <c r="J2091" s="81">
        <v>46.22</v>
      </c>
      <c r="K2091" s="76">
        <v>0.1953</v>
      </c>
      <c r="L2091" s="80">
        <v>0.2</v>
      </c>
      <c r="M2091" s="82">
        <v>43138</v>
      </c>
      <c r="N2091" s="96" t="s">
        <v>4188</v>
      </c>
      <c r="O2091" s="23" t="s">
        <v>683</v>
      </c>
      <c r="P2091" s="23" t="s">
        <v>3465</v>
      </c>
      <c r="Q2091" s="23" t="s">
        <v>3471</v>
      </c>
      <c r="R2091" s="23" t="str">
        <f t="shared" si="259"/>
        <v>OK-Canadian-15N-7W-7</v>
      </c>
      <c r="S2091" s="23" t="str">
        <f t="shared" si="256"/>
        <v>15N-7W-7</v>
      </c>
      <c r="T2091" s="23" t="str">
        <f t="shared" si="257"/>
        <v>15</v>
      </c>
      <c r="U2091" s="23" t="str">
        <f t="shared" si="260"/>
        <v>N</v>
      </c>
      <c r="V2091" s="23" t="str">
        <f t="shared" si="258"/>
        <v>7</v>
      </c>
      <c r="W2091" s="23" t="str">
        <f t="shared" si="261"/>
        <v>W</v>
      </c>
      <c r="X2091" s="23" t="str">
        <f t="shared" si="262"/>
        <v>OK</v>
      </c>
      <c r="Y2091" s="184" t="str">
        <f t="shared" si="263"/>
        <v>L0009154</v>
      </c>
      <c r="Z2091" s="28"/>
      <c r="AA2091" s="28"/>
      <c r="AB2091" s="23"/>
    </row>
    <row r="2092" spans="1:28" ht="15">
      <c r="A2092" s="2" t="s">
        <v>8513</v>
      </c>
      <c r="B2092" s="23" t="s">
        <v>13</v>
      </c>
      <c r="C2092" s="2" t="s">
        <v>14</v>
      </c>
      <c r="D2092" s="23" t="s">
        <v>399</v>
      </c>
      <c r="E2092" s="2" t="s">
        <v>1177</v>
      </c>
      <c r="F2092" s="23" t="s">
        <v>15</v>
      </c>
      <c r="G2092" s="23" t="s">
        <v>3477</v>
      </c>
      <c r="H2092" s="23" t="s">
        <v>3519</v>
      </c>
      <c r="I2092" s="2" t="s">
        <v>16</v>
      </c>
      <c r="J2092" s="81">
        <v>162.51</v>
      </c>
      <c r="K2092" s="76">
        <v>1.5416666999999999</v>
      </c>
      <c r="L2092" s="80">
        <v>0.2</v>
      </c>
      <c r="M2092" s="82">
        <v>43148</v>
      </c>
      <c r="N2092" s="96" t="s">
        <v>5863</v>
      </c>
      <c r="O2092" s="23" t="s">
        <v>151</v>
      </c>
      <c r="P2092" s="23" t="s">
        <v>3465</v>
      </c>
      <c r="Q2092" s="23" t="s">
        <v>3472</v>
      </c>
      <c r="R2092" s="23" t="str">
        <f t="shared" si="259"/>
        <v>OK-Canadian-15N-8W-4</v>
      </c>
      <c r="S2092" s="23" t="str">
        <f t="shared" si="256"/>
        <v>15N-8W-4</v>
      </c>
      <c r="T2092" s="23" t="str">
        <f t="shared" si="257"/>
        <v>15</v>
      </c>
      <c r="U2092" s="23" t="str">
        <f t="shared" si="260"/>
        <v>N</v>
      </c>
      <c r="V2092" s="23" t="str">
        <f t="shared" si="258"/>
        <v>8</v>
      </c>
      <c r="W2092" s="23" t="str">
        <f t="shared" si="261"/>
        <v>W</v>
      </c>
      <c r="X2092" s="23" t="str">
        <f t="shared" si="262"/>
        <v>OK</v>
      </c>
      <c r="Y2092" s="184" t="str">
        <f t="shared" si="263"/>
        <v>L0009155</v>
      </c>
      <c r="Z2092" s="28"/>
      <c r="AA2092" s="28"/>
      <c r="AB2092" s="23"/>
    </row>
    <row r="2093" spans="1:28" ht="15">
      <c r="A2093" s="23" t="s">
        <v>8514</v>
      </c>
      <c r="B2093" s="23" t="s">
        <v>13</v>
      </c>
      <c r="C2093" s="2" t="s">
        <v>14</v>
      </c>
      <c r="D2093" s="23" t="s">
        <v>2222</v>
      </c>
      <c r="E2093" s="23" t="s">
        <v>3188</v>
      </c>
      <c r="F2093" s="23" t="s">
        <v>15</v>
      </c>
      <c r="G2093" s="23" t="s">
        <v>3477</v>
      </c>
      <c r="H2093" s="23" t="s">
        <v>3513</v>
      </c>
      <c r="I2093" s="2" t="s">
        <v>16</v>
      </c>
      <c r="J2093" s="81">
        <v>80.02</v>
      </c>
      <c r="K2093" s="76">
        <v>0.1153846</v>
      </c>
      <c r="L2093" s="80">
        <v>0.2</v>
      </c>
      <c r="M2093" s="82">
        <v>43689</v>
      </c>
      <c r="N2093" s="96" t="s">
        <v>4189</v>
      </c>
      <c r="O2093" s="23" t="s">
        <v>115</v>
      </c>
      <c r="P2093" s="23" t="s">
        <v>3465</v>
      </c>
      <c r="Q2093" s="23" t="s">
        <v>3471</v>
      </c>
      <c r="R2093" s="23" t="str">
        <f t="shared" si="259"/>
        <v>OK-Canadian-15N-7W-6</v>
      </c>
      <c r="S2093" s="23" t="str">
        <f t="shared" si="256"/>
        <v>15N-7W-6</v>
      </c>
      <c r="T2093" s="23" t="str">
        <f t="shared" si="257"/>
        <v>15</v>
      </c>
      <c r="U2093" s="23" t="str">
        <f t="shared" si="260"/>
        <v>N</v>
      </c>
      <c r="V2093" s="23" t="str">
        <f t="shared" si="258"/>
        <v>7</v>
      </c>
      <c r="W2093" s="23" t="str">
        <f t="shared" si="261"/>
        <v>W</v>
      </c>
      <c r="X2093" s="23" t="str">
        <f t="shared" si="262"/>
        <v>OK</v>
      </c>
      <c r="Y2093" s="184" t="str">
        <f t="shared" si="263"/>
        <v>L0009156</v>
      </c>
      <c r="Z2093" s="28"/>
      <c r="AA2093" s="28"/>
      <c r="AB2093" s="23"/>
    </row>
    <row r="2094" spans="1:28" ht="15">
      <c r="A2094" s="2" t="s">
        <v>8515</v>
      </c>
      <c r="B2094" s="23" t="s">
        <v>13</v>
      </c>
      <c r="C2094" s="2" t="s">
        <v>14</v>
      </c>
      <c r="D2094" s="23" t="s">
        <v>2223</v>
      </c>
      <c r="E2094" s="2" t="s">
        <v>1396</v>
      </c>
      <c r="F2094" s="23" t="s">
        <v>15</v>
      </c>
      <c r="G2094" s="23" t="s">
        <v>3477</v>
      </c>
      <c r="H2094" s="23" t="s">
        <v>3513</v>
      </c>
      <c r="I2094" s="2" t="s">
        <v>16</v>
      </c>
      <c r="J2094" s="81">
        <v>199.5</v>
      </c>
      <c r="K2094" s="76">
        <v>8.0579499999999999</v>
      </c>
      <c r="L2094" s="80">
        <v>0.1875</v>
      </c>
      <c r="M2094" s="78">
        <v>43202</v>
      </c>
      <c r="N2094" s="96" t="s">
        <v>4833</v>
      </c>
      <c r="O2094" s="23" t="s">
        <v>115</v>
      </c>
      <c r="P2094" s="23" t="s">
        <v>3465</v>
      </c>
      <c r="Q2094" s="23" t="s">
        <v>3471</v>
      </c>
      <c r="R2094" s="23" t="str">
        <f t="shared" si="259"/>
        <v>OK-Canadian-15N-7W-6</v>
      </c>
      <c r="S2094" s="23" t="str">
        <f t="shared" si="256"/>
        <v>15N-7W-6</v>
      </c>
      <c r="T2094" s="23" t="str">
        <f t="shared" si="257"/>
        <v>15</v>
      </c>
      <c r="U2094" s="23" t="str">
        <f t="shared" si="260"/>
        <v>N</v>
      </c>
      <c r="V2094" s="23" t="str">
        <f t="shared" si="258"/>
        <v>7</v>
      </c>
      <c r="W2094" s="23" t="str">
        <f t="shared" si="261"/>
        <v>W</v>
      </c>
      <c r="X2094" s="23" t="str">
        <f t="shared" si="262"/>
        <v>OK</v>
      </c>
      <c r="Y2094" s="184" t="str">
        <f t="shared" si="263"/>
        <v>L0009157</v>
      </c>
      <c r="Z2094" s="28"/>
      <c r="AA2094" s="28"/>
      <c r="AB2094" s="23"/>
    </row>
    <row r="2095" spans="1:28" ht="15">
      <c r="A2095" s="2" t="s">
        <v>8516</v>
      </c>
      <c r="B2095" s="23" t="s">
        <v>13</v>
      </c>
      <c r="C2095" s="2" t="s">
        <v>14</v>
      </c>
      <c r="D2095" s="23" t="s">
        <v>2224</v>
      </c>
      <c r="E2095" s="23" t="s">
        <v>3126</v>
      </c>
      <c r="F2095" s="23" t="s">
        <v>15</v>
      </c>
      <c r="G2095" s="23" t="s">
        <v>3477</v>
      </c>
      <c r="H2095" s="23" t="s">
        <v>3511</v>
      </c>
      <c r="I2095" s="2" t="s">
        <v>16</v>
      </c>
      <c r="J2095" s="81">
        <v>80.790000000000006</v>
      </c>
      <c r="K2095" s="76">
        <v>1.2749999999999999</v>
      </c>
      <c r="L2095" s="80">
        <v>0.1875</v>
      </c>
      <c r="M2095" s="82">
        <v>43135</v>
      </c>
      <c r="N2095" s="96" t="s">
        <v>4190</v>
      </c>
      <c r="O2095" s="23" t="s">
        <v>265</v>
      </c>
      <c r="P2095" s="23" t="s">
        <v>3466</v>
      </c>
      <c r="Q2095" s="23" t="s">
        <v>3473</v>
      </c>
      <c r="R2095" s="23" t="str">
        <f t="shared" si="259"/>
        <v>OK-Canadian-16N-9W-12</v>
      </c>
      <c r="S2095" s="23" t="str">
        <f t="shared" si="256"/>
        <v>16N-9W-12</v>
      </c>
      <c r="T2095" s="23" t="str">
        <f t="shared" si="257"/>
        <v>16</v>
      </c>
      <c r="U2095" s="23" t="str">
        <f t="shared" si="260"/>
        <v>N</v>
      </c>
      <c r="V2095" s="23" t="str">
        <f t="shared" si="258"/>
        <v>9</v>
      </c>
      <c r="W2095" s="23" t="str">
        <f t="shared" si="261"/>
        <v>W</v>
      </c>
      <c r="X2095" s="23" t="str">
        <f t="shared" si="262"/>
        <v>OK</v>
      </c>
      <c r="Y2095" s="184" t="str">
        <f t="shared" si="263"/>
        <v>L0009158</v>
      </c>
      <c r="Z2095" s="28"/>
      <c r="AA2095" s="28"/>
      <c r="AB2095" s="23"/>
    </row>
    <row r="2096" spans="1:28" ht="15">
      <c r="A2096" s="23" t="s">
        <v>8517</v>
      </c>
      <c r="B2096" s="23" t="s">
        <v>13</v>
      </c>
      <c r="C2096" s="2" t="s">
        <v>14</v>
      </c>
      <c r="D2096" s="23" t="s">
        <v>2225</v>
      </c>
      <c r="E2096" s="23" t="s">
        <v>3188</v>
      </c>
      <c r="F2096" s="23" t="s">
        <v>15</v>
      </c>
      <c r="G2096" s="23" t="s">
        <v>3477</v>
      </c>
      <c r="H2096" s="79" t="s">
        <v>3513</v>
      </c>
      <c r="I2096" s="2" t="s">
        <v>16</v>
      </c>
      <c r="J2096" s="81">
        <v>195.58</v>
      </c>
      <c r="K2096" s="76">
        <v>0.37263180000000001</v>
      </c>
      <c r="L2096" s="80">
        <v>0.1875</v>
      </c>
      <c r="M2096" s="82">
        <v>43206</v>
      </c>
      <c r="N2096" s="96" t="s">
        <v>4191</v>
      </c>
      <c r="O2096" s="23" t="s">
        <v>115</v>
      </c>
      <c r="P2096" s="23" t="s">
        <v>3465</v>
      </c>
      <c r="Q2096" s="23" t="s">
        <v>3471</v>
      </c>
      <c r="R2096" s="23" t="str">
        <f t="shared" si="259"/>
        <v>OK-Canadian-15N-7W-6</v>
      </c>
      <c r="S2096" s="23" t="str">
        <f t="shared" si="256"/>
        <v>15N-7W-6</v>
      </c>
      <c r="T2096" s="23" t="str">
        <f t="shared" si="257"/>
        <v>15</v>
      </c>
      <c r="U2096" s="23" t="str">
        <f t="shared" si="260"/>
        <v>N</v>
      </c>
      <c r="V2096" s="23" t="str">
        <f t="shared" si="258"/>
        <v>7</v>
      </c>
      <c r="W2096" s="23" t="str">
        <f t="shared" si="261"/>
        <v>W</v>
      </c>
      <c r="X2096" s="23" t="str">
        <f t="shared" si="262"/>
        <v>OK</v>
      </c>
      <c r="Y2096" s="184" t="str">
        <f t="shared" si="263"/>
        <v>L0009159</v>
      </c>
      <c r="Z2096" s="28"/>
      <c r="AA2096" s="28"/>
      <c r="AB2096" s="23"/>
    </row>
    <row r="2097" spans="1:28" ht="15">
      <c r="A2097" s="2" t="s">
        <v>8518</v>
      </c>
      <c r="B2097" s="23" t="s">
        <v>13</v>
      </c>
      <c r="C2097" s="2" t="s">
        <v>14</v>
      </c>
      <c r="D2097" s="23" t="s">
        <v>2226</v>
      </c>
      <c r="E2097" s="2" t="s">
        <v>995</v>
      </c>
      <c r="F2097" s="23" t="s">
        <v>15</v>
      </c>
      <c r="G2097" s="23" t="s">
        <v>3477</v>
      </c>
      <c r="H2097" s="79" t="s">
        <v>3531</v>
      </c>
      <c r="I2097" s="2" t="s">
        <v>16</v>
      </c>
      <c r="J2097" s="81">
        <v>171.52</v>
      </c>
      <c r="K2097" s="76">
        <v>80</v>
      </c>
      <c r="L2097" s="80">
        <v>0.125</v>
      </c>
      <c r="M2097" s="82">
        <v>22248</v>
      </c>
      <c r="N2097" s="96" t="s">
        <v>4834</v>
      </c>
      <c r="O2097" s="23" t="s">
        <v>135</v>
      </c>
      <c r="P2097" s="23" t="s">
        <v>3465</v>
      </c>
      <c r="Q2097" s="23" t="s">
        <v>3471</v>
      </c>
      <c r="R2097" s="23" t="str">
        <f t="shared" si="259"/>
        <v>OK-Canadian-15N-7W-8</v>
      </c>
      <c r="S2097" s="23" t="str">
        <f t="shared" si="256"/>
        <v>15N-7W-8</v>
      </c>
      <c r="T2097" s="23" t="str">
        <f t="shared" si="257"/>
        <v>15</v>
      </c>
      <c r="U2097" s="23" t="str">
        <f t="shared" si="260"/>
        <v>N</v>
      </c>
      <c r="V2097" s="23" t="str">
        <f t="shared" si="258"/>
        <v>7</v>
      </c>
      <c r="W2097" s="23" t="str">
        <f t="shared" si="261"/>
        <v>W</v>
      </c>
      <c r="X2097" s="23" t="str">
        <f t="shared" si="262"/>
        <v>OK</v>
      </c>
      <c r="Y2097" s="184" t="str">
        <f t="shared" si="263"/>
        <v>L0009160</v>
      </c>
      <c r="Z2097" s="28"/>
      <c r="AA2097" s="28"/>
      <c r="AB2097" s="23"/>
    </row>
    <row r="2098" spans="1:28" ht="15">
      <c r="A2098" s="2" t="s">
        <v>8519</v>
      </c>
      <c r="B2098" s="23" t="s">
        <v>13</v>
      </c>
      <c r="C2098" s="2" t="s">
        <v>14</v>
      </c>
      <c r="D2098" s="23" t="s">
        <v>2227</v>
      </c>
      <c r="E2098" s="23" t="s">
        <v>2552</v>
      </c>
      <c r="F2098" s="23" t="s">
        <v>15</v>
      </c>
      <c r="G2098" s="23" t="s">
        <v>3477</v>
      </c>
      <c r="H2098" s="79" t="s">
        <v>3531</v>
      </c>
      <c r="I2098" s="2" t="s">
        <v>16</v>
      </c>
      <c r="J2098" s="81">
        <v>105.55</v>
      </c>
      <c r="K2098" s="76">
        <v>48.333334000000001</v>
      </c>
      <c r="L2098" s="80">
        <v>0.125</v>
      </c>
      <c r="M2098" s="82">
        <v>24807</v>
      </c>
      <c r="N2098" s="96" t="s">
        <v>5864</v>
      </c>
      <c r="O2098" s="23" t="s">
        <v>135</v>
      </c>
      <c r="P2098" s="23" t="s">
        <v>3465</v>
      </c>
      <c r="Q2098" s="23" t="s">
        <v>3471</v>
      </c>
      <c r="R2098" s="23" t="str">
        <f t="shared" si="259"/>
        <v>OK-Canadian-15N-7W-8</v>
      </c>
      <c r="S2098" s="23" t="str">
        <f t="shared" si="256"/>
        <v>15N-7W-8</v>
      </c>
      <c r="T2098" s="23" t="str">
        <f t="shared" si="257"/>
        <v>15</v>
      </c>
      <c r="U2098" s="23" t="str">
        <f t="shared" si="260"/>
        <v>N</v>
      </c>
      <c r="V2098" s="23" t="str">
        <f t="shared" si="258"/>
        <v>7</v>
      </c>
      <c r="W2098" s="23" t="str">
        <f t="shared" si="261"/>
        <v>W</v>
      </c>
      <c r="X2098" s="23" t="str">
        <f t="shared" si="262"/>
        <v>OK</v>
      </c>
      <c r="Y2098" s="184" t="str">
        <f t="shared" si="263"/>
        <v>L0009161</v>
      </c>
      <c r="Z2098" s="28"/>
      <c r="AA2098" s="28"/>
      <c r="AB2098" s="23"/>
    </row>
    <row r="2099" spans="1:28" ht="15">
      <c r="A2099" s="23" t="s">
        <v>8520</v>
      </c>
      <c r="B2099" s="23" t="s">
        <v>13</v>
      </c>
      <c r="C2099" s="2" t="s">
        <v>14</v>
      </c>
      <c r="D2099" s="23" t="s">
        <v>2228</v>
      </c>
      <c r="E2099" s="23" t="s">
        <v>2552</v>
      </c>
      <c r="F2099" s="23" t="s">
        <v>15</v>
      </c>
      <c r="G2099" s="23" t="s">
        <v>3477</v>
      </c>
      <c r="H2099" s="79" t="s">
        <v>3531</v>
      </c>
      <c r="I2099" s="2" t="s">
        <v>16</v>
      </c>
      <c r="J2099" s="81">
        <v>219.97</v>
      </c>
      <c r="K2099" s="76">
        <v>18.75</v>
      </c>
      <c r="L2099" s="80">
        <v>0.125</v>
      </c>
      <c r="M2099" s="82">
        <v>21883</v>
      </c>
      <c r="N2099" s="96" t="s">
        <v>5865</v>
      </c>
      <c r="O2099" s="23" t="s">
        <v>135</v>
      </c>
      <c r="P2099" s="23" t="s">
        <v>3465</v>
      </c>
      <c r="Q2099" s="23" t="s">
        <v>3471</v>
      </c>
      <c r="R2099" s="23" t="str">
        <f t="shared" si="259"/>
        <v>OK-Canadian-15N-7W-8</v>
      </c>
      <c r="S2099" s="23" t="str">
        <f t="shared" si="256"/>
        <v>15N-7W-8</v>
      </c>
      <c r="T2099" s="23" t="str">
        <f t="shared" si="257"/>
        <v>15</v>
      </c>
      <c r="U2099" s="23" t="str">
        <f t="shared" si="260"/>
        <v>N</v>
      </c>
      <c r="V2099" s="23" t="str">
        <f t="shared" si="258"/>
        <v>7</v>
      </c>
      <c r="W2099" s="23" t="str">
        <f t="shared" si="261"/>
        <v>W</v>
      </c>
      <c r="X2099" s="23" t="str">
        <f t="shared" si="262"/>
        <v>OK</v>
      </c>
      <c r="Y2099" s="184" t="str">
        <f t="shared" si="263"/>
        <v>L0009162</v>
      </c>
      <c r="Z2099" s="28"/>
      <c r="AA2099" s="28"/>
      <c r="AB2099" s="23"/>
    </row>
    <row r="2100" spans="1:28" ht="15">
      <c r="A2100" s="2" t="s">
        <v>8521</v>
      </c>
      <c r="B2100" s="23" t="s">
        <v>13</v>
      </c>
      <c r="C2100" s="2" t="s">
        <v>14</v>
      </c>
      <c r="D2100" s="23" t="s">
        <v>2229</v>
      </c>
      <c r="E2100" s="23" t="s">
        <v>2692</v>
      </c>
      <c r="F2100" s="23" t="s">
        <v>15</v>
      </c>
      <c r="G2100" s="23" t="s">
        <v>3477</v>
      </c>
      <c r="H2100" s="79" t="s">
        <v>3531</v>
      </c>
      <c r="I2100" s="2" t="s">
        <v>16</v>
      </c>
      <c r="J2100" s="81">
        <v>54.59</v>
      </c>
      <c r="K2100" s="76">
        <v>27.5</v>
      </c>
      <c r="L2100" s="80">
        <v>0.125</v>
      </c>
      <c r="M2100" s="82">
        <v>20971</v>
      </c>
      <c r="N2100" s="96" t="s">
        <v>4835</v>
      </c>
      <c r="O2100" s="23" t="s">
        <v>135</v>
      </c>
      <c r="P2100" s="23" t="s">
        <v>3465</v>
      </c>
      <c r="Q2100" s="23" t="s">
        <v>3471</v>
      </c>
      <c r="R2100" s="23" t="str">
        <f t="shared" si="259"/>
        <v>OK-Canadian-15N-7W-8</v>
      </c>
      <c r="S2100" s="23" t="str">
        <f t="shared" si="256"/>
        <v>15N-7W-8</v>
      </c>
      <c r="T2100" s="23" t="str">
        <f t="shared" si="257"/>
        <v>15</v>
      </c>
      <c r="U2100" s="23" t="str">
        <f t="shared" si="260"/>
        <v>N</v>
      </c>
      <c r="V2100" s="23" t="str">
        <f t="shared" si="258"/>
        <v>7</v>
      </c>
      <c r="W2100" s="23" t="str">
        <f t="shared" si="261"/>
        <v>W</v>
      </c>
      <c r="X2100" s="23" t="str">
        <f t="shared" si="262"/>
        <v>OK</v>
      </c>
      <c r="Y2100" s="184" t="str">
        <f t="shared" si="263"/>
        <v>L0009163</v>
      </c>
      <c r="Z2100" s="28"/>
      <c r="AA2100" s="28"/>
      <c r="AB2100" s="23"/>
    </row>
    <row r="2101" spans="1:28" ht="15">
      <c r="A2101" s="2" t="s">
        <v>8522</v>
      </c>
      <c r="B2101" s="23" t="s">
        <v>13</v>
      </c>
      <c r="C2101" s="2" t="s">
        <v>14</v>
      </c>
      <c r="D2101" s="23" t="s">
        <v>2230</v>
      </c>
      <c r="E2101" s="2" t="s">
        <v>1177</v>
      </c>
      <c r="F2101" s="23" t="s">
        <v>15</v>
      </c>
      <c r="G2101" s="23" t="s">
        <v>3477</v>
      </c>
      <c r="H2101" s="79" t="s">
        <v>3531</v>
      </c>
      <c r="I2101" s="2" t="s">
        <v>16</v>
      </c>
      <c r="J2101" s="81">
        <v>36.630000000000003</v>
      </c>
      <c r="K2101" s="76">
        <v>2.5</v>
      </c>
      <c r="L2101" s="80">
        <v>0.125</v>
      </c>
      <c r="M2101" s="82">
        <v>22287</v>
      </c>
      <c r="N2101" s="96" t="s">
        <v>5866</v>
      </c>
      <c r="O2101" s="23" t="s">
        <v>135</v>
      </c>
      <c r="P2101" s="23" t="s">
        <v>3465</v>
      </c>
      <c r="Q2101" s="23" t="s">
        <v>3471</v>
      </c>
      <c r="R2101" s="23" t="str">
        <f t="shared" si="259"/>
        <v>OK-Canadian-15N-7W-8</v>
      </c>
      <c r="S2101" s="23" t="str">
        <f t="shared" si="256"/>
        <v>15N-7W-8</v>
      </c>
      <c r="T2101" s="23" t="str">
        <f t="shared" si="257"/>
        <v>15</v>
      </c>
      <c r="U2101" s="23" t="str">
        <f t="shared" si="260"/>
        <v>N</v>
      </c>
      <c r="V2101" s="23" t="str">
        <f t="shared" si="258"/>
        <v>7</v>
      </c>
      <c r="W2101" s="23" t="str">
        <f t="shared" si="261"/>
        <v>W</v>
      </c>
      <c r="X2101" s="23" t="str">
        <f t="shared" si="262"/>
        <v>OK</v>
      </c>
      <c r="Y2101" s="184" t="str">
        <f t="shared" si="263"/>
        <v>L0009164</v>
      </c>
      <c r="Z2101" s="28"/>
      <c r="AA2101" s="28"/>
      <c r="AB2101" s="23"/>
    </row>
    <row r="2102" spans="1:28" ht="15">
      <c r="A2102" s="23" t="s">
        <v>8523</v>
      </c>
      <c r="B2102" s="23" t="s">
        <v>13</v>
      </c>
      <c r="C2102" s="2" t="s">
        <v>14</v>
      </c>
      <c r="D2102" s="23" t="s">
        <v>2231</v>
      </c>
      <c r="E2102" s="23" t="s">
        <v>2276</v>
      </c>
      <c r="F2102" s="23" t="s">
        <v>15</v>
      </c>
      <c r="G2102" s="23" t="s">
        <v>3477</v>
      </c>
      <c r="H2102" s="79" t="s">
        <v>3531</v>
      </c>
      <c r="I2102" s="2" t="s">
        <v>16</v>
      </c>
      <c r="J2102" s="81">
        <v>79.11</v>
      </c>
      <c r="K2102" s="76">
        <v>6.6666667000000004</v>
      </c>
      <c r="L2102" s="80">
        <v>0.125</v>
      </c>
      <c r="M2102" s="82">
        <v>24768</v>
      </c>
      <c r="N2102" s="96" t="s">
        <v>4836</v>
      </c>
      <c r="O2102" s="23" t="s">
        <v>135</v>
      </c>
      <c r="P2102" s="23" t="s">
        <v>3465</v>
      </c>
      <c r="Q2102" s="23" t="s">
        <v>3471</v>
      </c>
      <c r="R2102" s="23" t="str">
        <f t="shared" si="259"/>
        <v>OK-Canadian-15N-7W-8</v>
      </c>
      <c r="S2102" s="23" t="str">
        <f t="shared" si="256"/>
        <v>15N-7W-8</v>
      </c>
      <c r="T2102" s="23" t="str">
        <f t="shared" si="257"/>
        <v>15</v>
      </c>
      <c r="U2102" s="23" t="str">
        <f t="shared" si="260"/>
        <v>N</v>
      </c>
      <c r="V2102" s="23" t="str">
        <f t="shared" si="258"/>
        <v>7</v>
      </c>
      <c r="W2102" s="23" t="str">
        <f t="shared" si="261"/>
        <v>W</v>
      </c>
      <c r="X2102" s="23" t="str">
        <f t="shared" si="262"/>
        <v>OK</v>
      </c>
      <c r="Y2102" s="184" t="str">
        <f t="shared" si="263"/>
        <v>L0009165</v>
      </c>
      <c r="Z2102" s="28"/>
      <c r="AA2102" s="28"/>
      <c r="AB2102" s="23"/>
    </row>
    <row r="2103" spans="1:28" ht="15">
      <c r="A2103" s="2" t="s">
        <v>8524</v>
      </c>
      <c r="B2103" s="23" t="s">
        <v>13</v>
      </c>
      <c r="C2103" s="2" t="s">
        <v>14</v>
      </c>
      <c r="D2103" s="23" t="s">
        <v>2232</v>
      </c>
      <c r="E2103" s="23" t="s">
        <v>2692</v>
      </c>
      <c r="F2103" s="23" t="s">
        <v>15</v>
      </c>
      <c r="G2103" s="23" t="s">
        <v>3477</v>
      </c>
      <c r="H2103" s="79" t="s">
        <v>3531</v>
      </c>
      <c r="I2103" s="2" t="s">
        <v>16</v>
      </c>
      <c r="J2103" s="81">
        <v>248.53</v>
      </c>
      <c r="K2103" s="76">
        <v>38.75</v>
      </c>
      <c r="L2103" s="80">
        <v>0.125</v>
      </c>
      <c r="M2103" s="82">
        <v>21883</v>
      </c>
      <c r="N2103" s="96" t="s">
        <v>5867</v>
      </c>
      <c r="O2103" s="23" t="s">
        <v>135</v>
      </c>
      <c r="P2103" s="23" t="s">
        <v>3465</v>
      </c>
      <c r="Q2103" s="23" t="s">
        <v>3471</v>
      </c>
      <c r="R2103" s="23" t="str">
        <f t="shared" si="259"/>
        <v>OK-Canadian-15N-7W-8</v>
      </c>
      <c r="S2103" s="23" t="str">
        <f t="shared" si="256"/>
        <v>15N-7W-8</v>
      </c>
      <c r="T2103" s="23" t="str">
        <f t="shared" si="257"/>
        <v>15</v>
      </c>
      <c r="U2103" s="23" t="str">
        <f t="shared" si="260"/>
        <v>N</v>
      </c>
      <c r="V2103" s="23" t="str">
        <f t="shared" si="258"/>
        <v>7</v>
      </c>
      <c r="W2103" s="23" t="str">
        <f t="shared" si="261"/>
        <v>W</v>
      </c>
      <c r="X2103" s="23" t="str">
        <f t="shared" si="262"/>
        <v>OK</v>
      </c>
      <c r="Y2103" s="184" t="str">
        <f t="shared" si="263"/>
        <v>L0009166</v>
      </c>
      <c r="Z2103" s="28"/>
      <c r="AA2103" s="28"/>
      <c r="AB2103" s="23"/>
    </row>
    <row r="2104" spans="1:28" ht="15">
      <c r="A2104" s="2" t="s">
        <v>8525</v>
      </c>
      <c r="B2104" s="23" t="s">
        <v>13</v>
      </c>
      <c r="C2104" s="2" t="s">
        <v>14</v>
      </c>
      <c r="D2104" s="23" t="s">
        <v>2233</v>
      </c>
      <c r="E2104" s="2" t="s">
        <v>122</v>
      </c>
      <c r="F2104" s="23" t="s">
        <v>15</v>
      </c>
      <c r="G2104" s="23" t="s">
        <v>3477</v>
      </c>
      <c r="H2104" s="79" t="s">
        <v>3531</v>
      </c>
      <c r="I2104" s="2" t="s">
        <v>16</v>
      </c>
      <c r="J2104" s="81">
        <v>69.91</v>
      </c>
      <c r="K2104" s="76">
        <v>20</v>
      </c>
      <c r="L2104" s="80">
        <v>0.125</v>
      </c>
      <c r="M2104" s="82">
        <v>21832</v>
      </c>
      <c r="N2104" s="96" t="s">
        <v>5868</v>
      </c>
      <c r="O2104" s="23" t="s">
        <v>135</v>
      </c>
      <c r="P2104" s="23" t="s">
        <v>3465</v>
      </c>
      <c r="Q2104" s="23" t="s">
        <v>3471</v>
      </c>
      <c r="R2104" s="23" t="str">
        <f t="shared" si="259"/>
        <v>OK-Canadian-15N-7W-8</v>
      </c>
      <c r="S2104" s="23" t="str">
        <f t="shared" si="256"/>
        <v>15N-7W-8</v>
      </c>
      <c r="T2104" s="23" t="str">
        <f t="shared" si="257"/>
        <v>15</v>
      </c>
      <c r="U2104" s="23" t="str">
        <f t="shared" si="260"/>
        <v>N</v>
      </c>
      <c r="V2104" s="23" t="str">
        <f t="shared" si="258"/>
        <v>7</v>
      </c>
      <c r="W2104" s="23" t="str">
        <f t="shared" si="261"/>
        <v>W</v>
      </c>
      <c r="X2104" s="23" t="str">
        <f t="shared" si="262"/>
        <v>OK</v>
      </c>
      <c r="Y2104" s="184" t="str">
        <f t="shared" si="263"/>
        <v>L0009167</v>
      </c>
      <c r="Z2104" s="28"/>
      <c r="AA2104" s="28"/>
      <c r="AB2104" s="23"/>
    </row>
    <row r="2105" spans="1:28" ht="15">
      <c r="A2105" s="23" t="s">
        <v>8526</v>
      </c>
      <c r="B2105" s="23" t="s">
        <v>13</v>
      </c>
      <c r="C2105" s="2" t="s">
        <v>14</v>
      </c>
      <c r="D2105" s="23" t="s">
        <v>2234</v>
      </c>
      <c r="E2105" s="2" t="s">
        <v>898</v>
      </c>
      <c r="F2105" s="23" t="s">
        <v>15</v>
      </c>
      <c r="G2105" s="23" t="s">
        <v>3477</v>
      </c>
      <c r="H2105" s="79" t="s">
        <v>3531</v>
      </c>
      <c r="I2105" s="2" t="s">
        <v>16</v>
      </c>
      <c r="J2105" s="81">
        <v>161.47</v>
      </c>
      <c r="K2105" s="76">
        <v>37.5</v>
      </c>
      <c r="L2105" s="80">
        <v>0.125</v>
      </c>
      <c r="M2105" s="82">
        <v>22302</v>
      </c>
      <c r="N2105" s="96" t="s">
        <v>5869</v>
      </c>
      <c r="O2105" s="23" t="s">
        <v>135</v>
      </c>
      <c r="P2105" s="23" t="s">
        <v>3465</v>
      </c>
      <c r="Q2105" s="23" t="s">
        <v>3471</v>
      </c>
      <c r="R2105" s="23" t="str">
        <f t="shared" si="259"/>
        <v>OK-Canadian-15N-7W-8</v>
      </c>
      <c r="S2105" s="23" t="str">
        <f t="shared" si="256"/>
        <v>15N-7W-8</v>
      </c>
      <c r="T2105" s="23" t="str">
        <f t="shared" si="257"/>
        <v>15</v>
      </c>
      <c r="U2105" s="23" t="str">
        <f t="shared" si="260"/>
        <v>N</v>
      </c>
      <c r="V2105" s="23" t="str">
        <f t="shared" si="258"/>
        <v>7</v>
      </c>
      <c r="W2105" s="23" t="str">
        <f t="shared" si="261"/>
        <v>W</v>
      </c>
      <c r="X2105" s="23" t="str">
        <f t="shared" si="262"/>
        <v>OK</v>
      </c>
      <c r="Y2105" s="184" t="str">
        <f t="shared" si="263"/>
        <v>L0009168</v>
      </c>
      <c r="Z2105" s="28"/>
      <c r="AA2105" s="28"/>
      <c r="AB2105" s="23"/>
    </row>
    <row r="2106" spans="1:28" ht="15">
      <c r="A2106" s="2" t="s">
        <v>8527</v>
      </c>
      <c r="B2106" s="23" t="s">
        <v>13</v>
      </c>
      <c r="C2106" s="2" t="s">
        <v>14</v>
      </c>
      <c r="D2106" s="23" t="s">
        <v>2235</v>
      </c>
      <c r="E2106" s="23" t="s">
        <v>2276</v>
      </c>
      <c r="F2106" s="23" t="s">
        <v>15</v>
      </c>
      <c r="G2106" s="23" t="s">
        <v>3477</v>
      </c>
      <c r="H2106" s="79" t="s">
        <v>3531</v>
      </c>
      <c r="I2106" s="2" t="s">
        <v>16</v>
      </c>
      <c r="J2106" s="81">
        <v>74.790000000000006</v>
      </c>
      <c r="K2106" s="76">
        <v>20</v>
      </c>
      <c r="L2106" s="80">
        <v>0.125</v>
      </c>
      <c r="M2106" s="82">
        <v>24822</v>
      </c>
      <c r="N2106" s="96" t="s">
        <v>5870</v>
      </c>
      <c r="O2106" s="23" t="s">
        <v>135</v>
      </c>
      <c r="P2106" s="23" t="s">
        <v>3465</v>
      </c>
      <c r="Q2106" s="23" t="s">
        <v>3471</v>
      </c>
      <c r="R2106" s="23" t="str">
        <f t="shared" si="259"/>
        <v>OK-Canadian-15N-7W-8</v>
      </c>
      <c r="S2106" s="23" t="str">
        <f t="shared" si="256"/>
        <v>15N-7W-8</v>
      </c>
      <c r="T2106" s="23" t="str">
        <f t="shared" si="257"/>
        <v>15</v>
      </c>
      <c r="U2106" s="23" t="str">
        <f t="shared" si="260"/>
        <v>N</v>
      </c>
      <c r="V2106" s="23" t="str">
        <f t="shared" si="258"/>
        <v>7</v>
      </c>
      <c r="W2106" s="23" t="str">
        <f t="shared" si="261"/>
        <v>W</v>
      </c>
      <c r="X2106" s="23" t="str">
        <f t="shared" si="262"/>
        <v>OK</v>
      </c>
      <c r="Y2106" s="184" t="str">
        <f t="shared" si="263"/>
        <v>L0009169</v>
      </c>
      <c r="Z2106" s="28"/>
      <c r="AA2106" s="28"/>
      <c r="AB2106" s="23"/>
    </row>
    <row r="2107" spans="1:28" ht="15">
      <c r="A2107" s="2" t="s">
        <v>8528</v>
      </c>
      <c r="B2107" s="23" t="s">
        <v>13</v>
      </c>
      <c r="C2107" s="2" t="s">
        <v>14</v>
      </c>
      <c r="D2107" s="23" t="s">
        <v>2236</v>
      </c>
      <c r="E2107" s="23" t="s">
        <v>2552</v>
      </c>
      <c r="F2107" s="23" t="s">
        <v>15</v>
      </c>
      <c r="G2107" s="23" t="s">
        <v>3477</v>
      </c>
      <c r="H2107" s="79" t="s">
        <v>3531</v>
      </c>
      <c r="I2107" s="2" t="s">
        <v>16</v>
      </c>
      <c r="J2107" s="81">
        <v>77.36</v>
      </c>
      <c r="K2107" s="76">
        <v>5.4545455</v>
      </c>
      <c r="L2107" s="80">
        <v>0.125</v>
      </c>
      <c r="M2107" s="82">
        <v>21803</v>
      </c>
      <c r="N2107" s="96" t="s">
        <v>5871</v>
      </c>
      <c r="O2107" s="23" t="s">
        <v>135</v>
      </c>
      <c r="P2107" s="23" t="s">
        <v>3465</v>
      </c>
      <c r="Q2107" s="23" t="s">
        <v>3471</v>
      </c>
      <c r="R2107" s="23" t="str">
        <f t="shared" si="259"/>
        <v>OK-Canadian-15N-7W-8</v>
      </c>
      <c r="S2107" s="23" t="str">
        <f t="shared" si="256"/>
        <v>15N-7W-8</v>
      </c>
      <c r="T2107" s="23" t="str">
        <f t="shared" si="257"/>
        <v>15</v>
      </c>
      <c r="U2107" s="23" t="str">
        <f t="shared" si="260"/>
        <v>N</v>
      </c>
      <c r="V2107" s="23" t="str">
        <f t="shared" si="258"/>
        <v>7</v>
      </c>
      <c r="W2107" s="23" t="str">
        <f t="shared" si="261"/>
        <v>W</v>
      </c>
      <c r="X2107" s="23" t="str">
        <f t="shared" si="262"/>
        <v>OK</v>
      </c>
      <c r="Y2107" s="184" t="str">
        <f t="shared" si="263"/>
        <v>L0009170</v>
      </c>
      <c r="Z2107" s="28"/>
      <c r="AA2107" s="28"/>
      <c r="AB2107" s="23"/>
    </row>
    <row r="2108" spans="1:28" ht="15">
      <c r="A2108" s="23" t="s">
        <v>8529</v>
      </c>
      <c r="B2108" s="23" t="s">
        <v>13</v>
      </c>
      <c r="C2108" s="2" t="s">
        <v>14</v>
      </c>
      <c r="D2108" s="23" t="s">
        <v>2237</v>
      </c>
      <c r="E2108" s="23" t="s">
        <v>2692</v>
      </c>
      <c r="F2108" s="23" t="s">
        <v>15</v>
      </c>
      <c r="G2108" s="23" t="s">
        <v>3477</v>
      </c>
      <c r="H2108" s="23" t="s">
        <v>3531</v>
      </c>
      <c r="I2108" s="2" t="s">
        <v>16</v>
      </c>
      <c r="J2108" s="81">
        <v>78.319999999999993</v>
      </c>
      <c r="K2108" s="76">
        <v>14.545455</v>
      </c>
      <c r="L2108" s="80">
        <v>0.125</v>
      </c>
      <c r="M2108" s="82">
        <v>21840</v>
      </c>
      <c r="N2108" s="96" t="s">
        <v>4837</v>
      </c>
      <c r="O2108" s="23" t="s">
        <v>135</v>
      </c>
      <c r="P2108" s="23" t="s">
        <v>3465</v>
      </c>
      <c r="Q2108" s="23" t="s">
        <v>3471</v>
      </c>
      <c r="R2108" s="23" t="str">
        <f t="shared" si="259"/>
        <v>OK-Canadian-15N-7W-8</v>
      </c>
      <c r="S2108" s="23" t="str">
        <f t="shared" si="256"/>
        <v>15N-7W-8</v>
      </c>
      <c r="T2108" s="23" t="str">
        <f t="shared" si="257"/>
        <v>15</v>
      </c>
      <c r="U2108" s="23" t="str">
        <f t="shared" si="260"/>
        <v>N</v>
      </c>
      <c r="V2108" s="23" t="str">
        <f t="shared" si="258"/>
        <v>7</v>
      </c>
      <c r="W2108" s="23" t="str">
        <f t="shared" si="261"/>
        <v>W</v>
      </c>
      <c r="X2108" s="23" t="str">
        <f t="shared" si="262"/>
        <v>OK</v>
      </c>
      <c r="Y2108" s="184" t="str">
        <f t="shared" si="263"/>
        <v>L0009171</v>
      </c>
      <c r="Z2108" s="28"/>
      <c r="AA2108" s="28"/>
      <c r="AB2108" s="23"/>
    </row>
    <row r="2109" spans="1:28" ht="15">
      <c r="A2109" s="2" t="s">
        <v>8530</v>
      </c>
      <c r="B2109" s="23" t="s">
        <v>13</v>
      </c>
      <c r="C2109" s="2" t="s">
        <v>14</v>
      </c>
      <c r="D2109" s="23" t="s">
        <v>2238</v>
      </c>
      <c r="E2109" s="2" t="s">
        <v>215</v>
      </c>
      <c r="F2109" s="23" t="s">
        <v>15</v>
      </c>
      <c r="G2109" s="23" t="s">
        <v>3477</v>
      </c>
      <c r="H2109" s="23" t="s">
        <v>3532</v>
      </c>
      <c r="I2109" s="2" t="s">
        <v>16</v>
      </c>
      <c r="J2109" s="81">
        <v>147.28</v>
      </c>
      <c r="K2109" s="76">
        <v>20</v>
      </c>
      <c r="L2109" s="80">
        <v>0.125</v>
      </c>
      <c r="M2109" s="82">
        <v>22658</v>
      </c>
      <c r="N2109" s="96" t="s">
        <v>5872</v>
      </c>
      <c r="O2109" s="23" t="s">
        <v>140</v>
      </c>
      <c r="P2109" s="23" t="s">
        <v>3465</v>
      </c>
      <c r="Q2109" s="23" t="s">
        <v>3471</v>
      </c>
      <c r="R2109" s="23" t="str">
        <f t="shared" si="259"/>
        <v>OK-Canadian-15N-7W-17</v>
      </c>
      <c r="S2109" s="23" t="str">
        <f t="shared" si="256"/>
        <v>15N-7W-17</v>
      </c>
      <c r="T2109" s="23" t="str">
        <f t="shared" si="257"/>
        <v>15</v>
      </c>
      <c r="U2109" s="23" t="str">
        <f t="shared" si="260"/>
        <v>N</v>
      </c>
      <c r="V2109" s="23" t="str">
        <f t="shared" si="258"/>
        <v>7</v>
      </c>
      <c r="W2109" s="23" t="str">
        <f t="shared" si="261"/>
        <v>W</v>
      </c>
      <c r="X2109" s="23" t="str">
        <f t="shared" si="262"/>
        <v>OK</v>
      </c>
      <c r="Y2109" s="184" t="str">
        <f t="shared" si="263"/>
        <v>L0009172</v>
      </c>
      <c r="Z2109" s="28"/>
      <c r="AA2109" s="28"/>
      <c r="AB2109" s="23"/>
    </row>
    <row r="2110" spans="1:28" ht="15">
      <c r="A2110" s="2" t="s">
        <v>8531</v>
      </c>
      <c r="B2110" s="23" t="s">
        <v>13</v>
      </c>
      <c r="C2110" s="2" t="s">
        <v>14</v>
      </c>
      <c r="D2110" s="23" t="s">
        <v>2239</v>
      </c>
      <c r="E2110" s="2" t="s">
        <v>1327</v>
      </c>
      <c r="F2110" s="23" t="s">
        <v>15</v>
      </c>
      <c r="G2110" s="23" t="s">
        <v>3477</v>
      </c>
      <c r="H2110" s="2" t="s">
        <v>3480</v>
      </c>
      <c r="I2110" s="2" t="s">
        <v>16</v>
      </c>
      <c r="J2110" s="81">
        <v>42.47</v>
      </c>
      <c r="K2110" s="76">
        <v>0</v>
      </c>
      <c r="L2110" s="80">
        <v>0.2</v>
      </c>
      <c r="M2110" s="78">
        <v>42917</v>
      </c>
      <c r="N2110" s="96" t="s">
        <v>5873</v>
      </c>
      <c r="O2110" s="23" t="s">
        <v>110</v>
      </c>
      <c r="P2110" s="23" t="s">
        <v>3465</v>
      </c>
      <c r="Q2110" s="23" t="s">
        <v>3473</v>
      </c>
      <c r="R2110" s="23" t="str">
        <f t="shared" si="259"/>
        <v>OK-Canadian-15N-9W-11</v>
      </c>
      <c r="S2110" s="23" t="str">
        <f t="shared" si="256"/>
        <v>15N-9W-11</v>
      </c>
      <c r="T2110" s="23" t="str">
        <f t="shared" si="257"/>
        <v>15</v>
      </c>
      <c r="U2110" s="23" t="str">
        <f t="shared" si="260"/>
        <v>N</v>
      </c>
      <c r="V2110" s="23" t="str">
        <f t="shared" si="258"/>
        <v>9</v>
      </c>
      <c r="W2110" s="23" t="str">
        <f t="shared" si="261"/>
        <v>W</v>
      </c>
      <c r="X2110" s="23" t="str">
        <f t="shared" si="262"/>
        <v>OK</v>
      </c>
      <c r="Y2110" s="184" t="str">
        <f t="shared" si="263"/>
        <v>L0009173</v>
      </c>
      <c r="Z2110" s="28"/>
      <c r="AA2110" s="28"/>
      <c r="AB2110" s="23"/>
    </row>
    <row r="2111" spans="1:28" ht="15">
      <c r="A2111" s="23" t="s">
        <v>8532</v>
      </c>
      <c r="B2111" s="23" t="s">
        <v>13</v>
      </c>
      <c r="C2111" s="2" t="s">
        <v>14</v>
      </c>
      <c r="D2111" s="23" t="s">
        <v>2240</v>
      </c>
      <c r="E2111" s="23" t="s">
        <v>2276</v>
      </c>
      <c r="F2111" s="23" t="s">
        <v>15</v>
      </c>
      <c r="G2111" s="23" t="s">
        <v>3479</v>
      </c>
      <c r="H2111" s="23" t="s">
        <v>3515</v>
      </c>
      <c r="I2111" s="2" t="s">
        <v>16</v>
      </c>
      <c r="J2111" s="81">
        <v>0</v>
      </c>
      <c r="K2111" s="76">
        <v>0</v>
      </c>
      <c r="L2111" s="80">
        <v>0.2</v>
      </c>
      <c r="M2111" s="82">
        <v>41186</v>
      </c>
      <c r="N2111" s="96" t="s">
        <v>5874</v>
      </c>
      <c r="O2111" s="23" t="s">
        <v>140</v>
      </c>
      <c r="P2111" s="23" t="s">
        <v>3466</v>
      </c>
      <c r="Q2111" s="23" t="s">
        <v>3473</v>
      </c>
      <c r="R2111" s="23" t="str">
        <f t="shared" si="259"/>
        <v>OK-Noble-16N-9W-17</v>
      </c>
      <c r="S2111" s="23" t="str">
        <f t="shared" si="256"/>
        <v>16N-9W-17</v>
      </c>
      <c r="T2111" s="23" t="str">
        <f t="shared" si="257"/>
        <v>16</v>
      </c>
      <c r="U2111" s="23" t="str">
        <f t="shared" si="260"/>
        <v>N</v>
      </c>
      <c r="V2111" s="23" t="str">
        <f t="shared" si="258"/>
        <v>9</v>
      </c>
      <c r="W2111" s="23" t="str">
        <f t="shared" si="261"/>
        <v>W</v>
      </c>
      <c r="X2111" s="23" t="str">
        <f t="shared" si="262"/>
        <v>OK</v>
      </c>
      <c r="Y2111" s="184" t="str">
        <f t="shared" si="263"/>
        <v>L0009174</v>
      </c>
      <c r="Z2111" s="28"/>
      <c r="AA2111" s="28"/>
      <c r="AB2111" s="23"/>
    </row>
    <row r="2112" spans="1:28" ht="15">
      <c r="A2112" s="2" t="s">
        <v>8533</v>
      </c>
      <c r="B2112" s="23" t="s">
        <v>13</v>
      </c>
      <c r="C2112" s="2" t="s">
        <v>14</v>
      </c>
      <c r="D2112" s="23" t="s">
        <v>2241</v>
      </c>
      <c r="E2112" s="23" t="s">
        <v>201</v>
      </c>
      <c r="F2112" s="23" t="s">
        <v>15</v>
      </c>
      <c r="G2112" s="23" t="s">
        <v>3479</v>
      </c>
      <c r="H2112" s="23" t="s">
        <v>3515</v>
      </c>
      <c r="I2112" s="2" t="s">
        <v>16</v>
      </c>
      <c r="J2112" s="81">
        <v>18.850000000000001</v>
      </c>
      <c r="K2112" s="76">
        <v>3.75</v>
      </c>
      <c r="L2112" s="80">
        <v>0.125</v>
      </c>
      <c r="M2112" s="82">
        <v>18816</v>
      </c>
      <c r="N2112" s="96" t="s">
        <v>4838</v>
      </c>
      <c r="O2112" s="23" t="s">
        <v>140</v>
      </c>
      <c r="P2112" s="23" t="s">
        <v>3466</v>
      </c>
      <c r="Q2112" s="23" t="s">
        <v>3473</v>
      </c>
      <c r="R2112" s="23" t="str">
        <f t="shared" si="259"/>
        <v>OK-Noble-16N-9W-17</v>
      </c>
      <c r="S2112" s="23" t="str">
        <f t="shared" si="256"/>
        <v>16N-9W-17</v>
      </c>
      <c r="T2112" s="23" t="str">
        <f t="shared" si="257"/>
        <v>16</v>
      </c>
      <c r="U2112" s="23" t="str">
        <f t="shared" si="260"/>
        <v>N</v>
      </c>
      <c r="V2112" s="23" t="str">
        <f t="shared" si="258"/>
        <v>9</v>
      </c>
      <c r="W2112" s="23" t="str">
        <f t="shared" si="261"/>
        <v>W</v>
      </c>
      <c r="X2112" s="23" t="str">
        <f t="shared" si="262"/>
        <v>OK</v>
      </c>
      <c r="Y2112" s="184" t="str">
        <f t="shared" si="263"/>
        <v>L0009175</v>
      </c>
      <c r="Z2112" s="28"/>
      <c r="AA2112" s="28"/>
      <c r="AB2112" s="23"/>
    </row>
    <row r="2113" spans="1:28" ht="15">
      <c r="A2113" s="2" t="s">
        <v>8534</v>
      </c>
      <c r="B2113" s="23" t="s">
        <v>13</v>
      </c>
      <c r="C2113" s="2" t="s">
        <v>14</v>
      </c>
      <c r="D2113" s="23" t="s">
        <v>2242</v>
      </c>
      <c r="E2113" s="23" t="s">
        <v>2404</v>
      </c>
      <c r="F2113" s="23" t="s">
        <v>15</v>
      </c>
      <c r="G2113" s="23" t="s">
        <v>3479</v>
      </c>
      <c r="H2113" s="23" t="s">
        <v>3515</v>
      </c>
      <c r="I2113" s="2" t="s">
        <v>16</v>
      </c>
      <c r="J2113" s="81">
        <v>20.2</v>
      </c>
      <c r="K2113" s="76">
        <v>5</v>
      </c>
      <c r="L2113" s="80">
        <v>0.125</v>
      </c>
      <c r="M2113" s="82">
        <v>19298</v>
      </c>
      <c r="N2113" s="96" t="s">
        <v>4192</v>
      </c>
      <c r="O2113" s="23" t="s">
        <v>140</v>
      </c>
      <c r="P2113" s="23" t="s">
        <v>3466</v>
      </c>
      <c r="Q2113" s="23" t="s">
        <v>3473</v>
      </c>
      <c r="R2113" s="23" t="str">
        <f t="shared" si="259"/>
        <v>OK-Noble-16N-9W-17</v>
      </c>
      <c r="S2113" s="23" t="str">
        <f t="shared" si="256"/>
        <v>16N-9W-17</v>
      </c>
      <c r="T2113" s="23" t="str">
        <f t="shared" si="257"/>
        <v>16</v>
      </c>
      <c r="U2113" s="23" t="str">
        <f t="shared" si="260"/>
        <v>N</v>
      </c>
      <c r="V2113" s="23" t="str">
        <f t="shared" si="258"/>
        <v>9</v>
      </c>
      <c r="W2113" s="23" t="str">
        <f t="shared" si="261"/>
        <v>W</v>
      </c>
      <c r="X2113" s="23" t="str">
        <f t="shared" si="262"/>
        <v>OK</v>
      </c>
      <c r="Y2113" s="184" t="str">
        <f t="shared" si="263"/>
        <v>L0009176</v>
      </c>
      <c r="Z2113" s="28"/>
      <c r="AA2113" s="28"/>
      <c r="AB2113" s="23"/>
    </row>
    <row r="2114" spans="1:28" ht="15">
      <c r="A2114" s="23" t="s">
        <v>8535</v>
      </c>
      <c r="B2114" s="23" t="s">
        <v>13</v>
      </c>
      <c r="C2114" s="2" t="s">
        <v>14</v>
      </c>
      <c r="D2114" s="23" t="s">
        <v>2243</v>
      </c>
      <c r="E2114" s="2" t="s">
        <v>354</v>
      </c>
      <c r="F2114" s="23" t="s">
        <v>15</v>
      </c>
      <c r="G2114" s="23" t="s">
        <v>3479</v>
      </c>
      <c r="H2114" s="23" t="s">
        <v>3515</v>
      </c>
      <c r="I2114" s="2" t="s">
        <v>16</v>
      </c>
      <c r="J2114" s="81">
        <v>20.45</v>
      </c>
      <c r="K2114" s="76">
        <v>1.25</v>
      </c>
      <c r="L2114" s="80">
        <v>0.125</v>
      </c>
      <c r="M2114" s="82">
        <v>21818</v>
      </c>
      <c r="N2114" s="96" t="s">
        <v>3608</v>
      </c>
      <c r="O2114" s="23" t="s">
        <v>140</v>
      </c>
      <c r="P2114" s="23" t="s">
        <v>3466</v>
      </c>
      <c r="Q2114" s="23" t="s">
        <v>3473</v>
      </c>
      <c r="R2114" s="23" t="str">
        <f t="shared" si="259"/>
        <v>OK-Noble-16N-9W-17</v>
      </c>
      <c r="S2114" s="23" t="str">
        <f t="shared" si="256"/>
        <v>16N-9W-17</v>
      </c>
      <c r="T2114" s="23" t="str">
        <f t="shared" si="257"/>
        <v>16</v>
      </c>
      <c r="U2114" s="23" t="str">
        <f t="shared" si="260"/>
        <v>N</v>
      </c>
      <c r="V2114" s="23" t="str">
        <f t="shared" si="258"/>
        <v>9</v>
      </c>
      <c r="W2114" s="23" t="str">
        <f t="shared" si="261"/>
        <v>W</v>
      </c>
      <c r="X2114" s="23" t="str">
        <f t="shared" si="262"/>
        <v>OK</v>
      </c>
      <c r="Y2114" s="184" t="str">
        <f t="shared" si="263"/>
        <v>L0009177</v>
      </c>
      <c r="Z2114" s="28"/>
      <c r="AA2114" s="28"/>
      <c r="AB2114" s="23"/>
    </row>
    <row r="2115" spans="1:28" ht="15">
      <c r="A2115" s="2" t="s">
        <v>8536</v>
      </c>
      <c r="B2115" s="23" t="s">
        <v>13</v>
      </c>
      <c r="C2115" s="2" t="s">
        <v>14</v>
      </c>
      <c r="D2115" s="23" t="s">
        <v>2244</v>
      </c>
      <c r="E2115" s="2" t="s">
        <v>995</v>
      </c>
      <c r="F2115" s="23" t="s">
        <v>15</v>
      </c>
      <c r="G2115" s="23" t="s">
        <v>3477</v>
      </c>
      <c r="H2115" s="23" t="s">
        <v>3513</v>
      </c>
      <c r="I2115" s="2" t="s">
        <v>16</v>
      </c>
      <c r="J2115" s="81">
        <v>84.37</v>
      </c>
      <c r="K2115" s="76">
        <v>2.5</v>
      </c>
      <c r="L2115" s="80">
        <v>0.2</v>
      </c>
      <c r="M2115" s="82">
        <v>43236</v>
      </c>
      <c r="N2115" s="96" t="s">
        <v>4193</v>
      </c>
      <c r="O2115" s="23" t="s">
        <v>683</v>
      </c>
      <c r="P2115" s="23" t="s">
        <v>3465</v>
      </c>
      <c r="Q2115" s="23" t="s">
        <v>3471</v>
      </c>
      <c r="R2115" s="23" t="str">
        <f t="shared" si="259"/>
        <v>OK-Canadian-15N-7W-7</v>
      </c>
      <c r="S2115" s="23" t="str">
        <f t="shared" si="256"/>
        <v>15N-7W-7</v>
      </c>
      <c r="T2115" s="23" t="str">
        <f t="shared" si="257"/>
        <v>15</v>
      </c>
      <c r="U2115" s="23" t="str">
        <f t="shared" si="260"/>
        <v>N</v>
      </c>
      <c r="V2115" s="23" t="str">
        <f t="shared" si="258"/>
        <v>7</v>
      </c>
      <c r="W2115" s="23" t="str">
        <f t="shared" si="261"/>
        <v>W</v>
      </c>
      <c r="X2115" s="23" t="str">
        <f t="shared" si="262"/>
        <v>OK</v>
      </c>
      <c r="Y2115" s="184" t="str">
        <f t="shared" si="263"/>
        <v>L0009178</v>
      </c>
      <c r="Z2115" s="28"/>
      <c r="AA2115" s="28"/>
      <c r="AB2115" s="23"/>
    </row>
    <row r="2116" spans="1:28" ht="15">
      <c r="A2116" s="2" t="s">
        <v>8537</v>
      </c>
      <c r="B2116" s="23" t="s">
        <v>13</v>
      </c>
      <c r="C2116" s="2" t="s">
        <v>14</v>
      </c>
      <c r="D2116" s="23" t="s">
        <v>2245</v>
      </c>
      <c r="E2116" s="23" t="s">
        <v>1702</v>
      </c>
      <c r="F2116" s="23" t="s">
        <v>15</v>
      </c>
      <c r="G2116" s="23" t="s">
        <v>3477</v>
      </c>
      <c r="H2116" s="23" t="s">
        <v>3513</v>
      </c>
      <c r="I2116" s="2" t="s">
        <v>16</v>
      </c>
      <c r="J2116" s="81">
        <v>86.12</v>
      </c>
      <c r="K2116" s="76">
        <v>2.5</v>
      </c>
      <c r="L2116" s="80">
        <v>0.2</v>
      </c>
      <c r="M2116" s="82">
        <v>43250</v>
      </c>
      <c r="N2116" s="96" t="s">
        <v>5875</v>
      </c>
      <c r="O2116" s="23" t="s">
        <v>683</v>
      </c>
      <c r="P2116" s="23" t="s">
        <v>3465</v>
      </c>
      <c r="Q2116" s="23" t="s">
        <v>3471</v>
      </c>
      <c r="R2116" s="23" t="str">
        <f t="shared" si="259"/>
        <v>OK-Canadian-15N-7W-7</v>
      </c>
      <c r="S2116" s="23" t="str">
        <f t="shared" si="256"/>
        <v>15N-7W-7</v>
      </c>
      <c r="T2116" s="23" t="str">
        <f t="shared" si="257"/>
        <v>15</v>
      </c>
      <c r="U2116" s="23" t="str">
        <f t="shared" si="260"/>
        <v>N</v>
      </c>
      <c r="V2116" s="23" t="str">
        <f t="shared" si="258"/>
        <v>7</v>
      </c>
      <c r="W2116" s="23" t="str">
        <f t="shared" si="261"/>
        <v>W</v>
      </c>
      <c r="X2116" s="23" t="str">
        <f t="shared" si="262"/>
        <v>OK</v>
      </c>
      <c r="Y2116" s="184" t="str">
        <f t="shared" si="263"/>
        <v>L0009179</v>
      </c>
      <c r="Z2116" s="28"/>
      <c r="AA2116" s="28"/>
      <c r="AB2116" s="23"/>
    </row>
    <row r="2117" spans="1:28" ht="15">
      <c r="A2117" s="23" t="s">
        <v>8538</v>
      </c>
      <c r="B2117" s="23" t="s">
        <v>13</v>
      </c>
      <c r="C2117" s="2" t="s">
        <v>14</v>
      </c>
      <c r="D2117" s="23" t="s">
        <v>2246</v>
      </c>
      <c r="E2117" s="2" t="s">
        <v>1177</v>
      </c>
      <c r="F2117" s="23" t="s">
        <v>15</v>
      </c>
      <c r="G2117" s="23" t="s">
        <v>3477</v>
      </c>
      <c r="H2117" s="23" t="s">
        <v>3513</v>
      </c>
      <c r="I2117" s="2" t="s">
        <v>16</v>
      </c>
      <c r="J2117" s="81">
        <v>28.41</v>
      </c>
      <c r="K2117" s="76">
        <v>0.83333330000000005</v>
      </c>
      <c r="L2117" s="80">
        <v>0.1875</v>
      </c>
      <c r="M2117" s="82">
        <v>42688</v>
      </c>
      <c r="N2117" s="96" t="s">
        <v>4194</v>
      </c>
      <c r="O2117" s="23" t="s">
        <v>115</v>
      </c>
      <c r="P2117" s="23" t="s">
        <v>3465</v>
      </c>
      <c r="Q2117" s="23" t="s">
        <v>3471</v>
      </c>
      <c r="R2117" s="23" t="str">
        <f t="shared" si="259"/>
        <v>OK-Canadian-15N-7W-6</v>
      </c>
      <c r="S2117" s="23" t="str">
        <f t="shared" si="256"/>
        <v>15N-7W-6</v>
      </c>
      <c r="T2117" s="23" t="str">
        <f t="shared" si="257"/>
        <v>15</v>
      </c>
      <c r="U2117" s="23" t="str">
        <f t="shared" si="260"/>
        <v>N</v>
      </c>
      <c r="V2117" s="23" t="str">
        <f t="shared" si="258"/>
        <v>7</v>
      </c>
      <c r="W2117" s="23" t="str">
        <f t="shared" si="261"/>
        <v>W</v>
      </c>
      <c r="X2117" s="23" t="str">
        <f t="shared" si="262"/>
        <v>OK</v>
      </c>
      <c r="Y2117" s="184" t="str">
        <f t="shared" si="263"/>
        <v>L0009180</v>
      </c>
      <c r="Z2117" s="28"/>
      <c r="AA2117" s="28"/>
      <c r="AB2117" s="23"/>
    </row>
    <row r="2118" spans="1:28" ht="15">
      <c r="A2118" s="2" t="s">
        <v>8539</v>
      </c>
      <c r="B2118" s="23" t="s">
        <v>13</v>
      </c>
      <c r="C2118" s="2" t="s">
        <v>14</v>
      </c>
      <c r="D2118" s="23" t="s">
        <v>2247</v>
      </c>
      <c r="E2118" s="23" t="s">
        <v>1274</v>
      </c>
      <c r="F2118" s="23" t="s">
        <v>15</v>
      </c>
      <c r="G2118" s="23" t="s">
        <v>3477</v>
      </c>
      <c r="H2118" s="23" t="s">
        <v>3513</v>
      </c>
      <c r="I2118" s="2" t="s">
        <v>16</v>
      </c>
      <c r="J2118" s="81">
        <v>77.44</v>
      </c>
      <c r="K2118" s="76">
        <v>0.42430109999999999</v>
      </c>
      <c r="L2118" s="80">
        <v>0.1875</v>
      </c>
      <c r="M2118" s="78">
        <v>42313</v>
      </c>
      <c r="N2118" s="96" t="s">
        <v>4195</v>
      </c>
      <c r="O2118" s="23" t="s">
        <v>115</v>
      </c>
      <c r="P2118" s="23" t="s">
        <v>3465</v>
      </c>
      <c r="Q2118" s="23" t="s">
        <v>3471</v>
      </c>
      <c r="R2118" s="23" t="str">
        <f t="shared" si="259"/>
        <v>OK-Canadian-15N-7W-6</v>
      </c>
      <c r="S2118" s="23" t="str">
        <f t="shared" si="256"/>
        <v>15N-7W-6</v>
      </c>
      <c r="T2118" s="23" t="str">
        <f t="shared" si="257"/>
        <v>15</v>
      </c>
      <c r="U2118" s="23" t="str">
        <f t="shared" si="260"/>
        <v>N</v>
      </c>
      <c r="V2118" s="23" t="str">
        <f t="shared" si="258"/>
        <v>7</v>
      </c>
      <c r="W2118" s="23" t="str">
        <f t="shared" si="261"/>
        <v>W</v>
      </c>
      <c r="X2118" s="23" t="str">
        <f t="shared" si="262"/>
        <v>OK</v>
      </c>
      <c r="Y2118" s="184" t="str">
        <f t="shared" si="263"/>
        <v>L0009181</v>
      </c>
      <c r="Z2118" s="28"/>
      <c r="AA2118" s="28"/>
      <c r="AB2118" s="23"/>
    </row>
    <row r="2119" spans="1:28" ht="15">
      <c r="A2119" s="2" t="s">
        <v>8540</v>
      </c>
      <c r="B2119" s="23" t="s">
        <v>13</v>
      </c>
      <c r="C2119" s="2" t="s">
        <v>14</v>
      </c>
      <c r="D2119" s="23" t="s">
        <v>2248</v>
      </c>
      <c r="E2119" s="2" t="s">
        <v>1177</v>
      </c>
      <c r="F2119" s="23" t="s">
        <v>15</v>
      </c>
      <c r="G2119" s="23" t="s">
        <v>3477</v>
      </c>
      <c r="H2119" s="23" t="s">
        <v>3513</v>
      </c>
      <c r="I2119" s="2" t="s">
        <v>16</v>
      </c>
      <c r="J2119" s="81">
        <v>74.8</v>
      </c>
      <c r="K2119" s="76">
        <v>0.625</v>
      </c>
      <c r="L2119" s="80">
        <v>0.1875</v>
      </c>
      <c r="M2119" s="82">
        <v>41727</v>
      </c>
      <c r="N2119" s="96" t="s">
        <v>4196</v>
      </c>
      <c r="O2119" s="23" t="s">
        <v>115</v>
      </c>
      <c r="P2119" s="23" t="s">
        <v>3465</v>
      </c>
      <c r="Q2119" s="23" t="s">
        <v>3471</v>
      </c>
      <c r="R2119" s="23" t="str">
        <f t="shared" si="259"/>
        <v>OK-Canadian-15N-7W-6</v>
      </c>
      <c r="S2119" s="23" t="str">
        <f t="shared" si="256"/>
        <v>15N-7W-6</v>
      </c>
      <c r="T2119" s="23" t="str">
        <f t="shared" si="257"/>
        <v>15</v>
      </c>
      <c r="U2119" s="23" t="str">
        <f t="shared" si="260"/>
        <v>N</v>
      </c>
      <c r="V2119" s="23" t="str">
        <f t="shared" si="258"/>
        <v>7</v>
      </c>
      <c r="W2119" s="23" t="str">
        <f t="shared" si="261"/>
        <v>W</v>
      </c>
      <c r="X2119" s="23" t="str">
        <f t="shared" si="262"/>
        <v>OK</v>
      </c>
      <c r="Y2119" s="184" t="str">
        <f t="shared" si="263"/>
        <v>L0009182</v>
      </c>
      <c r="Z2119" s="28"/>
      <c r="AA2119" s="28"/>
      <c r="AB2119" s="23"/>
    </row>
    <row r="2120" spans="1:28" ht="15">
      <c r="A2120" s="23" t="s">
        <v>8541</v>
      </c>
      <c r="B2120" s="23" t="s">
        <v>13</v>
      </c>
      <c r="C2120" s="2" t="s">
        <v>14</v>
      </c>
      <c r="D2120" s="23" t="s">
        <v>2249</v>
      </c>
      <c r="E2120" s="23" t="s">
        <v>1777</v>
      </c>
      <c r="F2120" s="23" t="s">
        <v>15</v>
      </c>
      <c r="G2120" s="23" t="s">
        <v>3477</v>
      </c>
      <c r="H2120" s="23" t="s">
        <v>3513</v>
      </c>
      <c r="I2120" s="2" t="s">
        <v>16</v>
      </c>
      <c r="J2120" s="81">
        <v>29.58</v>
      </c>
      <c r="K2120" s="76">
        <v>0.83333330000000005</v>
      </c>
      <c r="L2120" s="80">
        <v>0.1875</v>
      </c>
      <c r="M2120" s="82">
        <v>42218</v>
      </c>
      <c r="N2120" s="96" t="s">
        <v>4839</v>
      </c>
      <c r="O2120" s="23" t="s">
        <v>115</v>
      </c>
      <c r="P2120" s="23" t="s">
        <v>3465</v>
      </c>
      <c r="Q2120" s="23" t="s">
        <v>3471</v>
      </c>
      <c r="R2120" s="23" t="str">
        <f t="shared" si="259"/>
        <v>OK-Canadian-15N-7W-6</v>
      </c>
      <c r="S2120" s="23" t="str">
        <f t="shared" ref="S2120:S2183" si="264">_xlfn.TEXTAFTER(R2120,"-",2,1,0,"ERROR")</f>
        <v>15N-7W-6</v>
      </c>
      <c r="T2120" s="23" t="str">
        <f t="shared" ref="T2120:T2183" si="265">_xlfn.TEXTBEFORE(P2120,U2120)</f>
        <v>15</v>
      </c>
      <c r="U2120" s="23" t="str">
        <f t="shared" si="260"/>
        <v>N</v>
      </c>
      <c r="V2120" s="23" t="str">
        <f t="shared" ref="V2120:V2183" si="266">_xlfn.TEXTBEFORE(Q2120,W2120)</f>
        <v>7</v>
      </c>
      <c r="W2120" s="23" t="str">
        <f t="shared" si="261"/>
        <v>W</v>
      </c>
      <c r="X2120" s="23" t="str">
        <f t="shared" si="262"/>
        <v>OK</v>
      </c>
      <c r="Y2120" s="184" t="str">
        <f t="shared" si="263"/>
        <v>L0009183</v>
      </c>
      <c r="Z2120" s="28"/>
      <c r="AA2120" s="28"/>
      <c r="AB2120" s="23"/>
    </row>
    <row r="2121" spans="1:28" ht="15">
      <c r="A2121" s="2" t="s">
        <v>8542</v>
      </c>
      <c r="B2121" s="23" t="s">
        <v>13</v>
      </c>
      <c r="C2121" s="2" t="s">
        <v>14</v>
      </c>
      <c r="D2121" s="23" t="s">
        <v>2250</v>
      </c>
      <c r="E2121" s="23" t="s">
        <v>2799</v>
      </c>
      <c r="F2121" s="23" t="s">
        <v>15</v>
      </c>
      <c r="G2121" s="23" t="s">
        <v>3477</v>
      </c>
      <c r="H2121" s="23" t="s">
        <v>3513</v>
      </c>
      <c r="I2121" s="2" t="s">
        <v>16</v>
      </c>
      <c r="J2121" s="81">
        <v>81.680000000000007</v>
      </c>
      <c r="K2121" s="76">
        <v>2.5</v>
      </c>
      <c r="L2121" s="80">
        <v>0.1875</v>
      </c>
      <c r="M2121" s="82">
        <v>42783</v>
      </c>
      <c r="N2121" s="96" t="s">
        <v>4197</v>
      </c>
      <c r="O2121" s="23" t="s">
        <v>115</v>
      </c>
      <c r="P2121" s="23" t="s">
        <v>3465</v>
      </c>
      <c r="Q2121" s="23" t="s">
        <v>3471</v>
      </c>
      <c r="R2121" s="23" t="str">
        <f t="shared" ref="R2121:R2184" si="267">_xlfn.TEXTJOIN("-",TRUE,F2121,G2121,P2121,Q2121,O2121)</f>
        <v>OK-Canadian-15N-7W-6</v>
      </c>
      <c r="S2121" s="23" t="str">
        <f t="shared" si="264"/>
        <v>15N-7W-6</v>
      </c>
      <c r="T2121" s="23" t="str">
        <f t="shared" si="265"/>
        <v>15</v>
      </c>
      <c r="U2121" s="23" t="str">
        <f t="shared" ref="U2121:U2184" si="268">RIGHT(P2121,1)</f>
        <v>N</v>
      </c>
      <c r="V2121" s="23" t="str">
        <f t="shared" si="266"/>
        <v>7</v>
      </c>
      <c r="W2121" s="23" t="str">
        <f t="shared" ref="W2121:W2184" si="269">RIGHT(Q2121,1)</f>
        <v>W</v>
      </c>
      <c r="X2121" s="23" t="str">
        <f t="shared" ref="X2121:X2184" si="270">LEFT(A2121,2)</f>
        <v>OK</v>
      </c>
      <c r="Y2121" s="184" t="str">
        <f t="shared" ref="Y2121:Y2184" si="271">MID(A2121,4,8)</f>
        <v>L0009184</v>
      </c>
      <c r="Z2121" s="28"/>
      <c r="AA2121" s="28"/>
      <c r="AB2121" s="23"/>
    </row>
    <row r="2122" spans="1:28" ht="15">
      <c r="A2122" s="2" t="s">
        <v>8543</v>
      </c>
      <c r="B2122" s="23" t="s">
        <v>13</v>
      </c>
      <c r="C2122" s="2" t="s">
        <v>14</v>
      </c>
      <c r="D2122" s="23" t="s">
        <v>2251</v>
      </c>
      <c r="E2122" s="2" t="s">
        <v>616</v>
      </c>
      <c r="F2122" s="23" t="s">
        <v>15</v>
      </c>
      <c r="G2122" s="23" t="s">
        <v>3477</v>
      </c>
      <c r="H2122" s="23" t="s">
        <v>3513</v>
      </c>
      <c r="I2122" s="2" t="s">
        <v>16</v>
      </c>
      <c r="J2122" s="81">
        <v>52.35</v>
      </c>
      <c r="K2122" s="76">
        <v>25</v>
      </c>
      <c r="L2122" s="80">
        <v>0.1875</v>
      </c>
      <c r="M2122" s="78">
        <v>41709</v>
      </c>
      <c r="N2122" s="96" t="s">
        <v>5876</v>
      </c>
      <c r="O2122" s="23" t="s">
        <v>115</v>
      </c>
      <c r="P2122" s="23" t="s">
        <v>3465</v>
      </c>
      <c r="Q2122" s="23" t="s">
        <v>3471</v>
      </c>
      <c r="R2122" s="23" t="str">
        <f t="shared" si="267"/>
        <v>OK-Canadian-15N-7W-6</v>
      </c>
      <c r="S2122" s="23" t="str">
        <f t="shared" si="264"/>
        <v>15N-7W-6</v>
      </c>
      <c r="T2122" s="23" t="str">
        <f t="shared" si="265"/>
        <v>15</v>
      </c>
      <c r="U2122" s="23" t="str">
        <f t="shared" si="268"/>
        <v>N</v>
      </c>
      <c r="V2122" s="23" t="str">
        <f t="shared" si="266"/>
        <v>7</v>
      </c>
      <c r="W2122" s="23" t="str">
        <f t="shared" si="269"/>
        <v>W</v>
      </c>
      <c r="X2122" s="23" t="str">
        <f t="shared" si="270"/>
        <v>OK</v>
      </c>
      <c r="Y2122" s="184" t="str">
        <f t="shared" si="271"/>
        <v>L0009185</v>
      </c>
      <c r="Z2122" s="28"/>
      <c r="AA2122" s="28"/>
      <c r="AB2122" s="23"/>
    </row>
    <row r="2123" spans="1:28" ht="15">
      <c r="A2123" s="23" t="s">
        <v>8544</v>
      </c>
      <c r="B2123" s="23" t="s">
        <v>13</v>
      </c>
      <c r="C2123" s="2" t="s">
        <v>14</v>
      </c>
      <c r="D2123" s="23" t="s">
        <v>2252</v>
      </c>
      <c r="E2123" s="23" t="s">
        <v>2404</v>
      </c>
      <c r="F2123" s="23" t="s">
        <v>15</v>
      </c>
      <c r="G2123" s="23" t="s">
        <v>3477</v>
      </c>
      <c r="H2123" s="23" t="s">
        <v>3513</v>
      </c>
      <c r="I2123" s="2" t="s">
        <v>16</v>
      </c>
      <c r="J2123" s="81">
        <v>80.41</v>
      </c>
      <c r="K2123" s="76">
        <v>3.1115400000000002</v>
      </c>
      <c r="L2123" s="80">
        <v>0.1875</v>
      </c>
      <c r="M2123" s="82">
        <v>42265</v>
      </c>
      <c r="N2123" s="94" t="s">
        <v>5877</v>
      </c>
      <c r="O2123" s="23" t="s">
        <v>115</v>
      </c>
      <c r="P2123" s="23" t="s">
        <v>3465</v>
      </c>
      <c r="Q2123" s="23" t="s">
        <v>3471</v>
      </c>
      <c r="R2123" s="23" t="str">
        <f t="shared" si="267"/>
        <v>OK-Canadian-15N-7W-6</v>
      </c>
      <c r="S2123" s="23" t="str">
        <f t="shared" si="264"/>
        <v>15N-7W-6</v>
      </c>
      <c r="T2123" s="23" t="str">
        <f t="shared" si="265"/>
        <v>15</v>
      </c>
      <c r="U2123" s="23" t="str">
        <f t="shared" si="268"/>
        <v>N</v>
      </c>
      <c r="V2123" s="23" t="str">
        <f t="shared" si="266"/>
        <v>7</v>
      </c>
      <c r="W2123" s="23" t="str">
        <f t="shared" si="269"/>
        <v>W</v>
      </c>
      <c r="X2123" s="23" t="str">
        <f t="shared" si="270"/>
        <v>OK</v>
      </c>
      <c r="Y2123" s="184" t="str">
        <f t="shared" si="271"/>
        <v>L0009186</v>
      </c>
      <c r="Z2123" s="28"/>
      <c r="AA2123" s="28"/>
      <c r="AB2123" s="23"/>
    </row>
    <row r="2124" spans="1:28" ht="15">
      <c r="A2124" s="2" t="s">
        <v>8545</v>
      </c>
      <c r="B2124" s="23" t="s">
        <v>13</v>
      </c>
      <c r="C2124" s="2" t="s">
        <v>14</v>
      </c>
      <c r="D2124" s="23" t="s">
        <v>2253</v>
      </c>
      <c r="E2124" s="23" t="s">
        <v>201</v>
      </c>
      <c r="F2124" s="23" t="s">
        <v>15</v>
      </c>
      <c r="G2124" s="23" t="s">
        <v>3477</v>
      </c>
      <c r="H2124" s="23" t="s">
        <v>3513</v>
      </c>
      <c r="I2124" s="2" t="s">
        <v>16</v>
      </c>
      <c r="J2124" s="81">
        <v>76.77</v>
      </c>
      <c r="K2124" s="76">
        <v>36.535400000000003</v>
      </c>
      <c r="L2124" s="80">
        <v>0.2</v>
      </c>
      <c r="M2124" s="82">
        <v>42870</v>
      </c>
      <c r="N2124" s="96" t="s">
        <v>4198</v>
      </c>
      <c r="O2124" s="23" t="s">
        <v>115</v>
      </c>
      <c r="P2124" s="23" t="s">
        <v>3465</v>
      </c>
      <c r="Q2124" s="23" t="s">
        <v>3471</v>
      </c>
      <c r="R2124" s="23" t="str">
        <f t="shared" si="267"/>
        <v>OK-Canadian-15N-7W-6</v>
      </c>
      <c r="S2124" s="23" t="str">
        <f t="shared" si="264"/>
        <v>15N-7W-6</v>
      </c>
      <c r="T2124" s="23" t="str">
        <f t="shared" si="265"/>
        <v>15</v>
      </c>
      <c r="U2124" s="23" t="str">
        <f t="shared" si="268"/>
        <v>N</v>
      </c>
      <c r="V2124" s="23" t="str">
        <f t="shared" si="266"/>
        <v>7</v>
      </c>
      <c r="W2124" s="23" t="str">
        <f t="shared" si="269"/>
        <v>W</v>
      </c>
      <c r="X2124" s="23" t="str">
        <f t="shared" si="270"/>
        <v>OK</v>
      </c>
      <c r="Y2124" s="184" t="str">
        <f t="shared" si="271"/>
        <v>L0009187</v>
      </c>
      <c r="Z2124" s="28"/>
      <c r="AA2124" s="28"/>
      <c r="AB2124" s="23"/>
    </row>
    <row r="2125" spans="1:28" ht="15">
      <c r="A2125" s="2" t="s">
        <v>8546</v>
      </c>
      <c r="B2125" s="23" t="s">
        <v>13</v>
      </c>
      <c r="C2125" s="2" t="s">
        <v>14</v>
      </c>
      <c r="D2125" s="23" t="s">
        <v>1483</v>
      </c>
      <c r="E2125" s="23" t="s">
        <v>1589</v>
      </c>
      <c r="F2125" s="23" t="s">
        <v>15</v>
      </c>
      <c r="G2125" s="23" t="s">
        <v>3477</v>
      </c>
      <c r="H2125" s="23" t="s">
        <v>3513</v>
      </c>
      <c r="I2125" s="2" t="s">
        <v>16</v>
      </c>
      <c r="J2125" s="81">
        <v>116.51</v>
      </c>
      <c r="K2125" s="76">
        <v>7.2977011000000003</v>
      </c>
      <c r="L2125" s="80">
        <v>0.1875</v>
      </c>
      <c r="M2125" s="82">
        <v>42778</v>
      </c>
      <c r="N2125" s="96" t="s">
        <v>4840</v>
      </c>
      <c r="O2125" s="23" t="s">
        <v>115</v>
      </c>
      <c r="P2125" s="23" t="s">
        <v>3465</v>
      </c>
      <c r="Q2125" s="23" t="s">
        <v>3471</v>
      </c>
      <c r="R2125" s="23" t="str">
        <f t="shared" si="267"/>
        <v>OK-Canadian-15N-7W-6</v>
      </c>
      <c r="S2125" s="23" t="str">
        <f t="shared" si="264"/>
        <v>15N-7W-6</v>
      </c>
      <c r="T2125" s="23" t="str">
        <f t="shared" si="265"/>
        <v>15</v>
      </c>
      <c r="U2125" s="23" t="str">
        <f t="shared" si="268"/>
        <v>N</v>
      </c>
      <c r="V2125" s="23" t="str">
        <f t="shared" si="266"/>
        <v>7</v>
      </c>
      <c r="W2125" s="23" t="str">
        <f t="shared" si="269"/>
        <v>W</v>
      </c>
      <c r="X2125" s="23" t="str">
        <f t="shared" si="270"/>
        <v>OK</v>
      </c>
      <c r="Y2125" s="184" t="str">
        <f t="shared" si="271"/>
        <v>L0009188</v>
      </c>
      <c r="Z2125" s="28"/>
      <c r="AA2125" s="28"/>
      <c r="AB2125" s="23"/>
    </row>
    <row r="2126" spans="1:28" ht="15">
      <c r="A2126" s="23" t="s">
        <v>8547</v>
      </c>
      <c r="B2126" s="23" t="s">
        <v>13</v>
      </c>
      <c r="C2126" s="2" t="s">
        <v>14</v>
      </c>
      <c r="D2126" s="23" t="s">
        <v>2254</v>
      </c>
      <c r="E2126" s="2" t="s">
        <v>116</v>
      </c>
      <c r="F2126" s="23" t="s">
        <v>15</v>
      </c>
      <c r="G2126" s="23" t="s">
        <v>3477</v>
      </c>
      <c r="H2126" s="23" t="s">
        <v>3513</v>
      </c>
      <c r="I2126" s="2" t="s">
        <v>16</v>
      </c>
      <c r="J2126" s="81">
        <v>21.19</v>
      </c>
      <c r="K2126" s="76">
        <v>5.54</v>
      </c>
      <c r="L2126" s="80">
        <v>0.1875</v>
      </c>
      <c r="M2126" s="78">
        <v>42208</v>
      </c>
      <c r="N2126" s="96" t="s">
        <v>4841</v>
      </c>
      <c r="O2126" s="23" t="s">
        <v>115</v>
      </c>
      <c r="P2126" s="23" t="s">
        <v>3465</v>
      </c>
      <c r="Q2126" s="23" t="s">
        <v>3471</v>
      </c>
      <c r="R2126" s="23" t="str">
        <f t="shared" si="267"/>
        <v>OK-Canadian-15N-7W-6</v>
      </c>
      <c r="S2126" s="23" t="str">
        <f t="shared" si="264"/>
        <v>15N-7W-6</v>
      </c>
      <c r="T2126" s="23" t="str">
        <f t="shared" si="265"/>
        <v>15</v>
      </c>
      <c r="U2126" s="23" t="str">
        <f t="shared" si="268"/>
        <v>N</v>
      </c>
      <c r="V2126" s="23" t="str">
        <f t="shared" si="266"/>
        <v>7</v>
      </c>
      <c r="W2126" s="23" t="str">
        <f t="shared" si="269"/>
        <v>W</v>
      </c>
      <c r="X2126" s="23" t="str">
        <f t="shared" si="270"/>
        <v>OK</v>
      </c>
      <c r="Y2126" s="184" t="str">
        <f t="shared" si="271"/>
        <v>L0009189</v>
      </c>
      <c r="Z2126" s="28"/>
      <c r="AA2126" s="28"/>
      <c r="AB2126" s="23"/>
    </row>
    <row r="2127" spans="1:28" ht="15">
      <c r="A2127" s="2" t="s">
        <v>8548</v>
      </c>
      <c r="B2127" s="23" t="s">
        <v>13</v>
      </c>
      <c r="C2127" s="2" t="s">
        <v>14</v>
      </c>
      <c r="D2127" s="23" t="s">
        <v>2255</v>
      </c>
      <c r="E2127" s="2" t="s">
        <v>354</v>
      </c>
      <c r="F2127" s="23" t="s">
        <v>15</v>
      </c>
      <c r="G2127" s="23" t="s">
        <v>3477</v>
      </c>
      <c r="H2127" s="23" t="s">
        <v>3513</v>
      </c>
      <c r="I2127" s="2" t="s">
        <v>16</v>
      </c>
      <c r="J2127" s="81">
        <v>89.15</v>
      </c>
      <c r="K2127" s="76">
        <v>3.1115385</v>
      </c>
      <c r="L2127" s="80">
        <v>0.1875</v>
      </c>
      <c r="M2127" s="82">
        <v>42299</v>
      </c>
      <c r="N2127" s="96" t="s">
        <v>4199</v>
      </c>
      <c r="O2127" s="23" t="s">
        <v>115</v>
      </c>
      <c r="P2127" s="23" t="s">
        <v>3465</v>
      </c>
      <c r="Q2127" s="23" t="s">
        <v>3471</v>
      </c>
      <c r="R2127" s="23" t="str">
        <f t="shared" si="267"/>
        <v>OK-Canadian-15N-7W-6</v>
      </c>
      <c r="S2127" s="23" t="str">
        <f t="shared" si="264"/>
        <v>15N-7W-6</v>
      </c>
      <c r="T2127" s="23" t="str">
        <f t="shared" si="265"/>
        <v>15</v>
      </c>
      <c r="U2127" s="23" t="str">
        <f t="shared" si="268"/>
        <v>N</v>
      </c>
      <c r="V2127" s="23" t="str">
        <f t="shared" si="266"/>
        <v>7</v>
      </c>
      <c r="W2127" s="23" t="str">
        <f t="shared" si="269"/>
        <v>W</v>
      </c>
      <c r="X2127" s="23" t="str">
        <f t="shared" si="270"/>
        <v>OK</v>
      </c>
      <c r="Y2127" s="184" t="str">
        <f t="shared" si="271"/>
        <v>L0009190</v>
      </c>
      <c r="Z2127" s="28"/>
      <c r="AA2127" s="28"/>
      <c r="AB2127" s="23"/>
    </row>
    <row r="2128" spans="1:28" ht="15">
      <c r="A2128" s="2" t="s">
        <v>8549</v>
      </c>
      <c r="B2128" s="23" t="s">
        <v>13</v>
      </c>
      <c r="C2128" s="2" t="s">
        <v>14</v>
      </c>
      <c r="D2128" s="23" t="s">
        <v>2256</v>
      </c>
      <c r="E2128" s="2" t="s">
        <v>995</v>
      </c>
      <c r="F2128" s="23" t="s">
        <v>15</v>
      </c>
      <c r="G2128" s="23" t="s">
        <v>3477</v>
      </c>
      <c r="H2128" s="23" t="s">
        <v>3513</v>
      </c>
      <c r="I2128" s="2" t="s">
        <v>16</v>
      </c>
      <c r="J2128" s="81">
        <v>45.88</v>
      </c>
      <c r="K2128" s="76">
        <v>25</v>
      </c>
      <c r="L2128" s="80">
        <v>0.1875</v>
      </c>
      <c r="M2128" s="82">
        <v>41719</v>
      </c>
      <c r="N2128" s="96" t="s">
        <v>4200</v>
      </c>
      <c r="O2128" s="23" t="s">
        <v>115</v>
      </c>
      <c r="P2128" s="23" t="s">
        <v>3465</v>
      </c>
      <c r="Q2128" s="23" t="s">
        <v>3471</v>
      </c>
      <c r="R2128" s="23" t="str">
        <f t="shared" si="267"/>
        <v>OK-Canadian-15N-7W-6</v>
      </c>
      <c r="S2128" s="23" t="str">
        <f t="shared" si="264"/>
        <v>15N-7W-6</v>
      </c>
      <c r="T2128" s="23" t="str">
        <f t="shared" si="265"/>
        <v>15</v>
      </c>
      <c r="U2128" s="23" t="str">
        <f t="shared" si="268"/>
        <v>N</v>
      </c>
      <c r="V2128" s="23" t="str">
        <f t="shared" si="266"/>
        <v>7</v>
      </c>
      <c r="W2128" s="23" t="str">
        <f t="shared" si="269"/>
        <v>W</v>
      </c>
      <c r="X2128" s="23" t="str">
        <f t="shared" si="270"/>
        <v>OK</v>
      </c>
      <c r="Y2128" s="184" t="str">
        <f t="shared" si="271"/>
        <v>L0009191</v>
      </c>
      <c r="Z2128" s="28"/>
      <c r="AA2128" s="28"/>
      <c r="AB2128" s="23"/>
    </row>
    <row r="2129" spans="1:28" ht="15">
      <c r="A2129" s="23" t="s">
        <v>8550</v>
      </c>
      <c r="B2129" s="23" t="s">
        <v>13</v>
      </c>
      <c r="C2129" s="2" t="s">
        <v>14</v>
      </c>
      <c r="D2129" s="23" t="s">
        <v>2257</v>
      </c>
      <c r="E2129" s="23" t="s">
        <v>2147</v>
      </c>
      <c r="F2129" s="23" t="s">
        <v>15</v>
      </c>
      <c r="G2129" s="23" t="s">
        <v>3477</v>
      </c>
      <c r="H2129" s="23" t="s">
        <v>3513</v>
      </c>
      <c r="I2129" s="2" t="s">
        <v>16</v>
      </c>
      <c r="J2129" s="81">
        <v>80.55</v>
      </c>
      <c r="K2129" s="76">
        <v>0.625</v>
      </c>
      <c r="L2129" s="80">
        <v>0.1875</v>
      </c>
      <c r="M2129" s="82">
        <v>42211</v>
      </c>
      <c r="N2129" s="96" t="s">
        <v>4201</v>
      </c>
      <c r="O2129" s="23" t="s">
        <v>115</v>
      </c>
      <c r="P2129" s="23" t="s">
        <v>3465</v>
      </c>
      <c r="Q2129" s="23" t="s">
        <v>3471</v>
      </c>
      <c r="R2129" s="23" t="str">
        <f t="shared" si="267"/>
        <v>OK-Canadian-15N-7W-6</v>
      </c>
      <c r="S2129" s="23" t="str">
        <f t="shared" si="264"/>
        <v>15N-7W-6</v>
      </c>
      <c r="T2129" s="23" t="str">
        <f t="shared" si="265"/>
        <v>15</v>
      </c>
      <c r="U2129" s="23" t="str">
        <f t="shared" si="268"/>
        <v>N</v>
      </c>
      <c r="V2129" s="23" t="str">
        <f t="shared" si="266"/>
        <v>7</v>
      </c>
      <c r="W2129" s="23" t="str">
        <f t="shared" si="269"/>
        <v>W</v>
      </c>
      <c r="X2129" s="23" t="str">
        <f t="shared" si="270"/>
        <v>OK</v>
      </c>
      <c r="Y2129" s="184" t="str">
        <f t="shared" si="271"/>
        <v>L0009192</v>
      </c>
      <c r="Z2129" s="28"/>
      <c r="AA2129" s="28"/>
      <c r="AB2129" s="23"/>
    </row>
    <row r="2130" spans="1:28" ht="15">
      <c r="A2130" s="2" t="s">
        <v>8551</v>
      </c>
      <c r="B2130" s="23" t="s">
        <v>13</v>
      </c>
      <c r="C2130" s="2" t="s">
        <v>14</v>
      </c>
      <c r="D2130" s="23" t="s">
        <v>2258</v>
      </c>
      <c r="E2130" s="23" t="s">
        <v>1777</v>
      </c>
      <c r="F2130" s="23" t="s">
        <v>15</v>
      </c>
      <c r="G2130" s="23" t="s">
        <v>3477</v>
      </c>
      <c r="H2130" s="23" t="s">
        <v>3513</v>
      </c>
      <c r="I2130" s="2" t="s">
        <v>16</v>
      </c>
      <c r="J2130" s="81">
        <v>32.96</v>
      </c>
      <c r="K2130" s="76">
        <v>0.83333330000000005</v>
      </c>
      <c r="L2130" s="80">
        <v>0.1875</v>
      </c>
      <c r="M2130" s="78">
        <v>42208</v>
      </c>
      <c r="N2130" s="96" t="s">
        <v>4202</v>
      </c>
      <c r="O2130" s="23" t="s">
        <v>115</v>
      </c>
      <c r="P2130" s="23" t="s">
        <v>3465</v>
      </c>
      <c r="Q2130" s="23" t="s">
        <v>3471</v>
      </c>
      <c r="R2130" s="23" t="str">
        <f t="shared" si="267"/>
        <v>OK-Canadian-15N-7W-6</v>
      </c>
      <c r="S2130" s="23" t="str">
        <f t="shared" si="264"/>
        <v>15N-7W-6</v>
      </c>
      <c r="T2130" s="23" t="str">
        <f t="shared" si="265"/>
        <v>15</v>
      </c>
      <c r="U2130" s="23" t="str">
        <f t="shared" si="268"/>
        <v>N</v>
      </c>
      <c r="V2130" s="23" t="str">
        <f t="shared" si="266"/>
        <v>7</v>
      </c>
      <c r="W2130" s="23" t="str">
        <f t="shared" si="269"/>
        <v>W</v>
      </c>
      <c r="X2130" s="23" t="str">
        <f t="shared" si="270"/>
        <v>OK</v>
      </c>
      <c r="Y2130" s="184" t="str">
        <f t="shared" si="271"/>
        <v>L0009193</v>
      </c>
      <c r="Z2130" s="28"/>
      <c r="AA2130" s="28"/>
      <c r="AB2130" s="23"/>
    </row>
    <row r="2131" spans="1:28" ht="15">
      <c r="A2131" s="2" t="s">
        <v>8552</v>
      </c>
      <c r="B2131" s="23" t="s">
        <v>13</v>
      </c>
      <c r="C2131" s="2" t="s">
        <v>14</v>
      </c>
      <c r="D2131" s="23" t="s">
        <v>2259</v>
      </c>
      <c r="E2131" s="2" t="s">
        <v>1327</v>
      </c>
      <c r="F2131" s="23" t="s">
        <v>15</v>
      </c>
      <c r="G2131" s="23" t="s">
        <v>3477</v>
      </c>
      <c r="H2131" s="23" t="s">
        <v>3513</v>
      </c>
      <c r="I2131" s="2" t="s">
        <v>16</v>
      </c>
      <c r="J2131" s="81">
        <v>298.89</v>
      </c>
      <c r="K2131" s="76">
        <v>155.59664000000001</v>
      </c>
      <c r="L2131" s="80">
        <v>0.1875</v>
      </c>
      <c r="M2131" s="82">
        <v>42236</v>
      </c>
      <c r="N2131" s="96" t="s">
        <v>4842</v>
      </c>
      <c r="O2131" s="23" t="s">
        <v>115</v>
      </c>
      <c r="P2131" s="23" t="s">
        <v>3465</v>
      </c>
      <c r="Q2131" s="23" t="s">
        <v>3471</v>
      </c>
      <c r="R2131" s="23" t="str">
        <f t="shared" si="267"/>
        <v>OK-Canadian-15N-7W-6</v>
      </c>
      <c r="S2131" s="23" t="str">
        <f t="shared" si="264"/>
        <v>15N-7W-6</v>
      </c>
      <c r="T2131" s="23" t="str">
        <f t="shared" si="265"/>
        <v>15</v>
      </c>
      <c r="U2131" s="23" t="str">
        <f t="shared" si="268"/>
        <v>N</v>
      </c>
      <c r="V2131" s="23" t="str">
        <f t="shared" si="266"/>
        <v>7</v>
      </c>
      <c r="W2131" s="23" t="str">
        <f t="shared" si="269"/>
        <v>W</v>
      </c>
      <c r="X2131" s="23" t="str">
        <f t="shared" si="270"/>
        <v>OK</v>
      </c>
      <c r="Y2131" s="184" t="str">
        <f t="shared" si="271"/>
        <v>L0009194</v>
      </c>
      <c r="Z2131" s="28"/>
      <c r="AA2131" s="28"/>
      <c r="AB2131" s="23"/>
    </row>
    <row r="2132" spans="1:28" ht="15">
      <c r="A2132" s="23" t="s">
        <v>8553</v>
      </c>
      <c r="B2132" s="23" t="s">
        <v>13</v>
      </c>
      <c r="C2132" s="2" t="s">
        <v>14</v>
      </c>
      <c r="D2132" s="23" t="s">
        <v>2260</v>
      </c>
      <c r="E2132" s="23" t="s">
        <v>3188</v>
      </c>
      <c r="F2132" s="23" t="s">
        <v>15</v>
      </c>
      <c r="G2132" s="23" t="s">
        <v>3477</v>
      </c>
      <c r="H2132" s="23" t="s">
        <v>3513</v>
      </c>
      <c r="I2132" s="2" t="s">
        <v>16</v>
      </c>
      <c r="J2132" s="81">
        <v>84.89</v>
      </c>
      <c r="K2132" s="76">
        <v>2.4329493000000002</v>
      </c>
      <c r="L2132" s="80">
        <v>0.1875</v>
      </c>
      <c r="M2132" s="82">
        <v>42947</v>
      </c>
      <c r="N2132" s="96" t="s">
        <v>5878</v>
      </c>
      <c r="O2132" s="23" t="s">
        <v>115</v>
      </c>
      <c r="P2132" s="23" t="s">
        <v>3465</v>
      </c>
      <c r="Q2132" s="23" t="s">
        <v>3471</v>
      </c>
      <c r="R2132" s="23" t="str">
        <f t="shared" si="267"/>
        <v>OK-Canadian-15N-7W-6</v>
      </c>
      <c r="S2132" s="23" t="str">
        <f t="shared" si="264"/>
        <v>15N-7W-6</v>
      </c>
      <c r="T2132" s="23" t="str">
        <f t="shared" si="265"/>
        <v>15</v>
      </c>
      <c r="U2132" s="23" t="str">
        <f t="shared" si="268"/>
        <v>N</v>
      </c>
      <c r="V2132" s="23" t="str">
        <f t="shared" si="266"/>
        <v>7</v>
      </c>
      <c r="W2132" s="23" t="str">
        <f t="shared" si="269"/>
        <v>W</v>
      </c>
      <c r="X2132" s="23" t="str">
        <f t="shared" si="270"/>
        <v>OK</v>
      </c>
      <c r="Y2132" s="184" t="str">
        <f t="shared" si="271"/>
        <v>L0009195</v>
      </c>
      <c r="Z2132" s="28"/>
      <c r="AA2132" s="28"/>
      <c r="AB2132" s="23"/>
    </row>
    <row r="2133" spans="1:28" ht="15">
      <c r="A2133" s="2" t="s">
        <v>8554</v>
      </c>
      <c r="B2133" s="23" t="s">
        <v>13</v>
      </c>
      <c r="C2133" s="2" t="s">
        <v>14</v>
      </c>
      <c r="D2133" s="23" t="s">
        <v>2261</v>
      </c>
      <c r="E2133" s="2" t="s">
        <v>1177</v>
      </c>
      <c r="F2133" s="23" t="s">
        <v>15</v>
      </c>
      <c r="G2133" s="23" t="s">
        <v>3477</v>
      </c>
      <c r="H2133" s="23" t="s">
        <v>3513</v>
      </c>
      <c r="I2133" s="2" t="s">
        <v>16</v>
      </c>
      <c r="J2133" s="81">
        <v>78.39</v>
      </c>
      <c r="K2133" s="76">
        <v>5.625</v>
      </c>
      <c r="L2133" s="80">
        <v>0.1875</v>
      </c>
      <c r="M2133" s="82">
        <v>43309</v>
      </c>
      <c r="N2133" s="96" t="s">
        <v>5879</v>
      </c>
      <c r="O2133" s="23" t="s">
        <v>115</v>
      </c>
      <c r="P2133" s="23" t="s">
        <v>3465</v>
      </c>
      <c r="Q2133" s="23" t="s">
        <v>3471</v>
      </c>
      <c r="R2133" s="23" t="str">
        <f t="shared" si="267"/>
        <v>OK-Canadian-15N-7W-6</v>
      </c>
      <c r="S2133" s="23" t="str">
        <f t="shared" si="264"/>
        <v>15N-7W-6</v>
      </c>
      <c r="T2133" s="23" t="str">
        <f t="shared" si="265"/>
        <v>15</v>
      </c>
      <c r="U2133" s="23" t="str">
        <f t="shared" si="268"/>
        <v>N</v>
      </c>
      <c r="V2133" s="23" t="str">
        <f t="shared" si="266"/>
        <v>7</v>
      </c>
      <c r="W2133" s="23" t="str">
        <f t="shared" si="269"/>
        <v>W</v>
      </c>
      <c r="X2133" s="23" t="str">
        <f t="shared" si="270"/>
        <v>OK</v>
      </c>
      <c r="Y2133" s="184" t="str">
        <f t="shared" si="271"/>
        <v>L0009196</v>
      </c>
      <c r="Z2133" s="28"/>
      <c r="AA2133" s="28"/>
      <c r="AB2133" s="23"/>
    </row>
    <row r="2134" spans="1:28" ht="15">
      <c r="A2134" s="2" t="s">
        <v>8555</v>
      </c>
      <c r="B2134" s="23" t="s">
        <v>13</v>
      </c>
      <c r="C2134" s="2" t="s">
        <v>14</v>
      </c>
      <c r="D2134" s="23" t="s">
        <v>2262</v>
      </c>
      <c r="E2134" s="2" t="s">
        <v>553</v>
      </c>
      <c r="F2134" s="23" t="s">
        <v>15</v>
      </c>
      <c r="G2134" s="23" t="s">
        <v>3477</v>
      </c>
      <c r="H2134" s="23" t="s">
        <v>3513</v>
      </c>
      <c r="I2134" s="2" t="s">
        <v>16</v>
      </c>
      <c r="J2134" s="81">
        <v>79.989999999999995</v>
      </c>
      <c r="K2134" s="76">
        <v>3.1115385</v>
      </c>
      <c r="L2134" s="80">
        <v>0.1875</v>
      </c>
      <c r="M2134" s="78">
        <v>42269</v>
      </c>
      <c r="N2134" s="96" t="s">
        <v>4203</v>
      </c>
      <c r="O2134" s="23" t="s">
        <v>115</v>
      </c>
      <c r="P2134" s="23" t="s">
        <v>3465</v>
      </c>
      <c r="Q2134" s="23" t="s">
        <v>3471</v>
      </c>
      <c r="R2134" s="23" t="str">
        <f t="shared" si="267"/>
        <v>OK-Canadian-15N-7W-6</v>
      </c>
      <c r="S2134" s="23" t="str">
        <f t="shared" si="264"/>
        <v>15N-7W-6</v>
      </c>
      <c r="T2134" s="23" t="str">
        <f t="shared" si="265"/>
        <v>15</v>
      </c>
      <c r="U2134" s="23" t="str">
        <f t="shared" si="268"/>
        <v>N</v>
      </c>
      <c r="V2134" s="23" t="str">
        <f t="shared" si="266"/>
        <v>7</v>
      </c>
      <c r="W2134" s="23" t="str">
        <f t="shared" si="269"/>
        <v>W</v>
      </c>
      <c r="X2134" s="23" t="str">
        <f t="shared" si="270"/>
        <v>OK</v>
      </c>
      <c r="Y2134" s="184" t="str">
        <f t="shared" si="271"/>
        <v>L0009197</v>
      </c>
      <c r="Z2134" s="28"/>
      <c r="AA2134" s="28"/>
      <c r="AB2134" s="23"/>
    </row>
    <row r="2135" spans="1:28" ht="15">
      <c r="A2135" s="23" t="s">
        <v>8556</v>
      </c>
      <c r="B2135" s="23" t="s">
        <v>13</v>
      </c>
      <c r="C2135" s="2" t="s">
        <v>14</v>
      </c>
      <c r="D2135" s="23" t="s">
        <v>2263</v>
      </c>
      <c r="E2135" s="23" t="s">
        <v>2552</v>
      </c>
      <c r="F2135" s="23" t="s">
        <v>15</v>
      </c>
      <c r="G2135" s="23" t="s">
        <v>3477</v>
      </c>
      <c r="H2135" s="23" t="s">
        <v>3513</v>
      </c>
      <c r="I2135" s="2" t="s">
        <v>16</v>
      </c>
      <c r="J2135" s="81">
        <v>31.99</v>
      </c>
      <c r="K2135" s="76">
        <v>0.83333330000000005</v>
      </c>
      <c r="L2135" s="80">
        <v>0.1875</v>
      </c>
      <c r="M2135" s="82">
        <v>42204</v>
      </c>
      <c r="N2135" s="96" t="s">
        <v>4202</v>
      </c>
      <c r="O2135" s="23" t="s">
        <v>115</v>
      </c>
      <c r="P2135" s="23" t="s">
        <v>3465</v>
      </c>
      <c r="Q2135" s="23" t="s">
        <v>3471</v>
      </c>
      <c r="R2135" s="23" t="str">
        <f t="shared" si="267"/>
        <v>OK-Canadian-15N-7W-6</v>
      </c>
      <c r="S2135" s="23" t="str">
        <f t="shared" si="264"/>
        <v>15N-7W-6</v>
      </c>
      <c r="T2135" s="23" t="str">
        <f t="shared" si="265"/>
        <v>15</v>
      </c>
      <c r="U2135" s="23" t="str">
        <f t="shared" si="268"/>
        <v>N</v>
      </c>
      <c r="V2135" s="23" t="str">
        <f t="shared" si="266"/>
        <v>7</v>
      </c>
      <c r="W2135" s="23" t="str">
        <f t="shared" si="269"/>
        <v>W</v>
      </c>
      <c r="X2135" s="23" t="str">
        <f t="shared" si="270"/>
        <v>OK</v>
      </c>
      <c r="Y2135" s="184" t="str">
        <f t="shared" si="271"/>
        <v>L0009198</v>
      </c>
      <c r="Z2135" s="28"/>
      <c r="AA2135" s="28"/>
      <c r="AB2135" s="23"/>
    </row>
    <row r="2136" spans="1:28" ht="15">
      <c r="A2136" s="2" t="s">
        <v>8557</v>
      </c>
      <c r="B2136" s="23" t="s">
        <v>13</v>
      </c>
      <c r="C2136" s="2" t="s">
        <v>14</v>
      </c>
      <c r="D2136" s="23" t="s">
        <v>2264</v>
      </c>
      <c r="E2136" s="23" t="s">
        <v>1274</v>
      </c>
      <c r="F2136" s="23" t="s">
        <v>15</v>
      </c>
      <c r="G2136" s="23" t="s">
        <v>3477</v>
      </c>
      <c r="H2136" s="23" t="s">
        <v>3513</v>
      </c>
      <c r="I2136" s="2" t="s">
        <v>16</v>
      </c>
      <c r="J2136" s="81">
        <v>70.989999999999995</v>
      </c>
      <c r="K2136" s="76">
        <v>1.25</v>
      </c>
      <c r="L2136" s="80">
        <v>0.2</v>
      </c>
      <c r="M2136" s="82">
        <v>42981</v>
      </c>
      <c r="N2136" s="96" t="s">
        <v>4204</v>
      </c>
      <c r="O2136" s="23" t="s">
        <v>115</v>
      </c>
      <c r="P2136" s="23" t="s">
        <v>3465</v>
      </c>
      <c r="Q2136" s="23" t="s">
        <v>3471</v>
      </c>
      <c r="R2136" s="23" t="str">
        <f t="shared" si="267"/>
        <v>OK-Canadian-15N-7W-6</v>
      </c>
      <c r="S2136" s="23" t="str">
        <f t="shared" si="264"/>
        <v>15N-7W-6</v>
      </c>
      <c r="T2136" s="23" t="str">
        <f t="shared" si="265"/>
        <v>15</v>
      </c>
      <c r="U2136" s="23" t="str">
        <f t="shared" si="268"/>
        <v>N</v>
      </c>
      <c r="V2136" s="23" t="str">
        <f t="shared" si="266"/>
        <v>7</v>
      </c>
      <c r="W2136" s="23" t="str">
        <f t="shared" si="269"/>
        <v>W</v>
      </c>
      <c r="X2136" s="23" t="str">
        <f t="shared" si="270"/>
        <v>OK</v>
      </c>
      <c r="Y2136" s="184" t="str">
        <f t="shared" si="271"/>
        <v>L0009199</v>
      </c>
      <c r="Z2136" s="28"/>
      <c r="AA2136" s="28"/>
      <c r="AB2136" s="23"/>
    </row>
    <row r="2137" spans="1:28" ht="15">
      <c r="A2137" s="2" t="s">
        <v>8558</v>
      </c>
      <c r="B2137" s="23" t="s">
        <v>13</v>
      </c>
      <c r="C2137" s="2" t="s">
        <v>14</v>
      </c>
      <c r="D2137" s="23" t="s">
        <v>2265</v>
      </c>
      <c r="E2137" s="2" t="s">
        <v>1396</v>
      </c>
      <c r="F2137" s="23" t="s">
        <v>15</v>
      </c>
      <c r="G2137" s="23" t="s">
        <v>3477</v>
      </c>
      <c r="H2137" s="23" t="s">
        <v>3513</v>
      </c>
      <c r="I2137" s="2" t="s">
        <v>16</v>
      </c>
      <c r="J2137" s="81">
        <v>85.94</v>
      </c>
      <c r="K2137" s="76">
        <v>12.5</v>
      </c>
      <c r="L2137" s="80">
        <v>0.1875</v>
      </c>
      <c r="M2137" s="82">
        <v>42661</v>
      </c>
      <c r="N2137" s="96" t="s">
        <v>4839</v>
      </c>
      <c r="O2137" s="23" t="s">
        <v>683</v>
      </c>
      <c r="P2137" s="23" t="s">
        <v>3465</v>
      </c>
      <c r="Q2137" s="23" t="s">
        <v>3471</v>
      </c>
      <c r="R2137" s="23" t="str">
        <f t="shared" si="267"/>
        <v>OK-Canadian-15N-7W-7</v>
      </c>
      <c r="S2137" s="23" t="str">
        <f t="shared" si="264"/>
        <v>15N-7W-7</v>
      </c>
      <c r="T2137" s="23" t="str">
        <f t="shared" si="265"/>
        <v>15</v>
      </c>
      <c r="U2137" s="23" t="str">
        <f t="shared" si="268"/>
        <v>N</v>
      </c>
      <c r="V2137" s="23" t="str">
        <f t="shared" si="266"/>
        <v>7</v>
      </c>
      <c r="W2137" s="23" t="str">
        <f t="shared" si="269"/>
        <v>W</v>
      </c>
      <c r="X2137" s="23" t="str">
        <f t="shared" si="270"/>
        <v>OK</v>
      </c>
      <c r="Y2137" s="184" t="str">
        <f t="shared" si="271"/>
        <v>L0009200</v>
      </c>
      <c r="Z2137" s="28"/>
      <c r="AA2137" s="28"/>
      <c r="AB2137" s="23"/>
    </row>
    <row r="2138" spans="1:28" ht="15">
      <c r="A2138" s="23" t="s">
        <v>8559</v>
      </c>
      <c r="B2138" s="23" t="s">
        <v>13</v>
      </c>
      <c r="C2138" s="2" t="s">
        <v>14</v>
      </c>
      <c r="D2138" s="23" t="s">
        <v>2266</v>
      </c>
      <c r="E2138" s="23" t="s">
        <v>2276</v>
      </c>
      <c r="F2138" s="23" t="s">
        <v>15</v>
      </c>
      <c r="G2138" s="23" t="s">
        <v>3477</v>
      </c>
      <c r="H2138" s="23" t="s">
        <v>3513</v>
      </c>
      <c r="I2138" s="2" t="s">
        <v>16</v>
      </c>
      <c r="J2138" s="81">
        <v>38.409999999999997</v>
      </c>
      <c r="K2138" s="76">
        <v>5.1812500000000004</v>
      </c>
      <c r="L2138" s="80">
        <v>0.1875</v>
      </c>
      <c r="M2138" s="78">
        <v>42208</v>
      </c>
      <c r="N2138" s="96" t="s">
        <v>4843</v>
      </c>
      <c r="O2138" s="23" t="s">
        <v>683</v>
      </c>
      <c r="P2138" s="23" t="s">
        <v>3465</v>
      </c>
      <c r="Q2138" s="23" t="s">
        <v>3471</v>
      </c>
      <c r="R2138" s="23" t="str">
        <f t="shared" si="267"/>
        <v>OK-Canadian-15N-7W-7</v>
      </c>
      <c r="S2138" s="23" t="str">
        <f t="shared" si="264"/>
        <v>15N-7W-7</v>
      </c>
      <c r="T2138" s="23" t="str">
        <f t="shared" si="265"/>
        <v>15</v>
      </c>
      <c r="U2138" s="23" t="str">
        <f t="shared" si="268"/>
        <v>N</v>
      </c>
      <c r="V2138" s="23" t="str">
        <f t="shared" si="266"/>
        <v>7</v>
      </c>
      <c r="W2138" s="23" t="str">
        <f t="shared" si="269"/>
        <v>W</v>
      </c>
      <c r="X2138" s="23" t="str">
        <f t="shared" si="270"/>
        <v>OK</v>
      </c>
      <c r="Y2138" s="184" t="str">
        <f t="shared" si="271"/>
        <v>L0009201</v>
      </c>
      <c r="Z2138" s="28"/>
      <c r="AA2138" s="28"/>
      <c r="AB2138" s="23"/>
    </row>
    <row r="2139" spans="1:28" ht="15">
      <c r="A2139" s="2" t="s">
        <v>8560</v>
      </c>
      <c r="B2139" s="23" t="s">
        <v>13</v>
      </c>
      <c r="C2139" s="2" t="s">
        <v>14</v>
      </c>
      <c r="D2139" s="23" t="s">
        <v>2267</v>
      </c>
      <c r="E2139" s="23" t="s">
        <v>1777</v>
      </c>
      <c r="F2139" s="23" t="s">
        <v>15</v>
      </c>
      <c r="G2139" s="23" t="s">
        <v>3477</v>
      </c>
      <c r="H2139" s="23" t="s">
        <v>3513</v>
      </c>
      <c r="I2139" s="2" t="s">
        <v>16</v>
      </c>
      <c r="J2139" s="81">
        <v>39.380000000000003</v>
      </c>
      <c r="K2139" s="76">
        <v>2.8571</v>
      </c>
      <c r="L2139" s="80">
        <v>0.1875</v>
      </c>
      <c r="M2139" s="82">
        <v>41742</v>
      </c>
      <c r="N2139" s="96" t="s">
        <v>4205</v>
      </c>
      <c r="O2139" s="23" t="s">
        <v>683</v>
      </c>
      <c r="P2139" s="23" t="s">
        <v>3465</v>
      </c>
      <c r="Q2139" s="23" t="s">
        <v>3471</v>
      </c>
      <c r="R2139" s="23" t="str">
        <f t="shared" si="267"/>
        <v>OK-Canadian-15N-7W-7</v>
      </c>
      <c r="S2139" s="23" t="str">
        <f t="shared" si="264"/>
        <v>15N-7W-7</v>
      </c>
      <c r="T2139" s="23" t="str">
        <f t="shared" si="265"/>
        <v>15</v>
      </c>
      <c r="U2139" s="23" t="str">
        <f t="shared" si="268"/>
        <v>N</v>
      </c>
      <c r="V2139" s="23" t="str">
        <f t="shared" si="266"/>
        <v>7</v>
      </c>
      <c r="W2139" s="23" t="str">
        <f t="shared" si="269"/>
        <v>W</v>
      </c>
      <c r="X2139" s="23" t="str">
        <f t="shared" si="270"/>
        <v>OK</v>
      </c>
      <c r="Y2139" s="184" t="str">
        <f t="shared" si="271"/>
        <v>L0009202</v>
      </c>
      <c r="Z2139" s="28"/>
      <c r="AA2139" s="28"/>
      <c r="AB2139" s="23"/>
    </row>
    <row r="2140" spans="1:28" ht="15">
      <c r="A2140" s="2" t="s">
        <v>8561</v>
      </c>
      <c r="B2140" s="23" t="s">
        <v>13</v>
      </c>
      <c r="C2140" s="2" t="s">
        <v>14</v>
      </c>
      <c r="D2140" s="23" t="s">
        <v>2268</v>
      </c>
      <c r="E2140" s="2" t="s">
        <v>1327</v>
      </c>
      <c r="F2140" s="23" t="s">
        <v>15</v>
      </c>
      <c r="G2140" s="23" t="s">
        <v>3477</v>
      </c>
      <c r="H2140" s="23" t="s">
        <v>3513</v>
      </c>
      <c r="I2140" s="2" t="s">
        <v>16</v>
      </c>
      <c r="J2140" s="81">
        <v>19.53</v>
      </c>
      <c r="K2140" s="76">
        <v>10</v>
      </c>
      <c r="L2140" s="80">
        <v>0.1875</v>
      </c>
      <c r="M2140" s="82">
        <v>42250</v>
      </c>
      <c r="N2140" s="96" t="s">
        <v>4844</v>
      </c>
      <c r="O2140" s="23" t="s">
        <v>683</v>
      </c>
      <c r="P2140" s="23" t="s">
        <v>3465</v>
      </c>
      <c r="Q2140" s="23" t="s">
        <v>3471</v>
      </c>
      <c r="R2140" s="23" t="str">
        <f t="shared" si="267"/>
        <v>OK-Canadian-15N-7W-7</v>
      </c>
      <c r="S2140" s="23" t="str">
        <f t="shared" si="264"/>
        <v>15N-7W-7</v>
      </c>
      <c r="T2140" s="23" t="str">
        <f t="shared" si="265"/>
        <v>15</v>
      </c>
      <c r="U2140" s="23" t="str">
        <f t="shared" si="268"/>
        <v>N</v>
      </c>
      <c r="V2140" s="23" t="str">
        <f t="shared" si="266"/>
        <v>7</v>
      </c>
      <c r="W2140" s="23" t="str">
        <f t="shared" si="269"/>
        <v>W</v>
      </c>
      <c r="X2140" s="23" t="str">
        <f t="shared" si="270"/>
        <v>OK</v>
      </c>
      <c r="Y2140" s="184" t="str">
        <f t="shared" si="271"/>
        <v>L0009203</v>
      </c>
      <c r="Z2140" s="28"/>
      <c r="AA2140" s="28"/>
      <c r="AB2140" s="23"/>
    </row>
    <row r="2141" spans="1:28" ht="15">
      <c r="A2141" s="23" t="s">
        <v>8562</v>
      </c>
      <c r="B2141" s="23" t="s">
        <v>13</v>
      </c>
      <c r="C2141" s="2" t="s">
        <v>14</v>
      </c>
      <c r="D2141" s="23" t="s">
        <v>2269</v>
      </c>
      <c r="E2141" s="2" t="s">
        <v>215</v>
      </c>
      <c r="F2141" s="23" t="s">
        <v>15</v>
      </c>
      <c r="G2141" s="23" t="s">
        <v>3477</v>
      </c>
      <c r="H2141" s="23" t="s">
        <v>3513</v>
      </c>
      <c r="I2141" s="2" t="s">
        <v>16</v>
      </c>
      <c r="J2141" s="81">
        <v>41.08</v>
      </c>
      <c r="K2141" s="76">
        <v>8.3333332999999996</v>
      </c>
      <c r="L2141" s="80">
        <v>0.1875</v>
      </c>
      <c r="M2141" s="82">
        <v>42823</v>
      </c>
      <c r="N2141" s="96" t="s">
        <v>4845</v>
      </c>
      <c r="O2141" s="23" t="s">
        <v>683</v>
      </c>
      <c r="P2141" s="23" t="s">
        <v>3465</v>
      </c>
      <c r="Q2141" s="23" t="s">
        <v>3471</v>
      </c>
      <c r="R2141" s="23" t="str">
        <f t="shared" si="267"/>
        <v>OK-Canadian-15N-7W-7</v>
      </c>
      <c r="S2141" s="23" t="str">
        <f t="shared" si="264"/>
        <v>15N-7W-7</v>
      </c>
      <c r="T2141" s="23" t="str">
        <f t="shared" si="265"/>
        <v>15</v>
      </c>
      <c r="U2141" s="23" t="str">
        <f t="shared" si="268"/>
        <v>N</v>
      </c>
      <c r="V2141" s="23" t="str">
        <f t="shared" si="266"/>
        <v>7</v>
      </c>
      <c r="W2141" s="23" t="str">
        <f t="shared" si="269"/>
        <v>W</v>
      </c>
      <c r="X2141" s="23" t="str">
        <f t="shared" si="270"/>
        <v>OK</v>
      </c>
      <c r="Y2141" s="184" t="str">
        <f t="shared" si="271"/>
        <v>L0009204</v>
      </c>
      <c r="Z2141" s="28"/>
      <c r="AA2141" s="28"/>
      <c r="AB2141" s="23"/>
    </row>
    <row r="2142" spans="1:28" ht="15">
      <c r="A2142" s="2" t="s">
        <v>8563</v>
      </c>
      <c r="B2142" s="23" t="s">
        <v>13</v>
      </c>
      <c r="C2142" s="2" t="s">
        <v>14</v>
      </c>
      <c r="D2142" s="23" t="s">
        <v>2270</v>
      </c>
      <c r="E2142" s="2" t="s">
        <v>354</v>
      </c>
      <c r="F2142" s="23" t="s">
        <v>15</v>
      </c>
      <c r="G2142" s="23" t="s">
        <v>3477</v>
      </c>
      <c r="H2142" s="23" t="s">
        <v>3513</v>
      </c>
      <c r="I2142" s="2" t="s">
        <v>16</v>
      </c>
      <c r="J2142" s="81">
        <v>9.18</v>
      </c>
      <c r="K2142" s="76">
        <v>3.6</v>
      </c>
      <c r="L2142" s="80">
        <v>0.1875</v>
      </c>
      <c r="M2142" s="78">
        <v>42250</v>
      </c>
      <c r="N2142" s="96" t="s">
        <v>4206</v>
      </c>
      <c r="O2142" s="23" t="s">
        <v>683</v>
      </c>
      <c r="P2142" s="23" t="s">
        <v>3465</v>
      </c>
      <c r="Q2142" s="23" t="s">
        <v>3471</v>
      </c>
      <c r="R2142" s="23" t="str">
        <f t="shared" si="267"/>
        <v>OK-Canadian-15N-7W-7</v>
      </c>
      <c r="S2142" s="23" t="str">
        <f t="shared" si="264"/>
        <v>15N-7W-7</v>
      </c>
      <c r="T2142" s="23" t="str">
        <f t="shared" si="265"/>
        <v>15</v>
      </c>
      <c r="U2142" s="23" t="str">
        <f t="shared" si="268"/>
        <v>N</v>
      </c>
      <c r="V2142" s="23" t="str">
        <f t="shared" si="266"/>
        <v>7</v>
      </c>
      <c r="W2142" s="23" t="str">
        <f t="shared" si="269"/>
        <v>W</v>
      </c>
      <c r="X2142" s="23" t="str">
        <f t="shared" si="270"/>
        <v>OK</v>
      </c>
      <c r="Y2142" s="184" t="str">
        <f t="shared" si="271"/>
        <v>L0009205</v>
      </c>
      <c r="Z2142" s="28"/>
      <c r="AA2142" s="28"/>
      <c r="AB2142" s="23"/>
    </row>
    <row r="2143" spans="1:28" ht="15">
      <c r="A2143" s="2" t="s">
        <v>8564</v>
      </c>
      <c r="B2143" s="23" t="s">
        <v>13</v>
      </c>
      <c r="C2143" s="2" t="s">
        <v>14</v>
      </c>
      <c r="D2143" s="23" t="s">
        <v>2271</v>
      </c>
      <c r="E2143" s="23" t="s">
        <v>2864</v>
      </c>
      <c r="F2143" s="23" t="s">
        <v>15</v>
      </c>
      <c r="G2143" s="23" t="s">
        <v>3477</v>
      </c>
      <c r="H2143" s="23" t="s">
        <v>3513</v>
      </c>
      <c r="I2143" s="2" t="s">
        <v>16</v>
      </c>
      <c r="J2143" s="81">
        <v>40.83</v>
      </c>
      <c r="K2143" s="76">
        <v>8.3333332999999996</v>
      </c>
      <c r="L2143" s="80">
        <v>0.1875</v>
      </c>
      <c r="M2143" s="82">
        <v>42339</v>
      </c>
      <c r="N2143" s="96" t="s">
        <v>4207</v>
      </c>
      <c r="O2143" s="23" t="s">
        <v>683</v>
      </c>
      <c r="P2143" s="23" t="s">
        <v>3465</v>
      </c>
      <c r="Q2143" s="23" t="s">
        <v>3471</v>
      </c>
      <c r="R2143" s="23" t="str">
        <f t="shared" si="267"/>
        <v>OK-Canadian-15N-7W-7</v>
      </c>
      <c r="S2143" s="23" t="str">
        <f t="shared" si="264"/>
        <v>15N-7W-7</v>
      </c>
      <c r="T2143" s="23" t="str">
        <f t="shared" si="265"/>
        <v>15</v>
      </c>
      <c r="U2143" s="23" t="str">
        <f t="shared" si="268"/>
        <v>N</v>
      </c>
      <c r="V2143" s="23" t="str">
        <f t="shared" si="266"/>
        <v>7</v>
      </c>
      <c r="W2143" s="23" t="str">
        <f t="shared" si="269"/>
        <v>W</v>
      </c>
      <c r="X2143" s="23" t="str">
        <f t="shared" si="270"/>
        <v>OK</v>
      </c>
      <c r="Y2143" s="184" t="str">
        <f t="shared" si="271"/>
        <v>L0009206</v>
      </c>
      <c r="Z2143" s="28"/>
      <c r="AA2143" s="28"/>
      <c r="AB2143" s="23"/>
    </row>
    <row r="2144" spans="1:28" ht="15">
      <c r="A2144" s="23" t="s">
        <v>8565</v>
      </c>
      <c r="B2144" s="23" t="s">
        <v>13</v>
      </c>
      <c r="C2144" s="2" t="s">
        <v>14</v>
      </c>
      <c r="D2144" s="23" t="s">
        <v>2272</v>
      </c>
      <c r="E2144" s="23" t="s">
        <v>201</v>
      </c>
      <c r="F2144" s="23" t="s">
        <v>15</v>
      </c>
      <c r="G2144" s="23" t="s">
        <v>3477</v>
      </c>
      <c r="H2144" s="23" t="s">
        <v>3513</v>
      </c>
      <c r="I2144" s="2" t="s">
        <v>16</v>
      </c>
      <c r="J2144" s="81">
        <v>87.89</v>
      </c>
      <c r="K2144" s="76">
        <v>6.25</v>
      </c>
      <c r="L2144" s="80">
        <v>0.1875</v>
      </c>
      <c r="M2144" s="82">
        <v>42191</v>
      </c>
      <c r="N2144" s="96" t="s">
        <v>5880</v>
      </c>
      <c r="O2144" s="23" t="s">
        <v>683</v>
      </c>
      <c r="P2144" s="23" t="s">
        <v>3465</v>
      </c>
      <c r="Q2144" s="23" t="s">
        <v>3471</v>
      </c>
      <c r="R2144" s="23" t="str">
        <f t="shared" si="267"/>
        <v>OK-Canadian-15N-7W-7</v>
      </c>
      <c r="S2144" s="23" t="str">
        <f t="shared" si="264"/>
        <v>15N-7W-7</v>
      </c>
      <c r="T2144" s="23" t="str">
        <f t="shared" si="265"/>
        <v>15</v>
      </c>
      <c r="U2144" s="23" t="str">
        <f t="shared" si="268"/>
        <v>N</v>
      </c>
      <c r="V2144" s="23" t="str">
        <f t="shared" si="266"/>
        <v>7</v>
      </c>
      <c r="W2144" s="23" t="str">
        <f t="shared" si="269"/>
        <v>W</v>
      </c>
      <c r="X2144" s="23" t="str">
        <f t="shared" si="270"/>
        <v>OK</v>
      </c>
      <c r="Y2144" s="184" t="str">
        <f t="shared" si="271"/>
        <v>L0009207</v>
      </c>
      <c r="Z2144" s="28"/>
      <c r="AA2144" s="28"/>
      <c r="AB2144" s="23"/>
    </row>
    <row r="2145" spans="1:28" ht="15">
      <c r="A2145" s="2" t="s">
        <v>8566</v>
      </c>
      <c r="B2145" s="23" t="s">
        <v>13</v>
      </c>
      <c r="C2145" s="2" t="s">
        <v>14</v>
      </c>
      <c r="D2145" s="23" t="s">
        <v>2273</v>
      </c>
      <c r="E2145" s="2" t="s">
        <v>215</v>
      </c>
      <c r="F2145" s="23" t="s">
        <v>15</v>
      </c>
      <c r="G2145" s="23" t="s">
        <v>3477</v>
      </c>
      <c r="H2145" s="23" t="s">
        <v>3527</v>
      </c>
      <c r="I2145" s="2" t="s">
        <v>16</v>
      </c>
      <c r="J2145" s="81">
        <v>148.75</v>
      </c>
      <c r="K2145" s="76">
        <v>7.6189999999999998</v>
      </c>
      <c r="L2145" s="80">
        <v>0.2</v>
      </c>
      <c r="M2145" s="82">
        <v>43455</v>
      </c>
      <c r="N2145" s="96" t="s">
        <v>4846</v>
      </c>
      <c r="O2145" s="23" t="s">
        <v>177</v>
      </c>
      <c r="P2145" s="23" t="s">
        <v>3465</v>
      </c>
      <c r="Q2145" s="23" t="s">
        <v>3471</v>
      </c>
      <c r="R2145" s="23" t="str">
        <f t="shared" si="267"/>
        <v>OK-Canadian-15N-7W-18</v>
      </c>
      <c r="S2145" s="23" t="str">
        <f t="shared" si="264"/>
        <v>15N-7W-18</v>
      </c>
      <c r="T2145" s="23" t="str">
        <f t="shared" si="265"/>
        <v>15</v>
      </c>
      <c r="U2145" s="23" t="str">
        <f t="shared" si="268"/>
        <v>N</v>
      </c>
      <c r="V2145" s="23" t="str">
        <f t="shared" si="266"/>
        <v>7</v>
      </c>
      <c r="W2145" s="23" t="str">
        <f t="shared" si="269"/>
        <v>W</v>
      </c>
      <c r="X2145" s="23" t="str">
        <f t="shared" si="270"/>
        <v>OK</v>
      </c>
      <c r="Y2145" s="184" t="str">
        <f t="shared" si="271"/>
        <v>L0009208</v>
      </c>
      <c r="Z2145" s="28"/>
      <c r="AA2145" s="28"/>
      <c r="AB2145" s="23"/>
    </row>
    <row r="2146" spans="1:28" ht="15">
      <c r="A2146" s="2" t="s">
        <v>8567</v>
      </c>
      <c r="B2146" s="23" t="s">
        <v>13</v>
      </c>
      <c r="C2146" s="2" t="s">
        <v>14</v>
      </c>
      <c r="D2146" s="23" t="s">
        <v>2274</v>
      </c>
      <c r="E2146" s="2" t="s">
        <v>1327</v>
      </c>
      <c r="F2146" s="23" t="s">
        <v>15</v>
      </c>
      <c r="G2146" s="23" t="s">
        <v>3477</v>
      </c>
      <c r="H2146" s="23" t="s">
        <v>3527</v>
      </c>
      <c r="I2146" s="2" t="s">
        <v>16</v>
      </c>
      <c r="J2146" s="81">
        <v>40.29</v>
      </c>
      <c r="K2146" s="76">
        <v>6.6666667000000004</v>
      </c>
      <c r="L2146" s="80">
        <v>0.1875</v>
      </c>
      <c r="M2146" s="82">
        <v>42770</v>
      </c>
      <c r="N2146" s="96" t="s">
        <v>4847</v>
      </c>
      <c r="O2146" s="23" t="s">
        <v>177</v>
      </c>
      <c r="P2146" s="23" t="s">
        <v>3465</v>
      </c>
      <c r="Q2146" s="23" t="s">
        <v>3471</v>
      </c>
      <c r="R2146" s="23" t="str">
        <f t="shared" si="267"/>
        <v>OK-Canadian-15N-7W-18</v>
      </c>
      <c r="S2146" s="23" t="str">
        <f t="shared" si="264"/>
        <v>15N-7W-18</v>
      </c>
      <c r="T2146" s="23" t="str">
        <f t="shared" si="265"/>
        <v>15</v>
      </c>
      <c r="U2146" s="23" t="str">
        <f t="shared" si="268"/>
        <v>N</v>
      </c>
      <c r="V2146" s="23" t="str">
        <f t="shared" si="266"/>
        <v>7</v>
      </c>
      <c r="W2146" s="23" t="str">
        <f t="shared" si="269"/>
        <v>W</v>
      </c>
      <c r="X2146" s="23" t="str">
        <f t="shared" si="270"/>
        <v>OK</v>
      </c>
      <c r="Y2146" s="184" t="str">
        <f t="shared" si="271"/>
        <v>L0009209</v>
      </c>
      <c r="Z2146" s="28"/>
      <c r="AA2146" s="28"/>
      <c r="AB2146" s="23"/>
    </row>
    <row r="2147" spans="1:28" ht="15">
      <c r="A2147" s="23" t="s">
        <v>8568</v>
      </c>
      <c r="B2147" s="23" t="s">
        <v>13</v>
      </c>
      <c r="C2147" s="2" t="s">
        <v>14</v>
      </c>
      <c r="D2147" s="23" t="s">
        <v>2275</v>
      </c>
      <c r="E2147" s="23" t="s">
        <v>2799</v>
      </c>
      <c r="F2147" s="23" t="s">
        <v>15</v>
      </c>
      <c r="G2147" s="23" t="s">
        <v>3477</v>
      </c>
      <c r="H2147" s="23" t="s">
        <v>3527</v>
      </c>
      <c r="I2147" s="2" t="s">
        <v>16</v>
      </c>
      <c r="J2147" s="81">
        <v>38.590000000000003</v>
      </c>
      <c r="K2147" s="76">
        <v>6.6666667000000004</v>
      </c>
      <c r="L2147" s="80">
        <v>0.1875</v>
      </c>
      <c r="M2147" s="82">
        <v>39766</v>
      </c>
      <c r="N2147" s="96" t="s">
        <v>4208</v>
      </c>
      <c r="O2147" s="23" t="s">
        <v>177</v>
      </c>
      <c r="P2147" s="23" t="s">
        <v>3465</v>
      </c>
      <c r="Q2147" s="23" t="s">
        <v>3471</v>
      </c>
      <c r="R2147" s="23" t="str">
        <f t="shared" si="267"/>
        <v>OK-Canadian-15N-7W-18</v>
      </c>
      <c r="S2147" s="23" t="str">
        <f t="shared" si="264"/>
        <v>15N-7W-18</v>
      </c>
      <c r="T2147" s="23" t="str">
        <f t="shared" si="265"/>
        <v>15</v>
      </c>
      <c r="U2147" s="23" t="str">
        <f t="shared" si="268"/>
        <v>N</v>
      </c>
      <c r="V2147" s="23" t="str">
        <f t="shared" si="266"/>
        <v>7</v>
      </c>
      <c r="W2147" s="23" t="str">
        <f t="shared" si="269"/>
        <v>W</v>
      </c>
      <c r="X2147" s="23" t="str">
        <f t="shared" si="270"/>
        <v>OK</v>
      </c>
      <c r="Y2147" s="184" t="str">
        <f t="shared" si="271"/>
        <v>L0009210</v>
      </c>
      <c r="Z2147" s="28"/>
      <c r="AA2147" s="28"/>
      <c r="AB2147" s="23"/>
    </row>
    <row r="2148" spans="1:28" ht="15">
      <c r="A2148" s="2" t="s">
        <v>8569</v>
      </c>
      <c r="B2148" s="23" t="s">
        <v>13</v>
      </c>
      <c r="C2148" s="2" t="s">
        <v>14</v>
      </c>
      <c r="D2148" s="23" t="s">
        <v>117</v>
      </c>
      <c r="E2148" s="23" t="s">
        <v>2404</v>
      </c>
      <c r="F2148" s="23" t="s">
        <v>15</v>
      </c>
      <c r="G2148" s="23" t="s">
        <v>3477</v>
      </c>
      <c r="H2148" s="23" t="s">
        <v>3527</v>
      </c>
      <c r="I2148" s="2" t="s">
        <v>16</v>
      </c>
      <c r="J2148" s="81">
        <v>203.79</v>
      </c>
      <c r="K2148" s="76">
        <v>0</v>
      </c>
      <c r="L2148" s="80">
        <v>0.1875</v>
      </c>
      <c r="M2148" s="82">
        <v>42353</v>
      </c>
      <c r="N2148" s="96" t="s">
        <v>4209</v>
      </c>
      <c r="O2148" s="23" t="s">
        <v>177</v>
      </c>
      <c r="P2148" s="23" t="s">
        <v>3465</v>
      </c>
      <c r="Q2148" s="23" t="s">
        <v>3471</v>
      </c>
      <c r="R2148" s="23" t="str">
        <f t="shared" si="267"/>
        <v>OK-Canadian-15N-7W-18</v>
      </c>
      <c r="S2148" s="23" t="str">
        <f t="shared" si="264"/>
        <v>15N-7W-18</v>
      </c>
      <c r="T2148" s="23" t="str">
        <f t="shared" si="265"/>
        <v>15</v>
      </c>
      <c r="U2148" s="23" t="str">
        <f t="shared" si="268"/>
        <v>N</v>
      </c>
      <c r="V2148" s="23" t="str">
        <f t="shared" si="266"/>
        <v>7</v>
      </c>
      <c r="W2148" s="23" t="str">
        <f t="shared" si="269"/>
        <v>W</v>
      </c>
      <c r="X2148" s="23" t="str">
        <f t="shared" si="270"/>
        <v>OK</v>
      </c>
      <c r="Y2148" s="184" t="str">
        <f t="shared" si="271"/>
        <v>L0009211</v>
      </c>
      <c r="Z2148" s="28"/>
      <c r="AA2148" s="28"/>
      <c r="AB2148" s="23"/>
    </row>
    <row r="2149" spans="1:28" ht="15">
      <c r="A2149" s="2" t="s">
        <v>8570</v>
      </c>
      <c r="B2149" s="23" t="s">
        <v>13</v>
      </c>
      <c r="C2149" s="2" t="s">
        <v>14</v>
      </c>
      <c r="D2149" s="23" t="s">
        <v>2277</v>
      </c>
      <c r="E2149" s="23" t="s">
        <v>201</v>
      </c>
      <c r="F2149" s="23" t="s">
        <v>15</v>
      </c>
      <c r="G2149" s="23" t="s">
        <v>3477</v>
      </c>
      <c r="H2149" s="23" t="s">
        <v>3527</v>
      </c>
      <c r="I2149" s="2" t="s">
        <v>16</v>
      </c>
      <c r="J2149" s="81">
        <v>159.78</v>
      </c>
      <c r="K2149" s="76">
        <v>7.6190480000000003</v>
      </c>
      <c r="L2149" s="80">
        <v>0.2</v>
      </c>
      <c r="M2149" s="82">
        <v>43345</v>
      </c>
      <c r="N2149" s="96" t="s">
        <v>5881</v>
      </c>
      <c r="O2149" s="23" t="s">
        <v>177</v>
      </c>
      <c r="P2149" s="23" t="s">
        <v>3465</v>
      </c>
      <c r="Q2149" s="23" t="s">
        <v>3471</v>
      </c>
      <c r="R2149" s="23" t="str">
        <f t="shared" si="267"/>
        <v>OK-Canadian-15N-7W-18</v>
      </c>
      <c r="S2149" s="23" t="str">
        <f t="shared" si="264"/>
        <v>15N-7W-18</v>
      </c>
      <c r="T2149" s="23" t="str">
        <f t="shared" si="265"/>
        <v>15</v>
      </c>
      <c r="U2149" s="23" t="str">
        <f t="shared" si="268"/>
        <v>N</v>
      </c>
      <c r="V2149" s="23" t="str">
        <f t="shared" si="266"/>
        <v>7</v>
      </c>
      <c r="W2149" s="23" t="str">
        <f t="shared" si="269"/>
        <v>W</v>
      </c>
      <c r="X2149" s="23" t="str">
        <f t="shared" si="270"/>
        <v>OK</v>
      </c>
      <c r="Y2149" s="184" t="str">
        <f t="shared" si="271"/>
        <v>L0009212</v>
      </c>
      <c r="Z2149" s="28"/>
      <c r="AA2149" s="28"/>
      <c r="AB2149" s="23"/>
    </row>
    <row r="2150" spans="1:28" ht="15">
      <c r="A2150" s="23" t="s">
        <v>8571</v>
      </c>
      <c r="B2150" s="23" t="s">
        <v>13</v>
      </c>
      <c r="C2150" s="2" t="s">
        <v>14</v>
      </c>
      <c r="D2150" s="23" t="s">
        <v>2278</v>
      </c>
      <c r="E2150" s="2" t="s">
        <v>354</v>
      </c>
      <c r="F2150" s="23" t="s">
        <v>15</v>
      </c>
      <c r="G2150" s="23" t="s">
        <v>3477</v>
      </c>
      <c r="H2150" s="23" t="s">
        <v>3527</v>
      </c>
      <c r="I2150" s="2" t="s">
        <v>16</v>
      </c>
      <c r="J2150" s="81">
        <v>38.630000000000003</v>
      </c>
      <c r="K2150" s="76">
        <v>14.4</v>
      </c>
      <c r="L2150" s="80">
        <v>0.1875</v>
      </c>
      <c r="M2150" s="78">
        <v>42250</v>
      </c>
      <c r="N2150" s="96" t="s">
        <v>4206</v>
      </c>
      <c r="O2150" s="23" t="s">
        <v>177</v>
      </c>
      <c r="P2150" s="23" t="s">
        <v>3465</v>
      </c>
      <c r="Q2150" s="23" t="s">
        <v>3471</v>
      </c>
      <c r="R2150" s="23" t="str">
        <f t="shared" si="267"/>
        <v>OK-Canadian-15N-7W-18</v>
      </c>
      <c r="S2150" s="23" t="str">
        <f t="shared" si="264"/>
        <v>15N-7W-18</v>
      </c>
      <c r="T2150" s="23" t="str">
        <f t="shared" si="265"/>
        <v>15</v>
      </c>
      <c r="U2150" s="23" t="str">
        <f t="shared" si="268"/>
        <v>N</v>
      </c>
      <c r="V2150" s="23" t="str">
        <f t="shared" si="266"/>
        <v>7</v>
      </c>
      <c r="W2150" s="23" t="str">
        <f t="shared" si="269"/>
        <v>W</v>
      </c>
      <c r="X2150" s="23" t="str">
        <f t="shared" si="270"/>
        <v>OK</v>
      </c>
      <c r="Y2150" s="184" t="str">
        <f t="shared" si="271"/>
        <v>L0009213</v>
      </c>
      <c r="Z2150" s="28"/>
      <c r="AA2150" s="28"/>
      <c r="AB2150" s="23"/>
    </row>
    <row r="2151" spans="1:28" ht="15">
      <c r="A2151" s="2" t="s">
        <v>8572</v>
      </c>
      <c r="B2151" s="23" t="s">
        <v>13</v>
      </c>
      <c r="C2151" s="2" t="s">
        <v>14</v>
      </c>
      <c r="D2151" s="23" t="s">
        <v>2279</v>
      </c>
      <c r="E2151" s="23" t="s">
        <v>3188</v>
      </c>
      <c r="F2151" s="23" t="s">
        <v>15</v>
      </c>
      <c r="G2151" s="23" t="s">
        <v>3477</v>
      </c>
      <c r="H2151" s="23" t="s">
        <v>3527</v>
      </c>
      <c r="I2151" s="2" t="s">
        <v>16</v>
      </c>
      <c r="J2151" s="81">
        <v>204.41</v>
      </c>
      <c r="K2151" s="76">
        <v>0</v>
      </c>
      <c r="L2151" s="80">
        <v>0.1875</v>
      </c>
      <c r="M2151" s="82">
        <v>42339</v>
      </c>
      <c r="N2151" s="96" t="s">
        <v>4210</v>
      </c>
      <c r="O2151" s="23" t="s">
        <v>177</v>
      </c>
      <c r="P2151" s="23" t="s">
        <v>3465</v>
      </c>
      <c r="Q2151" s="23" t="s">
        <v>3471</v>
      </c>
      <c r="R2151" s="23" t="str">
        <f t="shared" si="267"/>
        <v>OK-Canadian-15N-7W-18</v>
      </c>
      <c r="S2151" s="23" t="str">
        <f t="shared" si="264"/>
        <v>15N-7W-18</v>
      </c>
      <c r="T2151" s="23" t="str">
        <f t="shared" si="265"/>
        <v>15</v>
      </c>
      <c r="U2151" s="23" t="str">
        <f t="shared" si="268"/>
        <v>N</v>
      </c>
      <c r="V2151" s="23" t="str">
        <f t="shared" si="266"/>
        <v>7</v>
      </c>
      <c r="W2151" s="23" t="str">
        <f t="shared" si="269"/>
        <v>W</v>
      </c>
      <c r="X2151" s="23" t="str">
        <f t="shared" si="270"/>
        <v>OK</v>
      </c>
      <c r="Y2151" s="184" t="str">
        <f t="shared" si="271"/>
        <v>L0009214</v>
      </c>
      <c r="Z2151" s="28"/>
      <c r="AA2151" s="28"/>
      <c r="AB2151" s="23"/>
    </row>
    <row r="2152" spans="1:28" ht="15">
      <c r="A2152" s="2" t="s">
        <v>8573</v>
      </c>
      <c r="B2152" s="23" t="s">
        <v>13</v>
      </c>
      <c r="C2152" s="2" t="s">
        <v>14</v>
      </c>
      <c r="D2152" s="23" t="s">
        <v>2280</v>
      </c>
      <c r="E2152" s="23" t="s">
        <v>201</v>
      </c>
      <c r="F2152" s="23" t="s">
        <v>15</v>
      </c>
      <c r="G2152" s="23" t="s">
        <v>3477</v>
      </c>
      <c r="H2152" s="23" t="s">
        <v>3527</v>
      </c>
      <c r="I2152" s="2" t="s">
        <v>16</v>
      </c>
      <c r="J2152" s="81">
        <v>43.51</v>
      </c>
      <c r="K2152" s="76">
        <v>6.6666667000000004</v>
      </c>
      <c r="L2152" s="80">
        <v>0.1875</v>
      </c>
      <c r="M2152" s="82">
        <v>39780</v>
      </c>
      <c r="N2152" s="96" t="s">
        <v>3716</v>
      </c>
      <c r="O2152" s="23" t="s">
        <v>177</v>
      </c>
      <c r="P2152" s="23" t="s">
        <v>3465</v>
      </c>
      <c r="Q2152" s="23" t="s">
        <v>3471</v>
      </c>
      <c r="R2152" s="23" t="str">
        <f t="shared" si="267"/>
        <v>OK-Canadian-15N-7W-18</v>
      </c>
      <c r="S2152" s="23" t="str">
        <f t="shared" si="264"/>
        <v>15N-7W-18</v>
      </c>
      <c r="T2152" s="23" t="str">
        <f t="shared" si="265"/>
        <v>15</v>
      </c>
      <c r="U2152" s="23" t="str">
        <f t="shared" si="268"/>
        <v>N</v>
      </c>
      <c r="V2152" s="23" t="str">
        <f t="shared" si="266"/>
        <v>7</v>
      </c>
      <c r="W2152" s="23" t="str">
        <f t="shared" si="269"/>
        <v>W</v>
      </c>
      <c r="X2152" s="23" t="str">
        <f t="shared" si="270"/>
        <v>OK</v>
      </c>
      <c r="Y2152" s="184" t="str">
        <f t="shared" si="271"/>
        <v>L0009215</v>
      </c>
      <c r="Z2152" s="28"/>
      <c r="AA2152" s="28"/>
      <c r="AB2152" s="23"/>
    </row>
    <row r="2153" spans="1:28" ht="15">
      <c r="A2153" s="23" t="s">
        <v>8574</v>
      </c>
      <c r="B2153" s="23" t="s">
        <v>13</v>
      </c>
      <c r="C2153" s="2" t="s">
        <v>14</v>
      </c>
      <c r="D2153" s="23" t="s">
        <v>2281</v>
      </c>
      <c r="E2153" s="2" t="s">
        <v>1396</v>
      </c>
      <c r="F2153" s="23" t="s">
        <v>15</v>
      </c>
      <c r="G2153" s="23" t="s">
        <v>3479</v>
      </c>
      <c r="H2153" s="23" t="s">
        <v>3518</v>
      </c>
      <c r="I2153" s="2" t="s">
        <v>16</v>
      </c>
      <c r="J2153" s="81">
        <v>39.53</v>
      </c>
      <c r="K2153" s="76">
        <v>0.1309524</v>
      </c>
      <c r="L2153" s="80">
        <v>0.1875</v>
      </c>
      <c r="M2153" s="82">
        <v>42156</v>
      </c>
      <c r="N2153" s="96" t="s">
        <v>4848</v>
      </c>
      <c r="O2153" s="23" t="s">
        <v>233</v>
      </c>
      <c r="P2153" s="23" t="s">
        <v>3466</v>
      </c>
      <c r="Q2153" s="23" t="s">
        <v>3473</v>
      </c>
      <c r="R2153" s="23" t="str">
        <f t="shared" si="267"/>
        <v>OK-Noble-16N-9W-19</v>
      </c>
      <c r="S2153" s="23" t="str">
        <f t="shared" si="264"/>
        <v>16N-9W-19</v>
      </c>
      <c r="T2153" s="23" t="str">
        <f t="shared" si="265"/>
        <v>16</v>
      </c>
      <c r="U2153" s="23" t="str">
        <f t="shared" si="268"/>
        <v>N</v>
      </c>
      <c r="V2153" s="23" t="str">
        <f t="shared" si="266"/>
        <v>9</v>
      </c>
      <c r="W2153" s="23" t="str">
        <f t="shared" si="269"/>
        <v>W</v>
      </c>
      <c r="X2153" s="23" t="str">
        <f t="shared" si="270"/>
        <v>OK</v>
      </c>
      <c r="Y2153" s="184" t="str">
        <f t="shared" si="271"/>
        <v>L0009216</v>
      </c>
      <c r="Z2153" s="28"/>
      <c r="AA2153" s="28"/>
      <c r="AB2153" s="23"/>
    </row>
    <row r="2154" spans="1:28" ht="15">
      <c r="A2154" s="2" t="s">
        <v>8575</v>
      </c>
      <c r="B2154" s="23" t="s">
        <v>13</v>
      </c>
      <c r="C2154" s="2" t="s">
        <v>14</v>
      </c>
      <c r="D2154" s="23" t="s">
        <v>2282</v>
      </c>
      <c r="E2154" s="2" t="s">
        <v>354</v>
      </c>
      <c r="F2154" s="23" t="s">
        <v>15</v>
      </c>
      <c r="G2154" s="23" t="s">
        <v>3479</v>
      </c>
      <c r="H2154" s="23" t="s">
        <v>3518</v>
      </c>
      <c r="I2154" s="2" t="s">
        <v>16</v>
      </c>
      <c r="J2154" s="81">
        <v>41.34</v>
      </c>
      <c r="K2154" s="76">
        <v>0.1571429</v>
      </c>
      <c r="L2154" s="80">
        <v>0.1875</v>
      </c>
      <c r="M2154" s="78">
        <v>41718</v>
      </c>
      <c r="N2154" s="96" t="s">
        <v>3609</v>
      </c>
      <c r="O2154" s="23" t="s">
        <v>233</v>
      </c>
      <c r="P2154" s="23" t="s">
        <v>3466</v>
      </c>
      <c r="Q2154" s="23" t="s">
        <v>3473</v>
      </c>
      <c r="R2154" s="23" t="str">
        <f t="shared" si="267"/>
        <v>OK-Noble-16N-9W-19</v>
      </c>
      <c r="S2154" s="23" t="str">
        <f t="shared" si="264"/>
        <v>16N-9W-19</v>
      </c>
      <c r="T2154" s="23" t="str">
        <f t="shared" si="265"/>
        <v>16</v>
      </c>
      <c r="U2154" s="23" t="str">
        <f t="shared" si="268"/>
        <v>N</v>
      </c>
      <c r="V2154" s="23" t="str">
        <f t="shared" si="266"/>
        <v>9</v>
      </c>
      <c r="W2154" s="23" t="str">
        <f t="shared" si="269"/>
        <v>W</v>
      </c>
      <c r="X2154" s="23" t="str">
        <f t="shared" si="270"/>
        <v>OK</v>
      </c>
      <c r="Y2154" s="184" t="str">
        <f t="shared" si="271"/>
        <v>L0009217</v>
      </c>
      <c r="Z2154" s="28"/>
      <c r="AA2154" s="28"/>
      <c r="AB2154" s="23"/>
    </row>
    <row r="2155" spans="1:28" ht="15">
      <c r="A2155" s="2" t="s">
        <v>8576</v>
      </c>
      <c r="B2155" s="23" t="s">
        <v>13</v>
      </c>
      <c r="C2155" s="2" t="s">
        <v>14</v>
      </c>
      <c r="D2155" s="23" t="s">
        <v>2283</v>
      </c>
      <c r="E2155" s="23" t="s">
        <v>2276</v>
      </c>
      <c r="F2155" s="23" t="s">
        <v>15</v>
      </c>
      <c r="G2155" s="23" t="s">
        <v>3479</v>
      </c>
      <c r="H2155" s="23" t="s">
        <v>3518</v>
      </c>
      <c r="I2155" s="2" t="s">
        <v>16</v>
      </c>
      <c r="J2155" s="81">
        <v>37.33</v>
      </c>
      <c r="K2155" s="76">
        <v>0.1571429</v>
      </c>
      <c r="L2155" s="80">
        <v>0.1875</v>
      </c>
      <c r="M2155" s="82">
        <v>41714</v>
      </c>
      <c r="N2155" s="96" t="s">
        <v>4849</v>
      </c>
      <c r="O2155" s="23" t="s">
        <v>233</v>
      </c>
      <c r="P2155" s="23" t="s">
        <v>3466</v>
      </c>
      <c r="Q2155" s="23" t="s">
        <v>3473</v>
      </c>
      <c r="R2155" s="23" t="str">
        <f t="shared" si="267"/>
        <v>OK-Noble-16N-9W-19</v>
      </c>
      <c r="S2155" s="23" t="str">
        <f t="shared" si="264"/>
        <v>16N-9W-19</v>
      </c>
      <c r="T2155" s="23" t="str">
        <f t="shared" si="265"/>
        <v>16</v>
      </c>
      <c r="U2155" s="23" t="str">
        <f t="shared" si="268"/>
        <v>N</v>
      </c>
      <c r="V2155" s="23" t="str">
        <f t="shared" si="266"/>
        <v>9</v>
      </c>
      <c r="W2155" s="23" t="str">
        <f t="shared" si="269"/>
        <v>W</v>
      </c>
      <c r="X2155" s="23" t="str">
        <f t="shared" si="270"/>
        <v>OK</v>
      </c>
      <c r="Y2155" s="184" t="str">
        <f t="shared" si="271"/>
        <v>L0009218</v>
      </c>
      <c r="Z2155" s="28"/>
      <c r="AA2155" s="28"/>
      <c r="AB2155" s="23"/>
    </row>
    <row r="2156" spans="1:28" ht="15">
      <c r="A2156" s="23" t="s">
        <v>8577</v>
      </c>
      <c r="B2156" s="23" t="s">
        <v>13</v>
      </c>
      <c r="C2156" s="2" t="s">
        <v>14</v>
      </c>
      <c r="D2156" s="23" t="s">
        <v>2284</v>
      </c>
      <c r="E2156" s="23" t="s">
        <v>2404</v>
      </c>
      <c r="F2156" s="23" t="s">
        <v>15</v>
      </c>
      <c r="G2156" s="23" t="s">
        <v>3479</v>
      </c>
      <c r="H2156" s="23" t="s">
        <v>3518</v>
      </c>
      <c r="I2156" s="2" t="s">
        <v>16</v>
      </c>
      <c r="J2156" s="81">
        <v>38</v>
      </c>
      <c r="K2156" s="76">
        <v>0.1571429</v>
      </c>
      <c r="L2156" s="80">
        <v>0.1875</v>
      </c>
      <c r="M2156" s="82">
        <v>41728</v>
      </c>
      <c r="N2156" s="96" t="s">
        <v>3610</v>
      </c>
      <c r="O2156" s="23" t="s">
        <v>233</v>
      </c>
      <c r="P2156" s="23" t="s">
        <v>3466</v>
      </c>
      <c r="Q2156" s="23" t="s">
        <v>3473</v>
      </c>
      <c r="R2156" s="23" t="str">
        <f t="shared" si="267"/>
        <v>OK-Noble-16N-9W-19</v>
      </c>
      <c r="S2156" s="23" t="str">
        <f t="shared" si="264"/>
        <v>16N-9W-19</v>
      </c>
      <c r="T2156" s="23" t="str">
        <f t="shared" si="265"/>
        <v>16</v>
      </c>
      <c r="U2156" s="23" t="str">
        <f t="shared" si="268"/>
        <v>N</v>
      </c>
      <c r="V2156" s="23" t="str">
        <f t="shared" si="266"/>
        <v>9</v>
      </c>
      <c r="W2156" s="23" t="str">
        <f t="shared" si="269"/>
        <v>W</v>
      </c>
      <c r="X2156" s="23" t="str">
        <f t="shared" si="270"/>
        <v>OK</v>
      </c>
      <c r="Y2156" s="184" t="str">
        <f t="shared" si="271"/>
        <v>L0009219</v>
      </c>
      <c r="Z2156" s="28"/>
      <c r="AA2156" s="28"/>
      <c r="AB2156" s="23"/>
    </row>
    <row r="2157" spans="1:28" ht="15">
      <c r="A2157" s="2" t="s">
        <v>8578</v>
      </c>
      <c r="B2157" s="23" t="s">
        <v>13</v>
      </c>
      <c r="C2157" s="2" t="s">
        <v>14</v>
      </c>
      <c r="D2157" s="23" t="s">
        <v>2285</v>
      </c>
      <c r="E2157" s="2" t="s">
        <v>354</v>
      </c>
      <c r="F2157" s="23" t="s">
        <v>15</v>
      </c>
      <c r="G2157" s="23" t="s">
        <v>3479</v>
      </c>
      <c r="H2157" s="23" t="s">
        <v>3518</v>
      </c>
      <c r="I2157" s="2" t="s">
        <v>16</v>
      </c>
      <c r="J2157" s="81">
        <v>40.85</v>
      </c>
      <c r="K2157" s="76">
        <v>0.1571429</v>
      </c>
      <c r="L2157" s="80">
        <v>0.1875</v>
      </c>
      <c r="M2157" s="82">
        <v>42155</v>
      </c>
      <c r="N2157" s="96" t="s">
        <v>3611</v>
      </c>
      <c r="O2157" s="23" t="s">
        <v>233</v>
      </c>
      <c r="P2157" s="23" t="s">
        <v>3466</v>
      </c>
      <c r="Q2157" s="23" t="s">
        <v>3473</v>
      </c>
      <c r="R2157" s="23" t="str">
        <f t="shared" si="267"/>
        <v>OK-Noble-16N-9W-19</v>
      </c>
      <c r="S2157" s="23" t="str">
        <f t="shared" si="264"/>
        <v>16N-9W-19</v>
      </c>
      <c r="T2157" s="23" t="str">
        <f t="shared" si="265"/>
        <v>16</v>
      </c>
      <c r="U2157" s="23" t="str">
        <f t="shared" si="268"/>
        <v>N</v>
      </c>
      <c r="V2157" s="23" t="str">
        <f t="shared" si="266"/>
        <v>9</v>
      </c>
      <c r="W2157" s="23" t="str">
        <f t="shared" si="269"/>
        <v>W</v>
      </c>
      <c r="X2157" s="23" t="str">
        <f t="shared" si="270"/>
        <v>OK</v>
      </c>
      <c r="Y2157" s="184" t="str">
        <f t="shared" si="271"/>
        <v>L0009220</v>
      </c>
      <c r="Z2157" s="28"/>
      <c r="AA2157" s="28"/>
      <c r="AB2157" s="23"/>
    </row>
    <row r="2158" spans="1:28" ht="15">
      <c r="A2158" s="2" t="s">
        <v>8579</v>
      </c>
      <c r="B2158" s="23" t="s">
        <v>13</v>
      </c>
      <c r="C2158" s="2" t="s">
        <v>14</v>
      </c>
      <c r="D2158" s="23" t="s">
        <v>2286</v>
      </c>
      <c r="E2158" s="23" t="s">
        <v>2147</v>
      </c>
      <c r="F2158" s="23" t="s">
        <v>15</v>
      </c>
      <c r="G2158" s="23" t="s">
        <v>3477</v>
      </c>
      <c r="H2158" s="23" t="s">
        <v>3512</v>
      </c>
      <c r="I2158" s="2" t="s">
        <v>16</v>
      </c>
      <c r="J2158" s="81">
        <v>171.48</v>
      </c>
      <c r="K2158" s="76">
        <v>2.5</v>
      </c>
      <c r="L2158" s="80">
        <v>0.1875</v>
      </c>
      <c r="M2158" s="78">
        <v>42817</v>
      </c>
      <c r="N2158" s="96" t="s">
        <v>4850</v>
      </c>
      <c r="O2158" s="23" t="s">
        <v>683</v>
      </c>
      <c r="P2158" s="23" t="s">
        <v>3466</v>
      </c>
      <c r="Q2158" s="23" t="s">
        <v>3471</v>
      </c>
      <c r="R2158" s="23" t="str">
        <f t="shared" si="267"/>
        <v>OK-Canadian-16N-7W-7</v>
      </c>
      <c r="S2158" s="23" t="str">
        <f t="shared" si="264"/>
        <v>16N-7W-7</v>
      </c>
      <c r="T2158" s="23" t="str">
        <f t="shared" si="265"/>
        <v>16</v>
      </c>
      <c r="U2158" s="23" t="str">
        <f t="shared" si="268"/>
        <v>N</v>
      </c>
      <c r="V2158" s="23" t="str">
        <f t="shared" si="266"/>
        <v>7</v>
      </c>
      <c r="W2158" s="23" t="str">
        <f t="shared" si="269"/>
        <v>W</v>
      </c>
      <c r="X2158" s="23" t="str">
        <f t="shared" si="270"/>
        <v>OK</v>
      </c>
      <c r="Y2158" s="184" t="str">
        <f t="shared" si="271"/>
        <v>L0009221</v>
      </c>
      <c r="Z2158" s="28"/>
      <c r="AA2158" s="28"/>
      <c r="AB2158" s="23"/>
    </row>
    <row r="2159" spans="1:28" ht="15">
      <c r="A2159" s="23" t="s">
        <v>8580</v>
      </c>
      <c r="B2159" s="23" t="s">
        <v>13</v>
      </c>
      <c r="C2159" s="2" t="s">
        <v>14</v>
      </c>
      <c r="D2159" s="23" t="s">
        <v>2287</v>
      </c>
      <c r="E2159" s="23" t="s">
        <v>1702</v>
      </c>
      <c r="F2159" s="23" t="s">
        <v>15</v>
      </c>
      <c r="G2159" s="23" t="s">
        <v>3477</v>
      </c>
      <c r="H2159" s="23" t="s">
        <v>3512</v>
      </c>
      <c r="I2159" s="2" t="s">
        <v>16</v>
      </c>
      <c r="J2159" s="81">
        <v>162.47</v>
      </c>
      <c r="K2159" s="76">
        <v>10</v>
      </c>
      <c r="L2159" s="80">
        <v>0.1875</v>
      </c>
      <c r="M2159" s="82">
        <v>42811</v>
      </c>
      <c r="N2159" s="96" t="s">
        <v>4053</v>
      </c>
      <c r="O2159" s="23" t="s">
        <v>683</v>
      </c>
      <c r="P2159" s="23" t="s">
        <v>3466</v>
      </c>
      <c r="Q2159" s="23" t="s">
        <v>3471</v>
      </c>
      <c r="R2159" s="23" t="str">
        <f t="shared" si="267"/>
        <v>OK-Canadian-16N-7W-7</v>
      </c>
      <c r="S2159" s="23" t="str">
        <f t="shared" si="264"/>
        <v>16N-7W-7</v>
      </c>
      <c r="T2159" s="23" t="str">
        <f t="shared" si="265"/>
        <v>16</v>
      </c>
      <c r="U2159" s="23" t="str">
        <f t="shared" si="268"/>
        <v>N</v>
      </c>
      <c r="V2159" s="23" t="str">
        <f t="shared" si="266"/>
        <v>7</v>
      </c>
      <c r="W2159" s="23" t="str">
        <f t="shared" si="269"/>
        <v>W</v>
      </c>
      <c r="X2159" s="23" t="str">
        <f t="shared" si="270"/>
        <v>OK</v>
      </c>
      <c r="Y2159" s="184" t="str">
        <f t="shared" si="271"/>
        <v>L0009222</v>
      </c>
      <c r="Z2159" s="28"/>
      <c r="AA2159" s="28"/>
      <c r="AB2159" s="23"/>
    </row>
    <row r="2160" spans="1:28" ht="15">
      <c r="A2160" s="2" t="s">
        <v>8581</v>
      </c>
      <c r="B2160" s="23" t="s">
        <v>13</v>
      </c>
      <c r="C2160" s="2" t="s">
        <v>14</v>
      </c>
      <c r="D2160" s="23" t="s">
        <v>2288</v>
      </c>
      <c r="E2160" s="2" t="s">
        <v>1177</v>
      </c>
      <c r="F2160" s="23" t="s">
        <v>15</v>
      </c>
      <c r="G2160" s="23" t="s">
        <v>3477</v>
      </c>
      <c r="H2160" s="23" t="s">
        <v>3512</v>
      </c>
      <c r="I2160" s="2" t="s">
        <v>16</v>
      </c>
      <c r="J2160" s="81">
        <v>291.38</v>
      </c>
      <c r="K2160" s="76">
        <v>56.707501000000001</v>
      </c>
      <c r="L2160" s="80">
        <v>0.2</v>
      </c>
      <c r="M2160" s="82">
        <v>42876</v>
      </c>
      <c r="N2160" s="96" t="s">
        <v>4851</v>
      </c>
      <c r="O2160" s="23" t="s">
        <v>683</v>
      </c>
      <c r="P2160" s="23" t="s">
        <v>3466</v>
      </c>
      <c r="Q2160" s="23" t="s">
        <v>3471</v>
      </c>
      <c r="R2160" s="23" t="str">
        <f t="shared" si="267"/>
        <v>OK-Canadian-16N-7W-7</v>
      </c>
      <c r="S2160" s="23" t="str">
        <f t="shared" si="264"/>
        <v>16N-7W-7</v>
      </c>
      <c r="T2160" s="23" t="str">
        <f t="shared" si="265"/>
        <v>16</v>
      </c>
      <c r="U2160" s="23" t="str">
        <f t="shared" si="268"/>
        <v>N</v>
      </c>
      <c r="V2160" s="23" t="str">
        <f t="shared" si="266"/>
        <v>7</v>
      </c>
      <c r="W2160" s="23" t="str">
        <f t="shared" si="269"/>
        <v>W</v>
      </c>
      <c r="X2160" s="23" t="str">
        <f t="shared" si="270"/>
        <v>OK</v>
      </c>
      <c r="Y2160" s="184" t="str">
        <f t="shared" si="271"/>
        <v>L0009223</v>
      </c>
      <c r="Z2160" s="28"/>
      <c r="AA2160" s="28"/>
      <c r="AB2160" s="23"/>
    </row>
    <row r="2161" spans="1:28" ht="15">
      <c r="A2161" s="2" t="s">
        <v>8582</v>
      </c>
      <c r="B2161" s="23" t="s">
        <v>13</v>
      </c>
      <c r="C2161" s="2" t="s">
        <v>14</v>
      </c>
      <c r="D2161" s="23" t="s">
        <v>2289</v>
      </c>
      <c r="E2161" s="23" t="s">
        <v>2276</v>
      </c>
      <c r="F2161" s="23" t="s">
        <v>15</v>
      </c>
      <c r="G2161" s="23" t="s">
        <v>3477</v>
      </c>
      <c r="H2161" s="23" t="s">
        <v>3512</v>
      </c>
      <c r="I2161" s="2" t="s">
        <v>16</v>
      </c>
      <c r="J2161" s="81">
        <v>79.81</v>
      </c>
      <c r="K2161" s="76">
        <v>13.333333</v>
      </c>
      <c r="L2161" s="80">
        <v>0.2</v>
      </c>
      <c r="M2161" s="82">
        <v>43512</v>
      </c>
      <c r="N2161" s="96" t="s">
        <v>4211</v>
      </c>
      <c r="O2161" s="23" t="s">
        <v>683</v>
      </c>
      <c r="P2161" s="23" t="s">
        <v>3466</v>
      </c>
      <c r="Q2161" s="23" t="s">
        <v>3471</v>
      </c>
      <c r="R2161" s="23" t="str">
        <f t="shared" si="267"/>
        <v>OK-Canadian-16N-7W-7</v>
      </c>
      <c r="S2161" s="23" t="str">
        <f t="shared" si="264"/>
        <v>16N-7W-7</v>
      </c>
      <c r="T2161" s="23" t="str">
        <f t="shared" si="265"/>
        <v>16</v>
      </c>
      <c r="U2161" s="23" t="str">
        <f t="shared" si="268"/>
        <v>N</v>
      </c>
      <c r="V2161" s="23" t="str">
        <f t="shared" si="266"/>
        <v>7</v>
      </c>
      <c r="W2161" s="23" t="str">
        <f t="shared" si="269"/>
        <v>W</v>
      </c>
      <c r="X2161" s="23" t="str">
        <f t="shared" si="270"/>
        <v>OK</v>
      </c>
      <c r="Y2161" s="184" t="str">
        <f t="shared" si="271"/>
        <v>L0009224</v>
      </c>
      <c r="Z2161" s="28"/>
      <c r="AA2161" s="28"/>
      <c r="AB2161" s="23"/>
    </row>
    <row r="2162" spans="1:28" ht="15">
      <c r="A2162" s="23" t="s">
        <v>8583</v>
      </c>
      <c r="B2162" s="23" t="s">
        <v>13</v>
      </c>
      <c r="C2162" s="2" t="s">
        <v>14</v>
      </c>
      <c r="D2162" s="23" t="s">
        <v>2290</v>
      </c>
      <c r="E2162" s="23" t="s">
        <v>2692</v>
      </c>
      <c r="F2162" s="23" t="s">
        <v>15</v>
      </c>
      <c r="G2162" s="23" t="s">
        <v>3477</v>
      </c>
      <c r="H2162" s="23" t="s">
        <v>3512</v>
      </c>
      <c r="I2162" s="2" t="s">
        <v>16</v>
      </c>
      <c r="J2162" s="81">
        <v>37.409999999999997</v>
      </c>
      <c r="K2162" s="76">
        <v>4.8693330000000001</v>
      </c>
      <c r="L2162" s="80">
        <v>0.2</v>
      </c>
      <c r="M2162" s="78">
        <v>42968</v>
      </c>
      <c r="N2162" s="96" t="s">
        <v>5882</v>
      </c>
      <c r="O2162" s="23" t="s">
        <v>683</v>
      </c>
      <c r="P2162" s="23" t="s">
        <v>3466</v>
      </c>
      <c r="Q2162" s="23" t="s">
        <v>3471</v>
      </c>
      <c r="R2162" s="23" t="str">
        <f t="shared" si="267"/>
        <v>OK-Canadian-16N-7W-7</v>
      </c>
      <c r="S2162" s="23" t="str">
        <f t="shared" si="264"/>
        <v>16N-7W-7</v>
      </c>
      <c r="T2162" s="23" t="str">
        <f t="shared" si="265"/>
        <v>16</v>
      </c>
      <c r="U2162" s="23" t="str">
        <f t="shared" si="268"/>
        <v>N</v>
      </c>
      <c r="V2162" s="23" t="str">
        <f t="shared" si="266"/>
        <v>7</v>
      </c>
      <c r="W2162" s="23" t="str">
        <f t="shared" si="269"/>
        <v>W</v>
      </c>
      <c r="X2162" s="23" t="str">
        <f t="shared" si="270"/>
        <v>OK</v>
      </c>
      <c r="Y2162" s="184" t="str">
        <f t="shared" si="271"/>
        <v>L0009225</v>
      </c>
      <c r="Z2162" s="28"/>
      <c r="AA2162" s="28"/>
      <c r="AB2162" s="23"/>
    </row>
    <row r="2163" spans="1:28" ht="15">
      <c r="A2163" s="2" t="s">
        <v>8584</v>
      </c>
      <c r="B2163" s="23" t="s">
        <v>13</v>
      </c>
      <c r="C2163" s="2" t="s">
        <v>14</v>
      </c>
      <c r="D2163" s="23" t="s">
        <v>2291</v>
      </c>
      <c r="E2163" s="23" t="s">
        <v>2864</v>
      </c>
      <c r="F2163" s="23" t="s">
        <v>15</v>
      </c>
      <c r="G2163" s="23" t="s">
        <v>3477</v>
      </c>
      <c r="H2163" s="23" t="s">
        <v>3512</v>
      </c>
      <c r="I2163" s="2" t="s">
        <v>16</v>
      </c>
      <c r="J2163" s="81">
        <v>164.46</v>
      </c>
      <c r="K2163" s="76">
        <v>10</v>
      </c>
      <c r="L2163" s="80">
        <v>0.1875</v>
      </c>
      <c r="M2163" s="82">
        <v>41945</v>
      </c>
      <c r="N2163" s="96" t="s">
        <v>4212</v>
      </c>
      <c r="O2163" s="23" t="s">
        <v>683</v>
      </c>
      <c r="P2163" s="23" t="s">
        <v>3466</v>
      </c>
      <c r="Q2163" s="23" t="s">
        <v>3471</v>
      </c>
      <c r="R2163" s="23" t="str">
        <f t="shared" si="267"/>
        <v>OK-Canadian-16N-7W-7</v>
      </c>
      <c r="S2163" s="23" t="str">
        <f t="shared" si="264"/>
        <v>16N-7W-7</v>
      </c>
      <c r="T2163" s="23" t="str">
        <f t="shared" si="265"/>
        <v>16</v>
      </c>
      <c r="U2163" s="23" t="str">
        <f t="shared" si="268"/>
        <v>N</v>
      </c>
      <c r="V2163" s="23" t="str">
        <f t="shared" si="266"/>
        <v>7</v>
      </c>
      <c r="W2163" s="23" t="str">
        <f t="shared" si="269"/>
        <v>W</v>
      </c>
      <c r="X2163" s="23" t="str">
        <f t="shared" si="270"/>
        <v>OK</v>
      </c>
      <c r="Y2163" s="184" t="str">
        <f t="shared" si="271"/>
        <v>L0009226</v>
      </c>
      <c r="Z2163" s="28"/>
      <c r="AA2163" s="28"/>
      <c r="AB2163" s="23"/>
    </row>
    <row r="2164" spans="1:28" ht="15">
      <c r="A2164" s="2" t="s">
        <v>8585</v>
      </c>
      <c r="B2164" s="23" t="s">
        <v>13</v>
      </c>
      <c r="C2164" s="2" t="s">
        <v>14</v>
      </c>
      <c r="D2164" s="23" t="s">
        <v>2292</v>
      </c>
      <c r="E2164" s="2" t="s">
        <v>774</v>
      </c>
      <c r="F2164" s="23" t="s">
        <v>15</v>
      </c>
      <c r="G2164" s="23" t="s">
        <v>3477</v>
      </c>
      <c r="H2164" s="23" t="s">
        <v>3512</v>
      </c>
      <c r="I2164" s="2" t="s">
        <v>16</v>
      </c>
      <c r="J2164" s="81">
        <v>83.34</v>
      </c>
      <c r="K2164" s="76">
        <v>0.625</v>
      </c>
      <c r="L2164" s="80">
        <v>0.2</v>
      </c>
      <c r="M2164" s="82">
        <v>42903</v>
      </c>
      <c r="N2164" s="96" t="s">
        <v>4852</v>
      </c>
      <c r="O2164" s="23" t="s">
        <v>683</v>
      </c>
      <c r="P2164" s="23" t="s">
        <v>3466</v>
      </c>
      <c r="Q2164" s="23" t="s">
        <v>3471</v>
      </c>
      <c r="R2164" s="23" t="str">
        <f t="shared" si="267"/>
        <v>OK-Canadian-16N-7W-7</v>
      </c>
      <c r="S2164" s="23" t="str">
        <f t="shared" si="264"/>
        <v>16N-7W-7</v>
      </c>
      <c r="T2164" s="23" t="str">
        <f t="shared" si="265"/>
        <v>16</v>
      </c>
      <c r="U2164" s="23" t="str">
        <f t="shared" si="268"/>
        <v>N</v>
      </c>
      <c r="V2164" s="23" t="str">
        <f t="shared" si="266"/>
        <v>7</v>
      </c>
      <c r="W2164" s="23" t="str">
        <f t="shared" si="269"/>
        <v>W</v>
      </c>
      <c r="X2164" s="23" t="str">
        <f t="shared" si="270"/>
        <v>OK</v>
      </c>
      <c r="Y2164" s="184" t="str">
        <f t="shared" si="271"/>
        <v>L0009227</v>
      </c>
      <c r="Z2164" s="28"/>
      <c r="AA2164" s="28"/>
      <c r="AB2164" s="23"/>
    </row>
    <row r="2165" spans="1:28" ht="15">
      <c r="A2165" s="23" t="s">
        <v>8586</v>
      </c>
      <c r="B2165" s="23" t="s">
        <v>13</v>
      </c>
      <c r="C2165" s="2" t="s">
        <v>14</v>
      </c>
      <c r="D2165" s="23" t="s">
        <v>2293</v>
      </c>
      <c r="E2165" s="23" t="s">
        <v>3126</v>
      </c>
      <c r="F2165" s="23" t="s">
        <v>15</v>
      </c>
      <c r="G2165" s="23" t="s">
        <v>3477</v>
      </c>
      <c r="H2165" s="23" t="s">
        <v>3512</v>
      </c>
      <c r="I2165" s="2" t="s">
        <v>16</v>
      </c>
      <c r="J2165" s="81">
        <v>78.010000000000005</v>
      </c>
      <c r="K2165" s="76">
        <v>13.333333</v>
      </c>
      <c r="L2165" s="80">
        <v>0.2</v>
      </c>
      <c r="M2165" s="82">
        <v>43512</v>
      </c>
      <c r="N2165" s="96" t="s">
        <v>5883</v>
      </c>
      <c r="O2165" s="23" t="s">
        <v>683</v>
      </c>
      <c r="P2165" s="23" t="s">
        <v>3466</v>
      </c>
      <c r="Q2165" s="23" t="s">
        <v>3471</v>
      </c>
      <c r="R2165" s="23" t="str">
        <f t="shared" si="267"/>
        <v>OK-Canadian-16N-7W-7</v>
      </c>
      <c r="S2165" s="23" t="str">
        <f t="shared" si="264"/>
        <v>16N-7W-7</v>
      </c>
      <c r="T2165" s="23" t="str">
        <f t="shared" si="265"/>
        <v>16</v>
      </c>
      <c r="U2165" s="23" t="str">
        <f t="shared" si="268"/>
        <v>N</v>
      </c>
      <c r="V2165" s="23" t="str">
        <f t="shared" si="266"/>
        <v>7</v>
      </c>
      <c r="W2165" s="23" t="str">
        <f t="shared" si="269"/>
        <v>W</v>
      </c>
      <c r="X2165" s="23" t="str">
        <f t="shared" si="270"/>
        <v>OK</v>
      </c>
      <c r="Y2165" s="184" t="str">
        <f t="shared" si="271"/>
        <v>L0009228</v>
      </c>
      <c r="Z2165" s="28"/>
      <c r="AA2165" s="28"/>
      <c r="AB2165" s="23"/>
    </row>
    <row r="2166" spans="1:28" ht="15">
      <c r="A2166" s="2" t="s">
        <v>8587</v>
      </c>
      <c r="B2166" s="23" t="s">
        <v>13</v>
      </c>
      <c r="C2166" s="2" t="s">
        <v>14</v>
      </c>
      <c r="D2166" s="23" t="s">
        <v>2294</v>
      </c>
      <c r="E2166" s="2" t="s">
        <v>354</v>
      </c>
      <c r="F2166" s="23" t="s">
        <v>15</v>
      </c>
      <c r="G2166" s="23" t="s">
        <v>3477</v>
      </c>
      <c r="H2166" s="23" t="s">
        <v>3512</v>
      </c>
      <c r="I2166" s="2" t="s">
        <v>16</v>
      </c>
      <c r="J2166" s="81">
        <v>77.94</v>
      </c>
      <c r="K2166" s="76">
        <v>26.666667</v>
      </c>
      <c r="L2166" s="80">
        <v>0.2</v>
      </c>
      <c r="M2166" s="78">
        <v>43018</v>
      </c>
      <c r="N2166" s="96" t="s">
        <v>4213</v>
      </c>
      <c r="O2166" s="23" t="s">
        <v>683</v>
      </c>
      <c r="P2166" s="23" t="s">
        <v>3466</v>
      </c>
      <c r="Q2166" s="23" t="s">
        <v>3471</v>
      </c>
      <c r="R2166" s="23" t="str">
        <f t="shared" si="267"/>
        <v>OK-Canadian-16N-7W-7</v>
      </c>
      <c r="S2166" s="23" t="str">
        <f t="shared" si="264"/>
        <v>16N-7W-7</v>
      </c>
      <c r="T2166" s="23" t="str">
        <f t="shared" si="265"/>
        <v>16</v>
      </c>
      <c r="U2166" s="23" t="str">
        <f t="shared" si="268"/>
        <v>N</v>
      </c>
      <c r="V2166" s="23" t="str">
        <f t="shared" si="266"/>
        <v>7</v>
      </c>
      <c r="W2166" s="23" t="str">
        <f t="shared" si="269"/>
        <v>W</v>
      </c>
      <c r="X2166" s="23" t="str">
        <f t="shared" si="270"/>
        <v>OK</v>
      </c>
      <c r="Y2166" s="184" t="str">
        <f t="shared" si="271"/>
        <v>L0009229</v>
      </c>
      <c r="Z2166" s="28"/>
      <c r="AA2166" s="28"/>
      <c r="AB2166" s="23"/>
    </row>
    <row r="2167" spans="1:28" ht="15">
      <c r="A2167" s="2" t="s">
        <v>8588</v>
      </c>
      <c r="B2167" s="23" t="s">
        <v>13</v>
      </c>
      <c r="C2167" s="2" t="s">
        <v>14</v>
      </c>
      <c r="D2167" s="23" t="s">
        <v>2295</v>
      </c>
      <c r="E2167" s="2" t="s">
        <v>766</v>
      </c>
      <c r="F2167" s="23" t="s">
        <v>15</v>
      </c>
      <c r="G2167" s="23" t="s">
        <v>3477</v>
      </c>
      <c r="H2167" s="23" t="s">
        <v>3512</v>
      </c>
      <c r="I2167" s="2" t="s">
        <v>16</v>
      </c>
      <c r="J2167" s="81">
        <v>161.75</v>
      </c>
      <c r="K2167" s="76">
        <v>0</v>
      </c>
      <c r="L2167" s="80">
        <v>0.1875</v>
      </c>
      <c r="M2167" s="82">
        <v>42983</v>
      </c>
      <c r="N2167" s="96" t="s">
        <v>4214</v>
      </c>
      <c r="O2167" s="23" t="s">
        <v>683</v>
      </c>
      <c r="P2167" s="23" t="s">
        <v>3466</v>
      </c>
      <c r="Q2167" s="23" t="s">
        <v>3471</v>
      </c>
      <c r="R2167" s="23" t="str">
        <f t="shared" si="267"/>
        <v>OK-Canadian-16N-7W-7</v>
      </c>
      <c r="S2167" s="23" t="str">
        <f t="shared" si="264"/>
        <v>16N-7W-7</v>
      </c>
      <c r="T2167" s="23" t="str">
        <f t="shared" si="265"/>
        <v>16</v>
      </c>
      <c r="U2167" s="23" t="str">
        <f t="shared" si="268"/>
        <v>N</v>
      </c>
      <c r="V2167" s="23" t="str">
        <f t="shared" si="266"/>
        <v>7</v>
      </c>
      <c r="W2167" s="23" t="str">
        <f t="shared" si="269"/>
        <v>W</v>
      </c>
      <c r="X2167" s="23" t="str">
        <f t="shared" si="270"/>
        <v>OK</v>
      </c>
      <c r="Y2167" s="184" t="str">
        <f t="shared" si="271"/>
        <v>L0009230</v>
      </c>
      <c r="Z2167" s="28"/>
      <c r="AA2167" s="28"/>
      <c r="AB2167" s="23"/>
    </row>
    <row r="2168" spans="1:28" ht="15">
      <c r="A2168" s="23" t="s">
        <v>8589</v>
      </c>
      <c r="B2168" s="23" t="s">
        <v>13</v>
      </c>
      <c r="C2168" s="2" t="s">
        <v>14</v>
      </c>
      <c r="D2168" s="23" t="s">
        <v>2296</v>
      </c>
      <c r="E2168" s="23" t="s">
        <v>2404</v>
      </c>
      <c r="F2168" s="23" t="s">
        <v>15</v>
      </c>
      <c r="G2168" s="23" t="s">
        <v>3477</v>
      </c>
      <c r="H2168" s="23" t="s">
        <v>3512</v>
      </c>
      <c r="I2168" s="2" t="s">
        <v>16</v>
      </c>
      <c r="J2168" s="81">
        <v>195.75</v>
      </c>
      <c r="K2168" s="76">
        <v>180.58</v>
      </c>
      <c r="L2168" s="80">
        <v>0.1875</v>
      </c>
      <c r="M2168" s="82">
        <v>41973</v>
      </c>
      <c r="N2168" s="96" t="s">
        <v>4215</v>
      </c>
      <c r="O2168" s="23" t="s">
        <v>683</v>
      </c>
      <c r="P2168" s="23" t="s">
        <v>3466</v>
      </c>
      <c r="Q2168" s="23" t="s">
        <v>3471</v>
      </c>
      <c r="R2168" s="23" t="str">
        <f t="shared" si="267"/>
        <v>OK-Canadian-16N-7W-7</v>
      </c>
      <c r="S2168" s="23" t="str">
        <f t="shared" si="264"/>
        <v>16N-7W-7</v>
      </c>
      <c r="T2168" s="23" t="str">
        <f t="shared" si="265"/>
        <v>16</v>
      </c>
      <c r="U2168" s="23" t="str">
        <f t="shared" si="268"/>
        <v>N</v>
      </c>
      <c r="V2168" s="23" t="str">
        <f t="shared" si="266"/>
        <v>7</v>
      </c>
      <c r="W2168" s="23" t="str">
        <f t="shared" si="269"/>
        <v>W</v>
      </c>
      <c r="X2168" s="23" t="str">
        <f t="shared" si="270"/>
        <v>OK</v>
      </c>
      <c r="Y2168" s="184" t="str">
        <f t="shared" si="271"/>
        <v>L0009231</v>
      </c>
      <c r="Z2168" s="28"/>
      <c r="AA2168" s="28"/>
      <c r="AB2168" s="23"/>
    </row>
    <row r="2169" spans="1:28" ht="15">
      <c r="A2169" s="2" t="s">
        <v>8590</v>
      </c>
      <c r="B2169" s="23" t="s">
        <v>13</v>
      </c>
      <c r="C2169" s="2" t="s">
        <v>14</v>
      </c>
      <c r="D2169" s="23" t="s">
        <v>2297</v>
      </c>
      <c r="E2169" s="23" t="s">
        <v>2404</v>
      </c>
      <c r="F2169" s="23" t="s">
        <v>15</v>
      </c>
      <c r="G2169" s="23" t="s">
        <v>3477</v>
      </c>
      <c r="H2169" s="23" t="s">
        <v>3512</v>
      </c>
      <c r="I2169" s="2" t="s">
        <v>16</v>
      </c>
      <c r="J2169" s="81">
        <v>39.78</v>
      </c>
      <c r="K2169" s="76">
        <v>8.88889</v>
      </c>
      <c r="L2169" s="80">
        <v>0.1875</v>
      </c>
      <c r="M2169" s="82">
        <v>43308</v>
      </c>
      <c r="N2169" s="96" t="s">
        <v>5884</v>
      </c>
      <c r="O2169" s="23" t="s">
        <v>683</v>
      </c>
      <c r="P2169" s="23" t="s">
        <v>3466</v>
      </c>
      <c r="Q2169" s="23" t="s">
        <v>3471</v>
      </c>
      <c r="R2169" s="23" t="str">
        <f t="shared" si="267"/>
        <v>OK-Canadian-16N-7W-7</v>
      </c>
      <c r="S2169" s="23" t="str">
        <f t="shared" si="264"/>
        <v>16N-7W-7</v>
      </c>
      <c r="T2169" s="23" t="str">
        <f t="shared" si="265"/>
        <v>16</v>
      </c>
      <c r="U2169" s="23" t="str">
        <f t="shared" si="268"/>
        <v>N</v>
      </c>
      <c r="V2169" s="23" t="str">
        <f t="shared" si="266"/>
        <v>7</v>
      </c>
      <c r="W2169" s="23" t="str">
        <f t="shared" si="269"/>
        <v>W</v>
      </c>
      <c r="X2169" s="23" t="str">
        <f t="shared" si="270"/>
        <v>OK</v>
      </c>
      <c r="Y2169" s="184" t="str">
        <f t="shared" si="271"/>
        <v>L0009232</v>
      </c>
      <c r="Z2169" s="28"/>
      <c r="AA2169" s="28"/>
      <c r="AB2169" s="23"/>
    </row>
    <row r="2170" spans="1:28" ht="15">
      <c r="A2170" s="2" t="s">
        <v>8591</v>
      </c>
      <c r="B2170" s="23" t="s">
        <v>13</v>
      </c>
      <c r="C2170" s="2" t="s">
        <v>14</v>
      </c>
      <c r="D2170" s="23" t="s">
        <v>2298</v>
      </c>
      <c r="E2170" s="2" t="s">
        <v>122</v>
      </c>
      <c r="F2170" s="23" t="s">
        <v>15</v>
      </c>
      <c r="G2170" s="23" t="s">
        <v>3477</v>
      </c>
      <c r="H2170" s="23" t="s">
        <v>3512</v>
      </c>
      <c r="I2170" s="2" t="s">
        <v>16</v>
      </c>
      <c r="J2170" s="81">
        <v>125.44</v>
      </c>
      <c r="K2170" s="76">
        <v>0.186889</v>
      </c>
      <c r="L2170" s="80">
        <v>0.2</v>
      </c>
      <c r="M2170" s="78">
        <v>42940</v>
      </c>
      <c r="N2170" s="96" t="s">
        <v>4216</v>
      </c>
      <c r="O2170" s="23" t="s">
        <v>683</v>
      </c>
      <c r="P2170" s="23" t="s">
        <v>3466</v>
      </c>
      <c r="Q2170" s="23" t="s">
        <v>3471</v>
      </c>
      <c r="R2170" s="23" t="str">
        <f t="shared" si="267"/>
        <v>OK-Canadian-16N-7W-7</v>
      </c>
      <c r="S2170" s="23" t="str">
        <f t="shared" si="264"/>
        <v>16N-7W-7</v>
      </c>
      <c r="T2170" s="23" t="str">
        <f t="shared" si="265"/>
        <v>16</v>
      </c>
      <c r="U2170" s="23" t="str">
        <f t="shared" si="268"/>
        <v>N</v>
      </c>
      <c r="V2170" s="23" t="str">
        <f t="shared" si="266"/>
        <v>7</v>
      </c>
      <c r="W2170" s="23" t="str">
        <f t="shared" si="269"/>
        <v>W</v>
      </c>
      <c r="X2170" s="23" t="str">
        <f t="shared" si="270"/>
        <v>OK</v>
      </c>
      <c r="Y2170" s="184" t="str">
        <f t="shared" si="271"/>
        <v>L0009233</v>
      </c>
      <c r="Z2170" s="28"/>
      <c r="AA2170" s="28"/>
      <c r="AB2170" s="23"/>
    </row>
    <row r="2171" spans="1:28" ht="15">
      <c r="A2171" s="23" t="s">
        <v>8592</v>
      </c>
      <c r="B2171" s="79" t="s">
        <v>13</v>
      </c>
      <c r="C2171" s="2" t="s">
        <v>14</v>
      </c>
      <c r="D2171" s="23" t="s">
        <v>2299</v>
      </c>
      <c r="E2171" s="23" t="s">
        <v>2404</v>
      </c>
      <c r="F2171" s="23" t="s">
        <v>15</v>
      </c>
      <c r="G2171" s="23" t="s">
        <v>3477</v>
      </c>
      <c r="H2171" s="79" t="s">
        <v>3512</v>
      </c>
      <c r="I2171" s="2" t="s">
        <v>16</v>
      </c>
      <c r="J2171" s="81">
        <v>78.83</v>
      </c>
      <c r="K2171" s="76">
        <v>40</v>
      </c>
      <c r="L2171" s="80">
        <v>0.1875</v>
      </c>
      <c r="M2171" s="82">
        <v>41981</v>
      </c>
      <c r="N2171" s="96" t="s">
        <v>4217</v>
      </c>
      <c r="O2171" s="23" t="s">
        <v>683</v>
      </c>
      <c r="P2171" s="23" t="s">
        <v>3466</v>
      </c>
      <c r="Q2171" s="23" t="s">
        <v>3471</v>
      </c>
      <c r="R2171" s="23" t="str">
        <f t="shared" si="267"/>
        <v>OK-Canadian-16N-7W-7</v>
      </c>
      <c r="S2171" s="23" t="str">
        <f t="shared" si="264"/>
        <v>16N-7W-7</v>
      </c>
      <c r="T2171" s="23" t="str">
        <f t="shared" si="265"/>
        <v>16</v>
      </c>
      <c r="U2171" s="23" t="str">
        <f t="shared" si="268"/>
        <v>N</v>
      </c>
      <c r="V2171" s="23" t="str">
        <f t="shared" si="266"/>
        <v>7</v>
      </c>
      <c r="W2171" s="23" t="str">
        <f t="shared" si="269"/>
        <v>W</v>
      </c>
      <c r="X2171" s="23" t="str">
        <f t="shared" si="270"/>
        <v>OK</v>
      </c>
      <c r="Y2171" s="184" t="str">
        <f t="shared" si="271"/>
        <v>L0009234</v>
      </c>
      <c r="Z2171" s="28"/>
      <c r="AA2171" s="28"/>
      <c r="AB2171" s="23"/>
    </row>
    <row r="2172" spans="1:28" ht="15">
      <c r="A2172" s="2" t="s">
        <v>8593</v>
      </c>
      <c r="B2172" s="79" t="s">
        <v>13</v>
      </c>
      <c r="C2172" s="2" t="s">
        <v>14</v>
      </c>
      <c r="D2172" s="23" t="s">
        <v>2300</v>
      </c>
      <c r="E2172" s="23" t="s">
        <v>201</v>
      </c>
      <c r="F2172" s="23" t="s">
        <v>15</v>
      </c>
      <c r="G2172" s="23" t="s">
        <v>3479</v>
      </c>
      <c r="H2172" s="79" t="s">
        <v>3533</v>
      </c>
      <c r="I2172" s="2" t="s">
        <v>16</v>
      </c>
      <c r="J2172" s="81">
        <v>107.78</v>
      </c>
      <c r="K2172" s="76">
        <v>8.8730200000000004</v>
      </c>
      <c r="L2172" s="80">
        <v>0.1875</v>
      </c>
      <c r="M2172" s="82">
        <v>43308</v>
      </c>
      <c r="N2172" s="96" t="s">
        <v>4853</v>
      </c>
      <c r="O2172" s="23" t="s">
        <v>143</v>
      </c>
      <c r="P2172" s="23" t="s">
        <v>3466</v>
      </c>
      <c r="Q2172" s="23" t="s">
        <v>3473</v>
      </c>
      <c r="R2172" s="23" t="str">
        <f t="shared" si="267"/>
        <v>OK-Noble-16N-9W-30</v>
      </c>
      <c r="S2172" s="23" t="str">
        <f t="shared" si="264"/>
        <v>16N-9W-30</v>
      </c>
      <c r="T2172" s="23" t="str">
        <f t="shared" si="265"/>
        <v>16</v>
      </c>
      <c r="U2172" s="23" t="str">
        <f t="shared" si="268"/>
        <v>N</v>
      </c>
      <c r="V2172" s="23" t="str">
        <f t="shared" si="266"/>
        <v>9</v>
      </c>
      <c r="W2172" s="23" t="str">
        <f t="shared" si="269"/>
        <v>W</v>
      </c>
      <c r="X2172" s="23" t="str">
        <f t="shared" si="270"/>
        <v>OK</v>
      </c>
      <c r="Y2172" s="184" t="str">
        <f t="shared" si="271"/>
        <v>L0009235</v>
      </c>
      <c r="Z2172" s="28"/>
      <c r="AA2172" s="28"/>
      <c r="AB2172" s="23"/>
    </row>
    <row r="2173" spans="1:28" ht="15">
      <c r="A2173" s="2" t="s">
        <v>8594</v>
      </c>
      <c r="B2173" s="79" t="s">
        <v>13</v>
      </c>
      <c r="C2173" s="2" t="s">
        <v>14</v>
      </c>
      <c r="D2173" s="23" t="s">
        <v>2301</v>
      </c>
      <c r="E2173" s="23" t="s">
        <v>201</v>
      </c>
      <c r="F2173" s="23" t="s">
        <v>15</v>
      </c>
      <c r="G2173" s="23" t="s">
        <v>3479</v>
      </c>
      <c r="H2173" s="79" t="s">
        <v>3533</v>
      </c>
      <c r="I2173" s="2" t="s">
        <v>16</v>
      </c>
      <c r="J2173" s="81">
        <v>36.19</v>
      </c>
      <c r="K2173" s="76">
        <v>37.49</v>
      </c>
      <c r="L2173" s="80">
        <v>0.1875</v>
      </c>
      <c r="M2173" s="82">
        <v>43775</v>
      </c>
      <c r="N2173" s="96" t="s">
        <v>4854</v>
      </c>
      <c r="O2173" s="23" t="s">
        <v>143</v>
      </c>
      <c r="P2173" s="23" t="s">
        <v>3466</v>
      </c>
      <c r="Q2173" s="23" t="s">
        <v>3473</v>
      </c>
      <c r="R2173" s="23" t="str">
        <f t="shared" si="267"/>
        <v>OK-Noble-16N-9W-30</v>
      </c>
      <c r="S2173" s="23" t="str">
        <f t="shared" si="264"/>
        <v>16N-9W-30</v>
      </c>
      <c r="T2173" s="23" t="str">
        <f t="shared" si="265"/>
        <v>16</v>
      </c>
      <c r="U2173" s="23" t="str">
        <f t="shared" si="268"/>
        <v>N</v>
      </c>
      <c r="V2173" s="23" t="str">
        <f t="shared" si="266"/>
        <v>9</v>
      </c>
      <c r="W2173" s="23" t="str">
        <f t="shared" si="269"/>
        <v>W</v>
      </c>
      <c r="X2173" s="23" t="str">
        <f t="shared" si="270"/>
        <v>OK</v>
      </c>
      <c r="Y2173" s="184" t="str">
        <f t="shared" si="271"/>
        <v>L0009236</v>
      </c>
      <c r="Z2173" s="28"/>
      <c r="AA2173" s="28"/>
      <c r="AB2173" s="23"/>
    </row>
    <row r="2174" spans="1:28" ht="15">
      <c r="A2174" s="23" t="s">
        <v>8595</v>
      </c>
      <c r="B2174" s="23" t="s">
        <v>13</v>
      </c>
      <c r="C2174" s="2" t="s">
        <v>14</v>
      </c>
      <c r="D2174" s="23" t="s">
        <v>2302</v>
      </c>
      <c r="E2174" s="23" t="s">
        <v>2276</v>
      </c>
      <c r="F2174" s="23" t="s">
        <v>15</v>
      </c>
      <c r="G2174" s="23" t="s">
        <v>3479</v>
      </c>
      <c r="H2174" s="23" t="s">
        <v>3533</v>
      </c>
      <c r="I2174" s="2" t="s">
        <v>16</v>
      </c>
      <c r="J2174" s="81">
        <v>38.869999999999997</v>
      </c>
      <c r="K2174" s="76">
        <v>8.2126249999999992</v>
      </c>
      <c r="L2174" s="80">
        <v>0.1875</v>
      </c>
      <c r="M2174" s="78">
        <v>43298</v>
      </c>
      <c r="N2174" s="96" t="s">
        <v>4855</v>
      </c>
      <c r="O2174" s="23" t="s">
        <v>143</v>
      </c>
      <c r="P2174" s="23" t="s">
        <v>3466</v>
      </c>
      <c r="Q2174" s="23" t="s">
        <v>3473</v>
      </c>
      <c r="R2174" s="23" t="str">
        <f t="shared" si="267"/>
        <v>OK-Noble-16N-9W-30</v>
      </c>
      <c r="S2174" s="23" t="str">
        <f t="shared" si="264"/>
        <v>16N-9W-30</v>
      </c>
      <c r="T2174" s="23" t="str">
        <f t="shared" si="265"/>
        <v>16</v>
      </c>
      <c r="U2174" s="23" t="str">
        <f t="shared" si="268"/>
        <v>N</v>
      </c>
      <c r="V2174" s="23" t="str">
        <f t="shared" si="266"/>
        <v>9</v>
      </c>
      <c r="W2174" s="23" t="str">
        <f t="shared" si="269"/>
        <v>W</v>
      </c>
      <c r="X2174" s="23" t="str">
        <f t="shared" si="270"/>
        <v>OK</v>
      </c>
      <c r="Y2174" s="184" t="str">
        <f t="shared" si="271"/>
        <v>L0009237</v>
      </c>
      <c r="Z2174" s="28"/>
      <c r="AA2174" s="28"/>
      <c r="AB2174" s="23"/>
    </row>
    <row r="2175" spans="1:28" ht="15">
      <c r="A2175" s="2" t="s">
        <v>8596</v>
      </c>
      <c r="B2175" s="23" t="s">
        <v>13</v>
      </c>
      <c r="C2175" s="2" t="s">
        <v>14</v>
      </c>
      <c r="D2175" s="23" t="s">
        <v>2303</v>
      </c>
      <c r="E2175" s="23" t="s">
        <v>1502</v>
      </c>
      <c r="F2175" s="23" t="s">
        <v>15</v>
      </c>
      <c r="G2175" s="23" t="s">
        <v>3477</v>
      </c>
      <c r="H2175" s="23" t="s">
        <v>3511</v>
      </c>
      <c r="I2175" s="2" t="s">
        <v>16</v>
      </c>
      <c r="J2175" s="81">
        <v>79.09</v>
      </c>
      <c r="K2175" s="76">
        <v>0.66380919999999999</v>
      </c>
      <c r="L2175" s="80">
        <v>0.1875</v>
      </c>
      <c r="M2175" s="82">
        <v>43191</v>
      </c>
      <c r="N2175" s="96" t="s">
        <v>4218</v>
      </c>
      <c r="O2175" s="23" t="s">
        <v>265</v>
      </c>
      <c r="P2175" s="23" t="s">
        <v>3466</v>
      </c>
      <c r="Q2175" s="23" t="s">
        <v>3473</v>
      </c>
      <c r="R2175" s="23" t="str">
        <f t="shared" si="267"/>
        <v>OK-Canadian-16N-9W-12</v>
      </c>
      <c r="S2175" s="23" t="str">
        <f t="shared" si="264"/>
        <v>16N-9W-12</v>
      </c>
      <c r="T2175" s="23" t="str">
        <f t="shared" si="265"/>
        <v>16</v>
      </c>
      <c r="U2175" s="23" t="str">
        <f t="shared" si="268"/>
        <v>N</v>
      </c>
      <c r="V2175" s="23" t="str">
        <f t="shared" si="266"/>
        <v>9</v>
      </c>
      <c r="W2175" s="23" t="str">
        <f t="shared" si="269"/>
        <v>W</v>
      </c>
      <c r="X2175" s="23" t="str">
        <f t="shared" si="270"/>
        <v>OK</v>
      </c>
      <c r="Y2175" s="184" t="str">
        <f t="shared" si="271"/>
        <v>L0009238</v>
      </c>
      <c r="Z2175" s="28"/>
      <c r="AA2175" s="28"/>
      <c r="AB2175" s="23"/>
    </row>
    <row r="2176" spans="1:28" ht="15">
      <c r="A2176" s="2" t="s">
        <v>8597</v>
      </c>
      <c r="B2176" s="23" t="s">
        <v>13</v>
      </c>
      <c r="C2176" s="2" t="s">
        <v>14</v>
      </c>
      <c r="D2176" s="23" t="s">
        <v>2304</v>
      </c>
      <c r="E2176" s="2" t="s">
        <v>354</v>
      </c>
      <c r="F2176" s="23" t="s">
        <v>15</v>
      </c>
      <c r="G2176" s="23" t="s">
        <v>3477</v>
      </c>
      <c r="H2176" s="23" t="s">
        <v>3511</v>
      </c>
      <c r="I2176" s="2" t="s">
        <v>16</v>
      </c>
      <c r="J2176" s="81">
        <v>77.22</v>
      </c>
      <c r="K2176" s="76">
        <v>0.66380919999999999</v>
      </c>
      <c r="L2176" s="80">
        <v>0.1875</v>
      </c>
      <c r="M2176" s="82">
        <v>43205</v>
      </c>
      <c r="N2176" s="96" t="s">
        <v>5885</v>
      </c>
      <c r="O2176" s="23" t="s">
        <v>265</v>
      </c>
      <c r="P2176" s="23" t="s">
        <v>3466</v>
      </c>
      <c r="Q2176" s="23" t="s">
        <v>3473</v>
      </c>
      <c r="R2176" s="23" t="str">
        <f t="shared" si="267"/>
        <v>OK-Canadian-16N-9W-12</v>
      </c>
      <c r="S2176" s="23" t="str">
        <f t="shared" si="264"/>
        <v>16N-9W-12</v>
      </c>
      <c r="T2176" s="23" t="str">
        <f t="shared" si="265"/>
        <v>16</v>
      </c>
      <c r="U2176" s="23" t="str">
        <f t="shared" si="268"/>
        <v>N</v>
      </c>
      <c r="V2176" s="23" t="str">
        <f t="shared" si="266"/>
        <v>9</v>
      </c>
      <c r="W2176" s="23" t="str">
        <f t="shared" si="269"/>
        <v>W</v>
      </c>
      <c r="X2176" s="23" t="str">
        <f t="shared" si="270"/>
        <v>OK</v>
      </c>
      <c r="Y2176" s="184" t="str">
        <f t="shared" si="271"/>
        <v>L0009239</v>
      </c>
      <c r="Z2176" s="28"/>
      <c r="AA2176" s="28"/>
      <c r="AB2176" s="23"/>
    </row>
    <row r="2177" spans="1:28" ht="15">
      <c r="A2177" s="23" t="s">
        <v>8598</v>
      </c>
      <c r="B2177" s="23" t="s">
        <v>13</v>
      </c>
      <c r="C2177" s="2" t="s">
        <v>14</v>
      </c>
      <c r="D2177" s="23" t="s">
        <v>2305</v>
      </c>
      <c r="E2177" s="23" t="s">
        <v>1589</v>
      </c>
      <c r="F2177" s="23" t="s">
        <v>15</v>
      </c>
      <c r="G2177" s="23" t="s">
        <v>3477</v>
      </c>
      <c r="H2177" s="23" t="s">
        <v>3511</v>
      </c>
      <c r="I2177" s="2" t="s">
        <v>16</v>
      </c>
      <c r="J2177" s="81">
        <v>85.09</v>
      </c>
      <c r="K2177" s="76">
        <v>0.45333329999999999</v>
      </c>
      <c r="L2177" s="80">
        <v>0.1875</v>
      </c>
      <c r="M2177" s="82">
        <v>43675</v>
      </c>
      <c r="N2177" s="96" t="s">
        <v>5886</v>
      </c>
      <c r="O2177" s="23" t="s">
        <v>265</v>
      </c>
      <c r="P2177" s="23" t="s">
        <v>3466</v>
      </c>
      <c r="Q2177" s="23" t="s">
        <v>3473</v>
      </c>
      <c r="R2177" s="23" t="str">
        <f t="shared" si="267"/>
        <v>OK-Canadian-16N-9W-12</v>
      </c>
      <c r="S2177" s="23" t="str">
        <f t="shared" si="264"/>
        <v>16N-9W-12</v>
      </c>
      <c r="T2177" s="23" t="str">
        <f t="shared" si="265"/>
        <v>16</v>
      </c>
      <c r="U2177" s="23" t="str">
        <f t="shared" si="268"/>
        <v>N</v>
      </c>
      <c r="V2177" s="23" t="str">
        <f t="shared" si="266"/>
        <v>9</v>
      </c>
      <c r="W2177" s="23" t="str">
        <f t="shared" si="269"/>
        <v>W</v>
      </c>
      <c r="X2177" s="23" t="str">
        <f t="shared" si="270"/>
        <v>OK</v>
      </c>
      <c r="Y2177" s="184" t="str">
        <f t="shared" si="271"/>
        <v>L0009240</v>
      </c>
      <c r="Z2177" s="28"/>
      <c r="AA2177" s="28"/>
      <c r="AB2177" s="23"/>
    </row>
    <row r="2178" spans="1:28" ht="15">
      <c r="A2178" s="2" t="s">
        <v>8599</v>
      </c>
      <c r="B2178" s="23" t="s">
        <v>13</v>
      </c>
      <c r="C2178" s="2" t="s">
        <v>14</v>
      </c>
      <c r="D2178" s="23" t="s">
        <v>2306</v>
      </c>
      <c r="E2178" s="2" t="s">
        <v>553</v>
      </c>
      <c r="F2178" s="23" t="s">
        <v>15</v>
      </c>
      <c r="G2178" s="23" t="s">
        <v>3477</v>
      </c>
      <c r="H2178" s="23" t="s">
        <v>3511</v>
      </c>
      <c r="I2178" s="2" t="s">
        <v>16</v>
      </c>
      <c r="J2178" s="81">
        <v>85.48</v>
      </c>
      <c r="K2178" s="76">
        <v>1.7346799999999999E-2</v>
      </c>
      <c r="L2178" s="80">
        <v>0.1875</v>
      </c>
      <c r="M2178" s="78">
        <v>43195</v>
      </c>
      <c r="N2178" s="96" t="s">
        <v>5887</v>
      </c>
      <c r="O2178" s="23" t="s">
        <v>265</v>
      </c>
      <c r="P2178" s="23" t="s">
        <v>3466</v>
      </c>
      <c r="Q2178" s="23" t="s">
        <v>3473</v>
      </c>
      <c r="R2178" s="23" t="str">
        <f t="shared" si="267"/>
        <v>OK-Canadian-16N-9W-12</v>
      </c>
      <c r="S2178" s="23" t="str">
        <f t="shared" si="264"/>
        <v>16N-9W-12</v>
      </c>
      <c r="T2178" s="23" t="str">
        <f t="shared" si="265"/>
        <v>16</v>
      </c>
      <c r="U2178" s="23" t="str">
        <f t="shared" si="268"/>
        <v>N</v>
      </c>
      <c r="V2178" s="23" t="str">
        <f t="shared" si="266"/>
        <v>9</v>
      </c>
      <c r="W2178" s="23" t="str">
        <f t="shared" si="269"/>
        <v>W</v>
      </c>
      <c r="X2178" s="23" t="str">
        <f t="shared" si="270"/>
        <v>OK</v>
      </c>
      <c r="Y2178" s="184" t="str">
        <f t="shared" si="271"/>
        <v>L0009241</v>
      </c>
      <c r="Z2178" s="28"/>
      <c r="AA2178" s="28"/>
      <c r="AB2178" s="23"/>
    </row>
    <row r="2179" spans="1:28" ht="15">
      <c r="A2179" s="2" t="s">
        <v>8600</v>
      </c>
      <c r="B2179" s="23" t="s">
        <v>13</v>
      </c>
      <c r="C2179" s="2" t="s">
        <v>14</v>
      </c>
      <c r="D2179" s="23" t="s">
        <v>2307</v>
      </c>
      <c r="E2179" s="23" t="s">
        <v>1274</v>
      </c>
      <c r="F2179" s="23" t="s">
        <v>15</v>
      </c>
      <c r="G2179" s="23" t="s">
        <v>3477</v>
      </c>
      <c r="H2179" s="23" t="s">
        <v>3511</v>
      </c>
      <c r="I2179" s="2" t="s">
        <v>16</v>
      </c>
      <c r="J2179" s="81">
        <v>77.42</v>
      </c>
      <c r="K2179" s="76">
        <v>0.45873059999999999</v>
      </c>
      <c r="L2179" s="80">
        <v>0.1875</v>
      </c>
      <c r="M2179" s="82">
        <v>43191</v>
      </c>
      <c r="N2179" s="96" t="s">
        <v>5888</v>
      </c>
      <c r="O2179" s="23" t="s">
        <v>265</v>
      </c>
      <c r="P2179" s="23" t="s">
        <v>3466</v>
      </c>
      <c r="Q2179" s="23" t="s">
        <v>3473</v>
      </c>
      <c r="R2179" s="23" t="str">
        <f t="shared" si="267"/>
        <v>OK-Canadian-16N-9W-12</v>
      </c>
      <c r="S2179" s="23" t="str">
        <f t="shared" si="264"/>
        <v>16N-9W-12</v>
      </c>
      <c r="T2179" s="23" t="str">
        <f t="shared" si="265"/>
        <v>16</v>
      </c>
      <c r="U2179" s="23" t="str">
        <f t="shared" si="268"/>
        <v>N</v>
      </c>
      <c r="V2179" s="23" t="str">
        <f t="shared" si="266"/>
        <v>9</v>
      </c>
      <c r="W2179" s="23" t="str">
        <f t="shared" si="269"/>
        <v>W</v>
      </c>
      <c r="X2179" s="23" t="str">
        <f t="shared" si="270"/>
        <v>OK</v>
      </c>
      <c r="Y2179" s="184" t="str">
        <f t="shared" si="271"/>
        <v>L0009242</v>
      </c>
      <c r="Z2179" s="28"/>
      <c r="AA2179" s="28"/>
      <c r="AB2179" s="23"/>
    </row>
    <row r="2180" spans="1:28" ht="15">
      <c r="A2180" s="23" t="s">
        <v>8601</v>
      </c>
      <c r="B2180" s="23" t="s">
        <v>13</v>
      </c>
      <c r="C2180" s="2" t="s">
        <v>14</v>
      </c>
      <c r="D2180" s="23" t="s">
        <v>2308</v>
      </c>
      <c r="E2180" s="23" t="s">
        <v>2799</v>
      </c>
      <c r="F2180" s="23" t="s">
        <v>15</v>
      </c>
      <c r="G2180" s="23" t="s">
        <v>3477</v>
      </c>
      <c r="H2180" s="23" t="s">
        <v>3511</v>
      </c>
      <c r="I2180" s="2" t="s">
        <v>16</v>
      </c>
      <c r="J2180" s="81">
        <v>72.37</v>
      </c>
      <c r="K2180" s="76">
        <v>0.45873059999999999</v>
      </c>
      <c r="L2180" s="80">
        <v>0.1875</v>
      </c>
      <c r="M2180" s="82">
        <v>43205</v>
      </c>
      <c r="N2180" s="96" t="s">
        <v>5889</v>
      </c>
      <c r="O2180" s="23" t="s">
        <v>265</v>
      </c>
      <c r="P2180" s="23" t="s">
        <v>3466</v>
      </c>
      <c r="Q2180" s="23" t="s">
        <v>3473</v>
      </c>
      <c r="R2180" s="23" t="str">
        <f t="shared" si="267"/>
        <v>OK-Canadian-16N-9W-12</v>
      </c>
      <c r="S2180" s="23" t="str">
        <f t="shared" si="264"/>
        <v>16N-9W-12</v>
      </c>
      <c r="T2180" s="23" t="str">
        <f t="shared" si="265"/>
        <v>16</v>
      </c>
      <c r="U2180" s="23" t="str">
        <f t="shared" si="268"/>
        <v>N</v>
      </c>
      <c r="V2180" s="23" t="str">
        <f t="shared" si="266"/>
        <v>9</v>
      </c>
      <c r="W2180" s="23" t="str">
        <f t="shared" si="269"/>
        <v>W</v>
      </c>
      <c r="X2180" s="23" t="str">
        <f t="shared" si="270"/>
        <v>OK</v>
      </c>
      <c r="Y2180" s="184" t="str">
        <f t="shared" si="271"/>
        <v>L0009243</v>
      </c>
      <c r="Z2180" s="28"/>
      <c r="AA2180" s="28"/>
      <c r="AB2180" s="23"/>
    </row>
    <row r="2181" spans="1:28" ht="15">
      <c r="A2181" s="2" t="s">
        <v>8602</v>
      </c>
      <c r="B2181" s="79" t="s">
        <v>13</v>
      </c>
      <c r="C2181" s="2" t="s">
        <v>14</v>
      </c>
      <c r="D2181" s="23" t="s">
        <v>2309</v>
      </c>
      <c r="E2181" s="2" t="s">
        <v>215</v>
      </c>
      <c r="F2181" s="23" t="s">
        <v>15</v>
      </c>
      <c r="G2181" s="23" t="s">
        <v>3477</v>
      </c>
      <c r="H2181" s="79" t="s">
        <v>3511</v>
      </c>
      <c r="I2181" s="2" t="s">
        <v>16</v>
      </c>
      <c r="J2181" s="81">
        <v>83.84</v>
      </c>
      <c r="K2181" s="76">
        <v>1.7</v>
      </c>
      <c r="L2181" s="80">
        <v>0.1875</v>
      </c>
      <c r="M2181" s="82">
        <v>43675</v>
      </c>
      <c r="N2181" s="96" t="s">
        <v>4219</v>
      </c>
      <c r="O2181" s="23" t="s">
        <v>265</v>
      </c>
      <c r="P2181" s="23" t="s">
        <v>3466</v>
      </c>
      <c r="Q2181" s="23" t="s">
        <v>3473</v>
      </c>
      <c r="R2181" s="23" t="str">
        <f t="shared" si="267"/>
        <v>OK-Canadian-16N-9W-12</v>
      </c>
      <c r="S2181" s="23" t="str">
        <f t="shared" si="264"/>
        <v>16N-9W-12</v>
      </c>
      <c r="T2181" s="23" t="str">
        <f t="shared" si="265"/>
        <v>16</v>
      </c>
      <c r="U2181" s="23" t="str">
        <f t="shared" si="268"/>
        <v>N</v>
      </c>
      <c r="V2181" s="23" t="str">
        <f t="shared" si="266"/>
        <v>9</v>
      </c>
      <c r="W2181" s="23" t="str">
        <f t="shared" si="269"/>
        <v>W</v>
      </c>
      <c r="X2181" s="23" t="str">
        <f t="shared" si="270"/>
        <v>OK</v>
      </c>
      <c r="Y2181" s="184" t="str">
        <f t="shared" si="271"/>
        <v>L0009244</v>
      </c>
      <c r="Z2181" s="28"/>
      <c r="AA2181" s="28"/>
      <c r="AB2181" s="23"/>
    </row>
    <row r="2182" spans="1:28" ht="15">
      <c r="A2182" s="2" t="s">
        <v>8603</v>
      </c>
      <c r="B2182" s="79" t="s">
        <v>13</v>
      </c>
      <c r="C2182" s="2" t="s">
        <v>14</v>
      </c>
      <c r="D2182" s="23" t="s">
        <v>2310</v>
      </c>
      <c r="E2182" s="23" t="s">
        <v>2692</v>
      </c>
      <c r="F2182" s="23" t="s">
        <v>15</v>
      </c>
      <c r="G2182" s="23" t="s">
        <v>3479</v>
      </c>
      <c r="H2182" s="79" t="s">
        <v>3533</v>
      </c>
      <c r="I2182" s="2" t="s">
        <v>16</v>
      </c>
      <c r="J2182" s="81">
        <v>86.72</v>
      </c>
      <c r="K2182" s="76">
        <v>2</v>
      </c>
      <c r="L2182" s="80">
        <v>0.1875</v>
      </c>
      <c r="M2182" s="78">
        <v>43318</v>
      </c>
      <c r="N2182" s="96" t="s">
        <v>4220</v>
      </c>
      <c r="O2182" s="23" t="s">
        <v>143</v>
      </c>
      <c r="P2182" s="23" t="s">
        <v>3466</v>
      </c>
      <c r="Q2182" s="23" t="s">
        <v>3473</v>
      </c>
      <c r="R2182" s="23" t="str">
        <f t="shared" si="267"/>
        <v>OK-Noble-16N-9W-30</v>
      </c>
      <c r="S2182" s="23" t="str">
        <f t="shared" si="264"/>
        <v>16N-9W-30</v>
      </c>
      <c r="T2182" s="23" t="str">
        <f t="shared" si="265"/>
        <v>16</v>
      </c>
      <c r="U2182" s="23" t="str">
        <f t="shared" si="268"/>
        <v>N</v>
      </c>
      <c r="V2182" s="23" t="str">
        <f t="shared" si="266"/>
        <v>9</v>
      </c>
      <c r="W2182" s="23" t="str">
        <f t="shared" si="269"/>
        <v>W</v>
      </c>
      <c r="X2182" s="23" t="str">
        <f t="shared" si="270"/>
        <v>OK</v>
      </c>
      <c r="Y2182" s="184" t="str">
        <f t="shared" si="271"/>
        <v>L0009245</v>
      </c>
      <c r="Z2182" s="28"/>
      <c r="AA2182" s="28"/>
      <c r="AB2182" s="23"/>
    </row>
    <row r="2183" spans="1:28" ht="15">
      <c r="A2183" s="23" t="s">
        <v>8604</v>
      </c>
      <c r="B2183" s="23" t="s">
        <v>13</v>
      </c>
      <c r="C2183" s="2" t="s">
        <v>14</v>
      </c>
      <c r="D2183" s="23" t="s">
        <v>2311</v>
      </c>
      <c r="E2183" s="2" t="s">
        <v>1471</v>
      </c>
      <c r="F2183" s="23" t="s">
        <v>15</v>
      </c>
      <c r="G2183" s="23" t="s">
        <v>3479</v>
      </c>
      <c r="H2183" s="23" t="s">
        <v>3533</v>
      </c>
      <c r="I2183" s="2" t="s">
        <v>16</v>
      </c>
      <c r="J2183" s="81">
        <v>93.34</v>
      </c>
      <c r="K2183" s="76">
        <v>1.5</v>
      </c>
      <c r="L2183" s="80">
        <v>0.1875</v>
      </c>
      <c r="M2183" s="82">
        <v>43314</v>
      </c>
      <c r="N2183" s="96" t="s">
        <v>4221</v>
      </c>
      <c r="O2183" s="23" t="s">
        <v>143</v>
      </c>
      <c r="P2183" s="23" t="s">
        <v>3466</v>
      </c>
      <c r="Q2183" s="23" t="s">
        <v>3473</v>
      </c>
      <c r="R2183" s="23" t="str">
        <f t="shared" si="267"/>
        <v>OK-Noble-16N-9W-30</v>
      </c>
      <c r="S2183" s="23" t="str">
        <f t="shared" si="264"/>
        <v>16N-9W-30</v>
      </c>
      <c r="T2183" s="23" t="str">
        <f t="shared" si="265"/>
        <v>16</v>
      </c>
      <c r="U2183" s="23" t="str">
        <f t="shared" si="268"/>
        <v>N</v>
      </c>
      <c r="V2183" s="23" t="str">
        <f t="shared" si="266"/>
        <v>9</v>
      </c>
      <c r="W2183" s="23" t="str">
        <f t="shared" si="269"/>
        <v>W</v>
      </c>
      <c r="X2183" s="23" t="str">
        <f t="shared" si="270"/>
        <v>OK</v>
      </c>
      <c r="Y2183" s="184" t="str">
        <f t="shared" si="271"/>
        <v>L0009246</v>
      </c>
      <c r="Z2183" s="28"/>
      <c r="AA2183" s="28"/>
      <c r="AB2183" s="23"/>
    </row>
    <row r="2184" spans="1:28" ht="15">
      <c r="A2184" s="2" t="s">
        <v>8605</v>
      </c>
      <c r="B2184" s="23" t="s">
        <v>13</v>
      </c>
      <c r="C2184" s="2" t="s">
        <v>14</v>
      </c>
      <c r="D2184" s="23" t="s">
        <v>2312</v>
      </c>
      <c r="E2184" s="23" t="s">
        <v>201</v>
      </c>
      <c r="F2184" s="23" t="s">
        <v>15</v>
      </c>
      <c r="G2184" s="23" t="s">
        <v>3479</v>
      </c>
      <c r="H2184" s="23" t="s">
        <v>3529</v>
      </c>
      <c r="I2184" s="2" t="s">
        <v>16</v>
      </c>
      <c r="J2184" s="81">
        <v>0</v>
      </c>
      <c r="K2184" s="76">
        <v>3.5046249999999999</v>
      </c>
      <c r="L2184" s="80">
        <v>0.22500000000000001</v>
      </c>
      <c r="M2184" s="82">
        <v>42866</v>
      </c>
      <c r="N2184" s="94" t="s">
        <v>5890</v>
      </c>
      <c r="O2184" s="23" t="s">
        <v>683</v>
      </c>
      <c r="P2184" s="23" t="s">
        <v>3466</v>
      </c>
      <c r="Q2184" s="23" t="s">
        <v>3473</v>
      </c>
      <c r="R2184" s="23" t="str">
        <f t="shared" si="267"/>
        <v>OK-Noble-16N-9W-7</v>
      </c>
      <c r="S2184" s="23" t="str">
        <f t="shared" ref="S2184:S2247" si="272">_xlfn.TEXTAFTER(R2184,"-",2,1,0,"ERROR")</f>
        <v>16N-9W-7</v>
      </c>
      <c r="T2184" s="23" t="str">
        <f t="shared" ref="T2184:T2247" si="273">_xlfn.TEXTBEFORE(P2184,U2184)</f>
        <v>16</v>
      </c>
      <c r="U2184" s="23" t="str">
        <f t="shared" si="268"/>
        <v>N</v>
      </c>
      <c r="V2184" s="23" t="str">
        <f t="shared" ref="V2184:V2247" si="274">_xlfn.TEXTBEFORE(Q2184,W2184)</f>
        <v>9</v>
      </c>
      <c r="W2184" s="23" t="str">
        <f t="shared" si="269"/>
        <v>W</v>
      </c>
      <c r="X2184" s="23" t="str">
        <f t="shared" si="270"/>
        <v>OK</v>
      </c>
      <c r="Y2184" s="184" t="str">
        <f t="shared" si="271"/>
        <v>L0009247</v>
      </c>
      <c r="Z2184" s="28"/>
      <c r="AA2184" s="28"/>
      <c r="AB2184" s="23"/>
    </row>
    <row r="2185" spans="1:28" ht="15">
      <c r="A2185" s="2" t="s">
        <v>8606</v>
      </c>
      <c r="B2185" s="23" t="s">
        <v>13</v>
      </c>
      <c r="C2185" s="2" t="s">
        <v>14</v>
      </c>
      <c r="D2185" s="23" t="s">
        <v>2313</v>
      </c>
      <c r="E2185" s="2" t="s">
        <v>354</v>
      </c>
      <c r="F2185" s="23" t="s">
        <v>15</v>
      </c>
      <c r="G2185" s="23" t="s">
        <v>3479</v>
      </c>
      <c r="H2185" s="23" t="s">
        <v>3529</v>
      </c>
      <c r="I2185" s="2" t="s">
        <v>16</v>
      </c>
      <c r="J2185" s="81">
        <v>83.38</v>
      </c>
      <c r="K2185" s="76">
        <v>0</v>
      </c>
      <c r="L2185" s="80">
        <v>0.125</v>
      </c>
      <c r="M2185" s="82">
        <v>9291</v>
      </c>
      <c r="N2185" s="94" t="s">
        <v>5891</v>
      </c>
      <c r="O2185" s="23" t="s">
        <v>683</v>
      </c>
      <c r="P2185" s="23" t="s">
        <v>3466</v>
      </c>
      <c r="Q2185" s="23" t="s">
        <v>3473</v>
      </c>
      <c r="R2185" s="23" t="str">
        <f t="shared" ref="R2185:R2248" si="275">_xlfn.TEXTJOIN("-",TRUE,F2185,G2185,P2185,Q2185,O2185)</f>
        <v>OK-Noble-16N-9W-7</v>
      </c>
      <c r="S2185" s="23" t="str">
        <f t="shared" si="272"/>
        <v>16N-9W-7</v>
      </c>
      <c r="T2185" s="23" t="str">
        <f t="shared" si="273"/>
        <v>16</v>
      </c>
      <c r="U2185" s="23" t="str">
        <f t="shared" ref="U2185:U2248" si="276">RIGHT(P2185,1)</f>
        <v>N</v>
      </c>
      <c r="V2185" s="23" t="str">
        <f t="shared" si="274"/>
        <v>9</v>
      </c>
      <c r="W2185" s="23" t="str">
        <f t="shared" ref="W2185:W2248" si="277">RIGHT(Q2185,1)</f>
        <v>W</v>
      </c>
      <c r="X2185" s="23" t="str">
        <f t="shared" ref="X2185:X2248" si="278">LEFT(A2185,2)</f>
        <v>OK</v>
      </c>
      <c r="Y2185" s="184" t="str">
        <f t="shared" ref="Y2185:Y2248" si="279">MID(A2185,4,8)</f>
        <v>L0009248</v>
      </c>
      <c r="Z2185" s="28"/>
      <c r="AA2185" s="28"/>
      <c r="AB2185" s="23"/>
    </row>
    <row r="2186" spans="1:28" ht="15">
      <c r="A2186" s="23" t="s">
        <v>8607</v>
      </c>
      <c r="B2186" s="23" t="s">
        <v>13</v>
      </c>
      <c r="C2186" s="2" t="s">
        <v>14</v>
      </c>
      <c r="D2186" s="23" t="s">
        <v>2314</v>
      </c>
      <c r="E2186" s="2" t="s">
        <v>506</v>
      </c>
      <c r="F2186" s="23" t="s">
        <v>15</v>
      </c>
      <c r="G2186" s="23" t="s">
        <v>3479</v>
      </c>
      <c r="H2186" s="23" t="s">
        <v>3529</v>
      </c>
      <c r="I2186" s="2" t="s">
        <v>16</v>
      </c>
      <c r="J2186" s="81">
        <v>37.49</v>
      </c>
      <c r="K2186" s="76">
        <v>0</v>
      </c>
      <c r="L2186" s="80">
        <v>0.125</v>
      </c>
      <c r="M2186" s="82">
        <v>12223</v>
      </c>
      <c r="N2186" s="94" t="s">
        <v>5892</v>
      </c>
      <c r="O2186" s="23" t="s">
        <v>683</v>
      </c>
      <c r="P2186" s="23" t="s">
        <v>3466</v>
      </c>
      <c r="Q2186" s="23" t="s">
        <v>3473</v>
      </c>
      <c r="R2186" s="23" t="str">
        <f t="shared" si="275"/>
        <v>OK-Noble-16N-9W-7</v>
      </c>
      <c r="S2186" s="23" t="str">
        <f t="shared" si="272"/>
        <v>16N-9W-7</v>
      </c>
      <c r="T2186" s="23" t="str">
        <f t="shared" si="273"/>
        <v>16</v>
      </c>
      <c r="U2186" s="23" t="str">
        <f t="shared" si="276"/>
        <v>N</v>
      </c>
      <c r="V2186" s="23" t="str">
        <f t="shared" si="274"/>
        <v>9</v>
      </c>
      <c r="W2186" s="23" t="str">
        <f t="shared" si="277"/>
        <v>W</v>
      </c>
      <c r="X2186" s="23" t="str">
        <f t="shared" si="278"/>
        <v>OK</v>
      </c>
      <c r="Y2186" s="184" t="str">
        <f t="shared" si="279"/>
        <v>L0009249</v>
      </c>
      <c r="Z2186" s="28"/>
      <c r="AA2186" s="28"/>
      <c r="AB2186" s="23"/>
    </row>
    <row r="2187" spans="1:28" ht="15">
      <c r="A2187" s="2" t="s">
        <v>8608</v>
      </c>
      <c r="B2187" s="23" t="s">
        <v>13</v>
      </c>
      <c r="C2187" s="2" t="s">
        <v>14</v>
      </c>
      <c r="D2187" s="23" t="s">
        <v>2315</v>
      </c>
      <c r="E2187" s="2" t="s">
        <v>1396</v>
      </c>
      <c r="F2187" s="23" t="s">
        <v>15</v>
      </c>
      <c r="G2187" s="23" t="s">
        <v>3479</v>
      </c>
      <c r="H2187" s="23" t="s">
        <v>3529</v>
      </c>
      <c r="I2187" s="2" t="s">
        <v>16</v>
      </c>
      <c r="J2187" s="81">
        <v>82.73</v>
      </c>
      <c r="K2187" s="76">
        <v>0</v>
      </c>
      <c r="L2187" s="80">
        <v>0.125</v>
      </c>
      <c r="M2187" s="82">
        <v>10634</v>
      </c>
      <c r="N2187" s="96" t="s">
        <v>4856</v>
      </c>
      <c r="O2187" s="23" t="s">
        <v>683</v>
      </c>
      <c r="P2187" s="23" t="s">
        <v>3466</v>
      </c>
      <c r="Q2187" s="23" t="s">
        <v>3473</v>
      </c>
      <c r="R2187" s="23" t="str">
        <f t="shared" si="275"/>
        <v>OK-Noble-16N-9W-7</v>
      </c>
      <c r="S2187" s="23" t="str">
        <f t="shared" si="272"/>
        <v>16N-9W-7</v>
      </c>
      <c r="T2187" s="23" t="str">
        <f t="shared" si="273"/>
        <v>16</v>
      </c>
      <c r="U2187" s="23" t="str">
        <f t="shared" si="276"/>
        <v>N</v>
      </c>
      <c r="V2187" s="23" t="str">
        <f t="shared" si="274"/>
        <v>9</v>
      </c>
      <c r="W2187" s="23" t="str">
        <f t="shared" si="277"/>
        <v>W</v>
      </c>
      <c r="X2187" s="23" t="str">
        <f t="shared" si="278"/>
        <v>OK</v>
      </c>
      <c r="Y2187" s="184" t="str">
        <f t="shared" si="279"/>
        <v>L0009250</v>
      </c>
      <c r="Z2187" s="28"/>
      <c r="AA2187" s="28"/>
      <c r="AB2187" s="23"/>
    </row>
    <row r="2188" spans="1:28" ht="15">
      <c r="A2188" s="2" t="s">
        <v>8609</v>
      </c>
      <c r="B2188" s="23" t="s">
        <v>13</v>
      </c>
      <c r="C2188" s="2" t="s">
        <v>14</v>
      </c>
      <c r="D2188" s="23" t="s">
        <v>2316</v>
      </c>
      <c r="E2188" s="23" t="s">
        <v>2404</v>
      </c>
      <c r="F2188" s="23" t="s">
        <v>15</v>
      </c>
      <c r="G2188" s="23" t="s">
        <v>3479</v>
      </c>
      <c r="H2188" s="23" t="s">
        <v>3529</v>
      </c>
      <c r="I2188" s="2" t="s">
        <v>16</v>
      </c>
      <c r="J2188" s="81">
        <v>0</v>
      </c>
      <c r="K2188" s="76">
        <v>42.055500000000002</v>
      </c>
      <c r="L2188" s="80">
        <v>0.22500000000000001</v>
      </c>
      <c r="M2188" s="82">
        <v>42866</v>
      </c>
      <c r="N2188" s="96" t="s">
        <v>5893</v>
      </c>
      <c r="O2188" s="23" t="s">
        <v>683</v>
      </c>
      <c r="P2188" s="23" t="s">
        <v>3466</v>
      </c>
      <c r="Q2188" s="23" t="s">
        <v>3473</v>
      </c>
      <c r="R2188" s="23" t="str">
        <f t="shared" si="275"/>
        <v>OK-Noble-16N-9W-7</v>
      </c>
      <c r="S2188" s="23" t="str">
        <f t="shared" si="272"/>
        <v>16N-9W-7</v>
      </c>
      <c r="T2188" s="23" t="str">
        <f t="shared" si="273"/>
        <v>16</v>
      </c>
      <c r="U2188" s="23" t="str">
        <f t="shared" si="276"/>
        <v>N</v>
      </c>
      <c r="V2188" s="23" t="str">
        <f t="shared" si="274"/>
        <v>9</v>
      </c>
      <c r="W2188" s="23" t="str">
        <f t="shared" si="277"/>
        <v>W</v>
      </c>
      <c r="X2188" s="23" t="str">
        <f t="shared" si="278"/>
        <v>OK</v>
      </c>
      <c r="Y2188" s="184" t="str">
        <f t="shared" si="279"/>
        <v>L0009251</v>
      </c>
      <c r="Z2188" s="28"/>
      <c r="AA2188" s="28"/>
      <c r="AB2188" s="23"/>
    </row>
    <row r="2189" spans="1:28" ht="15">
      <c r="A2189" s="23" t="s">
        <v>8610</v>
      </c>
      <c r="B2189" s="23" t="s">
        <v>13</v>
      </c>
      <c r="C2189" s="2" t="s">
        <v>14</v>
      </c>
      <c r="D2189" s="23" t="s">
        <v>2317</v>
      </c>
      <c r="E2189" s="23" t="s">
        <v>201</v>
      </c>
      <c r="F2189" s="23" t="s">
        <v>15</v>
      </c>
      <c r="G2189" s="23" t="s">
        <v>3479</v>
      </c>
      <c r="H2189" s="23" t="s">
        <v>3529</v>
      </c>
      <c r="I2189" s="2" t="s">
        <v>16</v>
      </c>
      <c r="J2189" s="81">
        <v>0</v>
      </c>
      <c r="K2189" s="76">
        <v>3.5046249999999999</v>
      </c>
      <c r="L2189" s="80">
        <v>0.22500000000000001</v>
      </c>
      <c r="M2189" s="82">
        <v>43336</v>
      </c>
      <c r="N2189" s="96" t="s">
        <v>5894</v>
      </c>
      <c r="O2189" s="23" t="s">
        <v>683</v>
      </c>
      <c r="P2189" s="23" t="s">
        <v>3466</v>
      </c>
      <c r="Q2189" s="23" t="s">
        <v>3473</v>
      </c>
      <c r="R2189" s="23" t="str">
        <f t="shared" si="275"/>
        <v>OK-Noble-16N-9W-7</v>
      </c>
      <c r="S2189" s="23" t="str">
        <f t="shared" si="272"/>
        <v>16N-9W-7</v>
      </c>
      <c r="T2189" s="23" t="str">
        <f t="shared" si="273"/>
        <v>16</v>
      </c>
      <c r="U2189" s="23" t="str">
        <f t="shared" si="276"/>
        <v>N</v>
      </c>
      <c r="V2189" s="23" t="str">
        <f t="shared" si="274"/>
        <v>9</v>
      </c>
      <c r="W2189" s="23" t="str">
        <f t="shared" si="277"/>
        <v>W</v>
      </c>
      <c r="X2189" s="23" t="str">
        <f t="shared" si="278"/>
        <v>OK</v>
      </c>
      <c r="Y2189" s="184" t="str">
        <f t="shared" si="279"/>
        <v>L0009252</v>
      </c>
      <c r="Z2189" s="28"/>
      <c r="AA2189" s="28"/>
      <c r="AB2189" s="23"/>
    </row>
    <row r="2190" spans="1:28" ht="15">
      <c r="A2190" s="2" t="s">
        <v>8611</v>
      </c>
      <c r="B2190" s="23" t="s">
        <v>13</v>
      </c>
      <c r="C2190" s="2" t="s">
        <v>14</v>
      </c>
      <c r="D2190" s="23" t="s">
        <v>2318</v>
      </c>
      <c r="E2190" s="2" t="s">
        <v>1177</v>
      </c>
      <c r="F2190" s="23" t="s">
        <v>15</v>
      </c>
      <c r="G2190" s="23" t="s">
        <v>3479</v>
      </c>
      <c r="H2190" s="23" t="s">
        <v>3529</v>
      </c>
      <c r="I2190" s="2" t="s">
        <v>16</v>
      </c>
      <c r="J2190" s="81">
        <v>0</v>
      </c>
      <c r="K2190" s="76">
        <v>14.0185</v>
      </c>
      <c r="L2190" s="80">
        <v>0.22500000000000001</v>
      </c>
      <c r="M2190" s="78">
        <v>42856</v>
      </c>
      <c r="N2190" s="96" t="s">
        <v>5895</v>
      </c>
      <c r="O2190" s="23" t="s">
        <v>683</v>
      </c>
      <c r="P2190" s="23" t="s">
        <v>3466</v>
      </c>
      <c r="Q2190" s="23" t="s">
        <v>3473</v>
      </c>
      <c r="R2190" s="23" t="str">
        <f t="shared" si="275"/>
        <v>OK-Noble-16N-9W-7</v>
      </c>
      <c r="S2190" s="23" t="str">
        <f t="shared" si="272"/>
        <v>16N-9W-7</v>
      </c>
      <c r="T2190" s="23" t="str">
        <f t="shared" si="273"/>
        <v>16</v>
      </c>
      <c r="U2190" s="23" t="str">
        <f t="shared" si="276"/>
        <v>N</v>
      </c>
      <c r="V2190" s="23" t="str">
        <f t="shared" si="274"/>
        <v>9</v>
      </c>
      <c r="W2190" s="23" t="str">
        <f t="shared" si="277"/>
        <v>W</v>
      </c>
      <c r="X2190" s="23" t="str">
        <f t="shared" si="278"/>
        <v>OK</v>
      </c>
      <c r="Y2190" s="184" t="str">
        <f t="shared" si="279"/>
        <v>L0009253</v>
      </c>
      <c r="Z2190" s="28"/>
      <c r="AA2190" s="28"/>
      <c r="AB2190" s="23"/>
    </row>
    <row r="2191" spans="1:28" ht="15">
      <c r="A2191" s="2" t="s">
        <v>8612</v>
      </c>
      <c r="B2191" s="23" t="s">
        <v>13</v>
      </c>
      <c r="C2191" s="2" t="s">
        <v>14</v>
      </c>
      <c r="D2191" s="23" t="s">
        <v>2319</v>
      </c>
      <c r="E2191" s="23" t="s">
        <v>1702</v>
      </c>
      <c r="F2191" s="23" t="s">
        <v>15</v>
      </c>
      <c r="G2191" s="23" t="s">
        <v>3479</v>
      </c>
      <c r="H2191" s="23" t="s">
        <v>3529</v>
      </c>
      <c r="I2191" s="2" t="s">
        <v>16</v>
      </c>
      <c r="J2191" s="81">
        <v>0</v>
      </c>
      <c r="K2191" s="76">
        <v>7.0092499999999998</v>
      </c>
      <c r="L2191" s="80">
        <v>0.22500000000000001</v>
      </c>
      <c r="M2191" s="82">
        <v>42852</v>
      </c>
      <c r="N2191" s="96" t="s">
        <v>4857</v>
      </c>
      <c r="O2191" s="23" t="s">
        <v>683</v>
      </c>
      <c r="P2191" s="23" t="s">
        <v>3466</v>
      </c>
      <c r="Q2191" s="23" t="s">
        <v>3473</v>
      </c>
      <c r="R2191" s="23" t="str">
        <f t="shared" si="275"/>
        <v>OK-Noble-16N-9W-7</v>
      </c>
      <c r="S2191" s="23" t="str">
        <f t="shared" si="272"/>
        <v>16N-9W-7</v>
      </c>
      <c r="T2191" s="23" t="str">
        <f t="shared" si="273"/>
        <v>16</v>
      </c>
      <c r="U2191" s="23" t="str">
        <f t="shared" si="276"/>
        <v>N</v>
      </c>
      <c r="V2191" s="23" t="str">
        <f t="shared" si="274"/>
        <v>9</v>
      </c>
      <c r="W2191" s="23" t="str">
        <f t="shared" si="277"/>
        <v>W</v>
      </c>
      <c r="X2191" s="23" t="str">
        <f t="shared" si="278"/>
        <v>OK</v>
      </c>
      <c r="Y2191" s="184" t="str">
        <f t="shared" si="279"/>
        <v>L0009254</v>
      </c>
      <c r="Z2191" s="28"/>
      <c r="AA2191" s="28"/>
      <c r="AB2191" s="23"/>
    </row>
    <row r="2192" spans="1:28" ht="15">
      <c r="A2192" s="23" t="s">
        <v>8613</v>
      </c>
      <c r="B2192" s="23" t="s">
        <v>13</v>
      </c>
      <c r="C2192" s="2" t="s">
        <v>14</v>
      </c>
      <c r="D2192" s="23" t="s">
        <v>2320</v>
      </c>
      <c r="E2192" s="23" t="s">
        <v>2864</v>
      </c>
      <c r="F2192" s="23" t="s">
        <v>15</v>
      </c>
      <c r="G2192" s="23" t="s">
        <v>3479</v>
      </c>
      <c r="H2192" s="23" t="s">
        <v>3529</v>
      </c>
      <c r="I2192" s="2" t="s">
        <v>16</v>
      </c>
      <c r="J2192" s="81">
        <v>0</v>
      </c>
      <c r="K2192" s="76">
        <v>28.036999999999999</v>
      </c>
      <c r="L2192" s="80">
        <v>0.22500000000000001</v>
      </c>
      <c r="M2192" s="82">
        <v>42866</v>
      </c>
      <c r="N2192" s="96" t="s">
        <v>3612</v>
      </c>
      <c r="O2192" s="23" t="s">
        <v>683</v>
      </c>
      <c r="P2192" s="23" t="s">
        <v>3466</v>
      </c>
      <c r="Q2192" s="23" t="s">
        <v>3473</v>
      </c>
      <c r="R2192" s="23" t="str">
        <f t="shared" si="275"/>
        <v>OK-Noble-16N-9W-7</v>
      </c>
      <c r="S2192" s="23" t="str">
        <f t="shared" si="272"/>
        <v>16N-9W-7</v>
      </c>
      <c r="T2192" s="23" t="str">
        <f t="shared" si="273"/>
        <v>16</v>
      </c>
      <c r="U2192" s="23" t="str">
        <f t="shared" si="276"/>
        <v>N</v>
      </c>
      <c r="V2192" s="23" t="str">
        <f t="shared" si="274"/>
        <v>9</v>
      </c>
      <c r="W2192" s="23" t="str">
        <f t="shared" si="277"/>
        <v>W</v>
      </c>
      <c r="X2192" s="23" t="str">
        <f t="shared" si="278"/>
        <v>OK</v>
      </c>
      <c r="Y2192" s="184" t="str">
        <f t="shared" si="279"/>
        <v>L0009255</v>
      </c>
      <c r="Z2192" s="28"/>
      <c r="AA2192" s="28"/>
      <c r="AB2192" s="23"/>
    </row>
    <row r="2193" spans="1:28" ht="15">
      <c r="A2193" s="2" t="s">
        <v>8614</v>
      </c>
      <c r="B2193" s="23" t="s">
        <v>13</v>
      </c>
      <c r="C2193" s="2" t="s">
        <v>14</v>
      </c>
      <c r="D2193" s="23" t="s">
        <v>2321</v>
      </c>
      <c r="E2193" s="2" t="s">
        <v>766</v>
      </c>
      <c r="F2193" s="23" t="s">
        <v>15</v>
      </c>
      <c r="G2193" s="23" t="s">
        <v>3479</v>
      </c>
      <c r="H2193" s="23" t="s">
        <v>3529</v>
      </c>
      <c r="I2193" s="2" t="s">
        <v>16</v>
      </c>
      <c r="J2193" s="81">
        <v>0</v>
      </c>
      <c r="K2193" s="76">
        <v>7.0092499999999998</v>
      </c>
      <c r="L2193" s="80">
        <v>0.22500000000000001</v>
      </c>
      <c r="M2193" s="82">
        <v>43336</v>
      </c>
      <c r="N2193" s="96" t="s">
        <v>4858</v>
      </c>
      <c r="O2193" s="23" t="s">
        <v>683</v>
      </c>
      <c r="P2193" s="23" t="s">
        <v>3466</v>
      </c>
      <c r="Q2193" s="23" t="s">
        <v>3473</v>
      </c>
      <c r="R2193" s="23" t="str">
        <f t="shared" si="275"/>
        <v>OK-Noble-16N-9W-7</v>
      </c>
      <c r="S2193" s="23" t="str">
        <f t="shared" si="272"/>
        <v>16N-9W-7</v>
      </c>
      <c r="T2193" s="23" t="str">
        <f t="shared" si="273"/>
        <v>16</v>
      </c>
      <c r="U2193" s="23" t="str">
        <f t="shared" si="276"/>
        <v>N</v>
      </c>
      <c r="V2193" s="23" t="str">
        <f t="shared" si="274"/>
        <v>9</v>
      </c>
      <c r="W2193" s="23" t="str">
        <f t="shared" si="277"/>
        <v>W</v>
      </c>
      <c r="X2193" s="23" t="str">
        <f t="shared" si="278"/>
        <v>OK</v>
      </c>
      <c r="Y2193" s="184" t="str">
        <f t="shared" si="279"/>
        <v>L0009256</v>
      </c>
      <c r="Z2193" s="28"/>
      <c r="AA2193" s="28"/>
      <c r="AB2193" s="23"/>
    </row>
    <row r="2194" spans="1:28" ht="15">
      <c r="A2194" s="2" t="s">
        <v>8615</v>
      </c>
      <c r="B2194" s="79" t="s">
        <v>13</v>
      </c>
      <c r="C2194" s="2" t="s">
        <v>14</v>
      </c>
      <c r="D2194" s="23" t="s">
        <v>2322</v>
      </c>
      <c r="E2194" s="23" t="s">
        <v>1274</v>
      </c>
      <c r="F2194" s="23" t="s">
        <v>15</v>
      </c>
      <c r="G2194" s="23" t="s">
        <v>3479</v>
      </c>
      <c r="H2194" s="79" t="s">
        <v>3529</v>
      </c>
      <c r="I2194" s="2" t="s">
        <v>16</v>
      </c>
      <c r="J2194" s="81">
        <v>0</v>
      </c>
      <c r="K2194" s="76">
        <v>7.0092499999999998</v>
      </c>
      <c r="L2194" s="80">
        <v>0.22500000000000001</v>
      </c>
      <c r="M2194" s="78">
        <v>42856</v>
      </c>
      <c r="N2194" s="96" t="s">
        <v>5896</v>
      </c>
      <c r="O2194" s="23" t="s">
        <v>683</v>
      </c>
      <c r="P2194" s="23" t="s">
        <v>3466</v>
      </c>
      <c r="Q2194" s="23" t="s">
        <v>3473</v>
      </c>
      <c r="R2194" s="23" t="str">
        <f t="shared" si="275"/>
        <v>OK-Noble-16N-9W-7</v>
      </c>
      <c r="S2194" s="23" t="str">
        <f t="shared" si="272"/>
        <v>16N-9W-7</v>
      </c>
      <c r="T2194" s="23" t="str">
        <f t="shared" si="273"/>
        <v>16</v>
      </c>
      <c r="U2194" s="23" t="str">
        <f t="shared" si="276"/>
        <v>N</v>
      </c>
      <c r="V2194" s="23" t="str">
        <f t="shared" si="274"/>
        <v>9</v>
      </c>
      <c r="W2194" s="23" t="str">
        <f t="shared" si="277"/>
        <v>W</v>
      </c>
      <c r="X2194" s="23" t="str">
        <f t="shared" si="278"/>
        <v>OK</v>
      </c>
      <c r="Y2194" s="184" t="str">
        <f t="shared" si="279"/>
        <v>L0009257</v>
      </c>
      <c r="Z2194" s="28"/>
      <c r="AA2194" s="28"/>
      <c r="AB2194" s="23"/>
    </row>
    <row r="2195" spans="1:28" ht="15">
      <c r="A2195" s="23" t="s">
        <v>8616</v>
      </c>
      <c r="B2195" s="79" t="s">
        <v>13</v>
      </c>
      <c r="C2195" s="2" t="s">
        <v>14</v>
      </c>
      <c r="D2195" s="23" t="s">
        <v>2323</v>
      </c>
      <c r="E2195" s="23" t="s">
        <v>1589</v>
      </c>
      <c r="F2195" s="23" t="s">
        <v>15</v>
      </c>
      <c r="G2195" s="23" t="s">
        <v>3479</v>
      </c>
      <c r="H2195" s="79" t="s">
        <v>3533</v>
      </c>
      <c r="I2195" s="2" t="s">
        <v>16</v>
      </c>
      <c r="J2195" s="81">
        <v>34.54</v>
      </c>
      <c r="K2195" s="76">
        <v>16.432500000000001</v>
      </c>
      <c r="L2195" s="80">
        <v>0.1875</v>
      </c>
      <c r="M2195" s="82">
        <v>43291</v>
      </c>
      <c r="N2195" s="96" t="s">
        <v>4222</v>
      </c>
      <c r="O2195" s="23" t="s">
        <v>143</v>
      </c>
      <c r="P2195" s="23" t="s">
        <v>3466</v>
      </c>
      <c r="Q2195" s="23" t="s">
        <v>3473</v>
      </c>
      <c r="R2195" s="23" t="str">
        <f t="shared" si="275"/>
        <v>OK-Noble-16N-9W-30</v>
      </c>
      <c r="S2195" s="23" t="str">
        <f t="shared" si="272"/>
        <v>16N-9W-30</v>
      </c>
      <c r="T2195" s="23" t="str">
        <f t="shared" si="273"/>
        <v>16</v>
      </c>
      <c r="U2195" s="23" t="str">
        <f t="shared" si="276"/>
        <v>N</v>
      </c>
      <c r="V2195" s="23" t="str">
        <f t="shared" si="274"/>
        <v>9</v>
      </c>
      <c r="W2195" s="23" t="str">
        <f t="shared" si="277"/>
        <v>W</v>
      </c>
      <c r="X2195" s="23" t="str">
        <f t="shared" si="278"/>
        <v>OK</v>
      </c>
      <c r="Y2195" s="184" t="str">
        <f t="shared" si="279"/>
        <v>L0009258</v>
      </c>
      <c r="Z2195" s="28"/>
      <c r="AA2195" s="28"/>
      <c r="AB2195" s="23"/>
    </row>
    <row r="2196" spans="1:28" ht="15">
      <c r="A2196" s="2" t="s">
        <v>8617</v>
      </c>
      <c r="B2196" s="23" t="s">
        <v>13</v>
      </c>
      <c r="C2196" s="2" t="s">
        <v>14</v>
      </c>
      <c r="D2196" s="23" t="s">
        <v>2324</v>
      </c>
      <c r="E2196" s="23" t="s">
        <v>1502</v>
      </c>
      <c r="F2196" s="23" t="s">
        <v>15</v>
      </c>
      <c r="G2196" s="23" t="s">
        <v>3479</v>
      </c>
      <c r="H2196" s="23" t="s">
        <v>3533</v>
      </c>
      <c r="I2196" s="2" t="s">
        <v>16</v>
      </c>
      <c r="J2196" s="81">
        <v>118.62</v>
      </c>
      <c r="K2196" s="76">
        <v>8.8730100000000007</v>
      </c>
      <c r="L2196" s="80">
        <v>0.1875</v>
      </c>
      <c r="M2196" s="82">
        <v>43308</v>
      </c>
      <c r="N2196" s="96" t="s">
        <v>4223</v>
      </c>
      <c r="O2196" s="23" t="s">
        <v>143</v>
      </c>
      <c r="P2196" s="23" t="s">
        <v>3466</v>
      </c>
      <c r="Q2196" s="23" t="s">
        <v>3473</v>
      </c>
      <c r="R2196" s="23" t="str">
        <f t="shared" si="275"/>
        <v>OK-Noble-16N-9W-30</v>
      </c>
      <c r="S2196" s="23" t="str">
        <f t="shared" si="272"/>
        <v>16N-9W-30</v>
      </c>
      <c r="T2196" s="23" t="str">
        <f t="shared" si="273"/>
        <v>16</v>
      </c>
      <c r="U2196" s="23" t="str">
        <f t="shared" si="276"/>
        <v>N</v>
      </c>
      <c r="V2196" s="23" t="str">
        <f t="shared" si="274"/>
        <v>9</v>
      </c>
      <c r="W2196" s="23" t="str">
        <f t="shared" si="277"/>
        <v>W</v>
      </c>
      <c r="X2196" s="23" t="str">
        <f t="shared" si="278"/>
        <v>OK</v>
      </c>
      <c r="Y2196" s="184" t="str">
        <f t="shared" si="279"/>
        <v>L0009259</v>
      </c>
      <c r="Z2196" s="28"/>
      <c r="AA2196" s="28"/>
      <c r="AB2196" s="23"/>
    </row>
    <row r="2197" spans="1:28" ht="15">
      <c r="A2197" s="2" t="s">
        <v>8618</v>
      </c>
      <c r="B2197" s="23" t="s">
        <v>13</v>
      </c>
      <c r="C2197" s="2" t="s">
        <v>14</v>
      </c>
      <c r="D2197" s="23" t="s">
        <v>2325</v>
      </c>
      <c r="E2197" s="2" t="s">
        <v>1051</v>
      </c>
      <c r="F2197" s="23" t="s">
        <v>15</v>
      </c>
      <c r="G2197" s="23" t="s">
        <v>3477</v>
      </c>
      <c r="H2197" s="23" t="s">
        <v>3527</v>
      </c>
      <c r="I2197" s="2" t="s">
        <v>16</v>
      </c>
      <c r="J2197" s="81">
        <v>80.23</v>
      </c>
      <c r="K2197" s="76">
        <v>3.9285714</v>
      </c>
      <c r="L2197" s="80">
        <v>0.1875</v>
      </c>
      <c r="M2197" s="82">
        <v>43720</v>
      </c>
      <c r="N2197" s="96" t="s">
        <v>5897</v>
      </c>
      <c r="O2197" s="23" t="s">
        <v>233</v>
      </c>
      <c r="P2197" s="23" t="s">
        <v>3465</v>
      </c>
      <c r="Q2197" s="23" t="s">
        <v>3471</v>
      </c>
      <c r="R2197" s="23" t="str">
        <f t="shared" si="275"/>
        <v>OK-Canadian-15N-7W-19</v>
      </c>
      <c r="S2197" s="23" t="str">
        <f t="shared" si="272"/>
        <v>15N-7W-19</v>
      </c>
      <c r="T2197" s="23" t="str">
        <f t="shared" si="273"/>
        <v>15</v>
      </c>
      <c r="U2197" s="23" t="str">
        <f t="shared" si="276"/>
        <v>N</v>
      </c>
      <c r="V2197" s="23" t="str">
        <f t="shared" si="274"/>
        <v>7</v>
      </c>
      <c r="W2197" s="23" t="str">
        <f t="shared" si="277"/>
        <v>W</v>
      </c>
      <c r="X2197" s="23" t="str">
        <f t="shared" si="278"/>
        <v>OK</v>
      </c>
      <c r="Y2197" s="184" t="str">
        <f t="shared" si="279"/>
        <v>L0009260</v>
      </c>
      <c r="Z2197" s="28"/>
      <c r="AA2197" s="28"/>
      <c r="AB2197" s="23"/>
    </row>
    <row r="2198" spans="1:28" ht="15">
      <c r="A2198" s="23" t="s">
        <v>8619</v>
      </c>
      <c r="B2198" s="79" t="s">
        <v>13</v>
      </c>
      <c r="C2198" s="2" t="s">
        <v>14</v>
      </c>
      <c r="D2198" s="23" t="s">
        <v>925</v>
      </c>
      <c r="E2198" s="23" t="s">
        <v>3063</v>
      </c>
      <c r="F2198" s="23" t="s">
        <v>15</v>
      </c>
      <c r="G2198" s="23" t="s">
        <v>3477</v>
      </c>
      <c r="H2198" s="79" t="s">
        <v>3527</v>
      </c>
      <c r="I2198" s="2" t="s">
        <v>16</v>
      </c>
      <c r="J2198" s="81">
        <v>152.46</v>
      </c>
      <c r="K2198" s="76">
        <v>11.428571</v>
      </c>
      <c r="L2198" s="80">
        <v>0.1875</v>
      </c>
      <c r="M2198" s="78">
        <v>43322</v>
      </c>
      <c r="N2198" s="96" t="s">
        <v>5898</v>
      </c>
      <c r="O2198" s="23" t="s">
        <v>177</v>
      </c>
      <c r="P2198" s="23" t="s">
        <v>3465</v>
      </c>
      <c r="Q2198" s="23" t="s">
        <v>3471</v>
      </c>
      <c r="R2198" s="23" t="str">
        <f t="shared" si="275"/>
        <v>OK-Canadian-15N-7W-18</v>
      </c>
      <c r="S2198" s="23" t="str">
        <f t="shared" si="272"/>
        <v>15N-7W-18</v>
      </c>
      <c r="T2198" s="23" t="str">
        <f t="shared" si="273"/>
        <v>15</v>
      </c>
      <c r="U2198" s="23" t="str">
        <f t="shared" si="276"/>
        <v>N</v>
      </c>
      <c r="V2198" s="23" t="str">
        <f t="shared" si="274"/>
        <v>7</v>
      </c>
      <c r="W2198" s="23" t="str">
        <f t="shared" si="277"/>
        <v>W</v>
      </c>
      <c r="X2198" s="23" t="str">
        <f t="shared" si="278"/>
        <v>OK</v>
      </c>
      <c r="Y2198" s="184" t="str">
        <f t="shared" si="279"/>
        <v>L0009261</v>
      </c>
      <c r="Z2198" s="28"/>
      <c r="AA2198" s="28"/>
      <c r="AB2198" s="23"/>
    </row>
    <row r="2199" spans="1:28" ht="15">
      <c r="A2199" s="2" t="s">
        <v>8620</v>
      </c>
      <c r="B2199" s="79" t="s">
        <v>13</v>
      </c>
      <c r="C2199" s="2" t="s">
        <v>14</v>
      </c>
      <c r="D2199" s="23" t="s">
        <v>2326</v>
      </c>
      <c r="E2199" s="2" t="s">
        <v>1100</v>
      </c>
      <c r="F2199" s="23" t="s">
        <v>15</v>
      </c>
      <c r="G2199" s="23" t="s">
        <v>3479</v>
      </c>
      <c r="H2199" s="79" t="s">
        <v>3533</v>
      </c>
      <c r="I2199" s="2" t="s">
        <v>16</v>
      </c>
      <c r="J2199" s="81">
        <v>102.45</v>
      </c>
      <c r="K2199" s="76">
        <v>11.001899999999999</v>
      </c>
      <c r="L2199" s="80">
        <v>0.1875</v>
      </c>
      <c r="M2199" s="82">
        <v>43295</v>
      </c>
      <c r="N2199" s="96" t="s">
        <v>4224</v>
      </c>
      <c r="O2199" s="23" t="s">
        <v>143</v>
      </c>
      <c r="P2199" s="23" t="s">
        <v>3466</v>
      </c>
      <c r="Q2199" s="23" t="s">
        <v>3473</v>
      </c>
      <c r="R2199" s="23" t="str">
        <f t="shared" si="275"/>
        <v>OK-Noble-16N-9W-30</v>
      </c>
      <c r="S2199" s="23" t="str">
        <f t="shared" si="272"/>
        <v>16N-9W-30</v>
      </c>
      <c r="T2199" s="23" t="str">
        <f t="shared" si="273"/>
        <v>16</v>
      </c>
      <c r="U2199" s="23" t="str">
        <f t="shared" si="276"/>
        <v>N</v>
      </c>
      <c r="V2199" s="23" t="str">
        <f t="shared" si="274"/>
        <v>9</v>
      </c>
      <c r="W2199" s="23" t="str">
        <f t="shared" si="277"/>
        <v>W</v>
      </c>
      <c r="X2199" s="23" t="str">
        <f t="shared" si="278"/>
        <v>OK</v>
      </c>
      <c r="Y2199" s="184" t="str">
        <f t="shared" si="279"/>
        <v>L0009262</v>
      </c>
      <c r="Z2199" s="28"/>
      <c r="AA2199" s="28"/>
      <c r="AB2199" s="23"/>
    </row>
    <row r="2200" spans="1:28" ht="15">
      <c r="A2200" s="2" t="s">
        <v>8621</v>
      </c>
      <c r="B2200" s="79" t="s">
        <v>13</v>
      </c>
      <c r="C2200" s="2" t="s">
        <v>14</v>
      </c>
      <c r="D2200" s="23" t="s">
        <v>2327</v>
      </c>
      <c r="E2200" s="23" t="s">
        <v>2799</v>
      </c>
      <c r="F2200" s="23" t="s">
        <v>15</v>
      </c>
      <c r="G2200" s="23" t="s">
        <v>3479</v>
      </c>
      <c r="H2200" s="79" t="s">
        <v>3533</v>
      </c>
      <c r="I2200" s="2" t="s">
        <v>16</v>
      </c>
      <c r="J2200" s="81">
        <v>108.71</v>
      </c>
      <c r="K2200" s="76">
        <v>22.003969999999999</v>
      </c>
      <c r="L2200" s="80">
        <v>0.1875</v>
      </c>
      <c r="M2200" s="82">
        <v>43309</v>
      </c>
      <c r="N2200" s="96" t="s">
        <v>4225</v>
      </c>
      <c r="O2200" s="23" t="s">
        <v>143</v>
      </c>
      <c r="P2200" s="23" t="s">
        <v>3466</v>
      </c>
      <c r="Q2200" s="23" t="s">
        <v>3473</v>
      </c>
      <c r="R2200" s="23" t="str">
        <f t="shared" si="275"/>
        <v>OK-Noble-16N-9W-30</v>
      </c>
      <c r="S2200" s="23" t="str">
        <f t="shared" si="272"/>
        <v>16N-9W-30</v>
      </c>
      <c r="T2200" s="23" t="str">
        <f t="shared" si="273"/>
        <v>16</v>
      </c>
      <c r="U2200" s="23" t="str">
        <f t="shared" si="276"/>
        <v>N</v>
      </c>
      <c r="V2200" s="23" t="str">
        <f t="shared" si="274"/>
        <v>9</v>
      </c>
      <c r="W2200" s="23" t="str">
        <f t="shared" si="277"/>
        <v>W</v>
      </c>
      <c r="X2200" s="23" t="str">
        <f t="shared" si="278"/>
        <v>OK</v>
      </c>
      <c r="Y2200" s="184" t="str">
        <f t="shared" si="279"/>
        <v>L0009263</v>
      </c>
      <c r="Z2200" s="28"/>
      <c r="AA2200" s="28"/>
      <c r="AB2200" s="23"/>
    </row>
    <row r="2201" spans="1:28" ht="15">
      <c r="A2201" s="23" t="s">
        <v>8622</v>
      </c>
      <c r="B2201" s="23" t="s">
        <v>13</v>
      </c>
      <c r="C2201" s="2" t="s">
        <v>14</v>
      </c>
      <c r="D2201" s="23" t="s">
        <v>2328</v>
      </c>
      <c r="E2201" s="2" t="s">
        <v>174</v>
      </c>
      <c r="F2201" s="23" t="s">
        <v>15</v>
      </c>
      <c r="G2201" s="23" t="s">
        <v>3479</v>
      </c>
      <c r="H2201" s="23" t="s">
        <v>3533</v>
      </c>
      <c r="I2201" s="2" t="s">
        <v>16</v>
      </c>
      <c r="J2201" s="81">
        <v>114.8</v>
      </c>
      <c r="K2201" s="76">
        <v>11.001899999999999</v>
      </c>
      <c r="L2201" s="80">
        <v>0.1875</v>
      </c>
      <c r="M2201" s="82">
        <v>43779</v>
      </c>
      <c r="N2201" s="96" t="s">
        <v>4226</v>
      </c>
      <c r="O2201" s="23" t="s">
        <v>143</v>
      </c>
      <c r="P2201" s="23" t="s">
        <v>3466</v>
      </c>
      <c r="Q2201" s="23" t="s">
        <v>3473</v>
      </c>
      <c r="R2201" s="23" t="str">
        <f t="shared" si="275"/>
        <v>OK-Noble-16N-9W-30</v>
      </c>
      <c r="S2201" s="23" t="str">
        <f t="shared" si="272"/>
        <v>16N-9W-30</v>
      </c>
      <c r="T2201" s="23" t="str">
        <f t="shared" si="273"/>
        <v>16</v>
      </c>
      <c r="U2201" s="23" t="str">
        <f t="shared" si="276"/>
        <v>N</v>
      </c>
      <c r="V2201" s="23" t="str">
        <f t="shared" si="274"/>
        <v>9</v>
      </c>
      <c r="W2201" s="23" t="str">
        <f t="shared" si="277"/>
        <v>W</v>
      </c>
      <c r="X2201" s="23" t="str">
        <f t="shared" si="278"/>
        <v>OK</v>
      </c>
      <c r="Y2201" s="184" t="str">
        <f t="shared" si="279"/>
        <v>L0009264</v>
      </c>
      <c r="Z2201" s="28"/>
      <c r="AA2201" s="28"/>
      <c r="AB2201" s="23"/>
    </row>
    <row r="2202" spans="1:28" ht="15">
      <c r="A2202" s="2" t="s">
        <v>8623</v>
      </c>
      <c r="B2202" s="23" t="s">
        <v>13</v>
      </c>
      <c r="C2202" s="2" t="s">
        <v>14</v>
      </c>
      <c r="D2202" s="23" t="s">
        <v>2329</v>
      </c>
      <c r="E2202" s="2" t="s">
        <v>1471</v>
      </c>
      <c r="F2202" s="23" t="s">
        <v>15</v>
      </c>
      <c r="G2202" s="23" t="s">
        <v>3477</v>
      </c>
      <c r="H2202" s="23" t="s">
        <v>3513</v>
      </c>
      <c r="I2202" s="2" t="s">
        <v>16</v>
      </c>
      <c r="J2202" s="81">
        <v>19.829999999999998</v>
      </c>
      <c r="K2202" s="76">
        <v>10</v>
      </c>
      <c r="L2202" s="80">
        <v>0.1875</v>
      </c>
      <c r="M2202" s="78">
        <v>42269</v>
      </c>
      <c r="N2202" s="96" t="s">
        <v>4227</v>
      </c>
      <c r="O2202" s="23" t="s">
        <v>683</v>
      </c>
      <c r="P2202" s="23" t="s">
        <v>3465</v>
      </c>
      <c r="Q2202" s="23" t="s">
        <v>3471</v>
      </c>
      <c r="R2202" s="23" t="str">
        <f t="shared" si="275"/>
        <v>OK-Canadian-15N-7W-7</v>
      </c>
      <c r="S2202" s="23" t="str">
        <f t="shared" si="272"/>
        <v>15N-7W-7</v>
      </c>
      <c r="T2202" s="23" t="str">
        <f t="shared" si="273"/>
        <v>15</v>
      </c>
      <c r="U2202" s="23" t="str">
        <f t="shared" si="276"/>
        <v>N</v>
      </c>
      <c r="V2202" s="23" t="str">
        <f t="shared" si="274"/>
        <v>7</v>
      </c>
      <c r="W2202" s="23" t="str">
        <f t="shared" si="277"/>
        <v>W</v>
      </c>
      <c r="X2202" s="23" t="str">
        <f t="shared" si="278"/>
        <v>OK</v>
      </c>
      <c r="Y2202" s="184" t="str">
        <f t="shared" si="279"/>
        <v>L0009265</v>
      </c>
      <c r="Z2202" s="28"/>
      <c r="AA2202" s="28"/>
      <c r="AB2202" s="23"/>
    </row>
    <row r="2203" spans="1:28" ht="15">
      <c r="A2203" s="2" t="s">
        <v>8624</v>
      </c>
      <c r="B2203" s="23" t="s">
        <v>13</v>
      </c>
      <c r="C2203" s="2" t="s">
        <v>14</v>
      </c>
      <c r="D2203" s="23" t="s">
        <v>2330</v>
      </c>
      <c r="E2203" s="2" t="s">
        <v>506</v>
      </c>
      <c r="F2203" s="23" t="s">
        <v>15</v>
      </c>
      <c r="G2203" s="23" t="s">
        <v>3477</v>
      </c>
      <c r="H2203" s="23" t="s">
        <v>3511</v>
      </c>
      <c r="I2203" s="2" t="s">
        <v>16</v>
      </c>
      <c r="J2203" s="81">
        <v>85.85</v>
      </c>
      <c r="K2203" s="76">
        <v>0.42499999999999999</v>
      </c>
      <c r="L2203" s="80">
        <v>0.1875</v>
      </c>
      <c r="M2203" s="82">
        <v>42834</v>
      </c>
      <c r="N2203" s="96" t="s">
        <v>5899</v>
      </c>
      <c r="O2203" s="23" t="s">
        <v>265</v>
      </c>
      <c r="P2203" s="23" t="s">
        <v>3466</v>
      </c>
      <c r="Q2203" s="23" t="s">
        <v>3473</v>
      </c>
      <c r="R2203" s="23" t="str">
        <f t="shared" si="275"/>
        <v>OK-Canadian-16N-9W-12</v>
      </c>
      <c r="S2203" s="23" t="str">
        <f t="shared" si="272"/>
        <v>16N-9W-12</v>
      </c>
      <c r="T2203" s="23" t="str">
        <f t="shared" si="273"/>
        <v>16</v>
      </c>
      <c r="U2203" s="23" t="str">
        <f t="shared" si="276"/>
        <v>N</v>
      </c>
      <c r="V2203" s="23" t="str">
        <f t="shared" si="274"/>
        <v>9</v>
      </c>
      <c r="W2203" s="23" t="str">
        <f t="shared" si="277"/>
        <v>W</v>
      </c>
      <c r="X2203" s="23" t="str">
        <f t="shared" si="278"/>
        <v>OK</v>
      </c>
      <c r="Y2203" s="184" t="str">
        <f t="shared" si="279"/>
        <v>L0009266</v>
      </c>
      <c r="Z2203" s="28"/>
      <c r="AA2203" s="28"/>
      <c r="AB2203" s="23"/>
    </row>
    <row r="2204" spans="1:28" ht="15">
      <c r="A2204" s="23" t="s">
        <v>8625</v>
      </c>
      <c r="B2204" s="79" t="s">
        <v>13</v>
      </c>
      <c r="C2204" s="2" t="s">
        <v>14</v>
      </c>
      <c r="D2204" s="23" t="s">
        <v>2331</v>
      </c>
      <c r="E2204" s="2" t="s">
        <v>955</v>
      </c>
      <c r="F2204" s="23" t="s">
        <v>15</v>
      </c>
      <c r="G2204" s="23" t="s">
        <v>3477</v>
      </c>
      <c r="H2204" s="79" t="s">
        <v>3511</v>
      </c>
      <c r="I2204" s="2" t="s">
        <v>16</v>
      </c>
      <c r="J2204" s="81">
        <v>74.02</v>
      </c>
      <c r="K2204" s="76">
        <v>0.42499999999999999</v>
      </c>
      <c r="L2204" s="80">
        <v>0.1875</v>
      </c>
      <c r="M2204" s="82">
        <v>42848</v>
      </c>
      <c r="N2204" s="96" t="s">
        <v>5900</v>
      </c>
      <c r="O2204" s="23" t="s">
        <v>265</v>
      </c>
      <c r="P2204" s="23" t="s">
        <v>3466</v>
      </c>
      <c r="Q2204" s="23" t="s">
        <v>3473</v>
      </c>
      <c r="R2204" s="23" t="str">
        <f t="shared" si="275"/>
        <v>OK-Canadian-16N-9W-12</v>
      </c>
      <c r="S2204" s="23" t="str">
        <f t="shared" si="272"/>
        <v>16N-9W-12</v>
      </c>
      <c r="T2204" s="23" t="str">
        <f t="shared" si="273"/>
        <v>16</v>
      </c>
      <c r="U2204" s="23" t="str">
        <f t="shared" si="276"/>
        <v>N</v>
      </c>
      <c r="V2204" s="23" t="str">
        <f t="shared" si="274"/>
        <v>9</v>
      </c>
      <c r="W2204" s="23" t="str">
        <f t="shared" si="277"/>
        <v>W</v>
      </c>
      <c r="X2204" s="23" t="str">
        <f t="shared" si="278"/>
        <v>OK</v>
      </c>
      <c r="Y2204" s="184" t="str">
        <f t="shared" si="279"/>
        <v>L0009267</v>
      </c>
      <c r="Z2204" s="28"/>
      <c r="AA2204" s="28"/>
      <c r="AB2204" s="23"/>
    </row>
    <row r="2205" spans="1:28" ht="15">
      <c r="A2205" s="2" t="s">
        <v>8626</v>
      </c>
      <c r="B2205" s="79" t="s">
        <v>13</v>
      </c>
      <c r="C2205" s="2" t="s">
        <v>14</v>
      </c>
      <c r="D2205" s="23" t="s">
        <v>2332</v>
      </c>
      <c r="E2205" s="23" t="s">
        <v>2552</v>
      </c>
      <c r="F2205" s="23" t="s">
        <v>15</v>
      </c>
      <c r="G2205" s="23" t="s">
        <v>3479</v>
      </c>
      <c r="H2205" s="79" t="s">
        <v>3533</v>
      </c>
      <c r="I2205" s="2" t="s">
        <v>16</v>
      </c>
      <c r="J2205" s="81">
        <v>89.74</v>
      </c>
      <c r="K2205" s="76">
        <v>1.5</v>
      </c>
      <c r="L2205" s="80">
        <v>0.1875</v>
      </c>
      <c r="M2205" s="82">
        <v>43805</v>
      </c>
      <c r="N2205" s="96" t="s">
        <v>5901</v>
      </c>
      <c r="O2205" s="23" t="s">
        <v>143</v>
      </c>
      <c r="P2205" s="23" t="s">
        <v>3466</v>
      </c>
      <c r="Q2205" s="23" t="s">
        <v>3473</v>
      </c>
      <c r="R2205" s="23" t="str">
        <f t="shared" si="275"/>
        <v>OK-Noble-16N-9W-30</v>
      </c>
      <c r="S2205" s="23" t="str">
        <f t="shared" si="272"/>
        <v>16N-9W-30</v>
      </c>
      <c r="T2205" s="23" t="str">
        <f t="shared" si="273"/>
        <v>16</v>
      </c>
      <c r="U2205" s="23" t="str">
        <f t="shared" si="276"/>
        <v>N</v>
      </c>
      <c r="V2205" s="23" t="str">
        <f t="shared" si="274"/>
        <v>9</v>
      </c>
      <c r="W2205" s="23" t="str">
        <f t="shared" si="277"/>
        <v>W</v>
      </c>
      <c r="X2205" s="23" t="str">
        <f t="shared" si="278"/>
        <v>OK</v>
      </c>
      <c r="Y2205" s="184" t="str">
        <f t="shared" si="279"/>
        <v>L0009268</v>
      </c>
      <c r="Z2205" s="28"/>
      <c r="AA2205" s="28"/>
      <c r="AB2205" s="23"/>
    </row>
    <row r="2206" spans="1:28" ht="15">
      <c r="A2206" s="2" t="s">
        <v>8627</v>
      </c>
      <c r="B2206" s="23" t="s">
        <v>13</v>
      </c>
      <c r="C2206" s="2" t="s">
        <v>14</v>
      </c>
      <c r="D2206" s="23" t="s">
        <v>2333</v>
      </c>
      <c r="E2206" s="23" t="s">
        <v>2864</v>
      </c>
      <c r="F2206" s="23" t="s">
        <v>15</v>
      </c>
      <c r="G2206" s="23" t="s">
        <v>3479</v>
      </c>
      <c r="H2206" s="23" t="s">
        <v>3533</v>
      </c>
      <c r="I2206" s="2" t="s">
        <v>16</v>
      </c>
      <c r="J2206" s="81">
        <v>84.17</v>
      </c>
      <c r="K2206" s="76">
        <v>0.625</v>
      </c>
      <c r="L2206" s="80">
        <v>0.1875</v>
      </c>
      <c r="M2206" s="78">
        <v>43396</v>
      </c>
      <c r="N2206" s="96" t="s">
        <v>5902</v>
      </c>
      <c r="O2206" s="23" t="s">
        <v>143</v>
      </c>
      <c r="P2206" s="23" t="s">
        <v>3466</v>
      </c>
      <c r="Q2206" s="23" t="s">
        <v>3473</v>
      </c>
      <c r="R2206" s="23" t="str">
        <f t="shared" si="275"/>
        <v>OK-Noble-16N-9W-30</v>
      </c>
      <c r="S2206" s="23" t="str">
        <f t="shared" si="272"/>
        <v>16N-9W-30</v>
      </c>
      <c r="T2206" s="23" t="str">
        <f t="shared" si="273"/>
        <v>16</v>
      </c>
      <c r="U2206" s="23" t="str">
        <f t="shared" si="276"/>
        <v>N</v>
      </c>
      <c r="V2206" s="23" t="str">
        <f t="shared" si="274"/>
        <v>9</v>
      </c>
      <c r="W2206" s="23" t="str">
        <f t="shared" si="277"/>
        <v>W</v>
      </c>
      <c r="X2206" s="23" t="str">
        <f t="shared" si="278"/>
        <v>OK</v>
      </c>
      <c r="Y2206" s="184" t="str">
        <f t="shared" si="279"/>
        <v>L0009269</v>
      </c>
      <c r="Z2206" s="28"/>
      <c r="AA2206" s="28"/>
      <c r="AB2206" s="23"/>
    </row>
    <row r="2207" spans="1:28" ht="15">
      <c r="A2207" s="23" t="s">
        <v>8628</v>
      </c>
      <c r="B2207" s="23" t="s">
        <v>13</v>
      </c>
      <c r="C2207" s="2" t="s">
        <v>14</v>
      </c>
      <c r="D2207" s="23" t="s">
        <v>2334</v>
      </c>
      <c r="E2207" s="23" t="s">
        <v>2404</v>
      </c>
      <c r="F2207" s="23" t="s">
        <v>15</v>
      </c>
      <c r="G2207" s="23" t="s">
        <v>3477</v>
      </c>
      <c r="H2207" s="23" t="s">
        <v>3512</v>
      </c>
      <c r="I2207" s="2" t="s">
        <v>16</v>
      </c>
      <c r="J2207" s="81">
        <v>81.27</v>
      </c>
      <c r="K2207" s="76">
        <v>8.8888888999999995</v>
      </c>
      <c r="L2207" s="80">
        <v>0.2</v>
      </c>
      <c r="M2207" s="82">
        <v>43171</v>
      </c>
      <c r="N2207" s="96" t="s">
        <v>4228</v>
      </c>
      <c r="O2207" s="23" t="s">
        <v>683</v>
      </c>
      <c r="P2207" s="23" t="s">
        <v>3466</v>
      </c>
      <c r="Q2207" s="23" t="s">
        <v>3471</v>
      </c>
      <c r="R2207" s="23" t="str">
        <f t="shared" si="275"/>
        <v>OK-Canadian-16N-7W-7</v>
      </c>
      <c r="S2207" s="23" t="str">
        <f t="shared" si="272"/>
        <v>16N-7W-7</v>
      </c>
      <c r="T2207" s="23" t="str">
        <f t="shared" si="273"/>
        <v>16</v>
      </c>
      <c r="U2207" s="23" t="str">
        <f t="shared" si="276"/>
        <v>N</v>
      </c>
      <c r="V2207" s="23" t="str">
        <f t="shared" si="274"/>
        <v>7</v>
      </c>
      <c r="W2207" s="23" t="str">
        <f t="shared" si="277"/>
        <v>W</v>
      </c>
      <c r="X2207" s="23" t="str">
        <f t="shared" si="278"/>
        <v>OK</v>
      </c>
      <c r="Y2207" s="184" t="str">
        <f t="shared" si="279"/>
        <v>L0009270</v>
      </c>
      <c r="Z2207" s="28"/>
      <c r="AA2207" s="28"/>
      <c r="AB2207" s="23"/>
    </row>
    <row r="2208" spans="1:28" ht="15">
      <c r="A2208" s="2" t="s">
        <v>8629</v>
      </c>
      <c r="B2208" s="23" t="s">
        <v>13</v>
      </c>
      <c r="C2208" s="2" t="s">
        <v>14</v>
      </c>
      <c r="D2208" s="23" t="s">
        <v>2335</v>
      </c>
      <c r="E2208" s="23" t="s">
        <v>2207</v>
      </c>
      <c r="F2208" s="23" t="s">
        <v>15</v>
      </c>
      <c r="G2208" s="23" t="s">
        <v>3477</v>
      </c>
      <c r="H2208" s="23" t="s">
        <v>3512</v>
      </c>
      <c r="I2208" s="2" t="s">
        <v>16</v>
      </c>
      <c r="J2208" s="81">
        <v>83.36</v>
      </c>
      <c r="K2208" s="76">
        <v>8.8888888999999995</v>
      </c>
      <c r="L2208" s="80">
        <v>0.2</v>
      </c>
      <c r="M2208" s="82">
        <v>43185</v>
      </c>
      <c r="N2208" s="96" t="s">
        <v>4859</v>
      </c>
      <c r="O2208" s="23" t="s">
        <v>683</v>
      </c>
      <c r="P2208" s="23" t="s">
        <v>3466</v>
      </c>
      <c r="Q2208" s="23" t="s">
        <v>3471</v>
      </c>
      <c r="R2208" s="23" t="str">
        <f t="shared" si="275"/>
        <v>OK-Canadian-16N-7W-7</v>
      </c>
      <c r="S2208" s="23" t="str">
        <f t="shared" si="272"/>
        <v>16N-7W-7</v>
      </c>
      <c r="T2208" s="23" t="str">
        <f t="shared" si="273"/>
        <v>16</v>
      </c>
      <c r="U2208" s="23" t="str">
        <f t="shared" si="276"/>
        <v>N</v>
      </c>
      <c r="V2208" s="23" t="str">
        <f t="shared" si="274"/>
        <v>7</v>
      </c>
      <c r="W2208" s="23" t="str">
        <f t="shared" si="277"/>
        <v>W</v>
      </c>
      <c r="X2208" s="23" t="str">
        <f t="shared" si="278"/>
        <v>OK</v>
      </c>
      <c r="Y2208" s="184" t="str">
        <f t="shared" si="279"/>
        <v>L0009271</v>
      </c>
      <c r="Z2208" s="28"/>
      <c r="AA2208" s="28"/>
      <c r="AB2208" s="23"/>
    </row>
    <row r="2209" spans="1:28" ht="15">
      <c r="A2209" s="2" t="s">
        <v>8630</v>
      </c>
      <c r="B2209" s="23" t="s">
        <v>13</v>
      </c>
      <c r="C2209" s="2" t="s">
        <v>14</v>
      </c>
      <c r="D2209" s="23" t="s">
        <v>2336</v>
      </c>
      <c r="E2209" s="2" t="s">
        <v>215</v>
      </c>
      <c r="F2209" s="23" t="s">
        <v>15</v>
      </c>
      <c r="G2209" s="23" t="s">
        <v>3477</v>
      </c>
      <c r="H2209" s="23" t="s">
        <v>3512</v>
      </c>
      <c r="I2209" s="2" t="s">
        <v>16</v>
      </c>
      <c r="J2209" s="81">
        <v>78.14</v>
      </c>
      <c r="K2209" s="76">
        <v>8.8888888999999995</v>
      </c>
      <c r="L2209" s="80">
        <v>0.2</v>
      </c>
      <c r="M2209" s="82">
        <v>43655</v>
      </c>
      <c r="N2209" s="96" t="s">
        <v>5903</v>
      </c>
      <c r="O2209" s="23" t="s">
        <v>683</v>
      </c>
      <c r="P2209" s="23" t="s">
        <v>3466</v>
      </c>
      <c r="Q2209" s="23" t="s">
        <v>3471</v>
      </c>
      <c r="R2209" s="23" t="str">
        <f t="shared" si="275"/>
        <v>OK-Canadian-16N-7W-7</v>
      </c>
      <c r="S2209" s="23" t="str">
        <f t="shared" si="272"/>
        <v>16N-7W-7</v>
      </c>
      <c r="T2209" s="23" t="str">
        <f t="shared" si="273"/>
        <v>16</v>
      </c>
      <c r="U2209" s="23" t="str">
        <f t="shared" si="276"/>
        <v>N</v>
      </c>
      <c r="V2209" s="23" t="str">
        <f t="shared" si="274"/>
        <v>7</v>
      </c>
      <c r="W2209" s="23" t="str">
        <f t="shared" si="277"/>
        <v>W</v>
      </c>
      <c r="X2209" s="23" t="str">
        <f t="shared" si="278"/>
        <v>OK</v>
      </c>
      <c r="Y2209" s="184" t="str">
        <f t="shared" si="279"/>
        <v>L0009272</v>
      </c>
      <c r="Z2209" s="28"/>
      <c r="AA2209" s="28"/>
      <c r="AB2209" s="23"/>
    </row>
    <row r="2210" spans="1:28" ht="15">
      <c r="A2210" s="23" t="s">
        <v>8631</v>
      </c>
      <c r="B2210" s="79" t="s">
        <v>13</v>
      </c>
      <c r="C2210" s="2" t="s">
        <v>14</v>
      </c>
      <c r="D2210" s="23" t="s">
        <v>2337</v>
      </c>
      <c r="E2210" s="23" t="s">
        <v>3188</v>
      </c>
      <c r="F2210" s="23" t="s">
        <v>15</v>
      </c>
      <c r="G2210" s="23" t="s">
        <v>3477</v>
      </c>
      <c r="H2210" s="23" t="s">
        <v>3534</v>
      </c>
      <c r="I2210" s="2" t="s">
        <v>16</v>
      </c>
      <c r="J2210" s="81">
        <v>8.68</v>
      </c>
      <c r="K2210" s="76">
        <v>0.40629999999999999</v>
      </c>
      <c r="L2210" s="80">
        <v>0.1875</v>
      </c>
      <c r="M2210" s="78">
        <v>43479</v>
      </c>
      <c r="N2210" s="96" t="s">
        <v>4229</v>
      </c>
      <c r="O2210" s="23" t="s">
        <v>218</v>
      </c>
      <c r="P2210" s="23" t="s">
        <v>3465</v>
      </c>
      <c r="Q2210" s="23" t="s">
        <v>3471</v>
      </c>
      <c r="R2210" s="23" t="str">
        <f t="shared" si="275"/>
        <v>OK-Canadian-15N-7W-20</v>
      </c>
      <c r="S2210" s="23" t="str">
        <f t="shared" si="272"/>
        <v>15N-7W-20</v>
      </c>
      <c r="T2210" s="23" t="str">
        <f t="shared" si="273"/>
        <v>15</v>
      </c>
      <c r="U2210" s="23" t="str">
        <f t="shared" si="276"/>
        <v>N</v>
      </c>
      <c r="V2210" s="23" t="str">
        <f t="shared" si="274"/>
        <v>7</v>
      </c>
      <c r="W2210" s="23" t="str">
        <f t="shared" si="277"/>
        <v>W</v>
      </c>
      <c r="X2210" s="23" t="str">
        <f t="shared" si="278"/>
        <v>OK</v>
      </c>
      <c r="Y2210" s="184" t="str">
        <f t="shared" si="279"/>
        <v>L0009273</v>
      </c>
      <c r="Z2210" s="28"/>
      <c r="AA2210" s="28"/>
      <c r="AB2210" s="23"/>
    </row>
    <row r="2211" spans="1:28" ht="15">
      <c r="A2211" s="2" t="s">
        <v>8632</v>
      </c>
      <c r="B2211" s="79" t="s">
        <v>13</v>
      </c>
      <c r="C2211" s="2" t="s">
        <v>14</v>
      </c>
      <c r="D2211" s="23" t="s">
        <v>2338</v>
      </c>
      <c r="E2211" s="2" t="s">
        <v>1471</v>
      </c>
      <c r="F2211" s="23" t="s">
        <v>15</v>
      </c>
      <c r="G2211" s="23" t="s">
        <v>3477</v>
      </c>
      <c r="H2211" s="23" t="s">
        <v>3527</v>
      </c>
      <c r="I2211" s="2" t="s">
        <v>16</v>
      </c>
      <c r="J2211" s="81">
        <v>161.22</v>
      </c>
      <c r="K2211" s="76">
        <v>3.8095232000000001</v>
      </c>
      <c r="L2211" s="80">
        <v>0.2</v>
      </c>
      <c r="M2211" s="82">
        <v>43394</v>
      </c>
      <c r="N2211" s="96" t="s">
        <v>4230</v>
      </c>
      <c r="O2211" s="23" t="s">
        <v>177</v>
      </c>
      <c r="P2211" s="23" t="s">
        <v>3465</v>
      </c>
      <c r="Q2211" s="23" t="s">
        <v>3471</v>
      </c>
      <c r="R2211" s="23" t="str">
        <f t="shared" si="275"/>
        <v>OK-Canadian-15N-7W-18</v>
      </c>
      <c r="S2211" s="23" t="str">
        <f t="shared" si="272"/>
        <v>15N-7W-18</v>
      </c>
      <c r="T2211" s="23" t="str">
        <f t="shared" si="273"/>
        <v>15</v>
      </c>
      <c r="U2211" s="23" t="str">
        <f t="shared" si="276"/>
        <v>N</v>
      </c>
      <c r="V2211" s="23" t="str">
        <f t="shared" si="274"/>
        <v>7</v>
      </c>
      <c r="W2211" s="23" t="str">
        <f t="shared" si="277"/>
        <v>W</v>
      </c>
      <c r="X2211" s="23" t="str">
        <f t="shared" si="278"/>
        <v>OK</v>
      </c>
      <c r="Y2211" s="184" t="str">
        <f t="shared" si="279"/>
        <v>L0009274</v>
      </c>
      <c r="Z2211" s="28"/>
      <c r="AA2211" s="28"/>
      <c r="AB2211" s="23"/>
    </row>
    <row r="2212" spans="1:28" ht="15">
      <c r="A2212" s="2" t="s">
        <v>8633</v>
      </c>
      <c r="B2212" s="79" t="s">
        <v>13</v>
      </c>
      <c r="C2212" s="2" t="s">
        <v>14</v>
      </c>
      <c r="D2212" s="23" t="s">
        <v>2339</v>
      </c>
      <c r="E2212" s="23" t="s">
        <v>2276</v>
      </c>
      <c r="F2212" s="23" t="s">
        <v>15</v>
      </c>
      <c r="G2212" s="23" t="s">
        <v>3477</v>
      </c>
      <c r="H2212" s="23" t="s">
        <v>3527</v>
      </c>
      <c r="I2212" s="2" t="s">
        <v>16</v>
      </c>
      <c r="J2212" s="81">
        <v>163.12</v>
      </c>
      <c r="K2212" s="76">
        <v>1.2698415999999999</v>
      </c>
      <c r="L2212" s="80">
        <v>0.1875</v>
      </c>
      <c r="M2212" s="82">
        <v>43409</v>
      </c>
      <c r="N2212" s="96" t="s">
        <v>4231</v>
      </c>
      <c r="O2212" s="23" t="s">
        <v>177</v>
      </c>
      <c r="P2212" s="23" t="s">
        <v>3465</v>
      </c>
      <c r="Q2212" s="23" t="s">
        <v>3471</v>
      </c>
      <c r="R2212" s="23" t="str">
        <f t="shared" si="275"/>
        <v>OK-Canadian-15N-7W-18</v>
      </c>
      <c r="S2212" s="23" t="str">
        <f t="shared" si="272"/>
        <v>15N-7W-18</v>
      </c>
      <c r="T2212" s="23" t="str">
        <f t="shared" si="273"/>
        <v>15</v>
      </c>
      <c r="U2212" s="23" t="str">
        <f t="shared" si="276"/>
        <v>N</v>
      </c>
      <c r="V2212" s="23" t="str">
        <f t="shared" si="274"/>
        <v>7</v>
      </c>
      <c r="W2212" s="23" t="str">
        <f t="shared" si="277"/>
        <v>W</v>
      </c>
      <c r="X2212" s="23" t="str">
        <f t="shared" si="278"/>
        <v>OK</v>
      </c>
      <c r="Y2212" s="184" t="str">
        <f t="shared" si="279"/>
        <v>L0009275</v>
      </c>
      <c r="Z2212" s="28"/>
      <c r="AA2212" s="28"/>
      <c r="AB2212" s="23"/>
    </row>
    <row r="2213" spans="1:28" ht="15">
      <c r="A2213" s="23" t="s">
        <v>8634</v>
      </c>
      <c r="B2213" s="79" t="s">
        <v>13</v>
      </c>
      <c r="C2213" s="2" t="s">
        <v>14</v>
      </c>
      <c r="D2213" s="23" t="s">
        <v>2340</v>
      </c>
      <c r="E2213" s="23" t="s">
        <v>201</v>
      </c>
      <c r="F2213" s="23" t="s">
        <v>15</v>
      </c>
      <c r="G2213" s="23" t="s">
        <v>3477</v>
      </c>
      <c r="H2213" s="23" t="s">
        <v>3527</v>
      </c>
      <c r="I2213" s="2" t="s">
        <v>16</v>
      </c>
      <c r="J2213" s="81">
        <v>40.71</v>
      </c>
      <c r="K2213" s="76">
        <v>4</v>
      </c>
      <c r="L2213" s="80">
        <v>0.1875</v>
      </c>
      <c r="M2213" s="78">
        <v>40879</v>
      </c>
      <c r="N2213" s="96" t="s">
        <v>4231</v>
      </c>
      <c r="O2213" s="23" t="s">
        <v>177</v>
      </c>
      <c r="P2213" s="23" t="s">
        <v>3465</v>
      </c>
      <c r="Q2213" s="23" t="s">
        <v>3471</v>
      </c>
      <c r="R2213" s="23" t="str">
        <f t="shared" si="275"/>
        <v>OK-Canadian-15N-7W-18</v>
      </c>
      <c r="S2213" s="23" t="str">
        <f t="shared" si="272"/>
        <v>15N-7W-18</v>
      </c>
      <c r="T2213" s="23" t="str">
        <f t="shared" si="273"/>
        <v>15</v>
      </c>
      <c r="U2213" s="23" t="str">
        <f t="shared" si="276"/>
        <v>N</v>
      </c>
      <c r="V2213" s="23" t="str">
        <f t="shared" si="274"/>
        <v>7</v>
      </c>
      <c r="W2213" s="23" t="str">
        <f t="shared" si="277"/>
        <v>W</v>
      </c>
      <c r="X2213" s="23" t="str">
        <f t="shared" si="278"/>
        <v>OK</v>
      </c>
      <c r="Y2213" s="184" t="str">
        <f t="shared" si="279"/>
        <v>L0009276</v>
      </c>
      <c r="Z2213" s="28"/>
      <c r="AA2213" s="28"/>
      <c r="AB2213" s="23"/>
    </row>
    <row r="2214" spans="1:28" ht="15">
      <c r="A2214" s="2" t="s">
        <v>8635</v>
      </c>
      <c r="B2214" s="23" t="s">
        <v>13</v>
      </c>
      <c r="C2214" s="2" t="s">
        <v>14</v>
      </c>
      <c r="D2214" s="23" t="s">
        <v>2341</v>
      </c>
      <c r="E2214" s="23" t="s">
        <v>2404</v>
      </c>
      <c r="F2214" s="23" t="s">
        <v>15</v>
      </c>
      <c r="G2214" s="23" t="s">
        <v>3477</v>
      </c>
      <c r="H2214" s="23" t="s">
        <v>3527</v>
      </c>
      <c r="I2214" s="2" t="s">
        <v>16</v>
      </c>
      <c r="J2214" s="81">
        <v>169.5</v>
      </c>
      <c r="K2214" s="76">
        <v>11.428599999999999</v>
      </c>
      <c r="L2214" s="80">
        <v>0.2</v>
      </c>
      <c r="M2214" s="78">
        <v>43403</v>
      </c>
      <c r="N2214" s="96" t="s">
        <v>4860</v>
      </c>
      <c r="O2214" s="23" t="s">
        <v>177</v>
      </c>
      <c r="P2214" s="23" t="s">
        <v>3465</v>
      </c>
      <c r="Q2214" s="23" t="s">
        <v>3471</v>
      </c>
      <c r="R2214" s="23" t="str">
        <f t="shared" si="275"/>
        <v>OK-Canadian-15N-7W-18</v>
      </c>
      <c r="S2214" s="23" t="str">
        <f t="shared" si="272"/>
        <v>15N-7W-18</v>
      </c>
      <c r="T2214" s="23" t="str">
        <f t="shared" si="273"/>
        <v>15</v>
      </c>
      <c r="U2214" s="23" t="str">
        <f t="shared" si="276"/>
        <v>N</v>
      </c>
      <c r="V2214" s="23" t="str">
        <f t="shared" si="274"/>
        <v>7</v>
      </c>
      <c r="W2214" s="23" t="str">
        <f t="shared" si="277"/>
        <v>W</v>
      </c>
      <c r="X2214" s="23" t="str">
        <f t="shared" si="278"/>
        <v>OK</v>
      </c>
      <c r="Y2214" s="184" t="str">
        <f t="shared" si="279"/>
        <v>L0009277</v>
      </c>
      <c r="Z2214" s="28"/>
      <c r="AA2214" s="28"/>
      <c r="AB2214" s="23"/>
    </row>
    <row r="2215" spans="1:28" ht="15">
      <c r="A2215" s="2" t="s">
        <v>8636</v>
      </c>
      <c r="B2215" s="23" t="s">
        <v>13</v>
      </c>
      <c r="C2215" s="2" t="s">
        <v>14</v>
      </c>
      <c r="D2215" s="23" t="s">
        <v>2342</v>
      </c>
      <c r="E2215" s="23" t="s">
        <v>3188</v>
      </c>
      <c r="F2215" s="23" t="s">
        <v>15</v>
      </c>
      <c r="G2215" s="23" t="s">
        <v>3477</v>
      </c>
      <c r="H2215" s="23" t="s">
        <v>3512</v>
      </c>
      <c r="I2215" s="2" t="s">
        <v>16</v>
      </c>
      <c r="J2215" s="81">
        <v>75.540000000000006</v>
      </c>
      <c r="K2215" s="76">
        <v>40</v>
      </c>
      <c r="L2215" s="80">
        <v>0.2</v>
      </c>
      <c r="M2215" s="82">
        <v>43492</v>
      </c>
      <c r="N2215" s="96" t="s">
        <v>4232</v>
      </c>
      <c r="O2215" s="23" t="s">
        <v>683</v>
      </c>
      <c r="P2215" s="23" t="s">
        <v>3466</v>
      </c>
      <c r="Q2215" s="23" t="s">
        <v>3471</v>
      </c>
      <c r="R2215" s="23" t="str">
        <f t="shared" si="275"/>
        <v>OK-Canadian-16N-7W-7</v>
      </c>
      <c r="S2215" s="23" t="str">
        <f t="shared" si="272"/>
        <v>16N-7W-7</v>
      </c>
      <c r="T2215" s="23" t="str">
        <f t="shared" si="273"/>
        <v>16</v>
      </c>
      <c r="U2215" s="23" t="str">
        <f t="shared" si="276"/>
        <v>N</v>
      </c>
      <c r="V2215" s="23" t="str">
        <f t="shared" si="274"/>
        <v>7</v>
      </c>
      <c r="W2215" s="23" t="str">
        <f t="shared" si="277"/>
        <v>W</v>
      </c>
      <c r="X2215" s="23" t="str">
        <f t="shared" si="278"/>
        <v>OK</v>
      </c>
      <c r="Y2215" s="184" t="str">
        <f t="shared" si="279"/>
        <v>L0009278</v>
      </c>
      <c r="Z2215" s="28"/>
      <c r="AA2215" s="28"/>
      <c r="AB2215" s="23"/>
    </row>
    <row r="2216" spans="1:28" ht="15">
      <c r="A2216" s="23" t="s">
        <v>8637</v>
      </c>
      <c r="B2216" s="23" t="s">
        <v>13</v>
      </c>
      <c r="C2216" s="2" t="s">
        <v>14</v>
      </c>
      <c r="D2216" s="23" t="s">
        <v>2343</v>
      </c>
      <c r="E2216" s="23" t="s">
        <v>2799</v>
      </c>
      <c r="F2216" s="23" t="s">
        <v>15</v>
      </c>
      <c r="G2216" s="23" t="s">
        <v>3477</v>
      </c>
      <c r="H2216" s="23" t="s">
        <v>3527</v>
      </c>
      <c r="I2216" s="2" t="s">
        <v>16</v>
      </c>
      <c r="J2216" s="81">
        <v>165.06</v>
      </c>
      <c r="K2216" s="76">
        <v>3.8095232000000001</v>
      </c>
      <c r="L2216" s="80">
        <v>0.2</v>
      </c>
      <c r="M2216" s="82">
        <v>43419</v>
      </c>
      <c r="N2216" s="96" t="s">
        <v>4861</v>
      </c>
      <c r="O2216" s="23" t="s">
        <v>177</v>
      </c>
      <c r="P2216" s="23" t="s">
        <v>3465</v>
      </c>
      <c r="Q2216" s="23" t="s">
        <v>3471</v>
      </c>
      <c r="R2216" s="23" t="str">
        <f t="shared" si="275"/>
        <v>OK-Canadian-15N-7W-18</v>
      </c>
      <c r="S2216" s="23" t="str">
        <f t="shared" si="272"/>
        <v>15N-7W-18</v>
      </c>
      <c r="T2216" s="23" t="str">
        <f t="shared" si="273"/>
        <v>15</v>
      </c>
      <c r="U2216" s="23" t="str">
        <f t="shared" si="276"/>
        <v>N</v>
      </c>
      <c r="V2216" s="23" t="str">
        <f t="shared" si="274"/>
        <v>7</v>
      </c>
      <c r="W2216" s="23" t="str">
        <f t="shared" si="277"/>
        <v>W</v>
      </c>
      <c r="X2216" s="23" t="str">
        <f t="shared" si="278"/>
        <v>OK</v>
      </c>
      <c r="Y2216" s="184" t="str">
        <f t="shared" si="279"/>
        <v>L0009279</v>
      </c>
      <c r="Z2216" s="28"/>
      <c r="AA2216" s="28"/>
      <c r="AB2216" s="23"/>
    </row>
    <row r="2217" spans="1:28" ht="15">
      <c r="A2217" s="2" t="s">
        <v>8638</v>
      </c>
      <c r="B2217" s="23" t="s">
        <v>13</v>
      </c>
      <c r="C2217" s="2" t="s">
        <v>14</v>
      </c>
      <c r="D2217" s="23" t="s">
        <v>2344</v>
      </c>
      <c r="E2217" s="23" t="s">
        <v>201</v>
      </c>
      <c r="F2217" s="23" t="s">
        <v>15</v>
      </c>
      <c r="G2217" s="23" t="s">
        <v>3477</v>
      </c>
      <c r="H2217" s="23" t="s">
        <v>3527</v>
      </c>
      <c r="I2217" s="2" t="s">
        <v>16</v>
      </c>
      <c r="J2217" s="81">
        <v>74.39</v>
      </c>
      <c r="K2217" s="76">
        <v>1.08</v>
      </c>
      <c r="L2217" s="80">
        <v>0.1875</v>
      </c>
      <c r="M2217" s="78">
        <v>40910</v>
      </c>
      <c r="N2217" s="96" t="s">
        <v>5904</v>
      </c>
      <c r="O2217" s="23" t="s">
        <v>177</v>
      </c>
      <c r="P2217" s="23" t="s">
        <v>3465</v>
      </c>
      <c r="Q2217" s="23" t="s">
        <v>3471</v>
      </c>
      <c r="R2217" s="23" t="str">
        <f t="shared" si="275"/>
        <v>OK-Canadian-15N-7W-18</v>
      </c>
      <c r="S2217" s="23" t="str">
        <f t="shared" si="272"/>
        <v>15N-7W-18</v>
      </c>
      <c r="T2217" s="23" t="str">
        <f t="shared" si="273"/>
        <v>15</v>
      </c>
      <c r="U2217" s="23" t="str">
        <f t="shared" si="276"/>
        <v>N</v>
      </c>
      <c r="V2217" s="23" t="str">
        <f t="shared" si="274"/>
        <v>7</v>
      </c>
      <c r="W2217" s="23" t="str">
        <f t="shared" si="277"/>
        <v>W</v>
      </c>
      <c r="X2217" s="23" t="str">
        <f t="shared" si="278"/>
        <v>OK</v>
      </c>
      <c r="Y2217" s="184" t="str">
        <f t="shared" si="279"/>
        <v>L0009280</v>
      </c>
      <c r="Z2217" s="28"/>
      <c r="AA2217" s="28"/>
      <c r="AB2217" s="23"/>
    </row>
    <row r="2218" spans="1:28" ht="15">
      <c r="A2218" s="2" t="s">
        <v>8639</v>
      </c>
      <c r="B2218" s="23" t="s">
        <v>13</v>
      </c>
      <c r="C2218" s="2" t="s">
        <v>14</v>
      </c>
      <c r="D2218" s="23" t="s">
        <v>2345</v>
      </c>
      <c r="E2218" s="2" t="s">
        <v>354</v>
      </c>
      <c r="F2218" s="23" t="s">
        <v>15</v>
      </c>
      <c r="G2218" s="23" t="s">
        <v>3477</v>
      </c>
      <c r="H2218" s="23" t="s">
        <v>3532</v>
      </c>
      <c r="I2218" s="2" t="s">
        <v>16</v>
      </c>
      <c r="J2218" s="81">
        <v>27.27</v>
      </c>
      <c r="K2218" s="76">
        <v>1.6666666999999999</v>
      </c>
      <c r="L2218" s="80">
        <v>0.2</v>
      </c>
      <c r="M2218" s="78">
        <v>43504</v>
      </c>
      <c r="N2218" s="96" t="s">
        <v>4233</v>
      </c>
      <c r="O2218" s="23" t="s">
        <v>140</v>
      </c>
      <c r="P2218" s="23" t="s">
        <v>3465</v>
      </c>
      <c r="Q2218" s="23" t="s">
        <v>3471</v>
      </c>
      <c r="R2218" s="23" t="str">
        <f t="shared" si="275"/>
        <v>OK-Canadian-15N-7W-17</v>
      </c>
      <c r="S2218" s="23" t="str">
        <f t="shared" si="272"/>
        <v>15N-7W-17</v>
      </c>
      <c r="T2218" s="23" t="str">
        <f t="shared" si="273"/>
        <v>15</v>
      </c>
      <c r="U2218" s="23" t="str">
        <f t="shared" si="276"/>
        <v>N</v>
      </c>
      <c r="V2218" s="23" t="str">
        <f t="shared" si="274"/>
        <v>7</v>
      </c>
      <c r="W2218" s="23" t="str">
        <f t="shared" si="277"/>
        <v>W</v>
      </c>
      <c r="X2218" s="23" t="str">
        <f t="shared" si="278"/>
        <v>OK</v>
      </c>
      <c r="Y2218" s="184" t="str">
        <f t="shared" si="279"/>
        <v>L0009281</v>
      </c>
      <c r="Z2218" s="28"/>
      <c r="AA2218" s="28"/>
      <c r="AB2218" s="23"/>
    </row>
    <row r="2219" spans="1:28" ht="15">
      <c r="A2219" s="23" t="s">
        <v>8640</v>
      </c>
      <c r="B2219" s="23" t="s">
        <v>13</v>
      </c>
      <c r="C2219" s="2" t="s">
        <v>14</v>
      </c>
      <c r="D2219" s="23" t="s">
        <v>2346</v>
      </c>
      <c r="E2219" s="23" t="s">
        <v>1589</v>
      </c>
      <c r="F2219" s="23" t="s">
        <v>15</v>
      </c>
      <c r="G2219" s="23" t="s">
        <v>3477</v>
      </c>
      <c r="H2219" s="23" t="s">
        <v>3534</v>
      </c>
      <c r="I2219" s="2" t="s">
        <v>16</v>
      </c>
      <c r="J2219" s="81">
        <v>162.18</v>
      </c>
      <c r="K2219" s="76">
        <v>0.1111</v>
      </c>
      <c r="L2219" s="80">
        <v>0.1875</v>
      </c>
      <c r="M2219" s="82">
        <v>43483</v>
      </c>
      <c r="N2219" s="96" t="s">
        <v>5905</v>
      </c>
      <c r="O2219" s="23" t="s">
        <v>218</v>
      </c>
      <c r="P2219" s="23" t="s">
        <v>3465</v>
      </c>
      <c r="Q2219" s="23" t="s">
        <v>3471</v>
      </c>
      <c r="R2219" s="23" t="str">
        <f t="shared" si="275"/>
        <v>OK-Canadian-15N-7W-20</v>
      </c>
      <c r="S2219" s="23" t="str">
        <f t="shared" si="272"/>
        <v>15N-7W-20</v>
      </c>
      <c r="T2219" s="23" t="str">
        <f t="shared" si="273"/>
        <v>15</v>
      </c>
      <c r="U2219" s="23" t="str">
        <f t="shared" si="276"/>
        <v>N</v>
      </c>
      <c r="V2219" s="23" t="str">
        <f t="shared" si="274"/>
        <v>7</v>
      </c>
      <c r="W2219" s="23" t="str">
        <f t="shared" si="277"/>
        <v>W</v>
      </c>
      <c r="X2219" s="23" t="str">
        <f t="shared" si="278"/>
        <v>OK</v>
      </c>
      <c r="Y2219" s="184" t="str">
        <f t="shared" si="279"/>
        <v>L0009282</v>
      </c>
      <c r="Z2219" s="28"/>
      <c r="AA2219" s="28"/>
      <c r="AB2219" s="23"/>
    </row>
    <row r="2220" spans="1:28" ht="15">
      <c r="A2220" s="2" t="s">
        <v>8641</v>
      </c>
      <c r="B2220" s="23" t="s">
        <v>13</v>
      </c>
      <c r="C2220" s="2" t="s">
        <v>14</v>
      </c>
      <c r="D2220" s="23" t="s">
        <v>2347</v>
      </c>
      <c r="E2220" s="23" t="s">
        <v>2404</v>
      </c>
      <c r="F2220" s="23" t="s">
        <v>15</v>
      </c>
      <c r="G2220" s="23" t="s">
        <v>3477</v>
      </c>
      <c r="H2220" s="23" t="s">
        <v>3527</v>
      </c>
      <c r="I2220" s="2" t="s">
        <v>16</v>
      </c>
      <c r="J2220" s="81">
        <v>116.71</v>
      </c>
      <c r="K2220" s="76">
        <v>2.8571423999999999</v>
      </c>
      <c r="L2220" s="80">
        <v>0.1875</v>
      </c>
      <c r="M2220" s="82">
        <v>43514</v>
      </c>
      <c r="N2220" s="96" t="s">
        <v>4234</v>
      </c>
      <c r="O2220" s="23" t="s">
        <v>233</v>
      </c>
      <c r="P2220" s="23" t="s">
        <v>3465</v>
      </c>
      <c r="Q2220" s="23" t="s">
        <v>3471</v>
      </c>
      <c r="R2220" s="23" t="str">
        <f t="shared" si="275"/>
        <v>OK-Canadian-15N-7W-19</v>
      </c>
      <c r="S2220" s="23" t="str">
        <f t="shared" si="272"/>
        <v>15N-7W-19</v>
      </c>
      <c r="T2220" s="23" t="str">
        <f t="shared" si="273"/>
        <v>15</v>
      </c>
      <c r="U2220" s="23" t="str">
        <f t="shared" si="276"/>
        <v>N</v>
      </c>
      <c r="V2220" s="23" t="str">
        <f t="shared" si="274"/>
        <v>7</v>
      </c>
      <c r="W2220" s="23" t="str">
        <f t="shared" si="277"/>
        <v>W</v>
      </c>
      <c r="X2220" s="23" t="str">
        <f t="shared" si="278"/>
        <v>OK</v>
      </c>
      <c r="Y2220" s="184" t="str">
        <f t="shared" si="279"/>
        <v>L0009283</v>
      </c>
      <c r="Z2220" s="28"/>
      <c r="AA2220" s="28"/>
      <c r="AB2220" s="23"/>
    </row>
    <row r="2221" spans="1:28" ht="15">
      <c r="A2221" s="2" t="s">
        <v>8642</v>
      </c>
      <c r="B2221" s="23" t="s">
        <v>13</v>
      </c>
      <c r="C2221" s="2" t="s">
        <v>14</v>
      </c>
      <c r="D2221" s="23" t="s">
        <v>2348</v>
      </c>
      <c r="E2221" s="2" t="s">
        <v>174</v>
      </c>
      <c r="F2221" s="23" t="s">
        <v>15</v>
      </c>
      <c r="G2221" s="23" t="s">
        <v>3477</v>
      </c>
      <c r="H2221" s="23" t="s">
        <v>3534</v>
      </c>
      <c r="I2221" s="2" t="s">
        <v>16</v>
      </c>
      <c r="J2221" s="81">
        <v>158.97999999999999</v>
      </c>
      <c r="K2221" s="76">
        <v>0.111112</v>
      </c>
      <c r="L2221" s="80">
        <v>0.2</v>
      </c>
      <c r="M2221" s="78">
        <v>40959</v>
      </c>
      <c r="N2221" s="96" t="s">
        <v>4862</v>
      </c>
      <c r="O2221" s="23" t="s">
        <v>218</v>
      </c>
      <c r="P2221" s="23" t="s">
        <v>3465</v>
      </c>
      <c r="Q2221" s="23" t="s">
        <v>3471</v>
      </c>
      <c r="R2221" s="23" t="str">
        <f t="shared" si="275"/>
        <v>OK-Canadian-15N-7W-20</v>
      </c>
      <c r="S2221" s="23" t="str">
        <f t="shared" si="272"/>
        <v>15N-7W-20</v>
      </c>
      <c r="T2221" s="23" t="str">
        <f t="shared" si="273"/>
        <v>15</v>
      </c>
      <c r="U2221" s="23" t="str">
        <f t="shared" si="276"/>
        <v>N</v>
      </c>
      <c r="V2221" s="23" t="str">
        <f t="shared" si="274"/>
        <v>7</v>
      </c>
      <c r="W2221" s="23" t="str">
        <f t="shared" si="277"/>
        <v>W</v>
      </c>
      <c r="X2221" s="23" t="str">
        <f t="shared" si="278"/>
        <v>OK</v>
      </c>
      <c r="Y2221" s="184" t="str">
        <f t="shared" si="279"/>
        <v>L0009284</v>
      </c>
      <c r="Z2221" s="28"/>
      <c r="AA2221" s="28"/>
      <c r="AB2221" s="23"/>
    </row>
    <row r="2222" spans="1:28" ht="15">
      <c r="A2222" s="23" t="s">
        <v>8643</v>
      </c>
      <c r="B2222" s="23" t="s">
        <v>13</v>
      </c>
      <c r="C2222" s="2" t="s">
        <v>14</v>
      </c>
      <c r="D2222" s="23" t="s">
        <v>2349</v>
      </c>
      <c r="E2222" s="23" t="s">
        <v>2552</v>
      </c>
      <c r="F2222" s="23" t="s">
        <v>15</v>
      </c>
      <c r="G2222" s="23" t="s">
        <v>3477</v>
      </c>
      <c r="H2222" s="23" t="s">
        <v>3513</v>
      </c>
      <c r="I2222" s="2" t="s">
        <v>16</v>
      </c>
      <c r="J2222" s="81">
        <v>81.2</v>
      </c>
      <c r="K2222" s="76">
        <v>0.125</v>
      </c>
      <c r="L2222" s="80">
        <v>0.125</v>
      </c>
      <c r="M2222" s="78">
        <v>43433</v>
      </c>
      <c r="N2222" s="96" t="s">
        <v>5906</v>
      </c>
      <c r="O2222" s="23" t="s">
        <v>115</v>
      </c>
      <c r="P2222" s="23" t="s">
        <v>3465</v>
      </c>
      <c r="Q2222" s="23" t="s">
        <v>3471</v>
      </c>
      <c r="R2222" s="23" t="str">
        <f t="shared" si="275"/>
        <v>OK-Canadian-15N-7W-6</v>
      </c>
      <c r="S2222" s="23" t="str">
        <f t="shared" si="272"/>
        <v>15N-7W-6</v>
      </c>
      <c r="T2222" s="23" t="str">
        <f t="shared" si="273"/>
        <v>15</v>
      </c>
      <c r="U2222" s="23" t="str">
        <f t="shared" si="276"/>
        <v>N</v>
      </c>
      <c r="V2222" s="23" t="str">
        <f t="shared" si="274"/>
        <v>7</v>
      </c>
      <c r="W2222" s="23" t="str">
        <f t="shared" si="277"/>
        <v>W</v>
      </c>
      <c r="X2222" s="23" t="str">
        <f t="shared" si="278"/>
        <v>OK</v>
      </c>
      <c r="Y2222" s="184" t="str">
        <f t="shared" si="279"/>
        <v>L0009285</v>
      </c>
      <c r="Z2222" s="28"/>
      <c r="AA2222" s="28"/>
      <c r="AB2222" s="23"/>
    </row>
    <row r="2223" spans="1:28" ht="15">
      <c r="A2223" s="2" t="s">
        <v>8644</v>
      </c>
      <c r="B2223" s="23" t="s">
        <v>13</v>
      </c>
      <c r="C2223" s="2" t="s">
        <v>14</v>
      </c>
      <c r="D2223" s="23" t="s">
        <v>2350</v>
      </c>
      <c r="E2223" s="2" t="s">
        <v>995</v>
      </c>
      <c r="F2223" s="23" t="s">
        <v>15</v>
      </c>
      <c r="G2223" s="23" t="s">
        <v>3477</v>
      </c>
      <c r="H2223" s="23" t="s">
        <v>3513</v>
      </c>
      <c r="I2223" s="2" t="s">
        <v>16</v>
      </c>
      <c r="J2223" s="81">
        <v>77.87</v>
      </c>
      <c r="K2223" s="76">
        <v>0.125</v>
      </c>
      <c r="L2223" s="80">
        <v>0.125</v>
      </c>
      <c r="M2223" s="82">
        <v>43429</v>
      </c>
      <c r="N2223" s="96" t="s">
        <v>4231</v>
      </c>
      <c r="O2223" s="23" t="s">
        <v>115</v>
      </c>
      <c r="P2223" s="23" t="s">
        <v>3465</v>
      </c>
      <c r="Q2223" s="23" t="s">
        <v>3471</v>
      </c>
      <c r="R2223" s="23" t="str">
        <f t="shared" si="275"/>
        <v>OK-Canadian-15N-7W-6</v>
      </c>
      <c r="S2223" s="23" t="str">
        <f t="shared" si="272"/>
        <v>15N-7W-6</v>
      </c>
      <c r="T2223" s="23" t="str">
        <f t="shared" si="273"/>
        <v>15</v>
      </c>
      <c r="U2223" s="23" t="str">
        <f t="shared" si="276"/>
        <v>N</v>
      </c>
      <c r="V2223" s="23" t="str">
        <f t="shared" si="274"/>
        <v>7</v>
      </c>
      <c r="W2223" s="23" t="str">
        <f t="shared" si="277"/>
        <v>W</v>
      </c>
      <c r="X2223" s="23" t="str">
        <f t="shared" si="278"/>
        <v>OK</v>
      </c>
      <c r="Y2223" s="184" t="str">
        <f t="shared" si="279"/>
        <v>L0009286</v>
      </c>
      <c r="Z2223" s="28"/>
      <c r="AA2223" s="28"/>
      <c r="AB2223" s="23"/>
    </row>
    <row r="2224" spans="1:28" ht="15">
      <c r="A2224" s="2" t="s">
        <v>8645</v>
      </c>
      <c r="B2224" s="23" t="s">
        <v>13</v>
      </c>
      <c r="C2224" s="2" t="s">
        <v>14</v>
      </c>
      <c r="D2224" s="23" t="s">
        <v>2351</v>
      </c>
      <c r="E2224" s="23" t="s">
        <v>2864</v>
      </c>
      <c r="F2224" s="23" t="s">
        <v>15</v>
      </c>
      <c r="G2224" s="23" t="s">
        <v>3477</v>
      </c>
      <c r="H2224" s="23" t="s">
        <v>3513</v>
      </c>
      <c r="I2224" s="2" t="s">
        <v>16</v>
      </c>
      <c r="J2224" s="81">
        <v>77.12</v>
      </c>
      <c r="K2224" s="76">
        <v>0.25</v>
      </c>
      <c r="L2224" s="80">
        <v>0.125</v>
      </c>
      <c r="M2224" s="82">
        <v>43443</v>
      </c>
      <c r="N2224" s="96" t="s">
        <v>5907</v>
      </c>
      <c r="O2224" s="23" t="s">
        <v>115</v>
      </c>
      <c r="P2224" s="23" t="s">
        <v>3465</v>
      </c>
      <c r="Q2224" s="23" t="s">
        <v>3471</v>
      </c>
      <c r="R2224" s="23" t="str">
        <f t="shared" si="275"/>
        <v>OK-Canadian-15N-7W-6</v>
      </c>
      <c r="S2224" s="23" t="str">
        <f t="shared" si="272"/>
        <v>15N-7W-6</v>
      </c>
      <c r="T2224" s="23" t="str">
        <f t="shared" si="273"/>
        <v>15</v>
      </c>
      <c r="U2224" s="23" t="str">
        <f t="shared" si="276"/>
        <v>N</v>
      </c>
      <c r="V2224" s="23" t="str">
        <f t="shared" si="274"/>
        <v>7</v>
      </c>
      <c r="W2224" s="23" t="str">
        <f t="shared" si="277"/>
        <v>W</v>
      </c>
      <c r="X2224" s="23" t="str">
        <f t="shared" si="278"/>
        <v>OK</v>
      </c>
      <c r="Y2224" s="184" t="str">
        <f t="shared" si="279"/>
        <v>L0009287</v>
      </c>
      <c r="Z2224" s="28"/>
      <c r="AA2224" s="28"/>
      <c r="AB2224" s="23"/>
    </row>
    <row r="2225" spans="1:28" ht="15">
      <c r="A2225" s="23" t="s">
        <v>8646</v>
      </c>
      <c r="B2225" s="23" t="s">
        <v>13</v>
      </c>
      <c r="C2225" s="2" t="s">
        <v>14</v>
      </c>
      <c r="D2225" s="23" t="s">
        <v>2352</v>
      </c>
      <c r="E2225" s="2" t="s">
        <v>955</v>
      </c>
      <c r="F2225" s="23" t="s">
        <v>15</v>
      </c>
      <c r="G2225" s="23" t="s">
        <v>3477</v>
      </c>
      <c r="H2225" s="23" t="s">
        <v>3527</v>
      </c>
      <c r="I2225" s="2" t="s">
        <v>16</v>
      </c>
      <c r="J2225" s="81">
        <v>119.93</v>
      </c>
      <c r="K2225" s="76">
        <v>1.9047619</v>
      </c>
      <c r="L2225" s="80">
        <v>0.1875</v>
      </c>
      <c r="M2225" s="78">
        <v>40984</v>
      </c>
      <c r="N2225" s="96" t="s">
        <v>4863</v>
      </c>
      <c r="O2225" s="23" t="s">
        <v>233</v>
      </c>
      <c r="P2225" s="23" t="s">
        <v>3465</v>
      </c>
      <c r="Q2225" s="23" t="s">
        <v>3471</v>
      </c>
      <c r="R2225" s="23" t="str">
        <f t="shared" si="275"/>
        <v>OK-Canadian-15N-7W-19</v>
      </c>
      <c r="S2225" s="23" t="str">
        <f t="shared" si="272"/>
        <v>15N-7W-19</v>
      </c>
      <c r="T2225" s="23" t="str">
        <f t="shared" si="273"/>
        <v>15</v>
      </c>
      <c r="U2225" s="23" t="str">
        <f t="shared" si="276"/>
        <v>N</v>
      </c>
      <c r="V2225" s="23" t="str">
        <f t="shared" si="274"/>
        <v>7</v>
      </c>
      <c r="W2225" s="23" t="str">
        <f t="shared" si="277"/>
        <v>W</v>
      </c>
      <c r="X2225" s="23" t="str">
        <f t="shared" si="278"/>
        <v>OK</v>
      </c>
      <c r="Y2225" s="184" t="str">
        <f t="shared" si="279"/>
        <v>L0009288</v>
      </c>
      <c r="Z2225" s="28"/>
      <c r="AA2225" s="28"/>
      <c r="AB2225" s="23"/>
    </row>
    <row r="2226" spans="1:28" ht="15">
      <c r="A2226" s="2" t="s">
        <v>8647</v>
      </c>
      <c r="B2226" s="23" t="s">
        <v>13</v>
      </c>
      <c r="C2226" s="2" t="s">
        <v>14</v>
      </c>
      <c r="D2226" s="23" t="s">
        <v>2353</v>
      </c>
      <c r="E2226" s="23" t="s">
        <v>3188</v>
      </c>
      <c r="F2226" s="23" t="s">
        <v>15</v>
      </c>
      <c r="G2226" s="23" t="s">
        <v>3477</v>
      </c>
      <c r="H2226" s="23" t="s">
        <v>3527</v>
      </c>
      <c r="I2226" s="2" t="s">
        <v>16</v>
      </c>
      <c r="J2226" s="81">
        <v>113.22</v>
      </c>
      <c r="K2226" s="76">
        <v>8.5714000000000006</v>
      </c>
      <c r="L2226" s="80">
        <v>0.2</v>
      </c>
      <c r="M2226" s="78">
        <v>43501</v>
      </c>
      <c r="N2226" s="96" t="s">
        <v>4235</v>
      </c>
      <c r="O2226" s="23" t="s">
        <v>233</v>
      </c>
      <c r="P2226" s="23" t="s">
        <v>3465</v>
      </c>
      <c r="Q2226" s="23" t="s">
        <v>3471</v>
      </c>
      <c r="R2226" s="23" t="str">
        <f t="shared" si="275"/>
        <v>OK-Canadian-15N-7W-19</v>
      </c>
      <c r="S2226" s="23" t="str">
        <f t="shared" si="272"/>
        <v>15N-7W-19</v>
      </c>
      <c r="T2226" s="23" t="str">
        <f t="shared" si="273"/>
        <v>15</v>
      </c>
      <c r="U2226" s="23" t="str">
        <f t="shared" si="276"/>
        <v>N</v>
      </c>
      <c r="V2226" s="23" t="str">
        <f t="shared" si="274"/>
        <v>7</v>
      </c>
      <c r="W2226" s="23" t="str">
        <f t="shared" si="277"/>
        <v>W</v>
      </c>
      <c r="X2226" s="23" t="str">
        <f t="shared" si="278"/>
        <v>OK</v>
      </c>
      <c r="Y2226" s="184" t="str">
        <f t="shared" si="279"/>
        <v>L0009289</v>
      </c>
      <c r="Z2226" s="28"/>
      <c r="AA2226" s="28"/>
      <c r="AB2226" s="23"/>
    </row>
    <row r="2227" spans="1:28" ht="15">
      <c r="A2227" s="2" t="s">
        <v>8648</v>
      </c>
      <c r="B2227" s="23" t="s">
        <v>13</v>
      </c>
      <c r="C2227" s="2" t="s">
        <v>14</v>
      </c>
      <c r="D2227" s="23" t="s">
        <v>2354</v>
      </c>
      <c r="E2227" s="23" t="s">
        <v>2276</v>
      </c>
      <c r="F2227" s="23" t="s">
        <v>15</v>
      </c>
      <c r="G2227" s="23" t="s">
        <v>3477</v>
      </c>
      <c r="H2227" s="23" t="s">
        <v>3527</v>
      </c>
      <c r="I2227" s="2" t="s">
        <v>16</v>
      </c>
      <c r="J2227" s="81">
        <v>113.22</v>
      </c>
      <c r="K2227" s="76">
        <v>8.5714000000000006</v>
      </c>
      <c r="L2227" s="80">
        <v>0.1875</v>
      </c>
      <c r="M2227" s="82">
        <v>43497</v>
      </c>
      <c r="N2227" s="96" t="s">
        <v>4864</v>
      </c>
      <c r="O2227" s="23" t="s">
        <v>233</v>
      </c>
      <c r="P2227" s="23" t="s">
        <v>3465</v>
      </c>
      <c r="Q2227" s="23" t="s">
        <v>3471</v>
      </c>
      <c r="R2227" s="23" t="str">
        <f t="shared" si="275"/>
        <v>OK-Canadian-15N-7W-19</v>
      </c>
      <c r="S2227" s="23" t="str">
        <f t="shared" si="272"/>
        <v>15N-7W-19</v>
      </c>
      <c r="T2227" s="23" t="str">
        <f t="shared" si="273"/>
        <v>15</v>
      </c>
      <c r="U2227" s="23" t="str">
        <f t="shared" si="276"/>
        <v>N</v>
      </c>
      <c r="V2227" s="23" t="str">
        <f t="shared" si="274"/>
        <v>7</v>
      </c>
      <c r="W2227" s="23" t="str">
        <f t="shared" si="277"/>
        <v>W</v>
      </c>
      <c r="X2227" s="23" t="str">
        <f t="shared" si="278"/>
        <v>OK</v>
      </c>
      <c r="Y2227" s="184" t="str">
        <f t="shared" si="279"/>
        <v>L0009290</v>
      </c>
      <c r="Z2227" s="28"/>
      <c r="AA2227" s="28"/>
      <c r="AB2227" s="23"/>
    </row>
    <row r="2228" spans="1:28" ht="15">
      <c r="A2228" s="23" t="s">
        <v>8649</v>
      </c>
      <c r="B2228" s="23" t="s">
        <v>13</v>
      </c>
      <c r="C2228" s="2" t="s">
        <v>14</v>
      </c>
      <c r="D2228" s="23" t="s">
        <v>2355</v>
      </c>
      <c r="E2228" s="2" t="s">
        <v>1100</v>
      </c>
      <c r="F2228" s="23" t="s">
        <v>15</v>
      </c>
      <c r="G2228" s="23" t="s">
        <v>3477</v>
      </c>
      <c r="H2228" s="23" t="s">
        <v>3527</v>
      </c>
      <c r="I2228" s="2" t="s">
        <v>16</v>
      </c>
      <c r="J2228" s="81">
        <v>123.79</v>
      </c>
      <c r="K2228" s="76">
        <v>2.8572000000000002</v>
      </c>
      <c r="L2228" s="80">
        <v>0.2</v>
      </c>
      <c r="M2228" s="82">
        <v>43512</v>
      </c>
      <c r="N2228" s="96" t="s">
        <v>4236</v>
      </c>
      <c r="O2228" s="23" t="s">
        <v>233</v>
      </c>
      <c r="P2228" s="23" t="s">
        <v>3465</v>
      </c>
      <c r="Q2228" s="23" t="s">
        <v>3471</v>
      </c>
      <c r="R2228" s="23" t="str">
        <f t="shared" si="275"/>
        <v>OK-Canadian-15N-7W-19</v>
      </c>
      <c r="S2228" s="23" t="str">
        <f t="shared" si="272"/>
        <v>15N-7W-19</v>
      </c>
      <c r="T2228" s="23" t="str">
        <f t="shared" si="273"/>
        <v>15</v>
      </c>
      <c r="U2228" s="23" t="str">
        <f t="shared" si="276"/>
        <v>N</v>
      </c>
      <c r="V2228" s="23" t="str">
        <f t="shared" si="274"/>
        <v>7</v>
      </c>
      <c r="W2228" s="23" t="str">
        <f t="shared" si="277"/>
        <v>W</v>
      </c>
      <c r="X2228" s="23" t="str">
        <f t="shared" si="278"/>
        <v>OK</v>
      </c>
      <c r="Y2228" s="184" t="str">
        <f t="shared" si="279"/>
        <v>L0009291</v>
      </c>
      <c r="Z2228" s="28"/>
      <c r="AA2228" s="28"/>
      <c r="AB2228" s="23"/>
    </row>
    <row r="2229" spans="1:28" ht="15">
      <c r="A2229" s="2" t="s">
        <v>8650</v>
      </c>
      <c r="B2229" s="23" t="s">
        <v>13</v>
      </c>
      <c r="C2229" s="2" t="s">
        <v>14</v>
      </c>
      <c r="D2229" s="23" t="s">
        <v>2356</v>
      </c>
      <c r="E2229" s="23" t="s">
        <v>2276</v>
      </c>
      <c r="F2229" s="23" t="s">
        <v>15</v>
      </c>
      <c r="G2229" s="23" t="s">
        <v>3477</v>
      </c>
      <c r="H2229" s="23" t="s">
        <v>3527</v>
      </c>
      <c r="I2229" s="2" t="s">
        <v>16</v>
      </c>
      <c r="J2229" s="81">
        <v>112.85</v>
      </c>
      <c r="K2229" s="76">
        <v>2.8572000000000002</v>
      </c>
      <c r="L2229" s="80">
        <v>0.2</v>
      </c>
      <c r="M2229" s="78">
        <v>40982</v>
      </c>
      <c r="N2229" s="96" t="s">
        <v>4237</v>
      </c>
      <c r="O2229" s="23" t="s">
        <v>233</v>
      </c>
      <c r="P2229" s="23" t="s">
        <v>3465</v>
      </c>
      <c r="Q2229" s="23" t="s">
        <v>3471</v>
      </c>
      <c r="R2229" s="23" t="str">
        <f t="shared" si="275"/>
        <v>OK-Canadian-15N-7W-19</v>
      </c>
      <c r="S2229" s="23" t="str">
        <f t="shared" si="272"/>
        <v>15N-7W-19</v>
      </c>
      <c r="T2229" s="23" t="str">
        <f t="shared" si="273"/>
        <v>15</v>
      </c>
      <c r="U2229" s="23" t="str">
        <f t="shared" si="276"/>
        <v>N</v>
      </c>
      <c r="V2229" s="23" t="str">
        <f t="shared" si="274"/>
        <v>7</v>
      </c>
      <c r="W2229" s="23" t="str">
        <f t="shared" si="277"/>
        <v>W</v>
      </c>
      <c r="X2229" s="23" t="str">
        <f t="shared" si="278"/>
        <v>OK</v>
      </c>
      <c r="Y2229" s="184" t="str">
        <f t="shared" si="279"/>
        <v>L0009292</v>
      </c>
      <c r="Z2229" s="28"/>
      <c r="AA2229" s="28"/>
      <c r="AB2229" s="23"/>
    </row>
    <row r="2230" spans="1:28" ht="15">
      <c r="A2230" s="2" t="s">
        <v>8651</v>
      </c>
      <c r="B2230" s="23" t="s">
        <v>13</v>
      </c>
      <c r="C2230" s="2" t="s">
        <v>14</v>
      </c>
      <c r="D2230" s="23" t="s">
        <v>2357</v>
      </c>
      <c r="E2230" s="23" t="s">
        <v>2552</v>
      </c>
      <c r="F2230" s="23" t="s">
        <v>15</v>
      </c>
      <c r="G2230" s="23" t="s">
        <v>3477</v>
      </c>
      <c r="H2230" s="23" t="s">
        <v>3532</v>
      </c>
      <c r="I2230" s="2" t="s">
        <v>16</v>
      </c>
      <c r="J2230" s="81">
        <v>82.48</v>
      </c>
      <c r="K2230" s="76">
        <v>1.25</v>
      </c>
      <c r="L2230" s="80">
        <v>0.2</v>
      </c>
      <c r="M2230" s="78">
        <v>43551</v>
      </c>
      <c r="N2230" s="96" t="s">
        <v>5908</v>
      </c>
      <c r="O2230" s="23" t="s">
        <v>140</v>
      </c>
      <c r="P2230" s="23" t="s">
        <v>3465</v>
      </c>
      <c r="Q2230" s="23" t="s">
        <v>3471</v>
      </c>
      <c r="R2230" s="23" t="str">
        <f t="shared" si="275"/>
        <v>OK-Canadian-15N-7W-17</v>
      </c>
      <c r="S2230" s="23" t="str">
        <f t="shared" si="272"/>
        <v>15N-7W-17</v>
      </c>
      <c r="T2230" s="23" t="str">
        <f t="shared" si="273"/>
        <v>15</v>
      </c>
      <c r="U2230" s="23" t="str">
        <f t="shared" si="276"/>
        <v>N</v>
      </c>
      <c r="V2230" s="23" t="str">
        <f t="shared" si="274"/>
        <v>7</v>
      </c>
      <c r="W2230" s="23" t="str">
        <f t="shared" si="277"/>
        <v>W</v>
      </c>
      <c r="X2230" s="23" t="str">
        <f t="shared" si="278"/>
        <v>OK</v>
      </c>
      <c r="Y2230" s="184" t="str">
        <f t="shared" si="279"/>
        <v>L0009293</v>
      </c>
      <c r="Z2230" s="28"/>
      <c r="AA2230" s="28"/>
      <c r="AB2230" s="23"/>
    </row>
    <row r="2231" spans="1:28" ht="15">
      <c r="A2231" s="23" t="s">
        <v>8652</v>
      </c>
      <c r="B2231" s="23" t="s">
        <v>13</v>
      </c>
      <c r="C2231" s="2" t="s">
        <v>14</v>
      </c>
      <c r="D2231" s="23" t="s">
        <v>2358</v>
      </c>
      <c r="E2231" s="23" t="s">
        <v>2692</v>
      </c>
      <c r="F2231" s="23" t="s">
        <v>15</v>
      </c>
      <c r="G2231" s="23" t="s">
        <v>3477</v>
      </c>
      <c r="H2231" s="23" t="s">
        <v>3534</v>
      </c>
      <c r="I2231" s="2" t="s">
        <v>16</v>
      </c>
      <c r="J2231" s="81">
        <v>316.44</v>
      </c>
      <c r="K2231" s="76">
        <v>1.0333326</v>
      </c>
      <c r="L2231" s="80">
        <v>0.2</v>
      </c>
      <c r="M2231" s="82">
        <v>43545</v>
      </c>
      <c r="N2231" s="96" t="s">
        <v>4238</v>
      </c>
      <c r="O2231" s="23" t="s">
        <v>782</v>
      </c>
      <c r="P2231" s="23" t="s">
        <v>3465</v>
      </c>
      <c r="Q2231" s="23" t="s">
        <v>3471</v>
      </c>
      <c r="R2231" s="23" t="str">
        <f t="shared" si="275"/>
        <v>OK-Canadian-15N-7W-29</v>
      </c>
      <c r="S2231" s="23" t="str">
        <f t="shared" si="272"/>
        <v>15N-7W-29</v>
      </c>
      <c r="T2231" s="23" t="str">
        <f t="shared" si="273"/>
        <v>15</v>
      </c>
      <c r="U2231" s="23" t="str">
        <f t="shared" si="276"/>
        <v>N</v>
      </c>
      <c r="V2231" s="23" t="str">
        <f t="shared" si="274"/>
        <v>7</v>
      </c>
      <c r="W2231" s="23" t="str">
        <f t="shared" si="277"/>
        <v>W</v>
      </c>
      <c r="X2231" s="23" t="str">
        <f t="shared" si="278"/>
        <v>OK</v>
      </c>
      <c r="Y2231" s="184" t="str">
        <f t="shared" si="279"/>
        <v>L0009294</v>
      </c>
      <c r="Z2231" s="28"/>
      <c r="AA2231" s="28"/>
      <c r="AB2231" s="23"/>
    </row>
    <row r="2232" spans="1:28" ht="15">
      <c r="A2232" s="2" t="s">
        <v>8653</v>
      </c>
      <c r="B2232" s="23" t="s">
        <v>13</v>
      </c>
      <c r="C2232" s="2" t="s">
        <v>14</v>
      </c>
      <c r="D2232" s="23" t="s">
        <v>2359</v>
      </c>
      <c r="E2232" s="23" t="s">
        <v>2276</v>
      </c>
      <c r="F2232" s="23" t="s">
        <v>15</v>
      </c>
      <c r="G2232" s="23" t="s">
        <v>3477</v>
      </c>
      <c r="H2232" s="23" t="s">
        <v>3534</v>
      </c>
      <c r="I2232" s="2" t="s">
        <v>16</v>
      </c>
      <c r="J2232" s="81">
        <v>282.60000000000002</v>
      </c>
      <c r="K2232" s="76">
        <v>1.0333326</v>
      </c>
      <c r="L2232" s="80">
        <v>0.2</v>
      </c>
      <c r="M2232" s="82">
        <v>43559</v>
      </c>
      <c r="N2232" s="96" t="s">
        <v>4239</v>
      </c>
      <c r="O2232" s="23" t="s">
        <v>782</v>
      </c>
      <c r="P2232" s="23" t="s">
        <v>3465</v>
      </c>
      <c r="Q2232" s="23" t="s">
        <v>3471</v>
      </c>
      <c r="R2232" s="23" t="str">
        <f t="shared" si="275"/>
        <v>OK-Canadian-15N-7W-29</v>
      </c>
      <c r="S2232" s="23" t="str">
        <f t="shared" si="272"/>
        <v>15N-7W-29</v>
      </c>
      <c r="T2232" s="23" t="str">
        <f t="shared" si="273"/>
        <v>15</v>
      </c>
      <c r="U2232" s="23" t="str">
        <f t="shared" si="276"/>
        <v>N</v>
      </c>
      <c r="V2232" s="23" t="str">
        <f t="shared" si="274"/>
        <v>7</v>
      </c>
      <c r="W2232" s="23" t="str">
        <f t="shared" si="277"/>
        <v>W</v>
      </c>
      <c r="X2232" s="23" t="str">
        <f t="shared" si="278"/>
        <v>OK</v>
      </c>
      <c r="Y2232" s="184" t="str">
        <f t="shared" si="279"/>
        <v>L0009295</v>
      </c>
      <c r="Z2232" s="28"/>
      <c r="AA2232" s="28"/>
      <c r="AB2232" s="23"/>
    </row>
    <row r="2233" spans="1:28" ht="15">
      <c r="A2233" s="2" t="s">
        <v>8654</v>
      </c>
      <c r="B2233" s="23" t="s">
        <v>13</v>
      </c>
      <c r="C2233" s="2" t="s">
        <v>14</v>
      </c>
      <c r="D2233" s="23" t="s">
        <v>2360</v>
      </c>
      <c r="E2233" s="2" t="s">
        <v>553</v>
      </c>
      <c r="F2233" s="23" t="s">
        <v>15</v>
      </c>
      <c r="G2233" s="23" t="s">
        <v>3477</v>
      </c>
      <c r="H2233" s="23" t="s">
        <v>3534</v>
      </c>
      <c r="I2233" s="2" t="s">
        <v>16</v>
      </c>
      <c r="J2233" s="81">
        <v>154.22</v>
      </c>
      <c r="K2233" s="76">
        <v>3.3333333000000001</v>
      </c>
      <c r="L2233" s="80">
        <v>0.2</v>
      </c>
      <c r="M2233" s="78">
        <v>41030</v>
      </c>
      <c r="N2233" s="96" t="s">
        <v>5909</v>
      </c>
      <c r="O2233" s="23" t="s">
        <v>218</v>
      </c>
      <c r="P2233" s="23" t="s">
        <v>3465</v>
      </c>
      <c r="Q2233" s="23" t="s">
        <v>3471</v>
      </c>
      <c r="R2233" s="23" t="str">
        <f t="shared" si="275"/>
        <v>OK-Canadian-15N-7W-20</v>
      </c>
      <c r="S2233" s="23" t="str">
        <f t="shared" si="272"/>
        <v>15N-7W-20</v>
      </c>
      <c r="T2233" s="23" t="str">
        <f t="shared" si="273"/>
        <v>15</v>
      </c>
      <c r="U2233" s="23" t="str">
        <f t="shared" si="276"/>
        <v>N</v>
      </c>
      <c r="V2233" s="23" t="str">
        <f t="shared" si="274"/>
        <v>7</v>
      </c>
      <c r="W2233" s="23" t="str">
        <f t="shared" si="277"/>
        <v>W</v>
      </c>
      <c r="X2233" s="23" t="str">
        <f t="shared" si="278"/>
        <v>OK</v>
      </c>
      <c r="Y2233" s="184" t="str">
        <f t="shared" si="279"/>
        <v>L0009296</v>
      </c>
      <c r="Z2233" s="28"/>
      <c r="AA2233" s="28"/>
      <c r="AB2233" s="23"/>
    </row>
    <row r="2234" spans="1:28" ht="15">
      <c r="A2234" s="23" t="s">
        <v>8655</v>
      </c>
      <c r="B2234" s="23" t="s">
        <v>13</v>
      </c>
      <c r="C2234" s="2" t="s">
        <v>14</v>
      </c>
      <c r="D2234" s="23" t="s">
        <v>2361</v>
      </c>
      <c r="E2234" s="23" t="s">
        <v>201</v>
      </c>
      <c r="F2234" s="23" t="s">
        <v>15</v>
      </c>
      <c r="G2234" s="23" t="s">
        <v>3477</v>
      </c>
      <c r="H2234" s="23" t="s">
        <v>3534</v>
      </c>
      <c r="I2234" s="2" t="s">
        <v>16</v>
      </c>
      <c r="J2234" s="81">
        <v>84.58</v>
      </c>
      <c r="K2234" s="76">
        <v>2.5</v>
      </c>
      <c r="L2234" s="80">
        <v>0.2</v>
      </c>
      <c r="M2234" s="78">
        <v>43551</v>
      </c>
      <c r="N2234" s="96" t="s">
        <v>5910</v>
      </c>
      <c r="O2234" s="23" t="s">
        <v>782</v>
      </c>
      <c r="P2234" s="23" t="s">
        <v>3465</v>
      </c>
      <c r="Q2234" s="23" t="s">
        <v>3471</v>
      </c>
      <c r="R2234" s="23" t="str">
        <f t="shared" si="275"/>
        <v>OK-Canadian-15N-7W-29</v>
      </c>
      <c r="S2234" s="23" t="str">
        <f t="shared" si="272"/>
        <v>15N-7W-29</v>
      </c>
      <c r="T2234" s="23" t="str">
        <f t="shared" si="273"/>
        <v>15</v>
      </c>
      <c r="U2234" s="23" t="str">
        <f t="shared" si="276"/>
        <v>N</v>
      </c>
      <c r="V2234" s="23" t="str">
        <f t="shared" si="274"/>
        <v>7</v>
      </c>
      <c r="W2234" s="23" t="str">
        <f t="shared" si="277"/>
        <v>W</v>
      </c>
      <c r="X2234" s="23" t="str">
        <f t="shared" si="278"/>
        <v>OK</v>
      </c>
      <c r="Y2234" s="184" t="str">
        <f t="shared" si="279"/>
        <v>L0009297</v>
      </c>
      <c r="Z2234" s="28"/>
      <c r="AA2234" s="28"/>
      <c r="AB2234" s="23"/>
    </row>
    <row r="2235" spans="1:28" ht="15">
      <c r="A2235" s="2" t="s">
        <v>8656</v>
      </c>
      <c r="B2235" s="23" t="s">
        <v>13</v>
      </c>
      <c r="C2235" s="2" t="s">
        <v>14</v>
      </c>
      <c r="D2235" s="23" t="s">
        <v>2362</v>
      </c>
      <c r="E2235" s="2" t="s">
        <v>774</v>
      </c>
      <c r="F2235" s="23" t="s">
        <v>15</v>
      </c>
      <c r="G2235" s="23" t="s">
        <v>3477</v>
      </c>
      <c r="H2235" s="23" t="s">
        <v>3534</v>
      </c>
      <c r="I2235" s="2" t="s">
        <v>16</v>
      </c>
      <c r="J2235" s="81">
        <v>151.80000000000001</v>
      </c>
      <c r="K2235" s="76">
        <v>1.1111</v>
      </c>
      <c r="L2235" s="80">
        <v>0.1875</v>
      </c>
      <c r="M2235" s="82">
        <v>43553</v>
      </c>
      <c r="N2235" s="94" t="s">
        <v>4240</v>
      </c>
      <c r="O2235" s="23" t="s">
        <v>218</v>
      </c>
      <c r="P2235" s="23" t="s">
        <v>3465</v>
      </c>
      <c r="Q2235" s="23" t="s">
        <v>3471</v>
      </c>
      <c r="R2235" s="23" t="str">
        <f t="shared" si="275"/>
        <v>OK-Canadian-15N-7W-20</v>
      </c>
      <c r="S2235" s="23" t="str">
        <f t="shared" si="272"/>
        <v>15N-7W-20</v>
      </c>
      <c r="T2235" s="23" t="str">
        <f t="shared" si="273"/>
        <v>15</v>
      </c>
      <c r="U2235" s="23" t="str">
        <f t="shared" si="276"/>
        <v>N</v>
      </c>
      <c r="V2235" s="23" t="str">
        <f t="shared" si="274"/>
        <v>7</v>
      </c>
      <c r="W2235" s="23" t="str">
        <f t="shared" si="277"/>
        <v>W</v>
      </c>
      <c r="X2235" s="23" t="str">
        <f t="shared" si="278"/>
        <v>OK</v>
      </c>
      <c r="Y2235" s="184" t="str">
        <f t="shared" si="279"/>
        <v>L0009298</v>
      </c>
      <c r="Z2235" s="28"/>
      <c r="AA2235" s="28"/>
      <c r="AB2235" s="23"/>
    </row>
    <row r="2236" spans="1:28" ht="15">
      <c r="A2236" s="2" t="s">
        <v>8657</v>
      </c>
      <c r="B2236" s="23" t="s">
        <v>13</v>
      </c>
      <c r="C2236" s="2" t="s">
        <v>14</v>
      </c>
      <c r="D2236" s="23" t="s">
        <v>2363</v>
      </c>
      <c r="E2236" s="2" t="s">
        <v>1177</v>
      </c>
      <c r="F2236" s="23" t="s">
        <v>15</v>
      </c>
      <c r="G2236" s="23" t="s">
        <v>3477</v>
      </c>
      <c r="H2236" s="23" t="s">
        <v>3534</v>
      </c>
      <c r="I2236" s="2" t="s">
        <v>16</v>
      </c>
      <c r="J2236" s="81">
        <v>48.73</v>
      </c>
      <c r="K2236" s="76">
        <v>0.79859999999999998</v>
      </c>
      <c r="L2236" s="80">
        <v>0.1875</v>
      </c>
      <c r="M2236" s="82">
        <v>43569</v>
      </c>
      <c r="N2236" s="94" t="s">
        <v>5911</v>
      </c>
      <c r="O2236" s="23" t="s">
        <v>218</v>
      </c>
      <c r="P2236" s="23" t="s">
        <v>3465</v>
      </c>
      <c r="Q2236" s="23" t="s">
        <v>3471</v>
      </c>
      <c r="R2236" s="23" t="str">
        <f t="shared" si="275"/>
        <v>OK-Canadian-15N-7W-20</v>
      </c>
      <c r="S2236" s="23" t="str">
        <f t="shared" si="272"/>
        <v>15N-7W-20</v>
      </c>
      <c r="T2236" s="23" t="str">
        <f t="shared" si="273"/>
        <v>15</v>
      </c>
      <c r="U2236" s="23" t="str">
        <f t="shared" si="276"/>
        <v>N</v>
      </c>
      <c r="V2236" s="23" t="str">
        <f t="shared" si="274"/>
        <v>7</v>
      </c>
      <c r="W2236" s="23" t="str">
        <f t="shared" si="277"/>
        <v>W</v>
      </c>
      <c r="X2236" s="23" t="str">
        <f t="shared" si="278"/>
        <v>OK</v>
      </c>
      <c r="Y2236" s="184" t="str">
        <f t="shared" si="279"/>
        <v>L0009299</v>
      </c>
      <c r="Z2236" s="28"/>
      <c r="AA2236" s="28"/>
      <c r="AB2236" s="23"/>
    </row>
    <row r="2237" spans="1:28" ht="15">
      <c r="A2237" s="23" t="s">
        <v>8658</v>
      </c>
      <c r="B2237" s="23" t="s">
        <v>13</v>
      </c>
      <c r="C2237" s="2" t="s">
        <v>14</v>
      </c>
      <c r="D2237" s="23" t="s">
        <v>2364</v>
      </c>
      <c r="E2237" s="2" t="s">
        <v>506</v>
      </c>
      <c r="F2237" s="23" t="s">
        <v>15</v>
      </c>
      <c r="G2237" s="23" t="s">
        <v>3477</v>
      </c>
      <c r="H2237" s="23" t="s">
        <v>3532</v>
      </c>
      <c r="I2237" s="2" t="s">
        <v>16</v>
      </c>
      <c r="J2237" s="81">
        <v>40.83</v>
      </c>
      <c r="K2237" s="76">
        <v>5</v>
      </c>
      <c r="L2237" s="80">
        <v>0.2</v>
      </c>
      <c r="M2237" s="78">
        <v>41033</v>
      </c>
      <c r="N2237" s="96" t="s">
        <v>4241</v>
      </c>
      <c r="O2237" s="23" t="s">
        <v>140</v>
      </c>
      <c r="P2237" s="23" t="s">
        <v>3465</v>
      </c>
      <c r="Q2237" s="23" t="s">
        <v>3471</v>
      </c>
      <c r="R2237" s="23" t="str">
        <f t="shared" si="275"/>
        <v>OK-Canadian-15N-7W-17</v>
      </c>
      <c r="S2237" s="23" t="str">
        <f t="shared" si="272"/>
        <v>15N-7W-17</v>
      </c>
      <c r="T2237" s="23" t="str">
        <f t="shared" si="273"/>
        <v>15</v>
      </c>
      <c r="U2237" s="23" t="str">
        <f t="shared" si="276"/>
        <v>N</v>
      </c>
      <c r="V2237" s="23" t="str">
        <f t="shared" si="274"/>
        <v>7</v>
      </c>
      <c r="W2237" s="23" t="str">
        <f t="shared" si="277"/>
        <v>W</v>
      </c>
      <c r="X2237" s="23" t="str">
        <f t="shared" si="278"/>
        <v>OK</v>
      </c>
      <c r="Y2237" s="184" t="str">
        <f t="shared" si="279"/>
        <v>L0009300</v>
      </c>
      <c r="Z2237" s="28"/>
      <c r="AA2237" s="28"/>
      <c r="AB2237" s="23"/>
    </row>
    <row r="2238" spans="1:28" ht="15">
      <c r="A2238" s="2" t="s">
        <v>8659</v>
      </c>
      <c r="B2238" s="23" t="s">
        <v>13</v>
      </c>
      <c r="C2238" s="2" t="s">
        <v>14</v>
      </c>
      <c r="D2238" s="23" t="s">
        <v>2365</v>
      </c>
      <c r="E2238" s="23" t="s">
        <v>1589</v>
      </c>
      <c r="F2238" s="23" t="s">
        <v>15</v>
      </c>
      <c r="G2238" s="23" t="s">
        <v>3477</v>
      </c>
      <c r="H2238" s="23" t="s">
        <v>3532</v>
      </c>
      <c r="I2238" s="2" t="s">
        <v>16</v>
      </c>
      <c r="J2238" s="81">
        <v>93.31</v>
      </c>
      <c r="K2238" s="76">
        <v>0.625</v>
      </c>
      <c r="L2238" s="80">
        <v>0.125</v>
      </c>
      <c r="M2238" s="78">
        <v>43551</v>
      </c>
      <c r="N2238" s="96" t="s">
        <v>4242</v>
      </c>
      <c r="O2238" s="23" t="s">
        <v>140</v>
      </c>
      <c r="P2238" s="23" t="s">
        <v>3465</v>
      </c>
      <c r="Q2238" s="23" t="s">
        <v>3471</v>
      </c>
      <c r="R2238" s="23" t="str">
        <f t="shared" si="275"/>
        <v>OK-Canadian-15N-7W-17</v>
      </c>
      <c r="S2238" s="23" t="str">
        <f t="shared" si="272"/>
        <v>15N-7W-17</v>
      </c>
      <c r="T2238" s="23" t="str">
        <f t="shared" si="273"/>
        <v>15</v>
      </c>
      <c r="U2238" s="23" t="str">
        <f t="shared" si="276"/>
        <v>N</v>
      </c>
      <c r="V2238" s="23" t="str">
        <f t="shared" si="274"/>
        <v>7</v>
      </c>
      <c r="W2238" s="23" t="str">
        <f t="shared" si="277"/>
        <v>W</v>
      </c>
      <c r="X2238" s="23" t="str">
        <f t="shared" si="278"/>
        <v>OK</v>
      </c>
      <c r="Y2238" s="184" t="str">
        <f t="shared" si="279"/>
        <v>L0009301</v>
      </c>
      <c r="Z2238" s="28"/>
      <c r="AA2238" s="28"/>
      <c r="AB2238" s="23"/>
    </row>
    <row r="2239" spans="1:28" ht="15">
      <c r="A2239" s="2" t="s">
        <v>8660</v>
      </c>
      <c r="B2239" s="23" t="s">
        <v>13</v>
      </c>
      <c r="C2239" s="2" t="s">
        <v>14</v>
      </c>
      <c r="D2239" s="23" t="s">
        <v>2366</v>
      </c>
      <c r="E2239" s="23" t="s">
        <v>2404</v>
      </c>
      <c r="F2239" s="23" t="s">
        <v>15</v>
      </c>
      <c r="G2239" s="23" t="s">
        <v>3477</v>
      </c>
      <c r="H2239" s="23" t="s">
        <v>3527</v>
      </c>
      <c r="I2239" s="2" t="s">
        <v>16</v>
      </c>
      <c r="J2239" s="81">
        <v>29.92</v>
      </c>
      <c r="K2239" s="76">
        <v>0.43540000000000001</v>
      </c>
      <c r="L2239" s="80">
        <v>0.1875</v>
      </c>
      <c r="M2239" s="82">
        <v>43539</v>
      </c>
      <c r="N2239" s="96" t="s">
        <v>4865</v>
      </c>
      <c r="O2239" s="23" t="s">
        <v>177</v>
      </c>
      <c r="P2239" s="23" t="s">
        <v>3465</v>
      </c>
      <c r="Q2239" s="23" t="s">
        <v>3471</v>
      </c>
      <c r="R2239" s="23" t="str">
        <f t="shared" si="275"/>
        <v>OK-Canadian-15N-7W-18</v>
      </c>
      <c r="S2239" s="23" t="str">
        <f t="shared" si="272"/>
        <v>15N-7W-18</v>
      </c>
      <c r="T2239" s="23" t="str">
        <f t="shared" si="273"/>
        <v>15</v>
      </c>
      <c r="U2239" s="23" t="str">
        <f t="shared" si="276"/>
        <v>N</v>
      </c>
      <c r="V2239" s="23" t="str">
        <f t="shared" si="274"/>
        <v>7</v>
      </c>
      <c r="W2239" s="23" t="str">
        <f t="shared" si="277"/>
        <v>W</v>
      </c>
      <c r="X2239" s="23" t="str">
        <f t="shared" si="278"/>
        <v>OK</v>
      </c>
      <c r="Y2239" s="184" t="str">
        <f t="shared" si="279"/>
        <v>L0009302</v>
      </c>
      <c r="Z2239" s="28"/>
      <c r="AA2239" s="28"/>
      <c r="AB2239" s="23"/>
    </row>
    <row r="2240" spans="1:28" ht="15">
      <c r="A2240" s="23" t="s">
        <v>8661</v>
      </c>
      <c r="B2240" s="23" t="s">
        <v>13</v>
      </c>
      <c r="C2240" s="2" t="s">
        <v>14</v>
      </c>
      <c r="D2240" s="23" t="s">
        <v>2367</v>
      </c>
      <c r="E2240" s="23" t="s">
        <v>2207</v>
      </c>
      <c r="F2240" s="23" t="s">
        <v>15</v>
      </c>
      <c r="G2240" s="23" t="s">
        <v>3477</v>
      </c>
      <c r="H2240" s="23" t="s">
        <v>3534</v>
      </c>
      <c r="I2240" s="2" t="s">
        <v>16</v>
      </c>
      <c r="J2240" s="81">
        <v>154.86000000000001</v>
      </c>
      <c r="K2240" s="76">
        <v>0.66679999999999995</v>
      </c>
      <c r="L2240" s="80">
        <v>0.1875</v>
      </c>
      <c r="M2240" s="82">
        <v>43560</v>
      </c>
      <c r="N2240" s="96" t="s">
        <v>4219</v>
      </c>
      <c r="O2240" s="23" t="s">
        <v>218</v>
      </c>
      <c r="P2240" s="23" t="s">
        <v>3465</v>
      </c>
      <c r="Q2240" s="23" t="s">
        <v>3471</v>
      </c>
      <c r="R2240" s="23" t="str">
        <f t="shared" si="275"/>
        <v>OK-Canadian-15N-7W-20</v>
      </c>
      <c r="S2240" s="23" t="str">
        <f t="shared" si="272"/>
        <v>15N-7W-20</v>
      </c>
      <c r="T2240" s="23" t="str">
        <f t="shared" si="273"/>
        <v>15</v>
      </c>
      <c r="U2240" s="23" t="str">
        <f t="shared" si="276"/>
        <v>N</v>
      </c>
      <c r="V2240" s="23" t="str">
        <f t="shared" si="274"/>
        <v>7</v>
      </c>
      <c r="W2240" s="23" t="str">
        <f t="shared" si="277"/>
        <v>W</v>
      </c>
      <c r="X2240" s="23" t="str">
        <f t="shared" si="278"/>
        <v>OK</v>
      </c>
      <c r="Y2240" s="184" t="str">
        <f t="shared" si="279"/>
        <v>L0009303</v>
      </c>
      <c r="Z2240" s="28"/>
      <c r="AA2240" s="28"/>
      <c r="AB2240" s="23"/>
    </row>
    <row r="2241" spans="1:28" ht="15">
      <c r="A2241" s="2" t="s">
        <v>8662</v>
      </c>
      <c r="B2241" s="23" t="s">
        <v>13</v>
      </c>
      <c r="C2241" s="2" t="s">
        <v>14</v>
      </c>
      <c r="D2241" s="23" t="s">
        <v>1515</v>
      </c>
      <c r="E2241" s="2" t="s">
        <v>995</v>
      </c>
      <c r="F2241" s="23" t="s">
        <v>15</v>
      </c>
      <c r="G2241" s="23" t="s">
        <v>3477</v>
      </c>
      <c r="H2241" s="23" t="s">
        <v>3534</v>
      </c>
      <c r="I2241" s="2" t="s">
        <v>16</v>
      </c>
      <c r="J2241" s="81">
        <v>170.98</v>
      </c>
      <c r="K2241" s="76">
        <v>5.5599999999999997E-2</v>
      </c>
      <c r="L2241" s="80">
        <v>0.2</v>
      </c>
      <c r="M2241" s="78">
        <v>41030</v>
      </c>
      <c r="N2241" s="96" t="s">
        <v>5912</v>
      </c>
      <c r="O2241" s="23" t="s">
        <v>218</v>
      </c>
      <c r="P2241" s="23" t="s">
        <v>3465</v>
      </c>
      <c r="Q2241" s="23" t="s">
        <v>3471</v>
      </c>
      <c r="R2241" s="23" t="str">
        <f t="shared" si="275"/>
        <v>OK-Canadian-15N-7W-20</v>
      </c>
      <c r="S2241" s="23" t="str">
        <f t="shared" si="272"/>
        <v>15N-7W-20</v>
      </c>
      <c r="T2241" s="23" t="str">
        <f t="shared" si="273"/>
        <v>15</v>
      </c>
      <c r="U2241" s="23" t="str">
        <f t="shared" si="276"/>
        <v>N</v>
      </c>
      <c r="V2241" s="23" t="str">
        <f t="shared" si="274"/>
        <v>7</v>
      </c>
      <c r="W2241" s="23" t="str">
        <f t="shared" si="277"/>
        <v>W</v>
      </c>
      <c r="X2241" s="23" t="str">
        <f t="shared" si="278"/>
        <v>OK</v>
      </c>
      <c r="Y2241" s="184" t="str">
        <f t="shared" si="279"/>
        <v>L0009304</v>
      </c>
      <c r="Z2241" s="28"/>
      <c r="AA2241" s="28"/>
      <c r="AB2241" s="23"/>
    </row>
    <row r="2242" spans="1:28" ht="15">
      <c r="A2242" s="2" t="s">
        <v>8663</v>
      </c>
      <c r="B2242" s="23" t="s">
        <v>13</v>
      </c>
      <c r="C2242" s="2" t="s">
        <v>14</v>
      </c>
      <c r="D2242" s="23" t="s">
        <v>2368</v>
      </c>
      <c r="E2242" s="2" t="s">
        <v>153</v>
      </c>
      <c r="F2242" s="23" t="s">
        <v>15</v>
      </c>
      <c r="G2242" s="23" t="s">
        <v>3477</v>
      </c>
      <c r="H2242" s="23" t="s">
        <v>3534</v>
      </c>
      <c r="I2242" s="2" t="s">
        <v>16</v>
      </c>
      <c r="J2242" s="81">
        <v>173.51</v>
      </c>
      <c r="K2242" s="76">
        <v>0.31240000000000001</v>
      </c>
      <c r="L2242" s="80">
        <v>0.2</v>
      </c>
      <c r="M2242" s="78">
        <v>43550</v>
      </c>
      <c r="N2242" s="96" t="s">
        <v>5888</v>
      </c>
      <c r="O2242" s="23" t="s">
        <v>218</v>
      </c>
      <c r="P2242" s="23" t="s">
        <v>3465</v>
      </c>
      <c r="Q2242" s="23" t="s">
        <v>3471</v>
      </c>
      <c r="R2242" s="23" t="str">
        <f t="shared" si="275"/>
        <v>OK-Canadian-15N-7W-20</v>
      </c>
      <c r="S2242" s="23" t="str">
        <f t="shared" si="272"/>
        <v>15N-7W-20</v>
      </c>
      <c r="T2242" s="23" t="str">
        <f t="shared" si="273"/>
        <v>15</v>
      </c>
      <c r="U2242" s="23" t="str">
        <f t="shared" si="276"/>
        <v>N</v>
      </c>
      <c r="V2242" s="23" t="str">
        <f t="shared" si="274"/>
        <v>7</v>
      </c>
      <c r="W2242" s="23" t="str">
        <f t="shared" si="277"/>
        <v>W</v>
      </c>
      <c r="X2242" s="23" t="str">
        <f t="shared" si="278"/>
        <v>OK</v>
      </c>
      <c r="Y2242" s="184" t="str">
        <f t="shared" si="279"/>
        <v>L0009305</v>
      </c>
      <c r="Z2242" s="28"/>
      <c r="AA2242" s="28"/>
      <c r="AB2242" s="23"/>
    </row>
    <row r="2243" spans="1:28" ht="15">
      <c r="A2243" s="23" t="s">
        <v>8664</v>
      </c>
      <c r="B2243" s="23" t="s">
        <v>13</v>
      </c>
      <c r="C2243" s="2" t="s">
        <v>14</v>
      </c>
      <c r="D2243" s="23" t="s">
        <v>2369</v>
      </c>
      <c r="E2243" s="2" t="s">
        <v>774</v>
      </c>
      <c r="F2243" s="23" t="s">
        <v>15</v>
      </c>
      <c r="G2243" s="23" t="s">
        <v>3477</v>
      </c>
      <c r="H2243" s="23" t="s">
        <v>3534</v>
      </c>
      <c r="I2243" s="2" t="s">
        <v>16</v>
      </c>
      <c r="J2243" s="81">
        <v>31.4</v>
      </c>
      <c r="K2243" s="76">
        <v>0.75</v>
      </c>
      <c r="L2243" s="80">
        <v>0.2</v>
      </c>
      <c r="M2243" s="82">
        <v>43547</v>
      </c>
      <c r="N2243" s="96" t="s">
        <v>4243</v>
      </c>
      <c r="O2243" s="23" t="s">
        <v>218</v>
      </c>
      <c r="P2243" s="23" t="s">
        <v>3465</v>
      </c>
      <c r="Q2243" s="23" t="s">
        <v>3471</v>
      </c>
      <c r="R2243" s="23" t="str">
        <f t="shared" si="275"/>
        <v>OK-Canadian-15N-7W-20</v>
      </c>
      <c r="S2243" s="23" t="str">
        <f t="shared" si="272"/>
        <v>15N-7W-20</v>
      </c>
      <c r="T2243" s="23" t="str">
        <f t="shared" si="273"/>
        <v>15</v>
      </c>
      <c r="U2243" s="23" t="str">
        <f t="shared" si="276"/>
        <v>N</v>
      </c>
      <c r="V2243" s="23" t="str">
        <f t="shared" si="274"/>
        <v>7</v>
      </c>
      <c r="W2243" s="23" t="str">
        <f t="shared" si="277"/>
        <v>W</v>
      </c>
      <c r="X2243" s="23" t="str">
        <f t="shared" si="278"/>
        <v>OK</v>
      </c>
      <c r="Y2243" s="184" t="str">
        <f t="shared" si="279"/>
        <v>L0009306</v>
      </c>
      <c r="Z2243" s="28"/>
      <c r="AA2243" s="28"/>
      <c r="AB2243" s="23"/>
    </row>
    <row r="2244" spans="1:28" ht="15">
      <c r="A2244" s="2" t="s">
        <v>8665</v>
      </c>
      <c r="B2244" s="23" t="s">
        <v>13</v>
      </c>
      <c r="C2244" s="2" t="s">
        <v>14</v>
      </c>
      <c r="D2244" s="23" t="s">
        <v>2370</v>
      </c>
      <c r="E2244" s="23" t="s">
        <v>201</v>
      </c>
      <c r="F2244" s="23" t="s">
        <v>15</v>
      </c>
      <c r="G2244" s="23" t="s">
        <v>3477</v>
      </c>
      <c r="H2244" s="23" t="s">
        <v>3534</v>
      </c>
      <c r="I2244" s="2" t="s">
        <v>16</v>
      </c>
      <c r="J2244" s="81">
        <v>160.31</v>
      </c>
      <c r="K2244" s="76">
        <v>5.5599999999999997E-2</v>
      </c>
      <c r="L2244" s="80">
        <v>0.2</v>
      </c>
      <c r="M2244" s="82">
        <v>43560</v>
      </c>
      <c r="N2244" s="96" t="s">
        <v>4244</v>
      </c>
      <c r="O2244" s="23" t="s">
        <v>218</v>
      </c>
      <c r="P2244" s="23" t="s">
        <v>3465</v>
      </c>
      <c r="Q2244" s="23" t="s">
        <v>3471</v>
      </c>
      <c r="R2244" s="23" t="str">
        <f t="shared" si="275"/>
        <v>OK-Canadian-15N-7W-20</v>
      </c>
      <c r="S2244" s="23" t="str">
        <f t="shared" si="272"/>
        <v>15N-7W-20</v>
      </c>
      <c r="T2244" s="23" t="str">
        <f t="shared" si="273"/>
        <v>15</v>
      </c>
      <c r="U2244" s="23" t="str">
        <f t="shared" si="276"/>
        <v>N</v>
      </c>
      <c r="V2244" s="23" t="str">
        <f t="shared" si="274"/>
        <v>7</v>
      </c>
      <c r="W2244" s="23" t="str">
        <f t="shared" si="277"/>
        <v>W</v>
      </c>
      <c r="X2244" s="23" t="str">
        <f t="shared" si="278"/>
        <v>OK</v>
      </c>
      <c r="Y2244" s="184" t="str">
        <f t="shared" si="279"/>
        <v>L0009307</v>
      </c>
      <c r="Z2244" s="28"/>
      <c r="AA2244" s="28"/>
      <c r="AB2244" s="23"/>
    </row>
    <row r="2245" spans="1:28" ht="15">
      <c r="A2245" s="2" t="s">
        <v>8666</v>
      </c>
      <c r="B2245" s="23" t="s">
        <v>13</v>
      </c>
      <c r="C2245" s="2" t="s">
        <v>14</v>
      </c>
      <c r="D2245" s="23" t="s">
        <v>2371</v>
      </c>
      <c r="E2245" s="23" t="s">
        <v>3063</v>
      </c>
      <c r="F2245" s="23" t="s">
        <v>15</v>
      </c>
      <c r="G2245" s="23" t="s">
        <v>3477</v>
      </c>
      <c r="H2245" s="23" t="s">
        <v>3534</v>
      </c>
      <c r="I2245" s="2" t="s">
        <v>16</v>
      </c>
      <c r="J2245" s="81">
        <v>76.59</v>
      </c>
      <c r="K2245" s="76">
        <v>0.75</v>
      </c>
      <c r="L2245" s="80">
        <v>0.2</v>
      </c>
      <c r="M2245" s="78">
        <v>41031</v>
      </c>
      <c r="N2245" s="96" t="s">
        <v>4245</v>
      </c>
      <c r="O2245" s="23" t="s">
        <v>782</v>
      </c>
      <c r="P2245" s="23" t="s">
        <v>3465</v>
      </c>
      <c r="Q2245" s="23" t="s">
        <v>3471</v>
      </c>
      <c r="R2245" s="23" t="str">
        <f t="shared" si="275"/>
        <v>OK-Canadian-15N-7W-29</v>
      </c>
      <c r="S2245" s="23" t="str">
        <f t="shared" si="272"/>
        <v>15N-7W-29</v>
      </c>
      <c r="T2245" s="23" t="str">
        <f t="shared" si="273"/>
        <v>15</v>
      </c>
      <c r="U2245" s="23" t="str">
        <f t="shared" si="276"/>
        <v>N</v>
      </c>
      <c r="V2245" s="23" t="str">
        <f t="shared" si="274"/>
        <v>7</v>
      </c>
      <c r="W2245" s="23" t="str">
        <f t="shared" si="277"/>
        <v>W</v>
      </c>
      <c r="X2245" s="23" t="str">
        <f t="shared" si="278"/>
        <v>OK</v>
      </c>
      <c r="Y2245" s="184" t="str">
        <f t="shared" si="279"/>
        <v>L0009308</v>
      </c>
      <c r="Z2245" s="28"/>
      <c r="AA2245" s="28"/>
      <c r="AB2245" s="23"/>
    </row>
    <row r="2246" spans="1:28" ht="15">
      <c r="A2246" s="23" t="s">
        <v>8667</v>
      </c>
      <c r="B2246" s="23" t="s">
        <v>13</v>
      </c>
      <c r="C2246" s="2" t="s">
        <v>14</v>
      </c>
      <c r="D2246" s="23" t="s">
        <v>2372</v>
      </c>
      <c r="E2246" s="23" t="s">
        <v>2276</v>
      </c>
      <c r="F2246" s="23" t="s">
        <v>15</v>
      </c>
      <c r="G2246" s="23" t="s">
        <v>3477</v>
      </c>
      <c r="H2246" s="23" t="s">
        <v>3527</v>
      </c>
      <c r="I2246" s="2" t="s">
        <v>16</v>
      </c>
      <c r="J2246" s="81">
        <v>114.75</v>
      </c>
      <c r="K2246" s="76">
        <v>1.9048</v>
      </c>
      <c r="L2246" s="80">
        <v>0.1875</v>
      </c>
      <c r="M2246" s="78">
        <v>43536</v>
      </c>
      <c r="N2246" s="96" t="s">
        <v>5888</v>
      </c>
      <c r="O2246" s="23" t="s">
        <v>233</v>
      </c>
      <c r="P2246" s="23" t="s">
        <v>3465</v>
      </c>
      <c r="Q2246" s="23" t="s">
        <v>3471</v>
      </c>
      <c r="R2246" s="23" t="str">
        <f t="shared" si="275"/>
        <v>OK-Canadian-15N-7W-19</v>
      </c>
      <c r="S2246" s="23" t="str">
        <f t="shared" si="272"/>
        <v>15N-7W-19</v>
      </c>
      <c r="T2246" s="23" t="str">
        <f t="shared" si="273"/>
        <v>15</v>
      </c>
      <c r="U2246" s="23" t="str">
        <f t="shared" si="276"/>
        <v>N</v>
      </c>
      <c r="V2246" s="23" t="str">
        <f t="shared" si="274"/>
        <v>7</v>
      </c>
      <c r="W2246" s="23" t="str">
        <f t="shared" si="277"/>
        <v>W</v>
      </c>
      <c r="X2246" s="23" t="str">
        <f t="shared" si="278"/>
        <v>OK</v>
      </c>
      <c r="Y2246" s="184" t="str">
        <f t="shared" si="279"/>
        <v>L0009309</v>
      </c>
      <c r="Z2246" s="28"/>
      <c r="AA2246" s="28"/>
      <c r="AB2246" s="23"/>
    </row>
    <row r="2247" spans="1:28" ht="15">
      <c r="A2247" s="2" t="s">
        <v>8668</v>
      </c>
      <c r="B2247" s="23" t="s">
        <v>13</v>
      </c>
      <c r="C2247" s="2" t="s">
        <v>14</v>
      </c>
      <c r="D2247" s="23" t="s">
        <v>2373</v>
      </c>
      <c r="E2247" s="23" t="s">
        <v>3126</v>
      </c>
      <c r="F2247" s="23" t="s">
        <v>15</v>
      </c>
      <c r="G2247" s="23" t="s">
        <v>3477</v>
      </c>
      <c r="H2247" s="23" t="s">
        <v>3534</v>
      </c>
      <c r="I2247" s="2" t="s">
        <v>16</v>
      </c>
      <c r="J2247" s="81">
        <v>163.80000000000001</v>
      </c>
      <c r="K2247" s="76">
        <v>0.50009999999999999</v>
      </c>
      <c r="L2247" s="80">
        <v>0.2</v>
      </c>
      <c r="M2247" s="82">
        <v>43547</v>
      </c>
      <c r="N2247" s="96" t="s">
        <v>4246</v>
      </c>
      <c r="O2247" s="23" t="s">
        <v>218</v>
      </c>
      <c r="P2247" s="23" t="s">
        <v>3465</v>
      </c>
      <c r="Q2247" s="23" t="s">
        <v>3471</v>
      </c>
      <c r="R2247" s="23" t="str">
        <f t="shared" si="275"/>
        <v>OK-Canadian-15N-7W-20</v>
      </c>
      <c r="S2247" s="23" t="str">
        <f t="shared" si="272"/>
        <v>15N-7W-20</v>
      </c>
      <c r="T2247" s="23" t="str">
        <f t="shared" si="273"/>
        <v>15</v>
      </c>
      <c r="U2247" s="23" t="str">
        <f t="shared" si="276"/>
        <v>N</v>
      </c>
      <c r="V2247" s="23" t="str">
        <f t="shared" si="274"/>
        <v>7</v>
      </c>
      <c r="W2247" s="23" t="str">
        <f t="shared" si="277"/>
        <v>W</v>
      </c>
      <c r="X2247" s="23" t="str">
        <f t="shared" si="278"/>
        <v>OK</v>
      </c>
      <c r="Y2247" s="184" t="str">
        <f t="shared" si="279"/>
        <v>L0009310</v>
      </c>
      <c r="Z2247" s="28"/>
      <c r="AA2247" s="28"/>
      <c r="AB2247" s="23"/>
    </row>
    <row r="2248" spans="1:28" ht="15">
      <c r="A2248" s="2" t="s">
        <v>8669</v>
      </c>
      <c r="B2248" s="79" t="s">
        <v>13</v>
      </c>
      <c r="C2248" s="2" t="s">
        <v>14</v>
      </c>
      <c r="D2248" s="23" t="s">
        <v>2374</v>
      </c>
      <c r="E2248" s="2" t="s">
        <v>354</v>
      </c>
      <c r="F2248" s="23" t="s">
        <v>15</v>
      </c>
      <c r="G2248" s="23" t="s">
        <v>3477</v>
      </c>
      <c r="H2248" s="79" t="s">
        <v>3534</v>
      </c>
      <c r="I2248" s="2" t="s">
        <v>16</v>
      </c>
      <c r="J2248" s="81">
        <v>162.97</v>
      </c>
      <c r="K2248" s="76">
        <v>0.66679999999999995</v>
      </c>
      <c r="L2248" s="80">
        <v>0.125</v>
      </c>
      <c r="M2248" s="82">
        <v>43560</v>
      </c>
      <c r="N2248" s="96" t="s">
        <v>5913</v>
      </c>
      <c r="O2248" s="23" t="s">
        <v>218</v>
      </c>
      <c r="P2248" s="23" t="s">
        <v>3465</v>
      </c>
      <c r="Q2248" s="23" t="s">
        <v>3471</v>
      </c>
      <c r="R2248" s="23" t="str">
        <f t="shared" si="275"/>
        <v>OK-Canadian-15N-7W-20</v>
      </c>
      <c r="S2248" s="23" t="str">
        <f t="shared" ref="S2248:S2311" si="280">_xlfn.TEXTAFTER(R2248,"-",2,1,0,"ERROR")</f>
        <v>15N-7W-20</v>
      </c>
      <c r="T2248" s="23" t="str">
        <f t="shared" ref="T2248:T2311" si="281">_xlfn.TEXTBEFORE(P2248,U2248)</f>
        <v>15</v>
      </c>
      <c r="U2248" s="23" t="str">
        <f t="shared" si="276"/>
        <v>N</v>
      </c>
      <c r="V2248" s="23" t="str">
        <f t="shared" ref="V2248:V2311" si="282">_xlfn.TEXTBEFORE(Q2248,W2248)</f>
        <v>7</v>
      </c>
      <c r="W2248" s="23" t="str">
        <f t="shared" si="277"/>
        <v>W</v>
      </c>
      <c r="X2248" s="23" t="str">
        <f t="shared" si="278"/>
        <v>OK</v>
      </c>
      <c r="Y2248" s="184" t="str">
        <f t="shared" si="279"/>
        <v>L0009311</v>
      </c>
      <c r="Z2248" s="28"/>
      <c r="AA2248" s="28"/>
      <c r="AB2248" s="23"/>
    </row>
    <row r="2249" spans="1:28" ht="15">
      <c r="A2249" s="23" t="s">
        <v>8670</v>
      </c>
      <c r="B2249" s="79" t="s">
        <v>13</v>
      </c>
      <c r="C2249" s="2" t="s">
        <v>14</v>
      </c>
      <c r="D2249" s="23" t="s">
        <v>2375</v>
      </c>
      <c r="E2249" s="23" t="s">
        <v>201</v>
      </c>
      <c r="F2249" s="23" t="s">
        <v>15</v>
      </c>
      <c r="G2249" s="23" t="s">
        <v>3479</v>
      </c>
      <c r="H2249" s="79" t="s">
        <v>3533</v>
      </c>
      <c r="I2249" s="2" t="s">
        <v>16</v>
      </c>
      <c r="J2249" s="81">
        <v>0</v>
      </c>
      <c r="K2249" s="76">
        <v>0</v>
      </c>
      <c r="L2249" s="80">
        <v>0.1875</v>
      </c>
      <c r="M2249" s="78">
        <v>41059</v>
      </c>
      <c r="N2249" s="94" t="s">
        <v>4866</v>
      </c>
      <c r="O2249" s="23" t="s">
        <v>143</v>
      </c>
      <c r="P2249" s="23" t="s">
        <v>3466</v>
      </c>
      <c r="Q2249" s="23" t="s">
        <v>3473</v>
      </c>
      <c r="R2249" s="23" t="str">
        <f t="shared" ref="R2249:R2312" si="283">_xlfn.TEXTJOIN("-",TRUE,F2249,G2249,P2249,Q2249,O2249)</f>
        <v>OK-Noble-16N-9W-30</v>
      </c>
      <c r="S2249" s="23" t="str">
        <f t="shared" si="280"/>
        <v>16N-9W-30</v>
      </c>
      <c r="T2249" s="23" t="str">
        <f t="shared" si="281"/>
        <v>16</v>
      </c>
      <c r="U2249" s="23" t="str">
        <f t="shared" ref="U2249:U2312" si="284">RIGHT(P2249,1)</f>
        <v>N</v>
      </c>
      <c r="V2249" s="23" t="str">
        <f t="shared" si="282"/>
        <v>9</v>
      </c>
      <c r="W2249" s="23" t="str">
        <f t="shared" ref="W2249:W2312" si="285">RIGHT(Q2249,1)</f>
        <v>W</v>
      </c>
      <c r="X2249" s="23" t="str">
        <f t="shared" ref="X2249:X2312" si="286">LEFT(A2249,2)</f>
        <v>OK</v>
      </c>
      <c r="Y2249" s="184" t="str">
        <f t="shared" ref="Y2249:Y2312" si="287">MID(A2249,4,8)</f>
        <v>L0009312</v>
      </c>
      <c r="Z2249" s="28"/>
      <c r="AA2249" s="28"/>
      <c r="AB2249" s="23"/>
    </row>
    <row r="2250" spans="1:28" ht="15">
      <c r="A2250" s="2" t="s">
        <v>8671</v>
      </c>
      <c r="B2250" s="79" t="s">
        <v>13</v>
      </c>
      <c r="C2250" s="2" t="s">
        <v>14</v>
      </c>
      <c r="D2250" s="23" t="s">
        <v>2376</v>
      </c>
      <c r="E2250" s="23" t="s">
        <v>2207</v>
      </c>
      <c r="F2250" s="23" t="s">
        <v>15</v>
      </c>
      <c r="G2250" s="23" t="s">
        <v>3479</v>
      </c>
      <c r="H2250" s="79" t="s">
        <v>3533</v>
      </c>
      <c r="I2250" s="2" t="s">
        <v>16</v>
      </c>
      <c r="J2250" s="81">
        <v>41.92</v>
      </c>
      <c r="K2250" s="76">
        <v>40.69</v>
      </c>
      <c r="L2250" s="80">
        <v>0.125</v>
      </c>
      <c r="M2250" s="82">
        <v>24159</v>
      </c>
      <c r="N2250" s="96" t="s">
        <v>4867</v>
      </c>
      <c r="O2250" s="23" t="s">
        <v>143</v>
      </c>
      <c r="P2250" s="23" t="s">
        <v>3466</v>
      </c>
      <c r="Q2250" s="23" t="s">
        <v>3473</v>
      </c>
      <c r="R2250" s="23" t="str">
        <f t="shared" si="283"/>
        <v>OK-Noble-16N-9W-30</v>
      </c>
      <c r="S2250" s="23" t="str">
        <f t="shared" si="280"/>
        <v>16N-9W-30</v>
      </c>
      <c r="T2250" s="23" t="str">
        <f t="shared" si="281"/>
        <v>16</v>
      </c>
      <c r="U2250" s="23" t="str">
        <f t="shared" si="284"/>
        <v>N</v>
      </c>
      <c r="V2250" s="23" t="str">
        <f t="shared" si="282"/>
        <v>9</v>
      </c>
      <c r="W2250" s="23" t="str">
        <f t="shared" si="285"/>
        <v>W</v>
      </c>
      <c r="X2250" s="23" t="str">
        <f t="shared" si="286"/>
        <v>OK</v>
      </c>
      <c r="Y2250" s="184" t="str">
        <f t="shared" si="287"/>
        <v>L0009313</v>
      </c>
      <c r="Z2250" s="28"/>
      <c r="AA2250" s="28"/>
      <c r="AB2250" s="23"/>
    </row>
    <row r="2251" spans="1:28" ht="15">
      <c r="A2251" s="2" t="s">
        <v>8672</v>
      </c>
      <c r="B2251" s="79" t="s">
        <v>13</v>
      </c>
      <c r="C2251" s="2" t="s">
        <v>14</v>
      </c>
      <c r="D2251" s="23" t="s">
        <v>2377</v>
      </c>
      <c r="E2251" s="2" t="s">
        <v>774</v>
      </c>
      <c r="F2251" s="23" t="s">
        <v>15</v>
      </c>
      <c r="G2251" s="23" t="s">
        <v>3479</v>
      </c>
      <c r="H2251" s="79" t="s">
        <v>3533</v>
      </c>
      <c r="I2251" s="2" t="s">
        <v>16</v>
      </c>
      <c r="J2251" s="81">
        <v>29.53</v>
      </c>
      <c r="K2251" s="76">
        <v>5</v>
      </c>
      <c r="L2251" s="80">
        <v>0.125</v>
      </c>
      <c r="M2251" s="82">
        <v>21177</v>
      </c>
      <c r="N2251" s="96" t="s">
        <v>4868</v>
      </c>
      <c r="O2251" s="23" t="s">
        <v>143</v>
      </c>
      <c r="P2251" s="23" t="s">
        <v>3466</v>
      </c>
      <c r="Q2251" s="23" t="s">
        <v>3473</v>
      </c>
      <c r="R2251" s="23" t="str">
        <f t="shared" si="283"/>
        <v>OK-Noble-16N-9W-30</v>
      </c>
      <c r="S2251" s="23" t="str">
        <f t="shared" si="280"/>
        <v>16N-9W-30</v>
      </c>
      <c r="T2251" s="23" t="str">
        <f t="shared" si="281"/>
        <v>16</v>
      </c>
      <c r="U2251" s="23" t="str">
        <f t="shared" si="284"/>
        <v>N</v>
      </c>
      <c r="V2251" s="23" t="str">
        <f t="shared" si="282"/>
        <v>9</v>
      </c>
      <c r="W2251" s="23" t="str">
        <f t="shared" si="285"/>
        <v>W</v>
      </c>
      <c r="X2251" s="23" t="str">
        <f t="shared" si="286"/>
        <v>OK</v>
      </c>
      <c r="Y2251" s="184" t="str">
        <f t="shared" si="287"/>
        <v>L0009314</v>
      </c>
      <c r="Z2251" s="28"/>
      <c r="AA2251" s="28"/>
      <c r="AB2251" s="23"/>
    </row>
    <row r="2252" spans="1:28" ht="15">
      <c r="A2252" s="23" t="s">
        <v>8673</v>
      </c>
      <c r="B2252" s="79" t="s">
        <v>13</v>
      </c>
      <c r="C2252" s="2" t="s">
        <v>14</v>
      </c>
      <c r="D2252" s="23" t="s">
        <v>2378</v>
      </c>
      <c r="E2252" s="23" t="s">
        <v>2276</v>
      </c>
      <c r="F2252" s="23" t="s">
        <v>15</v>
      </c>
      <c r="G2252" s="23" t="s">
        <v>3479</v>
      </c>
      <c r="H2252" s="79" t="s">
        <v>3533</v>
      </c>
      <c r="I2252" s="2" t="s">
        <v>16</v>
      </c>
      <c r="J2252" s="81">
        <v>33.61</v>
      </c>
      <c r="K2252" s="76">
        <v>2</v>
      </c>
      <c r="L2252" s="80">
        <v>0.125</v>
      </c>
      <c r="M2252" s="82">
        <v>21195</v>
      </c>
      <c r="N2252" s="96" t="s">
        <v>4869</v>
      </c>
      <c r="O2252" s="23" t="s">
        <v>143</v>
      </c>
      <c r="P2252" s="23" t="s">
        <v>3466</v>
      </c>
      <c r="Q2252" s="23" t="s">
        <v>3473</v>
      </c>
      <c r="R2252" s="23" t="str">
        <f t="shared" si="283"/>
        <v>OK-Noble-16N-9W-30</v>
      </c>
      <c r="S2252" s="23" t="str">
        <f t="shared" si="280"/>
        <v>16N-9W-30</v>
      </c>
      <c r="T2252" s="23" t="str">
        <f t="shared" si="281"/>
        <v>16</v>
      </c>
      <c r="U2252" s="23" t="str">
        <f t="shared" si="284"/>
        <v>N</v>
      </c>
      <c r="V2252" s="23" t="str">
        <f t="shared" si="282"/>
        <v>9</v>
      </c>
      <c r="W2252" s="23" t="str">
        <f t="shared" si="285"/>
        <v>W</v>
      </c>
      <c r="X2252" s="23" t="str">
        <f t="shared" si="286"/>
        <v>OK</v>
      </c>
      <c r="Y2252" s="184" t="str">
        <f t="shared" si="287"/>
        <v>L0009315</v>
      </c>
      <c r="Z2252" s="28"/>
      <c r="AA2252" s="28"/>
      <c r="AB2252" s="23"/>
    </row>
    <row r="2253" spans="1:28" ht="15">
      <c r="A2253" s="2" t="s">
        <v>8674</v>
      </c>
      <c r="B2253" s="79" t="s">
        <v>13</v>
      </c>
      <c r="C2253" s="2" t="s">
        <v>14</v>
      </c>
      <c r="D2253" s="23" t="s">
        <v>2379</v>
      </c>
      <c r="E2253" s="23" t="s">
        <v>2207</v>
      </c>
      <c r="F2253" s="23" t="s">
        <v>15</v>
      </c>
      <c r="G2253" s="23" t="s">
        <v>3479</v>
      </c>
      <c r="H2253" s="79" t="s">
        <v>3533</v>
      </c>
      <c r="I2253" s="2" t="s">
        <v>16</v>
      </c>
      <c r="J2253" s="81">
        <v>30.33</v>
      </c>
      <c r="K2253" s="76">
        <v>10</v>
      </c>
      <c r="L2253" s="80">
        <v>0.125</v>
      </c>
      <c r="M2253" s="82">
        <v>21665</v>
      </c>
      <c r="N2253" s="96" t="s">
        <v>5914</v>
      </c>
      <c r="O2253" s="23" t="s">
        <v>143</v>
      </c>
      <c r="P2253" s="23" t="s">
        <v>3466</v>
      </c>
      <c r="Q2253" s="23" t="s">
        <v>3473</v>
      </c>
      <c r="R2253" s="23" t="str">
        <f t="shared" si="283"/>
        <v>OK-Noble-16N-9W-30</v>
      </c>
      <c r="S2253" s="23" t="str">
        <f t="shared" si="280"/>
        <v>16N-9W-30</v>
      </c>
      <c r="T2253" s="23" t="str">
        <f t="shared" si="281"/>
        <v>16</v>
      </c>
      <c r="U2253" s="23" t="str">
        <f t="shared" si="284"/>
        <v>N</v>
      </c>
      <c r="V2253" s="23" t="str">
        <f t="shared" si="282"/>
        <v>9</v>
      </c>
      <c r="W2253" s="23" t="str">
        <f t="shared" si="285"/>
        <v>W</v>
      </c>
      <c r="X2253" s="23" t="str">
        <f t="shared" si="286"/>
        <v>OK</v>
      </c>
      <c r="Y2253" s="184" t="str">
        <f t="shared" si="287"/>
        <v>L0009316</v>
      </c>
      <c r="Z2253" s="28"/>
      <c r="AA2253" s="28"/>
      <c r="AB2253" s="23"/>
    </row>
    <row r="2254" spans="1:28" ht="15">
      <c r="A2254" s="2" t="s">
        <v>8675</v>
      </c>
      <c r="B2254" s="79" t="s">
        <v>13</v>
      </c>
      <c r="C2254" s="2" t="s">
        <v>14</v>
      </c>
      <c r="D2254" s="23" t="s">
        <v>2380</v>
      </c>
      <c r="E2254" s="23" t="s">
        <v>1589</v>
      </c>
      <c r="F2254" s="23" t="s">
        <v>15</v>
      </c>
      <c r="G2254" s="23" t="s">
        <v>3479</v>
      </c>
      <c r="H2254" s="79" t="s">
        <v>3533</v>
      </c>
      <c r="I2254" s="2" t="s">
        <v>16</v>
      </c>
      <c r="J2254" s="81">
        <v>31.31</v>
      </c>
      <c r="K2254" s="76">
        <v>10</v>
      </c>
      <c r="L2254" s="80">
        <v>0.125</v>
      </c>
      <c r="M2254" s="82">
        <v>24174</v>
      </c>
      <c r="N2254" s="96" t="s">
        <v>5915</v>
      </c>
      <c r="O2254" s="23" t="s">
        <v>143</v>
      </c>
      <c r="P2254" s="23" t="s">
        <v>3466</v>
      </c>
      <c r="Q2254" s="23" t="s">
        <v>3473</v>
      </c>
      <c r="R2254" s="23" t="str">
        <f t="shared" si="283"/>
        <v>OK-Noble-16N-9W-30</v>
      </c>
      <c r="S2254" s="23" t="str">
        <f t="shared" si="280"/>
        <v>16N-9W-30</v>
      </c>
      <c r="T2254" s="23" t="str">
        <f t="shared" si="281"/>
        <v>16</v>
      </c>
      <c r="U2254" s="23" t="str">
        <f t="shared" si="284"/>
        <v>N</v>
      </c>
      <c r="V2254" s="23" t="str">
        <f t="shared" si="282"/>
        <v>9</v>
      </c>
      <c r="W2254" s="23" t="str">
        <f t="shared" si="285"/>
        <v>W</v>
      </c>
      <c r="X2254" s="23" t="str">
        <f t="shared" si="286"/>
        <v>OK</v>
      </c>
      <c r="Y2254" s="184" t="str">
        <f t="shared" si="287"/>
        <v>L0009317</v>
      </c>
      <c r="Z2254" s="28"/>
      <c r="AA2254" s="28"/>
      <c r="AB2254" s="23"/>
    </row>
    <row r="2255" spans="1:28" ht="15">
      <c r="A2255" s="23" t="s">
        <v>8676</v>
      </c>
      <c r="B2255" s="79" t="s">
        <v>13</v>
      </c>
      <c r="C2255" s="2" t="s">
        <v>14</v>
      </c>
      <c r="D2255" s="23" t="s">
        <v>2381</v>
      </c>
      <c r="E2255" s="23" t="s">
        <v>1589</v>
      </c>
      <c r="F2255" s="23" t="s">
        <v>15</v>
      </c>
      <c r="G2255" s="23" t="s">
        <v>3479</v>
      </c>
      <c r="H2255" s="79" t="s">
        <v>3533</v>
      </c>
      <c r="I2255" s="2" t="s">
        <v>16</v>
      </c>
      <c r="J2255" s="81">
        <v>32.33</v>
      </c>
      <c r="K2255" s="76">
        <v>1</v>
      </c>
      <c r="L2255" s="80">
        <v>0.125</v>
      </c>
      <c r="M2255" s="82">
        <v>20902</v>
      </c>
      <c r="N2255" s="96" t="s">
        <v>5916</v>
      </c>
      <c r="O2255" s="23" t="s">
        <v>143</v>
      </c>
      <c r="P2255" s="23" t="s">
        <v>3466</v>
      </c>
      <c r="Q2255" s="23" t="s">
        <v>3473</v>
      </c>
      <c r="R2255" s="23" t="str">
        <f t="shared" si="283"/>
        <v>OK-Noble-16N-9W-30</v>
      </c>
      <c r="S2255" s="23" t="str">
        <f t="shared" si="280"/>
        <v>16N-9W-30</v>
      </c>
      <c r="T2255" s="23" t="str">
        <f t="shared" si="281"/>
        <v>16</v>
      </c>
      <c r="U2255" s="23" t="str">
        <f t="shared" si="284"/>
        <v>N</v>
      </c>
      <c r="V2255" s="23" t="str">
        <f t="shared" si="282"/>
        <v>9</v>
      </c>
      <c r="W2255" s="23" t="str">
        <f t="shared" si="285"/>
        <v>W</v>
      </c>
      <c r="X2255" s="23" t="str">
        <f t="shared" si="286"/>
        <v>OK</v>
      </c>
      <c r="Y2255" s="184" t="str">
        <f t="shared" si="287"/>
        <v>L0009318</v>
      </c>
      <c r="Z2255" s="28"/>
      <c r="AA2255" s="28"/>
      <c r="AB2255" s="23"/>
    </row>
    <row r="2256" spans="1:28" ht="15">
      <c r="A2256" s="2" t="s">
        <v>8677</v>
      </c>
      <c r="B2256" s="79" t="s">
        <v>13</v>
      </c>
      <c r="C2256" s="2" t="s">
        <v>14</v>
      </c>
      <c r="D2256" s="23" t="s">
        <v>2382</v>
      </c>
      <c r="E2256" s="2" t="s">
        <v>354</v>
      </c>
      <c r="F2256" s="23" t="s">
        <v>15</v>
      </c>
      <c r="G2256" s="23" t="s">
        <v>3479</v>
      </c>
      <c r="H2256" s="79" t="s">
        <v>3533</v>
      </c>
      <c r="I2256" s="2" t="s">
        <v>16</v>
      </c>
      <c r="J2256" s="81">
        <v>35.11</v>
      </c>
      <c r="K2256" s="76">
        <v>3</v>
      </c>
      <c r="L2256" s="80">
        <v>0.125</v>
      </c>
      <c r="M2256" s="82">
        <v>21184</v>
      </c>
      <c r="N2256" s="96" t="s">
        <v>4870</v>
      </c>
      <c r="O2256" s="23" t="s">
        <v>143</v>
      </c>
      <c r="P2256" s="23" t="s">
        <v>3466</v>
      </c>
      <c r="Q2256" s="23" t="s">
        <v>3473</v>
      </c>
      <c r="R2256" s="23" t="str">
        <f t="shared" si="283"/>
        <v>OK-Noble-16N-9W-30</v>
      </c>
      <c r="S2256" s="23" t="str">
        <f t="shared" si="280"/>
        <v>16N-9W-30</v>
      </c>
      <c r="T2256" s="23" t="str">
        <f t="shared" si="281"/>
        <v>16</v>
      </c>
      <c r="U2256" s="23" t="str">
        <f t="shared" si="284"/>
        <v>N</v>
      </c>
      <c r="V2256" s="23" t="str">
        <f t="shared" si="282"/>
        <v>9</v>
      </c>
      <c r="W2256" s="23" t="str">
        <f t="shared" si="285"/>
        <v>W</v>
      </c>
      <c r="X2256" s="23" t="str">
        <f t="shared" si="286"/>
        <v>OK</v>
      </c>
      <c r="Y2256" s="184" t="str">
        <f t="shared" si="287"/>
        <v>L0009319</v>
      </c>
      <c r="Z2256" s="28"/>
      <c r="AA2256" s="28"/>
      <c r="AB2256" s="23"/>
    </row>
    <row r="2257" spans="1:28" ht="15">
      <c r="A2257" s="2" t="s">
        <v>8678</v>
      </c>
      <c r="B2257" s="79" t="s">
        <v>13</v>
      </c>
      <c r="C2257" s="2" t="s">
        <v>14</v>
      </c>
      <c r="D2257" s="23" t="s">
        <v>2383</v>
      </c>
      <c r="E2257" s="23" t="s">
        <v>2552</v>
      </c>
      <c r="F2257" s="23" t="s">
        <v>15</v>
      </c>
      <c r="G2257" s="23" t="s">
        <v>3479</v>
      </c>
      <c r="H2257" s="79" t="s">
        <v>3533</v>
      </c>
      <c r="I2257" s="2" t="s">
        <v>16</v>
      </c>
      <c r="J2257" s="81">
        <v>46.11</v>
      </c>
      <c r="K2257" s="76">
        <v>0.5</v>
      </c>
      <c r="L2257" s="80">
        <v>0.125</v>
      </c>
      <c r="M2257" s="82">
        <v>23893</v>
      </c>
      <c r="N2257" s="96" t="s">
        <v>4871</v>
      </c>
      <c r="O2257" s="23" t="s">
        <v>143</v>
      </c>
      <c r="P2257" s="23" t="s">
        <v>3466</v>
      </c>
      <c r="Q2257" s="23" t="s">
        <v>3473</v>
      </c>
      <c r="R2257" s="23" t="str">
        <f t="shared" si="283"/>
        <v>OK-Noble-16N-9W-30</v>
      </c>
      <c r="S2257" s="23" t="str">
        <f t="shared" si="280"/>
        <v>16N-9W-30</v>
      </c>
      <c r="T2257" s="23" t="str">
        <f t="shared" si="281"/>
        <v>16</v>
      </c>
      <c r="U2257" s="23" t="str">
        <f t="shared" si="284"/>
        <v>N</v>
      </c>
      <c r="V2257" s="23" t="str">
        <f t="shared" si="282"/>
        <v>9</v>
      </c>
      <c r="W2257" s="23" t="str">
        <f t="shared" si="285"/>
        <v>W</v>
      </c>
      <c r="X2257" s="23" t="str">
        <f t="shared" si="286"/>
        <v>OK</v>
      </c>
      <c r="Y2257" s="184" t="str">
        <f t="shared" si="287"/>
        <v>L0009320</v>
      </c>
      <c r="Z2257" s="28"/>
      <c r="AA2257" s="28"/>
      <c r="AB2257" s="23"/>
    </row>
    <row r="2258" spans="1:28" ht="15">
      <c r="A2258" s="23" t="s">
        <v>8679</v>
      </c>
      <c r="B2258" s="23" t="s">
        <v>13</v>
      </c>
      <c r="C2258" s="2" t="s">
        <v>14</v>
      </c>
      <c r="D2258" s="23" t="s">
        <v>2384</v>
      </c>
      <c r="E2258" s="23" t="s">
        <v>1589</v>
      </c>
      <c r="F2258" s="23" t="s">
        <v>15</v>
      </c>
      <c r="G2258" s="23" t="s">
        <v>3479</v>
      </c>
      <c r="H2258" s="23" t="s">
        <v>3533</v>
      </c>
      <c r="I2258" s="2" t="s">
        <v>16</v>
      </c>
      <c r="J2258" s="81">
        <v>41.12</v>
      </c>
      <c r="K2258" s="76">
        <v>0.5</v>
      </c>
      <c r="L2258" s="80">
        <v>0.125</v>
      </c>
      <c r="M2258" s="82">
        <v>26413</v>
      </c>
      <c r="N2258" s="96" t="s">
        <v>4872</v>
      </c>
      <c r="O2258" s="23" t="s">
        <v>143</v>
      </c>
      <c r="P2258" s="23" t="s">
        <v>3466</v>
      </c>
      <c r="Q2258" s="23" t="s">
        <v>3473</v>
      </c>
      <c r="R2258" s="23" t="str">
        <f t="shared" si="283"/>
        <v>OK-Noble-16N-9W-30</v>
      </c>
      <c r="S2258" s="23" t="str">
        <f t="shared" si="280"/>
        <v>16N-9W-30</v>
      </c>
      <c r="T2258" s="23" t="str">
        <f t="shared" si="281"/>
        <v>16</v>
      </c>
      <c r="U2258" s="23" t="str">
        <f t="shared" si="284"/>
        <v>N</v>
      </c>
      <c r="V2258" s="23" t="str">
        <f t="shared" si="282"/>
        <v>9</v>
      </c>
      <c r="W2258" s="23" t="str">
        <f t="shared" si="285"/>
        <v>W</v>
      </c>
      <c r="X2258" s="23" t="str">
        <f t="shared" si="286"/>
        <v>OK</v>
      </c>
      <c r="Y2258" s="184" t="str">
        <f t="shared" si="287"/>
        <v>L0009321</v>
      </c>
      <c r="Z2258" s="28"/>
      <c r="AA2258" s="28"/>
      <c r="AB2258" s="23"/>
    </row>
    <row r="2259" spans="1:28" ht="15">
      <c r="A2259" s="2" t="s">
        <v>8680</v>
      </c>
      <c r="B2259" s="23" t="s">
        <v>13</v>
      </c>
      <c r="C2259" s="2" t="s">
        <v>14</v>
      </c>
      <c r="D2259" s="23" t="s">
        <v>2385</v>
      </c>
      <c r="E2259" s="23" t="s">
        <v>2692</v>
      </c>
      <c r="F2259" s="23" t="s">
        <v>15</v>
      </c>
      <c r="G2259" s="23" t="s">
        <v>3477</v>
      </c>
      <c r="H2259" s="23" t="s">
        <v>3532</v>
      </c>
      <c r="I2259" s="2" t="s">
        <v>16</v>
      </c>
      <c r="J2259" s="81">
        <v>39.54</v>
      </c>
      <c r="K2259" s="76">
        <v>5.4166699999999999</v>
      </c>
      <c r="L2259" s="80">
        <v>0.2</v>
      </c>
      <c r="M2259" s="82">
        <v>43553</v>
      </c>
      <c r="N2259" s="96" t="s">
        <v>5917</v>
      </c>
      <c r="O2259" s="23" t="s">
        <v>140</v>
      </c>
      <c r="P2259" s="23" t="s">
        <v>3465</v>
      </c>
      <c r="Q2259" s="23" t="s">
        <v>3471</v>
      </c>
      <c r="R2259" s="23" t="str">
        <f t="shared" si="283"/>
        <v>OK-Canadian-15N-7W-17</v>
      </c>
      <c r="S2259" s="23" t="str">
        <f t="shared" si="280"/>
        <v>15N-7W-17</v>
      </c>
      <c r="T2259" s="23" t="str">
        <f t="shared" si="281"/>
        <v>15</v>
      </c>
      <c r="U2259" s="23" t="str">
        <f t="shared" si="284"/>
        <v>N</v>
      </c>
      <c r="V2259" s="23" t="str">
        <f t="shared" si="282"/>
        <v>7</v>
      </c>
      <c r="W2259" s="23" t="str">
        <f t="shared" si="285"/>
        <v>W</v>
      </c>
      <c r="X2259" s="23" t="str">
        <f t="shared" si="286"/>
        <v>OK</v>
      </c>
      <c r="Y2259" s="184" t="str">
        <f t="shared" si="287"/>
        <v>L0009322</v>
      </c>
      <c r="Z2259" s="28"/>
      <c r="AA2259" s="28"/>
      <c r="AB2259" s="23"/>
    </row>
    <row r="2260" spans="1:28" ht="15">
      <c r="A2260" s="2" t="s">
        <v>8681</v>
      </c>
      <c r="B2260" s="23" t="s">
        <v>13</v>
      </c>
      <c r="C2260" s="2" t="s">
        <v>14</v>
      </c>
      <c r="D2260" s="23" t="s">
        <v>2386</v>
      </c>
      <c r="E2260" s="23" t="s">
        <v>2404</v>
      </c>
      <c r="F2260" s="23" t="s">
        <v>15</v>
      </c>
      <c r="G2260" s="23" t="s">
        <v>3477</v>
      </c>
      <c r="H2260" s="23" t="s">
        <v>3534</v>
      </c>
      <c r="I2260" s="2" t="s">
        <v>16</v>
      </c>
      <c r="J2260" s="81">
        <v>163.9</v>
      </c>
      <c r="K2260" s="76">
        <v>0.1041</v>
      </c>
      <c r="L2260" s="80">
        <v>0.125</v>
      </c>
      <c r="M2260" s="82">
        <v>43581</v>
      </c>
      <c r="N2260" s="96" t="s">
        <v>5918</v>
      </c>
      <c r="O2260" s="23" t="s">
        <v>218</v>
      </c>
      <c r="P2260" s="23" t="s">
        <v>3465</v>
      </c>
      <c r="Q2260" s="23" t="s">
        <v>3471</v>
      </c>
      <c r="R2260" s="23" t="str">
        <f t="shared" si="283"/>
        <v>OK-Canadian-15N-7W-20</v>
      </c>
      <c r="S2260" s="23" t="str">
        <f t="shared" si="280"/>
        <v>15N-7W-20</v>
      </c>
      <c r="T2260" s="23" t="str">
        <f t="shared" si="281"/>
        <v>15</v>
      </c>
      <c r="U2260" s="23" t="str">
        <f t="shared" si="284"/>
        <v>N</v>
      </c>
      <c r="V2260" s="23" t="str">
        <f t="shared" si="282"/>
        <v>7</v>
      </c>
      <c r="W2260" s="23" t="str">
        <f t="shared" si="285"/>
        <v>W</v>
      </c>
      <c r="X2260" s="23" t="str">
        <f t="shared" si="286"/>
        <v>OK</v>
      </c>
      <c r="Y2260" s="184" t="str">
        <f t="shared" si="287"/>
        <v>L0009323</v>
      </c>
      <c r="Z2260" s="28"/>
      <c r="AA2260" s="28"/>
      <c r="AB2260" s="23"/>
    </row>
    <row r="2261" spans="1:28" ht="15">
      <c r="A2261" s="23" t="s">
        <v>8682</v>
      </c>
      <c r="B2261" s="23" t="s">
        <v>13</v>
      </c>
      <c r="C2261" s="2" t="s">
        <v>14</v>
      </c>
      <c r="D2261" s="23" t="s">
        <v>2387</v>
      </c>
      <c r="E2261" s="2" t="s">
        <v>354</v>
      </c>
      <c r="F2261" s="23" t="s">
        <v>15</v>
      </c>
      <c r="G2261" s="23" t="s">
        <v>3477</v>
      </c>
      <c r="H2261" s="23" t="s">
        <v>3534</v>
      </c>
      <c r="I2261" s="2" t="s">
        <v>16</v>
      </c>
      <c r="J2261" s="81">
        <v>166.72</v>
      </c>
      <c r="K2261" s="76">
        <v>0.66679999999999995</v>
      </c>
      <c r="L2261" s="80">
        <v>0.2</v>
      </c>
      <c r="M2261" s="78">
        <v>41032</v>
      </c>
      <c r="N2261" s="96" t="s">
        <v>4247</v>
      </c>
      <c r="O2261" s="23" t="s">
        <v>218</v>
      </c>
      <c r="P2261" s="23" t="s">
        <v>3465</v>
      </c>
      <c r="Q2261" s="23" t="s">
        <v>3471</v>
      </c>
      <c r="R2261" s="23" t="str">
        <f t="shared" si="283"/>
        <v>OK-Canadian-15N-7W-20</v>
      </c>
      <c r="S2261" s="23" t="str">
        <f t="shared" si="280"/>
        <v>15N-7W-20</v>
      </c>
      <c r="T2261" s="23" t="str">
        <f t="shared" si="281"/>
        <v>15</v>
      </c>
      <c r="U2261" s="23" t="str">
        <f t="shared" si="284"/>
        <v>N</v>
      </c>
      <c r="V2261" s="23" t="str">
        <f t="shared" si="282"/>
        <v>7</v>
      </c>
      <c r="W2261" s="23" t="str">
        <f t="shared" si="285"/>
        <v>W</v>
      </c>
      <c r="X2261" s="23" t="str">
        <f t="shared" si="286"/>
        <v>OK</v>
      </c>
      <c r="Y2261" s="184" t="str">
        <f t="shared" si="287"/>
        <v>L0009324</v>
      </c>
      <c r="Z2261" s="28"/>
      <c r="AA2261" s="28"/>
      <c r="AB2261" s="23"/>
    </row>
    <row r="2262" spans="1:28" ht="15">
      <c r="A2262" s="2" t="s">
        <v>8683</v>
      </c>
      <c r="B2262" s="23" t="s">
        <v>13</v>
      </c>
      <c r="C2262" s="2" t="s">
        <v>14</v>
      </c>
      <c r="D2262" s="23" t="s">
        <v>2388</v>
      </c>
      <c r="E2262" s="23" t="s">
        <v>2276</v>
      </c>
      <c r="F2262" s="23" t="s">
        <v>15</v>
      </c>
      <c r="G2262" s="23" t="s">
        <v>3477</v>
      </c>
      <c r="H2262" s="23" t="s">
        <v>3527</v>
      </c>
      <c r="I2262" s="2" t="s">
        <v>16</v>
      </c>
      <c r="J2262" s="81">
        <v>396.73</v>
      </c>
      <c r="K2262" s="76">
        <v>9.5594000000000001</v>
      </c>
      <c r="L2262" s="80">
        <v>0.2</v>
      </c>
      <c r="M2262" s="78">
        <v>43565</v>
      </c>
      <c r="N2262" s="96" t="s">
        <v>4873</v>
      </c>
      <c r="O2262" s="23" t="s">
        <v>177</v>
      </c>
      <c r="P2262" s="23" t="s">
        <v>3465</v>
      </c>
      <c r="Q2262" s="23" t="s">
        <v>3471</v>
      </c>
      <c r="R2262" s="23" t="str">
        <f t="shared" si="283"/>
        <v>OK-Canadian-15N-7W-18</v>
      </c>
      <c r="S2262" s="23" t="str">
        <f t="shared" si="280"/>
        <v>15N-7W-18</v>
      </c>
      <c r="T2262" s="23" t="str">
        <f t="shared" si="281"/>
        <v>15</v>
      </c>
      <c r="U2262" s="23" t="str">
        <f t="shared" si="284"/>
        <v>N</v>
      </c>
      <c r="V2262" s="23" t="str">
        <f t="shared" si="282"/>
        <v>7</v>
      </c>
      <c r="W2262" s="23" t="str">
        <f t="shared" si="285"/>
        <v>W</v>
      </c>
      <c r="X2262" s="23" t="str">
        <f t="shared" si="286"/>
        <v>OK</v>
      </c>
      <c r="Y2262" s="184" t="str">
        <f t="shared" si="287"/>
        <v>L0009325</v>
      </c>
      <c r="Z2262" s="28"/>
      <c r="AA2262" s="28"/>
      <c r="AB2262" s="23"/>
    </row>
    <row r="2263" spans="1:28" ht="15">
      <c r="A2263" s="2" t="s">
        <v>8684</v>
      </c>
      <c r="B2263" s="23" t="s">
        <v>13</v>
      </c>
      <c r="C2263" s="2" t="s">
        <v>14</v>
      </c>
      <c r="D2263" s="23" t="s">
        <v>2389</v>
      </c>
      <c r="E2263" s="23" t="s">
        <v>2552</v>
      </c>
      <c r="F2263" s="23" t="s">
        <v>15</v>
      </c>
      <c r="G2263" s="23" t="s">
        <v>3477</v>
      </c>
      <c r="H2263" s="23" t="s">
        <v>3527</v>
      </c>
      <c r="I2263" s="2" t="s">
        <v>16</v>
      </c>
      <c r="J2263" s="81">
        <v>439.38</v>
      </c>
      <c r="K2263" s="76">
        <v>9.5594000000000001</v>
      </c>
      <c r="L2263" s="80">
        <v>0.2</v>
      </c>
      <c r="M2263" s="82">
        <v>43561</v>
      </c>
      <c r="N2263" s="96" t="s">
        <v>4248</v>
      </c>
      <c r="O2263" s="23" t="s">
        <v>177</v>
      </c>
      <c r="P2263" s="23" t="s">
        <v>3465</v>
      </c>
      <c r="Q2263" s="23" t="s">
        <v>3471</v>
      </c>
      <c r="R2263" s="23" t="str">
        <f t="shared" si="283"/>
        <v>OK-Canadian-15N-7W-18</v>
      </c>
      <c r="S2263" s="23" t="str">
        <f t="shared" si="280"/>
        <v>15N-7W-18</v>
      </c>
      <c r="T2263" s="23" t="str">
        <f t="shared" si="281"/>
        <v>15</v>
      </c>
      <c r="U2263" s="23" t="str">
        <f t="shared" si="284"/>
        <v>N</v>
      </c>
      <c r="V2263" s="23" t="str">
        <f t="shared" si="282"/>
        <v>7</v>
      </c>
      <c r="W2263" s="23" t="str">
        <f t="shared" si="285"/>
        <v>W</v>
      </c>
      <c r="X2263" s="23" t="str">
        <f t="shared" si="286"/>
        <v>OK</v>
      </c>
      <c r="Y2263" s="184" t="str">
        <f t="shared" si="287"/>
        <v>L0009326</v>
      </c>
      <c r="Z2263" s="28"/>
      <c r="AA2263" s="28"/>
      <c r="AB2263" s="23"/>
    </row>
    <row r="2264" spans="1:28" ht="15">
      <c r="A2264" s="23" t="s">
        <v>8685</v>
      </c>
      <c r="B2264" s="79" t="s">
        <v>13</v>
      </c>
      <c r="C2264" s="2" t="s">
        <v>14</v>
      </c>
      <c r="D2264" s="23" t="s">
        <v>2390</v>
      </c>
      <c r="E2264" s="2" t="s">
        <v>553</v>
      </c>
      <c r="F2264" s="23" t="s">
        <v>15</v>
      </c>
      <c r="G2264" s="23" t="s">
        <v>3477</v>
      </c>
      <c r="H2264" s="79" t="s">
        <v>3534</v>
      </c>
      <c r="I2264" s="2" t="s">
        <v>16</v>
      </c>
      <c r="J2264" s="81">
        <v>161.47</v>
      </c>
      <c r="K2264" s="76">
        <v>0.1041</v>
      </c>
      <c r="L2264" s="80">
        <v>0.2</v>
      </c>
      <c r="M2264" s="82">
        <v>43573</v>
      </c>
      <c r="N2264" s="96" t="s">
        <v>4187</v>
      </c>
      <c r="O2264" s="23" t="s">
        <v>218</v>
      </c>
      <c r="P2264" s="23" t="s">
        <v>3465</v>
      </c>
      <c r="Q2264" s="23" t="s">
        <v>3471</v>
      </c>
      <c r="R2264" s="23" t="str">
        <f t="shared" si="283"/>
        <v>OK-Canadian-15N-7W-20</v>
      </c>
      <c r="S2264" s="23" t="str">
        <f t="shared" si="280"/>
        <v>15N-7W-20</v>
      </c>
      <c r="T2264" s="23" t="str">
        <f t="shared" si="281"/>
        <v>15</v>
      </c>
      <c r="U2264" s="23" t="str">
        <f t="shared" si="284"/>
        <v>N</v>
      </c>
      <c r="V2264" s="23" t="str">
        <f t="shared" si="282"/>
        <v>7</v>
      </c>
      <c r="W2264" s="23" t="str">
        <f t="shared" si="285"/>
        <v>W</v>
      </c>
      <c r="X2264" s="23" t="str">
        <f t="shared" si="286"/>
        <v>OK</v>
      </c>
      <c r="Y2264" s="184" t="str">
        <f t="shared" si="287"/>
        <v>L0009327</v>
      </c>
      <c r="Z2264" s="28"/>
      <c r="AA2264" s="28"/>
      <c r="AB2264" s="23"/>
    </row>
    <row r="2265" spans="1:28" ht="15">
      <c r="A2265" s="2" t="s">
        <v>8686</v>
      </c>
      <c r="B2265" s="23" t="s">
        <v>13</v>
      </c>
      <c r="C2265" s="2" t="s">
        <v>14</v>
      </c>
      <c r="D2265" s="23" t="s">
        <v>2391</v>
      </c>
      <c r="E2265" s="2" t="s">
        <v>553</v>
      </c>
      <c r="F2265" s="23" t="s">
        <v>15</v>
      </c>
      <c r="G2265" s="23" t="s">
        <v>3479</v>
      </c>
      <c r="H2265" s="23" t="s">
        <v>3533</v>
      </c>
      <c r="I2265" s="2" t="s">
        <v>16</v>
      </c>
      <c r="J2265" s="81">
        <v>92.03</v>
      </c>
      <c r="K2265" s="76">
        <v>0.5</v>
      </c>
      <c r="L2265" s="80">
        <v>0.2</v>
      </c>
      <c r="M2265" s="78">
        <v>41073</v>
      </c>
      <c r="N2265" s="94" t="s">
        <v>4249</v>
      </c>
      <c r="O2265" s="23" t="s">
        <v>143</v>
      </c>
      <c r="P2265" s="23" t="s">
        <v>3466</v>
      </c>
      <c r="Q2265" s="23" t="s">
        <v>3473</v>
      </c>
      <c r="R2265" s="23" t="str">
        <f t="shared" si="283"/>
        <v>OK-Noble-16N-9W-30</v>
      </c>
      <c r="S2265" s="23" t="str">
        <f t="shared" si="280"/>
        <v>16N-9W-30</v>
      </c>
      <c r="T2265" s="23" t="str">
        <f t="shared" si="281"/>
        <v>16</v>
      </c>
      <c r="U2265" s="23" t="str">
        <f t="shared" si="284"/>
        <v>N</v>
      </c>
      <c r="V2265" s="23" t="str">
        <f t="shared" si="282"/>
        <v>9</v>
      </c>
      <c r="W2265" s="23" t="str">
        <f t="shared" si="285"/>
        <v>W</v>
      </c>
      <c r="X2265" s="23" t="str">
        <f t="shared" si="286"/>
        <v>OK</v>
      </c>
      <c r="Y2265" s="184" t="str">
        <f t="shared" si="287"/>
        <v>L0009328</v>
      </c>
      <c r="Z2265" s="28"/>
      <c r="AA2265" s="28"/>
      <c r="AB2265" s="23"/>
    </row>
    <row r="2266" spans="1:28" ht="15">
      <c r="A2266" s="2" t="s">
        <v>8687</v>
      </c>
      <c r="B2266" s="79" t="s">
        <v>13</v>
      </c>
      <c r="C2266" s="2" t="s">
        <v>14</v>
      </c>
      <c r="D2266" s="23" t="s">
        <v>448</v>
      </c>
      <c r="E2266" s="23" t="s">
        <v>2147</v>
      </c>
      <c r="F2266" s="23" t="s">
        <v>15</v>
      </c>
      <c r="G2266" s="23" t="s">
        <v>3477</v>
      </c>
      <c r="H2266" s="79" t="s">
        <v>3534</v>
      </c>
      <c r="I2266" s="2" t="s">
        <v>16</v>
      </c>
      <c r="J2266" s="81">
        <v>10.31</v>
      </c>
      <c r="K2266" s="76">
        <v>1.25</v>
      </c>
      <c r="L2266" s="80">
        <v>0.1875</v>
      </c>
      <c r="M2266" s="78">
        <v>43578</v>
      </c>
      <c r="N2266" s="96" t="s">
        <v>4248</v>
      </c>
      <c r="O2266" s="23" t="s">
        <v>218</v>
      </c>
      <c r="P2266" s="23" t="s">
        <v>3465</v>
      </c>
      <c r="Q2266" s="23" t="s">
        <v>3471</v>
      </c>
      <c r="R2266" s="23" t="str">
        <f t="shared" si="283"/>
        <v>OK-Canadian-15N-7W-20</v>
      </c>
      <c r="S2266" s="23" t="str">
        <f t="shared" si="280"/>
        <v>15N-7W-20</v>
      </c>
      <c r="T2266" s="23" t="str">
        <f t="shared" si="281"/>
        <v>15</v>
      </c>
      <c r="U2266" s="23" t="str">
        <f t="shared" si="284"/>
        <v>N</v>
      </c>
      <c r="V2266" s="23" t="str">
        <f t="shared" si="282"/>
        <v>7</v>
      </c>
      <c r="W2266" s="23" t="str">
        <f t="shared" si="285"/>
        <v>W</v>
      </c>
      <c r="X2266" s="23" t="str">
        <f t="shared" si="286"/>
        <v>OK</v>
      </c>
      <c r="Y2266" s="184" t="str">
        <f t="shared" si="287"/>
        <v>L0009329</v>
      </c>
      <c r="Z2266" s="28"/>
      <c r="AA2266" s="28"/>
      <c r="AB2266" s="23"/>
    </row>
    <row r="2267" spans="1:28" ht="15">
      <c r="A2267" s="23" t="s">
        <v>8688</v>
      </c>
      <c r="B2267" s="79" t="s">
        <v>13</v>
      </c>
      <c r="C2267" s="2" t="s">
        <v>14</v>
      </c>
      <c r="D2267" s="23" t="s">
        <v>2392</v>
      </c>
      <c r="E2267" s="23" t="s">
        <v>3188</v>
      </c>
      <c r="F2267" s="23" t="s">
        <v>15</v>
      </c>
      <c r="G2267" s="23" t="s">
        <v>3479</v>
      </c>
      <c r="H2267" s="79" t="s">
        <v>3533</v>
      </c>
      <c r="I2267" s="2" t="s">
        <v>16</v>
      </c>
      <c r="J2267" s="81">
        <v>40.75</v>
      </c>
      <c r="K2267" s="76">
        <v>7.5</v>
      </c>
      <c r="L2267" s="80">
        <v>0.2</v>
      </c>
      <c r="M2267" s="82">
        <v>43590</v>
      </c>
      <c r="N2267" s="96" t="s">
        <v>5919</v>
      </c>
      <c r="O2267" s="23" t="s">
        <v>143</v>
      </c>
      <c r="P2267" s="23" t="s">
        <v>3466</v>
      </c>
      <c r="Q2267" s="23" t="s">
        <v>3473</v>
      </c>
      <c r="R2267" s="23" t="str">
        <f t="shared" si="283"/>
        <v>OK-Noble-16N-9W-30</v>
      </c>
      <c r="S2267" s="23" t="str">
        <f t="shared" si="280"/>
        <v>16N-9W-30</v>
      </c>
      <c r="T2267" s="23" t="str">
        <f t="shared" si="281"/>
        <v>16</v>
      </c>
      <c r="U2267" s="23" t="str">
        <f t="shared" si="284"/>
        <v>N</v>
      </c>
      <c r="V2267" s="23" t="str">
        <f t="shared" si="282"/>
        <v>9</v>
      </c>
      <c r="W2267" s="23" t="str">
        <f t="shared" si="285"/>
        <v>W</v>
      </c>
      <c r="X2267" s="23" t="str">
        <f t="shared" si="286"/>
        <v>OK</v>
      </c>
      <c r="Y2267" s="184" t="str">
        <f t="shared" si="287"/>
        <v>L0009330</v>
      </c>
      <c r="Z2267" s="28"/>
      <c r="AA2267" s="28"/>
      <c r="AB2267" s="23"/>
    </row>
    <row r="2268" spans="1:28" ht="15">
      <c r="A2268" s="2" t="s">
        <v>8689</v>
      </c>
      <c r="B2268" s="79" t="s">
        <v>13</v>
      </c>
      <c r="C2268" s="2" t="s">
        <v>14</v>
      </c>
      <c r="D2268" s="23" t="s">
        <v>2393</v>
      </c>
      <c r="E2268" s="2" t="s">
        <v>616</v>
      </c>
      <c r="F2268" s="23" t="s">
        <v>15</v>
      </c>
      <c r="G2268" s="23" t="s">
        <v>3479</v>
      </c>
      <c r="H2268" s="79" t="s">
        <v>3533</v>
      </c>
      <c r="I2268" s="2" t="s">
        <v>16</v>
      </c>
      <c r="J2268" s="81">
        <v>41.58</v>
      </c>
      <c r="K2268" s="76">
        <v>20</v>
      </c>
      <c r="L2268" s="80">
        <v>0.2</v>
      </c>
      <c r="M2268" s="82">
        <v>43596</v>
      </c>
      <c r="N2268" s="96" t="s">
        <v>5920</v>
      </c>
      <c r="O2268" s="23" t="s">
        <v>143</v>
      </c>
      <c r="P2268" s="23" t="s">
        <v>3466</v>
      </c>
      <c r="Q2268" s="23" t="s">
        <v>3473</v>
      </c>
      <c r="R2268" s="23" t="str">
        <f t="shared" si="283"/>
        <v>OK-Noble-16N-9W-30</v>
      </c>
      <c r="S2268" s="23" t="str">
        <f t="shared" si="280"/>
        <v>16N-9W-30</v>
      </c>
      <c r="T2268" s="23" t="str">
        <f t="shared" si="281"/>
        <v>16</v>
      </c>
      <c r="U2268" s="23" t="str">
        <f t="shared" si="284"/>
        <v>N</v>
      </c>
      <c r="V2268" s="23" t="str">
        <f t="shared" si="282"/>
        <v>9</v>
      </c>
      <c r="W2268" s="23" t="str">
        <f t="shared" si="285"/>
        <v>W</v>
      </c>
      <c r="X2268" s="23" t="str">
        <f t="shared" si="286"/>
        <v>OK</v>
      </c>
      <c r="Y2268" s="184" t="str">
        <f t="shared" si="287"/>
        <v>L0009331</v>
      </c>
      <c r="Z2268" s="28"/>
      <c r="AA2268" s="28"/>
      <c r="AB2268" s="23"/>
    </row>
    <row r="2269" spans="1:28" ht="15">
      <c r="A2269" s="2" t="s">
        <v>8690</v>
      </c>
      <c r="B2269" s="79" t="s">
        <v>13</v>
      </c>
      <c r="C2269" s="2" t="s">
        <v>14</v>
      </c>
      <c r="D2269" s="23" t="s">
        <v>2394</v>
      </c>
      <c r="E2269" s="23" t="s">
        <v>2276</v>
      </c>
      <c r="F2269" s="23" t="s">
        <v>15</v>
      </c>
      <c r="G2269" s="23" t="s">
        <v>3479</v>
      </c>
      <c r="H2269" s="79" t="s">
        <v>3533</v>
      </c>
      <c r="I2269" s="2" t="s">
        <v>16</v>
      </c>
      <c r="J2269" s="81">
        <v>38.68</v>
      </c>
      <c r="K2269" s="76">
        <v>3.75</v>
      </c>
      <c r="L2269" s="80">
        <v>0.2</v>
      </c>
      <c r="M2269" s="78">
        <v>41074</v>
      </c>
      <c r="N2269" s="96" t="s">
        <v>5921</v>
      </c>
      <c r="O2269" s="23" t="s">
        <v>143</v>
      </c>
      <c r="P2269" s="23" t="s">
        <v>3466</v>
      </c>
      <c r="Q2269" s="23" t="s">
        <v>3473</v>
      </c>
      <c r="R2269" s="23" t="str">
        <f t="shared" si="283"/>
        <v>OK-Noble-16N-9W-30</v>
      </c>
      <c r="S2269" s="23" t="str">
        <f t="shared" si="280"/>
        <v>16N-9W-30</v>
      </c>
      <c r="T2269" s="23" t="str">
        <f t="shared" si="281"/>
        <v>16</v>
      </c>
      <c r="U2269" s="23" t="str">
        <f t="shared" si="284"/>
        <v>N</v>
      </c>
      <c r="V2269" s="23" t="str">
        <f t="shared" si="282"/>
        <v>9</v>
      </c>
      <c r="W2269" s="23" t="str">
        <f t="shared" si="285"/>
        <v>W</v>
      </c>
      <c r="X2269" s="23" t="str">
        <f t="shared" si="286"/>
        <v>OK</v>
      </c>
      <c r="Y2269" s="184" t="str">
        <f t="shared" si="287"/>
        <v>L0009332</v>
      </c>
      <c r="Z2269" s="28"/>
      <c r="AA2269" s="28"/>
      <c r="AB2269" s="23"/>
    </row>
    <row r="2270" spans="1:28" ht="15">
      <c r="A2270" s="23" t="s">
        <v>8691</v>
      </c>
      <c r="B2270" s="79" t="s">
        <v>13</v>
      </c>
      <c r="C2270" s="2" t="s">
        <v>14</v>
      </c>
      <c r="D2270" s="23" t="s">
        <v>2395</v>
      </c>
      <c r="E2270" s="23" t="s">
        <v>3188</v>
      </c>
      <c r="F2270" s="23" t="s">
        <v>15</v>
      </c>
      <c r="G2270" s="23" t="s">
        <v>3479</v>
      </c>
      <c r="H2270" s="79" t="s">
        <v>3533</v>
      </c>
      <c r="I2270" s="2" t="s">
        <v>16</v>
      </c>
      <c r="J2270" s="81">
        <v>38.79</v>
      </c>
      <c r="K2270" s="76">
        <v>3.75</v>
      </c>
      <c r="L2270" s="80">
        <v>0.2</v>
      </c>
      <c r="M2270" s="78">
        <v>43594</v>
      </c>
      <c r="N2270" s="96" t="s">
        <v>5922</v>
      </c>
      <c r="O2270" s="23" t="s">
        <v>143</v>
      </c>
      <c r="P2270" s="23" t="s">
        <v>3466</v>
      </c>
      <c r="Q2270" s="23" t="s">
        <v>3473</v>
      </c>
      <c r="R2270" s="23" t="str">
        <f t="shared" si="283"/>
        <v>OK-Noble-16N-9W-30</v>
      </c>
      <c r="S2270" s="23" t="str">
        <f t="shared" si="280"/>
        <v>16N-9W-30</v>
      </c>
      <c r="T2270" s="23" t="str">
        <f t="shared" si="281"/>
        <v>16</v>
      </c>
      <c r="U2270" s="23" t="str">
        <f t="shared" si="284"/>
        <v>N</v>
      </c>
      <c r="V2270" s="23" t="str">
        <f t="shared" si="282"/>
        <v>9</v>
      </c>
      <c r="W2270" s="23" t="str">
        <f t="shared" si="285"/>
        <v>W</v>
      </c>
      <c r="X2270" s="23" t="str">
        <f t="shared" si="286"/>
        <v>OK</v>
      </c>
      <c r="Y2270" s="184" t="str">
        <f t="shared" si="287"/>
        <v>L0009333</v>
      </c>
      <c r="Z2270" s="28"/>
      <c r="AA2270" s="28"/>
      <c r="AB2270" s="23"/>
    </row>
    <row r="2271" spans="1:28" ht="15">
      <c r="A2271" s="2" t="s">
        <v>8692</v>
      </c>
      <c r="B2271" s="23" t="s">
        <v>13</v>
      </c>
      <c r="C2271" s="2" t="s">
        <v>14</v>
      </c>
      <c r="D2271" s="23" t="s">
        <v>2396</v>
      </c>
      <c r="E2271" s="23" t="s">
        <v>2276</v>
      </c>
      <c r="F2271" s="23" t="s">
        <v>15</v>
      </c>
      <c r="G2271" s="23" t="s">
        <v>3479</v>
      </c>
      <c r="H2271" s="23" t="s">
        <v>3533</v>
      </c>
      <c r="I2271" s="2" t="s">
        <v>16</v>
      </c>
      <c r="J2271" s="81">
        <v>0</v>
      </c>
      <c r="K2271" s="76">
        <v>0</v>
      </c>
      <c r="L2271" s="80">
        <v>0.2</v>
      </c>
      <c r="M2271" s="82">
        <v>43567</v>
      </c>
      <c r="N2271" s="96" t="s">
        <v>5923</v>
      </c>
      <c r="O2271" s="23" t="s">
        <v>143</v>
      </c>
      <c r="P2271" s="23" t="s">
        <v>3466</v>
      </c>
      <c r="Q2271" s="23" t="s">
        <v>3473</v>
      </c>
      <c r="R2271" s="23" t="str">
        <f t="shared" si="283"/>
        <v>OK-Noble-16N-9W-30</v>
      </c>
      <c r="S2271" s="23" t="str">
        <f t="shared" si="280"/>
        <v>16N-9W-30</v>
      </c>
      <c r="T2271" s="23" t="str">
        <f t="shared" si="281"/>
        <v>16</v>
      </c>
      <c r="U2271" s="23" t="str">
        <f t="shared" si="284"/>
        <v>N</v>
      </c>
      <c r="V2271" s="23" t="str">
        <f t="shared" si="282"/>
        <v>9</v>
      </c>
      <c r="W2271" s="23" t="str">
        <f t="shared" si="285"/>
        <v>W</v>
      </c>
      <c r="X2271" s="23" t="str">
        <f t="shared" si="286"/>
        <v>OK</v>
      </c>
      <c r="Y2271" s="184" t="str">
        <f t="shared" si="287"/>
        <v>L0009334</v>
      </c>
      <c r="Z2271" s="28"/>
      <c r="AA2271" s="28"/>
      <c r="AB2271" s="23"/>
    </row>
    <row r="2272" spans="1:28" ht="15">
      <c r="A2272" s="2" t="s">
        <v>8693</v>
      </c>
      <c r="B2272" s="79" t="s">
        <v>13</v>
      </c>
      <c r="C2272" s="2" t="s">
        <v>14</v>
      </c>
      <c r="D2272" s="23" t="s">
        <v>2397</v>
      </c>
      <c r="E2272" s="2" t="s">
        <v>354</v>
      </c>
      <c r="F2272" s="23" t="s">
        <v>15</v>
      </c>
      <c r="G2272" s="23" t="s">
        <v>3477</v>
      </c>
      <c r="H2272" s="79" t="s">
        <v>3527</v>
      </c>
      <c r="I2272" s="2" t="s">
        <v>16</v>
      </c>
      <c r="J2272" s="81">
        <v>163.13999999999999</v>
      </c>
      <c r="K2272" s="76">
        <v>2.5396831999999998</v>
      </c>
      <c r="L2272" s="80">
        <v>0.1875</v>
      </c>
      <c r="M2272" s="82">
        <v>43595</v>
      </c>
      <c r="N2272" s="96" t="s">
        <v>4874</v>
      </c>
      <c r="O2272" s="23" t="s">
        <v>177</v>
      </c>
      <c r="P2272" s="23" t="s">
        <v>3465</v>
      </c>
      <c r="Q2272" s="23" t="s">
        <v>3471</v>
      </c>
      <c r="R2272" s="23" t="str">
        <f t="shared" si="283"/>
        <v>OK-Canadian-15N-7W-18</v>
      </c>
      <c r="S2272" s="23" t="str">
        <f t="shared" si="280"/>
        <v>15N-7W-18</v>
      </c>
      <c r="T2272" s="23" t="str">
        <f t="shared" si="281"/>
        <v>15</v>
      </c>
      <c r="U2272" s="23" t="str">
        <f t="shared" si="284"/>
        <v>N</v>
      </c>
      <c r="V2272" s="23" t="str">
        <f t="shared" si="282"/>
        <v>7</v>
      </c>
      <c r="W2272" s="23" t="str">
        <f t="shared" si="285"/>
        <v>W</v>
      </c>
      <c r="X2272" s="23" t="str">
        <f t="shared" si="286"/>
        <v>OK</v>
      </c>
      <c r="Y2272" s="184" t="str">
        <f t="shared" si="287"/>
        <v>L0009335</v>
      </c>
      <c r="Z2272" s="28"/>
      <c r="AA2272" s="28"/>
      <c r="AB2272" s="23"/>
    </row>
    <row r="2273" spans="1:28" ht="15">
      <c r="A2273" s="23" t="s">
        <v>8694</v>
      </c>
      <c r="B2273" s="79" t="s">
        <v>13</v>
      </c>
      <c r="C2273" s="2" t="s">
        <v>14</v>
      </c>
      <c r="D2273" s="23" t="s">
        <v>2398</v>
      </c>
      <c r="E2273" s="23" t="s">
        <v>3188</v>
      </c>
      <c r="F2273" s="23" t="s">
        <v>15</v>
      </c>
      <c r="G2273" s="23" t="s">
        <v>3479</v>
      </c>
      <c r="H2273" s="79" t="s">
        <v>3533</v>
      </c>
      <c r="I2273" s="2" t="s">
        <v>16</v>
      </c>
      <c r="J2273" s="81">
        <v>176.21</v>
      </c>
      <c r="K2273" s="76">
        <v>0</v>
      </c>
      <c r="L2273" s="80">
        <v>0.2</v>
      </c>
      <c r="M2273" s="78">
        <v>41054</v>
      </c>
      <c r="N2273" s="96" t="s">
        <v>5924</v>
      </c>
      <c r="O2273" s="23" t="s">
        <v>143</v>
      </c>
      <c r="P2273" s="23" t="s">
        <v>3466</v>
      </c>
      <c r="Q2273" s="23" t="s">
        <v>3473</v>
      </c>
      <c r="R2273" s="23" t="str">
        <f t="shared" si="283"/>
        <v>OK-Noble-16N-9W-30</v>
      </c>
      <c r="S2273" s="23" t="str">
        <f t="shared" si="280"/>
        <v>16N-9W-30</v>
      </c>
      <c r="T2273" s="23" t="str">
        <f t="shared" si="281"/>
        <v>16</v>
      </c>
      <c r="U2273" s="23" t="str">
        <f t="shared" si="284"/>
        <v>N</v>
      </c>
      <c r="V2273" s="23" t="str">
        <f t="shared" si="282"/>
        <v>9</v>
      </c>
      <c r="W2273" s="23" t="str">
        <f t="shared" si="285"/>
        <v>W</v>
      </c>
      <c r="X2273" s="23" t="str">
        <f t="shared" si="286"/>
        <v>OK</v>
      </c>
      <c r="Y2273" s="184" t="str">
        <f t="shared" si="287"/>
        <v>L0009336</v>
      </c>
      <c r="Z2273" s="28"/>
      <c r="AA2273" s="28"/>
      <c r="AB2273" s="23"/>
    </row>
    <row r="2274" spans="1:28" ht="15">
      <c r="A2274" s="2" t="s">
        <v>8695</v>
      </c>
      <c r="B2274" s="23" t="s">
        <v>13</v>
      </c>
      <c r="C2274" s="2" t="s">
        <v>14</v>
      </c>
      <c r="D2274" s="23" t="s">
        <v>2399</v>
      </c>
      <c r="E2274" s="23" t="s">
        <v>201</v>
      </c>
      <c r="F2274" s="23" t="s">
        <v>15</v>
      </c>
      <c r="G2274" s="23" t="s">
        <v>3479</v>
      </c>
      <c r="H2274" s="23" t="s">
        <v>3533</v>
      </c>
      <c r="I2274" s="2" t="s">
        <v>16</v>
      </c>
      <c r="J2274" s="81">
        <v>71.44</v>
      </c>
      <c r="K2274" s="76">
        <v>35</v>
      </c>
      <c r="L2274" s="80">
        <v>0.1875</v>
      </c>
      <c r="M2274" s="78">
        <v>43574</v>
      </c>
      <c r="N2274" s="96" t="s">
        <v>5925</v>
      </c>
      <c r="O2274" s="23" t="s">
        <v>143</v>
      </c>
      <c r="P2274" s="23" t="s">
        <v>3466</v>
      </c>
      <c r="Q2274" s="23" t="s">
        <v>3473</v>
      </c>
      <c r="R2274" s="23" t="str">
        <f t="shared" si="283"/>
        <v>OK-Noble-16N-9W-30</v>
      </c>
      <c r="S2274" s="23" t="str">
        <f t="shared" si="280"/>
        <v>16N-9W-30</v>
      </c>
      <c r="T2274" s="23" t="str">
        <f t="shared" si="281"/>
        <v>16</v>
      </c>
      <c r="U2274" s="23" t="str">
        <f t="shared" si="284"/>
        <v>N</v>
      </c>
      <c r="V2274" s="23" t="str">
        <f t="shared" si="282"/>
        <v>9</v>
      </c>
      <c r="W2274" s="23" t="str">
        <f t="shared" si="285"/>
        <v>W</v>
      </c>
      <c r="X2274" s="23" t="str">
        <f t="shared" si="286"/>
        <v>OK</v>
      </c>
      <c r="Y2274" s="184" t="str">
        <f t="shared" si="287"/>
        <v>L0009337</v>
      </c>
      <c r="Z2274" s="28"/>
      <c r="AA2274" s="28"/>
      <c r="AB2274" s="23"/>
    </row>
    <row r="2275" spans="1:28" ht="15">
      <c r="A2275" s="2" t="s">
        <v>8696</v>
      </c>
      <c r="B2275" s="23" t="s">
        <v>13</v>
      </c>
      <c r="C2275" s="2" t="s">
        <v>14</v>
      </c>
      <c r="D2275" s="23" t="s">
        <v>2400</v>
      </c>
      <c r="E2275" s="23" t="s">
        <v>2552</v>
      </c>
      <c r="F2275" s="23" t="s">
        <v>15</v>
      </c>
      <c r="G2275" s="23" t="s">
        <v>3477</v>
      </c>
      <c r="H2275" s="23" t="s">
        <v>3527</v>
      </c>
      <c r="I2275" s="2" t="s">
        <v>16</v>
      </c>
      <c r="J2275" s="81">
        <v>173</v>
      </c>
      <c r="K2275" s="76">
        <v>2.5396831999999998</v>
      </c>
      <c r="L2275" s="80">
        <v>0.1875</v>
      </c>
      <c r="M2275" s="82">
        <v>43532</v>
      </c>
      <c r="N2275" s="96" t="s">
        <v>4250</v>
      </c>
      <c r="O2275" s="23" t="s">
        <v>177</v>
      </c>
      <c r="P2275" s="23" t="s">
        <v>3465</v>
      </c>
      <c r="Q2275" s="23" t="s">
        <v>3471</v>
      </c>
      <c r="R2275" s="23" t="str">
        <f t="shared" si="283"/>
        <v>OK-Canadian-15N-7W-18</v>
      </c>
      <c r="S2275" s="23" t="str">
        <f t="shared" si="280"/>
        <v>15N-7W-18</v>
      </c>
      <c r="T2275" s="23" t="str">
        <f t="shared" si="281"/>
        <v>15</v>
      </c>
      <c r="U2275" s="23" t="str">
        <f t="shared" si="284"/>
        <v>N</v>
      </c>
      <c r="V2275" s="23" t="str">
        <f t="shared" si="282"/>
        <v>7</v>
      </c>
      <c r="W2275" s="23" t="str">
        <f t="shared" si="285"/>
        <v>W</v>
      </c>
      <c r="X2275" s="23" t="str">
        <f t="shared" si="286"/>
        <v>OK</v>
      </c>
      <c r="Y2275" s="184" t="str">
        <f t="shared" si="287"/>
        <v>L0009338</v>
      </c>
      <c r="Z2275" s="28"/>
      <c r="AA2275" s="28"/>
      <c r="AB2275" s="23"/>
    </row>
    <row r="2276" spans="1:28" ht="15">
      <c r="A2276" s="23" t="s">
        <v>8697</v>
      </c>
      <c r="B2276" s="79" t="s">
        <v>13</v>
      </c>
      <c r="C2276" s="2" t="s">
        <v>14</v>
      </c>
      <c r="D2276" s="23" t="s">
        <v>2401</v>
      </c>
      <c r="E2276" s="2" t="s">
        <v>1177</v>
      </c>
      <c r="F2276" s="23" t="s">
        <v>15</v>
      </c>
      <c r="G2276" s="23" t="s">
        <v>3477</v>
      </c>
      <c r="H2276" s="79" t="s">
        <v>3527</v>
      </c>
      <c r="I2276" s="2" t="s">
        <v>16</v>
      </c>
      <c r="J2276" s="81">
        <v>159.59</v>
      </c>
      <c r="K2276" s="76">
        <v>2.5396831999999998</v>
      </c>
      <c r="L2276" s="80">
        <v>0.1875</v>
      </c>
      <c r="M2276" s="82">
        <v>43546</v>
      </c>
      <c r="N2276" s="96" t="s">
        <v>4251</v>
      </c>
      <c r="O2276" s="23" t="s">
        <v>177</v>
      </c>
      <c r="P2276" s="23" t="s">
        <v>3465</v>
      </c>
      <c r="Q2276" s="23" t="s">
        <v>3471</v>
      </c>
      <c r="R2276" s="23" t="str">
        <f t="shared" si="283"/>
        <v>OK-Canadian-15N-7W-18</v>
      </c>
      <c r="S2276" s="23" t="str">
        <f t="shared" si="280"/>
        <v>15N-7W-18</v>
      </c>
      <c r="T2276" s="23" t="str">
        <f t="shared" si="281"/>
        <v>15</v>
      </c>
      <c r="U2276" s="23" t="str">
        <f t="shared" si="284"/>
        <v>N</v>
      </c>
      <c r="V2276" s="23" t="str">
        <f t="shared" si="282"/>
        <v>7</v>
      </c>
      <c r="W2276" s="23" t="str">
        <f t="shared" si="285"/>
        <v>W</v>
      </c>
      <c r="X2276" s="23" t="str">
        <f t="shared" si="286"/>
        <v>OK</v>
      </c>
      <c r="Y2276" s="184" t="str">
        <f t="shared" si="287"/>
        <v>L0009339</v>
      </c>
      <c r="Z2276" s="28"/>
      <c r="AA2276" s="28"/>
      <c r="AB2276" s="23"/>
    </row>
    <row r="2277" spans="1:28" ht="15">
      <c r="A2277" s="2" t="s">
        <v>8698</v>
      </c>
      <c r="B2277" s="23" t="s">
        <v>13</v>
      </c>
      <c r="C2277" s="2" t="s">
        <v>14</v>
      </c>
      <c r="D2277" s="23" t="s">
        <v>2402</v>
      </c>
      <c r="E2277" s="2" t="s">
        <v>955</v>
      </c>
      <c r="F2277" s="23" t="s">
        <v>15</v>
      </c>
      <c r="G2277" s="23" t="s">
        <v>3479</v>
      </c>
      <c r="H2277" s="23" t="s">
        <v>3533</v>
      </c>
      <c r="I2277" s="2" t="s">
        <v>16</v>
      </c>
      <c r="J2277" s="81">
        <v>41.24</v>
      </c>
      <c r="K2277" s="76">
        <v>0.15625</v>
      </c>
      <c r="L2277" s="80">
        <v>0.2</v>
      </c>
      <c r="M2277" s="78">
        <v>41079</v>
      </c>
      <c r="N2277" s="96" t="s">
        <v>4252</v>
      </c>
      <c r="O2277" s="23" t="s">
        <v>143</v>
      </c>
      <c r="P2277" s="23" t="s">
        <v>3466</v>
      </c>
      <c r="Q2277" s="23" t="s">
        <v>3473</v>
      </c>
      <c r="R2277" s="23" t="str">
        <f t="shared" si="283"/>
        <v>OK-Noble-16N-9W-30</v>
      </c>
      <c r="S2277" s="23" t="str">
        <f t="shared" si="280"/>
        <v>16N-9W-30</v>
      </c>
      <c r="T2277" s="23" t="str">
        <f t="shared" si="281"/>
        <v>16</v>
      </c>
      <c r="U2277" s="23" t="str">
        <f t="shared" si="284"/>
        <v>N</v>
      </c>
      <c r="V2277" s="23" t="str">
        <f t="shared" si="282"/>
        <v>9</v>
      </c>
      <c r="W2277" s="23" t="str">
        <f t="shared" si="285"/>
        <v>W</v>
      </c>
      <c r="X2277" s="23" t="str">
        <f t="shared" si="286"/>
        <v>OK</v>
      </c>
      <c r="Y2277" s="184" t="str">
        <f t="shared" si="287"/>
        <v>L0009340</v>
      </c>
      <c r="Z2277" s="28"/>
      <c r="AA2277" s="28"/>
      <c r="AB2277" s="23"/>
    </row>
    <row r="2278" spans="1:28" ht="15">
      <c r="A2278" s="2" t="s">
        <v>8699</v>
      </c>
      <c r="B2278" s="79" t="s">
        <v>13</v>
      </c>
      <c r="C2278" s="2" t="s">
        <v>14</v>
      </c>
      <c r="D2278" s="23" t="s">
        <v>2403</v>
      </c>
      <c r="E2278" s="2" t="s">
        <v>766</v>
      </c>
      <c r="F2278" s="23" t="s">
        <v>15</v>
      </c>
      <c r="G2278" s="23" t="s">
        <v>3477</v>
      </c>
      <c r="H2278" s="79" t="s">
        <v>3513</v>
      </c>
      <c r="I2278" s="2" t="s">
        <v>16</v>
      </c>
      <c r="J2278" s="81">
        <v>186.99</v>
      </c>
      <c r="K2278" s="76">
        <v>0.37263299999999999</v>
      </c>
      <c r="L2278" s="80">
        <v>0.1875</v>
      </c>
      <c r="M2278" s="78">
        <v>43619</v>
      </c>
      <c r="N2278" s="96" t="s">
        <v>4253</v>
      </c>
      <c r="O2278" s="23" t="s">
        <v>115</v>
      </c>
      <c r="P2278" s="23" t="s">
        <v>3465</v>
      </c>
      <c r="Q2278" s="23" t="s">
        <v>3471</v>
      </c>
      <c r="R2278" s="23" t="str">
        <f t="shared" si="283"/>
        <v>OK-Canadian-15N-7W-6</v>
      </c>
      <c r="S2278" s="23" t="str">
        <f t="shared" si="280"/>
        <v>15N-7W-6</v>
      </c>
      <c r="T2278" s="23" t="str">
        <f t="shared" si="281"/>
        <v>15</v>
      </c>
      <c r="U2278" s="23" t="str">
        <f t="shared" si="284"/>
        <v>N</v>
      </c>
      <c r="V2278" s="23" t="str">
        <f t="shared" si="282"/>
        <v>7</v>
      </c>
      <c r="W2278" s="23" t="str">
        <f t="shared" si="285"/>
        <v>W</v>
      </c>
      <c r="X2278" s="23" t="str">
        <f t="shared" si="286"/>
        <v>OK</v>
      </c>
      <c r="Y2278" s="184" t="str">
        <f t="shared" si="287"/>
        <v>L0009341</v>
      </c>
      <c r="Z2278" s="28"/>
      <c r="AA2278" s="28"/>
      <c r="AB2278" s="23"/>
    </row>
    <row r="2279" spans="1:28" ht="15">
      <c r="A2279" s="23" t="s">
        <v>8700</v>
      </c>
      <c r="B2279" s="23" t="s">
        <v>13</v>
      </c>
      <c r="C2279" s="2" t="s">
        <v>14</v>
      </c>
      <c r="D2279" s="23" t="s">
        <v>2405</v>
      </c>
      <c r="E2279" s="23" t="s">
        <v>1777</v>
      </c>
      <c r="F2279" s="23" t="s">
        <v>15</v>
      </c>
      <c r="G2279" s="23" t="s">
        <v>3479</v>
      </c>
      <c r="H2279" s="23" t="s">
        <v>3533</v>
      </c>
      <c r="I2279" s="2" t="s">
        <v>16</v>
      </c>
      <c r="J2279" s="81">
        <v>88.06</v>
      </c>
      <c r="K2279" s="76">
        <v>0.75</v>
      </c>
      <c r="L2279" s="80">
        <v>0.2</v>
      </c>
      <c r="M2279" s="82">
        <v>43603</v>
      </c>
      <c r="N2279" s="96" t="s">
        <v>5926</v>
      </c>
      <c r="O2279" s="23" t="s">
        <v>143</v>
      </c>
      <c r="P2279" s="23" t="s">
        <v>3466</v>
      </c>
      <c r="Q2279" s="23" t="s">
        <v>3473</v>
      </c>
      <c r="R2279" s="23" t="str">
        <f t="shared" si="283"/>
        <v>OK-Noble-16N-9W-30</v>
      </c>
      <c r="S2279" s="23" t="str">
        <f t="shared" si="280"/>
        <v>16N-9W-30</v>
      </c>
      <c r="T2279" s="23" t="str">
        <f t="shared" si="281"/>
        <v>16</v>
      </c>
      <c r="U2279" s="23" t="str">
        <f t="shared" si="284"/>
        <v>N</v>
      </c>
      <c r="V2279" s="23" t="str">
        <f t="shared" si="282"/>
        <v>9</v>
      </c>
      <c r="W2279" s="23" t="str">
        <f t="shared" si="285"/>
        <v>W</v>
      </c>
      <c r="X2279" s="23" t="str">
        <f t="shared" si="286"/>
        <v>OK</v>
      </c>
      <c r="Y2279" s="184" t="str">
        <f t="shared" si="287"/>
        <v>L0009342</v>
      </c>
      <c r="Z2279" s="28"/>
      <c r="AA2279" s="28"/>
      <c r="AB2279" s="23"/>
    </row>
    <row r="2280" spans="1:28" ht="15">
      <c r="A2280" s="2" t="s">
        <v>8701</v>
      </c>
      <c r="B2280" s="23" t="s">
        <v>13</v>
      </c>
      <c r="C2280" s="2" t="s">
        <v>14</v>
      </c>
      <c r="D2280" s="23" t="s">
        <v>2406</v>
      </c>
      <c r="E2280" s="23" t="s">
        <v>2799</v>
      </c>
      <c r="F2280" s="23" t="s">
        <v>15</v>
      </c>
      <c r="G2280" s="23" t="s">
        <v>3477</v>
      </c>
      <c r="H2280" s="23" t="s">
        <v>3513</v>
      </c>
      <c r="I2280" s="2" t="s">
        <v>16</v>
      </c>
      <c r="J2280" s="81">
        <v>10.32</v>
      </c>
      <c r="K2280" s="76">
        <v>1</v>
      </c>
      <c r="L2280" s="80">
        <v>0.2</v>
      </c>
      <c r="M2280" s="82">
        <v>43631</v>
      </c>
      <c r="N2280" s="96" t="s">
        <v>4875</v>
      </c>
      <c r="O2280" s="23" t="s">
        <v>683</v>
      </c>
      <c r="P2280" s="23" t="s">
        <v>3465</v>
      </c>
      <c r="Q2280" s="23" t="s">
        <v>3471</v>
      </c>
      <c r="R2280" s="23" t="str">
        <f t="shared" si="283"/>
        <v>OK-Canadian-15N-7W-7</v>
      </c>
      <c r="S2280" s="23" t="str">
        <f t="shared" si="280"/>
        <v>15N-7W-7</v>
      </c>
      <c r="T2280" s="23" t="str">
        <f t="shared" si="281"/>
        <v>15</v>
      </c>
      <c r="U2280" s="23" t="str">
        <f t="shared" si="284"/>
        <v>N</v>
      </c>
      <c r="V2280" s="23" t="str">
        <f t="shared" si="282"/>
        <v>7</v>
      </c>
      <c r="W2280" s="23" t="str">
        <f t="shared" si="285"/>
        <v>W</v>
      </c>
      <c r="X2280" s="23" t="str">
        <f t="shared" si="286"/>
        <v>OK</v>
      </c>
      <c r="Y2280" s="184" t="str">
        <f t="shared" si="287"/>
        <v>L0009343</v>
      </c>
      <c r="Z2280" s="28"/>
      <c r="AA2280" s="28"/>
      <c r="AB2280" s="23"/>
    </row>
    <row r="2281" spans="1:28" ht="15">
      <c r="A2281" s="2" t="s">
        <v>8702</v>
      </c>
      <c r="B2281" s="79" t="s">
        <v>13</v>
      </c>
      <c r="C2281" s="2" t="s">
        <v>14</v>
      </c>
      <c r="D2281" s="23" t="s">
        <v>2407</v>
      </c>
      <c r="E2281" s="23" t="s">
        <v>1502</v>
      </c>
      <c r="F2281" s="23" t="s">
        <v>15</v>
      </c>
      <c r="G2281" s="23" t="s">
        <v>3477</v>
      </c>
      <c r="H2281" s="79" t="s">
        <v>3527</v>
      </c>
      <c r="I2281" s="2" t="s">
        <v>16</v>
      </c>
      <c r="J2281" s="81">
        <v>85.85</v>
      </c>
      <c r="K2281" s="76">
        <v>44.709200000000003</v>
      </c>
      <c r="L2281" s="80">
        <v>0.1875</v>
      </c>
      <c r="M2281" s="78">
        <v>41079</v>
      </c>
      <c r="N2281" s="96" t="s">
        <v>5927</v>
      </c>
      <c r="O2281" s="23" t="s">
        <v>233</v>
      </c>
      <c r="P2281" s="23" t="s">
        <v>3465</v>
      </c>
      <c r="Q2281" s="23" t="s">
        <v>3471</v>
      </c>
      <c r="R2281" s="23" t="str">
        <f t="shared" si="283"/>
        <v>OK-Canadian-15N-7W-19</v>
      </c>
      <c r="S2281" s="23" t="str">
        <f t="shared" si="280"/>
        <v>15N-7W-19</v>
      </c>
      <c r="T2281" s="23" t="str">
        <f t="shared" si="281"/>
        <v>15</v>
      </c>
      <c r="U2281" s="23" t="str">
        <f t="shared" si="284"/>
        <v>N</v>
      </c>
      <c r="V2281" s="23" t="str">
        <f t="shared" si="282"/>
        <v>7</v>
      </c>
      <c r="W2281" s="23" t="str">
        <f t="shared" si="285"/>
        <v>W</v>
      </c>
      <c r="X2281" s="23" t="str">
        <f t="shared" si="286"/>
        <v>OK</v>
      </c>
      <c r="Y2281" s="184" t="str">
        <f t="shared" si="287"/>
        <v>L0009344</v>
      </c>
      <c r="Z2281" s="28"/>
      <c r="AA2281" s="28"/>
      <c r="AB2281" s="23"/>
    </row>
    <row r="2282" spans="1:28" ht="15">
      <c r="A2282" s="23" t="s">
        <v>8703</v>
      </c>
      <c r="B2282" s="23" t="s">
        <v>13</v>
      </c>
      <c r="C2282" s="2" t="s">
        <v>14</v>
      </c>
      <c r="D2282" s="23" t="s">
        <v>2408</v>
      </c>
      <c r="E2282" s="23" t="s">
        <v>201</v>
      </c>
      <c r="F2282" s="23" t="s">
        <v>15</v>
      </c>
      <c r="G2282" s="23" t="s">
        <v>3479</v>
      </c>
      <c r="H2282" s="23" t="s">
        <v>3533</v>
      </c>
      <c r="I2282" s="2" t="s">
        <v>16</v>
      </c>
      <c r="J2282" s="81">
        <v>167.12</v>
      </c>
      <c r="K2282" s="76">
        <v>1.25</v>
      </c>
      <c r="L2282" s="80">
        <v>0.125</v>
      </c>
      <c r="M2282" s="78">
        <v>43613</v>
      </c>
      <c r="N2282" s="96" t="s">
        <v>5928</v>
      </c>
      <c r="O2282" s="23" t="s">
        <v>143</v>
      </c>
      <c r="P2282" s="23" t="s">
        <v>3466</v>
      </c>
      <c r="Q2282" s="23" t="s">
        <v>3473</v>
      </c>
      <c r="R2282" s="23" t="str">
        <f t="shared" si="283"/>
        <v>OK-Noble-16N-9W-30</v>
      </c>
      <c r="S2282" s="23" t="str">
        <f t="shared" si="280"/>
        <v>16N-9W-30</v>
      </c>
      <c r="T2282" s="23" t="str">
        <f t="shared" si="281"/>
        <v>16</v>
      </c>
      <c r="U2282" s="23" t="str">
        <f t="shared" si="284"/>
        <v>N</v>
      </c>
      <c r="V2282" s="23" t="str">
        <f t="shared" si="282"/>
        <v>9</v>
      </c>
      <c r="W2282" s="23" t="str">
        <f t="shared" si="285"/>
        <v>W</v>
      </c>
      <c r="X2282" s="23" t="str">
        <f t="shared" si="286"/>
        <v>OK</v>
      </c>
      <c r="Y2282" s="184" t="str">
        <f t="shared" si="287"/>
        <v>L0009345</v>
      </c>
      <c r="Z2282" s="28"/>
      <c r="AA2282" s="28"/>
      <c r="AB2282" s="23"/>
    </row>
    <row r="2283" spans="1:28" ht="15">
      <c r="A2283" s="2" t="s">
        <v>8704</v>
      </c>
      <c r="B2283" s="23" t="s">
        <v>13</v>
      </c>
      <c r="C2283" s="2" t="s">
        <v>14</v>
      </c>
      <c r="D2283" s="23" t="s">
        <v>2409</v>
      </c>
      <c r="E2283" s="23" t="s">
        <v>1777</v>
      </c>
      <c r="F2283" s="23" t="s">
        <v>15</v>
      </c>
      <c r="G2283" s="23" t="s">
        <v>3477</v>
      </c>
      <c r="H2283" s="23" t="s">
        <v>3513</v>
      </c>
      <c r="I2283" s="2" t="s">
        <v>16</v>
      </c>
      <c r="J2283" s="81">
        <v>197.08</v>
      </c>
      <c r="K2283" s="76">
        <v>0.3726333</v>
      </c>
      <c r="L2283" s="80">
        <v>0.1875</v>
      </c>
      <c r="M2283" s="82">
        <v>43615</v>
      </c>
      <c r="N2283" s="96" t="s">
        <v>4254</v>
      </c>
      <c r="O2283" s="23" t="s">
        <v>115</v>
      </c>
      <c r="P2283" s="23" t="s">
        <v>3465</v>
      </c>
      <c r="Q2283" s="23" t="s">
        <v>3471</v>
      </c>
      <c r="R2283" s="23" t="str">
        <f t="shared" si="283"/>
        <v>OK-Canadian-15N-7W-6</v>
      </c>
      <c r="S2283" s="23" t="str">
        <f t="shared" si="280"/>
        <v>15N-7W-6</v>
      </c>
      <c r="T2283" s="23" t="str">
        <f t="shared" si="281"/>
        <v>15</v>
      </c>
      <c r="U2283" s="23" t="str">
        <f t="shared" si="284"/>
        <v>N</v>
      </c>
      <c r="V2283" s="23" t="str">
        <f t="shared" si="282"/>
        <v>7</v>
      </c>
      <c r="W2283" s="23" t="str">
        <f t="shared" si="285"/>
        <v>W</v>
      </c>
      <c r="X2283" s="23" t="str">
        <f t="shared" si="286"/>
        <v>OK</v>
      </c>
      <c r="Y2283" s="184" t="str">
        <f t="shared" si="287"/>
        <v>L0009346</v>
      </c>
      <c r="Z2283" s="28"/>
      <c r="AA2283" s="28"/>
      <c r="AB2283" s="23"/>
    </row>
    <row r="2284" spans="1:28" ht="15">
      <c r="A2284" s="2" t="s">
        <v>8705</v>
      </c>
      <c r="B2284" s="23" t="s">
        <v>13</v>
      </c>
      <c r="C2284" s="2" t="s">
        <v>14</v>
      </c>
      <c r="D2284" s="23" t="s">
        <v>2410</v>
      </c>
      <c r="E2284" s="2" t="s">
        <v>1471</v>
      </c>
      <c r="F2284" s="23" t="s">
        <v>15</v>
      </c>
      <c r="G2284" s="23" t="s">
        <v>3477</v>
      </c>
      <c r="H2284" s="23" t="s">
        <v>3513</v>
      </c>
      <c r="I2284" s="2" t="s">
        <v>16</v>
      </c>
      <c r="J2284" s="81">
        <v>73.760000000000005</v>
      </c>
      <c r="K2284" s="76">
        <v>0.3125</v>
      </c>
      <c r="L2284" s="80">
        <v>0.1875</v>
      </c>
      <c r="M2284" s="82">
        <v>43636</v>
      </c>
      <c r="N2284" s="96" t="s">
        <v>4255</v>
      </c>
      <c r="O2284" s="23" t="s">
        <v>115</v>
      </c>
      <c r="P2284" s="23" t="s">
        <v>3465</v>
      </c>
      <c r="Q2284" s="23" t="s">
        <v>3471</v>
      </c>
      <c r="R2284" s="23" t="str">
        <f t="shared" si="283"/>
        <v>OK-Canadian-15N-7W-6</v>
      </c>
      <c r="S2284" s="23" t="str">
        <f t="shared" si="280"/>
        <v>15N-7W-6</v>
      </c>
      <c r="T2284" s="23" t="str">
        <f t="shared" si="281"/>
        <v>15</v>
      </c>
      <c r="U2284" s="23" t="str">
        <f t="shared" si="284"/>
        <v>N</v>
      </c>
      <c r="V2284" s="23" t="str">
        <f t="shared" si="282"/>
        <v>7</v>
      </c>
      <c r="W2284" s="23" t="str">
        <f t="shared" si="285"/>
        <v>W</v>
      </c>
      <c r="X2284" s="23" t="str">
        <f t="shared" si="286"/>
        <v>OK</v>
      </c>
      <c r="Y2284" s="184" t="str">
        <f t="shared" si="287"/>
        <v>L0009347</v>
      </c>
      <c r="Z2284" s="28"/>
      <c r="AA2284" s="28"/>
      <c r="AB2284" s="23"/>
    </row>
    <row r="2285" spans="1:28" ht="15">
      <c r="A2285" s="23" t="s">
        <v>8706</v>
      </c>
      <c r="B2285" s="23" t="s">
        <v>13</v>
      </c>
      <c r="C2285" s="2" t="s">
        <v>14</v>
      </c>
      <c r="D2285" s="23" t="s">
        <v>2411</v>
      </c>
      <c r="E2285" s="23" t="s">
        <v>1502</v>
      </c>
      <c r="F2285" s="23" t="s">
        <v>15</v>
      </c>
      <c r="G2285" s="23" t="s">
        <v>3477</v>
      </c>
      <c r="H2285" s="23" t="s">
        <v>3513</v>
      </c>
      <c r="I2285" s="2" t="s">
        <v>16</v>
      </c>
      <c r="J2285" s="81">
        <v>137.18</v>
      </c>
      <c r="K2285" s="76">
        <v>0.83333330000000005</v>
      </c>
      <c r="L2285" s="80">
        <v>0.2</v>
      </c>
      <c r="M2285" s="78">
        <v>41106</v>
      </c>
      <c r="N2285" s="96" t="s">
        <v>4256</v>
      </c>
      <c r="O2285" s="23" t="s">
        <v>683</v>
      </c>
      <c r="P2285" s="23" t="s">
        <v>3465</v>
      </c>
      <c r="Q2285" s="23" t="s">
        <v>3471</v>
      </c>
      <c r="R2285" s="23" t="str">
        <f t="shared" si="283"/>
        <v>OK-Canadian-15N-7W-7</v>
      </c>
      <c r="S2285" s="23" t="str">
        <f t="shared" si="280"/>
        <v>15N-7W-7</v>
      </c>
      <c r="T2285" s="23" t="str">
        <f t="shared" si="281"/>
        <v>15</v>
      </c>
      <c r="U2285" s="23" t="str">
        <f t="shared" si="284"/>
        <v>N</v>
      </c>
      <c r="V2285" s="23" t="str">
        <f t="shared" si="282"/>
        <v>7</v>
      </c>
      <c r="W2285" s="23" t="str">
        <f t="shared" si="285"/>
        <v>W</v>
      </c>
      <c r="X2285" s="23" t="str">
        <f t="shared" si="286"/>
        <v>OK</v>
      </c>
      <c r="Y2285" s="184" t="str">
        <f t="shared" si="287"/>
        <v>L0009348</v>
      </c>
      <c r="Z2285" s="28"/>
      <c r="AA2285" s="28"/>
      <c r="AB2285" s="23"/>
    </row>
    <row r="2286" spans="1:28" ht="15">
      <c r="A2286" s="2" t="s">
        <v>8707</v>
      </c>
      <c r="B2286" s="79" t="s">
        <v>13</v>
      </c>
      <c r="C2286" s="2" t="s">
        <v>14</v>
      </c>
      <c r="D2286" s="23" t="s">
        <v>2412</v>
      </c>
      <c r="E2286" s="23" t="s">
        <v>1502</v>
      </c>
      <c r="F2286" s="23" t="s">
        <v>15</v>
      </c>
      <c r="G2286" s="23" t="s">
        <v>3477</v>
      </c>
      <c r="H2286" s="79" t="s">
        <v>3534</v>
      </c>
      <c r="I2286" s="2" t="s">
        <v>16</v>
      </c>
      <c r="J2286" s="81">
        <v>166.74</v>
      </c>
      <c r="K2286" s="76">
        <v>2.5</v>
      </c>
      <c r="L2286" s="80">
        <v>0.2</v>
      </c>
      <c r="M2286" s="78">
        <v>43557</v>
      </c>
      <c r="N2286" s="96" t="s">
        <v>4257</v>
      </c>
      <c r="O2286" s="23" t="s">
        <v>218</v>
      </c>
      <c r="P2286" s="23" t="s">
        <v>3465</v>
      </c>
      <c r="Q2286" s="23" t="s">
        <v>3471</v>
      </c>
      <c r="R2286" s="23" t="str">
        <f t="shared" si="283"/>
        <v>OK-Canadian-15N-7W-20</v>
      </c>
      <c r="S2286" s="23" t="str">
        <f t="shared" si="280"/>
        <v>15N-7W-20</v>
      </c>
      <c r="T2286" s="23" t="str">
        <f t="shared" si="281"/>
        <v>15</v>
      </c>
      <c r="U2286" s="23" t="str">
        <f t="shared" si="284"/>
        <v>N</v>
      </c>
      <c r="V2286" s="23" t="str">
        <f t="shared" si="282"/>
        <v>7</v>
      </c>
      <c r="W2286" s="23" t="str">
        <f t="shared" si="285"/>
        <v>W</v>
      </c>
      <c r="X2286" s="23" t="str">
        <f t="shared" si="286"/>
        <v>OK</v>
      </c>
      <c r="Y2286" s="184" t="str">
        <f t="shared" si="287"/>
        <v>L0009349</v>
      </c>
      <c r="Z2286" s="28"/>
      <c r="AA2286" s="28"/>
      <c r="AB2286" s="23"/>
    </row>
    <row r="2287" spans="1:28" ht="15">
      <c r="A2287" s="2" t="s">
        <v>8708</v>
      </c>
      <c r="B2287" s="79" t="s">
        <v>13</v>
      </c>
      <c r="C2287" s="2" t="s">
        <v>14</v>
      </c>
      <c r="D2287" s="23" t="s">
        <v>2413</v>
      </c>
      <c r="E2287" s="23" t="s">
        <v>2207</v>
      </c>
      <c r="F2287" s="23" t="s">
        <v>15</v>
      </c>
      <c r="G2287" s="23" t="s">
        <v>3479</v>
      </c>
      <c r="H2287" s="79" t="s">
        <v>3533</v>
      </c>
      <c r="I2287" s="2" t="s">
        <v>16</v>
      </c>
      <c r="J2287" s="81">
        <v>92.38</v>
      </c>
      <c r="K2287" s="76">
        <v>1.9229700000000001</v>
      </c>
      <c r="L2287" s="80">
        <v>0.2</v>
      </c>
      <c r="M2287" s="82">
        <v>43605</v>
      </c>
      <c r="N2287" s="96" t="s">
        <v>4258</v>
      </c>
      <c r="O2287" s="23" t="s">
        <v>143</v>
      </c>
      <c r="P2287" s="23" t="s">
        <v>3466</v>
      </c>
      <c r="Q2287" s="23" t="s">
        <v>3473</v>
      </c>
      <c r="R2287" s="23" t="str">
        <f t="shared" si="283"/>
        <v>OK-Noble-16N-9W-30</v>
      </c>
      <c r="S2287" s="23" t="str">
        <f t="shared" si="280"/>
        <v>16N-9W-30</v>
      </c>
      <c r="T2287" s="23" t="str">
        <f t="shared" si="281"/>
        <v>16</v>
      </c>
      <c r="U2287" s="23" t="str">
        <f t="shared" si="284"/>
        <v>N</v>
      </c>
      <c r="V2287" s="23" t="str">
        <f t="shared" si="282"/>
        <v>9</v>
      </c>
      <c r="W2287" s="23" t="str">
        <f t="shared" si="285"/>
        <v>W</v>
      </c>
      <c r="X2287" s="23" t="str">
        <f t="shared" si="286"/>
        <v>OK</v>
      </c>
      <c r="Y2287" s="184" t="str">
        <f t="shared" si="287"/>
        <v>L0009350</v>
      </c>
      <c r="Z2287" s="28"/>
      <c r="AA2287" s="28"/>
      <c r="AB2287" s="23"/>
    </row>
    <row r="2288" spans="1:28" ht="15">
      <c r="A2288" s="23" t="s">
        <v>8709</v>
      </c>
      <c r="B2288" s="79" t="s">
        <v>13</v>
      </c>
      <c r="C2288" s="2" t="s">
        <v>14</v>
      </c>
      <c r="D2288" s="23" t="s">
        <v>2414</v>
      </c>
      <c r="E2288" s="23" t="s">
        <v>1777</v>
      </c>
      <c r="F2288" s="23" t="s">
        <v>15</v>
      </c>
      <c r="G2288" s="23" t="s">
        <v>3479</v>
      </c>
      <c r="H2288" s="79" t="s">
        <v>3533</v>
      </c>
      <c r="I2288" s="2" t="s">
        <v>16</v>
      </c>
      <c r="J2288" s="81">
        <v>120.29</v>
      </c>
      <c r="K2288" s="76">
        <v>4.90083</v>
      </c>
      <c r="L2288" s="80">
        <v>0.1875</v>
      </c>
      <c r="M2288" s="82">
        <v>43646</v>
      </c>
      <c r="N2288" s="96" t="s">
        <v>4259</v>
      </c>
      <c r="O2288" s="23" t="s">
        <v>143</v>
      </c>
      <c r="P2288" s="23" t="s">
        <v>3466</v>
      </c>
      <c r="Q2288" s="23" t="s">
        <v>3473</v>
      </c>
      <c r="R2288" s="23" t="str">
        <f t="shared" si="283"/>
        <v>OK-Noble-16N-9W-30</v>
      </c>
      <c r="S2288" s="23" t="str">
        <f t="shared" si="280"/>
        <v>16N-9W-30</v>
      </c>
      <c r="T2288" s="23" t="str">
        <f t="shared" si="281"/>
        <v>16</v>
      </c>
      <c r="U2288" s="23" t="str">
        <f t="shared" si="284"/>
        <v>N</v>
      </c>
      <c r="V2288" s="23" t="str">
        <f t="shared" si="282"/>
        <v>9</v>
      </c>
      <c r="W2288" s="23" t="str">
        <f t="shared" si="285"/>
        <v>W</v>
      </c>
      <c r="X2288" s="23" t="str">
        <f t="shared" si="286"/>
        <v>OK</v>
      </c>
      <c r="Y2288" s="184" t="str">
        <f t="shared" si="287"/>
        <v>L0009351</v>
      </c>
      <c r="Z2288" s="28"/>
      <c r="AA2288" s="28"/>
      <c r="AB2288" s="23"/>
    </row>
    <row r="2289" spans="1:28" ht="15">
      <c r="A2289" s="2" t="s">
        <v>8710</v>
      </c>
      <c r="B2289" s="23" t="s">
        <v>13</v>
      </c>
      <c r="C2289" s="2" t="s">
        <v>14</v>
      </c>
      <c r="D2289" s="23" t="s">
        <v>2415</v>
      </c>
      <c r="E2289" s="23" t="s">
        <v>2692</v>
      </c>
      <c r="F2289" s="23" t="s">
        <v>15</v>
      </c>
      <c r="G2289" s="23" t="s">
        <v>3479</v>
      </c>
      <c r="H2289" s="23" t="s">
        <v>3533</v>
      </c>
      <c r="I2289" s="2" t="s">
        <v>16</v>
      </c>
      <c r="J2289" s="81">
        <v>90.02</v>
      </c>
      <c r="K2289" s="76">
        <v>0.75</v>
      </c>
      <c r="L2289" s="80">
        <v>0.2</v>
      </c>
      <c r="M2289" s="78">
        <v>41087</v>
      </c>
      <c r="N2289" s="94" t="s">
        <v>4259</v>
      </c>
      <c r="O2289" s="23" t="s">
        <v>143</v>
      </c>
      <c r="P2289" s="23" t="s">
        <v>3466</v>
      </c>
      <c r="Q2289" s="23" t="s">
        <v>3473</v>
      </c>
      <c r="R2289" s="23" t="str">
        <f t="shared" si="283"/>
        <v>OK-Noble-16N-9W-30</v>
      </c>
      <c r="S2289" s="23" t="str">
        <f t="shared" si="280"/>
        <v>16N-9W-30</v>
      </c>
      <c r="T2289" s="23" t="str">
        <f t="shared" si="281"/>
        <v>16</v>
      </c>
      <c r="U2289" s="23" t="str">
        <f t="shared" si="284"/>
        <v>N</v>
      </c>
      <c r="V2289" s="23" t="str">
        <f t="shared" si="282"/>
        <v>9</v>
      </c>
      <c r="W2289" s="23" t="str">
        <f t="shared" si="285"/>
        <v>W</v>
      </c>
      <c r="X2289" s="23" t="str">
        <f t="shared" si="286"/>
        <v>OK</v>
      </c>
      <c r="Y2289" s="184" t="str">
        <f t="shared" si="287"/>
        <v>L0009352</v>
      </c>
      <c r="Z2289" s="28"/>
      <c r="AA2289" s="28"/>
      <c r="AB2289" s="23"/>
    </row>
    <row r="2290" spans="1:28" ht="15">
      <c r="A2290" s="2" t="s">
        <v>8711</v>
      </c>
      <c r="B2290" s="23" t="s">
        <v>13</v>
      </c>
      <c r="C2290" s="2" t="s">
        <v>14</v>
      </c>
      <c r="D2290" s="23" t="s">
        <v>2416</v>
      </c>
      <c r="E2290" s="23" t="s">
        <v>1502</v>
      </c>
      <c r="F2290" s="23" t="s">
        <v>15</v>
      </c>
      <c r="G2290" s="23" t="s">
        <v>3477</v>
      </c>
      <c r="H2290" s="23" t="s">
        <v>3513</v>
      </c>
      <c r="I2290" s="2" t="s">
        <v>16</v>
      </c>
      <c r="J2290" s="81">
        <v>29.94</v>
      </c>
      <c r="K2290" s="76">
        <v>1.1111112000000001</v>
      </c>
      <c r="L2290" s="80">
        <v>0.2</v>
      </c>
      <c r="M2290" s="78">
        <v>43649</v>
      </c>
      <c r="N2290" s="96" t="s">
        <v>4260</v>
      </c>
      <c r="O2290" s="23" t="s">
        <v>115</v>
      </c>
      <c r="P2290" s="23" t="s">
        <v>3465</v>
      </c>
      <c r="Q2290" s="23" t="s">
        <v>3471</v>
      </c>
      <c r="R2290" s="23" t="str">
        <f t="shared" si="283"/>
        <v>OK-Canadian-15N-7W-6</v>
      </c>
      <c r="S2290" s="23" t="str">
        <f t="shared" si="280"/>
        <v>15N-7W-6</v>
      </c>
      <c r="T2290" s="23" t="str">
        <f t="shared" si="281"/>
        <v>15</v>
      </c>
      <c r="U2290" s="23" t="str">
        <f t="shared" si="284"/>
        <v>N</v>
      </c>
      <c r="V2290" s="23" t="str">
        <f t="shared" si="282"/>
        <v>7</v>
      </c>
      <c r="W2290" s="23" t="str">
        <f t="shared" si="285"/>
        <v>W</v>
      </c>
      <c r="X2290" s="23" t="str">
        <f t="shared" si="286"/>
        <v>OK</v>
      </c>
      <c r="Y2290" s="184" t="str">
        <f t="shared" si="287"/>
        <v>L0009353</v>
      </c>
      <c r="Z2290" s="28"/>
      <c r="AA2290" s="28"/>
      <c r="AB2290" s="23"/>
    </row>
    <row r="2291" spans="1:28" ht="15">
      <c r="A2291" s="23" t="s">
        <v>8712</v>
      </c>
      <c r="B2291" s="79" t="s">
        <v>13</v>
      </c>
      <c r="C2291" s="2" t="s">
        <v>14</v>
      </c>
      <c r="D2291" s="23" t="s">
        <v>2417</v>
      </c>
      <c r="E2291" s="2" t="s">
        <v>1471</v>
      </c>
      <c r="F2291" s="23" t="s">
        <v>15</v>
      </c>
      <c r="G2291" s="23" t="s">
        <v>3477</v>
      </c>
      <c r="H2291" s="79" t="s">
        <v>3513</v>
      </c>
      <c r="I2291" s="2" t="s">
        <v>16</v>
      </c>
      <c r="J2291" s="81">
        <v>48.24</v>
      </c>
      <c r="K2291" s="76">
        <v>0.78125</v>
      </c>
      <c r="L2291" s="80">
        <v>0.2</v>
      </c>
      <c r="M2291" s="82">
        <v>43615</v>
      </c>
      <c r="N2291" s="96" t="s">
        <v>4261</v>
      </c>
      <c r="O2291" s="23" t="s">
        <v>683</v>
      </c>
      <c r="P2291" s="23" t="s">
        <v>3465</v>
      </c>
      <c r="Q2291" s="23" t="s">
        <v>3471</v>
      </c>
      <c r="R2291" s="23" t="str">
        <f t="shared" si="283"/>
        <v>OK-Canadian-15N-7W-7</v>
      </c>
      <c r="S2291" s="23" t="str">
        <f t="shared" si="280"/>
        <v>15N-7W-7</v>
      </c>
      <c r="T2291" s="23" t="str">
        <f t="shared" si="281"/>
        <v>15</v>
      </c>
      <c r="U2291" s="23" t="str">
        <f t="shared" si="284"/>
        <v>N</v>
      </c>
      <c r="V2291" s="23" t="str">
        <f t="shared" si="282"/>
        <v>7</v>
      </c>
      <c r="W2291" s="23" t="str">
        <f t="shared" si="285"/>
        <v>W</v>
      </c>
      <c r="X2291" s="23" t="str">
        <f t="shared" si="286"/>
        <v>OK</v>
      </c>
      <c r="Y2291" s="184" t="str">
        <f t="shared" si="287"/>
        <v>L0009354</v>
      </c>
      <c r="Z2291" s="28"/>
      <c r="AA2291" s="28"/>
      <c r="AB2291" s="23"/>
    </row>
    <row r="2292" spans="1:28" ht="15">
      <c r="A2292" s="2" t="s">
        <v>8713</v>
      </c>
      <c r="B2292" s="79" t="s">
        <v>13</v>
      </c>
      <c r="C2292" s="2" t="s">
        <v>14</v>
      </c>
      <c r="D2292" s="23" t="s">
        <v>2418</v>
      </c>
      <c r="E2292" s="2" t="s">
        <v>215</v>
      </c>
      <c r="F2292" s="23" t="s">
        <v>15</v>
      </c>
      <c r="G2292" s="23" t="s">
        <v>3479</v>
      </c>
      <c r="H2292" s="79" t="s">
        <v>3533</v>
      </c>
      <c r="I2292" s="2" t="s">
        <v>16</v>
      </c>
      <c r="J2292" s="81">
        <v>92.93</v>
      </c>
      <c r="K2292" s="76">
        <v>1.3888889</v>
      </c>
      <c r="L2292" s="80">
        <v>0.2</v>
      </c>
      <c r="M2292" s="82">
        <v>43640</v>
      </c>
      <c r="N2292" s="96" t="s">
        <v>4876</v>
      </c>
      <c r="O2292" s="23" t="s">
        <v>143</v>
      </c>
      <c r="P2292" s="23" t="s">
        <v>3466</v>
      </c>
      <c r="Q2292" s="23" t="s">
        <v>3473</v>
      </c>
      <c r="R2292" s="23" t="str">
        <f t="shared" si="283"/>
        <v>OK-Noble-16N-9W-30</v>
      </c>
      <c r="S2292" s="23" t="str">
        <f t="shared" si="280"/>
        <v>16N-9W-30</v>
      </c>
      <c r="T2292" s="23" t="str">
        <f t="shared" si="281"/>
        <v>16</v>
      </c>
      <c r="U2292" s="23" t="str">
        <f t="shared" si="284"/>
        <v>N</v>
      </c>
      <c r="V2292" s="23" t="str">
        <f t="shared" si="282"/>
        <v>9</v>
      </c>
      <c r="W2292" s="23" t="str">
        <f t="shared" si="285"/>
        <v>W</v>
      </c>
      <c r="X2292" s="23" t="str">
        <f t="shared" si="286"/>
        <v>OK</v>
      </c>
      <c r="Y2292" s="184" t="str">
        <f t="shared" si="287"/>
        <v>L0009355</v>
      </c>
      <c r="Z2292" s="28"/>
      <c r="AA2292" s="28"/>
      <c r="AB2292" s="23"/>
    </row>
    <row r="2293" spans="1:28" ht="15">
      <c r="A2293" s="2" t="s">
        <v>8714</v>
      </c>
      <c r="B2293" s="79" t="s">
        <v>13</v>
      </c>
      <c r="C2293" s="2" t="s">
        <v>14</v>
      </c>
      <c r="D2293" s="23" t="s">
        <v>2419</v>
      </c>
      <c r="E2293" s="2" t="s">
        <v>616</v>
      </c>
      <c r="F2293" s="23" t="s">
        <v>15</v>
      </c>
      <c r="G2293" s="23" t="s">
        <v>3479</v>
      </c>
      <c r="H2293" s="79" t="s">
        <v>3533</v>
      </c>
      <c r="I2293" s="2" t="s">
        <v>16</v>
      </c>
      <c r="J2293" s="81">
        <v>91.68</v>
      </c>
      <c r="K2293" s="76">
        <v>1.3888889</v>
      </c>
      <c r="L2293" s="80">
        <v>0.2</v>
      </c>
      <c r="M2293" s="78">
        <v>41110</v>
      </c>
      <c r="N2293" s="96" t="s">
        <v>4877</v>
      </c>
      <c r="O2293" s="23" t="s">
        <v>143</v>
      </c>
      <c r="P2293" s="23" t="s">
        <v>3466</v>
      </c>
      <c r="Q2293" s="23" t="s">
        <v>3473</v>
      </c>
      <c r="R2293" s="23" t="str">
        <f t="shared" si="283"/>
        <v>OK-Noble-16N-9W-30</v>
      </c>
      <c r="S2293" s="23" t="str">
        <f t="shared" si="280"/>
        <v>16N-9W-30</v>
      </c>
      <c r="T2293" s="23" t="str">
        <f t="shared" si="281"/>
        <v>16</v>
      </c>
      <c r="U2293" s="23" t="str">
        <f t="shared" si="284"/>
        <v>N</v>
      </c>
      <c r="V2293" s="23" t="str">
        <f t="shared" si="282"/>
        <v>9</v>
      </c>
      <c r="W2293" s="23" t="str">
        <f t="shared" si="285"/>
        <v>W</v>
      </c>
      <c r="X2293" s="23" t="str">
        <f t="shared" si="286"/>
        <v>OK</v>
      </c>
      <c r="Y2293" s="184" t="str">
        <f t="shared" si="287"/>
        <v>L0009356</v>
      </c>
      <c r="Z2293" s="28"/>
      <c r="AA2293" s="28"/>
      <c r="AB2293" s="23"/>
    </row>
    <row r="2294" spans="1:28" ht="15">
      <c r="A2294" s="23" t="s">
        <v>8715</v>
      </c>
      <c r="B2294" s="79" t="s">
        <v>13</v>
      </c>
      <c r="C2294" s="2" t="s">
        <v>14</v>
      </c>
      <c r="D2294" s="23" t="s">
        <v>2420</v>
      </c>
      <c r="E2294" s="23" t="s">
        <v>2276</v>
      </c>
      <c r="F2294" s="23" t="s">
        <v>15</v>
      </c>
      <c r="G2294" s="23" t="s">
        <v>3479</v>
      </c>
      <c r="H2294" s="79" t="s">
        <v>3533</v>
      </c>
      <c r="I2294" s="2" t="s">
        <v>16</v>
      </c>
      <c r="J2294" s="81">
        <v>92</v>
      </c>
      <c r="K2294" s="76">
        <v>1.3888889</v>
      </c>
      <c r="L2294" s="80">
        <v>0.2</v>
      </c>
      <c r="M2294" s="78">
        <v>43630</v>
      </c>
      <c r="N2294" s="96" t="s">
        <v>4878</v>
      </c>
      <c r="O2294" s="23" t="s">
        <v>143</v>
      </c>
      <c r="P2294" s="23" t="s">
        <v>3466</v>
      </c>
      <c r="Q2294" s="23" t="s">
        <v>3473</v>
      </c>
      <c r="R2294" s="23" t="str">
        <f t="shared" si="283"/>
        <v>OK-Noble-16N-9W-30</v>
      </c>
      <c r="S2294" s="23" t="str">
        <f t="shared" si="280"/>
        <v>16N-9W-30</v>
      </c>
      <c r="T2294" s="23" t="str">
        <f t="shared" si="281"/>
        <v>16</v>
      </c>
      <c r="U2294" s="23" t="str">
        <f t="shared" si="284"/>
        <v>N</v>
      </c>
      <c r="V2294" s="23" t="str">
        <f t="shared" si="282"/>
        <v>9</v>
      </c>
      <c r="W2294" s="23" t="str">
        <f t="shared" si="285"/>
        <v>W</v>
      </c>
      <c r="X2294" s="23" t="str">
        <f t="shared" si="286"/>
        <v>OK</v>
      </c>
      <c r="Y2294" s="184" t="str">
        <f t="shared" si="287"/>
        <v>L0009357</v>
      </c>
      <c r="Z2294" s="28"/>
      <c r="AA2294" s="28"/>
      <c r="AB2294" s="23"/>
    </row>
    <row r="2295" spans="1:28" ht="15">
      <c r="A2295" s="2" t="s">
        <v>8716</v>
      </c>
      <c r="B2295" s="79" t="s">
        <v>13</v>
      </c>
      <c r="C2295" s="2" t="s">
        <v>14</v>
      </c>
      <c r="D2295" s="23" t="s">
        <v>2421</v>
      </c>
      <c r="E2295" s="2" t="s">
        <v>553</v>
      </c>
      <c r="F2295" s="23" t="s">
        <v>15</v>
      </c>
      <c r="G2295" s="23" t="s">
        <v>3479</v>
      </c>
      <c r="H2295" s="79" t="s">
        <v>3533</v>
      </c>
      <c r="I2295" s="2" t="s">
        <v>16</v>
      </c>
      <c r="J2295" s="81">
        <v>114.26</v>
      </c>
      <c r="K2295" s="76">
        <v>14.702500000000001</v>
      </c>
      <c r="L2295" s="80">
        <v>0.1875</v>
      </c>
      <c r="M2295" s="82">
        <v>43649</v>
      </c>
      <c r="N2295" s="96" t="s">
        <v>4879</v>
      </c>
      <c r="O2295" s="23" t="s">
        <v>143</v>
      </c>
      <c r="P2295" s="23" t="s">
        <v>3466</v>
      </c>
      <c r="Q2295" s="23" t="s">
        <v>3473</v>
      </c>
      <c r="R2295" s="23" t="str">
        <f t="shared" si="283"/>
        <v>OK-Noble-16N-9W-30</v>
      </c>
      <c r="S2295" s="23" t="str">
        <f t="shared" si="280"/>
        <v>16N-9W-30</v>
      </c>
      <c r="T2295" s="23" t="str">
        <f t="shared" si="281"/>
        <v>16</v>
      </c>
      <c r="U2295" s="23" t="str">
        <f t="shared" si="284"/>
        <v>N</v>
      </c>
      <c r="V2295" s="23" t="str">
        <f t="shared" si="282"/>
        <v>9</v>
      </c>
      <c r="W2295" s="23" t="str">
        <f t="shared" si="285"/>
        <v>W</v>
      </c>
      <c r="X2295" s="23" t="str">
        <f t="shared" si="286"/>
        <v>OK</v>
      </c>
      <c r="Y2295" s="184" t="str">
        <f t="shared" si="287"/>
        <v>L0009358</v>
      </c>
      <c r="Z2295" s="28"/>
      <c r="AA2295" s="28"/>
      <c r="AB2295" s="23"/>
    </row>
    <row r="2296" spans="1:28" ht="15">
      <c r="A2296" s="2" t="s">
        <v>8717</v>
      </c>
      <c r="B2296" s="79" t="s">
        <v>13</v>
      </c>
      <c r="C2296" s="2" t="s">
        <v>14</v>
      </c>
      <c r="D2296" s="23" t="s">
        <v>2422</v>
      </c>
      <c r="E2296" s="23" t="s">
        <v>1274</v>
      </c>
      <c r="F2296" s="23" t="s">
        <v>15</v>
      </c>
      <c r="G2296" s="23" t="s">
        <v>3479</v>
      </c>
      <c r="H2296" s="79" t="s">
        <v>3533</v>
      </c>
      <c r="I2296" s="2" t="s">
        <v>16</v>
      </c>
      <c r="J2296" s="81">
        <v>62.32</v>
      </c>
      <c r="K2296" s="76">
        <v>35</v>
      </c>
      <c r="L2296" s="80">
        <v>0.1875</v>
      </c>
      <c r="M2296" s="82">
        <v>43657</v>
      </c>
      <c r="N2296" s="96" t="s">
        <v>4262</v>
      </c>
      <c r="O2296" s="23" t="s">
        <v>143</v>
      </c>
      <c r="P2296" s="23" t="s">
        <v>3466</v>
      </c>
      <c r="Q2296" s="23" t="s">
        <v>3473</v>
      </c>
      <c r="R2296" s="23" t="str">
        <f t="shared" si="283"/>
        <v>OK-Noble-16N-9W-30</v>
      </c>
      <c r="S2296" s="23" t="str">
        <f t="shared" si="280"/>
        <v>16N-9W-30</v>
      </c>
      <c r="T2296" s="23" t="str">
        <f t="shared" si="281"/>
        <v>16</v>
      </c>
      <c r="U2296" s="23" t="str">
        <f t="shared" si="284"/>
        <v>N</v>
      </c>
      <c r="V2296" s="23" t="str">
        <f t="shared" si="282"/>
        <v>9</v>
      </c>
      <c r="W2296" s="23" t="str">
        <f t="shared" si="285"/>
        <v>W</v>
      </c>
      <c r="X2296" s="23" t="str">
        <f t="shared" si="286"/>
        <v>OK</v>
      </c>
      <c r="Y2296" s="184" t="str">
        <f t="shared" si="287"/>
        <v>L0009359</v>
      </c>
      <c r="Z2296" s="28"/>
      <c r="AA2296" s="28"/>
      <c r="AB2296" s="23"/>
    </row>
    <row r="2297" spans="1:28" ht="15">
      <c r="A2297" s="23" t="s">
        <v>8718</v>
      </c>
      <c r="B2297" s="79" t="s">
        <v>13</v>
      </c>
      <c r="C2297" s="2" t="s">
        <v>14</v>
      </c>
      <c r="D2297" s="23" t="s">
        <v>2423</v>
      </c>
      <c r="E2297" s="2" t="s">
        <v>354</v>
      </c>
      <c r="F2297" s="23" t="s">
        <v>15</v>
      </c>
      <c r="G2297" s="23" t="s">
        <v>3479</v>
      </c>
      <c r="H2297" s="79" t="s">
        <v>3533</v>
      </c>
      <c r="I2297" s="2" t="s">
        <v>16</v>
      </c>
      <c r="J2297" s="81">
        <v>123.79</v>
      </c>
      <c r="K2297" s="76">
        <v>1.6336111</v>
      </c>
      <c r="L2297" s="80">
        <v>0.1875</v>
      </c>
      <c r="M2297" s="78">
        <v>41116</v>
      </c>
      <c r="N2297" s="96" t="s">
        <v>4880</v>
      </c>
      <c r="O2297" s="23" t="s">
        <v>143</v>
      </c>
      <c r="P2297" s="23" t="s">
        <v>3466</v>
      </c>
      <c r="Q2297" s="23" t="s">
        <v>3473</v>
      </c>
      <c r="R2297" s="23" t="str">
        <f t="shared" si="283"/>
        <v>OK-Noble-16N-9W-30</v>
      </c>
      <c r="S2297" s="23" t="str">
        <f t="shared" si="280"/>
        <v>16N-9W-30</v>
      </c>
      <c r="T2297" s="23" t="str">
        <f t="shared" si="281"/>
        <v>16</v>
      </c>
      <c r="U2297" s="23" t="str">
        <f t="shared" si="284"/>
        <v>N</v>
      </c>
      <c r="V2297" s="23" t="str">
        <f t="shared" si="282"/>
        <v>9</v>
      </c>
      <c r="W2297" s="23" t="str">
        <f t="shared" si="285"/>
        <v>W</v>
      </c>
      <c r="X2297" s="23" t="str">
        <f t="shared" si="286"/>
        <v>OK</v>
      </c>
      <c r="Y2297" s="184" t="str">
        <f t="shared" si="287"/>
        <v>L0009360</v>
      </c>
      <c r="Z2297" s="28"/>
      <c r="AA2297" s="28"/>
      <c r="AB2297" s="23"/>
    </row>
    <row r="2298" spans="1:28" ht="15">
      <c r="A2298" s="2" t="s">
        <v>8719</v>
      </c>
      <c r="B2298" s="23" t="s">
        <v>13</v>
      </c>
      <c r="C2298" s="2" t="s">
        <v>14</v>
      </c>
      <c r="D2298" s="23" t="s">
        <v>2424</v>
      </c>
      <c r="E2298" s="2" t="s">
        <v>1471</v>
      </c>
      <c r="F2298" s="23" t="s">
        <v>15</v>
      </c>
      <c r="G2298" s="23" t="s">
        <v>3479</v>
      </c>
      <c r="H2298" s="23" t="s">
        <v>3533</v>
      </c>
      <c r="I2298" s="2" t="s">
        <v>16</v>
      </c>
      <c r="J2298" s="81">
        <v>87.64</v>
      </c>
      <c r="K2298" s="76">
        <v>2.1875</v>
      </c>
      <c r="L2298" s="80">
        <v>0.2</v>
      </c>
      <c r="M2298" s="78">
        <v>43658</v>
      </c>
      <c r="N2298" s="94" t="s">
        <v>5929</v>
      </c>
      <c r="O2298" s="23" t="s">
        <v>143</v>
      </c>
      <c r="P2298" s="23" t="s">
        <v>3466</v>
      </c>
      <c r="Q2298" s="23" t="s">
        <v>3473</v>
      </c>
      <c r="R2298" s="23" t="str">
        <f t="shared" si="283"/>
        <v>OK-Noble-16N-9W-30</v>
      </c>
      <c r="S2298" s="23" t="str">
        <f t="shared" si="280"/>
        <v>16N-9W-30</v>
      </c>
      <c r="T2298" s="23" t="str">
        <f t="shared" si="281"/>
        <v>16</v>
      </c>
      <c r="U2298" s="23" t="str">
        <f t="shared" si="284"/>
        <v>N</v>
      </c>
      <c r="V2298" s="23" t="str">
        <f t="shared" si="282"/>
        <v>9</v>
      </c>
      <c r="W2298" s="23" t="str">
        <f t="shared" si="285"/>
        <v>W</v>
      </c>
      <c r="X2298" s="23" t="str">
        <f t="shared" si="286"/>
        <v>OK</v>
      </c>
      <c r="Y2298" s="184" t="str">
        <f t="shared" si="287"/>
        <v>L0009361</v>
      </c>
      <c r="Z2298" s="28"/>
      <c r="AA2298" s="28"/>
      <c r="AB2298" s="23"/>
    </row>
    <row r="2299" spans="1:28" ht="15">
      <c r="A2299" s="2" t="s">
        <v>8720</v>
      </c>
      <c r="B2299" s="23" t="s">
        <v>13</v>
      </c>
      <c r="C2299" s="2" t="s">
        <v>14</v>
      </c>
      <c r="D2299" s="23" t="s">
        <v>2425</v>
      </c>
      <c r="E2299" s="23" t="s">
        <v>1274</v>
      </c>
      <c r="F2299" s="23" t="s">
        <v>15</v>
      </c>
      <c r="G2299" s="23" t="s">
        <v>3477</v>
      </c>
      <c r="H2299" s="23" t="s">
        <v>3513</v>
      </c>
      <c r="I2299" s="2" t="s">
        <v>16</v>
      </c>
      <c r="J2299" s="81">
        <v>28.64</v>
      </c>
      <c r="K2299" s="76">
        <v>1.1111111</v>
      </c>
      <c r="L2299" s="80">
        <v>0.2</v>
      </c>
      <c r="M2299" s="82">
        <v>43417</v>
      </c>
      <c r="N2299" s="96" t="s">
        <v>4263</v>
      </c>
      <c r="O2299" s="23" t="s">
        <v>115</v>
      </c>
      <c r="P2299" s="23" t="s">
        <v>3465</v>
      </c>
      <c r="Q2299" s="23" t="s">
        <v>3471</v>
      </c>
      <c r="R2299" s="23" t="str">
        <f t="shared" si="283"/>
        <v>OK-Canadian-15N-7W-6</v>
      </c>
      <c r="S2299" s="23" t="str">
        <f t="shared" si="280"/>
        <v>15N-7W-6</v>
      </c>
      <c r="T2299" s="23" t="str">
        <f t="shared" si="281"/>
        <v>15</v>
      </c>
      <c r="U2299" s="23" t="str">
        <f t="shared" si="284"/>
        <v>N</v>
      </c>
      <c r="V2299" s="23" t="str">
        <f t="shared" si="282"/>
        <v>7</v>
      </c>
      <c r="W2299" s="23" t="str">
        <f t="shared" si="285"/>
        <v>W</v>
      </c>
      <c r="X2299" s="23" t="str">
        <f t="shared" si="286"/>
        <v>OK</v>
      </c>
      <c r="Y2299" s="184" t="str">
        <f t="shared" si="287"/>
        <v>L0009362</v>
      </c>
      <c r="Z2299" s="28"/>
      <c r="AA2299" s="28"/>
      <c r="AB2299" s="23"/>
    </row>
    <row r="2300" spans="1:28" ht="15">
      <c r="A2300" s="23" t="s">
        <v>8721</v>
      </c>
      <c r="B2300" s="23" t="s">
        <v>13</v>
      </c>
      <c r="C2300" s="2" t="s">
        <v>14</v>
      </c>
      <c r="D2300" s="23" t="s">
        <v>2426</v>
      </c>
      <c r="E2300" s="2" t="s">
        <v>553</v>
      </c>
      <c r="F2300" s="23" t="s">
        <v>15</v>
      </c>
      <c r="G2300" s="23" t="s">
        <v>3477</v>
      </c>
      <c r="H2300" s="23" t="s">
        <v>3527</v>
      </c>
      <c r="I2300" s="2" t="s">
        <v>16</v>
      </c>
      <c r="J2300" s="81">
        <v>252</v>
      </c>
      <c r="K2300" s="76">
        <v>0.62060000000000004</v>
      </c>
      <c r="L2300" s="80">
        <v>0.2</v>
      </c>
      <c r="M2300" s="82">
        <v>43476</v>
      </c>
      <c r="N2300" s="96" t="s">
        <v>4264</v>
      </c>
      <c r="O2300" s="23" t="s">
        <v>177</v>
      </c>
      <c r="P2300" s="23" t="s">
        <v>3465</v>
      </c>
      <c r="Q2300" s="23" t="s">
        <v>3471</v>
      </c>
      <c r="R2300" s="23" t="str">
        <f t="shared" si="283"/>
        <v>OK-Canadian-15N-7W-18</v>
      </c>
      <c r="S2300" s="23" t="str">
        <f t="shared" si="280"/>
        <v>15N-7W-18</v>
      </c>
      <c r="T2300" s="23" t="str">
        <f t="shared" si="281"/>
        <v>15</v>
      </c>
      <c r="U2300" s="23" t="str">
        <f t="shared" si="284"/>
        <v>N</v>
      </c>
      <c r="V2300" s="23" t="str">
        <f t="shared" si="282"/>
        <v>7</v>
      </c>
      <c r="W2300" s="23" t="str">
        <f t="shared" si="285"/>
        <v>W</v>
      </c>
      <c r="X2300" s="23" t="str">
        <f t="shared" si="286"/>
        <v>OK</v>
      </c>
      <c r="Y2300" s="184" t="str">
        <f t="shared" si="287"/>
        <v>L0009363</v>
      </c>
      <c r="Z2300" s="28"/>
      <c r="AA2300" s="28"/>
      <c r="AB2300" s="23"/>
    </row>
    <row r="2301" spans="1:28" ht="15">
      <c r="A2301" s="2" t="s">
        <v>8722</v>
      </c>
      <c r="B2301" s="23" t="s">
        <v>13</v>
      </c>
      <c r="C2301" s="2" t="s">
        <v>14</v>
      </c>
      <c r="D2301" s="23" t="s">
        <v>2427</v>
      </c>
      <c r="E2301" s="23" t="s">
        <v>1274</v>
      </c>
      <c r="F2301" s="23" t="s">
        <v>15</v>
      </c>
      <c r="G2301" s="23" t="s">
        <v>3478</v>
      </c>
      <c r="H2301" s="23" t="s">
        <v>3535</v>
      </c>
      <c r="I2301" s="2" t="s">
        <v>16</v>
      </c>
      <c r="J2301" s="81">
        <v>152.02000000000001</v>
      </c>
      <c r="K2301" s="76">
        <v>1.6666700000000001</v>
      </c>
      <c r="L2301" s="80">
        <v>0.2</v>
      </c>
      <c r="M2301" s="78">
        <v>41192</v>
      </c>
      <c r="N2301" s="96" t="s">
        <v>4881</v>
      </c>
      <c r="O2301" s="23" t="s">
        <v>119</v>
      </c>
      <c r="P2301" s="23" t="s">
        <v>3465</v>
      </c>
      <c r="Q2301" s="23" t="s">
        <v>3473</v>
      </c>
      <c r="R2301" s="23" t="str">
        <f t="shared" si="283"/>
        <v>OK-Oklahoma-15N-9W-13</v>
      </c>
      <c r="S2301" s="23" t="str">
        <f t="shared" si="280"/>
        <v>15N-9W-13</v>
      </c>
      <c r="T2301" s="23" t="str">
        <f t="shared" si="281"/>
        <v>15</v>
      </c>
      <c r="U2301" s="23" t="str">
        <f t="shared" si="284"/>
        <v>N</v>
      </c>
      <c r="V2301" s="23" t="str">
        <f t="shared" si="282"/>
        <v>9</v>
      </c>
      <c r="W2301" s="23" t="str">
        <f t="shared" si="285"/>
        <v>W</v>
      </c>
      <c r="X2301" s="23" t="str">
        <f t="shared" si="286"/>
        <v>OK</v>
      </c>
      <c r="Y2301" s="184" t="str">
        <f t="shared" si="287"/>
        <v>L0009364</v>
      </c>
      <c r="Z2301" s="28"/>
      <c r="AA2301" s="28"/>
      <c r="AB2301" s="23"/>
    </row>
    <row r="2302" spans="1:28" ht="15">
      <c r="A2302" s="2" t="s">
        <v>8723</v>
      </c>
      <c r="B2302" s="79" t="s">
        <v>13</v>
      </c>
      <c r="C2302" s="2" t="s">
        <v>14</v>
      </c>
      <c r="D2302" s="23" t="s">
        <v>448</v>
      </c>
      <c r="E2302" s="2" t="s">
        <v>354</v>
      </c>
      <c r="F2302" s="23" t="s">
        <v>15</v>
      </c>
      <c r="G2302" s="23" t="s">
        <v>3477</v>
      </c>
      <c r="H2302" s="79" t="s">
        <v>3527</v>
      </c>
      <c r="I2302" s="2" t="s">
        <v>16</v>
      </c>
      <c r="J2302" s="81">
        <v>256.47000000000003</v>
      </c>
      <c r="K2302" s="76">
        <v>0.62060000000000004</v>
      </c>
      <c r="L2302" s="80">
        <v>0.2</v>
      </c>
      <c r="M2302" s="78">
        <v>43466</v>
      </c>
      <c r="N2302" s="96" t="s">
        <v>4265</v>
      </c>
      <c r="O2302" s="23" t="s">
        <v>177</v>
      </c>
      <c r="P2302" s="23" t="s">
        <v>3465</v>
      </c>
      <c r="Q2302" s="23" t="s">
        <v>3471</v>
      </c>
      <c r="R2302" s="23" t="str">
        <f t="shared" si="283"/>
        <v>OK-Canadian-15N-7W-18</v>
      </c>
      <c r="S2302" s="23" t="str">
        <f t="shared" si="280"/>
        <v>15N-7W-18</v>
      </c>
      <c r="T2302" s="23" t="str">
        <f t="shared" si="281"/>
        <v>15</v>
      </c>
      <c r="U2302" s="23" t="str">
        <f t="shared" si="284"/>
        <v>N</v>
      </c>
      <c r="V2302" s="23" t="str">
        <f t="shared" si="282"/>
        <v>7</v>
      </c>
      <c r="W2302" s="23" t="str">
        <f t="shared" si="285"/>
        <v>W</v>
      </c>
      <c r="X2302" s="23" t="str">
        <f t="shared" si="286"/>
        <v>OK</v>
      </c>
      <c r="Y2302" s="184" t="str">
        <f t="shared" si="287"/>
        <v>L0009365</v>
      </c>
      <c r="Z2302" s="28"/>
      <c r="AA2302" s="28"/>
      <c r="AB2302" s="23"/>
    </row>
    <row r="2303" spans="1:28" ht="15">
      <c r="A2303" s="23" t="s">
        <v>8724</v>
      </c>
      <c r="B2303" s="79" t="s">
        <v>13</v>
      </c>
      <c r="C2303" s="2" t="s">
        <v>14</v>
      </c>
      <c r="D2303" s="23" t="s">
        <v>2428</v>
      </c>
      <c r="E2303" s="2" t="s">
        <v>1177</v>
      </c>
      <c r="F2303" s="23" t="s">
        <v>15</v>
      </c>
      <c r="G2303" s="23" t="s">
        <v>3479</v>
      </c>
      <c r="H2303" s="79" t="s">
        <v>3533</v>
      </c>
      <c r="I2303" s="2" t="s">
        <v>16</v>
      </c>
      <c r="J2303" s="81">
        <v>174.84</v>
      </c>
      <c r="K2303" s="76">
        <v>0.625</v>
      </c>
      <c r="L2303" s="80">
        <v>0.2</v>
      </c>
      <c r="M2303" s="82">
        <v>43570</v>
      </c>
      <c r="N2303" s="96" t="s">
        <v>4266</v>
      </c>
      <c r="O2303" s="23" t="s">
        <v>143</v>
      </c>
      <c r="P2303" s="23" t="s">
        <v>3466</v>
      </c>
      <c r="Q2303" s="23" t="s">
        <v>3473</v>
      </c>
      <c r="R2303" s="23" t="str">
        <f t="shared" si="283"/>
        <v>OK-Noble-16N-9W-30</v>
      </c>
      <c r="S2303" s="23" t="str">
        <f t="shared" si="280"/>
        <v>16N-9W-30</v>
      </c>
      <c r="T2303" s="23" t="str">
        <f t="shared" si="281"/>
        <v>16</v>
      </c>
      <c r="U2303" s="23" t="str">
        <f t="shared" si="284"/>
        <v>N</v>
      </c>
      <c r="V2303" s="23" t="str">
        <f t="shared" si="282"/>
        <v>9</v>
      </c>
      <c r="W2303" s="23" t="str">
        <f t="shared" si="285"/>
        <v>W</v>
      </c>
      <c r="X2303" s="23" t="str">
        <f t="shared" si="286"/>
        <v>OK</v>
      </c>
      <c r="Y2303" s="184" t="str">
        <f t="shared" si="287"/>
        <v>L0009366</v>
      </c>
      <c r="Z2303" s="28"/>
      <c r="AA2303" s="28"/>
      <c r="AB2303" s="23"/>
    </row>
    <row r="2304" spans="1:28" ht="15">
      <c r="A2304" s="2" t="s">
        <v>8725</v>
      </c>
      <c r="B2304" s="79" t="s">
        <v>13</v>
      </c>
      <c r="C2304" s="2" t="s">
        <v>14</v>
      </c>
      <c r="D2304" s="23" t="s">
        <v>2429</v>
      </c>
      <c r="E2304" s="2" t="s">
        <v>898</v>
      </c>
      <c r="F2304" s="23" t="s">
        <v>15</v>
      </c>
      <c r="G2304" s="23" t="s">
        <v>3479</v>
      </c>
      <c r="H2304" s="79" t="s">
        <v>3533</v>
      </c>
      <c r="I2304" s="2" t="s">
        <v>16</v>
      </c>
      <c r="J2304" s="81">
        <v>92.86</v>
      </c>
      <c r="K2304" s="76">
        <v>1.3888889</v>
      </c>
      <c r="L2304" s="80">
        <v>0.1875</v>
      </c>
      <c r="M2304" s="82">
        <v>43751</v>
      </c>
      <c r="N2304" s="96" t="s">
        <v>4267</v>
      </c>
      <c r="O2304" s="23" t="s">
        <v>143</v>
      </c>
      <c r="P2304" s="23" t="s">
        <v>3466</v>
      </c>
      <c r="Q2304" s="23" t="s">
        <v>3473</v>
      </c>
      <c r="R2304" s="23" t="str">
        <f t="shared" si="283"/>
        <v>OK-Noble-16N-9W-30</v>
      </c>
      <c r="S2304" s="23" t="str">
        <f t="shared" si="280"/>
        <v>16N-9W-30</v>
      </c>
      <c r="T2304" s="23" t="str">
        <f t="shared" si="281"/>
        <v>16</v>
      </c>
      <c r="U2304" s="23" t="str">
        <f t="shared" si="284"/>
        <v>N</v>
      </c>
      <c r="V2304" s="23" t="str">
        <f t="shared" si="282"/>
        <v>9</v>
      </c>
      <c r="W2304" s="23" t="str">
        <f t="shared" si="285"/>
        <v>W</v>
      </c>
      <c r="X2304" s="23" t="str">
        <f t="shared" si="286"/>
        <v>OK</v>
      </c>
      <c r="Y2304" s="184" t="str">
        <f t="shared" si="287"/>
        <v>L0009367</v>
      </c>
      <c r="Z2304" s="28"/>
      <c r="AA2304" s="28"/>
      <c r="AB2304" s="23"/>
    </row>
    <row r="2305" spans="1:28" ht="15">
      <c r="A2305" s="2" t="s">
        <v>8726</v>
      </c>
      <c r="B2305" s="79" t="s">
        <v>13</v>
      </c>
      <c r="C2305" s="2" t="s">
        <v>14</v>
      </c>
      <c r="D2305" s="23" t="s">
        <v>2430</v>
      </c>
      <c r="E2305" s="2" t="s">
        <v>553</v>
      </c>
      <c r="F2305" s="23" t="s">
        <v>15</v>
      </c>
      <c r="G2305" s="23" t="s">
        <v>3479</v>
      </c>
      <c r="H2305" s="79" t="s">
        <v>3533</v>
      </c>
      <c r="I2305" s="2" t="s">
        <v>16</v>
      </c>
      <c r="J2305" s="81">
        <v>37.18</v>
      </c>
      <c r="K2305" s="76">
        <v>0.1666667</v>
      </c>
      <c r="L2305" s="80">
        <v>0.2</v>
      </c>
      <c r="M2305" s="78">
        <v>41226</v>
      </c>
      <c r="N2305" s="96" t="s">
        <v>4882</v>
      </c>
      <c r="O2305" s="23" t="s">
        <v>143</v>
      </c>
      <c r="P2305" s="23" t="s">
        <v>3466</v>
      </c>
      <c r="Q2305" s="23" t="s">
        <v>3473</v>
      </c>
      <c r="R2305" s="23" t="str">
        <f t="shared" si="283"/>
        <v>OK-Noble-16N-9W-30</v>
      </c>
      <c r="S2305" s="23" t="str">
        <f t="shared" si="280"/>
        <v>16N-9W-30</v>
      </c>
      <c r="T2305" s="23" t="str">
        <f t="shared" si="281"/>
        <v>16</v>
      </c>
      <c r="U2305" s="23" t="str">
        <f t="shared" si="284"/>
        <v>N</v>
      </c>
      <c r="V2305" s="23" t="str">
        <f t="shared" si="282"/>
        <v>9</v>
      </c>
      <c r="W2305" s="23" t="str">
        <f t="shared" si="285"/>
        <v>W</v>
      </c>
      <c r="X2305" s="23" t="str">
        <f t="shared" si="286"/>
        <v>OK</v>
      </c>
      <c r="Y2305" s="184" t="str">
        <f t="shared" si="287"/>
        <v>L0009368</v>
      </c>
      <c r="Z2305" s="28"/>
      <c r="AA2305" s="28"/>
      <c r="AB2305" s="23"/>
    </row>
    <row r="2306" spans="1:28" ht="15">
      <c r="A2306" s="23" t="s">
        <v>8727</v>
      </c>
      <c r="B2306" s="23" t="s">
        <v>13</v>
      </c>
      <c r="C2306" s="2" t="s">
        <v>14</v>
      </c>
      <c r="D2306" s="23" t="s">
        <v>2431</v>
      </c>
      <c r="E2306" s="2" t="s">
        <v>995</v>
      </c>
      <c r="F2306" s="23" t="s">
        <v>15</v>
      </c>
      <c r="G2306" s="23" t="s">
        <v>3479</v>
      </c>
      <c r="H2306" s="23" t="s">
        <v>3533</v>
      </c>
      <c r="I2306" s="2" t="s">
        <v>16</v>
      </c>
      <c r="J2306" s="81">
        <v>124.46</v>
      </c>
      <c r="K2306" s="76">
        <v>1.63361</v>
      </c>
      <c r="L2306" s="80">
        <v>0.1875</v>
      </c>
      <c r="M2306" s="78">
        <v>43636</v>
      </c>
      <c r="N2306" s="96" t="s">
        <v>4883</v>
      </c>
      <c r="O2306" s="23" t="s">
        <v>143</v>
      </c>
      <c r="P2306" s="23" t="s">
        <v>3466</v>
      </c>
      <c r="Q2306" s="23" t="s">
        <v>3473</v>
      </c>
      <c r="R2306" s="23" t="str">
        <f t="shared" si="283"/>
        <v>OK-Noble-16N-9W-30</v>
      </c>
      <c r="S2306" s="23" t="str">
        <f t="shared" si="280"/>
        <v>16N-9W-30</v>
      </c>
      <c r="T2306" s="23" t="str">
        <f t="shared" si="281"/>
        <v>16</v>
      </c>
      <c r="U2306" s="23" t="str">
        <f t="shared" si="284"/>
        <v>N</v>
      </c>
      <c r="V2306" s="23" t="str">
        <f t="shared" si="282"/>
        <v>9</v>
      </c>
      <c r="W2306" s="23" t="str">
        <f t="shared" si="285"/>
        <v>W</v>
      </c>
      <c r="X2306" s="23" t="str">
        <f t="shared" si="286"/>
        <v>OK</v>
      </c>
      <c r="Y2306" s="184" t="str">
        <f t="shared" si="287"/>
        <v>L0009369</v>
      </c>
      <c r="Z2306" s="28"/>
      <c r="AA2306" s="28"/>
      <c r="AB2306" s="23"/>
    </row>
    <row r="2307" spans="1:28" ht="15">
      <c r="A2307" s="2" t="s">
        <v>8728</v>
      </c>
      <c r="B2307" s="79" t="s">
        <v>13</v>
      </c>
      <c r="C2307" s="2" t="s">
        <v>14</v>
      </c>
      <c r="D2307" s="23" t="s">
        <v>2432</v>
      </c>
      <c r="E2307" s="23" t="s">
        <v>1777</v>
      </c>
      <c r="F2307" s="23" t="s">
        <v>15</v>
      </c>
      <c r="G2307" s="23" t="s">
        <v>3477</v>
      </c>
      <c r="H2307" s="79" t="s">
        <v>3535</v>
      </c>
      <c r="I2307" s="2" t="s">
        <v>16</v>
      </c>
      <c r="J2307" s="81">
        <v>47.1</v>
      </c>
      <c r="K2307" s="76">
        <v>3.8833332999999999</v>
      </c>
      <c r="L2307" s="80">
        <v>0.2</v>
      </c>
      <c r="M2307" s="82">
        <v>43708</v>
      </c>
      <c r="N2307" s="96" t="s">
        <v>4268</v>
      </c>
      <c r="O2307" s="23" t="s">
        <v>119</v>
      </c>
      <c r="P2307" s="23" t="s">
        <v>3465</v>
      </c>
      <c r="Q2307" s="23" t="s">
        <v>3473</v>
      </c>
      <c r="R2307" s="23" t="str">
        <f t="shared" si="283"/>
        <v>OK-Canadian-15N-9W-13</v>
      </c>
      <c r="S2307" s="23" t="str">
        <f t="shared" si="280"/>
        <v>15N-9W-13</v>
      </c>
      <c r="T2307" s="23" t="str">
        <f t="shared" si="281"/>
        <v>15</v>
      </c>
      <c r="U2307" s="23" t="str">
        <f t="shared" si="284"/>
        <v>N</v>
      </c>
      <c r="V2307" s="23" t="str">
        <f t="shared" si="282"/>
        <v>9</v>
      </c>
      <c r="W2307" s="23" t="str">
        <f t="shared" si="285"/>
        <v>W</v>
      </c>
      <c r="X2307" s="23" t="str">
        <f t="shared" si="286"/>
        <v>OK</v>
      </c>
      <c r="Y2307" s="184" t="str">
        <f t="shared" si="287"/>
        <v>L0009370</v>
      </c>
      <c r="Z2307" s="28"/>
      <c r="AA2307" s="28"/>
      <c r="AB2307" s="23"/>
    </row>
    <row r="2308" spans="1:28" ht="15">
      <c r="A2308" s="2" t="s">
        <v>8729</v>
      </c>
      <c r="B2308" s="23" t="s">
        <v>13</v>
      </c>
      <c r="C2308" s="2" t="s">
        <v>14</v>
      </c>
      <c r="D2308" s="23" t="s">
        <v>2433</v>
      </c>
      <c r="E2308" s="2" t="s">
        <v>774</v>
      </c>
      <c r="F2308" s="23" t="s">
        <v>15</v>
      </c>
      <c r="G2308" s="23" t="s">
        <v>3479</v>
      </c>
      <c r="H2308" s="23" t="s">
        <v>3533</v>
      </c>
      <c r="I2308" s="2" t="s">
        <v>16</v>
      </c>
      <c r="J2308" s="81">
        <v>88.14</v>
      </c>
      <c r="K2308" s="76">
        <v>0.5</v>
      </c>
      <c r="L2308" s="80">
        <v>0.1875</v>
      </c>
      <c r="M2308" s="82">
        <v>43772</v>
      </c>
      <c r="N2308" s="96" t="s">
        <v>4884</v>
      </c>
      <c r="O2308" s="23" t="s">
        <v>143</v>
      </c>
      <c r="P2308" s="23" t="s">
        <v>3466</v>
      </c>
      <c r="Q2308" s="23" t="s">
        <v>3473</v>
      </c>
      <c r="R2308" s="23" t="str">
        <f t="shared" si="283"/>
        <v>OK-Noble-16N-9W-30</v>
      </c>
      <c r="S2308" s="23" t="str">
        <f t="shared" si="280"/>
        <v>16N-9W-30</v>
      </c>
      <c r="T2308" s="23" t="str">
        <f t="shared" si="281"/>
        <v>16</v>
      </c>
      <c r="U2308" s="23" t="str">
        <f t="shared" si="284"/>
        <v>N</v>
      </c>
      <c r="V2308" s="23" t="str">
        <f t="shared" si="282"/>
        <v>9</v>
      </c>
      <c r="W2308" s="23" t="str">
        <f t="shared" si="285"/>
        <v>W</v>
      </c>
      <c r="X2308" s="23" t="str">
        <f t="shared" si="286"/>
        <v>OK</v>
      </c>
      <c r="Y2308" s="184" t="str">
        <f t="shared" si="287"/>
        <v>L0009371</v>
      </c>
      <c r="Z2308" s="28"/>
      <c r="AA2308" s="28"/>
      <c r="AB2308" s="23"/>
    </row>
    <row r="2309" spans="1:28" ht="15">
      <c r="A2309" s="23" t="s">
        <v>8730</v>
      </c>
      <c r="B2309" s="79" t="s">
        <v>13</v>
      </c>
      <c r="C2309" s="2" t="s">
        <v>14</v>
      </c>
      <c r="D2309" s="23" t="s">
        <v>2434</v>
      </c>
      <c r="E2309" s="23" t="s">
        <v>2404</v>
      </c>
      <c r="F2309" s="23" t="s">
        <v>15</v>
      </c>
      <c r="G2309" s="23" t="s">
        <v>3477</v>
      </c>
      <c r="H2309" s="79" t="s">
        <v>3513</v>
      </c>
      <c r="I2309" s="2" t="s">
        <v>16</v>
      </c>
      <c r="J2309" s="81">
        <v>5.05</v>
      </c>
      <c r="K2309" s="76">
        <v>1.2577</v>
      </c>
      <c r="L2309" s="80">
        <v>0.2</v>
      </c>
      <c r="M2309" s="78">
        <v>40901</v>
      </c>
      <c r="N2309" s="96" t="s">
        <v>5930</v>
      </c>
      <c r="O2309" s="23" t="s">
        <v>115</v>
      </c>
      <c r="P2309" s="23" t="s">
        <v>3465</v>
      </c>
      <c r="Q2309" s="23" t="s">
        <v>3471</v>
      </c>
      <c r="R2309" s="23" t="str">
        <f t="shared" si="283"/>
        <v>OK-Canadian-15N-7W-6</v>
      </c>
      <c r="S2309" s="23" t="str">
        <f t="shared" si="280"/>
        <v>15N-7W-6</v>
      </c>
      <c r="T2309" s="23" t="str">
        <f t="shared" si="281"/>
        <v>15</v>
      </c>
      <c r="U2309" s="23" t="str">
        <f t="shared" si="284"/>
        <v>N</v>
      </c>
      <c r="V2309" s="23" t="str">
        <f t="shared" si="282"/>
        <v>7</v>
      </c>
      <c r="W2309" s="23" t="str">
        <f t="shared" si="285"/>
        <v>W</v>
      </c>
      <c r="X2309" s="23" t="str">
        <f t="shared" si="286"/>
        <v>OK</v>
      </c>
      <c r="Y2309" s="184" t="str">
        <f t="shared" si="287"/>
        <v>L0009372</v>
      </c>
      <c r="Z2309" s="28"/>
      <c r="AA2309" s="28"/>
      <c r="AB2309" s="23"/>
    </row>
    <row r="2310" spans="1:28" ht="15">
      <c r="A2310" s="2" t="s">
        <v>8731</v>
      </c>
      <c r="B2310" s="79" t="s">
        <v>13</v>
      </c>
      <c r="C2310" s="2" t="s">
        <v>14</v>
      </c>
      <c r="D2310" s="23" t="s">
        <v>2435</v>
      </c>
      <c r="E2310" s="23" t="s">
        <v>3188</v>
      </c>
      <c r="F2310" s="23" t="s">
        <v>15</v>
      </c>
      <c r="G2310" s="23" t="s">
        <v>3479</v>
      </c>
      <c r="H2310" s="79" t="s">
        <v>3533</v>
      </c>
      <c r="I2310" s="2" t="s">
        <v>16</v>
      </c>
      <c r="J2310" s="81">
        <v>106.93</v>
      </c>
      <c r="K2310" s="76">
        <v>1.63361</v>
      </c>
      <c r="L2310" s="80">
        <v>0.1875</v>
      </c>
      <c r="M2310" s="78">
        <v>43636</v>
      </c>
      <c r="N2310" s="96" t="s">
        <v>4885</v>
      </c>
      <c r="O2310" s="23" t="s">
        <v>143</v>
      </c>
      <c r="P2310" s="23" t="s">
        <v>3466</v>
      </c>
      <c r="Q2310" s="23" t="s">
        <v>3473</v>
      </c>
      <c r="R2310" s="23" t="str">
        <f t="shared" si="283"/>
        <v>OK-Noble-16N-9W-30</v>
      </c>
      <c r="S2310" s="23" t="str">
        <f t="shared" si="280"/>
        <v>16N-9W-30</v>
      </c>
      <c r="T2310" s="23" t="str">
        <f t="shared" si="281"/>
        <v>16</v>
      </c>
      <c r="U2310" s="23" t="str">
        <f t="shared" si="284"/>
        <v>N</v>
      </c>
      <c r="V2310" s="23" t="str">
        <f t="shared" si="282"/>
        <v>9</v>
      </c>
      <c r="W2310" s="23" t="str">
        <f t="shared" si="285"/>
        <v>W</v>
      </c>
      <c r="X2310" s="23" t="str">
        <f t="shared" si="286"/>
        <v>OK</v>
      </c>
      <c r="Y2310" s="184" t="str">
        <f t="shared" si="287"/>
        <v>L0009373</v>
      </c>
      <c r="Z2310" s="28"/>
      <c r="AA2310" s="28"/>
      <c r="AB2310" s="23"/>
    </row>
    <row r="2311" spans="1:28" ht="15">
      <c r="A2311" s="2" t="s">
        <v>8732</v>
      </c>
      <c r="B2311" s="79" t="s">
        <v>13</v>
      </c>
      <c r="C2311" s="2" t="s">
        <v>14</v>
      </c>
      <c r="D2311" s="23" t="s">
        <v>2436</v>
      </c>
      <c r="E2311" s="23" t="s">
        <v>2276</v>
      </c>
      <c r="F2311" s="23" t="s">
        <v>15</v>
      </c>
      <c r="G2311" s="23" t="s">
        <v>3479</v>
      </c>
      <c r="H2311" s="79" t="s">
        <v>3533</v>
      </c>
      <c r="I2311" s="2" t="s">
        <v>16</v>
      </c>
      <c r="J2311" s="81">
        <v>40.72</v>
      </c>
      <c r="K2311" s="76">
        <v>0.15625</v>
      </c>
      <c r="L2311" s="80">
        <v>0.2</v>
      </c>
      <c r="M2311" s="82">
        <v>43758</v>
      </c>
      <c r="N2311" s="96" t="s">
        <v>4886</v>
      </c>
      <c r="O2311" s="23" t="s">
        <v>143</v>
      </c>
      <c r="P2311" s="23" t="s">
        <v>3466</v>
      </c>
      <c r="Q2311" s="23" t="s">
        <v>3473</v>
      </c>
      <c r="R2311" s="23" t="str">
        <f t="shared" si="283"/>
        <v>OK-Noble-16N-9W-30</v>
      </c>
      <c r="S2311" s="23" t="str">
        <f t="shared" si="280"/>
        <v>16N-9W-30</v>
      </c>
      <c r="T2311" s="23" t="str">
        <f t="shared" si="281"/>
        <v>16</v>
      </c>
      <c r="U2311" s="23" t="str">
        <f t="shared" si="284"/>
        <v>N</v>
      </c>
      <c r="V2311" s="23" t="str">
        <f t="shared" si="282"/>
        <v>9</v>
      </c>
      <c r="W2311" s="23" t="str">
        <f t="shared" si="285"/>
        <v>W</v>
      </c>
      <c r="X2311" s="23" t="str">
        <f t="shared" si="286"/>
        <v>OK</v>
      </c>
      <c r="Y2311" s="184" t="str">
        <f t="shared" si="287"/>
        <v>L0009374</v>
      </c>
      <c r="Z2311" s="28"/>
      <c r="AA2311" s="28"/>
      <c r="AB2311" s="23"/>
    </row>
    <row r="2312" spans="1:28" ht="15">
      <c r="A2312" s="23" t="s">
        <v>8733</v>
      </c>
      <c r="B2312" s="23" t="s">
        <v>13</v>
      </c>
      <c r="C2312" s="2" t="s">
        <v>14</v>
      </c>
      <c r="D2312" s="23" t="s">
        <v>2437</v>
      </c>
      <c r="E2312" s="23" t="s">
        <v>2692</v>
      </c>
      <c r="F2312" s="23" t="s">
        <v>15</v>
      </c>
      <c r="G2312" s="23" t="s">
        <v>3479</v>
      </c>
      <c r="H2312" s="23" t="s">
        <v>3533</v>
      </c>
      <c r="I2312" s="2" t="s">
        <v>16</v>
      </c>
      <c r="J2312" s="81">
        <v>37.85</v>
      </c>
      <c r="K2312" s="76">
        <v>0.15625</v>
      </c>
      <c r="L2312" s="80">
        <v>0.2</v>
      </c>
      <c r="M2312" s="83">
        <v>43765</v>
      </c>
      <c r="N2312" s="96" t="s">
        <v>4887</v>
      </c>
      <c r="O2312" s="23" t="s">
        <v>143</v>
      </c>
      <c r="P2312" s="23" t="s">
        <v>3466</v>
      </c>
      <c r="Q2312" s="23" t="s">
        <v>3473</v>
      </c>
      <c r="R2312" s="23" t="str">
        <f t="shared" si="283"/>
        <v>OK-Noble-16N-9W-30</v>
      </c>
      <c r="S2312" s="23" t="str">
        <f t="shared" ref="S2312:S2375" si="288">_xlfn.TEXTAFTER(R2312,"-",2,1,0,"ERROR")</f>
        <v>16N-9W-30</v>
      </c>
      <c r="T2312" s="23" t="str">
        <f t="shared" ref="T2312:T2375" si="289">_xlfn.TEXTBEFORE(P2312,U2312)</f>
        <v>16</v>
      </c>
      <c r="U2312" s="23" t="str">
        <f t="shared" si="284"/>
        <v>N</v>
      </c>
      <c r="V2312" s="23" t="str">
        <f t="shared" ref="V2312:V2375" si="290">_xlfn.TEXTBEFORE(Q2312,W2312)</f>
        <v>9</v>
      </c>
      <c r="W2312" s="23" t="str">
        <f t="shared" si="285"/>
        <v>W</v>
      </c>
      <c r="X2312" s="23" t="str">
        <f t="shared" si="286"/>
        <v>OK</v>
      </c>
      <c r="Y2312" s="184" t="str">
        <f t="shared" si="287"/>
        <v>L0009375</v>
      </c>
      <c r="Z2312" s="28"/>
      <c r="AA2312" s="28"/>
      <c r="AB2312" s="23"/>
    </row>
    <row r="2313" spans="1:28" ht="15">
      <c r="A2313" s="2" t="s">
        <v>8734</v>
      </c>
      <c r="B2313" s="23" t="s">
        <v>13</v>
      </c>
      <c r="C2313" s="2" t="s">
        <v>14</v>
      </c>
      <c r="D2313" s="23" t="s">
        <v>2438</v>
      </c>
      <c r="E2313" s="23" t="s">
        <v>201</v>
      </c>
      <c r="F2313" s="23" t="s">
        <v>15</v>
      </c>
      <c r="G2313" s="23" t="s">
        <v>3477</v>
      </c>
      <c r="H2313" s="23" t="s">
        <v>3511</v>
      </c>
      <c r="I2313" s="2" t="s">
        <v>16</v>
      </c>
      <c r="J2313" s="81">
        <v>37.21</v>
      </c>
      <c r="K2313" s="76">
        <v>0.78703330000000005</v>
      </c>
      <c r="L2313" s="80">
        <v>0.1875</v>
      </c>
      <c r="M2313" s="83">
        <v>43318</v>
      </c>
      <c r="N2313" s="96" t="s">
        <v>5931</v>
      </c>
      <c r="O2313" s="23" t="s">
        <v>265</v>
      </c>
      <c r="P2313" s="23" t="s">
        <v>3466</v>
      </c>
      <c r="Q2313" s="23" t="s">
        <v>3473</v>
      </c>
      <c r="R2313" s="23" t="str">
        <f t="shared" ref="R2313:R2376" si="291">_xlfn.TEXTJOIN("-",TRUE,F2313,G2313,P2313,Q2313,O2313)</f>
        <v>OK-Canadian-16N-9W-12</v>
      </c>
      <c r="S2313" s="23" t="str">
        <f t="shared" si="288"/>
        <v>16N-9W-12</v>
      </c>
      <c r="T2313" s="23" t="str">
        <f t="shared" si="289"/>
        <v>16</v>
      </c>
      <c r="U2313" s="23" t="str">
        <f t="shared" ref="U2313:U2376" si="292">RIGHT(P2313,1)</f>
        <v>N</v>
      </c>
      <c r="V2313" s="23" t="str">
        <f t="shared" si="290"/>
        <v>9</v>
      </c>
      <c r="W2313" s="23" t="str">
        <f t="shared" ref="W2313:W2376" si="293">RIGHT(Q2313,1)</f>
        <v>W</v>
      </c>
      <c r="X2313" s="23" t="str">
        <f t="shared" ref="X2313:X2376" si="294">LEFT(A2313,2)</f>
        <v>OK</v>
      </c>
      <c r="Y2313" s="184" t="str">
        <f t="shared" ref="Y2313:Y2376" si="295">MID(A2313,4,8)</f>
        <v>L0009376</v>
      </c>
      <c r="Z2313" s="28"/>
      <c r="AA2313" s="28"/>
      <c r="AB2313" s="23"/>
    </row>
    <row r="2314" spans="1:28" ht="15">
      <c r="A2314" s="2" t="s">
        <v>8735</v>
      </c>
      <c r="B2314" s="23" t="s">
        <v>13</v>
      </c>
      <c r="C2314" s="2" t="s">
        <v>14</v>
      </c>
      <c r="D2314" s="23" t="s">
        <v>2439</v>
      </c>
      <c r="E2314" s="23" t="s">
        <v>1274</v>
      </c>
      <c r="F2314" s="23" t="s">
        <v>15</v>
      </c>
      <c r="G2314" s="23" t="s">
        <v>3477</v>
      </c>
      <c r="H2314" s="23" t="s">
        <v>3511</v>
      </c>
      <c r="I2314" s="2" t="s">
        <v>16</v>
      </c>
      <c r="J2314" s="81">
        <v>36.869999999999997</v>
      </c>
      <c r="K2314" s="76">
        <v>1.8888887000000001</v>
      </c>
      <c r="L2314" s="80">
        <v>0.1875</v>
      </c>
      <c r="M2314" s="78">
        <v>42838</v>
      </c>
      <c r="N2314" s="96" t="s">
        <v>4888</v>
      </c>
      <c r="O2314" s="23" t="s">
        <v>265</v>
      </c>
      <c r="P2314" s="23" t="s">
        <v>3466</v>
      </c>
      <c r="Q2314" s="23" t="s">
        <v>3473</v>
      </c>
      <c r="R2314" s="23" t="str">
        <f t="shared" si="291"/>
        <v>OK-Canadian-16N-9W-12</v>
      </c>
      <c r="S2314" s="23" t="str">
        <f t="shared" si="288"/>
        <v>16N-9W-12</v>
      </c>
      <c r="T2314" s="23" t="str">
        <f t="shared" si="289"/>
        <v>16</v>
      </c>
      <c r="U2314" s="23" t="str">
        <f t="shared" si="292"/>
        <v>N</v>
      </c>
      <c r="V2314" s="23" t="str">
        <f t="shared" si="290"/>
        <v>9</v>
      </c>
      <c r="W2314" s="23" t="str">
        <f t="shared" si="293"/>
        <v>W</v>
      </c>
      <c r="X2314" s="23" t="str">
        <f t="shared" si="294"/>
        <v>OK</v>
      </c>
      <c r="Y2314" s="184" t="str">
        <f t="shared" si="295"/>
        <v>L0009377</v>
      </c>
      <c r="Z2314" s="28"/>
      <c r="AA2314" s="28"/>
      <c r="AB2314" s="23"/>
    </row>
    <row r="2315" spans="1:28" ht="15">
      <c r="A2315" s="23" t="s">
        <v>8736</v>
      </c>
      <c r="B2315" s="23" t="s">
        <v>13</v>
      </c>
      <c r="C2315" s="2" t="s">
        <v>14</v>
      </c>
      <c r="D2315" s="23" t="s">
        <v>2440</v>
      </c>
      <c r="E2315" s="2" t="s">
        <v>616</v>
      </c>
      <c r="F2315" s="23" t="s">
        <v>15</v>
      </c>
      <c r="G2315" s="23" t="s">
        <v>3477</v>
      </c>
      <c r="H2315" s="23" t="s">
        <v>3511</v>
      </c>
      <c r="I2315" s="2" t="s">
        <v>16</v>
      </c>
      <c r="J2315" s="81">
        <v>42.13</v>
      </c>
      <c r="K2315" s="76">
        <v>0.94444439999999996</v>
      </c>
      <c r="L2315" s="80">
        <v>0.1875</v>
      </c>
      <c r="M2315" s="83">
        <v>42834</v>
      </c>
      <c r="N2315" s="96" t="s">
        <v>4889</v>
      </c>
      <c r="O2315" s="23" t="s">
        <v>265</v>
      </c>
      <c r="P2315" s="23" t="s">
        <v>3466</v>
      </c>
      <c r="Q2315" s="23" t="s">
        <v>3473</v>
      </c>
      <c r="R2315" s="23" t="str">
        <f t="shared" si="291"/>
        <v>OK-Canadian-16N-9W-12</v>
      </c>
      <c r="S2315" s="23" t="str">
        <f t="shared" si="288"/>
        <v>16N-9W-12</v>
      </c>
      <c r="T2315" s="23" t="str">
        <f t="shared" si="289"/>
        <v>16</v>
      </c>
      <c r="U2315" s="23" t="str">
        <f t="shared" si="292"/>
        <v>N</v>
      </c>
      <c r="V2315" s="23" t="str">
        <f t="shared" si="290"/>
        <v>9</v>
      </c>
      <c r="W2315" s="23" t="str">
        <f t="shared" si="293"/>
        <v>W</v>
      </c>
      <c r="X2315" s="23" t="str">
        <f t="shared" si="294"/>
        <v>OK</v>
      </c>
      <c r="Y2315" s="184" t="str">
        <f t="shared" si="295"/>
        <v>L0009378</v>
      </c>
      <c r="Z2315" s="28"/>
      <c r="AA2315" s="28"/>
      <c r="AB2315" s="23"/>
    </row>
    <row r="2316" spans="1:28" ht="15">
      <c r="A2316" s="2" t="s">
        <v>8737</v>
      </c>
      <c r="B2316" s="23" t="s">
        <v>13</v>
      </c>
      <c r="C2316" s="2" t="s">
        <v>14</v>
      </c>
      <c r="D2316" s="23" t="s">
        <v>2441</v>
      </c>
      <c r="E2316" s="23" t="s">
        <v>1589</v>
      </c>
      <c r="F2316" s="23" t="s">
        <v>15</v>
      </c>
      <c r="G2316" s="23" t="s">
        <v>3477</v>
      </c>
      <c r="H2316" s="23" t="s">
        <v>3511</v>
      </c>
      <c r="I2316" s="2" t="s">
        <v>16</v>
      </c>
      <c r="J2316" s="81">
        <v>38.65</v>
      </c>
      <c r="K2316" s="76">
        <v>0.78703699999999999</v>
      </c>
      <c r="L2316" s="80">
        <v>0.1875</v>
      </c>
      <c r="M2316" s="83">
        <v>42848</v>
      </c>
      <c r="N2316" s="96" t="s">
        <v>5932</v>
      </c>
      <c r="O2316" s="23" t="s">
        <v>265</v>
      </c>
      <c r="P2316" s="23" t="s">
        <v>3466</v>
      </c>
      <c r="Q2316" s="23" t="s">
        <v>3473</v>
      </c>
      <c r="R2316" s="23" t="str">
        <f t="shared" si="291"/>
        <v>OK-Canadian-16N-9W-12</v>
      </c>
      <c r="S2316" s="23" t="str">
        <f t="shared" si="288"/>
        <v>16N-9W-12</v>
      </c>
      <c r="T2316" s="23" t="str">
        <f t="shared" si="289"/>
        <v>16</v>
      </c>
      <c r="U2316" s="23" t="str">
        <f t="shared" si="292"/>
        <v>N</v>
      </c>
      <c r="V2316" s="23" t="str">
        <f t="shared" si="290"/>
        <v>9</v>
      </c>
      <c r="W2316" s="23" t="str">
        <f t="shared" si="293"/>
        <v>W</v>
      </c>
      <c r="X2316" s="23" t="str">
        <f t="shared" si="294"/>
        <v>OK</v>
      </c>
      <c r="Y2316" s="184" t="str">
        <f t="shared" si="295"/>
        <v>L0009379</v>
      </c>
      <c r="Z2316" s="28"/>
      <c r="AA2316" s="28"/>
      <c r="AB2316" s="23"/>
    </row>
    <row r="2317" spans="1:28" ht="15">
      <c r="A2317" s="2" t="s">
        <v>8738</v>
      </c>
      <c r="B2317" s="23" t="s">
        <v>13</v>
      </c>
      <c r="C2317" s="2" t="s">
        <v>14</v>
      </c>
      <c r="D2317" s="23" t="s">
        <v>2442</v>
      </c>
      <c r="E2317" s="23" t="s">
        <v>1589</v>
      </c>
      <c r="F2317" s="23" t="s">
        <v>15</v>
      </c>
      <c r="G2317" s="23" t="s">
        <v>3477</v>
      </c>
      <c r="H2317" s="23" t="s">
        <v>3511</v>
      </c>
      <c r="I2317" s="2" t="s">
        <v>16</v>
      </c>
      <c r="J2317" s="81">
        <v>42.97</v>
      </c>
      <c r="K2317" s="76">
        <v>0.78703699999999999</v>
      </c>
      <c r="L2317" s="80">
        <v>0.1875</v>
      </c>
      <c r="M2317" s="83">
        <v>43318</v>
      </c>
      <c r="N2317" s="96" t="s">
        <v>4888</v>
      </c>
      <c r="O2317" s="23" t="s">
        <v>265</v>
      </c>
      <c r="P2317" s="23" t="s">
        <v>3466</v>
      </c>
      <c r="Q2317" s="23" t="s">
        <v>3473</v>
      </c>
      <c r="R2317" s="23" t="str">
        <f t="shared" si="291"/>
        <v>OK-Canadian-16N-9W-12</v>
      </c>
      <c r="S2317" s="23" t="str">
        <f t="shared" si="288"/>
        <v>16N-9W-12</v>
      </c>
      <c r="T2317" s="23" t="str">
        <f t="shared" si="289"/>
        <v>16</v>
      </c>
      <c r="U2317" s="23" t="str">
        <f t="shared" si="292"/>
        <v>N</v>
      </c>
      <c r="V2317" s="23" t="str">
        <f t="shared" si="290"/>
        <v>9</v>
      </c>
      <c r="W2317" s="23" t="str">
        <f t="shared" si="293"/>
        <v>W</v>
      </c>
      <c r="X2317" s="23" t="str">
        <f t="shared" si="294"/>
        <v>OK</v>
      </c>
      <c r="Y2317" s="184" t="str">
        <f t="shared" si="295"/>
        <v>L0009380</v>
      </c>
      <c r="Z2317" s="28"/>
      <c r="AA2317" s="28"/>
      <c r="AB2317" s="23"/>
    </row>
    <row r="2318" spans="1:28" ht="15">
      <c r="A2318" s="23" t="s">
        <v>8739</v>
      </c>
      <c r="B2318" s="23" t="s">
        <v>13</v>
      </c>
      <c r="C2318" s="2" t="s">
        <v>14</v>
      </c>
      <c r="D2318" s="84" t="s">
        <v>1677</v>
      </c>
      <c r="E2318" s="2" t="s">
        <v>1100</v>
      </c>
      <c r="F2318" s="23" t="s">
        <v>15</v>
      </c>
      <c r="G2318" s="23" t="s">
        <v>3477</v>
      </c>
      <c r="H2318" s="23" t="s">
        <v>3511</v>
      </c>
      <c r="I2318" s="2" t="s">
        <v>16</v>
      </c>
      <c r="J2318" s="81">
        <v>38.840000000000003</v>
      </c>
      <c r="K2318" s="76">
        <v>0.94444439999999996</v>
      </c>
      <c r="L2318" s="80">
        <v>0.1875</v>
      </c>
      <c r="M2318" s="78">
        <v>42838</v>
      </c>
      <c r="N2318" s="96" t="s">
        <v>5933</v>
      </c>
      <c r="O2318" s="23" t="s">
        <v>265</v>
      </c>
      <c r="P2318" s="23" t="s">
        <v>3466</v>
      </c>
      <c r="Q2318" s="23" t="s">
        <v>3473</v>
      </c>
      <c r="R2318" s="23" t="str">
        <f t="shared" si="291"/>
        <v>OK-Canadian-16N-9W-12</v>
      </c>
      <c r="S2318" s="23" t="str">
        <f t="shared" si="288"/>
        <v>16N-9W-12</v>
      </c>
      <c r="T2318" s="23" t="str">
        <f t="shared" si="289"/>
        <v>16</v>
      </c>
      <c r="U2318" s="23" t="str">
        <f t="shared" si="292"/>
        <v>N</v>
      </c>
      <c r="V2318" s="23" t="str">
        <f t="shared" si="290"/>
        <v>9</v>
      </c>
      <c r="W2318" s="23" t="str">
        <f t="shared" si="293"/>
        <v>W</v>
      </c>
      <c r="X2318" s="23" t="str">
        <f t="shared" si="294"/>
        <v>OK</v>
      </c>
      <c r="Y2318" s="184" t="str">
        <f t="shared" si="295"/>
        <v>L0009381</v>
      </c>
      <c r="Z2318" s="28"/>
      <c r="AA2318" s="28"/>
      <c r="AB2318" s="23"/>
    </row>
    <row r="2319" spans="1:28" ht="15">
      <c r="A2319" s="2" t="s">
        <v>8740</v>
      </c>
      <c r="B2319" s="23" t="s">
        <v>13</v>
      </c>
      <c r="C2319" s="2" t="s">
        <v>14</v>
      </c>
      <c r="D2319" s="23" t="s">
        <v>2443</v>
      </c>
      <c r="E2319" s="23" t="s">
        <v>3063</v>
      </c>
      <c r="F2319" s="23" t="s">
        <v>15</v>
      </c>
      <c r="G2319" s="23" t="s">
        <v>3477</v>
      </c>
      <c r="H2319" s="23" t="s">
        <v>3526</v>
      </c>
      <c r="I2319" s="2" t="s">
        <v>16</v>
      </c>
      <c r="J2319" s="81">
        <v>109.5</v>
      </c>
      <c r="K2319" s="76">
        <v>25.5</v>
      </c>
      <c r="L2319" s="80">
        <v>0.2</v>
      </c>
      <c r="M2319" s="82">
        <v>42797</v>
      </c>
      <c r="N2319" s="96" t="s">
        <v>4890</v>
      </c>
      <c r="O2319" s="23" t="s">
        <v>1571</v>
      </c>
      <c r="P2319" s="23" t="s">
        <v>3469</v>
      </c>
      <c r="Q2319" s="23" t="s">
        <v>3473</v>
      </c>
      <c r="R2319" s="23" t="str">
        <f t="shared" si="291"/>
        <v>OK-Canadian-12N-9W-36</v>
      </c>
      <c r="S2319" s="23" t="str">
        <f t="shared" si="288"/>
        <v>12N-9W-36</v>
      </c>
      <c r="T2319" s="23" t="str">
        <f t="shared" si="289"/>
        <v>12</v>
      </c>
      <c r="U2319" s="23" t="str">
        <f t="shared" si="292"/>
        <v>N</v>
      </c>
      <c r="V2319" s="23" t="str">
        <f t="shared" si="290"/>
        <v>9</v>
      </c>
      <c r="W2319" s="23" t="str">
        <f t="shared" si="293"/>
        <v>W</v>
      </c>
      <c r="X2319" s="23" t="str">
        <f t="shared" si="294"/>
        <v>OK</v>
      </c>
      <c r="Y2319" s="184" t="str">
        <f t="shared" si="295"/>
        <v>L0009382</v>
      </c>
      <c r="Z2319" s="28"/>
      <c r="AA2319" s="28"/>
      <c r="AB2319" s="23"/>
    </row>
    <row r="2320" spans="1:28" ht="15">
      <c r="A2320" s="2" t="s">
        <v>8741</v>
      </c>
      <c r="B2320" s="23" t="s">
        <v>13</v>
      </c>
      <c r="C2320" s="2" t="s">
        <v>14</v>
      </c>
      <c r="D2320" s="23" t="s">
        <v>2444</v>
      </c>
      <c r="E2320" s="23" t="s">
        <v>2692</v>
      </c>
      <c r="F2320" s="23" t="s">
        <v>15</v>
      </c>
      <c r="G2320" s="23" t="s">
        <v>3477</v>
      </c>
      <c r="H2320" s="23" t="s">
        <v>3534</v>
      </c>
      <c r="I2320" s="2" t="s">
        <v>16</v>
      </c>
      <c r="J2320" s="81">
        <v>47.1</v>
      </c>
      <c r="K2320" s="76">
        <v>0.59030000000000005</v>
      </c>
      <c r="L2320" s="80">
        <v>0.1875</v>
      </c>
      <c r="M2320" s="78">
        <v>41382</v>
      </c>
      <c r="N2320" s="96" t="s">
        <v>5934</v>
      </c>
      <c r="O2320" s="23" t="s">
        <v>218</v>
      </c>
      <c r="P2320" s="23" t="s">
        <v>3465</v>
      </c>
      <c r="Q2320" s="23" t="s">
        <v>3471</v>
      </c>
      <c r="R2320" s="23" t="str">
        <f t="shared" si="291"/>
        <v>OK-Canadian-15N-7W-20</v>
      </c>
      <c r="S2320" s="23" t="str">
        <f t="shared" si="288"/>
        <v>15N-7W-20</v>
      </c>
      <c r="T2320" s="23" t="str">
        <f t="shared" si="289"/>
        <v>15</v>
      </c>
      <c r="U2320" s="23" t="str">
        <f t="shared" si="292"/>
        <v>N</v>
      </c>
      <c r="V2320" s="23" t="str">
        <f t="shared" si="290"/>
        <v>7</v>
      </c>
      <c r="W2320" s="23" t="str">
        <f t="shared" si="293"/>
        <v>W</v>
      </c>
      <c r="X2320" s="23" t="str">
        <f t="shared" si="294"/>
        <v>OK</v>
      </c>
      <c r="Y2320" s="184" t="str">
        <f t="shared" si="295"/>
        <v>L0009383</v>
      </c>
      <c r="Z2320" s="28"/>
      <c r="AA2320" s="28"/>
      <c r="AB2320" s="23"/>
    </row>
    <row r="2321" spans="1:28" ht="15">
      <c r="A2321" s="23" t="s">
        <v>8742</v>
      </c>
      <c r="B2321" s="23" t="s">
        <v>13</v>
      </c>
      <c r="C2321" s="2" t="s">
        <v>14</v>
      </c>
      <c r="D2321" s="23" t="s">
        <v>2445</v>
      </c>
      <c r="E2321" s="2" t="s">
        <v>898</v>
      </c>
      <c r="F2321" s="23" t="s">
        <v>15</v>
      </c>
      <c r="G2321" s="23" t="s">
        <v>3477</v>
      </c>
      <c r="H2321" s="23" t="s">
        <v>3534</v>
      </c>
      <c r="I2321" s="2" t="s">
        <v>16</v>
      </c>
      <c r="J2321" s="81">
        <v>169.5</v>
      </c>
      <c r="K2321" s="76">
        <v>0.11119999999999999</v>
      </c>
      <c r="L2321" s="80">
        <v>0.2</v>
      </c>
      <c r="M2321" s="78">
        <v>41858</v>
      </c>
      <c r="N2321" s="96" t="s">
        <v>5935</v>
      </c>
      <c r="O2321" s="23" t="s">
        <v>218</v>
      </c>
      <c r="P2321" s="23" t="s">
        <v>3465</v>
      </c>
      <c r="Q2321" s="23" t="s">
        <v>3471</v>
      </c>
      <c r="R2321" s="23" t="str">
        <f t="shared" si="291"/>
        <v>OK-Canadian-15N-7W-20</v>
      </c>
      <c r="S2321" s="23" t="str">
        <f t="shared" si="288"/>
        <v>15N-7W-20</v>
      </c>
      <c r="T2321" s="23" t="str">
        <f t="shared" si="289"/>
        <v>15</v>
      </c>
      <c r="U2321" s="23" t="str">
        <f t="shared" si="292"/>
        <v>N</v>
      </c>
      <c r="V2321" s="23" t="str">
        <f t="shared" si="290"/>
        <v>7</v>
      </c>
      <c r="W2321" s="23" t="str">
        <f t="shared" si="293"/>
        <v>W</v>
      </c>
      <c r="X2321" s="23" t="str">
        <f t="shared" si="294"/>
        <v>OK</v>
      </c>
      <c r="Y2321" s="184" t="str">
        <f t="shared" si="295"/>
        <v>L0009384</v>
      </c>
      <c r="Z2321" s="28"/>
      <c r="AA2321" s="28"/>
      <c r="AB2321" s="23"/>
    </row>
    <row r="2322" spans="1:28" ht="15">
      <c r="A2322" s="2" t="s">
        <v>8743</v>
      </c>
      <c r="B2322" s="23" t="s">
        <v>13</v>
      </c>
      <c r="C2322" s="2" t="s">
        <v>14</v>
      </c>
      <c r="D2322" s="23" t="s">
        <v>2446</v>
      </c>
      <c r="E2322" s="2" t="s">
        <v>506</v>
      </c>
      <c r="F2322" s="23" t="s">
        <v>15</v>
      </c>
      <c r="G2322" s="23" t="s">
        <v>3477</v>
      </c>
      <c r="H2322" s="23" t="s">
        <v>3536</v>
      </c>
      <c r="I2322" s="2" t="s">
        <v>16</v>
      </c>
      <c r="J2322" s="81">
        <v>39.6</v>
      </c>
      <c r="K2322" s="76">
        <v>0.2083333</v>
      </c>
      <c r="L2322" s="80">
        <v>0.2</v>
      </c>
      <c r="M2322" s="78">
        <v>44376</v>
      </c>
      <c r="N2322" s="96" t="s">
        <v>5936</v>
      </c>
      <c r="O2322" s="23" t="s">
        <v>113</v>
      </c>
      <c r="P2322" s="23" t="s">
        <v>3465</v>
      </c>
      <c r="Q2322" s="23" t="s">
        <v>3471</v>
      </c>
      <c r="R2322" s="23" t="str">
        <f t="shared" si="291"/>
        <v>OK-Canadian-15N-7W-2</v>
      </c>
      <c r="S2322" s="23" t="str">
        <f t="shared" si="288"/>
        <v>15N-7W-2</v>
      </c>
      <c r="T2322" s="23" t="str">
        <f t="shared" si="289"/>
        <v>15</v>
      </c>
      <c r="U2322" s="23" t="str">
        <f t="shared" si="292"/>
        <v>N</v>
      </c>
      <c r="V2322" s="23" t="str">
        <f t="shared" si="290"/>
        <v>7</v>
      </c>
      <c r="W2322" s="23" t="str">
        <f t="shared" si="293"/>
        <v>W</v>
      </c>
      <c r="X2322" s="23" t="str">
        <f t="shared" si="294"/>
        <v>OK</v>
      </c>
      <c r="Y2322" s="184" t="str">
        <f t="shared" si="295"/>
        <v>L0009385</v>
      </c>
      <c r="Z2322" s="28"/>
      <c r="AA2322" s="28"/>
      <c r="AB2322" s="23"/>
    </row>
    <row r="2323" spans="1:28" ht="15">
      <c r="A2323" s="2" t="s">
        <v>8744</v>
      </c>
      <c r="B2323" s="23" t="s">
        <v>13</v>
      </c>
      <c r="C2323" s="2" t="s">
        <v>14</v>
      </c>
      <c r="D2323" s="23" t="s">
        <v>2447</v>
      </c>
      <c r="E2323" s="23" t="s">
        <v>2404</v>
      </c>
      <c r="F2323" s="23" t="s">
        <v>15</v>
      </c>
      <c r="G2323" s="23" t="s">
        <v>3477</v>
      </c>
      <c r="H2323" s="23" t="s">
        <v>3536</v>
      </c>
      <c r="I2323" s="2" t="s">
        <v>16</v>
      </c>
      <c r="J2323" s="81">
        <v>117.41</v>
      </c>
      <c r="K2323" s="76">
        <v>10.092499999999999</v>
      </c>
      <c r="L2323" s="80">
        <v>0.1875</v>
      </c>
      <c r="M2323" s="78">
        <v>41379</v>
      </c>
      <c r="N2323" s="96" t="s">
        <v>5937</v>
      </c>
      <c r="O2323" s="23" t="s">
        <v>113</v>
      </c>
      <c r="P2323" s="23" t="s">
        <v>3465</v>
      </c>
      <c r="Q2323" s="23" t="s">
        <v>3471</v>
      </c>
      <c r="R2323" s="23" t="str">
        <f t="shared" si="291"/>
        <v>OK-Canadian-15N-7W-2</v>
      </c>
      <c r="S2323" s="23" t="str">
        <f t="shared" si="288"/>
        <v>15N-7W-2</v>
      </c>
      <c r="T2323" s="23" t="str">
        <f t="shared" si="289"/>
        <v>15</v>
      </c>
      <c r="U2323" s="23" t="str">
        <f t="shared" si="292"/>
        <v>N</v>
      </c>
      <c r="V2323" s="23" t="str">
        <f t="shared" si="290"/>
        <v>7</v>
      </c>
      <c r="W2323" s="23" t="str">
        <f t="shared" si="293"/>
        <v>W</v>
      </c>
      <c r="X2323" s="23" t="str">
        <f t="shared" si="294"/>
        <v>OK</v>
      </c>
      <c r="Y2323" s="184" t="str">
        <f t="shared" si="295"/>
        <v>L0009386</v>
      </c>
      <c r="Z2323" s="28"/>
      <c r="AA2323" s="28"/>
      <c r="AB2323" s="23"/>
    </row>
    <row r="2324" spans="1:28" ht="15">
      <c r="A2324" s="23" t="s">
        <v>8745</v>
      </c>
      <c r="B2324" s="23" t="s">
        <v>13</v>
      </c>
      <c r="C2324" s="2" t="s">
        <v>14</v>
      </c>
      <c r="D2324" s="23" t="s">
        <v>2448</v>
      </c>
      <c r="E2324" s="23" t="s">
        <v>2276</v>
      </c>
      <c r="F2324" s="23" t="s">
        <v>15</v>
      </c>
      <c r="G2324" s="23" t="s">
        <v>3477</v>
      </c>
      <c r="H2324" s="23" t="s">
        <v>3532</v>
      </c>
      <c r="I2324" s="2" t="s">
        <v>16</v>
      </c>
      <c r="J2324" s="81">
        <v>90.51</v>
      </c>
      <c r="K2324" s="76">
        <v>25.3125</v>
      </c>
      <c r="L2324" s="80">
        <v>0.1875</v>
      </c>
      <c r="M2324" s="78">
        <v>41388</v>
      </c>
      <c r="N2324" s="96" t="s">
        <v>5938</v>
      </c>
      <c r="O2324" s="23" t="s">
        <v>140</v>
      </c>
      <c r="P2324" s="23" t="s">
        <v>3465</v>
      </c>
      <c r="Q2324" s="23" t="s">
        <v>3471</v>
      </c>
      <c r="R2324" s="23" t="str">
        <f t="shared" si="291"/>
        <v>OK-Canadian-15N-7W-17</v>
      </c>
      <c r="S2324" s="23" t="str">
        <f t="shared" si="288"/>
        <v>15N-7W-17</v>
      </c>
      <c r="T2324" s="23" t="str">
        <f t="shared" si="289"/>
        <v>15</v>
      </c>
      <c r="U2324" s="23" t="str">
        <f t="shared" si="292"/>
        <v>N</v>
      </c>
      <c r="V2324" s="23" t="str">
        <f t="shared" si="290"/>
        <v>7</v>
      </c>
      <c r="W2324" s="23" t="str">
        <f t="shared" si="293"/>
        <v>W</v>
      </c>
      <c r="X2324" s="23" t="str">
        <f t="shared" si="294"/>
        <v>OK</v>
      </c>
      <c r="Y2324" s="184" t="str">
        <f t="shared" si="295"/>
        <v>L0009387</v>
      </c>
      <c r="Z2324" s="28"/>
      <c r="AA2324" s="28"/>
      <c r="AB2324" s="23"/>
    </row>
    <row r="2325" spans="1:28" ht="15">
      <c r="A2325" s="2" t="s">
        <v>8746</v>
      </c>
      <c r="B2325" s="23" t="s">
        <v>13</v>
      </c>
      <c r="C2325" s="2" t="s">
        <v>14</v>
      </c>
      <c r="D2325" s="23" t="s">
        <v>2449</v>
      </c>
      <c r="E2325" s="2" t="s">
        <v>215</v>
      </c>
      <c r="F2325" s="23" t="s">
        <v>15</v>
      </c>
      <c r="G2325" s="23" t="s">
        <v>3477</v>
      </c>
      <c r="H2325" s="23" t="s">
        <v>3534</v>
      </c>
      <c r="I2325" s="2" t="s">
        <v>16</v>
      </c>
      <c r="J2325" s="81">
        <v>194.32</v>
      </c>
      <c r="K2325" s="76">
        <v>0.32740000000000002</v>
      </c>
      <c r="L2325" s="80">
        <v>0.2</v>
      </c>
      <c r="M2325" s="78">
        <v>41868</v>
      </c>
      <c r="N2325" s="96" t="s">
        <v>5939</v>
      </c>
      <c r="O2325" s="23" t="s">
        <v>218</v>
      </c>
      <c r="P2325" s="23" t="s">
        <v>3465</v>
      </c>
      <c r="Q2325" s="23" t="s">
        <v>3471</v>
      </c>
      <c r="R2325" s="23" t="str">
        <f t="shared" si="291"/>
        <v>OK-Canadian-15N-7W-20</v>
      </c>
      <c r="S2325" s="23" t="str">
        <f t="shared" si="288"/>
        <v>15N-7W-20</v>
      </c>
      <c r="T2325" s="23" t="str">
        <f t="shared" si="289"/>
        <v>15</v>
      </c>
      <c r="U2325" s="23" t="str">
        <f t="shared" si="292"/>
        <v>N</v>
      </c>
      <c r="V2325" s="23" t="str">
        <f t="shared" si="290"/>
        <v>7</v>
      </c>
      <c r="W2325" s="23" t="str">
        <f t="shared" si="293"/>
        <v>W</v>
      </c>
      <c r="X2325" s="23" t="str">
        <f t="shared" si="294"/>
        <v>OK</v>
      </c>
      <c r="Y2325" s="184" t="str">
        <f t="shared" si="295"/>
        <v>L0009388</v>
      </c>
      <c r="Z2325" s="28"/>
      <c r="AA2325" s="28"/>
      <c r="AB2325" s="23"/>
    </row>
    <row r="2326" spans="1:28" ht="15">
      <c r="A2326" s="2" t="s">
        <v>8747</v>
      </c>
      <c r="B2326" s="23" t="s">
        <v>13</v>
      </c>
      <c r="C2326" s="2" t="s">
        <v>14</v>
      </c>
      <c r="D2326" s="23" t="s">
        <v>2450</v>
      </c>
      <c r="E2326" s="2" t="s">
        <v>774</v>
      </c>
      <c r="F2326" s="23" t="s">
        <v>15</v>
      </c>
      <c r="G2326" s="23" t="s">
        <v>3477</v>
      </c>
      <c r="H2326" s="23" t="s">
        <v>3534</v>
      </c>
      <c r="I2326" s="2" t="s">
        <v>16</v>
      </c>
      <c r="J2326" s="81">
        <v>31.6</v>
      </c>
      <c r="K2326" s="76">
        <v>0.21629999999999999</v>
      </c>
      <c r="L2326" s="80">
        <v>0.2</v>
      </c>
      <c r="M2326" s="78">
        <v>44379</v>
      </c>
      <c r="N2326" s="96" t="s">
        <v>5940</v>
      </c>
      <c r="O2326" s="23" t="s">
        <v>218</v>
      </c>
      <c r="P2326" s="23" t="s">
        <v>3465</v>
      </c>
      <c r="Q2326" s="23" t="s">
        <v>3471</v>
      </c>
      <c r="R2326" s="23" t="str">
        <f t="shared" si="291"/>
        <v>OK-Canadian-15N-7W-20</v>
      </c>
      <c r="S2326" s="23" t="str">
        <f t="shared" si="288"/>
        <v>15N-7W-20</v>
      </c>
      <c r="T2326" s="23" t="str">
        <f t="shared" si="289"/>
        <v>15</v>
      </c>
      <c r="U2326" s="23" t="str">
        <f t="shared" si="292"/>
        <v>N</v>
      </c>
      <c r="V2326" s="23" t="str">
        <f t="shared" si="290"/>
        <v>7</v>
      </c>
      <c r="W2326" s="23" t="str">
        <f t="shared" si="293"/>
        <v>W</v>
      </c>
      <c r="X2326" s="23" t="str">
        <f t="shared" si="294"/>
        <v>OK</v>
      </c>
      <c r="Y2326" s="184" t="str">
        <f t="shared" si="295"/>
        <v>L0009389</v>
      </c>
      <c r="Z2326" s="28"/>
      <c r="AA2326" s="28"/>
      <c r="AB2326" s="23"/>
    </row>
    <row r="2327" spans="1:28" ht="15">
      <c r="A2327" s="23" t="s">
        <v>8748</v>
      </c>
      <c r="B2327" s="23" t="s">
        <v>13</v>
      </c>
      <c r="C2327" s="2" t="s">
        <v>14</v>
      </c>
      <c r="D2327" s="23" t="s">
        <v>2451</v>
      </c>
      <c r="E2327" s="23" t="s">
        <v>1502</v>
      </c>
      <c r="F2327" s="23" t="s">
        <v>15</v>
      </c>
      <c r="G2327" s="23" t="s">
        <v>3477</v>
      </c>
      <c r="H2327" s="23" t="s">
        <v>3534</v>
      </c>
      <c r="I2327" s="2" t="s">
        <v>16</v>
      </c>
      <c r="J2327" s="81">
        <v>10.7</v>
      </c>
      <c r="K2327" s="76">
        <v>0.1</v>
      </c>
      <c r="L2327" s="80">
        <v>0.1875</v>
      </c>
      <c r="M2327" s="78">
        <v>41375</v>
      </c>
      <c r="N2327" s="94" t="s">
        <v>5941</v>
      </c>
      <c r="O2327" s="23" t="s">
        <v>218</v>
      </c>
      <c r="P2327" s="23" t="s">
        <v>3465</v>
      </c>
      <c r="Q2327" s="23" t="s">
        <v>3471</v>
      </c>
      <c r="R2327" s="23" t="str">
        <f t="shared" si="291"/>
        <v>OK-Canadian-15N-7W-20</v>
      </c>
      <c r="S2327" s="23" t="str">
        <f t="shared" si="288"/>
        <v>15N-7W-20</v>
      </c>
      <c r="T2327" s="23" t="str">
        <f t="shared" si="289"/>
        <v>15</v>
      </c>
      <c r="U2327" s="23" t="str">
        <f t="shared" si="292"/>
        <v>N</v>
      </c>
      <c r="V2327" s="23" t="str">
        <f t="shared" si="290"/>
        <v>7</v>
      </c>
      <c r="W2327" s="23" t="str">
        <f t="shared" si="293"/>
        <v>W</v>
      </c>
      <c r="X2327" s="23" t="str">
        <f t="shared" si="294"/>
        <v>OK</v>
      </c>
      <c r="Y2327" s="184" t="str">
        <f t="shared" si="295"/>
        <v>L0009390</v>
      </c>
      <c r="Z2327" s="28"/>
      <c r="AA2327" s="28"/>
      <c r="AB2327" s="23"/>
    </row>
    <row r="2328" spans="1:28" ht="15">
      <c r="A2328" s="2" t="s">
        <v>8749</v>
      </c>
      <c r="B2328" s="23" t="s">
        <v>13</v>
      </c>
      <c r="C2328" s="2" t="s">
        <v>14</v>
      </c>
      <c r="D2328" s="23" t="s">
        <v>2452</v>
      </c>
      <c r="E2328" s="23" t="s">
        <v>2692</v>
      </c>
      <c r="F2328" s="23" t="s">
        <v>15</v>
      </c>
      <c r="G2328" s="23" t="s">
        <v>3477</v>
      </c>
      <c r="H2328" s="23" t="s">
        <v>3534</v>
      </c>
      <c r="I2328" s="2" t="s">
        <v>16</v>
      </c>
      <c r="J2328" s="81">
        <v>9.8000000000000007</v>
      </c>
      <c r="K2328" s="76">
        <v>1.5</v>
      </c>
      <c r="L2328" s="80">
        <v>0.1875</v>
      </c>
      <c r="M2328" s="78">
        <v>41403</v>
      </c>
      <c r="N2328" s="96" t="s">
        <v>5942</v>
      </c>
      <c r="O2328" s="23" t="s">
        <v>218</v>
      </c>
      <c r="P2328" s="23" t="s">
        <v>3465</v>
      </c>
      <c r="Q2328" s="23" t="s">
        <v>3471</v>
      </c>
      <c r="R2328" s="23" t="str">
        <f t="shared" si="291"/>
        <v>OK-Canadian-15N-7W-20</v>
      </c>
      <c r="S2328" s="23" t="str">
        <f t="shared" si="288"/>
        <v>15N-7W-20</v>
      </c>
      <c r="T2328" s="23" t="str">
        <f t="shared" si="289"/>
        <v>15</v>
      </c>
      <c r="U2328" s="23" t="str">
        <f t="shared" si="292"/>
        <v>N</v>
      </c>
      <c r="V2328" s="23" t="str">
        <f t="shared" si="290"/>
        <v>7</v>
      </c>
      <c r="W2328" s="23" t="str">
        <f t="shared" si="293"/>
        <v>W</v>
      </c>
      <c r="X2328" s="23" t="str">
        <f t="shared" si="294"/>
        <v>OK</v>
      </c>
      <c r="Y2328" s="184" t="str">
        <f t="shared" si="295"/>
        <v>L0009391</v>
      </c>
      <c r="Z2328" s="28"/>
      <c r="AA2328" s="28"/>
      <c r="AB2328" s="23"/>
    </row>
    <row r="2329" spans="1:28" ht="15">
      <c r="A2329" s="2" t="s">
        <v>8750</v>
      </c>
      <c r="B2329" s="23" t="s">
        <v>13</v>
      </c>
      <c r="C2329" s="2" t="s">
        <v>14</v>
      </c>
      <c r="D2329" s="23" t="s">
        <v>1690</v>
      </c>
      <c r="E2329" s="23" t="s">
        <v>2276</v>
      </c>
      <c r="F2329" s="23" t="s">
        <v>15</v>
      </c>
      <c r="G2329" s="23" t="s">
        <v>3477</v>
      </c>
      <c r="H2329" s="23" t="s">
        <v>3534</v>
      </c>
      <c r="I2329" s="2" t="s">
        <v>16</v>
      </c>
      <c r="J2329" s="81">
        <v>288.77999999999997</v>
      </c>
      <c r="K2329" s="76">
        <v>46.5</v>
      </c>
      <c r="L2329" s="80">
        <v>0.1875</v>
      </c>
      <c r="M2329" s="78">
        <v>41873</v>
      </c>
      <c r="N2329" s="96" t="s">
        <v>5943</v>
      </c>
      <c r="O2329" s="23" t="s">
        <v>782</v>
      </c>
      <c r="P2329" s="23" t="s">
        <v>3465</v>
      </c>
      <c r="Q2329" s="23" t="s">
        <v>3471</v>
      </c>
      <c r="R2329" s="23" t="str">
        <f t="shared" si="291"/>
        <v>OK-Canadian-15N-7W-29</v>
      </c>
      <c r="S2329" s="23" t="str">
        <f t="shared" si="288"/>
        <v>15N-7W-29</v>
      </c>
      <c r="T2329" s="23" t="str">
        <f t="shared" si="289"/>
        <v>15</v>
      </c>
      <c r="U2329" s="23" t="str">
        <f t="shared" si="292"/>
        <v>N</v>
      </c>
      <c r="V2329" s="23" t="str">
        <f t="shared" si="290"/>
        <v>7</v>
      </c>
      <c r="W2329" s="23" t="str">
        <f t="shared" si="293"/>
        <v>W</v>
      </c>
      <c r="X2329" s="23" t="str">
        <f t="shared" si="294"/>
        <v>OK</v>
      </c>
      <c r="Y2329" s="184" t="str">
        <f t="shared" si="295"/>
        <v>L0009392</v>
      </c>
      <c r="Z2329" s="28"/>
      <c r="AA2329" s="28"/>
      <c r="AB2329" s="23"/>
    </row>
    <row r="2330" spans="1:28" ht="15">
      <c r="A2330" s="23" t="s">
        <v>8751</v>
      </c>
      <c r="B2330" s="23" t="s">
        <v>13</v>
      </c>
      <c r="C2330" s="2" t="s">
        <v>14</v>
      </c>
      <c r="D2330" s="23" t="s">
        <v>2453</v>
      </c>
      <c r="E2330" s="2" t="s">
        <v>774</v>
      </c>
      <c r="F2330" s="23" t="s">
        <v>15</v>
      </c>
      <c r="G2330" s="23" t="s">
        <v>3477</v>
      </c>
      <c r="H2330" s="23" t="s">
        <v>3534</v>
      </c>
      <c r="I2330" s="2" t="s">
        <v>16</v>
      </c>
      <c r="J2330" s="81">
        <v>78.17</v>
      </c>
      <c r="K2330" s="76">
        <v>1.818181</v>
      </c>
      <c r="L2330" s="80">
        <v>0.2</v>
      </c>
      <c r="M2330" s="78">
        <v>44388</v>
      </c>
      <c r="N2330" s="96" t="s">
        <v>5944</v>
      </c>
      <c r="O2330" s="23" t="s">
        <v>782</v>
      </c>
      <c r="P2330" s="23" t="s">
        <v>3465</v>
      </c>
      <c r="Q2330" s="23" t="s">
        <v>3471</v>
      </c>
      <c r="R2330" s="23" t="str">
        <f t="shared" si="291"/>
        <v>OK-Canadian-15N-7W-29</v>
      </c>
      <c r="S2330" s="23" t="str">
        <f t="shared" si="288"/>
        <v>15N-7W-29</v>
      </c>
      <c r="T2330" s="23" t="str">
        <f t="shared" si="289"/>
        <v>15</v>
      </c>
      <c r="U2330" s="23" t="str">
        <f t="shared" si="292"/>
        <v>N</v>
      </c>
      <c r="V2330" s="23" t="str">
        <f t="shared" si="290"/>
        <v>7</v>
      </c>
      <c r="W2330" s="23" t="str">
        <f t="shared" si="293"/>
        <v>W</v>
      </c>
      <c r="X2330" s="23" t="str">
        <f t="shared" si="294"/>
        <v>OK</v>
      </c>
      <c r="Y2330" s="184" t="str">
        <f t="shared" si="295"/>
        <v>L0009393</v>
      </c>
      <c r="Z2330" s="28"/>
      <c r="AA2330" s="28"/>
      <c r="AB2330" s="23"/>
    </row>
    <row r="2331" spans="1:28" ht="15">
      <c r="A2331" s="2" t="s">
        <v>8752</v>
      </c>
      <c r="B2331" s="23" t="s">
        <v>13</v>
      </c>
      <c r="C2331" s="2" t="s">
        <v>14</v>
      </c>
      <c r="D2331" s="23" t="s">
        <v>2454</v>
      </c>
      <c r="E2331" s="23" t="s">
        <v>2276</v>
      </c>
      <c r="F2331" s="23" t="s">
        <v>15</v>
      </c>
      <c r="G2331" s="23" t="s">
        <v>3477</v>
      </c>
      <c r="H2331" s="23" t="s">
        <v>3534</v>
      </c>
      <c r="I2331" s="2" t="s">
        <v>16</v>
      </c>
      <c r="J2331" s="81">
        <v>80.849999999999994</v>
      </c>
      <c r="K2331" s="76">
        <v>0.4</v>
      </c>
      <c r="L2331" s="80">
        <v>0.1875</v>
      </c>
      <c r="M2331" s="78">
        <v>41384</v>
      </c>
      <c r="N2331" s="96" t="s">
        <v>5945</v>
      </c>
      <c r="O2331" s="23" t="s">
        <v>782</v>
      </c>
      <c r="P2331" s="23" t="s">
        <v>3465</v>
      </c>
      <c r="Q2331" s="23" t="s">
        <v>3471</v>
      </c>
      <c r="R2331" s="23" t="str">
        <f t="shared" si="291"/>
        <v>OK-Canadian-15N-7W-29</v>
      </c>
      <c r="S2331" s="23" t="str">
        <f t="shared" si="288"/>
        <v>15N-7W-29</v>
      </c>
      <c r="T2331" s="23" t="str">
        <f t="shared" si="289"/>
        <v>15</v>
      </c>
      <c r="U2331" s="23" t="str">
        <f t="shared" si="292"/>
        <v>N</v>
      </c>
      <c r="V2331" s="23" t="str">
        <f t="shared" si="290"/>
        <v>7</v>
      </c>
      <c r="W2331" s="23" t="str">
        <f t="shared" si="293"/>
        <v>W</v>
      </c>
      <c r="X2331" s="23" t="str">
        <f t="shared" si="294"/>
        <v>OK</v>
      </c>
      <c r="Y2331" s="184" t="str">
        <f t="shared" si="295"/>
        <v>L0009394</v>
      </c>
      <c r="Z2331" s="28"/>
      <c r="AA2331" s="28"/>
      <c r="AB2331" s="23"/>
    </row>
    <row r="2332" spans="1:28" ht="15">
      <c r="A2332" s="2" t="s">
        <v>8753</v>
      </c>
      <c r="B2332" s="23" t="s">
        <v>13</v>
      </c>
      <c r="C2332" s="2" t="s">
        <v>14</v>
      </c>
      <c r="D2332" s="23" t="s">
        <v>2455</v>
      </c>
      <c r="E2332" s="2" t="s">
        <v>766</v>
      </c>
      <c r="F2332" s="23" t="s">
        <v>15</v>
      </c>
      <c r="G2332" s="23" t="s">
        <v>3477</v>
      </c>
      <c r="H2332" s="23" t="s">
        <v>3534</v>
      </c>
      <c r="I2332" s="2" t="s">
        <v>16</v>
      </c>
      <c r="J2332" s="81">
        <v>75.97</v>
      </c>
      <c r="K2332" s="76">
        <v>5</v>
      </c>
      <c r="L2332" s="80">
        <v>0.2</v>
      </c>
      <c r="M2332" s="78">
        <v>41396</v>
      </c>
      <c r="N2332" s="96" t="s">
        <v>5946</v>
      </c>
      <c r="O2332" s="23" t="s">
        <v>782</v>
      </c>
      <c r="P2332" s="23" t="s">
        <v>3465</v>
      </c>
      <c r="Q2332" s="23" t="s">
        <v>3471</v>
      </c>
      <c r="R2332" s="23" t="str">
        <f t="shared" si="291"/>
        <v>OK-Canadian-15N-7W-29</v>
      </c>
      <c r="S2332" s="23" t="str">
        <f t="shared" si="288"/>
        <v>15N-7W-29</v>
      </c>
      <c r="T2332" s="23" t="str">
        <f t="shared" si="289"/>
        <v>15</v>
      </c>
      <c r="U2332" s="23" t="str">
        <f t="shared" si="292"/>
        <v>N</v>
      </c>
      <c r="V2332" s="23" t="str">
        <f t="shared" si="290"/>
        <v>7</v>
      </c>
      <c r="W2332" s="23" t="str">
        <f t="shared" si="293"/>
        <v>W</v>
      </c>
      <c r="X2332" s="23" t="str">
        <f t="shared" si="294"/>
        <v>OK</v>
      </c>
      <c r="Y2332" s="184" t="str">
        <f t="shared" si="295"/>
        <v>L0009395</v>
      </c>
      <c r="Z2332" s="28"/>
      <c r="AA2332" s="28"/>
      <c r="AB2332" s="23"/>
    </row>
    <row r="2333" spans="1:28" ht="15">
      <c r="A2333" s="23" t="s">
        <v>8754</v>
      </c>
      <c r="B2333" s="23" t="s">
        <v>13</v>
      </c>
      <c r="C2333" s="2" t="s">
        <v>14</v>
      </c>
      <c r="D2333" s="23" t="s">
        <v>2456</v>
      </c>
      <c r="E2333" s="2" t="s">
        <v>122</v>
      </c>
      <c r="F2333" s="23" t="s">
        <v>15</v>
      </c>
      <c r="G2333" s="23" t="s">
        <v>3477</v>
      </c>
      <c r="H2333" s="23" t="s">
        <v>3534</v>
      </c>
      <c r="I2333" s="2" t="s">
        <v>16</v>
      </c>
      <c r="J2333" s="81">
        <v>294.49</v>
      </c>
      <c r="K2333" s="76">
        <v>3.1</v>
      </c>
      <c r="L2333" s="80">
        <v>0.1875</v>
      </c>
      <c r="M2333" s="78">
        <v>41859</v>
      </c>
      <c r="N2333" s="96" t="s">
        <v>5947</v>
      </c>
      <c r="O2333" s="23" t="s">
        <v>782</v>
      </c>
      <c r="P2333" s="23" t="s">
        <v>3465</v>
      </c>
      <c r="Q2333" s="23" t="s">
        <v>3471</v>
      </c>
      <c r="R2333" s="23" t="str">
        <f t="shared" si="291"/>
        <v>OK-Canadian-15N-7W-29</v>
      </c>
      <c r="S2333" s="23" t="str">
        <f t="shared" si="288"/>
        <v>15N-7W-29</v>
      </c>
      <c r="T2333" s="23" t="str">
        <f t="shared" si="289"/>
        <v>15</v>
      </c>
      <c r="U2333" s="23" t="str">
        <f t="shared" si="292"/>
        <v>N</v>
      </c>
      <c r="V2333" s="23" t="str">
        <f t="shared" si="290"/>
        <v>7</v>
      </c>
      <c r="W2333" s="23" t="str">
        <f t="shared" si="293"/>
        <v>W</v>
      </c>
      <c r="X2333" s="23" t="str">
        <f t="shared" si="294"/>
        <v>OK</v>
      </c>
      <c r="Y2333" s="184" t="str">
        <f t="shared" si="295"/>
        <v>L0009396</v>
      </c>
      <c r="Z2333" s="28"/>
      <c r="AA2333" s="28"/>
      <c r="AB2333" s="23"/>
    </row>
    <row r="2334" spans="1:28" ht="15">
      <c r="A2334" s="2" t="s">
        <v>8755</v>
      </c>
      <c r="B2334" s="23" t="s">
        <v>13</v>
      </c>
      <c r="C2334" s="2" t="s">
        <v>14</v>
      </c>
      <c r="D2334" s="23" t="s">
        <v>2457</v>
      </c>
      <c r="E2334" s="23" t="s">
        <v>2864</v>
      </c>
      <c r="F2334" s="23" t="s">
        <v>15</v>
      </c>
      <c r="G2334" s="23" t="s">
        <v>3477</v>
      </c>
      <c r="H2334" s="23" t="s">
        <v>3534</v>
      </c>
      <c r="I2334" s="2" t="s">
        <v>16</v>
      </c>
      <c r="J2334" s="81">
        <v>81.19</v>
      </c>
      <c r="K2334" s="76">
        <v>1.818181</v>
      </c>
      <c r="L2334" s="80">
        <v>0.2</v>
      </c>
      <c r="M2334" s="78">
        <v>44388</v>
      </c>
      <c r="N2334" s="96" t="s">
        <v>5948</v>
      </c>
      <c r="O2334" s="23" t="s">
        <v>782</v>
      </c>
      <c r="P2334" s="23" t="s">
        <v>3465</v>
      </c>
      <c r="Q2334" s="23" t="s">
        <v>3471</v>
      </c>
      <c r="R2334" s="23" t="str">
        <f t="shared" si="291"/>
        <v>OK-Canadian-15N-7W-29</v>
      </c>
      <c r="S2334" s="23" t="str">
        <f t="shared" si="288"/>
        <v>15N-7W-29</v>
      </c>
      <c r="T2334" s="23" t="str">
        <f t="shared" si="289"/>
        <v>15</v>
      </c>
      <c r="U2334" s="23" t="str">
        <f t="shared" si="292"/>
        <v>N</v>
      </c>
      <c r="V2334" s="23" t="str">
        <f t="shared" si="290"/>
        <v>7</v>
      </c>
      <c r="W2334" s="23" t="str">
        <f t="shared" si="293"/>
        <v>W</v>
      </c>
      <c r="X2334" s="23" t="str">
        <f t="shared" si="294"/>
        <v>OK</v>
      </c>
      <c r="Y2334" s="184" t="str">
        <f t="shared" si="295"/>
        <v>L0009397</v>
      </c>
      <c r="Z2334" s="28"/>
      <c r="AA2334" s="28"/>
      <c r="AB2334" s="23"/>
    </row>
    <row r="2335" spans="1:28" ht="15">
      <c r="A2335" s="2" t="s">
        <v>8756</v>
      </c>
      <c r="B2335" s="23" t="s">
        <v>13</v>
      </c>
      <c r="C2335" s="2" t="s">
        <v>14</v>
      </c>
      <c r="D2335" s="23" t="s">
        <v>236</v>
      </c>
      <c r="E2335" s="23" t="s">
        <v>1777</v>
      </c>
      <c r="F2335" s="23" t="s">
        <v>15</v>
      </c>
      <c r="G2335" s="23" t="s">
        <v>3477</v>
      </c>
      <c r="H2335" s="23" t="s">
        <v>3534</v>
      </c>
      <c r="I2335" s="2" t="s">
        <v>16</v>
      </c>
      <c r="J2335" s="81">
        <v>79.62</v>
      </c>
      <c r="K2335" s="76">
        <v>1.8181818000000001</v>
      </c>
      <c r="L2335" s="80">
        <v>0.2</v>
      </c>
      <c r="M2335" s="78">
        <v>41384</v>
      </c>
      <c r="N2335" s="96" t="s">
        <v>5949</v>
      </c>
      <c r="O2335" s="23" t="s">
        <v>782</v>
      </c>
      <c r="P2335" s="23" t="s">
        <v>3465</v>
      </c>
      <c r="Q2335" s="23" t="s">
        <v>3471</v>
      </c>
      <c r="R2335" s="23" t="str">
        <f t="shared" si="291"/>
        <v>OK-Canadian-15N-7W-29</v>
      </c>
      <c r="S2335" s="23" t="str">
        <f t="shared" si="288"/>
        <v>15N-7W-29</v>
      </c>
      <c r="T2335" s="23" t="str">
        <f t="shared" si="289"/>
        <v>15</v>
      </c>
      <c r="U2335" s="23" t="str">
        <f t="shared" si="292"/>
        <v>N</v>
      </c>
      <c r="V2335" s="23" t="str">
        <f t="shared" si="290"/>
        <v>7</v>
      </c>
      <c r="W2335" s="23" t="str">
        <f t="shared" si="293"/>
        <v>W</v>
      </c>
      <c r="X2335" s="23" t="str">
        <f t="shared" si="294"/>
        <v>OK</v>
      </c>
      <c r="Y2335" s="184" t="str">
        <f t="shared" si="295"/>
        <v>L0009398</v>
      </c>
      <c r="Z2335" s="28"/>
      <c r="AA2335" s="28"/>
      <c r="AB2335" s="23"/>
    </row>
    <row r="2336" spans="1:28" ht="15">
      <c r="A2336" s="23" t="s">
        <v>8757</v>
      </c>
      <c r="B2336" s="23" t="s">
        <v>13</v>
      </c>
      <c r="C2336" s="2" t="s">
        <v>14</v>
      </c>
      <c r="D2336" s="23" t="s">
        <v>2458</v>
      </c>
      <c r="E2336" s="23" t="s">
        <v>2552</v>
      </c>
      <c r="F2336" s="23" t="s">
        <v>15</v>
      </c>
      <c r="G2336" s="23" t="s">
        <v>3477</v>
      </c>
      <c r="H2336" s="23" t="s">
        <v>3534</v>
      </c>
      <c r="I2336" s="2" t="s">
        <v>16</v>
      </c>
      <c r="J2336" s="81">
        <v>49.97</v>
      </c>
      <c r="K2336" s="76">
        <v>0.17</v>
      </c>
      <c r="L2336" s="80">
        <v>0.2</v>
      </c>
      <c r="M2336" s="78">
        <v>41401</v>
      </c>
      <c r="N2336" s="96" t="s">
        <v>5950</v>
      </c>
      <c r="O2336" s="23" t="s">
        <v>218</v>
      </c>
      <c r="P2336" s="23" t="s">
        <v>3465</v>
      </c>
      <c r="Q2336" s="23" t="s">
        <v>3471</v>
      </c>
      <c r="R2336" s="23" t="str">
        <f t="shared" si="291"/>
        <v>OK-Canadian-15N-7W-20</v>
      </c>
      <c r="S2336" s="23" t="str">
        <f t="shared" si="288"/>
        <v>15N-7W-20</v>
      </c>
      <c r="T2336" s="23" t="str">
        <f t="shared" si="289"/>
        <v>15</v>
      </c>
      <c r="U2336" s="23" t="str">
        <f t="shared" si="292"/>
        <v>N</v>
      </c>
      <c r="V2336" s="23" t="str">
        <f t="shared" si="290"/>
        <v>7</v>
      </c>
      <c r="W2336" s="23" t="str">
        <f t="shared" si="293"/>
        <v>W</v>
      </c>
      <c r="X2336" s="23" t="str">
        <f t="shared" si="294"/>
        <v>OK</v>
      </c>
      <c r="Y2336" s="184" t="str">
        <f t="shared" si="295"/>
        <v>L0009399</v>
      </c>
      <c r="Z2336" s="28"/>
      <c r="AA2336" s="28"/>
      <c r="AB2336" s="23"/>
    </row>
    <row r="2337" spans="1:28" ht="15">
      <c r="A2337" s="2" t="s">
        <v>8758</v>
      </c>
      <c r="B2337" s="23" t="s">
        <v>13</v>
      </c>
      <c r="C2337" s="2" t="s">
        <v>14</v>
      </c>
      <c r="D2337" s="23" t="s">
        <v>2459</v>
      </c>
      <c r="E2337" s="2" t="s">
        <v>1100</v>
      </c>
      <c r="F2337" s="23" t="s">
        <v>15</v>
      </c>
      <c r="G2337" s="23" t="s">
        <v>3477</v>
      </c>
      <c r="H2337" s="23" t="s">
        <v>3534</v>
      </c>
      <c r="I2337" s="2" t="s">
        <v>16</v>
      </c>
      <c r="J2337" s="81">
        <v>9.6</v>
      </c>
      <c r="K2337" s="76">
        <v>0.41</v>
      </c>
      <c r="L2337" s="80">
        <v>0.2</v>
      </c>
      <c r="M2337" s="78">
        <v>41877</v>
      </c>
      <c r="N2337" s="96" t="s">
        <v>5951</v>
      </c>
      <c r="O2337" s="23" t="s">
        <v>218</v>
      </c>
      <c r="P2337" s="23" t="s">
        <v>3465</v>
      </c>
      <c r="Q2337" s="23" t="s">
        <v>3471</v>
      </c>
      <c r="R2337" s="23" t="str">
        <f t="shared" si="291"/>
        <v>OK-Canadian-15N-7W-20</v>
      </c>
      <c r="S2337" s="23" t="str">
        <f t="shared" si="288"/>
        <v>15N-7W-20</v>
      </c>
      <c r="T2337" s="23" t="str">
        <f t="shared" si="289"/>
        <v>15</v>
      </c>
      <c r="U2337" s="23" t="str">
        <f t="shared" si="292"/>
        <v>N</v>
      </c>
      <c r="V2337" s="23" t="str">
        <f t="shared" si="290"/>
        <v>7</v>
      </c>
      <c r="W2337" s="23" t="str">
        <f t="shared" si="293"/>
        <v>W</v>
      </c>
      <c r="X2337" s="23" t="str">
        <f t="shared" si="294"/>
        <v>OK</v>
      </c>
      <c r="Y2337" s="184" t="str">
        <f t="shared" si="295"/>
        <v>L0009400</v>
      </c>
      <c r="Z2337" s="28"/>
      <c r="AA2337" s="28"/>
      <c r="AB2337" s="23"/>
    </row>
    <row r="2338" spans="1:28" ht="15">
      <c r="A2338" s="2" t="s">
        <v>8759</v>
      </c>
      <c r="B2338" s="23" t="s">
        <v>13</v>
      </c>
      <c r="C2338" s="2" t="s">
        <v>14</v>
      </c>
      <c r="D2338" s="23" t="s">
        <v>2460</v>
      </c>
      <c r="E2338" s="2" t="s">
        <v>774</v>
      </c>
      <c r="F2338" s="23" t="s">
        <v>15</v>
      </c>
      <c r="G2338" s="23" t="s">
        <v>3477</v>
      </c>
      <c r="H2338" s="23" t="s">
        <v>3534</v>
      </c>
      <c r="I2338" s="2" t="s">
        <v>16</v>
      </c>
      <c r="J2338" s="81">
        <v>305.72000000000003</v>
      </c>
      <c r="K2338" s="76">
        <v>1.03</v>
      </c>
      <c r="L2338" s="80">
        <v>0.2</v>
      </c>
      <c r="M2338" s="78">
        <v>44391</v>
      </c>
      <c r="N2338" s="96" t="s">
        <v>5952</v>
      </c>
      <c r="O2338" s="23" t="s">
        <v>782</v>
      </c>
      <c r="P2338" s="23" t="s">
        <v>3465</v>
      </c>
      <c r="Q2338" s="23" t="s">
        <v>3471</v>
      </c>
      <c r="R2338" s="23" t="str">
        <f t="shared" si="291"/>
        <v>OK-Canadian-15N-7W-29</v>
      </c>
      <c r="S2338" s="23" t="str">
        <f t="shared" si="288"/>
        <v>15N-7W-29</v>
      </c>
      <c r="T2338" s="23" t="str">
        <f t="shared" si="289"/>
        <v>15</v>
      </c>
      <c r="U2338" s="23" t="str">
        <f t="shared" si="292"/>
        <v>N</v>
      </c>
      <c r="V2338" s="23" t="str">
        <f t="shared" si="290"/>
        <v>7</v>
      </c>
      <c r="W2338" s="23" t="str">
        <f t="shared" si="293"/>
        <v>W</v>
      </c>
      <c r="X2338" s="23" t="str">
        <f t="shared" si="294"/>
        <v>OK</v>
      </c>
      <c r="Y2338" s="184" t="str">
        <f t="shared" si="295"/>
        <v>L0009401</v>
      </c>
      <c r="Z2338" s="28"/>
      <c r="AA2338" s="28"/>
      <c r="AB2338" s="23"/>
    </row>
    <row r="2339" spans="1:28" ht="15">
      <c r="A2339" s="23" t="s">
        <v>8760</v>
      </c>
      <c r="B2339" s="23" t="s">
        <v>13</v>
      </c>
      <c r="C2339" s="2" t="s">
        <v>14</v>
      </c>
      <c r="D2339" s="23" t="s">
        <v>2461</v>
      </c>
      <c r="E2339" s="2" t="s">
        <v>553</v>
      </c>
      <c r="F2339" s="23" t="s">
        <v>15</v>
      </c>
      <c r="G2339" s="23" t="s">
        <v>3477</v>
      </c>
      <c r="H2339" s="23" t="s">
        <v>3534</v>
      </c>
      <c r="I2339" s="2" t="s">
        <v>16</v>
      </c>
      <c r="J2339" s="81">
        <v>294.99</v>
      </c>
      <c r="K2339" s="76">
        <v>10.76</v>
      </c>
      <c r="L2339" s="80">
        <v>0.1875</v>
      </c>
      <c r="M2339" s="78">
        <v>41384</v>
      </c>
      <c r="N2339" s="96" t="s">
        <v>5953</v>
      </c>
      <c r="O2339" s="23" t="s">
        <v>782</v>
      </c>
      <c r="P2339" s="23" t="s">
        <v>3465</v>
      </c>
      <c r="Q2339" s="23" t="s">
        <v>3471</v>
      </c>
      <c r="R2339" s="23" t="str">
        <f t="shared" si="291"/>
        <v>OK-Canadian-15N-7W-29</v>
      </c>
      <c r="S2339" s="23" t="str">
        <f t="shared" si="288"/>
        <v>15N-7W-29</v>
      </c>
      <c r="T2339" s="23" t="str">
        <f t="shared" si="289"/>
        <v>15</v>
      </c>
      <c r="U2339" s="23" t="str">
        <f t="shared" si="292"/>
        <v>N</v>
      </c>
      <c r="V2339" s="23" t="str">
        <f t="shared" si="290"/>
        <v>7</v>
      </c>
      <c r="W2339" s="23" t="str">
        <f t="shared" si="293"/>
        <v>W</v>
      </c>
      <c r="X2339" s="23" t="str">
        <f t="shared" si="294"/>
        <v>OK</v>
      </c>
      <c r="Y2339" s="184" t="str">
        <f t="shared" si="295"/>
        <v>L0009402</v>
      </c>
      <c r="Z2339" s="28"/>
      <c r="AA2339" s="28"/>
      <c r="AB2339" s="23"/>
    </row>
    <row r="2340" spans="1:28" ht="15">
      <c r="A2340" s="2" t="s">
        <v>8761</v>
      </c>
      <c r="B2340" s="23" t="s">
        <v>13</v>
      </c>
      <c r="C2340" s="2" t="s">
        <v>14</v>
      </c>
      <c r="D2340" s="23" t="s">
        <v>2462</v>
      </c>
      <c r="E2340" s="2" t="s">
        <v>553</v>
      </c>
      <c r="F2340" s="23" t="s">
        <v>15</v>
      </c>
      <c r="G2340" s="23" t="s">
        <v>3477</v>
      </c>
      <c r="H2340" s="23" t="s">
        <v>3534</v>
      </c>
      <c r="I2340" s="2" t="s">
        <v>16</v>
      </c>
      <c r="J2340" s="81">
        <v>323.05</v>
      </c>
      <c r="K2340" s="76">
        <v>12.59</v>
      </c>
      <c r="L2340" s="80">
        <v>0.2</v>
      </c>
      <c r="M2340" s="78">
        <v>41407</v>
      </c>
      <c r="N2340" s="96" t="s">
        <v>5954</v>
      </c>
      <c r="O2340" s="23" t="s">
        <v>782</v>
      </c>
      <c r="P2340" s="23" t="s">
        <v>3465</v>
      </c>
      <c r="Q2340" s="23" t="s">
        <v>3471</v>
      </c>
      <c r="R2340" s="23" t="str">
        <f t="shared" si="291"/>
        <v>OK-Canadian-15N-7W-29</v>
      </c>
      <c r="S2340" s="23" t="str">
        <f t="shared" si="288"/>
        <v>15N-7W-29</v>
      </c>
      <c r="T2340" s="23" t="str">
        <f t="shared" si="289"/>
        <v>15</v>
      </c>
      <c r="U2340" s="23" t="str">
        <f t="shared" si="292"/>
        <v>N</v>
      </c>
      <c r="V2340" s="23" t="str">
        <f t="shared" si="290"/>
        <v>7</v>
      </c>
      <c r="W2340" s="23" t="str">
        <f t="shared" si="293"/>
        <v>W</v>
      </c>
      <c r="X2340" s="23" t="str">
        <f t="shared" si="294"/>
        <v>OK</v>
      </c>
      <c r="Y2340" s="184" t="str">
        <f t="shared" si="295"/>
        <v>L0009403</v>
      </c>
      <c r="Z2340" s="28"/>
      <c r="AA2340" s="28"/>
      <c r="AB2340" s="23"/>
    </row>
    <row r="2341" spans="1:28" ht="15">
      <c r="A2341" s="2" t="s">
        <v>8762</v>
      </c>
      <c r="B2341" s="23" t="s">
        <v>13</v>
      </c>
      <c r="C2341" s="2" t="s">
        <v>14</v>
      </c>
      <c r="D2341" s="23" t="s">
        <v>2463</v>
      </c>
      <c r="E2341" s="23" t="s">
        <v>2552</v>
      </c>
      <c r="F2341" s="23" t="s">
        <v>15</v>
      </c>
      <c r="G2341" s="23" t="s">
        <v>3477</v>
      </c>
      <c r="H2341" s="23" t="s">
        <v>3536</v>
      </c>
      <c r="I2341" s="2" t="s">
        <v>16</v>
      </c>
      <c r="J2341" s="81">
        <v>167.9</v>
      </c>
      <c r="K2341" s="76">
        <v>3.95</v>
      </c>
      <c r="L2341" s="80">
        <v>0.2</v>
      </c>
      <c r="M2341" s="78">
        <v>41870</v>
      </c>
      <c r="N2341" s="96" t="s">
        <v>5955</v>
      </c>
      <c r="O2341" s="23" t="s">
        <v>113</v>
      </c>
      <c r="P2341" s="23" t="s">
        <v>3465</v>
      </c>
      <c r="Q2341" s="23" t="s">
        <v>3471</v>
      </c>
      <c r="R2341" s="23" t="str">
        <f t="shared" si="291"/>
        <v>OK-Canadian-15N-7W-2</v>
      </c>
      <c r="S2341" s="23" t="str">
        <f t="shared" si="288"/>
        <v>15N-7W-2</v>
      </c>
      <c r="T2341" s="23" t="str">
        <f t="shared" si="289"/>
        <v>15</v>
      </c>
      <c r="U2341" s="23" t="str">
        <f t="shared" si="292"/>
        <v>N</v>
      </c>
      <c r="V2341" s="23" t="str">
        <f t="shared" si="290"/>
        <v>7</v>
      </c>
      <c r="W2341" s="23" t="str">
        <f t="shared" si="293"/>
        <v>W</v>
      </c>
      <c r="X2341" s="23" t="str">
        <f t="shared" si="294"/>
        <v>OK</v>
      </c>
      <c r="Y2341" s="184" t="str">
        <f t="shared" si="295"/>
        <v>L0009404</v>
      </c>
      <c r="Z2341" s="28"/>
      <c r="AA2341" s="28"/>
      <c r="AB2341" s="23"/>
    </row>
    <row r="2342" spans="1:28" ht="15">
      <c r="A2342" s="23" t="s">
        <v>8763</v>
      </c>
      <c r="B2342" s="23" t="s">
        <v>13</v>
      </c>
      <c r="C2342" s="2" t="s">
        <v>14</v>
      </c>
      <c r="D2342" s="23" t="s">
        <v>2464</v>
      </c>
      <c r="E2342" s="23" t="s">
        <v>2552</v>
      </c>
      <c r="F2342" s="23" t="s">
        <v>15</v>
      </c>
      <c r="G2342" s="23" t="s">
        <v>3477</v>
      </c>
      <c r="H2342" s="23" t="s">
        <v>3536</v>
      </c>
      <c r="I2342" s="2" t="s">
        <v>16</v>
      </c>
      <c r="J2342" s="81">
        <v>109.58</v>
      </c>
      <c r="K2342" s="76">
        <v>10.09</v>
      </c>
      <c r="L2342" s="80">
        <v>0.1875</v>
      </c>
      <c r="M2342" s="78">
        <v>44415</v>
      </c>
      <c r="N2342" s="96" t="s">
        <v>5956</v>
      </c>
      <c r="O2342" s="23" t="s">
        <v>113</v>
      </c>
      <c r="P2342" s="23" t="s">
        <v>3465</v>
      </c>
      <c r="Q2342" s="23" t="s">
        <v>3471</v>
      </c>
      <c r="R2342" s="23" t="str">
        <f t="shared" si="291"/>
        <v>OK-Canadian-15N-7W-2</v>
      </c>
      <c r="S2342" s="23" t="str">
        <f t="shared" si="288"/>
        <v>15N-7W-2</v>
      </c>
      <c r="T2342" s="23" t="str">
        <f t="shared" si="289"/>
        <v>15</v>
      </c>
      <c r="U2342" s="23" t="str">
        <f t="shared" si="292"/>
        <v>N</v>
      </c>
      <c r="V2342" s="23" t="str">
        <f t="shared" si="290"/>
        <v>7</v>
      </c>
      <c r="W2342" s="23" t="str">
        <f t="shared" si="293"/>
        <v>W</v>
      </c>
      <c r="X2342" s="23" t="str">
        <f t="shared" si="294"/>
        <v>OK</v>
      </c>
      <c r="Y2342" s="184" t="str">
        <f t="shared" si="295"/>
        <v>L0009405</v>
      </c>
      <c r="Z2342" s="28"/>
      <c r="AA2342" s="28"/>
      <c r="AB2342" s="23"/>
    </row>
    <row r="2343" spans="1:28" ht="15">
      <c r="A2343" s="2" t="s">
        <v>8764</v>
      </c>
      <c r="B2343" s="23" t="s">
        <v>13</v>
      </c>
      <c r="C2343" s="2" t="s">
        <v>14</v>
      </c>
      <c r="D2343" s="23" t="s">
        <v>2465</v>
      </c>
      <c r="E2343" s="2" t="s">
        <v>1471</v>
      </c>
      <c r="F2343" s="23" t="s">
        <v>15</v>
      </c>
      <c r="G2343" s="23" t="s">
        <v>3477</v>
      </c>
      <c r="H2343" s="23" t="s">
        <v>3534</v>
      </c>
      <c r="I2343" s="2" t="s">
        <v>16</v>
      </c>
      <c r="J2343" s="81">
        <v>152.21</v>
      </c>
      <c r="K2343" s="76">
        <v>0.2</v>
      </c>
      <c r="L2343" s="80">
        <v>0.2</v>
      </c>
      <c r="M2343" s="78">
        <v>41386</v>
      </c>
      <c r="N2343" s="96" t="s">
        <v>5957</v>
      </c>
      <c r="O2343" s="23" t="s">
        <v>218</v>
      </c>
      <c r="P2343" s="23" t="s">
        <v>3465</v>
      </c>
      <c r="Q2343" s="23" t="s">
        <v>3471</v>
      </c>
      <c r="R2343" s="23" t="str">
        <f t="shared" si="291"/>
        <v>OK-Canadian-15N-7W-20</v>
      </c>
      <c r="S2343" s="23" t="str">
        <f t="shared" si="288"/>
        <v>15N-7W-20</v>
      </c>
      <c r="T2343" s="23" t="str">
        <f t="shared" si="289"/>
        <v>15</v>
      </c>
      <c r="U2343" s="23" t="str">
        <f t="shared" si="292"/>
        <v>N</v>
      </c>
      <c r="V2343" s="23" t="str">
        <f t="shared" si="290"/>
        <v>7</v>
      </c>
      <c r="W2343" s="23" t="str">
        <f t="shared" si="293"/>
        <v>W</v>
      </c>
      <c r="X2343" s="23" t="str">
        <f t="shared" si="294"/>
        <v>OK</v>
      </c>
      <c r="Y2343" s="184" t="str">
        <f t="shared" si="295"/>
        <v>L0009406</v>
      </c>
      <c r="Z2343" s="28"/>
      <c r="AA2343" s="28"/>
      <c r="AB2343" s="23"/>
    </row>
    <row r="2344" spans="1:28" ht="15">
      <c r="A2344" s="2" t="s">
        <v>8765</v>
      </c>
      <c r="B2344" s="23" t="s">
        <v>13</v>
      </c>
      <c r="C2344" s="2" t="s">
        <v>14</v>
      </c>
      <c r="D2344" s="23" t="s">
        <v>2466</v>
      </c>
      <c r="E2344" s="23" t="s">
        <v>201</v>
      </c>
      <c r="F2344" s="23" t="s">
        <v>15</v>
      </c>
      <c r="G2344" s="23" t="s">
        <v>3477</v>
      </c>
      <c r="H2344" s="23" t="s">
        <v>3534</v>
      </c>
      <c r="I2344" s="2" t="s">
        <v>16</v>
      </c>
      <c r="J2344" s="81">
        <v>27.69</v>
      </c>
      <c r="K2344" s="76">
        <v>0.75</v>
      </c>
      <c r="L2344" s="80">
        <v>0.2</v>
      </c>
      <c r="M2344" s="78">
        <v>41434</v>
      </c>
      <c r="N2344" s="96" t="s">
        <v>5958</v>
      </c>
      <c r="O2344" s="23" t="s">
        <v>218</v>
      </c>
      <c r="P2344" s="23" t="s">
        <v>3465</v>
      </c>
      <c r="Q2344" s="23" t="s">
        <v>3471</v>
      </c>
      <c r="R2344" s="23" t="str">
        <f t="shared" si="291"/>
        <v>OK-Canadian-15N-7W-20</v>
      </c>
      <c r="S2344" s="23" t="str">
        <f t="shared" si="288"/>
        <v>15N-7W-20</v>
      </c>
      <c r="T2344" s="23" t="str">
        <f t="shared" si="289"/>
        <v>15</v>
      </c>
      <c r="U2344" s="23" t="str">
        <f t="shared" si="292"/>
        <v>N</v>
      </c>
      <c r="V2344" s="23" t="str">
        <f t="shared" si="290"/>
        <v>7</v>
      </c>
      <c r="W2344" s="23" t="str">
        <f t="shared" si="293"/>
        <v>W</v>
      </c>
      <c r="X2344" s="23" t="str">
        <f t="shared" si="294"/>
        <v>OK</v>
      </c>
      <c r="Y2344" s="184" t="str">
        <f t="shared" si="295"/>
        <v>L0009407</v>
      </c>
      <c r="Z2344" s="28"/>
      <c r="AA2344" s="28"/>
      <c r="AB2344" s="23"/>
    </row>
    <row r="2345" spans="1:28" ht="15">
      <c r="A2345" s="23" t="s">
        <v>8766</v>
      </c>
      <c r="B2345" s="23" t="s">
        <v>13</v>
      </c>
      <c r="C2345" s="2" t="s">
        <v>14</v>
      </c>
      <c r="D2345" s="23" t="s">
        <v>2467</v>
      </c>
      <c r="E2345" s="2" t="s">
        <v>995</v>
      </c>
      <c r="F2345" s="23" t="s">
        <v>15</v>
      </c>
      <c r="G2345" s="23" t="s">
        <v>3477</v>
      </c>
      <c r="H2345" s="23" t="s">
        <v>3532</v>
      </c>
      <c r="I2345" s="2" t="s">
        <v>16</v>
      </c>
      <c r="J2345" s="81">
        <v>38.61</v>
      </c>
      <c r="K2345" s="76">
        <v>5</v>
      </c>
      <c r="L2345" s="80">
        <v>0.2</v>
      </c>
      <c r="M2345" s="78">
        <v>41895</v>
      </c>
      <c r="N2345" s="96" t="s">
        <v>5959</v>
      </c>
      <c r="O2345" s="23" t="s">
        <v>140</v>
      </c>
      <c r="P2345" s="23" t="s">
        <v>3465</v>
      </c>
      <c r="Q2345" s="23" t="s">
        <v>3471</v>
      </c>
      <c r="R2345" s="23" t="str">
        <f t="shared" si="291"/>
        <v>OK-Canadian-15N-7W-17</v>
      </c>
      <c r="S2345" s="23" t="str">
        <f t="shared" si="288"/>
        <v>15N-7W-17</v>
      </c>
      <c r="T2345" s="23" t="str">
        <f t="shared" si="289"/>
        <v>15</v>
      </c>
      <c r="U2345" s="23" t="str">
        <f t="shared" si="292"/>
        <v>N</v>
      </c>
      <c r="V2345" s="23" t="str">
        <f t="shared" si="290"/>
        <v>7</v>
      </c>
      <c r="W2345" s="23" t="str">
        <f t="shared" si="293"/>
        <v>W</v>
      </c>
      <c r="X2345" s="23" t="str">
        <f t="shared" si="294"/>
        <v>OK</v>
      </c>
      <c r="Y2345" s="184" t="str">
        <f t="shared" si="295"/>
        <v>L0009408</v>
      </c>
      <c r="Z2345" s="28"/>
      <c r="AA2345" s="28"/>
      <c r="AB2345" s="23"/>
    </row>
    <row r="2346" spans="1:28" ht="15">
      <c r="A2346" s="2" t="s">
        <v>8767</v>
      </c>
      <c r="B2346" s="23" t="s">
        <v>13</v>
      </c>
      <c r="C2346" s="2" t="s">
        <v>14</v>
      </c>
      <c r="D2346" s="23" t="s">
        <v>2468</v>
      </c>
      <c r="E2346" s="23" t="s">
        <v>1702</v>
      </c>
      <c r="F2346" s="23" t="s">
        <v>15</v>
      </c>
      <c r="G2346" s="23" t="s">
        <v>3477</v>
      </c>
      <c r="H2346" s="23" t="s">
        <v>3534</v>
      </c>
      <c r="I2346" s="2" t="s">
        <v>16</v>
      </c>
      <c r="J2346" s="81">
        <v>158.97</v>
      </c>
      <c r="K2346" s="76">
        <v>0.45</v>
      </c>
      <c r="L2346" s="80">
        <v>0.2</v>
      </c>
      <c r="M2346" s="78">
        <v>44397</v>
      </c>
      <c r="N2346" s="96" t="s">
        <v>5960</v>
      </c>
      <c r="O2346" s="23" t="s">
        <v>218</v>
      </c>
      <c r="P2346" s="23" t="s">
        <v>3465</v>
      </c>
      <c r="Q2346" s="23" t="s">
        <v>3471</v>
      </c>
      <c r="R2346" s="23" t="str">
        <f t="shared" si="291"/>
        <v>OK-Canadian-15N-7W-20</v>
      </c>
      <c r="S2346" s="23" t="str">
        <f t="shared" si="288"/>
        <v>15N-7W-20</v>
      </c>
      <c r="T2346" s="23" t="str">
        <f t="shared" si="289"/>
        <v>15</v>
      </c>
      <c r="U2346" s="23" t="str">
        <f t="shared" si="292"/>
        <v>N</v>
      </c>
      <c r="V2346" s="23" t="str">
        <f t="shared" si="290"/>
        <v>7</v>
      </c>
      <c r="W2346" s="23" t="str">
        <f t="shared" si="293"/>
        <v>W</v>
      </c>
      <c r="X2346" s="23" t="str">
        <f t="shared" si="294"/>
        <v>OK</v>
      </c>
      <c r="Y2346" s="184" t="str">
        <f t="shared" si="295"/>
        <v>L0009409</v>
      </c>
      <c r="Z2346" s="28"/>
      <c r="AA2346" s="28"/>
      <c r="AB2346" s="23"/>
    </row>
    <row r="2347" spans="1:28" ht="15">
      <c r="A2347" s="2" t="s">
        <v>8768</v>
      </c>
      <c r="B2347" s="23" t="s">
        <v>13</v>
      </c>
      <c r="C2347" s="2" t="s">
        <v>14</v>
      </c>
      <c r="D2347" s="23" t="s">
        <v>2469</v>
      </c>
      <c r="E2347" s="2" t="s">
        <v>1177</v>
      </c>
      <c r="F2347" s="23" t="s">
        <v>15</v>
      </c>
      <c r="G2347" s="23" t="s">
        <v>3477</v>
      </c>
      <c r="H2347" s="23" t="s">
        <v>3534</v>
      </c>
      <c r="I2347" s="2" t="s">
        <v>16</v>
      </c>
      <c r="J2347" s="81">
        <v>148.06</v>
      </c>
      <c r="K2347" s="76">
        <v>0.18</v>
      </c>
      <c r="L2347" s="80">
        <v>0.2</v>
      </c>
      <c r="M2347" s="78">
        <v>41375</v>
      </c>
      <c r="N2347" s="96" t="s">
        <v>5432</v>
      </c>
      <c r="O2347" s="23" t="s">
        <v>218</v>
      </c>
      <c r="P2347" s="23" t="s">
        <v>3465</v>
      </c>
      <c r="Q2347" s="23" t="s">
        <v>3471</v>
      </c>
      <c r="R2347" s="23" t="str">
        <f t="shared" si="291"/>
        <v>OK-Canadian-15N-7W-20</v>
      </c>
      <c r="S2347" s="23" t="str">
        <f t="shared" si="288"/>
        <v>15N-7W-20</v>
      </c>
      <c r="T2347" s="23" t="str">
        <f t="shared" si="289"/>
        <v>15</v>
      </c>
      <c r="U2347" s="23" t="str">
        <f t="shared" si="292"/>
        <v>N</v>
      </c>
      <c r="V2347" s="23" t="str">
        <f t="shared" si="290"/>
        <v>7</v>
      </c>
      <c r="W2347" s="23" t="str">
        <f t="shared" si="293"/>
        <v>W</v>
      </c>
      <c r="X2347" s="23" t="str">
        <f t="shared" si="294"/>
        <v>OK</v>
      </c>
      <c r="Y2347" s="184" t="str">
        <f t="shared" si="295"/>
        <v>L0009410</v>
      </c>
      <c r="Z2347" s="28"/>
      <c r="AA2347" s="28"/>
      <c r="AB2347" s="23"/>
    </row>
    <row r="2348" spans="1:28" ht="15">
      <c r="A2348" s="23" t="s">
        <v>8769</v>
      </c>
      <c r="B2348" s="23" t="s">
        <v>13</v>
      </c>
      <c r="C2348" s="2" t="s">
        <v>14</v>
      </c>
      <c r="D2348" s="23" t="s">
        <v>2470</v>
      </c>
      <c r="E2348" s="23" t="s">
        <v>1589</v>
      </c>
      <c r="F2348" s="23" t="s">
        <v>15</v>
      </c>
      <c r="G2348" s="23" t="s">
        <v>3477</v>
      </c>
      <c r="H2348" s="23" t="s">
        <v>3534</v>
      </c>
      <c r="I2348" s="2" t="s">
        <v>16</v>
      </c>
      <c r="J2348" s="81">
        <v>76.14</v>
      </c>
      <c r="K2348" s="76">
        <v>1.82</v>
      </c>
      <c r="L2348" s="80">
        <v>0.2</v>
      </c>
      <c r="M2348" s="78">
        <v>41434</v>
      </c>
      <c r="N2348" s="96" t="s">
        <v>5961</v>
      </c>
      <c r="O2348" s="23" t="s">
        <v>782</v>
      </c>
      <c r="P2348" s="23" t="s">
        <v>3465</v>
      </c>
      <c r="Q2348" s="23" t="s">
        <v>3471</v>
      </c>
      <c r="R2348" s="23" t="str">
        <f t="shared" si="291"/>
        <v>OK-Canadian-15N-7W-29</v>
      </c>
      <c r="S2348" s="23" t="str">
        <f t="shared" si="288"/>
        <v>15N-7W-29</v>
      </c>
      <c r="T2348" s="23" t="str">
        <f t="shared" si="289"/>
        <v>15</v>
      </c>
      <c r="U2348" s="23" t="str">
        <f t="shared" si="292"/>
        <v>N</v>
      </c>
      <c r="V2348" s="23" t="str">
        <f t="shared" si="290"/>
        <v>7</v>
      </c>
      <c r="W2348" s="23" t="str">
        <f t="shared" si="293"/>
        <v>W</v>
      </c>
      <c r="X2348" s="23" t="str">
        <f t="shared" si="294"/>
        <v>OK</v>
      </c>
      <c r="Y2348" s="184" t="str">
        <f t="shared" si="295"/>
        <v>L0009411</v>
      </c>
      <c r="Z2348" s="28"/>
      <c r="AA2348" s="28"/>
      <c r="AB2348" s="23"/>
    </row>
    <row r="2349" spans="1:28" ht="15">
      <c r="A2349" s="2" t="s">
        <v>8770</v>
      </c>
      <c r="B2349" s="23" t="s">
        <v>13</v>
      </c>
      <c r="C2349" s="2" t="s">
        <v>14</v>
      </c>
      <c r="D2349" s="23" t="s">
        <v>2471</v>
      </c>
      <c r="E2349" s="2" t="s">
        <v>898</v>
      </c>
      <c r="F2349" s="23" t="s">
        <v>15</v>
      </c>
      <c r="G2349" s="23" t="s">
        <v>3477</v>
      </c>
      <c r="H2349" s="23" t="s">
        <v>3534</v>
      </c>
      <c r="I2349" s="2" t="s">
        <v>16</v>
      </c>
      <c r="J2349" s="81">
        <v>312.70999999999998</v>
      </c>
      <c r="K2349" s="76">
        <v>20.63</v>
      </c>
      <c r="L2349" s="80">
        <v>0.2</v>
      </c>
      <c r="M2349" s="78">
        <v>41900</v>
      </c>
      <c r="N2349" s="96" t="s">
        <v>5427</v>
      </c>
      <c r="O2349" s="23" t="s">
        <v>782</v>
      </c>
      <c r="P2349" s="23" t="s">
        <v>3465</v>
      </c>
      <c r="Q2349" s="23" t="s">
        <v>3471</v>
      </c>
      <c r="R2349" s="23" t="str">
        <f t="shared" si="291"/>
        <v>OK-Canadian-15N-7W-29</v>
      </c>
      <c r="S2349" s="23" t="str">
        <f t="shared" si="288"/>
        <v>15N-7W-29</v>
      </c>
      <c r="T2349" s="23" t="str">
        <f t="shared" si="289"/>
        <v>15</v>
      </c>
      <c r="U2349" s="23" t="str">
        <f t="shared" si="292"/>
        <v>N</v>
      </c>
      <c r="V2349" s="23" t="str">
        <f t="shared" si="290"/>
        <v>7</v>
      </c>
      <c r="W2349" s="23" t="str">
        <f t="shared" si="293"/>
        <v>W</v>
      </c>
      <c r="X2349" s="23" t="str">
        <f t="shared" si="294"/>
        <v>OK</v>
      </c>
      <c r="Y2349" s="184" t="str">
        <f t="shared" si="295"/>
        <v>L0009412</v>
      </c>
      <c r="Z2349" s="28"/>
      <c r="AA2349" s="28"/>
      <c r="AB2349" s="23"/>
    </row>
    <row r="2350" spans="1:28" ht="15">
      <c r="A2350" s="2" t="s">
        <v>8771</v>
      </c>
      <c r="B2350" s="23" t="s">
        <v>13</v>
      </c>
      <c r="C2350" s="2" t="s">
        <v>14</v>
      </c>
      <c r="D2350" s="23" t="s">
        <v>2472</v>
      </c>
      <c r="E2350" s="2" t="s">
        <v>354</v>
      </c>
      <c r="F2350" s="23" t="s">
        <v>15</v>
      </c>
      <c r="G2350" s="23" t="s">
        <v>3477</v>
      </c>
      <c r="H2350" s="23" t="s">
        <v>3534</v>
      </c>
      <c r="I2350" s="2" t="s">
        <v>16</v>
      </c>
      <c r="J2350" s="81">
        <v>221.77</v>
      </c>
      <c r="K2350" s="76">
        <v>3.12</v>
      </c>
      <c r="L2350" s="80">
        <v>0.1875</v>
      </c>
      <c r="M2350" s="78">
        <v>44434</v>
      </c>
      <c r="N2350" s="96" t="s">
        <v>5431</v>
      </c>
      <c r="O2350" s="23" t="s">
        <v>782</v>
      </c>
      <c r="P2350" s="23" t="s">
        <v>3465</v>
      </c>
      <c r="Q2350" s="23" t="s">
        <v>3471</v>
      </c>
      <c r="R2350" s="23" t="str">
        <f t="shared" si="291"/>
        <v>OK-Canadian-15N-7W-29</v>
      </c>
      <c r="S2350" s="23" t="str">
        <f t="shared" si="288"/>
        <v>15N-7W-29</v>
      </c>
      <c r="T2350" s="23" t="str">
        <f t="shared" si="289"/>
        <v>15</v>
      </c>
      <c r="U2350" s="23" t="str">
        <f t="shared" si="292"/>
        <v>N</v>
      </c>
      <c r="V2350" s="23" t="str">
        <f t="shared" si="290"/>
        <v>7</v>
      </c>
      <c r="W2350" s="23" t="str">
        <f t="shared" si="293"/>
        <v>W</v>
      </c>
      <c r="X2350" s="23" t="str">
        <f t="shared" si="294"/>
        <v>OK</v>
      </c>
      <c r="Y2350" s="184" t="str">
        <f t="shared" si="295"/>
        <v>L0009413</v>
      </c>
      <c r="Z2350" s="28"/>
      <c r="AA2350" s="28"/>
      <c r="AB2350" s="23"/>
    </row>
    <row r="2351" spans="1:28" ht="15">
      <c r="A2351" s="23" t="s">
        <v>8772</v>
      </c>
      <c r="B2351" s="23" t="s">
        <v>13</v>
      </c>
      <c r="C2351" s="2" t="s">
        <v>14</v>
      </c>
      <c r="D2351" s="23" t="s">
        <v>2473</v>
      </c>
      <c r="E2351" s="2" t="s">
        <v>354</v>
      </c>
      <c r="F2351" s="23" t="s">
        <v>15</v>
      </c>
      <c r="G2351" s="23" t="s">
        <v>3477</v>
      </c>
      <c r="H2351" s="23" t="s">
        <v>3536</v>
      </c>
      <c r="I2351" s="2" t="s">
        <v>16</v>
      </c>
      <c r="J2351" s="81">
        <v>121.14</v>
      </c>
      <c r="K2351" s="76">
        <v>2.0299999999999998</v>
      </c>
      <c r="L2351" s="80">
        <v>0.2</v>
      </c>
      <c r="M2351" s="78">
        <v>41384</v>
      </c>
      <c r="N2351" s="96" t="s">
        <v>5433</v>
      </c>
      <c r="O2351" s="23" t="s">
        <v>113</v>
      </c>
      <c r="P2351" s="23" t="s">
        <v>3465</v>
      </c>
      <c r="Q2351" s="23" t="s">
        <v>3471</v>
      </c>
      <c r="R2351" s="23" t="str">
        <f t="shared" si="291"/>
        <v>OK-Canadian-15N-7W-2</v>
      </c>
      <c r="S2351" s="23" t="str">
        <f t="shared" si="288"/>
        <v>15N-7W-2</v>
      </c>
      <c r="T2351" s="23" t="str">
        <f t="shared" si="289"/>
        <v>15</v>
      </c>
      <c r="U2351" s="23" t="str">
        <f t="shared" si="292"/>
        <v>N</v>
      </c>
      <c r="V2351" s="23" t="str">
        <f t="shared" si="290"/>
        <v>7</v>
      </c>
      <c r="W2351" s="23" t="str">
        <f t="shared" si="293"/>
        <v>W</v>
      </c>
      <c r="X2351" s="23" t="str">
        <f t="shared" si="294"/>
        <v>OK</v>
      </c>
      <c r="Y2351" s="184" t="str">
        <f t="shared" si="295"/>
        <v>L0009414</v>
      </c>
      <c r="Z2351" s="28"/>
      <c r="AA2351" s="28"/>
      <c r="AB2351" s="23"/>
    </row>
    <row r="2352" spans="1:28" ht="15">
      <c r="A2352" s="2" t="s">
        <v>8773</v>
      </c>
      <c r="B2352" s="23" t="s">
        <v>13</v>
      </c>
      <c r="C2352" s="2" t="s">
        <v>14</v>
      </c>
      <c r="D2352" s="23" t="s">
        <v>2474</v>
      </c>
      <c r="E2352" s="23" t="s">
        <v>3063</v>
      </c>
      <c r="F2352" s="23" t="s">
        <v>15</v>
      </c>
      <c r="G2352" s="23" t="s">
        <v>3477</v>
      </c>
      <c r="H2352" s="23" t="s">
        <v>3532</v>
      </c>
      <c r="I2352" s="2" t="s">
        <v>16</v>
      </c>
      <c r="J2352" s="81">
        <v>28.85</v>
      </c>
      <c r="K2352" s="76">
        <v>1.1100000000000001</v>
      </c>
      <c r="L2352" s="80">
        <v>0.1875</v>
      </c>
      <c r="M2352" s="78">
        <v>41437</v>
      </c>
      <c r="N2352" s="96" t="s">
        <v>5428</v>
      </c>
      <c r="O2352" s="23" t="s">
        <v>140</v>
      </c>
      <c r="P2352" s="23" t="s">
        <v>3465</v>
      </c>
      <c r="Q2352" s="23" t="s">
        <v>3471</v>
      </c>
      <c r="R2352" s="23" t="str">
        <f t="shared" si="291"/>
        <v>OK-Canadian-15N-7W-17</v>
      </c>
      <c r="S2352" s="23" t="str">
        <f t="shared" si="288"/>
        <v>15N-7W-17</v>
      </c>
      <c r="T2352" s="23" t="str">
        <f t="shared" si="289"/>
        <v>15</v>
      </c>
      <c r="U2352" s="23" t="str">
        <f t="shared" si="292"/>
        <v>N</v>
      </c>
      <c r="V2352" s="23" t="str">
        <f t="shared" si="290"/>
        <v>7</v>
      </c>
      <c r="W2352" s="23" t="str">
        <f t="shared" si="293"/>
        <v>W</v>
      </c>
      <c r="X2352" s="23" t="str">
        <f t="shared" si="294"/>
        <v>OK</v>
      </c>
      <c r="Y2352" s="184" t="str">
        <f t="shared" si="295"/>
        <v>L0009415</v>
      </c>
      <c r="Z2352" s="28"/>
      <c r="AA2352" s="28"/>
      <c r="AB2352" s="23"/>
    </row>
    <row r="2353" spans="1:28" ht="15">
      <c r="A2353" s="2" t="s">
        <v>8774</v>
      </c>
      <c r="B2353" s="23" t="s">
        <v>13</v>
      </c>
      <c r="C2353" s="2" t="s">
        <v>14</v>
      </c>
      <c r="D2353" s="23" t="s">
        <v>2475</v>
      </c>
      <c r="E2353" s="23" t="s">
        <v>2404</v>
      </c>
      <c r="F2353" s="23" t="s">
        <v>15</v>
      </c>
      <c r="G2353" s="23" t="s">
        <v>3477</v>
      </c>
      <c r="H2353" s="23" t="s">
        <v>3534</v>
      </c>
      <c r="I2353" s="2" t="s">
        <v>16</v>
      </c>
      <c r="J2353" s="81">
        <v>30.2</v>
      </c>
      <c r="K2353" s="76">
        <v>3.32</v>
      </c>
      <c r="L2353" s="80">
        <v>0.1875</v>
      </c>
      <c r="M2353" s="78">
        <v>41907</v>
      </c>
      <c r="N2353" s="96" t="s">
        <v>5962</v>
      </c>
      <c r="O2353" s="23" t="s">
        <v>218</v>
      </c>
      <c r="P2353" s="23" t="s">
        <v>3465</v>
      </c>
      <c r="Q2353" s="23" t="s">
        <v>3471</v>
      </c>
      <c r="R2353" s="23" t="str">
        <f t="shared" si="291"/>
        <v>OK-Canadian-15N-7W-20</v>
      </c>
      <c r="S2353" s="23" t="str">
        <f t="shared" si="288"/>
        <v>15N-7W-20</v>
      </c>
      <c r="T2353" s="23" t="str">
        <f t="shared" si="289"/>
        <v>15</v>
      </c>
      <c r="U2353" s="23" t="str">
        <f t="shared" si="292"/>
        <v>N</v>
      </c>
      <c r="V2353" s="23" t="str">
        <f t="shared" si="290"/>
        <v>7</v>
      </c>
      <c r="W2353" s="23" t="str">
        <f t="shared" si="293"/>
        <v>W</v>
      </c>
      <c r="X2353" s="23" t="str">
        <f t="shared" si="294"/>
        <v>OK</v>
      </c>
      <c r="Y2353" s="184" t="str">
        <f t="shared" si="295"/>
        <v>L0009416</v>
      </c>
      <c r="Z2353" s="28"/>
      <c r="AA2353" s="28"/>
      <c r="AB2353" s="23"/>
    </row>
    <row r="2354" spans="1:28" ht="15">
      <c r="A2354" s="23" t="s">
        <v>8775</v>
      </c>
      <c r="B2354" s="23" t="s">
        <v>13</v>
      </c>
      <c r="C2354" s="2" t="s">
        <v>14</v>
      </c>
      <c r="D2354" s="23" t="s">
        <v>2476</v>
      </c>
      <c r="E2354" s="23" t="s">
        <v>2692</v>
      </c>
      <c r="F2354" s="23" t="s">
        <v>15</v>
      </c>
      <c r="G2354" s="23" t="s">
        <v>3477</v>
      </c>
      <c r="H2354" s="23" t="s">
        <v>3534</v>
      </c>
      <c r="I2354" s="2" t="s">
        <v>16</v>
      </c>
      <c r="J2354" s="81">
        <v>300.83</v>
      </c>
      <c r="K2354" s="76">
        <v>46.5</v>
      </c>
      <c r="L2354" s="80">
        <v>0.125</v>
      </c>
      <c r="M2354" s="78">
        <v>44424</v>
      </c>
      <c r="N2354" s="96" t="s">
        <v>5430</v>
      </c>
      <c r="O2354" s="23" t="s">
        <v>782</v>
      </c>
      <c r="P2354" s="23" t="s">
        <v>3465</v>
      </c>
      <c r="Q2354" s="23" t="s">
        <v>3471</v>
      </c>
      <c r="R2354" s="23" t="str">
        <f t="shared" si="291"/>
        <v>OK-Canadian-15N-7W-29</v>
      </c>
      <c r="S2354" s="23" t="str">
        <f t="shared" si="288"/>
        <v>15N-7W-29</v>
      </c>
      <c r="T2354" s="23" t="str">
        <f t="shared" si="289"/>
        <v>15</v>
      </c>
      <c r="U2354" s="23" t="str">
        <f t="shared" si="292"/>
        <v>N</v>
      </c>
      <c r="V2354" s="23" t="str">
        <f t="shared" si="290"/>
        <v>7</v>
      </c>
      <c r="W2354" s="23" t="str">
        <f t="shared" si="293"/>
        <v>W</v>
      </c>
      <c r="X2354" s="23" t="str">
        <f t="shared" si="294"/>
        <v>OK</v>
      </c>
      <c r="Y2354" s="184" t="str">
        <f t="shared" si="295"/>
        <v>L0009417</v>
      </c>
      <c r="Z2354" s="28"/>
      <c r="AA2354" s="28"/>
      <c r="AB2354" s="23"/>
    </row>
    <row r="2355" spans="1:28" ht="15">
      <c r="A2355" s="2" t="s">
        <v>8776</v>
      </c>
      <c r="B2355" s="23" t="s">
        <v>13</v>
      </c>
      <c r="C2355" s="2" t="s">
        <v>14</v>
      </c>
      <c r="D2355" s="23" t="s">
        <v>2477</v>
      </c>
      <c r="E2355" s="2" t="s">
        <v>506</v>
      </c>
      <c r="F2355" s="23" t="s">
        <v>15</v>
      </c>
      <c r="G2355" s="23" t="s">
        <v>3477</v>
      </c>
      <c r="H2355" s="23" t="s">
        <v>3534</v>
      </c>
      <c r="I2355" s="2" t="s">
        <v>16</v>
      </c>
      <c r="J2355" s="81">
        <v>29.52</v>
      </c>
      <c r="K2355" s="76">
        <v>0.75</v>
      </c>
      <c r="L2355" s="80">
        <v>0.2</v>
      </c>
      <c r="M2355" s="78">
        <v>41420</v>
      </c>
      <c r="N2355" s="94" t="s">
        <v>5963</v>
      </c>
      <c r="O2355" s="23" t="s">
        <v>218</v>
      </c>
      <c r="P2355" s="23" t="s">
        <v>3465</v>
      </c>
      <c r="Q2355" s="23" t="s">
        <v>3471</v>
      </c>
      <c r="R2355" s="23" t="str">
        <f t="shared" si="291"/>
        <v>OK-Canadian-15N-7W-20</v>
      </c>
      <c r="S2355" s="23" t="str">
        <f t="shared" si="288"/>
        <v>15N-7W-20</v>
      </c>
      <c r="T2355" s="23" t="str">
        <f t="shared" si="289"/>
        <v>15</v>
      </c>
      <c r="U2355" s="23" t="str">
        <f t="shared" si="292"/>
        <v>N</v>
      </c>
      <c r="V2355" s="23" t="str">
        <f t="shared" si="290"/>
        <v>7</v>
      </c>
      <c r="W2355" s="23" t="str">
        <f t="shared" si="293"/>
        <v>W</v>
      </c>
      <c r="X2355" s="23" t="str">
        <f t="shared" si="294"/>
        <v>OK</v>
      </c>
      <c r="Y2355" s="184" t="str">
        <f t="shared" si="295"/>
        <v>L0009418</v>
      </c>
      <c r="Z2355" s="28"/>
      <c r="AA2355" s="28"/>
      <c r="AB2355" s="23"/>
    </row>
    <row r="2356" spans="1:28" ht="15">
      <c r="A2356" s="2" t="s">
        <v>8777</v>
      </c>
      <c r="B2356" s="23" t="s">
        <v>13</v>
      </c>
      <c r="C2356" s="2" t="s">
        <v>14</v>
      </c>
      <c r="D2356" s="23" t="s">
        <v>2478</v>
      </c>
      <c r="E2356" s="23" t="s">
        <v>2692</v>
      </c>
      <c r="F2356" s="23" t="s">
        <v>15</v>
      </c>
      <c r="G2356" s="23" t="s">
        <v>3477</v>
      </c>
      <c r="H2356" s="23" t="s">
        <v>3534</v>
      </c>
      <c r="I2356" s="2" t="s">
        <v>16</v>
      </c>
      <c r="J2356" s="81">
        <v>54.06</v>
      </c>
      <c r="K2356" s="76">
        <v>0.17</v>
      </c>
      <c r="L2356" s="80">
        <v>0.2</v>
      </c>
      <c r="M2356" s="78">
        <v>41437</v>
      </c>
      <c r="N2356" s="96" t="s">
        <v>5964</v>
      </c>
      <c r="O2356" s="23" t="s">
        <v>218</v>
      </c>
      <c r="P2356" s="23" t="s">
        <v>3465</v>
      </c>
      <c r="Q2356" s="23" t="s">
        <v>3471</v>
      </c>
      <c r="R2356" s="23" t="str">
        <f t="shared" si="291"/>
        <v>OK-Canadian-15N-7W-20</v>
      </c>
      <c r="S2356" s="23" t="str">
        <f t="shared" si="288"/>
        <v>15N-7W-20</v>
      </c>
      <c r="T2356" s="23" t="str">
        <f t="shared" si="289"/>
        <v>15</v>
      </c>
      <c r="U2356" s="23" t="str">
        <f t="shared" si="292"/>
        <v>N</v>
      </c>
      <c r="V2356" s="23" t="str">
        <f t="shared" si="290"/>
        <v>7</v>
      </c>
      <c r="W2356" s="23" t="str">
        <f t="shared" si="293"/>
        <v>W</v>
      </c>
      <c r="X2356" s="23" t="str">
        <f t="shared" si="294"/>
        <v>OK</v>
      </c>
      <c r="Y2356" s="184" t="str">
        <f t="shared" si="295"/>
        <v>L0009419</v>
      </c>
      <c r="Z2356" s="28"/>
      <c r="AA2356" s="28"/>
      <c r="AB2356" s="23"/>
    </row>
    <row r="2357" spans="1:28" ht="15">
      <c r="A2357" s="23" t="s">
        <v>8778</v>
      </c>
      <c r="B2357" s="23" t="s">
        <v>13</v>
      </c>
      <c r="C2357" s="2" t="s">
        <v>14</v>
      </c>
      <c r="D2357" s="23" t="s">
        <v>2479</v>
      </c>
      <c r="E2357" s="2" t="s">
        <v>553</v>
      </c>
      <c r="F2357" s="23" t="s">
        <v>15</v>
      </c>
      <c r="G2357" s="23" t="s">
        <v>3477</v>
      </c>
      <c r="H2357" s="23" t="s">
        <v>3534</v>
      </c>
      <c r="I2357" s="2" t="s">
        <v>16</v>
      </c>
      <c r="J2357" s="81">
        <v>170.33</v>
      </c>
      <c r="K2357" s="76">
        <v>0.5</v>
      </c>
      <c r="L2357" s="80">
        <v>0.2</v>
      </c>
      <c r="M2357" s="78">
        <v>41907</v>
      </c>
      <c r="N2357" s="96" t="s">
        <v>5965</v>
      </c>
      <c r="O2357" s="23" t="s">
        <v>218</v>
      </c>
      <c r="P2357" s="23" t="s">
        <v>3465</v>
      </c>
      <c r="Q2357" s="23" t="s">
        <v>3471</v>
      </c>
      <c r="R2357" s="23" t="str">
        <f t="shared" si="291"/>
        <v>OK-Canadian-15N-7W-20</v>
      </c>
      <c r="S2357" s="23" t="str">
        <f t="shared" si="288"/>
        <v>15N-7W-20</v>
      </c>
      <c r="T2357" s="23" t="str">
        <f t="shared" si="289"/>
        <v>15</v>
      </c>
      <c r="U2357" s="23" t="str">
        <f t="shared" si="292"/>
        <v>N</v>
      </c>
      <c r="V2357" s="23" t="str">
        <f t="shared" si="290"/>
        <v>7</v>
      </c>
      <c r="W2357" s="23" t="str">
        <f t="shared" si="293"/>
        <v>W</v>
      </c>
      <c r="X2357" s="23" t="str">
        <f t="shared" si="294"/>
        <v>OK</v>
      </c>
      <c r="Y2357" s="184" t="str">
        <f t="shared" si="295"/>
        <v>L0009420</v>
      </c>
      <c r="Z2357" s="28"/>
      <c r="AA2357" s="28"/>
      <c r="AB2357" s="23"/>
    </row>
    <row r="2358" spans="1:28" ht="15">
      <c r="A2358" s="2" t="s">
        <v>8779</v>
      </c>
      <c r="B2358" s="23" t="s">
        <v>13</v>
      </c>
      <c r="C2358" s="2" t="s">
        <v>14</v>
      </c>
      <c r="D2358" s="23" t="s">
        <v>2480</v>
      </c>
      <c r="E2358" s="23" t="s">
        <v>201</v>
      </c>
      <c r="F2358" s="23" t="s">
        <v>15</v>
      </c>
      <c r="G2358" s="23" t="s">
        <v>3477</v>
      </c>
      <c r="H2358" s="23" t="s">
        <v>3534</v>
      </c>
      <c r="I2358" s="2" t="s">
        <v>16</v>
      </c>
      <c r="J2358" s="85">
        <v>74.63</v>
      </c>
      <c r="K2358" s="76">
        <v>0.69</v>
      </c>
      <c r="L2358" s="80">
        <v>0.2</v>
      </c>
      <c r="M2358" s="78">
        <v>44427</v>
      </c>
      <c r="N2358" s="94" t="s">
        <v>5963</v>
      </c>
      <c r="O2358" s="79" t="s">
        <v>782</v>
      </c>
      <c r="P2358" s="79" t="s">
        <v>3465</v>
      </c>
      <c r="Q2358" s="79" t="s">
        <v>3471</v>
      </c>
      <c r="R2358" s="23" t="str">
        <f t="shared" si="291"/>
        <v>OK-Canadian-15N-7W-29</v>
      </c>
      <c r="S2358" s="23" t="str">
        <f t="shared" si="288"/>
        <v>15N-7W-29</v>
      </c>
      <c r="T2358" s="23" t="str">
        <f t="shared" si="289"/>
        <v>15</v>
      </c>
      <c r="U2358" s="23" t="str">
        <f t="shared" si="292"/>
        <v>N</v>
      </c>
      <c r="V2358" s="23" t="str">
        <f t="shared" si="290"/>
        <v>7</v>
      </c>
      <c r="W2358" s="23" t="str">
        <f t="shared" si="293"/>
        <v>W</v>
      </c>
      <c r="X2358" s="23" t="str">
        <f t="shared" si="294"/>
        <v>OK</v>
      </c>
      <c r="Y2358" s="184" t="str">
        <f t="shared" si="295"/>
        <v>L0009421</v>
      </c>
      <c r="Z2358" s="28"/>
      <c r="AA2358" s="28"/>
      <c r="AB2358" s="23"/>
    </row>
    <row r="2359" spans="1:28" ht="15">
      <c r="A2359" s="2" t="s">
        <v>8780</v>
      </c>
      <c r="B2359" s="23" t="s">
        <v>13</v>
      </c>
      <c r="C2359" s="2" t="s">
        <v>14</v>
      </c>
      <c r="D2359" s="23" t="s">
        <v>2481</v>
      </c>
      <c r="E2359" s="23" t="s">
        <v>201</v>
      </c>
      <c r="F2359" s="23" t="s">
        <v>15</v>
      </c>
      <c r="G2359" s="23" t="s">
        <v>3477</v>
      </c>
      <c r="H2359" s="23" t="s">
        <v>3517</v>
      </c>
      <c r="I2359" s="2" t="s">
        <v>16</v>
      </c>
      <c r="J2359" s="81">
        <v>665.02</v>
      </c>
      <c r="K2359" s="76">
        <v>92.787497000000002</v>
      </c>
      <c r="L2359" s="80">
        <v>0.1943</v>
      </c>
      <c r="M2359" s="78">
        <v>41313</v>
      </c>
      <c r="N2359" s="96" t="s">
        <v>5966</v>
      </c>
      <c r="O2359" s="23" t="s">
        <v>284</v>
      </c>
      <c r="P2359" s="23" t="s">
        <v>3465</v>
      </c>
      <c r="Q2359" s="23" t="s">
        <v>3472</v>
      </c>
      <c r="R2359" s="23" t="str">
        <f t="shared" si="291"/>
        <v>OK-Canadian-15N-8W-9</v>
      </c>
      <c r="S2359" s="23" t="str">
        <f t="shared" si="288"/>
        <v>15N-8W-9</v>
      </c>
      <c r="T2359" s="23" t="str">
        <f t="shared" si="289"/>
        <v>15</v>
      </c>
      <c r="U2359" s="23" t="str">
        <f t="shared" si="292"/>
        <v>N</v>
      </c>
      <c r="V2359" s="23" t="str">
        <f t="shared" si="290"/>
        <v>8</v>
      </c>
      <c r="W2359" s="23" t="str">
        <f t="shared" si="293"/>
        <v>W</v>
      </c>
      <c r="X2359" s="23" t="str">
        <f t="shared" si="294"/>
        <v>OK</v>
      </c>
      <c r="Y2359" s="184" t="str">
        <f t="shared" si="295"/>
        <v>L0009422</v>
      </c>
      <c r="Z2359" s="28"/>
      <c r="AA2359" s="28"/>
      <c r="AB2359" s="23"/>
    </row>
    <row r="2360" spans="1:28" ht="15">
      <c r="A2360" s="23" t="s">
        <v>8781</v>
      </c>
      <c r="B2360" s="23" t="s">
        <v>13</v>
      </c>
      <c r="C2360" s="2" t="s">
        <v>14</v>
      </c>
      <c r="D2360" s="23" t="s">
        <v>2482</v>
      </c>
      <c r="E2360" s="23" t="s">
        <v>2276</v>
      </c>
      <c r="F2360" s="23" t="s">
        <v>15</v>
      </c>
      <c r="G2360" s="23" t="s">
        <v>3477</v>
      </c>
      <c r="H2360" s="23" t="s">
        <v>3534</v>
      </c>
      <c r="I2360" s="2" t="s">
        <v>16</v>
      </c>
      <c r="J2360" s="81">
        <v>51.91</v>
      </c>
      <c r="K2360" s="76">
        <v>0.55000000000000004</v>
      </c>
      <c r="L2360" s="80">
        <v>0.2</v>
      </c>
      <c r="M2360" s="78">
        <v>41443</v>
      </c>
      <c r="N2360" s="96" t="s">
        <v>5967</v>
      </c>
      <c r="O2360" s="23" t="s">
        <v>218</v>
      </c>
      <c r="P2360" s="23" t="s">
        <v>3465</v>
      </c>
      <c r="Q2360" s="23" t="s">
        <v>3471</v>
      </c>
      <c r="R2360" s="23" t="str">
        <f t="shared" si="291"/>
        <v>OK-Canadian-15N-7W-20</v>
      </c>
      <c r="S2360" s="23" t="str">
        <f t="shared" si="288"/>
        <v>15N-7W-20</v>
      </c>
      <c r="T2360" s="23" t="str">
        <f t="shared" si="289"/>
        <v>15</v>
      </c>
      <c r="U2360" s="23" t="str">
        <f t="shared" si="292"/>
        <v>N</v>
      </c>
      <c r="V2360" s="23" t="str">
        <f t="shared" si="290"/>
        <v>7</v>
      </c>
      <c r="W2360" s="23" t="str">
        <f t="shared" si="293"/>
        <v>W</v>
      </c>
      <c r="X2360" s="23" t="str">
        <f t="shared" si="294"/>
        <v>OK</v>
      </c>
      <c r="Y2360" s="184" t="str">
        <f t="shared" si="295"/>
        <v>L0009423</v>
      </c>
      <c r="Z2360" s="28"/>
      <c r="AA2360" s="28"/>
      <c r="AB2360" s="23"/>
    </row>
    <row r="2361" spans="1:28" ht="15">
      <c r="A2361" s="2" t="s">
        <v>8782</v>
      </c>
      <c r="B2361" s="23" t="s">
        <v>13</v>
      </c>
      <c r="C2361" s="2" t="s">
        <v>14</v>
      </c>
      <c r="D2361" s="23" t="s">
        <v>2483</v>
      </c>
      <c r="E2361" s="2" t="s">
        <v>1051</v>
      </c>
      <c r="F2361" s="23" t="s">
        <v>15</v>
      </c>
      <c r="G2361" s="23" t="s">
        <v>3477</v>
      </c>
      <c r="H2361" s="23" t="s">
        <v>3534</v>
      </c>
      <c r="I2361" s="2" t="s">
        <v>16</v>
      </c>
      <c r="J2361" s="81">
        <v>150.47</v>
      </c>
      <c r="K2361" s="76">
        <v>2.5</v>
      </c>
      <c r="L2361" s="80">
        <v>0.2</v>
      </c>
      <c r="M2361" s="78">
        <v>41926</v>
      </c>
      <c r="N2361" s="96" t="s">
        <v>5968</v>
      </c>
      <c r="O2361" s="23" t="s">
        <v>218</v>
      </c>
      <c r="P2361" s="23" t="s">
        <v>3465</v>
      </c>
      <c r="Q2361" s="23" t="s">
        <v>3471</v>
      </c>
      <c r="R2361" s="23" t="str">
        <f t="shared" si="291"/>
        <v>OK-Canadian-15N-7W-20</v>
      </c>
      <c r="S2361" s="23" t="str">
        <f t="shared" si="288"/>
        <v>15N-7W-20</v>
      </c>
      <c r="T2361" s="23" t="str">
        <f t="shared" si="289"/>
        <v>15</v>
      </c>
      <c r="U2361" s="23" t="str">
        <f t="shared" si="292"/>
        <v>N</v>
      </c>
      <c r="V2361" s="23" t="str">
        <f t="shared" si="290"/>
        <v>7</v>
      </c>
      <c r="W2361" s="23" t="str">
        <f t="shared" si="293"/>
        <v>W</v>
      </c>
      <c r="X2361" s="23" t="str">
        <f t="shared" si="294"/>
        <v>OK</v>
      </c>
      <c r="Y2361" s="184" t="str">
        <f t="shared" si="295"/>
        <v>L0009424</v>
      </c>
      <c r="Z2361" s="28"/>
      <c r="AA2361" s="28"/>
      <c r="AB2361" s="23"/>
    </row>
    <row r="2362" spans="1:28" ht="15">
      <c r="A2362" s="2" t="s">
        <v>8783</v>
      </c>
      <c r="B2362" s="23" t="s">
        <v>13</v>
      </c>
      <c r="C2362" s="2" t="s">
        <v>14</v>
      </c>
      <c r="D2362" s="23" t="s">
        <v>2484</v>
      </c>
      <c r="E2362" s="23" t="s">
        <v>2147</v>
      </c>
      <c r="F2362" s="23" t="s">
        <v>15</v>
      </c>
      <c r="G2362" s="23" t="s">
        <v>3477</v>
      </c>
      <c r="H2362" s="23" t="s">
        <v>3534</v>
      </c>
      <c r="I2362" s="2" t="s">
        <v>16</v>
      </c>
      <c r="J2362" s="81">
        <v>321.95</v>
      </c>
      <c r="K2362" s="76">
        <v>12.59</v>
      </c>
      <c r="L2362" s="80">
        <v>0.1875</v>
      </c>
      <c r="M2362" s="78">
        <v>44446</v>
      </c>
      <c r="N2362" s="96" t="s">
        <v>5968</v>
      </c>
      <c r="O2362" s="23" t="s">
        <v>782</v>
      </c>
      <c r="P2362" s="23" t="s">
        <v>3465</v>
      </c>
      <c r="Q2362" s="23" t="s">
        <v>3471</v>
      </c>
      <c r="R2362" s="23" t="str">
        <f t="shared" si="291"/>
        <v>OK-Canadian-15N-7W-29</v>
      </c>
      <c r="S2362" s="23" t="str">
        <f t="shared" si="288"/>
        <v>15N-7W-29</v>
      </c>
      <c r="T2362" s="23" t="str">
        <f t="shared" si="289"/>
        <v>15</v>
      </c>
      <c r="U2362" s="23" t="str">
        <f t="shared" si="292"/>
        <v>N</v>
      </c>
      <c r="V2362" s="23" t="str">
        <f t="shared" si="290"/>
        <v>7</v>
      </c>
      <c r="W2362" s="23" t="str">
        <f t="shared" si="293"/>
        <v>W</v>
      </c>
      <c r="X2362" s="23" t="str">
        <f t="shared" si="294"/>
        <v>OK</v>
      </c>
      <c r="Y2362" s="184" t="str">
        <f t="shared" si="295"/>
        <v>L0009425</v>
      </c>
      <c r="Z2362" s="28"/>
      <c r="AA2362" s="28"/>
      <c r="AB2362" s="23"/>
    </row>
    <row r="2363" spans="1:28" ht="15">
      <c r="A2363" s="23" t="s">
        <v>8784</v>
      </c>
      <c r="B2363" s="23" t="s">
        <v>13</v>
      </c>
      <c r="C2363" s="2" t="s">
        <v>14</v>
      </c>
      <c r="D2363" s="23" t="s">
        <v>2485</v>
      </c>
      <c r="E2363" s="23" t="s">
        <v>1274</v>
      </c>
      <c r="F2363" s="23" t="s">
        <v>15</v>
      </c>
      <c r="G2363" s="23" t="s">
        <v>3477</v>
      </c>
      <c r="H2363" s="23" t="s">
        <v>3532</v>
      </c>
      <c r="I2363" s="2" t="s">
        <v>16</v>
      </c>
      <c r="J2363" s="81">
        <v>42.98</v>
      </c>
      <c r="K2363" s="76">
        <v>5</v>
      </c>
      <c r="L2363" s="80">
        <v>0.2</v>
      </c>
      <c r="M2363" s="78">
        <v>41435</v>
      </c>
      <c r="N2363" s="96" t="s">
        <v>5969</v>
      </c>
      <c r="O2363" s="23" t="s">
        <v>140</v>
      </c>
      <c r="P2363" s="23" t="s">
        <v>3465</v>
      </c>
      <c r="Q2363" s="23" t="s">
        <v>3471</v>
      </c>
      <c r="R2363" s="23" t="str">
        <f t="shared" si="291"/>
        <v>OK-Canadian-15N-7W-17</v>
      </c>
      <c r="S2363" s="23" t="str">
        <f t="shared" si="288"/>
        <v>15N-7W-17</v>
      </c>
      <c r="T2363" s="23" t="str">
        <f t="shared" si="289"/>
        <v>15</v>
      </c>
      <c r="U2363" s="23" t="str">
        <f t="shared" si="292"/>
        <v>N</v>
      </c>
      <c r="V2363" s="23" t="str">
        <f t="shared" si="290"/>
        <v>7</v>
      </c>
      <c r="W2363" s="23" t="str">
        <f t="shared" si="293"/>
        <v>W</v>
      </c>
      <c r="X2363" s="23" t="str">
        <f t="shared" si="294"/>
        <v>OK</v>
      </c>
      <c r="Y2363" s="184" t="str">
        <f t="shared" si="295"/>
        <v>L0009426</v>
      </c>
      <c r="Z2363" s="28"/>
      <c r="AA2363" s="28"/>
      <c r="AB2363" s="23"/>
    </row>
    <row r="2364" spans="1:28" ht="15">
      <c r="A2364" s="2" t="s">
        <v>8785</v>
      </c>
      <c r="B2364" s="23" t="s">
        <v>13</v>
      </c>
      <c r="C2364" s="2" t="s">
        <v>14</v>
      </c>
      <c r="D2364" s="23" t="s">
        <v>2486</v>
      </c>
      <c r="E2364" s="2" t="s">
        <v>1327</v>
      </c>
      <c r="F2364" s="23" t="s">
        <v>15</v>
      </c>
      <c r="G2364" s="23" t="s">
        <v>3477</v>
      </c>
      <c r="H2364" s="23" t="s">
        <v>3534</v>
      </c>
      <c r="I2364" s="2" t="s">
        <v>16</v>
      </c>
      <c r="J2364" s="81">
        <v>28.25</v>
      </c>
      <c r="K2364" s="76">
        <v>1.5</v>
      </c>
      <c r="L2364" s="80">
        <v>0.1875</v>
      </c>
      <c r="M2364" s="78">
        <v>41443</v>
      </c>
      <c r="N2364" s="96" t="s">
        <v>5970</v>
      </c>
      <c r="O2364" s="23" t="s">
        <v>218</v>
      </c>
      <c r="P2364" s="23" t="s">
        <v>3465</v>
      </c>
      <c r="Q2364" s="23" t="s">
        <v>3471</v>
      </c>
      <c r="R2364" s="23" t="str">
        <f t="shared" si="291"/>
        <v>OK-Canadian-15N-7W-20</v>
      </c>
      <c r="S2364" s="23" t="str">
        <f t="shared" si="288"/>
        <v>15N-7W-20</v>
      </c>
      <c r="T2364" s="23" t="str">
        <f t="shared" si="289"/>
        <v>15</v>
      </c>
      <c r="U2364" s="23" t="str">
        <f t="shared" si="292"/>
        <v>N</v>
      </c>
      <c r="V2364" s="23" t="str">
        <f t="shared" si="290"/>
        <v>7</v>
      </c>
      <c r="W2364" s="23" t="str">
        <f t="shared" si="293"/>
        <v>W</v>
      </c>
      <c r="X2364" s="23" t="str">
        <f t="shared" si="294"/>
        <v>OK</v>
      </c>
      <c r="Y2364" s="184" t="str">
        <f t="shared" si="295"/>
        <v>L0009427</v>
      </c>
      <c r="Z2364" s="28"/>
      <c r="AA2364" s="28"/>
      <c r="AB2364" s="23"/>
    </row>
    <row r="2365" spans="1:28" ht="15">
      <c r="A2365" s="2" t="s">
        <v>8786</v>
      </c>
      <c r="B2365" s="23" t="s">
        <v>13</v>
      </c>
      <c r="C2365" s="2" t="s">
        <v>14</v>
      </c>
      <c r="D2365" s="23" t="s">
        <v>2487</v>
      </c>
      <c r="E2365" s="2" t="s">
        <v>1327</v>
      </c>
      <c r="F2365" s="23" t="s">
        <v>15</v>
      </c>
      <c r="G2365" s="23" t="s">
        <v>3477</v>
      </c>
      <c r="H2365" s="23" t="s">
        <v>3534</v>
      </c>
      <c r="I2365" s="2" t="s">
        <v>16</v>
      </c>
      <c r="J2365" s="81">
        <v>152.31</v>
      </c>
      <c r="K2365" s="76">
        <v>1.1100000000000001</v>
      </c>
      <c r="L2365" s="80">
        <v>0.2</v>
      </c>
      <c r="M2365" s="78">
        <v>41904</v>
      </c>
      <c r="N2365" s="96" t="s">
        <v>3856</v>
      </c>
      <c r="O2365" s="23" t="s">
        <v>218</v>
      </c>
      <c r="P2365" s="23" t="s">
        <v>3465</v>
      </c>
      <c r="Q2365" s="23" t="s">
        <v>3471</v>
      </c>
      <c r="R2365" s="23" t="str">
        <f t="shared" si="291"/>
        <v>OK-Canadian-15N-7W-20</v>
      </c>
      <c r="S2365" s="23" t="str">
        <f t="shared" si="288"/>
        <v>15N-7W-20</v>
      </c>
      <c r="T2365" s="23" t="str">
        <f t="shared" si="289"/>
        <v>15</v>
      </c>
      <c r="U2365" s="23" t="str">
        <f t="shared" si="292"/>
        <v>N</v>
      </c>
      <c r="V2365" s="23" t="str">
        <f t="shared" si="290"/>
        <v>7</v>
      </c>
      <c r="W2365" s="23" t="str">
        <f t="shared" si="293"/>
        <v>W</v>
      </c>
      <c r="X2365" s="23" t="str">
        <f t="shared" si="294"/>
        <v>OK</v>
      </c>
      <c r="Y2365" s="184" t="str">
        <f t="shared" si="295"/>
        <v>L0009428</v>
      </c>
      <c r="Z2365" s="28"/>
      <c r="AA2365" s="28"/>
      <c r="AB2365" s="23"/>
    </row>
    <row r="2366" spans="1:28" ht="15">
      <c r="A2366" s="23" t="s">
        <v>8787</v>
      </c>
      <c r="B2366" s="23" t="s">
        <v>13</v>
      </c>
      <c r="C2366" s="2" t="s">
        <v>14</v>
      </c>
      <c r="D2366" s="23" t="s">
        <v>2488</v>
      </c>
      <c r="E2366" s="23" t="s">
        <v>1589</v>
      </c>
      <c r="F2366" s="23" t="s">
        <v>15</v>
      </c>
      <c r="G2366" s="23" t="s">
        <v>3477</v>
      </c>
      <c r="H2366" s="23" t="s">
        <v>3534</v>
      </c>
      <c r="I2366" s="2" t="s">
        <v>16</v>
      </c>
      <c r="J2366" s="81">
        <v>41.94</v>
      </c>
      <c r="K2366" s="76">
        <v>0.63</v>
      </c>
      <c r="L2366" s="80">
        <v>0.2</v>
      </c>
      <c r="M2366" s="78">
        <v>44439</v>
      </c>
      <c r="N2366" s="96" t="s">
        <v>5971</v>
      </c>
      <c r="O2366" s="23" t="s">
        <v>218</v>
      </c>
      <c r="P2366" s="23" t="s">
        <v>3465</v>
      </c>
      <c r="Q2366" s="23" t="s">
        <v>3471</v>
      </c>
      <c r="R2366" s="23" t="str">
        <f t="shared" si="291"/>
        <v>OK-Canadian-15N-7W-20</v>
      </c>
      <c r="S2366" s="23" t="str">
        <f t="shared" si="288"/>
        <v>15N-7W-20</v>
      </c>
      <c r="T2366" s="23" t="str">
        <f t="shared" si="289"/>
        <v>15</v>
      </c>
      <c r="U2366" s="23" t="str">
        <f t="shared" si="292"/>
        <v>N</v>
      </c>
      <c r="V2366" s="23" t="str">
        <f t="shared" si="290"/>
        <v>7</v>
      </c>
      <c r="W2366" s="23" t="str">
        <f t="shared" si="293"/>
        <v>W</v>
      </c>
      <c r="X2366" s="23" t="str">
        <f t="shared" si="294"/>
        <v>OK</v>
      </c>
      <c r="Y2366" s="184" t="str">
        <f t="shared" si="295"/>
        <v>L0009429</v>
      </c>
      <c r="Z2366" s="28"/>
      <c r="AA2366" s="28"/>
      <c r="AB2366" s="23"/>
    </row>
    <row r="2367" spans="1:28" ht="15">
      <c r="A2367" s="2" t="s">
        <v>8788</v>
      </c>
      <c r="B2367" s="23" t="s">
        <v>13</v>
      </c>
      <c r="C2367" s="2" t="s">
        <v>14</v>
      </c>
      <c r="D2367" s="23" t="s">
        <v>2489</v>
      </c>
      <c r="E2367" s="23" t="s">
        <v>1274</v>
      </c>
      <c r="F2367" s="23" t="s">
        <v>15</v>
      </c>
      <c r="G2367" s="23" t="s">
        <v>3477</v>
      </c>
      <c r="H2367" s="23" t="s">
        <v>3534</v>
      </c>
      <c r="I2367" s="2" t="s">
        <v>16</v>
      </c>
      <c r="J2367" s="81">
        <v>80.900000000000006</v>
      </c>
      <c r="K2367" s="76">
        <v>7.5</v>
      </c>
      <c r="L2367" s="80">
        <v>0.2</v>
      </c>
      <c r="M2367" s="78">
        <v>41444</v>
      </c>
      <c r="N2367" s="96" t="s">
        <v>5972</v>
      </c>
      <c r="O2367" s="23" t="s">
        <v>782</v>
      </c>
      <c r="P2367" s="23" t="s">
        <v>3465</v>
      </c>
      <c r="Q2367" s="23" t="s">
        <v>3471</v>
      </c>
      <c r="R2367" s="23" t="str">
        <f t="shared" si="291"/>
        <v>OK-Canadian-15N-7W-29</v>
      </c>
      <c r="S2367" s="23" t="str">
        <f t="shared" si="288"/>
        <v>15N-7W-29</v>
      </c>
      <c r="T2367" s="23" t="str">
        <f t="shared" si="289"/>
        <v>15</v>
      </c>
      <c r="U2367" s="23" t="str">
        <f t="shared" si="292"/>
        <v>N</v>
      </c>
      <c r="V2367" s="23" t="str">
        <f t="shared" si="290"/>
        <v>7</v>
      </c>
      <c r="W2367" s="23" t="str">
        <f t="shared" si="293"/>
        <v>W</v>
      </c>
      <c r="X2367" s="23" t="str">
        <f t="shared" si="294"/>
        <v>OK</v>
      </c>
      <c r="Y2367" s="184" t="str">
        <f t="shared" si="295"/>
        <v>L0009430</v>
      </c>
      <c r="Z2367" s="28"/>
      <c r="AA2367" s="28"/>
      <c r="AB2367" s="23"/>
    </row>
    <row r="2368" spans="1:28" ht="15">
      <c r="A2368" s="2" t="s">
        <v>8789</v>
      </c>
      <c r="B2368" s="23" t="s">
        <v>13</v>
      </c>
      <c r="C2368" s="2" t="s">
        <v>14</v>
      </c>
      <c r="D2368" s="23" t="s">
        <v>2490</v>
      </c>
      <c r="E2368" s="2" t="s">
        <v>898</v>
      </c>
      <c r="F2368" s="23" t="s">
        <v>15</v>
      </c>
      <c r="G2368" s="23" t="s">
        <v>3477</v>
      </c>
      <c r="H2368" s="23" t="s">
        <v>3534</v>
      </c>
      <c r="I2368" s="2" t="s">
        <v>16</v>
      </c>
      <c r="J2368" s="81">
        <v>82.02</v>
      </c>
      <c r="K2368" s="76">
        <v>7.5</v>
      </c>
      <c r="L2368" s="80">
        <v>0.2</v>
      </c>
      <c r="M2368" s="78">
        <v>41458</v>
      </c>
      <c r="N2368" s="96" t="s">
        <v>3838</v>
      </c>
      <c r="O2368" s="23" t="s">
        <v>782</v>
      </c>
      <c r="P2368" s="23" t="s">
        <v>3465</v>
      </c>
      <c r="Q2368" s="23" t="s">
        <v>3471</v>
      </c>
      <c r="R2368" s="23" t="str">
        <f t="shared" si="291"/>
        <v>OK-Canadian-15N-7W-29</v>
      </c>
      <c r="S2368" s="23" t="str">
        <f t="shared" si="288"/>
        <v>15N-7W-29</v>
      </c>
      <c r="T2368" s="23" t="str">
        <f t="shared" si="289"/>
        <v>15</v>
      </c>
      <c r="U2368" s="23" t="str">
        <f t="shared" si="292"/>
        <v>N</v>
      </c>
      <c r="V2368" s="23" t="str">
        <f t="shared" si="290"/>
        <v>7</v>
      </c>
      <c r="W2368" s="23" t="str">
        <f t="shared" si="293"/>
        <v>W</v>
      </c>
      <c r="X2368" s="23" t="str">
        <f t="shared" si="294"/>
        <v>OK</v>
      </c>
      <c r="Y2368" s="184" t="str">
        <f t="shared" si="295"/>
        <v>L0009431</v>
      </c>
      <c r="Z2368" s="28"/>
      <c r="AA2368" s="28"/>
      <c r="AB2368" s="23"/>
    </row>
    <row r="2369" spans="1:28" ht="15">
      <c r="A2369" s="23" t="s">
        <v>8790</v>
      </c>
      <c r="B2369" s="23" t="s">
        <v>13</v>
      </c>
      <c r="C2369" s="2" t="s">
        <v>14</v>
      </c>
      <c r="D2369" s="23" t="s">
        <v>2491</v>
      </c>
      <c r="E2369" s="23" t="s">
        <v>201</v>
      </c>
      <c r="F2369" s="23" t="s">
        <v>15</v>
      </c>
      <c r="G2369" s="23" t="s">
        <v>3477</v>
      </c>
      <c r="H2369" s="23" t="s">
        <v>3534</v>
      </c>
      <c r="I2369" s="2" t="s">
        <v>16</v>
      </c>
      <c r="J2369" s="81">
        <v>172.5</v>
      </c>
      <c r="K2369" s="76">
        <v>5</v>
      </c>
      <c r="L2369" s="80">
        <v>0.2</v>
      </c>
      <c r="M2369" s="78">
        <v>41943</v>
      </c>
      <c r="N2369" s="96" t="s">
        <v>5973</v>
      </c>
      <c r="O2369" s="23" t="s">
        <v>782</v>
      </c>
      <c r="P2369" s="23" t="s">
        <v>3465</v>
      </c>
      <c r="Q2369" s="23" t="s">
        <v>3471</v>
      </c>
      <c r="R2369" s="23" t="str">
        <f t="shared" si="291"/>
        <v>OK-Canadian-15N-7W-29</v>
      </c>
      <c r="S2369" s="23" t="str">
        <f t="shared" si="288"/>
        <v>15N-7W-29</v>
      </c>
      <c r="T2369" s="23" t="str">
        <f t="shared" si="289"/>
        <v>15</v>
      </c>
      <c r="U2369" s="23" t="str">
        <f t="shared" si="292"/>
        <v>N</v>
      </c>
      <c r="V2369" s="23" t="str">
        <f t="shared" si="290"/>
        <v>7</v>
      </c>
      <c r="W2369" s="23" t="str">
        <f t="shared" si="293"/>
        <v>W</v>
      </c>
      <c r="X2369" s="23" t="str">
        <f t="shared" si="294"/>
        <v>OK</v>
      </c>
      <c r="Y2369" s="184" t="str">
        <f t="shared" si="295"/>
        <v>L0009432</v>
      </c>
      <c r="Z2369" s="28"/>
      <c r="AA2369" s="28"/>
      <c r="AB2369" s="23"/>
    </row>
    <row r="2370" spans="1:28" ht="15">
      <c r="A2370" s="2" t="s">
        <v>8791</v>
      </c>
      <c r="B2370" s="23" t="s">
        <v>13</v>
      </c>
      <c r="C2370" s="2" t="s">
        <v>14</v>
      </c>
      <c r="D2370" s="23" t="s">
        <v>2492</v>
      </c>
      <c r="E2370" s="23" t="s">
        <v>2147</v>
      </c>
      <c r="F2370" s="23" t="s">
        <v>15</v>
      </c>
      <c r="G2370" s="23" t="s">
        <v>3477</v>
      </c>
      <c r="H2370" s="23" t="s">
        <v>3534</v>
      </c>
      <c r="I2370" s="2" t="s">
        <v>16</v>
      </c>
      <c r="J2370" s="81">
        <v>30.52</v>
      </c>
      <c r="K2370" s="76">
        <v>3.32</v>
      </c>
      <c r="L2370" s="80">
        <v>0.1875</v>
      </c>
      <c r="M2370" s="78">
        <v>44446</v>
      </c>
      <c r="N2370" s="96" t="s">
        <v>5974</v>
      </c>
      <c r="O2370" s="23" t="s">
        <v>218</v>
      </c>
      <c r="P2370" s="23" t="s">
        <v>3465</v>
      </c>
      <c r="Q2370" s="23" t="s">
        <v>3471</v>
      </c>
      <c r="R2370" s="23" t="str">
        <f t="shared" si="291"/>
        <v>OK-Canadian-15N-7W-20</v>
      </c>
      <c r="S2370" s="23" t="str">
        <f t="shared" si="288"/>
        <v>15N-7W-20</v>
      </c>
      <c r="T2370" s="23" t="str">
        <f t="shared" si="289"/>
        <v>15</v>
      </c>
      <c r="U2370" s="23" t="str">
        <f t="shared" si="292"/>
        <v>N</v>
      </c>
      <c r="V2370" s="23" t="str">
        <f t="shared" si="290"/>
        <v>7</v>
      </c>
      <c r="W2370" s="23" t="str">
        <f t="shared" si="293"/>
        <v>W</v>
      </c>
      <c r="X2370" s="23" t="str">
        <f t="shared" si="294"/>
        <v>OK</v>
      </c>
      <c r="Y2370" s="184" t="str">
        <f t="shared" si="295"/>
        <v>L0009433</v>
      </c>
      <c r="Z2370" s="28"/>
      <c r="AA2370" s="28"/>
      <c r="AB2370" s="23"/>
    </row>
    <row r="2371" spans="1:28" ht="15">
      <c r="A2371" s="2" t="s">
        <v>8792</v>
      </c>
      <c r="B2371" s="23" t="s">
        <v>13</v>
      </c>
      <c r="C2371" s="2" t="s">
        <v>14</v>
      </c>
      <c r="D2371" s="23" t="s">
        <v>2493</v>
      </c>
      <c r="E2371" s="2" t="s">
        <v>215</v>
      </c>
      <c r="F2371" s="23" t="s">
        <v>15</v>
      </c>
      <c r="G2371" s="23" t="s">
        <v>3477</v>
      </c>
      <c r="H2371" s="23" t="s">
        <v>3534</v>
      </c>
      <c r="I2371" s="2" t="s">
        <v>16</v>
      </c>
      <c r="J2371" s="81">
        <v>149.04</v>
      </c>
      <c r="K2371" s="76">
        <v>5</v>
      </c>
      <c r="L2371" s="80">
        <v>0.2</v>
      </c>
      <c r="M2371" s="78">
        <v>41423</v>
      </c>
      <c r="N2371" s="96" t="s">
        <v>5934</v>
      </c>
      <c r="O2371" s="23" t="s">
        <v>218</v>
      </c>
      <c r="P2371" s="23" t="s">
        <v>3465</v>
      </c>
      <c r="Q2371" s="23" t="s">
        <v>3471</v>
      </c>
      <c r="R2371" s="23" t="str">
        <f t="shared" si="291"/>
        <v>OK-Canadian-15N-7W-20</v>
      </c>
      <c r="S2371" s="23" t="str">
        <f t="shared" si="288"/>
        <v>15N-7W-20</v>
      </c>
      <c r="T2371" s="23" t="str">
        <f t="shared" si="289"/>
        <v>15</v>
      </c>
      <c r="U2371" s="23" t="str">
        <f t="shared" si="292"/>
        <v>N</v>
      </c>
      <c r="V2371" s="23" t="str">
        <f t="shared" si="290"/>
        <v>7</v>
      </c>
      <c r="W2371" s="23" t="str">
        <f t="shared" si="293"/>
        <v>W</v>
      </c>
      <c r="X2371" s="23" t="str">
        <f t="shared" si="294"/>
        <v>OK</v>
      </c>
      <c r="Y2371" s="184" t="str">
        <f t="shared" si="295"/>
        <v>L0009434</v>
      </c>
      <c r="Z2371" s="28"/>
      <c r="AA2371" s="28"/>
      <c r="AB2371" s="23"/>
    </row>
    <row r="2372" spans="1:28" ht="15">
      <c r="A2372" s="23" t="s">
        <v>8793</v>
      </c>
      <c r="B2372" s="23" t="s">
        <v>13</v>
      </c>
      <c r="C2372" s="2" t="s">
        <v>14</v>
      </c>
      <c r="D2372" s="23" t="s">
        <v>2494</v>
      </c>
      <c r="E2372" s="23" t="s">
        <v>2207</v>
      </c>
      <c r="F2372" s="23" t="s">
        <v>15</v>
      </c>
      <c r="G2372" s="23" t="s">
        <v>3478</v>
      </c>
      <c r="H2372" s="23" t="s">
        <v>3535</v>
      </c>
      <c r="I2372" s="2" t="s">
        <v>16</v>
      </c>
      <c r="J2372" s="81">
        <v>152.24</v>
      </c>
      <c r="K2372" s="76">
        <v>121.7154</v>
      </c>
      <c r="L2372" s="80">
        <v>0.2</v>
      </c>
      <c r="M2372" s="78">
        <v>41501</v>
      </c>
      <c r="N2372" s="96" t="s">
        <v>5975</v>
      </c>
      <c r="O2372" s="23" t="s">
        <v>119</v>
      </c>
      <c r="P2372" s="23" t="s">
        <v>3465</v>
      </c>
      <c r="Q2372" s="23" t="s">
        <v>3473</v>
      </c>
      <c r="R2372" s="23" t="str">
        <f t="shared" si="291"/>
        <v>OK-Oklahoma-15N-9W-13</v>
      </c>
      <c r="S2372" s="23" t="str">
        <f t="shared" si="288"/>
        <v>15N-9W-13</v>
      </c>
      <c r="T2372" s="23" t="str">
        <f t="shared" si="289"/>
        <v>15</v>
      </c>
      <c r="U2372" s="23" t="str">
        <f t="shared" si="292"/>
        <v>N</v>
      </c>
      <c r="V2372" s="23" t="str">
        <f t="shared" si="290"/>
        <v>9</v>
      </c>
      <c r="W2372" s="23" t="str">
        <f t="shared" si="293"/>
        <v>W</v>
      </c>
      <c r="X2372" s="23" t="str">
        <f t="shared" si="294"/>
        <v>OK</v>
      </c>
      <c r="Y2372" s="184" t="str">
        <f t="shared" si="295"/>
        <v>L0009435</v>
      </c>
      <c r="Z2372" s="28"/>
      <c r="AA2372" s="28"/>
      <c r="AB2372" s="23"/>
    </row>
    <row r="2373" spans="1:28" ht="15">
      <c r="A2373" s="2" t="s">
        <v>8794</v>
      </c>
      <c r="B2373" s="23" t="s">
        <v>13</v>
      </c>
      <c r="C2373" s="2" t="s">
        <v>14</v>
      </c>
      <c r="D2373" s="23" t="s">
        <v>2495</v>
      </c>
      <c r="E2373" s="23" t="s">
        <v>201</v>
      </c>
      <c r="F2373" s="23" t="s">
        <v>15</v>
      </c>
      <c r="G2373" s="23" t="s">
        <v>3478</v>
      </c>
      <c r="H2373" s="23" t="s">
        <v>3535</v>
      </c>
      <c r="I2373" s="2" t="s">
        <v>16</v>
      </c>
      <c r="J2373" s="81">
        <v>153.13</v>
      </c>
      <c r="K2373" s="76">
        <v>0</v>
      </c>
      <c r="L2373" s="80">
        <v>0.1875</v>
      </c>
      <c r="M2373" s="82">
        <v>43490</v>
      </c>
      <c r="N2373" s="96" t="s">
        <v>5976</v>
      </c>
      <c r="O2373" s="23" t="s">
        <v>119</v>
      </c>
      <c r="P2373" s="23" t="s">
        <v>3465</v>
      </c>
      <c r="Q2373" s="23" t="s">
        <v>3473</v>
      </c>
      <c r="R2373" s="23" t="str">
        <f t="shared" si="291"/>
        <v>OK-Oklahoma-15N-9W-13</v>
      </c>
      <c r="S2373" s="23" t="str">
        <f t="shared" si="288"/>
        <v>15N-9W-13</v>
      </c>
      <c r="T2373" s="23" t="str">
        <f t="shared" si="289"/>
        <v>15</v>
      </c>
      <c r="U2373" s="23" t="str">
        <f t="shared" si="292"/>
        <v>N</v>
      </c>
      <c r="V2373" s="23" t="str">
        <f t="shared" si="290"/>
        <v>9</v>
      </c>
      <c r="W2373" s="23" t="str">
        <f t="shared" si="293"/>
        <v>W</v>
      </c>
      <c r="X2373" s="23" t="str">
        <f t="shared" si="294"/>
        <v>OK</v>
      </c>
      <c r="Y2373" s="184" t="str">
        <f t="shared" si="295"/>
        <v>L0009436</v>
      </c>
      <c r="Z2373" s="28"/>
      <c r="AA2373" s="28"/>
      <c r="AB2373" s="23"/>
    </row>
    <row r="2374" spans="1:28" ht="15">
      <c r="A2374" s="2" t="s">
        <v>8795</v>
      </c>
      <c r="B2374" s="23" t="s">
        <v>13</v>
      </c>
      <c r="C2374" s="2" t="s">
        <v>14</v>
      </c>
      <c r="D2374" s="23" t="s">
        <v>2496</v>
      </c>
      <c r="E2374" s="23" t="s">
        <v>1777</v>
      </c>
      <c r="F2374" s="23" t="s">
        <v>15</v>
      </c>
      <c r="G2374" s="23" t="s">
        <v>3478</v>
      </c>
      <c r="H2374" s="23" t="s">
        <v>3535</v>
      </c>
      <c r="I2374" s="2" t="s">
        <v>16</v>
      </c>
      <c r="J2374" s="81">
        <v>143.01</v>
      </c>
      <c r="K2374" s="76">
        <v>0</v>
      </c>
      <c r="L2374" s="80">
        <v>0.1875</v>
      </c>
      <c r="M2374" s="78">
        <v>43010</v>
      </c>
      <c r="N2374" s="96" t="s">
        <v>5977</v>
      </c>
      <c r="O2374" s="23" t="s">
        <v>119</v>
      </c>
      <c r="P2374" s="23" t="s">
        <v>3465</v>
      </c>
      <c r="Q2374" s="23" t="s">
        <v>3473</v>
      </c>
      <c r="R2374" s="23" t="str">
        <f t="shared" si="291"/>
        <v>OK-Oklahoma-15N-9W-13</v>
      </c>
      <c r="S2374" s="23" t="str">
        <f t="shared" si="288"/>
        <v>15N-9W-13</v>
      </c>
      <c r="T2374" s="23" t="str">
        <f t="shared" si="289"/>
        <v>15</v>
      </c>
      <c r="U2374" s="23" t="str">
        <f t="shared" si="292"/>
        <v>N</v>
      </c>
      <c r="V2374" s="23" t="str">
        <f t="shared" si="290"/>
        <v>9</v>
      </c>
      <c r="W2374" s="23" t="str">
        <f t="shared" si="293"/>
        <v>W</v>
      </c>
      <c r="X2374" s="23" t="str">
        <f t="shared" si="294"/>
        <v>OK</v>
      </c>
      <c r="Y2374" s="184" t="str">
        <f t="shared" si="295"/>
        <v>L0009437</v>
      </c>
      <c r="Z2374" s="28"/>
      <c r="AA2374" s="28"/>
      <c r="AB2374" s="23"/>
    </row>
    <row r="2375" spans="1:28" ht="15">
      <c r="A2375" s="23" t="s">
        <v>8796</v>
      </c>
      <c r="B2375" s="23" t="s">
        <v>13</v>
      </c>
      <c r="C2375" s="2" t="s">
        <v>14</v>
      </c>
      <c r="D2375" s="23" t="s">
        <v>2497</v>
      </c>
      <c r="E2375" s="23" t="s">
        <v>2404</v>
      </c>
      <c r="F2375" s="23" t="s">
        <v>15</v>
      </c>
      <c r="G2375" s="23" t="s">
        <v>3478</v>
      </c>
      <c r="H2375" s="23" t="s">
        <v>3535</v>
      </c>
      <c r="I2375" s="2" t="s">
        <v>16</v>
      </c>
      <c r="J2375" s="81">
        <v>144.35</v>
      </c>
      <c r="K2375" s="76">
        <v>0</v>
      </c>
      <c r="L2375" s="80">
        <v>0.1875</v>
      </c>
      <c r="M2375" s="82">
        <v>43219</v>
      </c>
      <c r="N2375" s="96" t="s">
        <v>4891</v>
      </c>
      <c r="O2375" s="23" t="s">
        <v>119</v>
      </c>
      <c r="P2375" s="23" t="s">
        <v>3465</v>
      </c>
      <c r="Q2375" s="23" t="s">
        <v>3473</v>
      </c>
      <c r="R2375" s="23" t="str">
        <f t="shared" si="291"/>
        <v>OK-Oklahoma-15N-9W-13</v>
      </c>
      <c r="S2375" s="23" t="str">
        <f t="shared" si="288"/>
        <v>15N-9W-13</v>
      </c>
      <c r="T2375" s="23" t="str">
        <f t="shared" si="289"/>
        <v>15</v>
      </c>
      <c r="U2375" s="23" t="str">
        <f t="shared" si="292"/>
        <v>N</v>
      </c>
      <c r="V2375" s="23" t="str">
        <f t="shared" si="290"/>
        <v>9</v>
      </c>
      <c r="W2375" s="23" t="str">
        <f t="shared" si="293"/>
        <v>W</v>
      </c>
      <c r="X2375" s="23" t="str">
        <f t="shared" si="294"/>
        <v>OK</v>
      </c>
      <c r="Y2375" s="184" t="str">
        <f t="shared" si="295"/>
        <v>L0009438</v>
      </c>
      <c r="Z2375" s="28"/>
      <c r="AA2375" s="28"/>
      <c r="AB2375" s="23"/>
    </row>
    <row r="2376" spans="1:28" ht="15">
      <c r="A2376" s="2" t="s">
        <v>8797</v>
      </c>
      <c r="B2376" s="23" t="s">
        <v>13</v>
      </c>
      <c r="C2376" s="2" t="s">
        <v>14</v>
      </c>
      <c r="D2376" s="23" t="s">
        <v>2498</v>
      </c>
      <c r="E2376" s="23" t="s">
        <v>2552</v>
      </c>
      <c r="F2376" s="23" t="s">
        <v>15</v>
      </c>
      <c r="G2376" s="23" t="s">
        <v>3478</v>
      </c>
      <c r="H2376" s="23" t="s">
        <v>3535</v>
      </c>
      <c r="I2376" s="2" t="s">
        <v>16</v>
      </c>
      <c r="J2376" s="81">
        <v>133.59</v>
      </c>
      <c r="K2376" s="76">
        <v>0</v>
      </c>
      <c r="L2376" s="80">
        <v>0.1875</v>
      </c>
      <c r="M2376" s="82">
        <v>43233</v>
      </c>
      <c r="N2376" s="96" t="s">
        <v>4269</v>
      </c>
      <c r="O2376" s="23" t="s">
        <v>119</v>
      </c>
      <c r="P2376" s="23" t="s">
        <v>3465</v>
      </c>
      <c r="Q2376" s="23" t="s">
        <v>3473</v>
      </c>
      <c r="R2376" s="23" t="str">
        <f t="shared" si="291"/>
        <v>OK-Oklahoma-15N-9W-13</v>
      </c>
      <c r="S2376" s="23" t="str">
        <f t="shared" ref="S2376:S2439" si="296">_xlfn.TEXTAFTER(R2376,"-",2,1,0,"ERROR")</f>
        <v>15N-9W-13</v>
      </c>
      <c r="T2376" s="23" t="str">
        <f t="shared" ref="T2376:T2439" si="297">_xlfn.TEXTBEFORE(P2376,U2376)</f>
        <v>15</v>
      </c>
      <c r="U2376" s="23" t="str">
        <f t="shared" si="292"/>
        <v>N</v>
      </c>
      <c r="V2376" s="23" t="str">
        <f t="shared" ref="V2376:V2439" si="298">_xlfn.TEXTBEFORE(Q2376,W2376)</f>
        <v>9</v>
      </c>
      <c r="W2376" s="23" t="str">
        <f t="shared" si="293"/>
        <v>W</v>
      </c>
      <c r="X2376" s="23" t="str">
        <f t="shared" si="294"/>
        <v>OK</v>
      </c>
      <c r="Y2376" s="184" t="str">
        <f t="shared" si="295"/>
        <v>L0009439</v>
      </c>
      <c r="Z2376" s="28"/>
      <c r="AA2376" s="28"/>
      <c r="AB2376" s="23"/>
    </row>
    <row r="2377" spans="1:28" ht="15">
      <c r="A2377" s="2" t="s">
        <v>8798</v>
      </c>
      <c r="B2377" s="23" t="s">
        <v>13</v>
      </c>
      <c r="C2377" s="2" t="s">
        <v>14</v>
      </c>
      <c r="D2377" s="23" t="s">
        <v>2499</v>
      </c>
      <c r="E2377" s="2" t="s">
        <v>995</v>
      </c>
      <c r="F2377" s="23" t="s">
        <v>15</v>
      </c>
      <c r="G2377" s="23" t="s">
        <v>3477</v>
      </c>
      <c r="H2377" s="23" t="s">
        <v>3532</v>
      </c>
      <c r="I2377" s="2" t="s">
        <v>16</v>
      </c>
      <c r="J2377" s="81">
        <v>40.93</v>
      </c>
      <c r="K2377" s="76">
        <v>3.33</v>
      </c>
      <c r="L2377" s="80">
        <v>0.2</v>
      </c>
      <c r="M2377" s="78">
        <v>41913</v>
      </c>
      <c r="N2377" s="96" t="s">
        <v>5978</v>
      </c>
      <c r="O2377" s="23" t="s">
        <v>140</v>
      </c>
      <c r="P2377" s="23" t="s">
        <v>3465</v>
      </c>
      <c r="Q2377" s="23" t="s">
        <v>3471</v>
      </c>
      <c r="R2377" s="23" t="str">
        <f t="shared" ref="R2377:R2440" si="299">_xlfn.TEXTJOIN("-",TRUE,F2377,G2377,P2377,Q2377,O2377)</f>
        <v>OK-Canadian-15N-7W-17</v>
      </c>
      <c r="S2377" s="23" t="str">
        <f t="shared" si="296"/>
        <v>15N-7W-17</v>
      </c>
      <c r="T2377" s="23" t="str">
        <f t="shared" si="297"/>
        <v>15</v>
      </c>
      <c r="U2377" s="23" t="str">
        <f t="shared" ref="U2377:U2440" si="300">RIGHT(P2377,1)</f>
        <v>N</v>
      </c>
      <c r="V2377" s="23" t="str">
        <f t="shared" si="298"/>
        <v>7</v>
      </c>
      <c r="W2377" s="23" t="str">
        <f t="shared" ref="W2377:W2440" si="301">RIGHT(Q2377,1)</f>
        <v>W</v>
      </c>
      <c r="X2377" s="23" t="str">
        <f t="shared" ref="X2377:X2440" si="302">LEFT(A2377,2)</f>
        <v>OK</v>
      </c>
      <c r="Y2377" s="184" t="str">
        <f t="shared" ref="Y2377:Y2440" si="303">MID(A2377,4,8)</f>
        <v>L0009440</v>
      </c>
      <c r="Z2377" s="28"/>
      <c r="AA2377" s="28"/>
      <c r="AB2377" s="23"/>
    </row>
    <row r="2378" spans="1:28" ht="15">
      <c r="A2378" s="23" t="s">
        <v>8799</v>
      </c>
      <c r="B2378" s="23" t="s">
        <v>13</v>
      </c>
      <c r="C2378" s="2" t="s">
        <v>14</v>
      </c>
      <c r="D2378" s="23" t="s">
        <v>2500</v>
      </c>
      <c r="E2378" s="23" t="s">
        <v>201</v>
      </c>
      <c r="F2378" s="23" t="s">
        <v>15</v>
      </c>
      <c r="G2378" s="23" t="s">
        <v>3477</v>
      </c>
      <c r="H2378" s="23" t="s">
        <v>3534</v>
      </c>
      <c r="I2378" s="2" t="s">
        <v>16</v>
      </c>
      <c r="J2378" s="81">
        <v>30.79</v>
      </c>
      <c r="K2378" s="76">
        <v>0.55000000000000004</v>
      </c>
      <c r="L2378" s="80">
        <v>0.2</v>
      </c>
      <c r="M2378" s="78">
        <v>44469</v>
      </c>
      <c r="N2378" s="96" t="s">
        <v>5979</v>
      </c>
      <c r="O2378" s="23" t="s">
        <v>218</v>
      </c>
      <c r="P2378" s="23" t="s">
        <v>3465</v>
      </c>
      <c r="Q2378" s="23" t="s">
        <v>3471</v>
      </c>
      <c r="R2378" s="23" t="str">
        <f t="shared" si="299"/>
        <v>OK-Canadian-15N-7W-20</v>
      </c>
      <c r="S2378" s="23" t="str">
        <f t="shared" si="296"/>
        <v>15N-7W-20</v>
      </c>
      <c r="T2378" s="23" t="str">
        <f t="shared" si="297"/>
        <v>15</v>
      </c>
      <c r="U2378" s="23" t="str">
        <f t="shared" si="300"/>
        <v>N</v>
      </c>
      <c r="V2378" s="23" t="str">
        <f t="shared" si="298"/>
        <v>7</v>
      </c>
      <c r="W2378" s="23" t="str">
        <f t="shared" si="301"/>
        <v>W</v>
      </c>
      <c r="X2378" s="23" t="str">
        <f t="shared" si="302"/>
        <v>OK</v>
      </c>
      <c r="Y2378" s="184" t="str">
        <f t="shared" si="303"/>
        <v>L0009441</v>
      </c>
      <c r="Z2378" s="28"/>
      <c r="AA2378" s="28"/>
      <c r="AB2378" s="23"/>
    </row>
    <row r="2379" spans="1:28" ht="15">
      <c r="A2379" s="2" t="s">
        <v>8800</v>
      </c>
      <c r="B2379" s="23" t="s">
        <v>13</v>
      </c>
      <c r="C2379" s="2" t="s">
        <v>14</v>
      </c>
      <c r="D2379" s="23" t="s">
        <v>2501</v>
      </c>
      <c r="E2379" s="23" t="s">
        <v>1777</v>
      </c>
      <c r="F2379" s="23" t="s">
        <v>15</v>
      </c>
      <c r="G2379" s="23" t="s">
        <v>3478</v>
      </c>
      <c r="H2379" s="23" t="s">
        <v>3535</v>
      </c>
      <c r="I2379" s="2" t="s">
        <v>16</v>
      </c>
      <c r="J2379" s="81">
        <v>109.41</v>
      </c>
      <c r="K2379" s="76">
        <v>0.87639999999999996</v>
      </c>
      <c r="L2379" s="80">
        <v>0.1875</v>
      </c>
      <c r="M2379" s="78">
        <v>41499</v>
      </c>
      <c r="N2379" s="96" t="s">
        <v>5980</v>
      </c>
      <c r="O2379" s="23" t="s">
        <v>119</v>
      </c>
      <c r="P2379" s="23" t="s">
        <v>3465</v>
      </c>
      <c r="Q2379" s="23" t="s">
        <v>3473</v>
      </c>
      <c r="R2379" s="23" t="str">
        <f t="shared" si="299"/>
        <v>OK-Oklahoma-15N-9W-13</v>
      </c>
      <c r="S2379" s="23" t="str">
        <f t="shared" si="296"/>
        <v>15N-9W-13</v>
      </c>
      <c r="T2379" s="23" t="str">
        <f t="shared" si="297"/>
        <v>15</v>
      </c>
      <c r="U2379" s="23" t="str">
        <f t="shared" si="300"/>
        <v>N</v>
      </c>
      <c r="V2379" s="23" t="str">
        <f t="shared" si="298"/>
        <v>9</v>
      </c>
      <c r="W2379" s="23" t="str">
        <f t="shared" si="301"/>
        <v>W</v>
      </c>
      <c r="X2379" s="23" t="str">
        <f t="shared" si="302"/>
        <v>OK</v>
      </c>
      <c r="Y2379" s="184" t="str">
        <f t="shared" si="303"/>
        <v>L0009442</v>
      </c>
      <c r="Z2379" s="28"/>
      <c r="AA2379" s="28"/>
      <c r="AB2379" s="23"/>
    </row>
    <row r="2380" spans="1:28" ht="15">
      <c r="A2380" s="2" t="s">
        <v>8801</v>
      </c>
      <c r="B2380" s="23" t="s">
        <v>13</v>
      </c>
      <c r="C2380" s="2" t="s">
        <v>14</v>
      </c>
      <c r="D2380" s="23" t="s">
        <v>2502</v>
      </c>
      <c r="E2380" s="2" t="s">
        <v>766</v>
      </c>
      <c r="F2380" s="23" t="s">
        <v>15</v>
      </c>
      <c r="G2380" s="23" t="s">
        <v>3478</v>
      </c>
      <c r="H2380" s="23" t="s">
        <v>3535</v>
      </c>
      <c r="I2380" s="2" t="s">
        <v>16</v>
      </c>
      <c r="J2380" s="81">
        <v>63.23</v>
      </c>
      <c r="K2380" s="76">
        <v>0.83</v>
      </c>
      <c r="L2380" s="80">
        <v>0.2</v>
      </c>
      <c r="M2380" s="78">
        <v>41513</v>
      </c>
      <c r="N2380" s="96" t="s">
        <v>5981</v>
      </c>
      <c r="O2380" s="23" t="s">
        <v>119</v>
      </c>
      <c r="P2380" s="23" t="s">
        <v>3465</v>
      </c>
      <c r="Q2380" s="23" t="s">
        <v>3473</v>
      </c>
      <c r="R2380" s="23" t="str">
        <f t="shared" si="299"/>
        <v>OK-Oklahoma-15N-9W-13</v>
      </c>
      <c r="S2380" s="23" t="str">
        <f t="shared" si="296"/>
        <v>15N-9W-13</v>
      </c>
      <c r="T2380" s="23" t="str">
        <f t="shared" si="297"/>
        <v>15</v>
      </c>
      <c r="U2380" s="23" t="str">
        <f t="shared" si="300"/>
        <v>N</v>
      </c>
      <c r="V2380" s="23" t="str">
        <f t="shared" si="298"/>
        <v>9</v>
      </c>
      <c r="W2380" s="23" t="str">
        <f t="shared" si="301"/>
        <v>W</v>
      </c>
      <c r="X2380" s="23" t="str">
        <f t="shared" si="302"/>
        <v>OK</v>
      </c>
      <c r="Y2380" s="184" t="str">
        <f t="shared" si="303"/>
        <v>L0009443</v>
      </c>
      <c r="Z2380" s="28"/>
      <c r="AA2380" s="28"/>
      <c r="AB2380" s="23"/>
    </row>
    <row r="2381" spans="1:28" ht="15">
      <c r="A2381" s="23" t="s">
        <v>8802</v>
      </c>
      <c r="B2381" s="23" t="s">
        <v>13</v>
      </c>
      <c r="C2381" s="2" t="s">
        <v>14</v>
      </c>
      <c r="D2381" s="23" t="s">
        <v>2503</v>
      </c>
      <c r="E2381" s="2" t="s">
        <v>766</v>
      </c>
      <c r="F2381" s="23" t="s">
        <v>15</v>
      </c>
      <c r="G2381" s="23" t="s">
        <v>3478</v>
      </c>
      <c r="H2381" s="23" t="s">
        <v>3535</v>
      </c>
      <c r="I2381" s="2" t="s">
        <v>16</v>
      </c>
      <c r="J2381" s="81">
        <v>107.91</v>
      </c>
      <c r="K2381" s="76">
        <v>0.87639999999999996</v>
      </c>
      <c r="L2381" s="80">
        <v>0.1875</v>
      </c>
      <c r="M2381" s="78">
        <v>41983</v>
      </c>
      <c r="N2381" s="96" t="s">
        <v>5982</v>
      </c>
      <c r="O2381" s="23" t="s">
        <v>119</v>
      </c>
      <c r="P2381" s="23" t="s">
        <v>3465</v>
      </c>
      <c r="Q2381" s="23" t="s">
        <v>3473</v>
      </c>
      <c r="R2381" s="23" t="str">
        <f t="shared" si="299"/>
        <v>OK-Oklahoma-15N-9W-13</v>
      </c>
      <c r="S2381" s="23" t="str">
        <f t="shared" si="296"/>
        <v>15N-9W-13</v>
      </c>
      <c r="T2381" s="23" t="str">
        <f t="shared" si="297"/>
        <v>15</v>
      </c>
      <c r="U2381" s="23" t="str">
        <f t="shared" si="300"/>
        <v>N</v>
      </c>
      <c r="V2381" s="23" t="str">
        <f t="shared" si="298"/>
        <v>9</v>
      </c>
      <c r="W2381" s="23" t="str">
        <f t="shared" si="301"/>
        <v>W</v>
      </c>
      <c r="X2381" s="23" t="str">
        <f t="shared" si="302"/>
        <v>OK</v>
      </c>
      <c r="Y2381" s="184" t="str">
        <f t="shared" si="303"/>
        <v>L0009444</v>
      </c>
      <c r="Z2381" s="28"/>
      <c r="AA2381" s="28"/>
      <c r="AB2381" s="23"/>
    </row>
    <row r="2382" spans="1:28" ht="15">
      <c r="A2382" s="2" t="s">
        <v>8803</v>
      </c>
      <c r="B2382" s="23" t="s">
        <v>13</v>
      </c>
      <c r="C2382" s="2" t="s">
        <v>14</v>
      </c>
      <c r="D2382" s="23" t="s">
        <v>2504</v>
      </c>
      <c r="E2382" s="2" t="s">
        <v>354</v>
      </c>
      <c r="F2382" s="23" t="s">
        <v>15</v>
      </c>
      <c r="G2382" s="23" t="s">
        <v>3478</v>
      </c>
      <c r="H2382" s="23" t="s">
        <v>3535</v>
      </c>
      <c r="I2382" s="2" t="s">
        <v>16</v>
      </c>
      <c r="J2382" s="81">
        <v>102.59</v>
      </c>
      <c r="K2382" s="76">
        <v>1.7145999999999999</v>
      </c>
      <c r="L2382" s="80">
        <v>0.1875</v>
      </c>
      <c r="M2382" s="78">
        <v>44503</v>
      </c>
      <c r="N2382" s="96" t="s">
        <v>5983</v>
      </c>
      <c r="O2382" s="23" t="s">
        <v>119</v>
      </c>
      <c r="P2382" s="23" t="s">
        <v>3465</v>
      </c>
      <c r="Q2382" s="23" t="s">
        <v>3473</v>
      </c>
      <c r="R2382" s="23" t="str">
        <f t="shared" si="299"/>
        <v>OK-Oklahoma-15N-9W-13</v>
      </c>
      <c r="S2382" s="23" t="str">
        <f t="shared" si="296"/>
        <v>15N-9W-13</v>
      </c>
      <c r="T2382" s="23" t="str">
        <f t="shared" si="297"/>
        <v>15</v>
      </c>
      <c r="U2382" s="23" t="str">
        <f t="shared" si="300"/>
        <v>N</v>
      </c>
      <c r="V2382" s="23" t="str">
        <f t="shared" si="298"/>
        <v>9</v>
      </c>
      <c r="W2382" s="23" t="str">
        <f t="shared" si="301"/>
        <v>W</v>
      </c>
      <c r="X2382" s="23" t="str">
        <f t="shared" si="302"/>
        <v>OK</v>
      </c>
      <c r="Y2382" s="184" t="str">
        <f t="shared" si="303"/>
        <v>L0009445</v>
      </c>
      <c r="Z2382" s="28"/>
      <c r="AA2382" s="28"/>
      <c r="AB2382" s="23"/>
    </row>
    <row r="2383" spans="1:28" ht="15">
      <c r="A2383" s="2" t="s">
        <v>8804</v>
      </c>
      <c r="B2383" s="23" t="s">
        <v>13</v>
      </c>
      <c r="C2383" s="2" t="s">
        <v>14</v>
      </c>
      <c r="D2383" s="23" t="s">
        <v>2505</v>
      </c>
      <c r="E2383" s="2" t="s">
        <v>122</v>
      </c>
      <c r="F2383" s="23" t="s">
        <v>15</v>
      </c>
      <c r="G2383" s="23" t="s">
        <v>3477</v>
      </c>
      <c r="H2383" s="23" t="s">
        <v>3534</v>
      </c>
      <c r="I2383" s="2" t="s">
        <v>16</v>
      </c>
      <c r="J2383" s="81">
        <v>9.4700000000000006</v>
      </c>
      <c r="K2383" s="76">
        <v>0.08</v>
      </c>
      <c r="L2383" s="80">
        <v>0.2</v>
      </c>
      <c r="M2383" s="78">
        <v>41470</v>
      </c>
      <c r="N2383" s="96" t="s">
        <v>5984</v>
      </c>
      <c r="O2383" s="23" t="s">
        <v>218</v>
      </c>
      <c r="P2383" s="23" t="s">
        <v>3465</v>
      </c>
      <c r="Q2383" s="23" t="s">
        <v>3471</v>
      </c>
      <c r="R2383" s="23" t="str">
        <f t="shared" si="299"/>
        <v>OK-Canadian-15N-7W-20</v>
      </c>
      <c r="S2383" s="23" t="str">
        <f t="shared" si="296"/>
        <v>15N-7W-20</v>
      </c>
      <c r="T2383" s="23" t="str">
        <f t="shared" si="297"/>
        <v>15</v>
      </c>
      <c r="U2383" s="23" t="str">
        <f t="shared" si="300"/>
        <v>N</v>
      </c>
      <c r="V2383" s="23" t="str">
        <f t="shared" si="298"/>
        <v>7</v>
      </c>
      <c r="W2383" s="23" t="str">
        <f t="shared" si="301"/>
        <v>W</v>
      </c>
      <c r="X2383" s="23" t="str">
        <f t="shared" si="302"/>
        <v>OK</v>
      </c>
      <c r="Y2383" s="184" t="str">
        <f t="shared" si="303"/>
        <v>L0009446</v>
      </c>
      <c r="Z2383" s="28"/>
      <c r="AA2383" s="28"/>
      <c r="AB2383" s="23"/>
    </row>
    <row r="2384" spans="1:28" ht="15">
      <c r="A2384" s="23" t="s">
        <v>8805</v>
      </c>
      <c r="B2384" s="23" t="s">
        <v>13</v>
      </c>
      <c r="C2384" s="2" t="s">
        <v>14</v>
      </c>
      <c r="D2384" s="23" t="s">
        <v>2506</v>
      </c>
      <c r="E2384" s="23" t="s">
        <v>2864</v>
      </c>
      <c r="F2384" s="23" t="s">
        <v>15</v>
      </c>
      <c r="G2384" s="23" t="s">
        <v>3477</v>
      </c>
      <c r="H2384" s="23" t="s">
        <v>3534</v>
      </c>
      <c r="I2384" s="2" t="s">
        <v>16</v>
      </c>
      <c r="J2384" s="81">
        <v>308.92</v>
      </c>
      <c r="K2384" s="76">
        <v>2.58</v>
      </c>
      <c r="L2384" s="80">
        <v>0.2</v>
      </c>
      <c r="M2384" s="78">
        <v>41484</v>
      </c>
      <c r="N2384" s="96" t="s">
        <v>5985</v>
      </c>
      <c r="O2384" s="23" t="s">
        <v>782</v>
      </c>
      <c r="P2384" s="23" t="s">
        <v>3465</v>
      </c>
      <c r="Q2384" s="23" t="s">
        <v>3471</v>
      </c>
      <c r="R2384" s="23" t="str">
        <f t="shared" si="299"/>
        <v>OK-Canadian-15N-7W-29</v>
      </c>
      <c r="S2384" s="23" t="str">
        <f t="shared" si="296"/>
        <v>15N-7W-29</v>
      </c>
      <c r="T2384" s="23" t="str">
        <f t="shared" si="297"/>
        <v>15</v>
      </c>
      <c r="U2384" s="23" t="str">
        <f t="shared" si="300"/>
        <v>N</v>
      </c>
      <c r="V2384" s="23" t="str">
        <f t="shared" si="298"/>
        <v>7</v>
      </c>
      <c r="W2384" s="23" t="str">
        <f t="shared" si="301"/>
        <v>W</v>
      </c>
      <c r="X2384" s="23" t="str">
        <f t="shared" si="302"/>
        <v>OK</v>
      </c>
      <c r="Y2384" s="184" t="str">
        <f t="shared" si="303"/>
        <v>L0009447</v>
      </c>
      <c r="Z2384" s="28"/>
      <c r="AA2384" s="28"/>
      <c r="AB2384" s="23"/>
    </row>
    <row r="2385" spans="1:28" ht="15">
      <c r="A2385" s="2" t="s">
        <v>8806</v>
      </c>
      <c r="B2385" s="23" t="s">
        <v>13</v>
      </c>
      <c r="C2385" s="2" t="s">
        <v>14</v>
      </c>
      <c r="D2385" s="23" t="s">
        <v>2507</v>
      </c>
      <c r="E2385" s="23" t="s">
        <v>1589</v>
      </c>
      <c r="F2385" s="23" t="s">
        <v>15</v>
      </c>
      <c r="G2385" s="23" t="s">
        <v>3477</v>
      </c>
      <c r="H2385" s="23" t="s">
        <v>3537</v>
      </c>
      <c r="I2385" s="2" t="s">
        <v>16</v>
      </c>
      <c r="J2385" s="81">
        <v>196.81</v>
      </c>
      <c r="K2385" s="76">
        <v>16.600000000000001</v>
      </c>
      <c r="L2385" s="80">
        <v>0.125</v>
      </c>
      <c r="M2385" s="78">
        <v>41988</v>
      </c>
      <c r="N2385" s="96" t="s">
        <v>5986</v>
      </c>
      <c r="O2385" s="23" t="s">
        <v>221</v>
      </c>
      <c r="P2385" s="23" t="s">
        <v>3465</v>
      </c>
      <c r="Q2385" s="23" t="s">
        <v>3473</v>
      </c>
      <c r="R2385" s="23" t="str">
        <f t="shared" si="299"/>
        <v>OK-Canadian-15N-9W-1</v>
      </c>
      <c r="S2385" s="23" t="str">
        <f t="shared" si="296"/>
        <v>15N-9W-1</v>
      </c>
      <c r="T2385" s="23" t="str">
        <f t="shared" si="297"/>
        <v>15</v>
      </c>
      <c r="U2385" s="23" t="str">
        <f t="shared" si="300"/>
        <v>N</v>
      </c>
      <c r="V2385" s="23" t="str">
        <f t="shared" si="298"/>
        <v>9</v>
      </c>
      <c r="W2385" s="23" t="str">
        <f t="shared" si="301"/>
        <v>W</v>
      </c>
      <c r="X2385" s="23" t="str">
        <f t="shared" si="302"/>
        <v>OK</v>
      </c>
      <c r="Y2385" s="184" t="str">
        <f t="shared" si="303"/>
        <v>L0009448</v>
      </c>
      <c r="Z2385" s="28"/>
      <c r="AA2385" s="28"/>
      <c r="AB2385" s="23"/>
    </row>
    <row r="2386" spans="1:28" ht="15">
      <c r="A2386" s="2" t="s">
        <v>8807</v>
      </c>
      <c r="B2386" s="23" t="s">
        <v>13</v>
      </c>
      <c r="C2386" s="2" t="s">
        <v>14</v>
      </c>
      <c r="D2386" s="23" t="s">
        <v>2508</v>
      </c>
      <c r="E2386" s="2" t="s">
        <v>774</v>
      </c>
      <c r="F2386" s="23" t="s">
        <v>15</v>
      </c>
      <c r="G2386" s="23" t="s">
        <v>3477</v>
      </c>
      <c r="H2386" s="23" t="s">
        <v>3537</v>
      </c>
      <c r="I2386" s="2" t="s">
        <v>16</v>
      </c>
      <c r="J2386" s="81">
        <v>24.21</v>
      </c>
      <c r="K2386" s="76">
        <v>18.22</v>
      </c>
      <c r="L2386" s="80">
        <v>0.1875</v>
      </c>
      <c r="M2386" s="78">
        <v>44501</v>
      </c>
      <c r="N2386" s="96" t="s">
        <v>5987</v>
      </c>
      <c r="O2386" s="23" t="s">
        <v>221</v>
      </c>
      <c r="P2386" s="23" t="s">
        <v>3465</v>
      </c>
      <c r="Q2386" s="23" t="s">
        <v>3473</v>
      </c>
      <c r="R2386" s="23" t="str">
        <f t="shared" si="299"/>
        <v>OK-Canadian-15N-9W-1</v>
      </c>
      <c r="S2386" s="23" t="str">
        <f t="shared" si="296"/>
        <v>15N-9W-1</v>
      </c>
      <c r="T2386" s="23" t="str">
        <f t="shared" si="297"/>
        <v>15</v>
      </c>
      <c r="U2386" s="23" t="str">
        <f t="shared" si="300"/>
        <v>N</v>
      </c>
      <c r="V2386" s="23" t="str">
        <f t="shared" si="298"/>
        <v>9</v>
      </c>
      <c r="W2386" s="23" t="str">
        <f t="shared" si="301"/>
        <v>W</v>
      </c>
      <c r="X2386" s="23" t="str">
        <f t="shared" si="302"/>
        <v>OK</v>
      </c>
      <c r="Y2386" s="184" t="str">
        <f t="shared" si="303"/>
        <v>L0009449</v>
      </c>
      <c r="Z2386" s="28"/>
      <c r="AA2386" s="28"/>
      <c r="AB2386" s="23"/>
    </row>
    <row r="2387" spans="1:28" ht="15">
      <c r="A2387" s="23" t="s">
        <v>8808</v>
      </c>
      <c r="B2387" s="23" t="s">
        <v>13</v>
      </c>
      <c r="C2387" s="2" t="s">
        <v>14</v>
      </c>
      <c r="D2387" s="23" t="s">
        <v>2509</v>
      </c>
      <c r="E2387" s="23" t="s">
        <v>1777</v>
      </c>
      <c r="F2387" s="23" t="s">
        <v>15</v>
      </c>
      <c r="G2387" s="23" t="s">
        <v>3477</v>
      </c>
      <c r="H2387" s="23" t="s">
        <v>3537</v>
      </c>
      <c r="I2387" s="2" t="s">
        <v>16</v>
      </c>
      <c r="J2387" s="81">
        <v>300.63</v>
      </c>
      <c r="K2387" s="76">
        <v>25.56</v>
      </c>
      <c r="L2387" s="80">
        <v>0.125</v>
      </c>
      <c r="M2387" s="78">
        <v>41504</v>
      </c>
      <c r="N2387" s="96" t="s">
        <v>5988</v>
      </c>
      <c r="O2387" s="23" t="s">
        <v>265</v>
      </c>
      <c r="P2387" s="23" t="s">
        <v>3465</v>
      </c>
      <c r="Q2387" s="23" t="s">
        <v>3473</v>
      </c>
      <c r="R2387" s="23" t="str">
        <f t="shared" si="299"/>
        <v>OK-Canadian-15N-9W-12</v>
      </c>
      <c r="S2387" s="23" t="str">
        <f t="shared" si="296"/>
        <v>15N-9W-12</v>
      </c>
      <c r="T2387" s="23" t="str">
        <f t="shared" si="297"/>
        <v>15</v>
      </c>
      <c r="U2387" s="23" t="str">
        <f t="shared" si="300"/>
        <v>N</v>
      </c>
      <c r="V2387" s="23" t="str">
        <f t="shared" si="298"/>
        <v>9</v>
      </c>
      <c r="W2387" s="23" t="str">
        <f t="shared" si="301"/>
        <v>W</v>
      </c>
      <c r="X2387" s="23" t="str">
        <f t="shared" si="302"/>
        <v>OK</v>
      </c>
      <c r="Y2387" s="184" t="str">
        <f t="shared" si="303"/>
        <v>L0009450</v>
      </c>
      <c r="Z2387" s="28"/>
      <c r="AA2387" s="28"/>
      <c r="AB2387" s="23"/>
    </row>
    <row r="2388" spans="1:28" ht="15">
      <c r="A2388" s="2" t="s">
        <v>8809</v>
      </c>
      <c r="B2388" s="23" t="s">
        <v>13</v>
      </c>
      <c r="C2388" s="2" t="s">
        <v>14</v>
      </c>
      <c r="D2388" s="23" t="s">
        <v>2510</v>
      </c>
      <c r="E2388" s="2" t="s">
        <v>1100</v>
      </c>
      <c r="F2388" s="23" t="s">
        <v>15</v>
      </c>
      <c r="G2388" s="23" t="s">
        <v>3477</v>
      </c>
      <c r="H2388" s="23" t="s">
        <v>3537</v>
      </c>
      <c r="I2388" s="2" t="s">
        <v>16</v>
      </c>
      <c r="J2388" s="81">
        <v>24.78</v>
      </c>
      <c r="K2388" s="76">
        <v>18.79</v>
      </c>
      <c r="L2388" s="80">
        <v>0.1875</v>
      </c>
      <c r="M2388" s="78">
        <v>41511</v>
      </c>
      <c r="N2388" s="96" t="s">
        <v>5989</v>
      </c>
      <c r="O2388" s="23" t="s">
        <v>265</v>
      </c>
      <c r="P2388" s="23" t="s">
        <v>3465</v>
      </c>
      <c r="Q2388" s="23" t="s">
        <v>3473</v>
      </c>
      <c r="R2388" s="23" t="str">
        <f t="shared" si="299"/>
        <v>OK-Canadian-15N-9W-12</v>
      </c>
      <c r="S2388" s="23" t="str">
        <f t="shared" si="296"/>
        <v>15N-9W-12</v>
      </c>
      <c r="T2388" s="23" t="str">
        <f t="shared" si="297"/>
        <v>15</v>
      </c>
      <c r="U2388" s="23" t="str">
        <f t="shared" si="300"/>
        <v>N</v>
      </c>
      <c r="V2388" s="23" t="str">
        <f t="shared" si="298"/>
        <v>9</v>
      </c>
      <c r="W2388" s="23" t="str">
        <f t="shared" si="301"/>
        <v>W</v>
      </c>
      <c r="X2388" s="23" t="str">
        <f t="shared" si="302"/>
        <v>OK</v>
      </c>
      <c r="Y2388" s="184" t="str">
        <f t="shared" si="303"/>
        <v>L0009451</v>
      </c>
      <c r="Z2388" s="28"/>
      <c r="AA2388" s="28"/>
      <c r="AB2388" s="23"/>
    </row>
    <row r="2389" spans="1:28" ht="15">
      <c r="A2389" s="2" t="s">
        <v>8810</v>
      </c>
      <c r="B2389" s="23" t="s">
        <v>13</v>
      </c>
      <c r="C2389" s="2" t="s">
        <v>14</v>
      </c>
      <c r="D2389" s="23" t="s">
        <v>2511</v>
      </c>
      <c r="E2389" s="2" t="s">
        <v>1471</v>
      </c>
      <c r="F2389" s="23" t="s">
        <v>15</v>
      </c>
      <c r="G2389" s="23" t="s">
        <v>3477</v>
      </c>
      <c r="H2389" s="23" t="s">
        <v>3535</v>
      </c>
      <c r="I2389" s="2" t="s">
        <v>16</v>
      </c>
      <c r="J2389" s="81">
        <v>48.83</v>
      </c>
      <c r="K2389" s="76">
        <v>3.88</v>
      </c>
      <c r="L2389" s="80">
        <v>0.125</v>
      </c>
      <c r="M2389" s="78">
        <v>41988</v>
      </c>
      <c r="N2389" s="96" t="s">
        <v>5990</v>
      </c>
      <c r="O2389" s="23" t="s">
        <v>119</v>
      </c>
      <c r="P2389" s="23" t="s">
        <v>3465</v>
      </c>
      <c r="Q2389" s="23" t="s">
        <v>3473</v>
      </c>
      <c r="R2389" s="23" t="str">
        <f t="shared" si="299"/>
        <v>OK-Canadian-15N-9W-13</v>
      </c>
      <c r="S2389" s="23" t="str">
        <f t="shared" si="296"/>
        <v>15N-9W-13</v>
      </c>
      <c r="T2389" s="23" t="str">
        <f t="shared" si="297"/>
        <v>15</v>
      </c>
      <c r="U2389" s="23" t="str">
        <f t="shared" si="300"/>
        <v>N</v>
      </c>
      <c r="V2389" s="23" t="str">
        <f t="shared" si="298"/>
        <v>9</v>
      </c>
      <c r="W2389" s="23" t="str">
        <f t="shared" si="301"/>
        <v>W</v>
      </c>
      <c r="X2389" s="23" t="str">
        <f t="shared" si="302"/>
        <v>OK</v>
      </c>
      <c r="Y2389" s="184" t="str">
        <f t="shared" si="303"/>
        <v>L0009452</v>
      </c>
      <c r="Z2389" s="28"/>
      <c r="AA2389" s="28"/>
      <c r="AB2389" s="23"/>
    </row>
    <row r="2390" spans="1:28" ht="15">
      <c r="A2390" s="23" t="s">
        <v>8811</v>
      </c>
      <c r="B2390" s="23" t="s">
        <v>13</v>
      </c>
      <c r="C2390" s="2" t="s">
        <v>14</v>
      </c>
      <c r="D2390" s="23" t="s">
        <v>2512</v>
      </c>
      <c r="E2390" s="2" t="s">
        <v>995</v>
      </c>
      <c r="F2390" s="23" t="s">
        <v>15</v>
      </c>
      <c r="G2390" s="23" t="s">
        <v>3478</v>
      </c>
      <c r="H2390" s="23" t="s">
        <v>3535</v>
      </c>
      <c r="I2390" s="2" t="s">
        <v>16</v>
      </c>
      <c r="J2390" s="81">
        <v>107.35</v>
      </c>
      <c r="K2390" s="76">
        <v>1.0955999999999999</v>
      </c>
      <c r="L2390" s="80">
        <v>0.2</v>
      </c>
      <c r="M2390" s="78">
        <v>44508</v>
      </c>
      <c r="N2390" s="96" t="s">
        <v>5991</v>
      </c>
      <c r="O2390" s="23" t="s">
        <v>119</v>
      </c>
      <c r="P2390" s="23" t="s">
        <v>3465</v>
      </c>
      <c r="Q2390" s="23" t="s">
        <v>3473</v>
      </c>
      <c r="R2390" s="23" t="str">
        <f t="shared" si="299"/>
        <v>OK-Oklahoma-15N-9W-13</v>
      </c>
      <c r="S2390" s="23" t="str">
        <f t="shared" si="296"/>
        <v>15N-9W-13</v>
      </c>
      <c r="T2390" s="23" t="str">
        <f t="shared" si="297"/>
        <v>15</v>
      </c>
      <c r="U2390" s="23" t="str">
        <f t="shared" si="300"/>
        <v>N</v>
      </c>
      <c r="V2390" s="23" t="str">
        <f t="shared" si="298"/>
        <v>9</v>
      </c>
      <c r="W2390" s="23" t="str">
        <f t="shared" si="301"/>
        <v>W</v>
      </c>
      <c r="X2390" s="23" t="str">
        <f t="shared" si="302"/>
        <v>OK</v>
      </c>
      <c r="Y2390" s="184" t="str">
        <f t="shared" si="303"/>
        <v>L0009453</v>
      </c>
      <c r="Z2390" s="28"/>
      <c r="AA2390" s="28"/>
      <c r="AB2390" s="23"/>
    </row>
    <row r="2391" spans="1:28" ht="15">
      <c r="A2391" s="2" t="s">
        <v>8812</v>
      </c>
      <c r="B2391" s="23" t="s">
        <v>13</v>
      </c>
      <c r="C2391" s="2" t="s">
        <v>14</v>
      </c>
      <c r="D2391" s="23" t="s">
        <v>2513</v>
      </c>
      <c r="E2391" s="23" t="s">
        <v>201</v>
      </c>
      <c r="F2391" s="23" t="s">
        <v>15</v>
      </c>
      <c r="G2391" s="23" t="s">
        <v>3478</v>
      </c>
      <c r="H2391" s="23" t="s">
        <v>3535</v>
      </c>
      <c r="I2391" s="2" t="s">
        <v>16</v>
      </c>
      <c r="J2391" s="81">
        <v>9.18</v>
      </c>
      <c r="K2391" s="76">
        <v>4.3099999999999996</v>
      </c>
      <c r="L2391" s="80">
        <v>0.1875</v>
      </c>
      <c r="M2391" s="78">
        <v>41511</v>
      </c>
      <c r="N2391" s="94" t="s">
        <v>5992</v>
      </c>
      <c r="O2391" s="23" t="s">
        <v>119</v>
      </c>
      <c r="P2391" s="23" t="s">
        <v>3465</v>
      </c>
      <c r="Q2391" s="23" t="s">
        <v>3473</v>
      </c>
      <c r="R2391" s="23" t="str">
        <f t="shared" si="299"/>
        <v>OK-Oklahoma-15N-9W-13</v>
      </c>
      <c r="S2391" s="23" t="str">
        <f t="shared" si="296"/>
        <v>15N-9W-13</v>
      </c>
      <c r="T2391" s="23" t="str">
        <f t="shared" si="297"/>
        <v>15</v>
      </c>
      <c r="U2391" s="23" t="str">
        <f t="shared" si="300"/>
        <v>N</v>
      </c>
      <c r="V2391" s="23" t="str">
        <f t="shared" si="298"/>
        <v>9</v>
      </c>
      <c r="W2391" s="23" t="str">
        <f t="shared" si="301"/>
        <v>W</v>
      </c>
      <c r="X2391" s="23" t="str">
        <f t="shared" si="302"/>
        <v>OK</v>
      </c>
      <c r="Y2391" s="184" t="str">
        <f t="shared" si="303"/>
        <v>L0009454</v>
      </c>
      <c r="Z2391" s="28"/>
      <c r="AA2391" s="28"/>
      <c r="AB2391" s="23"/>
    </row>
    <row r="2392" spans="1:28" ht="15">
      <c r="A2392" s="2" t="s">
        <v>8813</v>
      </c>
      <c r="B2392" s="23" t="s">
        <v>13</v>
      </c>
      <c r="C2392" s="2" t="s">
        <v>14</v>
      </c>
      <c r="D2392" s="23" t="s">
        <v>2514</v>
      </c>
      <c r="E2392" s="23" t="s">
        <v>1274</v>
      </c>
      <c r="F2392" s="23" t="s">
        <v>15</v>
      </c>
      <c r="G2392" s="23" t="s">
        <v>3477</v>
      </c>
      <c r="H2392" s="23" t="s">
        <v>3534</v>
      </c>
      <c r="I2392" s="2" t="s">
        <v>16</v>
      </c>
      <c r="J2392" s="81">
        <v>10.85</v>
      </c>
      <c r="K2392" s="76">
        <v>1.5</v>
      </c>
      <c r="L2392" s="80">
        <v>0.125</v>
      </c>
      <c r="M2392" s="78">
        <v>41493</v>
      </c>
      <c r="N2392" s="96" t="s">
        <v>5993</v>
      </c>
      <c r="O2392" s="23" t="s">
        <v>218</v>
      </c>
      <c r="P2392" s="23" t="s">
        <v>3465</v>
      </c>
      <c r="Q2392" s="23" t="s">
        <v>3471</v>
      </c>
      <c r="R2392" s="23" t="str">
        <f t="shared" si="299"/>
        <v>OK-Canadian-15N-7W-20</v>
      </c>
      <c r="S2392" s="23" t="str">
        <f t="shared" si="296"/>
        <v>15N-7W-20</v>
      </c>
      <c r="T2392" s="23" t="str">
        <f t="shared" si="297"/>
        <v>15</v>
      </c>
      <c r="U2392" s="23" t="str">
        <f t="shared" si="300"/>
        <v>N</v>
      </c>
      <c r="V2392" s="23" t="str">
        <f t="shared" si="298"/>
        <v>7</v>
      </c>
      <c r="W2392" s="23" t="str">
        <f t="shared" si="301"/>
        <v>W</v>
      </c>
      <c r="X2392" s="23" t="str">
        <f t="shared" si="302"/>
        <v>OK</v>
      </c>
      <c r="Y2392" s="184" t="str">
        <f t="shared" si="303"/>
        <v>L0009455</v>
      </c>
      <c r="Z2392" s="28"/>
      <c r="AA2392" s="28"/>
      <c r="AB2392" s="23"/>
    </row>
    <row r="2393" spans="1:28" ht="15">
      <c r="A2393" s="23" t="s">
        <v>8814</v>
      </c>
      <c r="B2393" s="23" t="s">
        <v>13</v>
      </c>
      <c r="C2393" s="2" t="s">
        <v>14</v>
      </c>
      <c r="D2393" s="23" t="s">
        <v>2515</v>
      </c>
      <c r="E2393" s="2" t="s">
        <v>955</v>
      </c>
      <c r="F2393" s="23" t="s">
        <v>15</v>
      </c>
      <c r="G2393" s="23" t="s">
        <v>3477</v>
      </c>
      <c r="H2393" s="23" t="s">
        <v>3534</v>
      </c>
      <c r="I2393" s="2" t="s">
        <v>16</v>
      </c>
      <c r="J2393" s="81">
        <v>10.67</v>
      </c>
      <c r="K2393" s="76">
        <v>0.41</v>
      </c>
      <c r="L2393" s="80">
        <v>0.1875</v>
      </c>
      <c r="M2393" s="78">
        <v>41949</v>
      </c>
      <c r="N2393" s="96" t="s">
        <v>5994</v>
      </c>
      <c r="O2393" s="23" t="s">
        <v>218</v>
      </c>
      <c r="P2393" s="23" t="s">
        <v>3465</v>
      </c>
      <c r="Q2393" s="23" t="s">
        <v>3471</v>
      </c>
      <c r="R2393" s="23" t="str">
        <f t="shared" si="299"/>
        <v>OK-Canadian-15N-7W-20</v>
      </c>
      <c r="S2393" s="23" t="str">
        <f t="shared" si="296"/>
        <v>15N-7W-20</v>
      </c>
      <c r="T2393" s="23" t="str">
        <f t="shared" si="297"/>
        <v>15</v>
      </c>
      <c r="U2393" s="23" t="str">
        <f t="shared" si="300"/>
        <v>N</v>
      </c>
      <c r="V2393" s="23" t="str">
        <f t="shared" si="298"/>
        <v>7</v>
      </c>
      <c r="W2393" s="23" t="str">
        <f t="shared" si="301"/>
        <v>W</v>
      </c>
      <c r="X2393" s="23" t="str">
        <f t="shared" si="302"/>
        <v>OK</v>
      </c>
      <c r="Y2393" s="184" t="str">
        <f t="shared" si="303"/>
        <v>L0009456</v>
      </c>
      <c r="Z2393" s="28"/>
      <c r="AA2393" s="28"/>
      <c r="AB2393" s="23"/>
    </row>
    <row r="2394" spans="1:28" ht="15">
      <c r="A2394" s="2" t="s">
        <v>8815</v>
      </c>
      <c r="B2394" s="23" t="s">
        <v>13</v>
      </c>
      <c r="C2394" s="2" t="s">
        <v>14</v>
      </c>
      <c r="D2394" s="23" t="s">
        <v>2516</v>
      </c>
      <c r="E2394" s="2" t="s">
        <v>955</v>
      </c>
      <c r="F2394" s="23" t="s">
        <v>15</v>
      </c>
      <c r="G2394" s="23" t="s">
        <v>3477</v>
      </c>
      <c r="H2394" s="23" t="s">
        <v>3534</v>
      </c>
      <c r="I2394" s="2" t="s">
        <v>16</v>
      </c>
      <c r="J2394" s="81">
        <v>289.3</v>
      </c>
      <c r="K2394" s="76">
        <v>12.59</v>
      </c>
      <c r="L2394" s="80">
        <v>0.1875</v>
      </c>
      <c r="M2394" s="78">
        <v>44469</v>
      </c>
      <c r="N2394" s="96" t="s">
        <v>5995</v>
      </c>
      <c r="O2394" s="23" t="s">
        <v>782</v>
      </c>
      <c r="P2394" s="23" t="s">
        <v>3465</v>
      </c>
      <c r="Q2394" s="23" t="s">
        <v>3471</v>
      </c>
      <c r="R2394" s="23" t="str">
        <f t="shared" si="299"/>
        <v>OK-Canadian-15N-7W-29</v>
      </c>
      <c r="S2394" s="23" t="str">
        <f t="shared" si="296"/>
        <v>15N-7W-29</v>
      </c>
      <c r="T2394" s="23" t="str">
        <f t="shared" si="297"/>
        <v>15</v>
      </c>
      <c r="U2394" s="23" t="str">
        <f t="shared" si="300"/>
        <v>N</v>
      </c>
      <c r="V2394" s="23" t="str">
        <f t="shared" si="298"/>
        <v>7</v>
      </c>
      <c r="W2394" s="23" t="str">
        <f t="shared" si="301"/>
        <v>W</v>
      </c>
      <c r="X2394" s="23" t="str">
        <f t="shared" si="302"/>
        <v>OK</v>
      </c>
      <c r="Y2394" s="184" t="str">
        <f t="shared" si="303"/>
        <v>L0009457</v>
      </c>
      <c r="Z2394" s="28"/>
      <c r="AA2394" s="28"/>
      <c r="AB2394" s="23"/>
    </row>
    <row r="2395" spans="1:28" ht="15">
      <c r="A2395" s="2" t="s">
        <v>8816</v>
      </c>
      <c r="B2395" s="23" t="s">
        <v>13</v>
      </c>
      <c r="C2395" s="2" t="s">
        <v>14</v>
      </c>
      <c r="D2395" s="23" t="s">
        <v>2517</v>
      </c>
      <c r="E2395" s="2" t="s">
        <v>535</v>
      </c>
      <c r="F2395" s="23" t="s">
        <v>15</v>
      </c>
      <c r="G2395" s="23" t="s">
        <v>3477</v>
      </c>
      <c r="H2395" s="23" t="s">
        <v>3537</v>
      </c>
      <c r="I2395" s="2" t="s">
        <v>16</v>
      </c>
      <c r="J2395" s="81">
        <v>4.13</v>
      </c>
      <c r="K2395" s="76">
        <v>0.12</v>
      </c>
      <c r="L2395" s="80">
        <v>0.2</v>
      </c>
      <c r="M2395" s="78">
        <v>41511</v>
      </c>
      <c r="N2395" s="96" t="s">
        <v>5996</v>
      </c>
      <c r="O2395" s="23" t="s">
        <v>221</v>
      </c>
      <c r="P2395" s="23" t="s">
        <v>3465</v>
      </c>
      <c r="Q2395" s="23" t="s">
        <v>3473</v>
      </c>
      <c r="R2395" s="23" t="str">
        <f t="shared" si="299"/>
        <v>OK-Canadian-15N-9W-1</v>
      </c>
      <c r="S2395" s="23" t="str">
        <f t="shared" si="296"/>
        <v>15N-9W-1</v>
      </c>
      <c r="T2395" s="23" t="str">
        <f t="shared" si="297"/>
        <v>15</v>
      </c>
      <c r="U2395" s="23" t="str">
        <f t="shared" si="300"/>
        <v>N</v>
      </c>
      <c r="V2395" s="23" t="str">
        <f t="shared" si="298"/>
        <v>9</v>
      </c>
      <c r="W2395" s="23" t="str">
        <f t="shared" si="301"/>
        <v>W</v>
      </c>
      <c r="X2395" s="23" t="str">
        <f t="shared" si="302"/>
        <v>OK</v>
      </c>
      <c r="Y2395" s="184" t="str">
        <f t="shared" si="303"/>
        <v>L0009458</v>
      </c>
      <c r="Z2395" s="28"/>
      <c r="AA2395" s="28"/>
      <c r="AB2395" s="23"/>
    </row>
    <row r="2396" spans="1:28" ht="15">
      <c r="A2396" s="23" t="s">
        <v>8817</v>
      </c>
      <c r="B2396" s="23" t="s">
        <v>13</v>
      </c>
      <c r="C2396" s="2" t="s">
        <v>14</v>
      </c>
      <c r="D2396" s="23" t="s">
        <v>2518</v>
      </c>
      <c r="E2396" s="23" t="s">
        <v>1589</v>
      </c>
      <c r="F2396" s="23" t="s">
        <v>15</v>
      </c>
      <c r="G2396" s="23" t="s">
        <v>3478</v>
      </c>
      <c r="H2396" s="23" t="s">
        <v>3537</v>
      </c>
      <c r="I2396" s="2" t="s">
        <v>16</v>
      </c>
      <c r="J2396" s="81">
        <v>142.97</v>
      </c>
      <c r="K2396" s="76">
        <v>6.91</v>
      </c>
      <c r="L2396" s="80">
        <v>0.2</v>
      </c>
      <c r="M2396" s="78">
        <v>41525</v>
      </c>
      <c r="N2396" s="96" t="s">
        <v>5997</v>
      </c>
      <c r="O2396" s="23" t="s">
        <v>265</v>
      </c>
      <c r="P2396" s="23" t="s">
        <v>3465</v>
      </c>
      <c r="Q2396" s="23" t="s">
        <v>3473</v>
      </c>
      <c r="R2396" s="23" t="str">
        <f t="shared" si="299"/>
        <v>OK-Oklahoma-15N-9W-12</v>
      </c>
      <c r="S2396" s="23" t="str">
        <f t="shared" si="296"/>
        <v>15N-9W-12</v>
      </c>
      <c r="T2396" s="23" t="str">
        <f t="shared" si="297"/>
        <v>15</v>
      </c>
      <c r="U2396" s="23" t="str">
        <f t="shared" si="300"/>
        <v>N</v>
      </c>
      <c r="V2396" s="23" t="str">
        <f t="shared" si="298"/>
        <v>9</v>
      </c>
      <c r="W2396" s="23" t="str">
        <f t="shared" si="301"/>
        <v>W</v>
      </c>
      <c r="X2396" s="23" t="str">
        <f t="shared" si="302"/>
        <v>OK</v>
      </c>
      <c r="Y2396" s="184" t="str">
        <f t="shared" si="303"/>
        <v>L0009459</v>
      </c>
      <c r="Z2396" s="28"/>
      <c r="AA2396" s="28"/>
      <c r="AB2396" s="23"/>
    </row>
    <row r="2397" spans="1:28" ht="15">
      <c r="A2397" s="2" t="s">
        <v>8818</v>
      </c>
      <c r="B2397" s="23" t="s">
        <v>13</v>
      </c>
      <c r="C2397" s="2" t="s">
        <v>14</v>
      </c>
      <c r="D2397" s="23" t="s">
        <v>2519</v>
      </c>
      <c r="E2397" s="23" t="s">
        <v>3126</v>
      </c>
      <c r="F2397" s="23" t="s">
        <v>15</v>
      </c>
      <c r="G2397" s="23" t="s">
        <v>3478</v>
      </c>
      <c r="H2397" s="23" t="s">
        <v>3535</v>
      </c>
      <c r="I2397" s="2" t="s">
        <v>16</v>
      </c>
      <c r="J2397" s="81">
        <v>60.65</v>
      </c>
      <c r="K2397" s="76">
        <v>7.5</v>
      </c>
      <c r="L2397" s="80">
        <v>0.2</v>
      </c>
      <c r="M2397" s="78">
        <v>42003</v>
      </c>
      <c r="N2397" s="96" t="s">
        <v>5998</v>
      </c>
      <c r="O2397" s="23" t="s">
        <v>119</v>
      </c>
      <c r="P2397" s="23" t="s">
        <v>3465</v>
      </c>
      <c r="Q2397" s="23" t="s">
        <v>3473</v>
      </c>
      <c r="R2397" s="23" t="str">
        <f t="shared" si="299"/>
        <v>OK-Oklahoma-15N-9W-13</v>
      </c>
      <c r="S2397" s="23" t="str">
        <f t="shared" si="296"/>
        <v>15N-9W-13</v>
      </c>
      <c r="T2397" s="23" t="str">
        <f t="shared" si="297"/>
        <v>15</v>
      </c>
      <c r="U2397" s="23" t="str">
        <f t="shared" si="300"/>
        <v>N</v>
      </c>
      <c r="V2397" s="23" t="str">
        <f t="shared" si="298"/>
        <v>9</v>
      </c>
      <c r="W2397" s="23" t="str">
        <f t="shared" si="301"/>
        <v>W</v>
      </c>
      <c r="X2397" s="23" t="str">
        <f t="shared" si="302"/>
        <v>OK</v>
      </c>
      <c r="Y2397" s="184" t="str">
        <f t="shared" si="303"/>
        <v>L0009460</v>
      </c>
      <c r="Z2397" s="28"/>
      <c r="AA2397" s="28"/>
      <c r="AB2397" s="23"/>
    </row>
    <row r="2398" spans="1:28" ht="15">
      <c r="A2398" s="2" t="s">
        <v>8819</v>
      </c>
      <c r="B2398" s="23" t="s">
        <v>13</v>
      </c>
      <c r="C2398" s="2" t="s">
        <v>14</v>
      </c>
      <c r="D2398" s="23" t="s">
        <v>2520</v>
      </c>
      <c r="E2398" s="2" t="s">
        <v>723</v>
      </c>
      <c r="F2398" s="23" t="s">
        <v>15</v>
      </c>
      <c r="G2398" s="23" t="s">
        <v>3477</v>
      </c>
      <c r="H2398" s="23" t="s">
        <v>3537</v>
      </c>
      <c r="I2398" s="2" t="s">
        <v>16</v>
      </c>
      <c r="J2398" s="81">
        <v>25.31</v>
      </c>
      <c r="K2398" s="76">
        <v>6.26</v>
      </c>
      <c r="L2398" s="80">
        <v>0.2</v>
      </c>
      <c r="M2398" s="78">
        <v>44501</v>
      </c>
      <c r="N2398" s="96" t="s">
        <v>5999</v>
      </c>
      <c r="O2398" s="23" t="s">
        <v>265</v>
      </c>
      <c r="P2398" s="23" t="s">
        <v>3465</v>
      </c>
      <c r="Q2398" s="23" t="s">
        <v>3473</v>
      </c>
      <c r="R2398" s="23" t="str">
        <f t="shared" si="299"/>
        <v>OK-Canadian-15N-9W-12</v>
      </c>
      <c r="S2398" s="23" t="str">
        <f t="shared" si="296"/>
        <v>15N-9W-12</v>
      </c>
      <c r="T2398" s="23" t="str">
        <f t="shared" si="297"/>
        <v>15</v>
      </c>
      <c r="U2398" s="23" t="str">
        <f t="shared" si="300"/>
        <v>N</v>
      </c>
      <c r="V2398" s="23" t="str">
        <f t="shared" si="298"/>
        <v>9</v>
      </c>
      <c r="W2398" s="23" t="str">
        <f t="shared" si="301"/>
        <v>W</v>
      </c>
      <c r="X2398" s="23" t="str">
        <f t="shared" si="302"/>
        <v>OK</v>
      </c>
      <c r="Y2398" s="184" t="str">
        <f t="shared" si="303"/>
        <v>L0009461</v>
      </c>
      <c r="Z2398" s="28"/>
      <c r="AA2398" s="28"/>
      <c r="AB2398" s="23"/>
    </row>
    <row r="2399" spans="1:28" ht="15">
      <c r="A2399" s="23" t="s">
        <v>8820</v>
      </c>
      <c r="B2399" s="23" t="s">
        <v>13</v>
      </c>
      <c r="C2399" s="2" t="s">
        <v>14</v>
      </c>
      <c r="D2399" s="23" t="s">
        <v>2521</v>
      </c>
      <c r="E2399" s="23" t="s">
        <v>1589</v>
      </c>
      <c r="F2399" s="23" t="s">
        <v>15</v>
      </c>
      <c r="G2399" s="23" t="s">
        <v>3477</v>
      </c>
      <c r="H2399" s="23" t="s">
        <v>3535</v>
      </c>
      <c r="I2399" s="2" t="s">
        <v>16</v>
      </c>
      <c r="J2399" s="81">
        <v>133.11000000000001</v>
      </c>
      <c r="K2399" s="76">
        <v>0.96199999999999997</v>
      </c>
      <c r="L2399" s="80">
        <v>0.2</v>
      </c>
      <c r="M2399" s="78">
        <v>41519</v>
      </c>
      <c r="N2399" s="94" t="s">
        <v>6000</v>
      </c>
      <c r="O2399" s="23" t="s">
        <v>119</v>
      </c>
      <c r="P2399" s="23" t="s">
        <v>3465</v>
      </c>
      <c r="Q2399" s="23" t="s">
        <v>3473</v>
      </c>
      <c r="R2399" s="23" t="str">
        <f t="shared" si="299"/>
        <v>OK-Canadian-15N-9W-13</v>
      </c>
      <c r="S2399" s="23" t="str">
        <f t="shared" si="296"/>
        <v>15N-9W-13</v>
      </c>
      <c r="T2399" s="23" t="str">
        <f t="shared" si="297"/>
        <v>15</v>
      </c>
      <c r="U2399" s="23" t="str">
        <f t="shared" si="300"/>
        <v>N</v>
      </c>
      <c r="V2399" s="23" t="str">
        <f t="shared" si="298"/>
        <v>9</v>
      </c>
      <c r="W2399" s="23" t="str">
        <f t="shared" si="301"/>
        <v>W</v>
      </c>
      <c r="X2399" s="23" t="str">
        <f t="shared" si="302"/>
        <v>OK</v>
      </c>
      <c r="Y2399" s="184" t="str">
        <f t="shared" si="303"/>
        <v>L0009462</v>
      </c>
      <c r="Z2399" s="28"/>
      <c r="AA2399" s="28"/>
      <c r="AB2399" s="23"/>
    </row>
    <row r="2400" spans="1:28" ht="15">
      <c r="A2400" s="2" t="s">
        <v>8821</v>
      </c>
      <c r="B2400" s="23" t="s">
        <v>13</v>
      </c>
      <c r="C2400" s="2" t="s">
        <v>14</v>
      </c>
      <c r="D2400" s="23" t="s">
        <v>2522</v>
      </c>
      <c r="E2400" s="23" t="s">
        <v>2799</v>
      </c>
      <c r="F2400" s="23" t="s">
        <v>15</v>
      </c>
      <c r="G2400" s="23" t="s">
        <v>3478</v>
      </c>
      <c r="H2400" s="23" t="s">
        <v>3537</v>
      </c>
      <c r="I2400" s="2" t="s">
        <v>16</v>
      </c>
      <c r="J2400" s="81">
        <v>3.83</v>
      </c>
      <c r="K2400" s="76">
        <v>0.12</v>
      </c>
      <c r="L2400" s="80">
        <v>0.2</v>
      </c>
      <c r="M2400" s="78">
        <v>41525</v>
      </c>
      <c r="N2400" s="96" t="s">
        <v>4270</v>
      </c>
      <c r="O2400" s="23" t="s">
        <v>221</v>
      </c>
      <c r="P2400" s="23" t="s">
        <v>3465</v>
      </c>
      <c r="Q2400" s="23" t="s">
        <v>3473</v>
      </c>
      <c r="R2400" s="23" t="str">
        <f t="shared" si="299"/>
        <v>OK-Oklahoma-15N-9W-1</v>
      </c>
      <c r="S2400" s="23" t="str">
        <f t="shared" si="296"/>
        <v>15N-9W-1</v>
      </c>
      <c r="T2400" s="23" t="str">
        <f t="shared" si="297"/>
        <v>15</v>
      </c>
      <c r="U2400" s="23" t="str">
        <f t="shared" si="300"/>
        <v>N</v>
      </c>
      <c r="V2400" s="23" t="str">
        <f t="shared" si="298"/>
        <v>9</v>
      </c>
      <c r="W2400" s="23" t="str">
        <f t="shared" si="301"/>
        <v>W</v>
      </c>
      <c r="X2400" s="23" t="str">
        <f t="shared" si="302"/>
        <v>OK</v>
      </c>
      <c r="Y2400" s="184" t="str">
        <f t="shared" si="303"/>
        <v>L0009463</v>
      </c>
      <c r="Z2400" s="28"/>
      <c r="AA2400" s="28"/>
      <c r="AB2400" s="23"/>
    </row>
    <row r="2401" spans="1:28" ht="15">
      <c r="A2401" s="2" t="s">
        <v>8822</v>
      </c>
      <c r="B2401" s="23" t="s">
        <v>13</v>
      </c>
      <c r="C2401" s="2" t="s">
        <v>14</v>
      </c>
      <c r="D2401" s="23" t="s">
        <v>2523</v>
      </c>
      <c r="E2401" s="2" t="s">
        <v>215</v>
      </c>
      <c r="F2401" s="23" t="s">
        <v>15</v>
      </c>
      <c r="G2401" s="23" t="s">
        <v>3478</v>
      </c>
      <c r="H2401" s="23" t="s">
        <v>3537</v>
      </c>
      <c r="I2401" s="2" t="s">
        <v>16</v>
      </c>
      <c r="J2401" s="81">
        <v>3.85</v>
      </c>
      <c r="K2401" s="76">
        <v>0.12</v>
      </c>
      <c r="L2401" s="80">
        <v>0.1875</v>
      </c>
      <c r="M2401" s="78">
        <v>41995</v>
      </c>
      <c r="N2401" s="96" t="s">
        <v>6001</v>
      </c>
      <c r="O2401" s="23" t="s">
        <v>221</v>
      </c>
      <c r="P2401" s="23" t="s">
        <v>3465</v>
      </c>
      <c r="Q2401" s="23" t="s">
        <v>3473</v>
      </c>
      <c r="R2401" s="23" t="str">
        <f t="shared" si="299"/>
        <v>OK-Oklahoma-15N-9W-1</v>
      </c>
      <c r="S2401" s="23" t="str">
        <f t="shared" si="296"/>
        <v>15N-9W-1</v>
      </c>
      <c r="T2401" s="23" t="str">
        <f t="shared" si="297"/>
        <v>15</v>
      </c>
      <c r="U2401" s="23" t="str">
        <f t="shared" si="300"/>
        <v>N</v>
      </c>
      <c r="V2401" s="23" t="str">
        <f t="shared" si="298"/>
        <v>9</v>
      </c>
      <c r="W2401" s="23" t="str">
        <f t="shared" si="301"/>
        <v>W</v>
      </c>
      <c r="X2401" s="23" t="str">
        <f t="shared" si="302"/>
        <v>OK</v>
      </c>
      <c r="Y2401" s="184" t="str">
        <f t="shared" si="303"/>
        <v>L0009464</v>
      </c>
      <c r="Z2401" s="28"/>
      <c r="AA2401" s="28"/>
      <c r="AB2401" s="23"/>
    </row>
    <row r="2402" spans="1:28" ht="15">
      <c r="A2402" s="23" t="s">
        <v>8823</v>
      </c>
      <c r="B2402" s="23" t="s">
        <v>13</v>
      </c>
      <c r="C2402" s="2" t="s">
        <v>14</v>
      </c>
      <c r="D2402" s="23" t="s">
        <v>2524</v>
      </c>
      <c r="E2402" s="23" t="s">
        <v>1589</v>
      </c>
      <c r="F2402" s="23" t="s">
        <v>15</v>
      </c>
      <c r="G2402" s="23" t="s">
        <v>3478</v>
      </c>
      <c r="H2402" s="23" t="s">
        <v>3537</v>
      </c>
      <c r="I2402" s="2" t="s">
        <v>16</v>
      </c>
      <c r="J2402" s="81">
        <v>139.94</v>
      </c>
      <c r="K2402" s="76">
        <v>6.91</v>
      </c>
      <c r="L2402" s="80">
        <v>0.1875</v>
      </c>
      <c r="M2402" s="78">
        <v>44515</v>
      </c>
      <c r="N2402" s="96" t="s">
        <v>6002</v>
      </c>
      <c r="O2402" s="23" t="s">
        <v>265</v>
      </c>
      <c r="P2402" s="23" t="s">
        <v>3465</v>
      </c>
      <c r="Q2402" s="23" t="s">
        <v>3473</v>
      </c>
      <c r="R2402" s="23" t="str">
        <f t="shared" si="299"/>
        <v>OK-Oklahoma-15N-9W-12</v>
      </c>
      <c r="S2402" s="23" t="str">
        <f t="shared" si="296"/>
        <v>15N-9W-12</v>
      </c>
      <c r="T2402" s="23" t="str">
        <f t="shared" si="297"/>
        <v>15</v>
      </c>
      <c r="U2402" s="23" t="str">
        <f t="shared" si="300"/>
        <v>N</v>
      </c>
      <c r="V2402" s="23" t="str">
        <f t="shared" si="298"/>
        <v>9</v>
      </c>
      <c r="W2402" s="23" t="str">
        <f t="shared" si="301"/>
        <v>W</v>
      </c>
      <c r="X2402" s="23" t="str">
        <f t="shared" si="302"/>
        <v>OK</v>
      </c>
      <c r="Y2402" s="184" t="str">
        <f t="shared" si="303"/>
        <v>L0009465</v>
      </c>
      <c r="Z2402" s="28"/>
      <c r="AA2402" s="28"/>
      <c r="AB2402" s="23"/>
    </row>
    <row r="2403" spans="1:28" ht="15">
      <c r="A2403" s="2" t="s">
        <v>8824</v>
      </c>
      <c r="B2403" s="23" t="s">
        <v>13</v>
      </c>
      <c r="C2403" s="2" t="s">
        <v>14</v>
      </c>
      <c r="D2403" s="23" t="s">
        <v>2525</v>
      </c>
      <c r="E2403" s="2" t="s">
        <v>354</v>
      </c>
      <c r="F2403" s="23" t="s">
        <v>15</v>
      </c>
      <c r="G2403" s="23" t="s">
        <v>3478</v>
      </c>
      <c r="H2403" s="23" t="s">
        <v>3538</v>
      </c>
      <c r="I2403" s="2" t="s">
        <v>16</v>
      </c>
      <c r="J2403" s="81">
        <v>57.37</v>
      </c>
      <c r="K2403" s="76">
        <v>0.83</v>
      </c>
      <c r="L2403" s="80">
        <v>0.2</v>
      </c>
      <c r="M2403" s="78">
        <v>41540</v>
      </c>
      <c r="N2403" s="96" t="s">
        <v>6001</v>
      </c>
      <c r="O2403" s="23" t="s">
        <v>2526</v>
      </c>
      <c r="P2403" s="23" t="s">
        <v>3465</v>
      </c>
      <c r="Q2403" s="23" t="s">
        <v>3473</v>
      </c>
      <c r="R2403" s="23" t="str">
        <f t="shared" si="299"/>
        <v>OK-Oklahoma-15N-9W-24</v>
      </c>
      <c r="S2403" s="23" t="str">
        <f t="shared" si="296"/>
        <v>15N-9W-24</v>
      </c>
      <c r="T2403" s="23" t="str">
        <f t="shared" si="297"/>
        <v>15</v>
      </c>
      <c r="U2403" s="23" t="str">
        <f t="shared" si="300"/>
        <v>N</v>
      </c>
      <c r="V2403" s="23" t="str">
        <f t="shared" si="298"/>
        <v>9</v>
      </c>
      <c r="W2403" s="23" t="str">
        <f t="shared" si="301"/>
        <v>W</v>
      </c>
      <c r="X2403" s="23" t="str">
        <f t="shared" si="302"/>
        <v>OK</v>
      </c>
      <c r="Y2403" s="184" t="str">
        <f t="shared" si="303"/>
        <v>L0009466</v>
      </c>
      <c r="Z2403" s="28"/>
      <c r="AA2403" s="28"/>
      <c r="AB2403" s="23"/>
    </row>
    <row r="2404" spans="1:28" ht="15">
      <c r="A2404" s="2" t="s">
        <v>8825</v>
      </c>
      <c r="B2404" s="23" t="s">
        <v>13</v>
      </c>
      <c r="C2404" s="2" t="s">
        <v>14</v>
      </c>
      <c r="D2404" s="23" t="s">
        <v>2527</v>
      </c>
      <c r="E2404" s="23" t="s">
        <v>2276</v>
      </c>
      <c r="F2404" s="23" t="s">
        <v>15</v>
      </c>
      <c r="G2404" s="23" t="s">
        <v>3477</v>
      </c>
      <c r="H2404" s="23" t="s">
        <v>3537</v>
      </c>
      <c r="I2404" s="2" t="s">
        <v>16</v>
      </c>
      <c r="J2404" s="81">
        <v>39.770000000000003</v>
      </c>
      <c r="K2404" s="76">
        <v>9.9700000000000006</v>
      </c>
      <c r="L2404" s="80">
        <v>0.1875</v>
      </c>
      <c r="M2404" s="78">
        <v>41539</v>
      </c>
      <c r="N2404" s="96" t="s">
        <v>6003</v>
      </c>
      <c r="O2404" s="23" t="s">
        <v>221</v>
      </c>
      <c r="P2404" s="23" t="s">
        <v>3465</v>
      </c>
      <c r="Q2404" s="23" t="s">
        <v>3473</v>
      </c>
      <c r="R2404" s="23" t="str">
        <f t="shared" si="299"/>
        <v>OK-Canadian-15N-9W-1</v>
      </c>
      <c r="S2404" s="23" t="str">
        <f t="shared" si="296"/>
        <v>15N-9W-1</v>
      </c>
      <c r="T2404" s="23" t="str">
        <f t="shared" si="297"/>
        <v>15</v>
      </c>
      <c r="U2404" s="23" t="str">
        <f t="shared" si="300"/>
        <v>N</v>
      </c>
      <c r="V2404" s="23" t="str">
        <f t="shared" si="298"/>
        <v>9</v>
      </c>
      <c r="W2404" s="23" t="str">
        <f t="shared" si="301"/>
        <v>W</v>
      </c>
      <c r="X2404" s="23" t="str">
        <f t="shared" si="302"/>
        <v>OK</v>
      </c>
      <c r="Y2404" s="184" t="str">
        <f t="shared" si="303"/>
        <v>L0009467</v>
      </c>
      <c r="Z2404" s="28"/>
      <c r="AA2404" s="28"/>
      <c r="AB2404" s="23"/>
    </row>
    <row r="2405" spans="1:28" ht="15">
      <c r="A2405" s="23" t="s">
        <v>8826</v>
      </c>
      <c r="B2405" s="23" t="s">
        <v>13</v>
      </c>
      <c r="C2405" s="2" t="s">
        <v>14</v>
      </c>
      <c r="D2405" s="23" t="s">
        <v>2528</v>
      </c>
      <c r="E2405" s="2" t="s">
        <v>616</v>
      </c>
      <c r="F2405" s="23" t="s">
        <v>15</v>
      </c>
      <c r="G2405" s="23" t="s">
        <v>3477</v>
      </c>
      <c r="H2405" s="23" t="s">
        <v>3532</v>
      </c>
      <c r="I2405" s="2" t="s">
        <v>16</v>
      </c>
      <c r="J2405" s="81">
        <v>28.86</v>
      </c>
      <c r="K2405" s="76">
        <v>1.1100000000000001</v>
      </c>
      <c r="L2405" s="80">
        <v>0.2</v>
      </c>
      <c r="M2405" s="78">
        <v>41024</v>
      </c>
      <c r="N2405" s="96" t="s">
        <v>6004</v>
      </c>
      <c r="O2405" s="23" t="s">
        <v>140</v>
      </c>
      <c r="P2405" s="23" t="s">
        <v>3465</v>
      </c>
      <c r="Q2405" s="23" t="s">
        <v>3471</v>
      </c>
      <c r="R2405" s="23" t="str">
        <f t="shared" si="299"/>
        <v>OK-Canadian-15N-7W-17</v>
      </c>
      <c r="S2405" s="23" t="str">
        <f t="shared" si="296"/>
        <v>15N-7W-17</v>
      </c>
      <c r="T2405" s="23" t="str">
        <f t="shared" si="297"/>
        <v>15</v>
      </c>
      <c r="U2405" s="23" t="str">
        <f t="shared" si="300"/>
        <v>N</v>
      </c>
      <c r="V2405" s="23" t="str">
        <f t="shared" si="298"/>
        <v>7</v>
      </c>
      <c r="W2405" s="23" t="str">
        <f t="shared" si="301"/>
        <v>W</v>
      </c>
      <c r="X2405" s="23" t="str">
        <f t="shared" si="302"/>
        <v>OK</v>
      </c>
      <c r="Y2405" s="184" t="str">
        <f t="shared" si="303"/>
        <v>L0009468</v>
      </c>
      <c r="Z2405" s="28"/>
      <c r="AA2405" s="28"/>
      <c r="AB2405" s="23"/>
    </row>
    <row r="2406" spans="1:28" ht="15">
      <c r="A2406" s="2" t="s">
        <v>8827</v>
      </c>
      <c r="B2406" s="23" t="s">
        <v>13</v>
      </c>
      <c r="C2406" s="2" t="s">
        <v>14</v>
      </c>
      <c r="D2406" s="23" t="s">
        <v>2529</v>
      </c>
      <c r="E2406" s="2" t="s">
        <v>898</v>
      </c>
      <c r="F2406" s="23" t="s">
        <v>15</v>
      </c>
      <c r="G2406" s="23" t="s">
        <v>3477</v>
      </c>
      <c r="H2406" s="23" t="s">
        <v>3537</v>
      </c>
      <c r="I2406" s="2" t="s">
        <v>16</v>
      </c>
      <c r="J2406" s="81">
        <v>41.27</v>
      </c>
      <c r="K2406" s="76">
        <v>9.9649999999999999</v>
      </c>
      <c r="L2406" s="80">
        <v>0.1875</v>
      </c>
      <c r="M2406" s="78">
        <v>44519</v>
      </c>
      <c r="N2406" s="96" t="s">
        <v>6005</v>
      </c>
      <c r="O2406" s="23" t="s">
        <v>221</v>
      </c>
      <c r="P2406" s="23" t="s">
        <v>3465</v>
      </c>
      <c r="Q2406" s="23" t="s">
        <v>3473</v>
      </c>
      <c r="R2406" s="23" t="str">
        <f t="shared" si="299"/>
        <v>OK-Canadian-15N-9W-1</v>
      </c>
      <c r="S2406" s="23" t="str">
        <f t="shared" si="296"/>
        <v>15N-9W-1</v>
      </c>
      <c r="T2406" s="23" t="str">
        <f t="shared" si="297"/>
        <v>15</v>
      </c>
      <c r="U2406" s="23" t="str">
        <f t="shared" si="300"/>
        <v>N</v>
      </c>
      <c r="V2406" s="23" t="str">
        <f t="shared" si="298"/>
        <v>9</v>
      </c>
      <c r="W2406" s="23" t="str">
        <f t="shared" si="301"/>
        <v>W</v>
      </c>
      <c r="X2406" s="23" t="str">
        <f t="shared" si="302"/>
        <v>OK</v>
      </c>
      <c r="Y2406" s="184" t="str">
        <f t="shared" si="303"/>
        <v>L0009469</v>
      </c>
      <c r="Z2406" s="28"/>
      <c r="AA2406" s="28"/>
      <c r="AB2406" s="23"/>
    </row>
    <row r="2407" spans="1:28" ht="15">
      <c r="A2407" s="2" t="s">
        <v>8828</v>
      </c>
      <c r="B2407" s="23" t="s">
        <v>13</v>
      </c>
      <c r="C2407" s="2" t="s">
        <v>14</v>
      </c>
      <c r="D2407" s="23" t="s">
        <v>2530</v>
      </c>
      <c r="E2407" s="23" t="s">
        <v>2799</v>
      </c>
      <c r="F2407" s="23" t="s">
        <v>15</v>
      </c>
      <c r="G2407" s="23" t="s">
        <v>3477</v>
      </c>
      <c r="H2407" s="23" t="s">
        <v>3537</v>
      </c>
      <c r="I2407" s="2" t="s">
        <v>16</v>
      </c>
      <c r="J2407" s="81">
        <v>25.73</v>
      </c>
      <c r="K2407" s="76">
        <v>6.0724999999999998</v>
      </c>
      <c r="L2407" s="80">
        <v>0.2</v>
      </c>
      <c r="M2407" s="78">
        <v>41497</v>
      </c>
      <c r="N2407" s="96" t="s">
        <v>6006</v>
      </c>
      <c r="O2407" s="23" t="s">
        <v>221</v>
      </c>
      <c r="P2407" s="23" t="s">
        <v>3465</v>
      </c>
      <c r="Q2407" s="23" t="s">
        <v>3473</v>
      </c>
      <c r="R2407" s="23" t="str">
        <f t="shared" si="299"/>
        <v>OK-Canadian-15N-9W-1</v>
      </c>
      <c r="S2407" s="23" t="str">
        <f t="shared" si="296"/>
        <v>15N-9W-1</v>
      </c>
      <c r="T2407" s="23" t="str">
        <f t="shared" si="297"/>
        <v>15</v>
      </c>
      <c r="U2407" s="23" t="str">
        <f t="shared" si="300"/>
        <v>N</v>
      </c>
      <c r="V2407" s="23" t="str">
        <f t="shared" si="298"/>
        <v>9</v>
      </c>
      <c r="W2407" s="23" t="str">
        <f t="shared" si="301"/>
        <v>W</v>
      </c>
      <c r="X2407" s="23" t="str">
        <f t="shared" si="302"/>
        <v>OK</v>
      </c>
      <c r="Y2407" s="184" t="str">
        <f t="shared" si="303"/>
        <v>L0009470</v>
      </c>
      <c r="Z2407" s="28"/>
      <c r="AA2407" s="28"/>
      <c r="AB2407" s="23"/>
    </row>
    <row r="2408" spans="1:28" ht="15">
      <c r="A2408" s="23" t="s">
        <v>8829</v>
      </c>
      <c r="B2408" s="23" t="s">
        <v>13</v>
      </c>
      <c r="C2408" s="2" t="s">
        <v>14</v>
      </c>
      <c r="D2408" s="23" t="s">
        <v>2531</v>
      </c>
      <c r="E2408" s="2" t="s">
        <v>616</v>
      </c>
      <c r="F2408" s="23" t="s">
        <v>15</v>
      </c>
      <c r="G2408" s="23" t="s">
        <v>3478</v>
      </c>
      <c r="H2408" s="23" t="s">
        <v>3537</v>
      </c>
      <c r="I2408" s="2" t="s">
        <v>16</v>
      </c>
      <c r="J2408" s="81">
        <v>142.41</v>
      </c>
      <c r="K2408" s="76">
        <v>27.63</v>
      </c>
      <c r="L2408" s="80">
        <v>0.2</v>
      </c>
      <c r="M2408" s="78">
        <v>41598</v>
      </c>
      <c r="N2408" s="96" t="s">
        <v>6007</v>
      </c>
      <c r="O2408" s="23" t="s">
        <v>265</v>
      </c>
      <c r="P2408" s="23" t="s">
        <v>3465</v>
      </c>
      <c r="Q2408" s="23" t="s">
        <v>3473</v>
      </c>
      <c r="R2408" s="23" t="str">
        <f t="shared" si="299"/>
        <v>OK-Oklahoma-15N-9W-12</v>
      </c>
      <c r="S2408" s="23" t="str">
        <f t="shared" si="296"/>
        <v>15N-9W-12</v>
      </c>
      <c r="T2408" s="23" t="str">
        <f t="shared" si="297"/>
        <v>15</v>
      </c>
      <c r="U2408" s="23" t="str">
        <f t="shared" si="300"/>
        <v>N</v>
      </c>
      <c r="V2408" s="23" t="str">
        <f t="shared" si="298"/>
        <v>9</v>
      </c>
      <c r="W2408" s="23" t="str">
        <f t="shared" si="301"/>
        <v>W</v>
      </c>
      <c r="X2408" s="23" t="str">
        <f t="shared" si="302"/>
        <v>OK</v>
      </c>
      <c r="Y2408" s="184" t="str">
        <f t="shared" si="303"/>
        <v>L0009471</v>
      </c>
      <c r="Z2408" s="28"/>
      <c r="AA2408" s="28"/>
      <c r="AB2408" s="23"/>
    </row>
    <row r="2409" spans="1:28" ht="15">
      <c r="A2409" s="2" t="s">
        <v>8830</v>
      </c>
      <c r="B2409" s="23" t="s">
        <v>13</v>
      </c>
      <c r="C2409" s="2" t="s">
        <v>14</v>
      </c>
      <c r="D2409" s="23" t="s">
        <v>2532</v>
      </c>
      <c r="E2409" s="2" t="s">
        <v>616</v>
      </c>
      <c r="F2409" s="23" t="s">
        <v>15</v>
      </c>
      <c r="G2409" s="23" t="s">
        <v>3478</v>
      </c>
      <c r="H2409" s="23" t="s">
        <v>3537</v>
      </c>
      <c r="I2409" s="2" t="s">
        <v>16</v>
      </c>
      <c r="J2409" s="81">
        <v>148.41999999999999</v>
      </c>
      <c r="K2409" s="76">
        <v>27.63</v>
      </c>
      <c r="L2409" s="80">
        <v>0.2</v>
      </c>
      <c r="M2409" s="78">
        <v>42068</v>
      </c>
      <c r="N2409" s="96" t="s">
        <v>6008</v>
      </c>
      <c r="O2409" s="23" t="s">
        <v>265</v>
      </c>
      <c r="P2409" s="23" t="s">
        <v>3465</v>
      </c>
      <c r="Q2409" s="23" t="s">
        <v>3473</v>
      </c>
      <c r="R2409" s="23" t="str">
        <f t="shared" si="299"/>
        <v>OK-Oklahoma-15N-9W-12</v>
      </c>
      <c r="S2409" s="23" t="str">
        <f t="shared" si="296"/>
        <v>15N-9W-12</v>
      </c>
      <c r="T2409" s="23" t="str">
        <f t="shared" si="297"/>
        <v>15</v>
      </c>
      <c r="U2409" s="23" t="str">
        <f t="shared" si="300"/>
        <v>N</v>
      </c>
      <c r="V2409" s="23" t="str">
        <f t="shared" si="298"/>
        <v>9</v>
      </c>
      <c r="W2409" s="23" t="str">
        <f t="shared" si="301"/>
        <v>W</v>
      </c>
      <c r="X2409" s="23" t="str">
        <f t="shared" si="302"/>
        <v>OK</v>
      </c>
      <c r="Y2409" s="184" t="str">
        <f t="shared" si="303"/>
        <v>L0009472</v>
      </c>
      <c r="Z2409" s="28"/>
      <c r="AA2409" s="28"/>
      <c r="AB2409" s="23"/>
    </row>
    <row r="2410" spans="1:28" ht="15">
      <c r="A2410" s="2" t="s">
        <v>8831</v>
      </c>
      <c r="B2410" s="23" t="s">
        <v>13</v>
      </c>
      <c r="C2410" s="2" t="s">
        <v>14</v>
      </c>
      <c r="D2410" s="23" t="s">
        <v>2533</v>
      </c>
      <c r="E2410" s="23" t="s">
        <v>2404</v>
      </c>
      <c r="F2410" s="23" t="s">
        <v>15</v>
      </c>
      <c r="G2410" s="23" t="s">
        <v>3478</v>
      </c>
      <c r="H2410" s="23" t="s">
        <v>3535</v>
      </c>
      <c r="I2410" s="2" t="s">
        <v>16</v>
      </c>
      <c r="J2410" s="81">
        <v>61.36</v>
      </c>
      <c r="K2410" s="76">
        <v>10</v>
      </c>
      <c r="L2410" s="80">
        <v>0.2</v>
      </c>
      <c r="M2410" s="78">
        <v>44588</v>
      </c>
      <c r="N2410" s="96" t="s">
        <v>6009</v>
      </c>
      <c r="O2410" s="23" t="s">
        <v>119</v>
      </c>
      <c r="P2410" s="23" t="s">
        <v>3465</v>
      </c>
      <c r="Q2410" s="23" t="s">
        <v>3473</v>
      </c>
      <c r="R2410" s="23" t="str">
        <f t="shared" si="299"/>
        <v>OK-Oklahoma-15N-9W-13</v>
      </c>
      <c r="S2410" s="23" t="str">
        <f t="shared" si="296"/>
        <v>15N-9W-13</v>
      </c>
      <c r="T2410" s="23" t="str">
        <f t="shared" si="297"/>
        <v>15</v>
      </c>
      <c r="U2410" s="23" t="str">
        <f t="shared" si="300"/>
        <v>N</v>
      </c>
      <c r="V2410" s="23" t="str">
        <f t="shared" si="298"/>
        <v>9</v>
      </c>
      <c r="W2410" s="23" t="str">
        <f t="shared" si="301"/>
        <v>W</v>
      </c>
      <c r="X2410" s="23" t="str">
        <f t="shared" si="302"/>
        <v>OK</v>
      </c>
      <c r="Y2410" s="184" t="str">
        <f t="shared" si="303"/>
        <v>L0009473</v>
      </c>
      <c r="Z2410" s="28"/>
      <c r="AA2410" s="28"/>
      <c r="AB2410" s="23"/>
    </row>
    <row r="2411" spans="1:28" ht="15">
      <c r="A2411" s="23" t="s">
        <v>8832</v>
      </c>
      <c r="B2411" s="23" t="s">
        <v>13</v>
      </c>
      <c r="C2411" s="2" t="s">
        <v>14</v>
      </c>
      <c r="D2411" s="23" t="s">
        <v>2534</v>
      </c>
      <c r="E2411" s="23" t="s">
        <v>1702</v>
      </c>
      <c r="F2411" s="23" t="s">
        <v>15</v>
      </c>
      <c r="G2411" s="23" t="s">
        <v>3478</v>
      </c>
      <c r="H2411" s="23" t="s">
        <v>3535</v>
      </c>
      <c r="I2411" s="2" t="s">
        <v>16</v>
      </c>
      <c r="J2411" s="81">
        <v>61.27</v>
      </c>
      <c r="K2411" s="76">
        <v>10</v>
      </c>
      <c r="L2411" s="80">
        <v>0.2</v>
      </c>
      <c r="M2411" s="78">
        <v>41584</v>
      </c>
      <c r="N2411" s="96" t="s">
        <v>6010</v>
      </c>
      <c r="O2411" s="23" t="s">
        <v>119</v>
      </c>
      <c r="P2411" s="23" t="s">
        <v>3465</v>
      </c>
      <c r="Q2411" s="23" t="s">
        <v>3473</v>
      </c>
      <c r="R2411" s="23" t="str">
        <f t="shared" si="299"/>
        <v>OK-Oklahoma-15N-9W-13</v>
      </c>
      <c r="S2411" s="23" t="str">
        <f t="shared" si="296"/>
        <v>15N-9W-13</v>
      </c>
      <c r="T2411" s="23" t="str">
        <f t="shared" si="297"/>
        <v>15</v>
      </c>
      <c r="U2411" s="23" t="str">
        <f t="shared" si="300"/>
        <v>N</v>
      </c>
      <c r="V2411" s="23" t="str">
        <f t="shared" si="298"/>
        <v>9</v>
      </c>
      <c r="W2411" s="23" t="str">
        <f t="shared" si="301"/>
        <v>W</v>
      </c>
      <c r="X2411" s="23" t="str">
        <f t="shared" si="302"/>
        <v>OK</v>
      </c>
      <c r="Y2411" s="184" t="str">
        <f t="shared" si="303"/>
        <v>L0009474</v>
      </c>
      <c r="Z2411" s="28"/>
      <c r="AA2411" s="28"/>
      <c r="AB2411" s="23"/>
    </row>
    <row r="2412" spans="1:28" ht="15">
      <c r="A2412" s="2" t="s">
        <v>8833</v>
      </c>
      <c r="B2412" s="23" t="s">
        <v>13</v>
      </c>
      <c r="C2412" s="2" t="s">
        <v>14</v>
      </c>
      <c r="D2412" s="23" t="s">
        <v>2535</v>
      </c>
      <c r="E2412" s="2" t="s">
        <v>723</v>
      </c>
      <c r="F2412" s="23" t="s">
        <v>15</v>
      </c>
      <c r="G2412" s="23" t="s">
        <v>3478</v>
      </c>
      <c r="H2412" s="23" t="s">
        <v>3535</v>
      </c>
      <c r="I2412" s="2" t="s">
        <v>16</v>
      </c>
      <c r="J2412" s="81">
        <v>110.16</v>
      </c>
      <c r="K2412" s="76">
        <v>0.32</v>
      </c>
      <c r="L2412" s="80">
        <v>0.2</v>
      </c>
      <c r="M2412" s="78">
        <v>41611</v>
      </c>
      <c r="N2412" s="96" t="s">
        <v>6011</v>
      </c>
      <c r="O2412" s="23" t="s">
        <v>119</v>
      </c>
      <c r="P2412" s="23" t="s">
        <v>3465</v>
      </c>
      <c r="Q2412" s="23" t="s">
        <v>3473</v>
      </c>
      <c r="R2412" s="23" t="str">
        <f t="shared" si="299"/>
        <v>OK-Oklahoma-15N-9W-13</v>
      </c>
      <c r="S2412" s="23" t="str">
        <f t="shared" si="296"/>
        <v>15N-9W-13</v>
      </c>
      <c r="T2412" s="23" t="str">
        <f t="shared" si="297"/>
        <v>15</v>
      </c>
      <c r="U2412" s="23" t="str">
        <f t="shared" si="300"/>
        <v>N</v>
      </c>
      <c r="V2412" s="23" t="str">
        <f t="shared" si="298"/>
        <v>9</v>
      </c>
      <c r="W2412" s="23" t="str">
        <f t="shared" si="301"/>
        <v>W</v>
      </c>
      <c r="X2412" s="23" t="str">
        <f t="shared" si="302"/>
        <v>OK</v>
      </c>
      <c r="Y2412" s="184" t="str">
        <f t="shared" si="303"/>
        <v>L0009475</v>
      </c>
      <c r="Z2412" s="28"/>
      <c r="AA2412" s="28"/>
      <c r="AB2412" s="23"/>
    </row>
    <row r="2413" spans="1:28" ht="15">
      <c r="A2413" s="2" t="s">
        <v>8834</v>
      </c>
      <c r="B2413" s="23" t="s">
        <v>13</v>
      </c>
      <c r="C2413" s="2" t="s">
        <v>14</v>
      </c>
      <c r="D2413" s="23" t="s">
        <v>2536</v>
      </c>
      <c r="E2413" s="2" t="s">
        <v>774</v>
      </c>
      <c r="F2413" s="23" t="s">
        <v>15</v>
      </c>
      <c r="G2413" s="23" t="s">
        <v>3478</v>
      </c>
      <c r="H2413" s="23" t="s">
        <v>3535</v>
      </c>
      <c r="I2413" s="2" t="s">
        <v>16</v>
      </c>
      <c r="J2413" s="81">
        <v>113.82</v>
      </c>
      <c r="K2413" s="76">
        <v>0.55000000000000004</v>
      </c>
      <c r="L2413" s="80">
        <v>0.2</v>
      </c>
      <c r="M2413" s="78">
        <v>42083</v>
      </c>
      <c r="N2413" s="96" t="s">
        <v>6012</v>
      </c>
      <c r="O2413" s="23" t="s">
        <v>119</v>
      </c>
      <c r="P2413" s="23" t="s">
        <v>3465</v>
      </c>
      <c r="Q2413" s="23" t="s">
        <v>3473</v>
      </c>
      <c r="R2413" s="23" t="str">
        <f t="shared" si="299"/>
        <v>OK-Oklahoma-15N-9W-13</v>
      </c>
      <c r="S2413" s="23" t="str">
        <f t="shared" si="296"/>
        <v>15N-9W-13</v>
      </c>
      <c r="T2413" s="23" t="str">
        <f t="shared" si="297"/>
        <v>15</v>
      </c>
      <c r="U2413" s="23" t="str">
        <f t="shared" si="300"/>
        <v>N</v>
      </c>
      <c r="V2413" s="23" t="str">
        <f t="shared" si="298"/>
        <v>9</v>
      </c>
      <c r="W2413" s="23" t="str">
        <f t="shared" si="301"/>
        <v>W</v>
      </c>
      <c r="X2413" s="23" t="str">
        <f t="shared" si="302"/>
        <v>OK</v>
      </c>
      <c r="Y2413" s="184" t="str">
        <f t="shared" si="303"/>
        <v>L0009476</v>
      </c>
      <c r="Z2413" s="28"/>
      <c r="AA2413" s="28"/>
      <c r="AB2413" s="23"/>
    </row>
    <row r="2414" spans="1:28" ht="15">
      <c r="A2414" s="23" t="s">
        <v>8835</v>
      </c>
      <c r="B2414" s="23" t="s">
        <v>13</v>
      </c>
      <c r="C2414" s="2" t="s">
        <v>14</v>
      </c>
      <c r="D2414" s="23" t="s">
        <v>2537</v>
      </c>
      <c r="E2414" s="2" t="s">
        <v>354</v>
      </c>
      <c r="F2414" s="23" t="s">
        <v>15</v>
      </c>
      <c r="G2414" s="23" t="s">
        <v>3478</v>
      </c>
      <c r="H2414" s="23" t="s">
        <v>3538</v>
      </c>
      <c r="I2414" s="2" t="s">
        <v>16</v>
      </c>
      <c r="J2414" s="81">
        <v>61.31</v>
      </c>
      <c r="K2414" s="76">
        <v>0.56000000000000005</v>
      </c>
      <c r="L2414" s="80">
        <v>0.2</v>
      </c>
      <c r="M2414" s="78">
        <v>44599</v>
      </c>
      <c r="N2414" s="96" t="s">
        <v>6013</v>
      </c>
      <c r="O2414" s="23" t="s">
        <v>2526</v>
      </c>
      <c r="P2414" s="23" t="s">
        <v>3465</v>
      </c>
      <c r="Q2414" s="23" t="s">
        <v>3473</v>
      </c>
      <c r="R2414" s="23" t="str">
        <f t="shared" si="299"/>
        <v>OK-Oklahoma-15N-9W-24</v>
      </c>
      <c r="S2414" s="23" t="str">
        <f t="shared" si="296"/>
        <v>15N-9W-24</v>
      </c>
      <c r="T2414" s="23" t="str">
        <f t="shared" si="297"/>
        <v>15</v>
      </c>
      <c r="U2414" s="23" t="str">
        <f t="shared" si="300"/>
        <v>N</v>
      </c>
      <c r="V2414" s="23" t="str">
        <f t="shared" si="298"/>
        <v>9</v>
      </c>
      <c r="W2414" s="23" t="str">
        <f t="shared" si="301"/>
        <v>W</v>
      </c>
      <c r="X2414" s="23" t="str">
        <f t="shared" si="302"/>
        <v>OK</v>
      </c>
      <c r="Y2414" s="184" t="str">
        <f t="shared" si="303"/>
        <v>L0009477</v>
      </c>
      <c r="Z2414" s="28"/>
      <c r="AA2414" s="28"/>
      <c r="AB2414" s="23"/>
    </row>
    <row r="2415" spans="1:28" ht="15">
      <c r="A2415" s="2" t="s">
        <v>8836</v>
      </c>
      <c r="B2415" s="23" t="s">
        <v>13</v>
      </c>
      <c r="C2415" s="2" t="s">
        <v>14</v>
      </c>
      <c r="D2415" s="23" t="s">
        <v>2538</v>
      </c>
      <c r="E2415" s="2" t="s">
        <v>723</v>
      </c>
      <c r="F2415" s="23" t="s">
        <v>15</v>
      </c>
      <c r="G2415" s="23" t="s">
        <v>3478</v>
      </c>
      <c r="H2415" s="23" t="s">
        <v>3538</v>
      </c>
      <c r="I2415" s="2" t="s">
        <v>16</v>
      </c>
      <c r="J2415" s="81">
        <v>8.42</v>
      </c>
      <c r="K2415" s="76">
        <v>0.14000000000000001</v>
      </c>
      <c r="L2415" s="80">
        <v>0.125</v>
      </c>
      <c r="M2415" s="78">
        <v>41595</v>
      </c>
      <c r="N2415" s="96" t="s">
        <v>6014</v>
      </c>
      <c r="O2415" s="23" t="s">
        <v>2526</v>
      </c>
      <c r="P2415" s="23" t="s">
        <v>3465</v>
      </c>
      <c r="Q2415" s="23" t="s">
        <v>3473</v>
      </c>
      <c r="R2415" s="23" t="str">
        <f t="shared" si="299"/>
        <v>OK-Oklahoma-15N-9W-24</v>
      </c>
      <c r="S2415" s="23" t="str">
        <f t="shared" si="296"/>
        <v>15N-9W-24</v>
      </c>
      <c r="T2415" s="23" t="str">
        <f t="shared" si="297"/>
        <v>15</v>
      </c>
      <c r="U2415" s="23" t="str">
        <f t="shared" si="300"/>
        <v>N</v>
      </c>
      <c r="V2415" s="23" t="str">
        <f t="shared" si="298"/>
        <v>9</v>
      </c>
      <c r="W2415" s="23" t="str">
        <f t="shared" si="301"/>
        <v>W</v>
      </c>
      <c r="X2415" s="23" t="str">
        <f t="shared" si="302"/>
        <v>OK</v>
      </c>
      <c r="Y2415" s="184" t="str">
        <f t="shared" si="303"/>
        <v>L0009478</v>
      </c>
      <c r="Z2415" s="28"/>
      <c r="AA2415" s="28"/>
      <c r="AB2415" s="23"/>
    </row>
    <row r="2416" spans="1:28" ht="15">
      <c r="A2416" s="2" t="s">
        <v>8837</v>
      </c>
      <c r="B2416" s="23" t="s">
        <v>13</v>
      </c>
      <c r="C2416" s="2" t="s">
        <v>14</v>
      </c>
      <c r="D2416" s="23" t="s">
        <v>2539</v>
      </c>
      <c r="E2416" s="23" t="s">
        <v>1502</v>
      </c>
      <c r="F2416" s="23" t="s">
        <v>15</v>
      </c>
      <c r="G2416" s="23" t="s">
        <v>3478</v>
      </c>
      <c r="H2416" s="23" t="s">
        <v>3538</v>
      </c>
      <c r="I2416" s="2" t="s">
        <v>16</v>
      </c>
      <c r="J2416" s="81">
        <v>62.46</v>
      </c>
      <c r="K2416" s="76">
        <v>3.99</v>
      </c>
      <c r="L2416" s="80">
        <v>0.1875</v>
      </c>
      <c r="M2416" s="78">
        <v>41613</v>
      </c>
      <c r="N2416" s="96" t="s">
        <v>6015</v>
      </c>
      <c r="O2416" s="23" t="s">
        <v>2526</v>
      </c>
      <c r="P2416" s="23" t="s">
        <v>3465</v>
      </c>
      <c r="Q2416" s="23" t="s">
        <v>3473</v>
      </c>
      <c r="R2416" s="23" t="str">
        <f t="shared" si="299"/>
        <v>OK-Oklahoma-15N-9W-24</v>
      </c>
      <c r="S2416" s="23" t="str">
        <f t="shared" si="296"/>
        <v>15N-9W-24</v>
      </c>
      <c r="T2416" s="23" t="str">
        <f t="shared" si="297"/>
        <v>15</v>
      </c>
      <c r="U2416" s="23" t="str">
        <f t="shared" si="300"/>
        <v>N</v>
      </c>
      <c r="V2416" s="23" t="str">
        <f t="shared" si="298"/>
        <v>9</v>
      </c>
      <c r="W2416" s="23" t="str">
        <f t="shared" si="301"/>
        <v>W</v>
      </c>
      <c r="X2416" s="23" t="str">
        <f t="shared" si="302"/>
        <v>OK</v>
      </c>
      <c r="Y2416" s="184" t="str">
        <f t="shared" si="303"/>
        <v>L0009479</v>
      </c>
      <c r="Z2416" s="28"/>
      <c r="AA2416" s="28"/>
      <c r="AB2416" s="23"/>
    </row>
    <row r="2417" spans="1:28" ht="15">
      <c r="A2417" s="23" t="s">
        <v>8838</v>
      </c>
      <c r="B2417" s="23" t="s">
        <v>13</v>
      </c>
      <c r="C2417" s="2" t="s">
        <v>14</v>
      </c>
      <c r="D2417" s="23" t="s">
        <v>2540</v>
      </c>
      <c r="E2417" s="23" t="s">
        <v>2404</v>
      </c>
      <c r="F2417" s="23" t="s">
        <v>15</v>
      </c>
      <c r="G2417" s="23" t="s">
        <v>3478</v>
      </c>
      <c r="H2417" s="23" t="s">
        <v>3538</v>
      </c>
      <c r="I2417" s="2" t="s">
        <v>16</v>
      </c>
      <c r="J2417" s="81">
        <v>62.52</v>
      </c>
      <c r="K2417" s="76">
        <v>0.28000000000000003</v>
      </c>
      <c r="L2417" s="80">
        <v>0.2</v>
      </c>
      <c r="M2417" s="78">
        <v>42079</v>
      </c>
      <c r="N2417" s="96" t="s">
        <v>6016</v>
      </c>
      <c r="O2417" s="23" t="s">
        <v>2526</v>
      </c>
      <c r="P2417" s="23" t="s">
        <v>3465</v>
      </c>
      <c r="Q2417" s="23" t="s">
        <v>3473</v>
      </c>
      <c r="R2417" s="23" t="str">
        <f t="shared" si="299"/>
        <v>OK-Oklahoma-15N-9W-24</v>
      </c>
      <c r="S2417" s="23" t="str">
        <f t="shared" si="296"/>
        <v>15N-9W-24</v>
      </c>
      <c r="T2417" s="23" t="str">
        <f t="shared" si="297"/>
        <v>15</v>
      </c>
      <c r="U2417" s="23" t="str">
        <f t="shared" si="300"/>
        <v>N</v>
      </c>
      <c r="V2417" s="23" t="str">
        <f t="shared" si="298"/>
        <v>9</v>
      </c>
      <c r="W2417" s="23" t="str">
        <f t="shared" si="301"/>
        <v>W</v>
      </c>
      <c r="X2417" s="23" t="str">
        <f t="shared" si="302"/>
        <v>OK</v>
      </c>
      <c r="Y2417" s="184" t="str">
        <f t="shared" si="303"/>
        <v>L0009480</v>
      </c>
      <c r="Z2417" s="28"/>
      <c r="AA2417" s="28"/>
      <c r="AB2417" s="23"/>
    </row>
    <row r="2418" spans="1:28" ht="15">
      <c r="A2418" s="2" t="s">
        <v>8839</v>
      </c>
      <c r="B2418" s="23" t="s">
        <v>13</v>
      </c>
      <c r="C2418" s="2" t="s">
        <v>14</v>
      </c>
      <c r="D2418" s="23" t="s">
        <v>2541</v>
      </c>
      <c r="E2418" s="23" t="s">
        <v>2404</v>
      </c>
      <c r="F2418" s="23" t="s">
        <v>15</v>
      </c>
      <c r="G2418" s="23" t="s">
        <v>3478</v>
      </c>
      <c r="H2418" s="23" t="s">
        <v>3538</v>
      </c>
      <c r="I2418" s="2" t="s">
        <v>16</v>
      </c>
      <c r="J2418" s="81">
        <v>8.64</v>
      </c>
      <c r="K2418" s="76">
        <v>0.14000000000000001</v>
      </c>
      <c r="L2418" s="80">
        <v>0.2</v>
      </c>
      <c r="M2418" s="78">
        <v>44603</v>
      </c>
      <c r="N2418" s="96" t="s">
        <v>6017</v>
      </c>
      <c r="O2418" s="23" t="s">
        <v>2526</v>
      </c>
      <c r="P2418" s="23" t="s">
        <v>3465</v>
      </c>
      <c r="Q2418" s="23" t="s">
        <v>3473</v>
      </c>
      <c r="R2418" s="23" t="str">
        <f t="shared" si="299"/>
        <v>OK-Oklahoma-15N-9W-24</v>
      </c>
      <c r="S2418" s="23" t="str">
        <f t="shared" si="296"/>
        <v>15N-9W-24</v>
      </c>
      <c r="T2418" s="23" t="str">
        <f t="shared" si="297"/>
        <v>15</v>
      </c>
      <c r="U2418" s="23" t="str">
        <f t="shared" si="300"/>
        <v>N</v>
      </c>
      <c r="V2418" s="23" t="str">
        <f t="shared" si="298"/>
        <v>9</v>
      </c>
      <c r="W2418" s="23" t="str">
        <f t="shared" si="301"/>
        <v>W</v>
      </c>
      <c r="X2418" s="23" t="str">
        <f t="shared" si="302"/>
        <v>OK</v>
      </c>
      <c r="Y2418" s="184" t="str">
        <f t="shared" si="303"/>
        <v>L0009481</v>
      </c>
      <c r="Z2418" s="28"/>
      <c r="AA2418" s="28"/>
      <c r="AB2418" s="23"/>
    </row>
    <row r="2419" spans="1:28" ht="15">
      <c r="A2419" s="2" t="s">
        <v>8840</v>
      </c>
      <c r="B2419" s="23" t="s">
        <v>13</v>
      </c>
      <c r="C2419" s="2" t="s">
        <v>14</v>
      </c>
      <c r="D2419" s="23" t="s">
        <v>2542</v>
      </c>
      <c r="E2419" s="2" t="s">
        <v>553</v>
      </c>
      <c r="F2419" s="23" t="s">
        <v>15</v>
      </c>
      <c r="G2419" s="23" t="s">
        <v>3478</v>
      </c>
      <c r="H2419" s="23" t="s">
        <v>3535</v>
      </c>
      <c r="I2419" s="2" t="s">
        <v>16</v>
      </c>
      <c r="J2419" s="81">
        <v>109.96</v>
      </c>
      <c r="K2419" s="76">
        <v>0.27400000000000002</v>
      </c>
      <c r="L2419" s="80">
        <v>0.2</v>
      </c>
      <c r="M2419" s="78">
        <v>41613</v>
      </c>
      <c r="N2419" s="96" t="s">
        <v>6018</v>
      </c>
      <c r="O2419" s="23" t="s">
        <v>119</v>
      </c>
      <c r="P2419" s="23" t="s">
        <v>3465</v>
      </c>
      <c r="Q2419" s="23" t="s">
        <v>3473</v>
      </c>
      <c r="R2419" s="23" t="str">
        <f t="shared" si="299"/>
        <v>OK-Oklahoma-15N-9W-13</v>
      </c>
      <c r="S2419" s="23" t="str">
        <f t="shared" si="296"/>
        <v>15N-9W-13</v>
      </c>
      <c r="T2419" s="23" t="str">
        <f t="shared" si="297"/>
        <v>15</v>
      </c>
      <c r="U2419" s="23" t="str">
        <f t="shared" si="300"/>
        <v>N</v>
      </c>
      <c r="V2419" s="23" t="str">
        <f t="shared" si="298"/>
        <v>9</v>
      </c>
      <c r="W2419" s="23" t="str">
        <f t="shared" si="301"/>
        <v>W</v>
      </c>
      <c r="X2419" s="23" t="str">
        <f t="shared" si="302"/>
        <v>OK</v>
      </c>
      <c r="Y2419" s="184" t="str">
        <f t="shared" si="303"/>
        <v>L0009482</v>
      </c>
      <c r="Z2419" s="28"/>
      <c r="AA2419" s="28"/>
      <c r="AB2419" s="23"/>
    </row>
    <row r="2420" spans="1:28" ht="15">
      <c r="A2420" s="23" t="s">
        <v>8841</v>
      </c>
      <c r="B2420" s="23" t="s">
        <v>13</v>
      </c>
      <c r="C2420" s="2" t="s">
        <v>14</v>
      </c>
      <c r="D2420" s="23" t="s">
        <v>2543</v>
      </c>
      <c r="E2420" s="23" t="s">
        <v>3188</v>
      </c>
      <c r="F2420" s="23" t="s">
        <v>15</v>
      </c>
      <c r="G2420" s="23" t="s">
        <v>3478</v>
      </c>
      <c r="H2420" s="23" t="s">
        <v>3538</v>
      </c>
      <c r="I2420" s="2" t="s">
        <v>16</v>
      </c>
      <c r="J2420" s="81">
        <v>61.91</v>
      </c>
      <c r="K2420" s="76">
        <v>1.94</v>
      </c>
      <c r="L2420" s="80">
        <v>0.2</v>
      </c>
      <c r="M2420" s="78">
        <v>41618</v>
      </c>
      <c r="N2420" s="96" t="s">
        <v>6019</v>
      </c>
      <c r="O2420" s="23" t="s">
        <v>2526</v>
      </c>
      <c r="P2420" s="23" t="s">
        <v>3465</v>
      </c>
      <c r="Q2420" s="23" t="s">
        <v>3473</v>
      </c>
      <c r="R2420" s="23" t="str">
        <f t="shared" si="299"/>
        <v>OK-Oklahoma-15N-9W-24</v>
      </c>
      <c r="S2420" s="23" t="str">
        <f t="shared" si="296"/>
        <v>15N-9W-24</v>
      </c>
      <c r="T2420" s="23" t="str">
        <f t="shared" si="297"/>
        <v>15</v>
      </c>
      <c r="U2420" s="23" t="str">
        <f t="shared" si="300"/>
        <v>N</v>
      </c>
      <c r="V2420" s="23" t="str">
        <f t="shared" si="298"/>
        <v>9</v>
      </c>
      <c r="W2420" s="23" t="str">
        <f t="shared" si="301"/>
        <v>W</v>
      </c>
      <c r="X2420" s="23" t="str">
        <f t="shared" si="302"/>
        <v>OK</v>
      </c>
      <c r="Y2420" s="184" t="str">
        <f t="shared" si="303"/>
        <v>L0009483</v>
      </c>
      <c r="Z2420" s="28"/>
      <c r="AA2420" s="28"/>
      <c r="AB2420" s="23"/>
    </row>
    <row r="2421" spans="1:28" ht="15">
      <c r="A2421" s="2" t="s">
        <v>8842</v>
      </c>
      <c r="B2421" s="23" t="s">
        <v>13</v>
      </c>
      <c r="C2421" s="2" t="s">
        <v>14</v>
      </c>
      <c r="D2421" s="23" t="s">
        <v>2544</v>
      </c>
      <c r="E2421" s="23" t="s">
        <v>2552</v>
      </c>
      <c r="F2421" s="23" t="s">
        <v>15</v>
      </c>
      <c r="G2421" s="23" t="s">
        <v>3478</v>
      </c>
      <c r="H2421" s="23" t="s">
        <v>3535</v>
      </c>
      <c r="I2421" s="2" t="s">
        <v>16</v>
      </c>
      <c r="J2421" s="81">
        <v>108.6</v>
      </c>
      <c r="K2421" s="76">
        <v>0.27400000000000002</v>
      </c>
      <c r="L2421" s="80">
        <v>0.2</v>
      </c>
      <c r="M2421" s="78">
        <v>42100</v>
      </c>
      <c r="N2421" s="96" t="s">
        <v>4271</v>
      </c>
      <c r="O2421" s="23" t="s">
        <v>119</v>
      </c>
      <c r="P2421" s="23" t="s">
        <v>3465</v>
      </c>
      <c r="Q2421" s="23" t="s">
        <v>3473</v>
      </c>
      <c r="R2421" s="23" t="str">
        <f t="shared" si="299"/>
        <v>OK-Oklahoma-15N-9W-13</v>
      </c>
      <c r="S2421" s="23" t="str">
        <f t="shared" si="296"/>
        <v>15N-9W-13</v>
      </c>
      <c r="T2421" s="23" t="str">
        <f t="shared" si="297"/>
        <v>15</v>
      </c>
      <c r="U2421" s="23" t="str">
        <f t="shared" si="300"/>
        <v>N</v>
      </c>
      <c r="V2421" s="23" t="str">
        <f t="shared" si="298"/>
        <v>9</v>
      </c>
      <c r="W2421" s="23" t="str">
        <f t="shared" si="301"/>
        <v>W</v>
      </c>
      <c r="X2421" s="23" t="str">
        <f t="shared" si="302"/>
        <v>OK</v>
      </c>
      <c r="Y2421" s="184" t="str">
        <f t="shared" si="303"/>
        <v>L0009484</v>
      </c>
      <c r="Z2421" s="28"/>
      <c r="AA2421" s="28"/>
      <c r="AB2421" s="23"/>
    </row>
    <row r="2422" spans="1:28" ht="15">
      <c r="A2422" s="2" t="s">
        <v>8843</v>
      </c>
      <c r="B2422" s="23" t="s">
        <v>13</v>
      </c>
      <c r="C2422" s="2" t="s">
        <v>14</v>
      </c>
      <c r="D2422" s="23" t="s">
        <v>2545</v>
      </c>
      <c r="E2422" s="23" t="s">
        <v>201</v>
      </c>
      <c r="F2422" s="23" t="s">
        <v>15</v>
      </c>
      <c r="G2422" s="23" t="s">
        <v>3478</v>
      </c>
      <c r="H2422" s="23" t="s">
        <v>3535</v>
      </c>
      <c r="I2422" s="2" t="s">
        <v>16</v>
      </c>
      <c r="J2422" s="81">
        <v>105.12</v>
      </c>
      <c r="K2422" s="76">
        <v>1.0954999999999999</v>
      </c>
      <c r="L2422" s="80">
        <v>0.2</v>
      </c>
      <c r="M2422" s="78">
        <v>44617</v>
      </c>
      <c r="N2422" s="96" t="s">
        <v>6020</v>
      </c>
      <c r="O2422" s="23" t="s">
        <v>119</v>
      </c>
      <c r="P2422" s="23" t="s">
        <v>3465</v>
      </c>
      <c r="Q2422" s="23" t="s">
        <v>3473</v>
      </c>
      <c r="R2422" s="23" t="str">
        <f t="shared" si="299"/>
        <v>OK-Oklahoma-15N-9W-13</v>
      </c>
      <c r="S2422" s="23" t="str">
        <f t="shared" si="296"/>
        <v>15N-9W-13</v>
      </c>
      <c r="T2422" s="23" t="str">
        <f t="shared" si="297"/>
        <v>15</v>
      </c>
      <c r="U2422" s="23" t="str">
        <f t="shared" si="300"/>
        <v>N</v>
      </c>
      <c r="V2422" s="23" t="str">
        <f t="shared" si="298"/>
        <v>9</v>
      </c>
      <c r="W2422" s="23" t="str">
        <f t="shared" si="301"/>
        <v>W</v>
      </c>
      <c r="X2422" s="23" t="str">
        <f t="shared" si="302"/>
        <v>OK</v>
      </c>
      <c r="Y2422" s="184" t="str">
        <f t="shared" si="303"/>
        <v>L0009485</v>
      </c>
      <c r="Z2422" s="28"/>
      <c r="AA2422" s="28"/>
      <c r="AB2422" s="23"/>
    </row>
    <row r="2423" spans="1:28" ht="15">
      <c r="A2423" s="23" t="s">
        <v>8844</v>
      </c>
      <c r="B2423" s="23" t="s">
        <v>13</v>
      </c>
      <c r="C2423" s="2" t="s">
        <v>14</v>
      </c>
      <c r="D2423" s="23" t="s">
        <v>2546</v>
      </c>
      <c r="E2423" s="2" t="s">
        <v>1396</v>
      </c>
      <c r="F2423" s="23" t="s">
        <v>15</v>
      </c>
      <c r="G2423" s="23" t="s">
        <v>3478</v>
      </c>
      <c r="H2423" s="23" t="s">
        <v>3535</v>
      </c>
      <c r="I2423" s="2" t="s">
        <v>16</v>
      </c>
      <c r="J2423" s="81">
        <v>111.56</v>
      </c>
      <c r="K2423" s="76">
        <v>4.3822700000000001</v>
      </c>
      <c r="L2423" s="80">
        <v>0.2</v>
      </c>
      <c r="M2423" s="78">
        <v>41616</v>
      </c>
      <c r="N2423" s="96" t="s">
        <v>6021</v>
      </c>
      <c r="O2423" s="23" t="s">
        <v>119</v>
      </c>
      <c r="P2423" s="23" t="s">
        <v>3465</v>
      </c>
      <c r="Q2423" s="23" t="s">
        <v>3473</v>
      </c>
      <c r="R2423" s="23" t="str">
        <f t="shared" si="299"/>
        <v>OK-Oklahoma-15N-9W-13</v>
      </c>
      <c r="S2423" s="23" t="str">
        <f t="shared" si="296"/>
        <v>15N-9W-13</v>
      </c>
      <c r="T2423" s="23" t="str">
        <f t="shared" si="297"/>
        <v>15</v>
      </c>
      <c r="U2423" s="23" t="str">
        <f t="shared" si="300"/>
        <v>N</v>
      </c>
      <c r="V2423" s="23" t="str">
        <f t="shared" si="298"/>
        <v>9</v>
      </c>
      <c r="W2423" s="23" t="str">
        <f t="shared" si="301"/>
        <v>W</v>
      </c>
      <c r="X2423" s="23" t="str">
        <f t="shared" si="302"/>
        <v>OK</v>
      </c>
      <c r="Y2423" s="184" t="str">
        <f t="shared" si="303"/>
        <v>L0009486</v>
      </c>
      <c r="Z2423" s="28"/>
      <c r="AA2423" s="28"/>
      <c r="AB2423" s="23"/>
    </row>
    <row r="2424" spans="1:28" ht="15">
      <c r="A2424" s="2" t="s">
        <v>8845</v>
      </c>
      <c r="B2424" s="23" t="s">
        <v>13</v>
      </c>
      <c r="C2424" s="2" t="s">
        <v>14</v>
      </c>
      <c r="D2424" s="23" t="s">
        <v>2547</v>
      </c>
      <c r="E2424" s="2" t="s">
        <v>1396</v>
      </c>
      <c r="F2424" s="23" t="s">
        <v>15</v>
      </c>
      <c r="G2424" s="23" t="s">
        <v>3478</v>
      </c>
      <c r="H2424" s="23" t="s">
        <v>3538</v>
      </c>
      <c r="I2424" s="2" t="s">
        <v>16</v>
      </c>
      <c r="J2424" s="81">
        <v>57.51</v>
      </c>
      <c r="K2424" s="76">
        <v>0.56000000000000005</v>
      </c>
      <c r="L2424" s="80">
        <v>0.2</v>
      </c>
      <c r="M2424" s="78">
        <v>41611</v>
      </c>
      <c r="N2424" s="96" t="s">
        <v>6022</v>
      </c>
      <c r="O2424" s="23" t="s">
        <v>2526</v>
      </c>
      <c r="P2424" s="23" t="s">
        <v>3465</v>
      </c>
      <c r="Q2424" s="23" t="s">
        <v>3473</v>
      </c>
      <c r="R2424" s="23" t="str">
        <f t="shared" si="299"/>
        <v>OK-Oklahoma-15N-9W-24</v>
      </c>
      <c r="S2424" s="23" t="str">
        <f t="shared" si="296"/>
        <v>15N-9W-24</v>
      </c>
      <c r="T2424" s="23" t="str">
        <f t="shared" si="297"/>
        <v>15</v>
      </c>
      <c r="U2424" s="23" t="str">
        <f t="shared" si="300"/>
        <v>N</v>
      </c>
      <c r="V2424" s="23" t="str">
        <f t="shared" si="298"/>
        <v>9</v>
      </c>
      <c r="W2424" s="23" t="str">
        <f t="shared" si="301"/>
        <v>W</v>
      </c>
      <c r="X2424" s="23" t="str">
        <f t="shared" si="302"/>
        <v>OK</v>
      </c>
      <c r="Y2424" s="184" t="str">
        <f t="shared" si="303"/>
        <v>L0009487</v>
      </c>
      <c r="Z2424" s="28"/>
      <c r="AA2424" s="28"/>
      <c r="AB2424" s="23"/>
    </row>
    <row r="2425" spans="1:28" ht="15">
      <c r="A2425" s="2" t="s">
        <v>8846</v>
      </c>
      <c r="B2425" s="23" t="s">
        <v>13</v>
      </c>
      <c r="C2425" s="2" t="s">
        <v>14</v>
      </c>
      <c r="D2425" s="23" t="s">
        <v>2548</v>
      </c>
      <c r="E2425" s="23" t="s">
        <v>2207</v>
      </c>
      <c r="F2425" s="23" t="s">
        <v>15</v>
      </c>
      <c r="G2425" s="23" t="s">
        <v>3478</v>
      </c>
      <c r="H2425" s="23" t="s">
        <v>3538</v>
      </c>
      <c r="I2425" s="2" t="s">
        <v>16</v>
      </c>
      <c r="J2425" s="81">
        <v>111.46</v>
      </c>
      <c r="K2425" s="76">
        <v>60</v>
      </c>
      <c r="L2425" s="80">
        <v>0.2</v>
      </c>
      <c r="M2425" s="78">
        <v>42086</v>
      </c>
      <c r="N2425" s="96" t="s">
        <v>3613</v>
      </c>
      <c r="O2425" s="23" t="s">
        <v>2526</v>
      </c>
      <c r="P2425" s="23" t="s">
        <v>3465</v>
      </c>
      <c r="Q2425" s="23" t="s">
        <v>3473</v>
      </c>
      <c r="R2425" s="23" t="str">
        <f t="shared" si="299"/>
        <v>OK-Oklahoma-15N-9W-24</v>
      </c>
      <c r="S2425" s="23" t="str">
        <f t="shared" si="296"/>
        <v>15N-9W-24</v>
      </c>
      <c r="T2425" s="23" t="str">
        <f t="shared" si="297"/>
        <v>15</v>
      </c>
      <c r="U2425" s="23" t="str">
        <f t="shared" si="300"/>
        <v>N</v>
      </c>
      <c r="V2425" s="23" t="str">
        <f t="shared" si="298"/>
        <v>9</v>
      </c>
      <c r="W2425" s="23" t="str">
        <f t="shared" si="301"/>
        <v>W</v>
      </c>
      <c r="X2425" s="23" t="str">
        <f t="shared" si="302"/>
        <v>OK</v>
      </c>
      <c r="Y2425" s="184" t="str">
        <f t="shared" si="303"/>
        <v>L0009488</v>
      </c>
      <c r="Z2425" s="28"/>
      <c r="AA2425" s="28"/>
      <c r="AB2425" s="23"/>
    </row>
    <row r="2426" spans="1:28" ht="15">
      <c r="A2426" s="23" t="s">
        <v>8847</v>
      </c>
      <c r="B2426" s="23" t="s">
        <v>13</v>
      </c>
      <c r="C2426" s="2" t="s">
        <v>14</v>
      </c>
      <c r="D2426" s="23" t="s">
        <v>2549</v>
      </c>
      <c r="E2426" s="2" t="s">
        <v>354</v>
      </c>
      <c r="F2426" s="23" t="s">
        <v>15</v>
      </c>
      <c r="G2426" s="23" t="s">
        <v>3478</v>
      </c>
      <c r="H2426" s="23" t="s">
        <v>3538</v>
      </c>
      <c r="I2426" s="2" t="s">
        <v>16</v>
      </c>
      <c r="J2426" s="81">
        <v>10.130000000000001</v>
      </c>
      <c r="K2426" s="76">
        <v>2.5</v>
      </c>
      <c r="L2426" s="80">
        <v>0.125</v>
      </c>
      <c r="M2426" s="78">
        <v>44623</v>
      </c>
      <c r="N2426" s="96" t="s">
        <v>4272</v>
      </c>
      <c r="O2426" s="23" t="s">
        <v>2526</v>
      </c>
      <c r="P2426" s="23" t="s">
        <v>3465</v>
      </c>
      <c r="Q2426" s="23" t="s">
        <v>3473</v>
      </c>
      <c r="R2426" s="23" t="str">
        <f t="shared" si="299"/>
        <v>OK-Oklahoma-15N-9W-24</v>
      </c>
      <c r="S2426" s="23" t="str">
        <f t="shared" si="296"/>
        <v>15N-9W-24</v>
      </c>
      <c r="T2426" s="23" t="str">
        <f t="shared" si="297"/>
        <v>15</v>
      </c>
      <c r="U2426" s="23" t="str">
        <f t="shared" si="300"/>
        <v>N</v>
      </c>
      <c r="V2426" s="23" t="str">
        <f t="shared" si="298"/>
        <v>9</v>
      </c>
      <c r="W2426" s="23" t="str">
        <f t="shared" si="301"/>
        <v>W</v>
      </c>
      <c r="X2426" s="23" t="str">
        <f t="shared" si="302"/>
        <v>OK</v>
      </c>
      <c r="Y2426" s="184" t="str">
        <f t="shared" si="303"/>
        <v>L0009489</v>
      </c>
      <c r="Z2426" s="28"/>
      <c r="AA2426" s="28"/>
      <c r="AB2426" s="23"/>
    </row>
    <row r="2427" spans="1:28" ht="15">
      <c r="A2427" s="2" t="s">
        <v>8848</v>
      </c>
      <c r="B2427" s="23" t="s">
        <v>13</v>
      </c>
      <c r="C2427" s="2" t="s">
        <v>14</v>
      </c>
      <c r="D2427" s="23" t="s">
        <v>2550</v>
      </c>
      <c r="E2427" s="23" t="s">
        <v>1589</v>
      </c>
      <c r="F2427" s="23" t="s">
        <v>15</v>
      </c>
      <c r="G2427" s="23" t="s">
        <v>3478</v>
      </c>
      <c r="H2427" s="23" t="s">
        <v>3535</v>
      </c>
      <c r="I2427" s="2" t="s">
        <v>16</v>
      </c>
      <c r="J2427" s="81">
        <v>113.71</v>
      </c>
      <c r="K2427" s="76">
        <v>0.27400000000000002</v>
      </c>
      <c r="L2427" s="80">
        <v>0.2</v>
      </c>
      <c r="M2427" s="78">
        <v>41616</v>
      </c>
      <c r="N2427" s="96" t="s">
        <v>4273</v>
      </c>
      <c r="O2427" s="23" t="s">
        <v>119</v>
      </c>
      <c r="P2427" s="23" t="s">
        <v>3465</v>
      </c>
      <c r="Q2427" s="23" t="s">
        <v>3473</v>
      </c>
      <c r="R2427" s="23" t="str">
        <f t="shared" si="299"/>
        <v>OK-Oklahoma-15N-9W-13</v>
      </c>
      <c r="S2427" s="23" t="str">
        <f t="shared" si="296"/>
        <v>15N-9W-13</v>
      </c>
      <c r="T2427" s="23" t="str">
        <f t="shared" si="297"/>
        <v>15</v>
      </c>
      <c r="U2427" s="23" t="str">
        <f t="shared" si="300"/>
        <v>N</v>
      </c>
      <c r="V2427" s="23" t="str">
        <f t="shared" si="298"/>
        <v>9</v>
      </c>
      <c r="W2427" s="23" t="str">
        <f t="shared" si="301"/>
        <v>W</v>
      </c>
      <c r="X2427" s="23" t="str">
        <f t="shared" si="302"/>
        <v>OK</v>
      </c>
      <c r="Y2427" s="184" t="str">
        <f t="shared" si="303"/>
        <v>L0009490</v>
      </c>
      <c r="Z2427" s="28"/>
      <c r="AA2427" s="28"/>
      <c r="AB2427" s="23"/>
    </row>
    <row r="2428" spans="1:28" ht="15">
      <c r="A2428" s="2" t="s">
        <v>8849</v>
      </c>
      <c r="B2428" s="23" t="s">
        <v>13</v>
      </c>
      <c r="C2428" s="2" t="s">
        <v>14</v>
      </c>
      <c r="D2428" s="23" t="s">
        <v>2551</v>
      </c>
      <c r="E2428" s="2" t="s">
        <v>553</v>
      </c>
      <c r="F2428" s="23" t="s">
        <v>15</v>
      </c>
      <c r="G2428" s="23" t="s">
        <v>3477</v>
      </c>
      <c r="H2428" s="23" t="s">
        <v>3537</v>
      </c>
      <c r="I2428" s="2" t="s">
        <v>16</v>
      </c>
      <c r="J2428" s="81">
        <v>302.76</v>
      </c>
      <c r="K2428" s="76">
        <v>25.56</v>
      </c>
      <c r="L2428" s="80">
        <v>0.2</v>
      </c>
      <c r="M2428" s="78">
        <v>41616</v>
      </c>
      <c r="N2428" s="96" t="s">
        <v>6023</v>
      </c>
      <c r="O2428" s="23" t="s">
        <v>265</v>
      </c>
      <c r="P2428" s="23" t="s">
        <v>3465</v>
      </c>
      <c r="Q2428" s="23" t="s">
        <v>3473</v>
      </c>
      <c r="R2428" s="23" t="str">
        <f t="shared" si="299"/>
        <v>OK-Canadian-15N-9W-12</v>
      </c>
      <c r="S2428" s="23" t="str">
        <f t="shared" si="296"/>
        <v>15N-9W-12</v>
      </c>
      <c r="T2428" s="23" t="str">
        <f t="shared" si="297"/>
        <v>15</v>
      </c>
      <c r="U2428" s="23" t="str">
        <f t="shared" si="300"/>
        <v>N</v>
      </c>
      <c r="V2428" s="23" t="str">
        <f t="shared" si="298"/>
        <v>9</v>
      </c>
      <c r="W2428" s="23" t="str">
        <f t="shared" si="301"/>
        <v>W</v>
      </c>
      <c r="X2428" s="23" t="str">
        <f t="shared" si="302"/>
        <v>OK</v>
      </c>
      <c r="Y2428" s="184" t="str">
        <f t="shared" si="303"/>
        <v>L0009491</v>
      </c>
      <c r="Z2428" s="28"/>
      <c r="AA2428" s="28"/>
      <c r="AB2428" s="23"/>
    </row>
    <row r="2429" spans="1:28" ht="15">
      <c r="A2429" s="23" t="s">
        <v>8850</v>
      </c>
      <c r="B2429" s="23" t="s">
        <v>13</v>
      </c>
      <c r="C2429" s="2" t="s">
        <v>14</v>
      </c>
      <c r="D2429" s="23" t="s">
        <v>2553</v>
      </c>
      <c r="E2429" s="23" t="s">
        <v>2692</v>
      </c>
      <c r="F2429" s="23" t="s">
        <v>15</v>
      </c>
      <c r="G2429" s="23" t="s">
        <v>3478</v>
      </c>
      <c r="H2429" s="23" t="s">
        <v>3535</v>
      </c>
      <c r="I2429" s="2" t="s">
        <v>16</v>
      </c>
      <c r="J2429" s="81">
        <v>144.47999999999999</v>
      </c>
      <c r="K2429" s="76">
        <v>2.7784</v>
      </c>
      <c r="L2429" s="80">
        <v>0.1875</v>
      </c>
      <c r="M2429" s="78">
        <v>42094</v>
      </c>
      <c r="N2429" s="96" t="s">
        <v>3613</v>
      </c>
      <c r="O2429" s="23" t="s">
        <v>119</v>
      </c>
      <c r="P2429" s="23" t="s">
        <v>3465</v>
      </c>
      <c r="Q2429" s="23" t="s">
        <v>3473</v>
      </c>
      <c r="R2429" s="23" t="str">
        <f t="shared" si="299"/>
        <v>OK-Oklahoma-15N-9W-13</v>
      </c>
      <c r="S2429" s="23" t="str">
        <f t="shared" si="296"/>
        <v>15N-9W-13</v>
      </c>
      <c r="T2429" s="23" t="str">
        <f t="shared" si="297"/>
        <v>15</v>
      </c>
      <c r="U2429" s="23" t="str">
        <f t="shared" si="300"/>
        <v>N</v>
      </c>
      <c r="V2429" s="23" t="str">
        <f t="shared" si="298"/>
        <v>9</v>
      </c>
      <c r="W2429" s="23" t="str">
        <f t="shared" si="301"/>
        <v>W</v>
      </c>
      <c r="X2429" s="23" t="str">
        <f t="shared" si="302"/>
        <v>OK</v>
      </c>
      <c r="Y2429" s="184" t="str">
        <f t="shared" si="303"/>
        <v>L0009492</v>
      </c>
      <c r="Z2429" s="28"/>
      <c r="AA2429" s="28"/>
      <c r="AB2429" s="23"/>
    </row>
    <row r="2430" spans="1:28" ht="15">
      <c r="A2430" s="2" t="s">
        <v>8851</v>
      </c>
      <c r="B2430" s="23" t="s">
        <v>13</v>
      </c>
      <c r="C2430" s="2" t="s">
        <v>14</v>
      </c>
      <c r="D2430" s="23" t="s">
        <v>2554</v>
      </c>
      <c r="E2430" s="23" t="s">
        <v>1702</v>
      </c>
      <c r="F2430" s="23" t="s">
        <v>15</v>
      </c>
      <c r="G2430" s="23" t="s">
        <v>3478</v>
      </c>
      <c r="H2430" s="23" t="s">
        <v>3535</v>
      </c>
      <c r="I2430" s="2" t="s">
        <v>16</v>
      </c>
      <c r="J2430" s="81">
        <v>93.09</v>
      </c>
      <c r="K2430" s="76">
        <v>1.0954999999999999</v>
      </c>
      <c r="L2430" s="80">
        <v>0.2</v>
      </c>
      <c r="M2430" s="78">
        <v>44620</v>
      </c>
      <c r="N2430" s="96" t="s">
        <v>4274</v>
      </c>
      <c r="O2430" s="23" t="s">
        <v>119</v>
      </c>
      <c r="P2430" s="23" t="s">
        <v>3465</v>
      </c>
      <c r="Q2430" s="23" t="s">
        <v>3473</v>
      </c>
      <c r="R2430" s="23" t="str">
        <f t="shared" si="299"/>
        <v>OK-Oklahoma-15N-9W-13</v>
      </c>
      <c r="S2430" s="23" t="str">
        <f t="shared" si="296"/>
        <v>15N-9W-13</v>
      </c>
      <c r="T2430" s="23" t="str">
        <f t="shared" si="297"/>
        <v>15</v>
      </c>
      <c r="U2430" s="23" t="str">
        <f t="shared" si="300"/>
        <v>N</v>
      </c>
      <c r="V2430" s="23" t="str">
        <f t="shared" si="298"/>
        <v>9</v>
      </c>
      <c r="W2430" s="23" t="str">
        <f t="shared" si="301"/>
        <v>W</v>
      </c>
      <c r="X2430" s="23" t="str">
        <f t="shared" si="302"/>
        <v>OK</v>
      </c>
      <c r="Y2430" s="184" t="str">
        <f t="shared" si="303"/>
        <v>L0009493</v>
      </c>
      <c r="Z2430" s="28"/>
      <c r="AA2430" s="28"/>
      <c r="AB2430" s="23"/>
    </row>
    <row r="2431" spans="1:28" ht="15">
      <c r="A2431" s="2" t="s">
        <v>8852</v>
      </c>
      <c r="B2431" s="23" t="s">
        <v>13</v>
      </c>
      <c r="C2431" s="2" t="s">
        <v>14</v>
      </c>
      <c r="D2431" s="23" t="s">
        <v>2555</v>
      </c>
      <c r="E2431" s="23" t="s">
        <v>3126</v>
      </c>
      <c r="F2431" s="23" t="s">
        <v>15</v>
      </c>
      <c r="G2431" s="23" t="s">
        <v>3478</v>
      </c>
      <c r="H2431" s="23" t="s">
        <v>3535</v>
      </c>
      <c r="I2431" s="2" t="s">
        <v>16</v>
      </c>
      <c r="J2431" s="81">
        <v>20.65</v>
      </c>
      <c r="K2431" s="76">
        <v>2.5</v>
      </c>
      <c r="L2431" s="80">
        <v>0.1875</v>
      </c>
      <c r="M2431" s="78">
        <v>41606</v>
      </c>
      <c r="N2431" s="96" t="s">
        <v>4275</v>
      </c>
      <c r="O2431" s="23" t="s">
        <v>119</v>
      </c>
      <c r="P2431" s="23" t="s">
        <v>3465</v>
      </c>
      <c r="Q2431" s="23" t="s">
        <v>3473</v>
      </c>
      <c r="R2431" s="23" t="str">
        <f t="shared" si="299"/>
        <v>OK-Oklahoma-15N-9W-13</v>
      </c>
      <c r="S2431" s="23" t="str">
        <f t="shared" si="296"/>
        <v>15N-9W-13</v>
      </c>
      <c r="T2431" s="23" t="str">
        <f t="shared" si="297"/>
        <v>15</v>
      </c>
      <c r="U2431" s="23" t="str">
        <f t="shared" si="300"/>
        <v>N</v>
      </c>
      <c r="V2431" s="23" t="str">
        <f t="shared" si="298"/>
        <v>9</v>
      </c>
      <c r="W2431" s="23" t="str">
        <f t="shared" si="301"/>
        <v>W</v>
      </c>
      <c r="X2431" s="23" t="str">
        <f t="shared" si="302"/>
        <v>OK</v>
      </c>
      <c r="Y2431" s="184" t="str">
        <f t="shared" si="303"/>
        <v>L0009494</v>
      </c>
      <c r="Z2431" s="28"/>
      <c r="AA2431" s="28"/>
      <c r="AB2431" s="23"/>
    </row>
    <row r="2432" spans="1:28" ht="15">
      <c r="A2432" s="23" t="s">
        <v>8853</v>
      </c>
      <c r="B2432" s="23" t="s">
        <v>13</v>
      </c>
      <c r="C2432" s="2" t="s">
        <v>14</v>
      </c>
      <c r="D2432" s="23" t="s">
        <v>2556</v>
      </c>
      <c r="E2432" s="2" t="s">
        <v>1396</v>
      </c>
      <c r="F2432" s="23" t="s">
        <v>15</v>
      </c>
      <c r="G2432" s="23" t="s">
        <v>3478</v>
      </c>
      <c r="H2432" s="23" t="s">
        <v>3535</v>
      </c>
      <c r="I2432" s="2" t="s">
        <v>16</v>
      </c>
      <c r="J2432" s="81">
        <v>106.42</v>
      </c>
      <c r="K2432" s="76">
        <v>0.27400000000000002</v>
      </c>
      <c r="L2432" s="80">
        <v>0.2</v>
      </c>
      <c r="M2432" s="78">
        <v>41653</v>
      </c>
      <c r="N2432" s="96" t="s">
        <v>4276</v>
      </c>
      <c r="O2432" s="23" t="s">
        <v>119</v>
      </c>
      <c r="P2432" s="23" t="s">
        <v>3465</v>
      </c>
      <c r="Q2432" s="23" t="s">
        <v>3473</v>
      </c>
      <c r="R2432" s="23" t="str">
        <f t="shared" si="299"/>
        <v>OK-Oklahoma-15N-9W-13</v>
      </c>
      <c r="S2432" s="23" t="str">
        <f t="shared" si="296"/>
        <v>15N-9W-13</v>
      </c>
      <c r="T2432" s="23" t="str">
        <f t="shared" si="297"/>
        <v>15</v>
      </c>
      <c r="U2432" s="23" t="str">
        <f t="shared" si="300"/>
        <v>N</v>
      </c>
      <c r="V2432" s="23" t="str">
        <f t="shared" si="298"/>
        <v>9</v>
      </c>
      <c r="W2432" s="23" t="str">
        <f t="shared" si="301"/>
        <v>W</v>
      </c>
      <c r="X2432" s="23" t="str">
        <f t="shared" si="302"/>
        <v>OK</v>
      </c>
      <c r="Y2432" s="184" t="str">
        <f t="shared" si="303"/>
        <v>L0009495</v>
      </c>
      <c r="Z2432" s="28"/>
      <c r="AA2432" s="28"/>
      <c r="AB2432" s="23"/>
    </row>
    <row r="2433" spans="1:28" ht="15">
      <c r="A2433" s="2" t="s">
        <v>8854</v>
      </c>
      <c r="B2433" s="23" t="s">
        <v>13</v>
      </c>
      <c r="C2433" s="2" t="s">
        <v>14</v>
      </c>
      <c r="D2433" s="23" t="s">
        <v>2557</v>
      </c>
      <c r="E2433" s="23" t="s">
        <v>3063</v>
      </c>
      <c r="F2433" s="23" t="s">
        <v>15</v>
      </c>
      <c r="G2433" s="23" t="s">
        <v>3477</v>
      </c>
      <c r="H2433" s="23" t="s">
        <v>3535</v>
      </c>
      <c r="I2433" s="2" t="s">
        <v>16</v>
      </c>
      <c r="J2433" s="81">
        <v>9.75</v>
      </c>
      <c r="K2433" s="76">
        <v>8.7799999999999994</v>
      </c>
      <c r="L2433" s="80">
        <v>0.2</v>
      </c>
      <c r="M2433" s="78">
        <v>42122</v>
      </c>
      <c r="N2433" s="96" t="s">
        <v>6024</v>
      </c>
      <c r="O2433" s="23" t="s">
        <v>119</v>
      </c>
      <c r="P2433" s="23" t="s">
        <v>3465</v>
      </c>
      <c r="Q2433" s="23" t="s">
        <v>3473</v>
      </c>
      <c r="R2433" s="23" t="str">
        <f t="shared" si="299"/>
        <v>OK-Canadian-15N-9W-13</v>
      </c>
      <c r="S2433" s="23" t="str">
        <f t="shared" si="296"/>
        <v>15N-9W-13</v>
      </c>
      <c r="T2433" s="23" t="str">
        <f t="shared" si="297"/>
        <v>15</v>
      </c>
      <c r="U2433" s="23" t="str">
        <f t="shared" si="300"/>
        <v>N</v>
      </c>
      <c r="V2433" s="23" t="str">
        <f t="shared" si="298"/>
        <v>9</v>
      </c>
      <c r="W2433" s="23" t="str">
        <f t="shared" si="301"/>
        <v>W</v>
      </c>
      <c r="X2433" s="23" t="str">
        <f t="shared" si="302"/>
        <v>OK</v>
      </c>
      <c r="Y2433" s="184" t="str">
        <f t="shared" si="303"/>
        <v>L0009496</v>
      </c>
      <c r="Z2433" s="28"/>
      <c r="AA2433" s="28"/>
      <c r="AB2433" s="23"/>
    </row>
    <row r="2434" spans="1:28" ht="15">
      <c r="A2434" s="2" t="s">
        <v>8855</v>
      </c>
      <c r="B2434" s="23" t="s">
        <v>13</v>
      </c>
      <c r="C2434" s="2" t="s">
        <v>14</v>
      </c>
      <c r="D2434" s="23" t="s">
        <v>2558</v>
      </c>
      <c r="E2434" s="23" t="s">
        <v>1777</v>
      </c>
      <c r="F2434" s="23" t="s">
        <v>15</v>
      </c>
      <c r="G2434" s="23" t="s">
        <v>3478</v>
      </c>
      <c r="H2434" s="23" t="s">
        <v>3535</v>
      </c>
      <c r="I2434" s="2" t="s">
        <v>16</v>
      </c>
      <c r="J2434" s="81">
        <v>87.77</v>
      </c>
      <c r="K2434" s="76">
        <v>30</v>
      </c>
      <c r="L2434" s="80">
        <v>0.2</v>
      </c>
      <c r="M2434" s="78">
        <v>44627</v>
      </c>
      <c r="N2434" s="96" t="s">
        <v>6025</v>
      </c>
      <c r="O2434" s="23" t="s">
        <v>119</v>
      </c>
      <c r="P2434" s="23" t="s">
        <v>3465</v>
      </c>
      <c r="Q2434" s="23" t="s">
        <v>3473</v>
      </c>
      <c r="R2434" s="23" t="str">
        <f t="shared" si="299"/>
        <v>OK-Oklahoma-15N-9W-13</v>
      </c>
      <c r="S2434" s="23" t="str">
        <f t="shared" si="296"/>
        <v>15N-9W-13</v>
      </c>
      <c r="T2434" s="23" t="str">
        <f t="shared" si="297"/>
        <v>15</v>
      </c>
      <c r="U2434" s="23" t="str">
        <f t="shared" si="300"/>
        <v>N</v>
      </c>
      <c r="V2434" s="23" t="str">
        <f t="shared" si="298"/>
        <v>9</v>
      </c>
      <c r="W2434" s="23" t="str">
        <f t="shared" si="301"/>
        <v>W</v>
      </c>
      <c r="X2434" s="23" t="str">
        <f t="shared" si="302"/>
        <v>OK</v>
      </c>
      <c r="Y2434" s="184" t="str">
        <f t="shared" si="303"/>
        <v>L0009497</v>
      </c>
      <c r="Z2434" s="28"/>
      <c r="AA2434" s="28"/>
      <c r="AB2434" s="23"/>
    </row>
    <row r="2435" spans="1:28" ht="15">
      <c r="A2435" s="23" t="s">
        <v>8856</v>
      </c>
      <c r="B2435" s="23" t="s">
        <v>13</v>
      </c>
      <c r="C2435" s="2" t="s">
        <v>14</v>
      </c>
      <c r="D2435" s="23" t="s">
        <v>2559</v>
      </c>
      <c r="E2435" s="2" t="s">
        <v>1327</v>
      </c>
      <c r="F2435" s="23" t="s">
        <v>15</v>
      </c>
      <c r="G2435" s="23" t="s">
        <v>3478</v>
      </c>
      <c r="H2435" s="23" t="s">
        <v>3538</v>
      </c>
      <c r="I2435" s="2" t="s">
        <v>16</v>
      </c>
      <c r="J2435" s="81">
        <v>8.64</v>
      </c>
      <c r="K2435" s="76">
        <v>0.14000000000000001</v>
      </c>
      <c r="L2435" s="80">
        <v>0.2</v>
      </c>
      <c r="M2435" s="78">
        <v>41595</v>
      </c>
      <c r="N2435" s="96" t="s">
        <v>4277</v>
      </c>
      <c r="O2435" s="23" t="s">
        <v>2526</v>
      </c>
      <c r="P2435" s="23" t="s">
        <v>3465</v>
      </c>
      <c r="Q2435" s="23" t="s">
        <v>3473</v>
      </c>
      <c r="R2435" s="23" t="str">
        <f t="shared" si="299"/>
        <v>OK-Oklahoma-15N-9W-24</v>
      </c>
      <c r="S2435" s="23" t="str">
        <f t="shared" si="296"/>
        <v>15N-9W-24</v>
      </c>
      <c r="T2435" s="23" t="str">
        <f t="shared" si="297"/>
        <v>15</v>
      </c>
      <c r="U2435" s="23" t="str">
        <f t="shared" si="300"/>
        <v>N</v>
      </c>
      <c r="V2435" s="23" t="str">
        <f t="shared" si="298"/>
        <v>9</v>
      </c>
      <c r="W2435" s="23" t="str">
        <f t="shared" si="301"/>
        <v>W</v>
      </c>
      <c r="X2435" s="23" t="str">
        <f t="shared" si="302"/>
        <v>OK</v>
      </c>
      <c r="Y2435" s="184" t="str">
        <f t="shared" si="303"/>
        <v>L0009498</v>
      </c>
      <c r="Z2435" s="28"/>
      <c r="AA2435" s="28"/>
      <c r="AB2435" s="23"/>
    </row>
    <row r="2436" spans="1:28" ht="15">
      <c r="A2436" s="2" t="s">
        <v>8857</v>
      </c>
      <c r="B2436" s="23" t="s">
        <v>13</v>
      </c>
      <c r="C2436" s="2" t="s">
        <v>14</v>
      </c>
      <c r="D2436" s="23" t="s">
        <v>2560</v>
      </c>
      <c r="E2436" s="2" t="s">
        <v>215</v>
      </c>
      <c r="F2436" s="23" t="s">
        <v>15</v>
      </c>
      <c r="G2436" s="23" t="s">
        <v>3477</v>
      </c>
      <c r="H2436" s="23" t="s">
        <v>3527</v>
      </c>
      <c r="I2436" s="2" t="s">
        <v>16</v>
      </c>
      <c r="J2436" s="81">
        <v>155.25</v>
      </c>
      <c r="K2436" s="76">
        <v>34.29</v>
      </c>
      <c r="L2436" s="80">
        <v>0.2</v>
      </c>
      <c r="M2436" s="78">
        <v>41640</v>
      </c>
      <c r="N2436" s="96" t="s">
        <v>6024</v>
      </c>
      <c r="O2436" s="23" t="s">
        <v>177</v>
      </c>
      <c r="P2436" s="23" t="s">
        <v>3465</v>
      </c>
      <c r="Q2436" s="23" t="s">
        <v>3471</v>
      </c>
      <c r="R2436" s="23" t="str">
        <f t="shared" si="299"/>
        <v>OK-Canadian-15N-7W-18</v>
      </c>
      <c r="S2436" s="23" t="str">
        <f t="shared" si="296"/>
        <v>15N-7W-18</v>
      </c>
      <c r="T2436" s="23" t="str">
        <f t="shared" si="297"/>
        <v>15</v>
      </c>
      <c r="U2436" s="23" t="str">
        <f t="shared" si="300"/>
        <v>N</v>
      </c>
      <c r="V2436" s="23" t="str">
        <f t="shared" si="298"/>
        <v>7</v>
      </c>
      <c r="W2436" s="23" t="str">
        <f t="shared" si="301"/>
        <v>W</v>
      </c>
      <c r="X2436" s="23" t="str">
        <f t="shared" si="302"/>
        <v>OK</v>
      </c>
      <c r="Y2436" s="184" t="str">
        <f t="shared" si="303"/>
        <v>L0009499</v>
      </c>
      <c r="Z2436" s="28"/>
      <c r="AA2436" s="28"/>
      <c r="AB2436" s="23"/>
    </row>
    <row r="2437" spans="1:28" ht="15">
      <c r="A2437" s="2" t="s">
        <v>8858</v>
      </c>
      <c r="B2437" s="23" t="s">
        <v>13</v>
      </c>
      <c r="C2437" s="2" t="s">
        <v>14</v>
      </c>
      <c r="D2437" s="23" t="s">
        <v>734</v>
      </c>
      <c r="E2437" s="2" t="s">
        <v>354</v>
      </c>
      <c r="F2437" s="23" t="s">
        <v>15</v>
      </c>
      <c r="G2437" s="23" t="s">
        <v>3477</v>
      </c>
      <c r="H2437" s="23" t="s">
        <v>3527</v>
      </c>
      <c r="I2437" s="2" t="s">
        <v>16</v>
      </c>
      <c r="J2437" s="81">
        <v>41.62</v>
      </c>
      <c r="K2437" s="76">
        <v>0.5</v>
      </c>
      <c r="L2437" s="80">
        <v>0.2</v>
      </c>
      <c r="M2437" s="78">
        <v>42144</v>
      </c>
      <c r="N2437" s="96" t="s">
        <v>6026</v>
      </c>
      <c r="O2437" s="23" t="s">
        <v>177</v>
      </c>
      <c r="P2437" s="23" t="s">
        <v>3465</v>
      </c>
      <c r="Q2437" s="23" t="s">
        <v>3471</v>
      </c>
      <c r="R2437" s="23" t="str">
        <f t="shared" si="299"/>
        <v>OK-Canadian-15N-7W-18</v>
      </c>
      <c r="S2437" s="23" t="str">
        <f t="shared" si="296"/>
        <v>15N-7W-18</v>
      </c>
      <c r="T2437" s="23" t="str">
        <f t="shared" si="297"/>
        <v>15</v>
      </c>
      <c r="U2437" s="23" t="str">
        <f t="shared" si="300"/>
        <v>N</v>
      </c>
      <c r="V2437" s="23" t="str">
        <f t="shared" si="298"/>
        <v>7</v>
      </c>
      <c r="W2437" s="23" t="str">
        <f t="shared" si="301"/>
        <v>W</v>
      </c>
      <c r="X2437" s="23" t="str">
        <f t="shared" si="302"/>
        <v>OK</v>
      </c>
      <c r="Y2437" s="184" t="str">
        <f t="shared" si="303"/>
        <v>L0009500</v>
      </c>
      <c r="Z2437" s="28"/>
      <c r="AA2437" s="28"/>
      <c r="AB2437" s="23"/>
    </row>
    <row r="2438" spans="1:28" ht="15">
      <c r="A2438" s="23" t="s">
        <v>8859</v>
      </c>
      <c r="B2438" s="23" t="s">
        <v>13</v>
      </c>
      <c r="C2438" s="2" t="s">
        <v>14</v>
      </c>
      <c r="D2438" s="23" t="s">
        <v>2561</v>
      </c>
      <c r="E2438" s="23" t="s">
        <v>2799</v>
      </c>
      <c r="F2438" s="23" t="s">
        <v>15</v>
      </c>
      <c r="G2438" s="23" t="s">
        <v>3477</v>
      </c>
      <c r="H2438" s="23" t="s">
        <v>3527</v>
      </c>
      <c r="I2438" s="2" t="s">
        <v>16</v>
      </c>
      <c r="J2438" s="81">
        <v>39.14</v>
      </c>
      <c r="K2438" s="76">
        <v>0.5</v>
      </c>
      <c r="L2438" s="80">
        <v>0.2</v>
      </c>
      <c r="M2438" s="78">
        <v>44664</v>
      </c>
      <c r="N2438" s="96" t="s">
        <v>6027</v>
      </c>
      <c r="O2438" s="23" t="s">
        <v>177</v>
      </c>
      <c r="P2438" s="23" t="s">
        <v>3465</v>
      </c>
      <c r="Q2438" s="23" t="s">
        <v>3471</v>
      </c>
      <c r="R2438" s="23" t="str">
        <f t="shared" si="299"/>
        <v>OK-Canadian-15N-7W-18</v>
      </c>
      <c r="S2438" s="23" t="str">
        <f t="shared" si="296"/>
        <v>15N-7W-18</v>
      </c>
      <c r="T2438" s="23" t="str">
        <f t="shared" si="297"/>
        <v>15</v>
      </c>
      <c r="U2438" s="23" t="str">
        <f t="shared" si="300"/>
        <v>N</v>
      </c>
      <c r="V2438" s="23" t="str">
        <f t="shared" si="298"/>
        <v>7</v>
      </c>
      <c r="W2438" s="23" t="str">
        <f t="shared" si="301"/>
        <v>W</v>
      </c>
      <c r="X2438" s="23" t="str">
        <f t="shared" si="302"/>
        <v>OK</v>
      </c>
      <c r="Y2438" s="184" t="str">
        <f t="shared" si="303"/>
        <v>L0009501</v>
      </c>
      <c r="Z2438" s="28"/>
      <c r="AA2438" s="28"/>
      <c r="AB2438" s="23"/>
    </row>
    <row r="2439" spans="1:28" ht="15">
      <c r="A2439" s="2" t="s">
        <v>8860</v>
      </c>
      <c r="B2439" s="23" t="s">
        <v>13</v>
      </c>
      <c r="C2439" s="2" t="s">
        <v>14</v>
      </c>
      <c r="D2439" s="23" t="s">
        <v>2562</v>
      </c>
      <c r="E2439" s="23" t="s">
        <v>1777</v>
      </c>
      <c r="F2439" s="23" t="s">
        <v>15</v>
      </c>
      <c r="G2439" s="23" t="s">
        <v>3477</v>
      </c>
      <c r="H2439" s="23" t="s">
        <v>3527</v>
      </c>
      <c r="I2439" s="2" t="s">
        <v>16</v>
      </c>
      <c r="J2439" s="81">
        <v>9.9499999999999993</v>
      </c>
      <c r="K2439" s="76">
        <v>3</v>
      </c>
      <c r="L2439" s="80">
        <v>0.1875</v>
      </c>
      <c r="M2439" s="78">
        <v>41662</v>
      </c>
      <c r="N2439" s="96" t="s">
        <v>5679</v>
      </c>
      <c r="O2439" s="23" t="s">
        <v>233</v>
      </c>
      <c r="P2439" s="23" t="s">
        <v>3465</v>
      </c>
      <c r="Q2439" s="23" t="s">
        <v>3471</v>
      </c>
      <c r="R2439" s="23" t="str">
        <f t="shared" si="299"/>
        <v>OK-Canadian-15N-7W-19</v>
      </c>
      <c r="S2439" s="23" t="str">
        <f t="shared" si="296"/>
        <v>15N-7W-19</v>
      </c>
      <c r="T2439" s="23" t="str">
        <f t="shared" si="297"/>
        <v>15</v>
      </c>
      <c r="U2439" s="23" t="str">
        <f t="shared" si="300"/>
        <v>N</v>
      </c>
      <c r="V2439" s="23" t="str">
        <f t="shared" si="298"/>
        <v>7</v>
      </c>
      <c r="W2439" s="23" t="str">
        <f t="shared" si="301"/>
        <v>W</v>
      </c>
      <c r="X2439" s="23" t="str">
        <f t="shared" si="302"/>
        <v>OK</v>
      </c>
      <c r="Y2439" s="184" t="str">
        <f t="shared" si="303"/>
        <v>L0009502</v>
      </c>
      <c r="Z2439" s="28"/>
      <c r="AA2439" s="28"/>
      <c r="AB2439" s="23"/>
    </row>
    <row r="2440" spans="1:28" ht="15">
      <c r="A2440" s="2" t="s">
        <v>8861</v>
      </c>
      <c r="B2440" s="23" t="s">
        <v>13</v>
      </c>
      <c r="C2440" s="2" t="s">
        <v>14</v>
      </c>
      <c r="D2440" s="23" t="s">
        <v>2563</v>
      </c>
      <c r="E2440" s="23" t="s">
        <v>1702</v>
      </c>
      <c r="F2440" s="23" t="s">
        <v>15</v>
      </c>
      <c r="G2440" s="23" t="s">
        <v>3477</v>
      </c>
      <c r="H2440" s="23" t="s">
        <v>3527</v>
      </c>
      <c r="I2440" s="2" t="s">
        <v>16</v>
      </c>
      <c r="J2440" s="81">
        <v>30.34</v>
      </c>
      <c r="K2440" s="76">
        <v>2.5099999999999998</v>
      </c>
      <c r="L2440" s="80">
        <v>0.2</v>
      </c>
      <c r="M2440" s="78">
        <v>41674</v>
      </c>
      <c r="N2440" s="96" t="s">
        <v>6028</v>
      </c>
      <c r="O2440" s="23" t="s">
        <v>177</v>
      </c>
      <c r="P2440" s="23" t="s">
        <v>3465</v>
      </c>
      <c r="Q2440" s="23" t="s">
        <v>3471</v>
      </c>
      <c r="R2440" s="23" t="str">
        <f t="shared" si="299"/>
        <v>OK-Canadian-15N-7W-18</v>
      </c>
      <c r="S2440" s="23" t="str">
        <f t="shared" ref="S2440:S2503" si="304">_xlfn.TEXTAFTER(R2440,"-",2,1,0,"ERROR")</f>
        <v>15N-7W-18</v>
      </c>
      <c r="T2440" s="23" t="str">
        <f t="shared" ref="T2440:T2503" si="305">_xlfn.TEXTBEFORE(P2440,U2440)</f>
        <v>15</v>
      </c>
      <c r="U2440" s="23" t="str">
        <f t="shared" si="300"/>
        <v>N</v>
      </c>
      <c r="V2440" s="23" t="str">
        <f t="shared" ref="V2440:V2503" si="306">_xlfn.TEXTBEFORE(Q2440,W2440)</f>
        <v>7</v>
      </c>
      <c r="W2440" s="23" t="str">
        <f t="shared" si="301"/>
        <v>W</v>
      </c>
      <c r="X2440" s="23" t="str">
        <f t="shared" si="302"/>
        <v>OK</v>
      </c>
      <c r="Y2440" s="184" t="str">
        <f t="shared" si="303"/>
        <v>L0009503</v>
      </c>
      <c r="Z2440" s="28"/>
      <c r="AA2440" s="28"/>
      <c r="AB2440" s="23"/>
    </row>
    <row r="2441" spans="1:28" ht="15">
      <c r="A2441" s="23" t="s">
        <v>8862</v>
      </c>
      <c r="B2441" s="23" t="s">
        <v>13</v>
      </c>
      <c r="C2441" s="2" t="s">
        <v>14</v>
      </c>
      <c r="D2441" s="23" t="s">
        <v>2564</v>
      </c>
      <c r="E2441" s="23" t="s">
        <v>2864</v>
      </c>
      <c r="F2441" s="23" t="s">
        <v>15</v>
      </c>
      <c r="G2441" s="23" t="s">
        <v>3478</v>
      </c>
      <c r="H2441" s="23" t="s">
        <v>3538</v>
      </c>
      <c r="I2441" s="2" t="s">
        <v>16</v>
      </c>
      <c r="J2441" s="81">
        <v>54.12</v>
      </c>
      <c r="K2441" s="76">
        <v>3.99</v>
      </c>
      <c r="L2441" s="80">
        <v>0.2</v>
      </c>
      <c r="M2441" s="78">
        <v>42083</v>
      </c>
      <c r="N2441" s="96" t="s">
        <v>3614</v>
      </c>
      <c r="O2441" s="23" t="s">
        <v>2526</v>
      </c>
      <c r="P2441" s="23" t="s">
        <v>3465</v>
      </c>
      <c r="Q2441" s="23" t="s">
        <v>3473</v>
      </c>
      <c r="R2441" s="23" t="str">
        <f t="shared" ref="R2441:R2504" si="307">_xlfn.TEXTJOIN("-",TRUE,F2441,G2441,P2441,Q2441,O2441)</f>
        <v>OK-Oklahoma-15N-9W-24</v>
      </c>
      <c r="S2441" s="23" t="str">
        <f t="shared" si="304"/>
        <v>15N-9W-24</v>
      </c>
      <c r="T2441" s="23" t="str">
        <f t="shared" si="305"/>
        <v>15</v>
      </c>
      <c r="U2441" s="23" t="str">
        <f t="shared" ref="U2441:U2504" si="308">RIGHT(P2441,1)</f>
        <v>N</v>
      </c>
      <c r="V2441" s="23" t="str">
        <f t="shared" si="306"/>
        <v>9</v>
      </c>
      <c r="W2441" s="23" t="str">
        <f t="shared" ref="W2441:W2504" si="309">RIGHT(Q2441,1)</f>
        <v>W</v>
      </c>
      <c r="X2441" s="23" t="str">
        <f t="shared" ref="X2441:X2504" si="310">LEFT(A2441,2)</f>
        <v>OK</v>
      </c>
      <c r="Y2441" s="184" t="str">
        <f t="shared" ref="Y2441:Y2504" si="311">MID(A2441,4,8)</f>
        <v>L0009504</v>
      </c>
      <c r="Z2441" s="28"/>
      <c r="AA2441" s="28"/>
      <c r="AB2441" s="23"/>
    </row>
    <row r="2442" spans="1:28" ht="15">
      <c r="A2442" s="2" t="s">
        <v>8863</v>
      </c>
      <c r="B2442" s="23" t="s">
        <v>13</v>
      </c>
      <c r="C2442" s="2" t="s">
        <v>14</v>
      </c>
      <c r="D2442" s="23" t="s">
        <v>2565</v>
      </c>
      <c r="E2442" s="2" t="s">
        <v>111</v>
      </c>
      <c r="F2442" s="23" t="s">
        <v>15</v>
      </c>
      <c r="G2442" s="23" t="s">
        <v>3478</v>
      </c>
      <c r="H2442" s="23" t="s">
        <v>3538</v>
      </c>
      <c r="I2442" s="2" t="s">
        <v>16</v>
      </c>
      <c r="J2442" s="81">
        <v>59.82</v>
      </c>
      <c r="K2442" s="76">
        <v>3.99</v>
      </c>
      <c r="L2442" s="80">
        <v>0.1875</v>
      </c>
      <c r="M2442" s="78">
        <v>44684</v>
      </c>
      <c r="N2442" s="96" t="s">
        <v>4278</v>
      </c>
      <c r="O2442" s="23" t="s">
        <v>2526</v>
      </c>
      <c r="P2442" s="23" t="s">
        <v>3465</v>
      </c>
      <c r="Q2442" s="23" t="s">
        <v>3473</v>
      </c>
      <c r="R2442" s="23" t="str">
        <f t="shared" si="307"/>
        <v>OK-Oklahoma-15N-9W-24</v>
      </c>
      <c r="S2442" s="23" t="str">
        <f t="shared" si="304"/>
        <v>15N-9W-24</v>
      </c>
      <c r="T2442" s="23" t="str">
        <f t="shared" si="305"/>
        <v>15</v>
      </c>
      <c r="U2442" s="23" t="str">
        <f t="shared" si="308"/>
        <v>N</v>
      </c>
      <c r="V2442" s="23" t="str">
        <f t="shared" si="306"/>
        <v>9</v>
      </c>
      <c r="W2442" s="23" t="str">
        <f t="shared" si="309"/>
        <v>W</v>
      </c>
      <c r="X2442" s="23" t="str">
        <f t="shared" si="310"/>
        <v>OK</v>
      </c>
      <c r="Y2442" s="184" t="str">
        <f t="shared" si="311"/>
        <v>L0009505</v>
      </c>
      <c r="Z2442" s="28"/>
      <c r="AA2442" s="28"/>
      <c r="AB2442" s="23"/>
    </row>
    <row r="2443" spans="1:28" ht="15">
      <c r="A2443" s="2" t="s">
        <v>8864</v>
      </c>
      <c r="B2443" s="23" t="s">
        <v>13</v>
      </c>
      <c r="C2443" s="2" t="s">
        <v>14</v>
      </c>
      <c r="D2443" s="23" t="s">
        <v>2566</v>
      </c>
      <c r="E2443" s="23" t="s">
        <v>201</v>
      </c>
      <c r="F2443" s="23" t="s">
        <v>15</v>
      </c>
      <c r="G2443" s="23" t="s">
        <v>3477</v>
      </c>
      <c r="H2443" s="23" t="s">
        <v>3536</v>
      </c>
      <c r="I2443" s="2" t="s">
        <v>16</v>
      </c>
      <c r="J2443" s="81">
        <v>77.06</v>
      </c>
      <c r="K2443" s="76">
        <v>0.83</v>
      </c>
      <c r="L2443" s="80">
        <v>0.125</v>
      </c>
      <c r="M2443" s="78">
        <v>41682</v>
      </c>
      <c r="N2443" s="96" t="s">
        <v>6029</v>
      </c>
      <c r="O2443" s="23" t="s">
        <v>113</v>
      </c>
      <c r="P2443" s="23" t="s">
        <v>3465</v>
      </c>
      <c r="Q2443" s="23" t="s">
        <v>3471</v>
      </c>
      <c r="R2443" s="23" t="str">
        <f t="shared" si="307"/>
        <v>OK-Canadian-15N-7W-2</v>
      </c>
      <c r="S2443" s="23" t="str">
        <f t="shared" si="304"/>
        <v>15N-7W-2</v>
      </c>
      <c r="T2443" s="23" t="str">
        <f t="shared" si="305"/>
        <v>15</v>
      </c>
      <c r="U2443" s="23" t="str">
        <f t="shared" si="308"/>
        <v>N</v>
      </c>
      <c r="V2443" s="23" t="str">
        <f t="shared" si="306"/>
        <v>7</v>
      </c>
      <c r="W2443" s="23" t="str">
        <f t="shared" si="309"/>
        <v>W</v>
      </c>
      <c r="X2443" s="23" t="str">
        <f t="shared" si="310"/>
        <v>OK</v>
      </c>
      <c r="Y2443" s="184" t="str">
        <f t="shared" si="311"/>
        <v>L0009506</v>
      </c>
      <c r="Z2443" s="28"/>
      <c r="AA2443" s="28"/>
      <c r="AB2443" s="23"/>
    </row>
    <row r="2444" spans="1:28" ht="15">
      <c r="A2444" s="23" t="s">
        <v>8865</v>
      </c>
      <c r="B2444" s="23" t="s">
        <v>13</v>
      </c>
      <c r="C2444" s="2" t="s">
        <v>14</v>
      </c>
      <c r="D2444" s="23" t="s">
        <v>2567</v>
      </c>
      <c r="E2444" s="2" t="s">
        <v>354</v>
      </c>
      <c r="F2444" s="23" t="s">
        <v>15</v>
      </c>
      <c r="G2444" s="23" t="s">
        <v>3477</v>
      </c>
      <c r="H2444" s="23" t="s">
        <v>3536</v>
      </c>
      <c r="I2444" s="2" t="s">
        <v>16</v>
      </c>
      <c r="J2444" s="81">
        <v>77.849999999999994</v>
      </c>
      <c r="K2444" s="76">
        <v>0.83</v>
      </c>
      <c r="L2444" s="80">
        <v>0.125</v>
      </c>
      <c r="M2444" s="78">
        <v>41696</v>
      </c>
      <c r="N2444" s="96" t="s">
        <v>6030</v>
      </c>
      <c r="O2444" s="23" t="s">
        <v>113</v>
      </c>
      <c r="P2444" s="23" t="s">
        <v>3465</v>
      </c>
      <c r="Q2444" s="23" t="s">
        <v>3471</v>
      </c>
      <c r="R2444" s="23" t="str">
        <f t="shared" si="307"/>
        <v>OK-Canadian-15N-7W-2</v>
      </c>
      <c r="S2444" s="23" t="str">
        <f t="shared" si="304"/>
        <v>15N-7W-2</v>
      </c>
      <c r="T2444" s="23" t="str">
        <f t="shared" si="305"/>
        <v>15</v>
      </c>
      <c r="U2444" s="23" t="str">
        <f t="shared" si="308"/>
        <v>N</v>
      </c>
      <c r="V2444" s="23" t="str">
        <f t="shared" si="306"/>
        <v>7</v>
      </c>
      <c r="W2444" s="23" t="str">
        <f t="shared" si="309"/>
        <v>W</v>
      </c>
      <c r="X2444" s="23" t="str">
        <f t="shared" si="310"/>
        <v>OK</v>
      </c>
      <c r="Y2444" s="184" t="str">
        <f t="shared" si="311"/>
        <v>L0009507</v>
      </c>
      <c r="Z2444" s="28"/>
      <c r="AA2444" s="28"/>
      <c r="AB2444" s="23"/>
    </row>
    <row r="2445" spans="1:28" ht="15">
      <c r="A2445" s="2" t="s">
        <v>8866</v>
      </c>
      <c r="B2445" s="23" t="s">
        <v>13</v>
      </c>
      <c r="C2445" s="2" t="s">
        <v>14</v>
      </c>
      <c r="D2445" s="23" t="s">
        <v>2568</v>
      </c>
      <c r="E2445" s="2" t="s">
        <v>215</v>
      </c>
      <c r="F2445" s="23" t="s">
        <v>15</v>
      </c>
      <c r="G2445" s="23" t="s">
        <v>3477</v>
      </c>
      <c r="H2445" s="23" t="s">
        <v>3527</v>
      </c>
      <c r="I2445" s="2" t="s">
        <v>16</v>
      </c>
      <c r="J2445" s="81">
        <v>74.88</v>
      </c>
      <c r="K2445" s="76">
        <v>0.96</v>
      </c>
      <c r="L2445" s="80">
        <v>0.2</v>
      </c>
      <c r="M2445" s="78">
        <v>42157</v>
      </c>
      <c r="N2445" s="96" t="s">
        <v>6031</v>
      </c>
      <c r="O2445" s="23" t="s">
        <v>177</v>
      </c>
      <c r="P2445" s="23" t="s">
        <v>3465</v>
      </c>
      <c r="Q2445" s="23" t="s">
        <v>3471</v>
      </c>
      <c r="R2445" s="23" t="str">
        <f t="shared" si="307"/>
        <v>OK-Canadian-15N-7W-18</v>
      </c>
      <c r="S2445" s="23" t="str">
        <f t="shared" si="304"/>
        <v>15N-7W-18</v>
      </c>
      <c r="T2445" s="23" t="str">
        <f t="shared" si="305"/>
        <v>15</v>
      </c>
      <c r="U2445" s="23" t="str">
        <f t="shared" si="308"/>
        <v>N</v>
      </c>
      <c r="V2445" s="23" t="str">
        <f t="shared" si="306"/>
        <v>7</v>
      </c>
      <c r="W2445" s="23" t="str">
        <f t="shared" si="309"/>
        <v>W</v>
      </c>
      <c r="X2445" s="23" t="str">
        <f t="shared" si="310"/>
        <v>OK</v>
      </c>
      <c r="Y2445" s="184" t="str">
        <f t="shared" si="311"/>
        <v>L0009508</v>
      </c>
      <c r="Z2445" s="28"/>
      <c r="AA2445" s="28"/>
      <c r="AB2445" s="23"/>
    </row>
    <row r="2446" spans="1:28" ht="15">
      <c r="A2446" s="2" t="s">
        <v>8867</v>
      </c>
      <c r="B2446" s="23" t="s">
        <v>13</v>
      </c>
      <c r="C2446" s="2" t="s">
        <v>14</v>
      </c>
      <c r="D2446" s="23" t="s">
        <v>2569</v>
      </c>
      <c r="E2446" s="23" t="s">
        <v>3126</v>
      </c>
      <c r="F2446" s="23" t="s">
        <v>15</v>
      </c>
      <c r="G2446" s="23" t="s">
        <v>3477</v>
      </c>
      <c r="H2446" s="23" t="s">
        <v>3527</v>
      </c>
      <c r="I2446" s="2" t="s">
        <v>16</v>
      </c>
      <c r="J2446" s="81">
        <v>112.2</v>
      </c>
      <c r="K2446" s="76">
        <v>2.86</v>
      </c>
      <c r="L2446" s="80">
        <v>0.2</v>
      </c>
      <c r="M2446" s="78">
        <v>44679</v>
      </c>
      <c r="N2446" s="96" t="s">
        <v>6031</v>
      </c>
      <c r="O2446" s="23" t="s">
        <v>233</v>
      </c>
      <c r="P2446" s="23" t="s">
        <v>3465</v>
      </c>
      <c r="Q2446" s="23" t="s">
        <v>3471</v>
      </c>
      <c r="R2446" s="23" t="str">
        <f t="shared" si="307"/>
        <v>OK-Canadian-15N-7W-19</v>
      </c>
      <c r="S2446" s="23" t="str">
        <f t="shared" si="304"/>
        <v>15N-7W-19</v>
      </c>
      <c r="T2446" s="23" t="str">
        <f t="shared" si="305"/>
        <v>15</v>
      </c>
      <c r="U2446" s="23" t="str">
        <f t="shared" si="308"/>
        <v>N</v>
      </c>
      <c r="V2446" s="23" t="str">
        <f t="shared" si="306"/>
        <v>7</v>
      </c>
      <c r="W2446" s="23" t="str">
        <f t="shared" si="309"/>
        <v>W</v>
      </c>
      <c r="X2446" s="23" t="str">
        <f t="shared" si="310"/>
        <v>OK</v>
      </c>
      <c r="Y2446" s="184" t="str">
        <f t="shared" si="311"/>
        <v>L0009509</v>
      </c>
      <c r="Z2446" s="28"/>
      <c r="AA2446" s="28"/>
      <c r="AB2446" s="23"/>
    </row>
    <row r="2447" spans="1:28" ht="15">
      <c r="A2447" s="23" t="s">
        <v>8868</v>
      </c>
      <c r="B2447" s="23" t="s">
        <v>13</v>
      </c>
      <c r="C2447" s="2" t="s">
        <v>14</v>
      </c>
      <c r="D2447" s="23" t="s">
        <v>2570</v>
      </c>
      <c r="E2447" s="2" t="s">
        <v>766</v>
      </c>
      <c r="F2447" s="23" t="s">
        <v>15</v>
      </c>
      <c r="G2447" s="23" t="s">
        <v>3477</v>
      </c>
      <c r="H2447" s="23" t="s">
        <v>3527</v>
      </c>
      <c r="I2447" s="2" t="s">
        <v>16</v>
      </c>
      <c r="J2447" s="81">
        <v>124.59</v>
      </c>
      <c r="K2447" s="76">
        <v>2.86</v>
      </c>
      <c r="L2447" s="80">
        <v>0.2</v>
      </c>
      <c r="M2447" s="78">
        <v>41675</v>
      </c>
      <c r="N2447" s="96" t="s">
        <v>6032</v>
      </c>
      <c r="O2447" s="23" t="s">
        <v>233</v>
      </c>
      <c r="P2447" s="23" t="s">
        <v>3465</v>
      </c>
      <c r="Q2447" s="23" t="s">
        <v>3471</v>
      </c>
      <c r="R2447" s="23" t="str">
        <f t="shared" si="307"/>
        <v>OK-Canadian-15N-7W-19</v>
      </c>
      <c r="S2447" s="23" t="str">
        <f t="shared" si="304"/>
        <v>15N-7W-19</v>
      </c>
      <c r="T2447" s="23" t="str">
        <f t="shared" si="305"/>
        <v>15</v>
      </c>
      <c r="U2447" s="23" t="str">
        <f t="shared" si="308"/>
        <v>N</v>
      </c>
      <c r="V2447" s="23" t="str">
        <f t="shared" si="306"/>
        <v>7</v>
      </c>
      <c r="W2447" s="23" t="str">
        <f t="shared" si="309"/>
        <v>W</v>
      </c>
      <c r="X2447" s="23" t="str">
        <f t="shared" si="310"/>
        <v>OK</v>
      </c>
      <c r="Y2447" s="184" t="str">
        <f t="shared" si="311"/>
        <v>L0009510</v>
      </c>
      <c r="Z2447" s="28"/>
      <c r="AA2447" s="28"/>
      <c r="AB2447" s="23"/>
    </row>
    <row r="2448" spans="1:28" ht="15">
      <c r="A2448" s="2" t="s">
        <v>8869</v>
      </c>
      <c r="B2448" s="23" t="s">
        <v>13</v>
      </c>
      <c r="C2448" s="2" t="s">
        <v>14</v>
      </c>
      <c r="D2448" s="23" t="s">
        <v>2571</v>
      </c>
      <c r="E2448" s="23" t="s">
        <v>1502</v>
      </c>
      <c r="F2448" s="23" t="s">
        <v>15</v>
      </c>
      <c r="G2448" s="23" t="s">
        <v>3477</v>
      </c>
      <c r="H2448" s="23" t="s">
        <v>3536</v>
      </c>
      <c r="I2448" s="2" t="s">
        <v>16</v>
      </c>
      <c r="J2448" s="81">
        <v>119.04</v>
      </c>
      <c r="K2448" s="76">
        <v>5.05</v>
      </c>
      <c r="L2448" s="80">
        <v>0.2</v>
      </c>
      <c r="M2448" s="78">
        <v>41700</v>
      </c>
      <c r="N2448" s="96" t="s">
        <v>6033</v>
      </c>
      <c r="O2448" s="23" t="s">
        <v>113</v>
      </c>
      <c r="P2448" s="23" t="s">
        <v>3465</v>
      </c>
      <c r="Q2448" s="23" t="s">
        <v>3471</v>
      </c>
      <c r="R2448" s="23" t="str">
        <f t="shared" si="307"/>
        <v>OK-Canadian-15N-7W-2</v>
      </c>
      <c r="S2448" s="23" t="str">
        <f t="shared" si="304"/>
        <v>15N-7W-2</v>
      </c>
      <c r="T2448" s="23" t="str">
        <f t="shared" si="305"/>
        <v>15</v>
      </c>
      <c r="U2448" s="23" t="str">
        <f t="shared" si="308"/>
        <v>N</v>
      </c>
      <c r="V2448" s="23" t="str">
        <f t="shared" si="306"/>
        <v>7</v>
      </c>
      <c r="W2448" s="23" t="str">
        <f t="shared" si="309"/>
        <v>W</v>
      </c>
      <c r="X2448" s="23" t="str">
        <f t="shared" si="310"/>
        <v>OK</v>
      </c>
      <c r="Y2448" s="184" t="str">
        <f t="shared" si="311"/>
        <v>L0009511</v>
      </c>
      <c r="Z2448" s="28"/>
      <c r="AA2448" s="28"/>
      <c r="AB2448" s="23"/>
    </row>
    <row r="2449" spans="1:28" ht="15">
      <c r="A2449" s="2" t="s">
        <v>8870</v>
      </c>
      <c r="B2449" s="23" t="s">
        <v>13</v>
      </c>
      <c r="C2449" s="2" t="s">
        <v>14</v>
      </c>
      <c r="D2449" s="23" t="s">
        <v>154</v>
      </c>
      <c r="E2449" s="2" t="s">
        <v>766</v>
      </c>
      <c r="F2449" s="23" t="s">
        <v>15</v>
      </c>
      <c r="G2449" s="23" t="s">
        <v>3477</v>
      </c>
      <c r="H2449" s="23" t="s">
        <v>3536</v>
      </c>
      <c r="I2449" s="2" t="s">
        <v>16</v>
      </c>
      <c r="J2449" s="81">
        <v>39.35</v>
      </c>
      <c r="K2449" s="76">
        <v>0.32</v>
      </c>
      <c r="L2449" s="80">
        <v>0.2</v>
      </c>
      <c r="M2449" s="78">
        <v>42170</v>
      </c>
      <c r="N2449" s="96" t="s">
        <v>6034</v>
      </c>
      <c r="O2449" s="23" t="s">
        <v>113</v>
      </c>
      <c r="P2449" s="23" t="s">
        <v>3465</v>
      </c>
      <c r="Q2449" s="23" t="s">
        <v>3471</v>
      </c>
      <c r="R2449" s="23" t="str">
        <f t="shared" si="307"/>
        <v>OK-Canadian-15N-7W-2</v>
      </c>
      <c r="S2449" s="23" t="str">
        <f t="shared" si="304"/>
        <v>15N-7W-2</v>
      </c>
      <c r="T2449" s="23" t="str">
        <f t="shared" si="305"/>
        <v>15</v>
      </c>
      <c r="U2449" s="23" t="str">
        <f t="shared" si="308"/>
        <v>N</v>
      </c>
      <c r="V2449" s="23" t="str">
        <f t="shared" si="306"/>
        <v>7</v>
      </c>
      <c r="W2449" s="23" t="str">
        <f t="shared" si="309"/>
        <v>W</v>
      </c>
      <c r="X2449" s="23" t="str">
        <f t="shared" si="310"/>
        <v>OK</v>
      </c>
      <c r="Y2449" s="184" t="str">
        <f t="shared" si="311"/>
        <v>L0009512</v>
      </c>
      <c r="Z2449" s="28"/>
      <c r="AA2449" s="28"/>
      <c r="AB2449" s="23"/>
    </row>
    <row r="2450" spans="1:28" ht="15">
      <c r="A2450" s="23" t="s">
        <v>8871</v>
      </c>
      <c r="B2450" s="23" t="s">
        <v>13</v>
      </c>
      <c r="C2450" s="2" t="s">
        <v>14</v>
      </c>
      <c r="D2450" s="23" t="s">
        <v>2572</v>
      </c>
      <c r="E2450" s="23" t="s">
        <v>1274</v>
      </c>
      <c r="F2450" s="23" t="s">
        <v>15</v>
      </c>
      <c r="G2450" s="23" t="s">
        <v>3477</v>
      </c>
      <c r="H2450" s="23" t="s">
        <v>3536</v>
      </c>
      <c r="I2450" s="2" t="s">
        <v>16</v>
      </c>
      <c r="J2450" s="81">
        <v>41.49</v>
      </c>
      <c r="K2450" s="76">
        <v>5.05</v>
      </c>
      <c r="L2450" s="80">
        <v>0.2</v>
      </c>
      <c r="M2450" s="78">
        <v>44690</v>
      </c>
      <c r="N2450" s="96" t="s">
        <v>6035</v>
      </c>
      <c r="O2450" s="23" t="s">
        <v>113</v>
      </c>
      <c r="P2450" s="23" t="s">
        <v>3465</v>
      </c>
      <c r="Q2450" s="23" t="s">
        <v>3471</v>
      </c>
      <c r="R2450" s="23" t="str">
        <f t="shared" si="307"/>
        <v>OK-Canadian-15N-7W-2</v>
      </c>
      <c r="S2450" s="23" t="str">
        <f t="shared" si="304"/>
        <v>15N-7W-2</v>
      </c>
      <c r="T2450" s="23" t="str">
        <f t="shared" si="305"/>
        <v>15</v>
      </c>
      <c r="U2450" s="23" t="str">
        <f t="shared" si="308"/>
        <v>N</v>
      </c>
      <c r="V2450" s="23" t="str">
        <f t="shared" si="306"/>
        <v>7</v>
      </c>
      <c r="W2450" s="23" t="str">
        <f t="shared" si="309"/>
        <v>W</v>
      </c>
      <c r="X2450" s="23" t="str">
        <f t="shared" si="310"/>
        <v>OK</v>
      </c>
      <c r="Y2450" s="184" t="str">
        <f t="shared" si="311"/>
        <v>L0009513</v>
      </c>
      <c r="Z2450" s="28"/>
      <c r="AA2450" s="28"/>
      <c r="AB2450" s="23"/>
    </row>
    <row r="2451" spans="1:28" ht="15">
      <c r="A2451" s="2" t="s">
        <v>8872</v>
      </c>
      <c r="B2451" s="23" t="s">
        <v>13</v>
      </c>
      <c r="C2451" s="2" t="s">
        <v>14</v>
      </c>
      <c r="D2451" s="23" t="s">
        <v>2573</v>
      </c>
      <c r="E2451" s="2" t="s">
        <v>1177</v>
      </c>
      <c r="F2451" s="23" t="s">
        <v>15</v>
      </c>
      <c r="G2451" s="23" t="s">
        <v>3477</v>
      </c>
      <c r="H2451" s="23" t="s">
        <v>3536</v>
      </c>
      <c r="I2451" s="2" t="s">
        <v>16</v>
      </c>
      <c r="J2451" s="81">
        <v>40.590000000000003</v>
      </c>
      <c r="K2451" s="76">
        <v>3.95</v>
      </c>
      <c r="L2451" s="80">
        <v>0.2</v>
      </c>
      <c r="M2451" s="78">
        <v>41686</v>
      </c>
      <c r="N2451" s="96" t="s">
        <v>6036</v>
      </c>
      <c r="O2451" s="23" t="s">
        <v>113</v>
      </c>
      <c r="P2451" s="23" t="s">
        <v>3465</v>
      </c>
      <c r="Q2451" s="23" t="s">
        <v>3471</v>
      </c>
      <c r="R2451" s="23" t="str">
        <f t="shared" si="307"/>
        <v>OK-Canadian-15N-7W-2</v>
      </c>
      <c r="S2451" s="23" t="str">
        <f t="shared" si="304"/>
        <v>15N-7W-2</v>
      </c>
      <c r="T2451" s="23" t="str">
        <f t="shared" si="305"/>
        <v>15</v>
      </c>
      <c r="U2451" s="23" t="str">
        <f t="shared" si="308"/>
        <v>N</v>
      </c>
      <c r="V2451" s="23" t="str">
        <f t="shared" si="306"/>
        <v>7</v>
      </c>
      <c r="W2451" s="23" t="str">
        <f t="shared" si="309"/>
        <v>W</v>
      </c>
      <c r="X2451" s="23" t="str">
        <f t="shared" si="310"/>
        <v>OK</v>
      </c>
      <c r="Y2451" s="184" t="str">
        <f t="shared" si="311"/>
        <v>L0009514</v>
      </c>
      <c r="Z2451" s="28"/>
      <c r="AA2451" s="28"/>
      <c r="AB2451" s="23"/>
    </row>
    <row r="2452" spans="1:28" ht="15">
      <c r="A2452" s="2" t="s">
        <v>8873</v>
      </c>
      <c r="B2452" s="23" t="s">
        <v>13</v>
      </c>
      <c r="C2452" s="2" t="s">
        <v>14</v>
      </c>
      <c r="D2452" s="23" t="s">
        <v>2574</v>
      </c>
      <c r="E2452" s="23" t="s">
        <v>2864</v>
      </c>
      <c r="F2452" s="23" t="s">
        <v>15</v>
      </c>
      <c r="G2452" s="23" t="s">
        <v>3477</v>
      </c>
      <c r="H2452" s="23" t="s">
        <v>3536</v>
      </c>
      <c r="I2452" s="2" t="s">
        <v>16</v>
      </c>
      <c r="J2452" s="81">
        <v>41.05</v>
      </c>
      <c r="K2452" s="76">
        <v>3.95</v>
      </c>
      <c r="L2452" s="80">
        <v>0.2</v>
      </c>
      <c r="M2452" s="78">
        <v>41700</v>
      </c>
      <c r="N2452" s="96" t="s">
        <v>6037</v>
      </c>
      <c r="O2452" s="23" t="s">
        <v>113</v>
      </c>
      <c r="P2452" s="23" t="s">
        <v>3465</v>
      </c>
      <c r="Q2452" s="23" t="s">
        <v>3471</v>
      </c>
      <c r="R2452" s="23" t="str">
        <f t="shared" si="307"/>
        <v>OK-Canadian-15N-7W-2</v>
      </c>
      <c r="S2452" s="23" t="str">
        <f t="shared" si="304"/>
        <v>15N-7W-2</v>
      </c>
      <c r="T2452" s="23" t="str">
        <f t="shared" si="305"/>
        <v>15</v>
      </c>
      <c r="U2452" s="23" t="str">
        <f t="shared" si="308"/>
        <v>N</v>
      </c>
      <c r="V2452" s="23" t="str">
        <f t="shared" si="306"/>
        <v>7</v>
      </c>
      <c r="W2452" s="23" t="str">
        <f t="shared" si="309"/>
        <v>W</v>
      </c>
      <c r="X2452" s="23" t="str">
        <f t="shared" si="310"/>
        <v>OK</v>
      </c>
      <c r="Y2452" s="184" t="str">
        <f t="shared" si="311"/>
        <v>L0009515</v>
      </c>
      <c r="Z2452" s="28"/>
      <c r="AA2452" s="28"/>
      <c r="AB2452" s="23"/>
    </row>
    <row r="2453" spans="1:28" ht="15">
      <c r="A2453" s="23" t="s">
        <v>8874</v>
      </c>
      <c r="B2453" s="23" t="s">
        <v>13</v>
      </c>
      <c r="C2453" s="2" t="s">
        <v>14</v>
      </c>
      <c r="D2453" s="23" t="s">
        <v>2575</v>
      </c>
      <c r="E2453" s="2" t="s">
        <v>215</v>
      </c>
      <c r="F2453" s="23" t="s">
        <v>15</v>
      </c>
      <c r="G2453" s="23" t="s">
        <v>3477</v>
      </c>
      <c r="H2453" s="23" t="s">
        <v>3527</v>
      </c>
      <c r="I2453" s="2" t="s">
        <v>16</v>
      </c>
      <c r="J2453" s="81">
        <v>167.36</v>
      </c>
      <c r="K2453" s="76">
        <v>2.54</v>
      </c>
      <c r="L2453" s="80">
        <v>0.2</v>
      </c>
      <c r="M2453" s="78">
        <v>42177</v>
      </c>
      <c r="N2453" s="94" t="s">
        <v>6038</v>
      </c>
      <c r="O2453" s="23" t="s">
        <v>177</v>
      </c>
      <c r="P2453" s="23" t="s">
        <v>3465</v>
      </c>
      <c r="Q2453" s="23" t="s">
        <v>3471</v>
      </c>
      <c r="R2453" s="23" t="str">
        <f t="shared" si="307"/>
        <v>OK-Canadian-15N-7W-18</v>
      </c>
      <c r="S2453" s="23" t="str">
        <f t="shared" si="304"/>
        <v>15N-7W-18</v>
      </c>
      <c r="T2453" s="23" t="str">
        <f t="shared" si="305"/>
        <v>15</v>
      </c>
      <c r="U2453" s="23" t="str">
        <f t="shared" si="308"/>
        <v>N</v>
      </c>
      <c r="V2453" s="23" t="str">
        <f t="shared" si="306"/>
        <v>7</v>
      </c>
      <c r="W2453" s="23" t="str">
        <f t="shared" si="309"/>
        <v>W</v>
      </c>
      <c r="X2453" s="23" t="str">
        <f t="shared" si="310"/>
        <v>OK</v>
      </c>
      <c r="Y2453" s="184" t="str">
        <f t="shared" si="311"/>
        <v>L0009516</v>
      </c>
      <c r="Z2453" s="28"/>
      <c r="AA2453" s="28"/>
      <c r="AB2453" s="23"/>
    </row>
    <row r="2454" spans="1:28" ht="15">
      <c r="A2454" s="2" t="s">
        <v>8875</v>
      </c>
      <c r="B2454" s="23" t="s">
        <v>13</v>
      </c>
      <c r="C2454" s="2" t="s">
        <v>14</v>
      </c>
      <c r="D2454" s="23" t="s">
        <v>2576</v>
      </c>
      <c r="E2454" s="23" t="s">
        <v>2207</v>
      </c>
      <c r="F2454" s="23" t="s">
        <v>15</v>
      </c>
      <c r="G2454" s="23" t="s">
        <v>3477</v>
      </c>
      <c r="H2454" s="23" t="s">
        <v>3527</v>
      </c>
      <c r="I2454" s="2" t="s">
        <v>16</v>
      </c>
      <c r="J2454" s="81">
        <v>156.99</v>
      </c>
      <c r="K2454" s="76">
        <v>2.54</v>
      </c>
      <c r="L2454" s="80">
        <v>0.2</v>
      </c>
      <c r="M2454" s="78">
        <v>44666</v>
      </c>
      <c r="N2454" s="96" t="s">
        <v>6039</v>
      </c>
      <c r="O2454" s="23" t="s">
        <v>177</v>
      </c>
      <c r="P2454" s="23" t="s">
        <v>3465</v>
      </c>
      <c r="Q2454" s="23" t="s">
        <v>3471</v>
      </c>
      <c r="R2454" s="23" t="str">
        <f t="shared" si="307"/>
        <v>OK-Canadian-15N-7W-18</v>
      </c>
      <c r="S2454" s="23" t="str">
        <f t="shared" si="304"/>
        <v>15N-7W-18</v>
      </c>
      <c r="T2454" s="23" t="str">
        <f t="shared" si="305"/>
        <v>15</v>
      </c>
      <c r="U2454" s="23" t="str">
        <f t="shared" si="308"/>
        <v>N</v>
      </c>
      <c r="V2454" s="23" t="str">
        <f t="shared" si="306"/>
        <v>7</v>
      </c>
      <c r="W2454" s="23" t="str">
        <f t="shared" si="309"/>
        <v>W</v>
      </c>
      <c r="X2454" s="23" t="str">
        <f t="shared" si="310"/>
        <v>OK</v>
      </c>
      <c r="Y2454" s="184" t="str">
        <f t="shared" si="311"/>
        <v>L0009517</v>
      </c>
      <c r="Z2454" s="28"/>
      <c r="AA2454" s="28"/>
      <c r="AB2454" s="23"/>
    </row>
    <row r="2455" spans="1:28" ht="15">
      <c r="A2455" s="2" t="s">
        <v>8876</v>
      </c>
      <c r="B2455" s="23" t="s">
        <v>13</v>
      </c>
      <c r="C2455" s="2" t="s">
        <v>14</v>
      </c>
      <c r="D2455" s="23" t="s">
        <v>2577</v>
      </c>
      <c r="E2455" s="2" t="s">
        <v>215</v>
      </c>
      <c r="F2455" s="23" t="s">
        <v>15</v>
      </c>
      <c r="G2455" s="23" t="s">
        <v>3477</v>
      </c>
      <c r="H2455" s="23" t="s">
        <v>3527</v>
      </c>
      <c r="I2455" s="2" t="s">
        <v>16</v>
      </c>
      <c r="J2455" s="81">
        <v>116.06</v>
      </c>
      <c r="K2455" s="76">
        <v>3.81</v>
      </c>
      <c r="L2455" s="80">
        <v>0.2</v>
      </c>
      <c r="M2455" s="78">
        <v>41693</v>
      </c>
      <c r="N2455" s="96" t="s">
        <v>6040</v>
      </c>
      <c r="O2455" s="23" t="s">
        <v>233</v>
      </c>
      <c r="P2455" s="23" t="s">
        <v>3465</v>
      </c>
      <c r="Q2455" s="23" t="s">
        <v>3471</v>
      </c>
      <c r="R2455" s="23" t="str">
        <f t="shared" si="307"/>
        <v>OK-Canadian-15N-7W-19</v>
      </c>
      <c r="S2455" s="23" t="str">
        <f t="shared" si="304"/>
        <v>15N-7W-19</v>
      </c>
      <c r="T2455" s="23" t="str">
        <f t="shared" si="305"/>
        <v>15</v>
      </c>
      <c r="U2455" s="23" t="str">
        <f t="shared" si="308"/>
        <v>N</v>
      </c>
      <c r="V2455" s="23" t="str">
        <f t="shared" si="306"/>
        <v>7</v>
      </c>
      <c r="W2455" s="23" t="str">
        <f t="shared" si="309"/>
        <v>W</v>
      </c>
      <c r="X2455" s="23" t="str">
        <f t="shared" si="310"/>
        <v>OK</v>
      </c>
      <c r="Y2455" s="184" t="str">
        <f t="shared" si="311"/>
        <v>L0009518</v>
      </c>
      <c r="Z2455" s="28"/>
      <c r="AA2455" s="28"/>
      <c r="AB2455" s="23"/>
    </row>
    <row r="2456" spans="1:28" ht="15">
      <c r="A2456" s="23" t="s">
        <v>8877</v>
      </c>
      <c r="B2456" s="23" t="s">
        <v>13</v>
      </c>
      <c r="C2456" s="2" t="s">
        <v>14</v>
      </c>
      <c r="D2456" s="23" t="s">
        <v>2578</v>
      </c>
      <c r="E2456" s="2" t="s">
        <v>1177</v>
      </c>
      <c r="F2456" s="23" t="s">
        <v>15</v>
      </c>
      <c r="G2456" s="23" t="s">
        <v>3478</v>
      </c>
      <c r="H2456" s="23" t="s">
        <v>3535</v>
      </c>
      <c r="I2456" s="2" t="s">
        <v>16</v>
      </c>
      <c r="J2456" s="81">
        <v>18.87</v>
      </c>
      <c r="K2456" s="76">
        <v>10</v>
      </c>
      <c r="L2456" s="80">
        <v>0.2</v>
      </c>
      <c r="M2456" s="78">
        <v>41718</v>
      </c>
      <c r="N2456" s="96" t="s">
        <v>4279</v>
      </c>
      <c r="O2456" s="23" t="s">
        <v>119</v>
      </c>
      <c r="P2456" s="23" t="s">
        <v>3465</v>
      </c>
      <c r="Q2456" s="23" t="s">
        <v>3473</v>
      </c>
      <c r="R2456" s="23" t="str">
        <f t="shared" si="307"/>
        <v>OK-Oklahoma-15N-9W-13</v>
      </c>
      <c r="S2456" s="23" t="str">
        <f t="shared" si="304"/>
        <v>15N-9W-13</v>
      </c>
      <c r="T2456" s="23" t="str">
        <f t="shared" si="305"/>
        <v>15</v>
      </c>
      <c r="U2456" s="23" t="str">
        <f t="shared" si="308"/>
        <v>N</v>
      </c>
      <c r="V2456" s="23" t="str">
        <f t="shared" si="306"/>
        <v>9</v>
      </c>
      <c r="W2456" s="23" t="str">
        <f t="shared" si="309"/>
        <v>W</v>
      </c>
      <c r="X2456" s="23" t="str">
        <f t="shared" si="310"/>
        <v>OK</v>
      </c>
      <c r="Y2456" s="184" t="str">
        <f t="shared" si="311"/>
        <v>L0009519</v>
      </c>
      <c r="Z2456" s="28"/>
      <c r="AA2456" s="28"/>
      <c r="AB2456" s="23"/>
    </row>
    <row r="2457" spans="1:28" ht="15">
      <c r="A2457" s="2" t="s">
        <v>8878</v>
      </c>
      <c r="B2457" s="23" t="s">
        <v>13</v>
      </c>
      <c r="C2457" s="2" t="s">
        <v>14</v>
      </c>
      <c r="D2457" s="23" t="s">
        <v>2579</v>
      </c>
      <c r="E2457" s="23" t="s">
        <v>2276</v>
      </c>
      <c r="F2457" s="23" t="s">
        <v>15</v>
      </c>
      <c r="G2457" s="23" t="s">
        <v>3478</v>
      </c>
      <c r="H2457" s="23" t="s">
        <v>3535</v>
      </c>
      <c r="I2457" s="2" t="s">
        <v>16</v>
      </c>
      <c r="J2457" s="81">
        <v>105.22</v>
      </c>
      <c r="K2457" s="76">
        <v>7.1994999999999996</v>
      </c>
      <c r="L2457" s="80">
        <v>0.2</v>
      </c>
      <c r="M2457" s="78">
        <v>42184</v>
      </c>
      <c r="N2457" s="96" t="s">
        <v>4280</v>
      </c>
      <c r="O2457" s="23" t="s">
        <v>119</v>
      </c>
      <c r="P2457" s="23" t="s">
        <v>3465</v>
      </c>
      <c r="Q2457" s="23" t="s">
        <v>3473</v>
      </c>
      <c r="R2457" s="23" t="str">
        <f t="shared" si="307"/>
        <v>OK-Oklahoma-15N-9W-13</v>
      </c>
      <c r="S2457" s="23" t="str">
        <f t="shared" si="304"/>
        <v>15N-9W-13</v>
      </c>
      <c r="T2457" s="23" t="str">
        <f t="shared" si="305"/>
        <v>15</v>
      </c>
      <c r="U2457" s="23" t="str">
        <f t="shared" si="308"/>
        <v>N</v>
      </c>
      <c r="V2457" s="23" t="str">
        <f t="shared" si="306"/>
        <v>9</v>
      </c>
      <c r="W2457" s="23" t="str">
        <f t="shared" si="309"/>
        <v>W</v>
      </c>
      <c r="X2457" s="23" t="str">
        <f t="shared" si="310"/>
        <v>OK</v>
      </c>
      <c r="Y2457" s="184" t="str">
        <f t="shared" si="311"/>
        <v>L0009520</v>
      </c>
      <c r="Z2457" s="28"/>
      <c r="AA2457" s="28"/>
      <c r="AB2457" s="23"/>
    </row>
    <row r="2458" spans="1:28" ht="15">
      <c r="A2458" s="2" t="s">
        <v>8879</v>
      </c>
      <c r="B2458" s="23" t="s">
        <v>13</v>
      </c>
      <c r="C2458" s="2" t="s">
        <v>14</v>
      </c>
      <c r="D2458" s="23" t="s">
        <v>2580</v>
      </c>
      <c r="E2458" s="2" t="s">
        <v>723</v>
      </c>
      <c r="F2458" s="23" t="s">
        <v>15</v>
      </c>
      <c r="G2458" s="23" t="s">
        <v>3477</v>
      </c>
      <c r="H2458" s="23" t="s">
        <v>3527</v>
      </c>
      <c r="I2458" s="2" t="s">
        <v>16</v>
      </c>
      <c r="J2458" s="81">
        <v>183.17</v>
      </c>
      <c r="K2458" s="76">
        <v>14.24</v>
      </c>
      <c r="L2458" s="80">
        <v>0.2</v>
      </c>
      <c r="M2458" s="78">
        <v>44708</v>
      </c>
      <c r="N2458" s="96" t="s">
        <v>6041</v>
      </c>
      <c r="O2458" s="23" t="s">
        <v>177</v>
      </c>
      <c r="P2458" s="23" t="s">
        <v>3465</v>
      </c>
      <c r="Q2458" s="23" t="s">
        <v>3471</v>
      </c>
      <c r="R2458" s="23" t="str">
        <f t="shared" si="307"/>
        <v>OK-Canadian-15N-7W-18</v>
      </c>
      <c r="S2458" s="23" t="str">
        <f t="shared" si="304"/>
        <v>15N-7W-18</v>
      </c>
      <c r="T2458" s="23" t="str">
        <f t="shared" si="305"/>
        <v>15</v>
      </c>
      <c r="U2458" s="23" t="str">
        <f t="shared" si="308"/>
        <v>N</v>
      </c>
      <c r="V2458" s="23" t="str">
        <f t="shared" si="306"/>
        <v>7</v>
      </c>
      <c r="W2458" s="23" t="str">
        <f t="shared" si="309"/>
        <v>W</v>
      </c>
      <c r="X2458" s="23" t="str">
        <f t="shared" si="310"/>
        <v>OK</v>
      </c>
      <c r="Y2458" s="184" t="str">
        <f t="shared" si="311"/>
        <v>L0009521</v>
      </c>
      <c r="Z2458" s="28"/>
      <c r="AA2458" s="28"/>
      <c r="AB2458" s="23"/>
    </row>
    <row r="2459" spans="1:28" ht="15">
      <c r="A2459" s="23" t="s">
        <v>8880</v>
      </c>
      <c r="B2459" s="23" t="s">
        <v>13</v>
      </c>
      <c r="C2459" s="2" t="s">
        <v>14</v>
      </c>
      <c r="D2459" s="23" t="s">
        <v>2581</v>
      </c>
      <c r="E2459" s="23" t="s">
        <v>1777</v>
      </c>
      <c r="F2459" s="23" t="s">
        <v>15</v>
      </c>
      <c r="G2459" s="23" t="s">
        <v>3477</v>
      </c>
      <c r="H2459" s="23" t="s">
        <v>3527</v>
      </c>
      <c r="I2459" s="2" t="s">
        <v>16</v>
      </c>
      <c r="J2459" s="81">
        <v>169.57</v>
      </c>
      <c r="K2459" s="76">
        <v>1</v>
      </c>
      <c r="L2459" s="80">
        <v>0.2</v>
      </c>
      <c r="M2459" s="78">
        <v>41704</v>
      </c>
      <c r="N2459" s="96" t="s">
        <v>6042</v>
      </c>
      <c r="O2459" s="23" t="s">
        <v>177</v>
      </c>
      <c r="P2459" s="23" t="s">
        <v>3465</v>
      </c>
      <c r="Q2459" s="23" t="s">
        <v>3471</v>
      </c>
      <c r="R2459" s="23" t="str">
        <f t="shared" si="307"/>
        <v>OK-Canadian-15N-7W-18</v>
      </c>
      <c r="S2459" s="23" t="str">
        <f t="shared" si="304"/>
        <v>15N-7W-18</v>
      </c>
      <c r="T2459" s="23" t="str">
        <f t="shared" si="305"/>
        <v>15</v>
      </c>
      <c r="U2459" s="23" t="str">
        <f t="shared" si="308"/>
        <v>N</v>
      </c>
      <c r="V2459" s="23" t="str">
        <f t="shared" si="306"/>
        <v>7</v>
      </c>
      <c r="W2459" s="23" t="str">
        <f t="shared" si="309"/>
        <v>W</v>
      </c>
      <c r="X2459" s="23" t="str">
        <f t="shared" si="310"/>
        <v>OK</v>
      </c>
      <c r="Y2459" s="184" t="str">
        <f t="shared" si="311"/>
        <v>L0009522</v>
      </c>
      <c r="Z2459" s="28"/>
      <c r="AA2459" s="28"/>
      <c r="AB2459" s="23"/>
    </row>
    <row r="2460" spans="1:28" ht="15">
      <c r="A2460" s="2" t="s">
        <v>8881</v>
      </c>
      <c r="B2460" s="23" t="s">
        <v>13</v>
      </c>
      <c r="C2460" s="2" t="s">
        <v>14</v>
      </c>
      <c r="D2460" s="23" t="s">
        <v>2582</v>
      </c>
      <c r="E2460" s="23" t="s">
        <v>3188</v>
      </c>
      <c r="F2460" s="23" t="s">
        <v>15</v>
      </c>
      <c r="G2460" s="23" t="s">
        <v>3477</v>
      </c>
      <c r="H2460" s="23" t="s">
        <v>3536</v>
      </c>
      <c r="I2460" s="2" t="s">
        <v>16</v>
      </c>
      <c r="J2460" s="81">
        <v>37.21</v>
      </c>
      <c r="K2460" s="76">
        <v>20.12</v>
      </c>
      <c r="L2460" s="80">
        <v>0.2</v>
      </c>
      <c r="M2460" s="78">
        <v>41710</v>
      </c>
      <c r="N2460" s="96" t="s">
        <v>6043</v>
      </c>
      <c r="O2460" s="23" t="s">
        <v>113</v>
      </c>
      <c r="P2460" s="23" t="s">
        <v>3465</v>
      </c>
      <c r="Q2460" s="23" t="s">
        <v>3471</v>
      </c>
      <c r="R2460" s="23" t="str">
        <f t="shared" si="307"/>
        <v>OK-Canadian-15N-7W-2</v>
      </c>
      <c r="S2460" s="23" t="str">
        <f t="shared" si="304"/>
        <v>15N-7W-2</v>
      </c>
      <c r="T2460" s="23" t="str">
        <f t="shared" si="305"/>
        <v>15</v>
      </c>
      <c r="U2460" s="23" t="str">
        <f t="shared" si="308"/>
        <v>N</v>
      </c>
      <c r="V2460" s="23" t="str">
        <f t="shared" si="306"/>
        <v>7</v>
      </c>
      <c r="W2460" s="23" t="str">
        <f t="shared" si="309"/>
        <v>W</v>
      </c>
      <c r="X2460" s="23" t="str">
        <f t="shared" si="310"/>
        <v>OK</v>
      </c>
      <c r="Y2460" s="184" t="str">
        <f t="shared" si="311"/>
        <v>L0009523</v>
      </c>
      <c r="Z2460" s="28"/>
      <c r="AA2460" s="28"/>
      <c r="AB2460" s="23"/>
    </row>
    <row r="2461" spans="1:28" ht="15">
      <c r="A2461" s="2" t="s">
        <v>8882</v>
      </c>
      <c r="B2461" s="23" t="s">
        <v>13</v>
      </c>
      <c r="C2461" s="2" t="s">
        <v>14</v>
      </c>
      <c r="D2461" s="23" t="s">
        <v>2583</v>
      </c>
      <c r="E2461" s="2" t="s">
        <v>1177</v>
      </c>
      <c r="F2461" s="23" t="s">
        <v>15</v>
      </c>
      <c r="G2461" s="23" t="s">
        <v>3477</v>
      </c>
      <c r="H2461" s="23" t="s">
        <v>3527</v>
      </c>
      <c r="I2461" s="2" t="s">
        <v>16</v>
      </c>
      <c r="J2461" s="81">
        <v>3.73</v>
      </c>
      <c r="K2461" s="76">
        <v>0.15</v>
      </c>
      <c r="L2461" s="80">
        <v>0.2</v>
      </c>
      <c r="M2461" s="78">
        <v>42198</v>
      </c>
      <c r="N2461" s="96" t="s">
        <v>6044</v>
      </c>
      <c r="O2461" s="23" t="s">
        <v>233</v>
      </c>
      <c r="P2461" s="23" t="s">
        <v>3465</v>
      </c>
      <c r="Q2461" s="23" t="s">
        <v>3471</v>
      </c>
      <c r="R2461" s="23" t="str">
        <f t="shared" si="307"/>
        <v>OK-Canadian-15N-7W-19</v>
      </c>
      <c r="S2461" s="23" t="str">
        <f t="shared" si="304"/>
        <v>15N-7W-19</v>
      </c>
      <c r="T2461" s="23" t="str">
        <f t="shared" si="305"/>
        <v>15</v>
      </c>
      <c r="U2461" s="23" t="str">
        <f t="shared" si="308"/>
        <v>N</v>
      </c>
      <c r="V2461" s="23" t="str">
        <f t="shared" si="306"/>
        <v>7</v>
      </c>
      <c r="W2461" s="23" t="str">
        <f t="shared" si="309"/>
        <v>W</v>
      </c>
      <c r="X2461" s="23" t="str">
        <f t="shared" si="310"/>
        <v>OK</v>
      </c>
      <c r="Y2461" s="184" t="str">
        <f t="shared" si="311"/>
        <v>L0009524</v>
      </c>
      <c r="Z2461" s="28"/>
      <c r="AA2461" s="28"/>
      <c r="AB2461" s="23"/>
    </row>
    <row r="2462" spans="1:28" ht="15">
      <c r="A2462" s="23" t="s">
        <v>8883</v>
      </c>
      <c r="B2462" s="23" t="s">
        <v>13</v>
      </c>
      <c r="C2462" s="2" t="s">
        <v>14</v>
      </c>
      <c r="D2462" s="23" t="s">
        <v>2584</v>
      </c>
      <c r="E2462" s="23" t="s">
        <v>2552</v>
      </c>
      <c r="F2462" s="23" t="s">
        <v>15</v>
      </c>
      <c r="G2462" s="23" t="s">
        <v>3478</v>
      </c>
      <c r="H2462" s="23" t="s">
        <v>3538</v>
      </c>
      <c r="I2462" s="2" t="s">
        <v>16</v>
      </c>
      <c r="J2462" s="81">
        <v>122.61</v>
      </c>
      <c r="K2462" s="76">
        <v>30</v>
      </c>
      <c r="L2462" s="80">
        <v>0.2</v>
      </c>
      <c r="M2462" s="78">
        <v>44712</v>
      </c>
      <c r="N2462" s="96" t="s">
        <v>3586</v>
      </c>
      <c r="O2462" s="23" t="s">
        <v>2526</v>
      </c>
      <c r="P2462" s="23" t="s">
        <v>3465</v>
      </c>
      <c r="Q2462" s="23" t="s">
        <v>3473</v>
      </c>
      <c r="R2462" s="23" t="str">
        <f t="shared" si="307"/>
        <v>OK-Oklahoma-15N-9W-24</v>
      </c>
      <c r="S2462" s="23" t="str">
        <f t="shared" si="304"/>
        <v>15N-9W-24</v>
      </c>
      <c r="T2462" s="23" t="str">
        <f t="shared" si="305"/>
        <v>15</v>
      </c>
      <c r="U2462" s="23" t="str">
        <f t="shared" si="308"/>
        <v>N</v>
      </c>
      <c r="V2462" s="23" t="str">
        <f t="shared" si="306"/>
        <v>9</v>
      </c>
      <c r="W2462" s="23" t="str">
        <f t="shared" si="309"/>
        <v>W</v>
      </c>
      <c r="X2462" s="23" t="str">
        <f t="shared" si="310"/>
        <v>OK</v>
      </c>
      <c r="Y2462" s="184" t="str">
        <f t="shared" si="311"/>
        <v>L0009525</v>
      </c>
      <c r="Z2462" s="28"/>
      <c r="AA2462" s="28"/>
      <c r="AB2462" s="23"/>
    </row>
    <row r="2463" spans="1:28" ht="15">
      <c r="A2463" s="2" t="s">
        <v>8884</v>
      </c>
      <c r="B2463" s="23" t="s">
        <v>13</v>
      </c>
      <c r="C2463" s="2" t="s">
        <v>14</v>
      </c>
      <c r="D2463" s="23" t="s">
        <v>2585</v>
      </c>
      <c r="E2463" s="2" t="s">
        <v>1177</v>
      </c>
      <c r="F2463" s="23" t="s">
        <v>15</v>
      </c>
      <c r="G2463" s="23" t="s">
        <v>3477</v>
      </c>
      <c r="H2463" s="23" t="s">
        <v>3536</v>
      </c>
      <c r="I2463" s="2" t="s">
        <v>16</v>
      </c>
      <c r="J2463" s="81">
        <v>12.3</v>
      </c>
      <c r="K2463" s="76">
        <v>2.52</v>
      </c>
      <c r="L2463" s="80">
        <v>0.1875</v>
      </c>
      <c r="M2463" s="78">
        <v>41711</v>
      </c>
      <c r="N2463" s="96" t="s">
        <v>6045</v>
      </c>
      <c r="O2463" s="23" t="s">
        <v>113</v>
      </c>
      <c r="P2463" s="23" t="s">
        <v>3465</v>
      </c>
      <c r="Q2463" s="23" t="s">
        <v>3471</v>
      </c>
      <c r="R2463" s="23" t="str">
        <f t="shared" si="307"/>
        <v>OK-Canadian-15N-7W-2</v>
      </c>
      <c r="S2463" s="23" t="str">
        <f t="shared" si="304"/>
        <v>15N-7W-2</v>
      </c>
      <c r="T2463" s="23" t="str">
        <f t="shared" si="305"/>
        <v>15</v>
      </c>
      <c r="U2463" s="23" t="str">
        <f t="shared" si="308"/>
        <v>N</v>
      </c>
      <c r="V2463" s="23" t="str">
        <f t="shared" si="306"/>
        <v>7</v>
      </c>
      <c r="W2463" s="23" t="str">
        <f t="shared" si="309"/>
        <v>W</v>
      </c>
      <c r="X2463" s="23" t="str">
        <f t="shared" si="310"/>
        <v>OK</v>
      </c>
      <c r="Y2463" s="184" t="str">
        <f t="shared" si="311"/>
        <v>L0009526</v>
      </c>
      <c r="Z2463" s="28"/>
      <c r="AA2463" s="28"/>
      <c r="AB2463" s="23"/>
    </row>
    <row r="2464" spans="1:28" ht="15">
      <c r="A2464" s="2" t="s">
        <v>8885</v>
      </c>
      <c r="B2464" s="23" t="s">
        <v>13</v>
      </c>
      <c r="C2464" s="2" t="s">
        <v>14</v>
      </c>
      <c r="D2464" s="23" t="s">
        <v>2586</v>
      </c>
      <c r="E2464" s="2" t="s">
        <v>616</v>
      </c>
      <c r="F2464" s="23" t="s">
        <v>15</v>
      </c>
      <c r="G2464" s="23" t="s">
        <v>3477</v>
      </c>
      <c r="H2464" s="23" t="s">
        <v>3536</v>
      </c>
      <c r="I2464" s="2" t="s">
        <v>16</v>
      </c>
      <c r="J2464" s="81">
        <v>124.03</v>
      </c>
      <c r="K2464" s="76">
        <v>2.52</v>
      </c>
      <c r="L2464" s="80">
        <v>0.1875</v>
      </c>
      <c r="M2464" s="78">
        <v>41722</v>
      </c>
      <c r="N2464" s="96" t="s">
        <v>6046</v>
      </c>
      <c r="O2464" s="23" t="s">
        <v>113</v>
      </c>
      <c r="P2464" s="23" t="s">
        <v>3465</v>
      </c>
      <c r="Q2464" s="23" t="s">
        <v>3471</v>
      </c>
      <c r="R2464" s="23" t="str">
        <f t="shared" si="307"/>
        <v>OK-Canadian-15N-7W-2</v>
      </c>
      <c r="S2464" s="23" t="str">
        <f t="shared" si="304"/>
        <v>15N-7W-2</v>
      </c>
      <c r="T2464" s="23" t="str">
        <f t="shared" si="305"/>
        <v>15</v>
      </c>
      <c r="U2464" s="23" t="str">
        <f t="shared" si="308"/>
        <v>N</v>
      </c>
      <c r="V2464" s="23" t="str">
        <f t="shared" si="306"/>
        <v>7</v>
      </c>
      <c r="W2464" s="23" t="str">
        <f t="shared" si="309"/>
        <v>W</v>
      </c>
      <c r="X2464" s="23" t="str">
        <f t="shared" si="310"/>
        <v>OK</v>
      </c>
      <c r="Y2464" s="184" t="str">
        <f t="shared" si="311"/>
        <v>L0009527</v>
      </c>
      <c r="Z2464" s="28"/>
      <c r="AA2464" s="28"/>
      <c r="AB2464" s="23"/>
    </row>
    <row r="2465" spans="1:28" ht="15">
      <c r="A2465" s="23" t="s">
        <v>8886</v>
      </c>
      <c r="B2465" s="23" t="s">
        <v>13</v>
      </c>
      <c r="C2465" s="2" t="s">
        <v>14</v>
      </c>
      <c r="D2465" s="23" t="s">
        <v>2587</v>
      </c>
      <c r="E2465" s="2" t="s">
        <v>354</v>
      </c>
      <c r="F2465" s="23" t="s">
        <v>15</v>
      </c>
      <c r="G2465" s="23" t="s">
        <v>3478</v>
      </c>
      <c r="H2465" s="23" t="s">
        <v>3537</v>
      </c>
      <c r="I2465" s="2" t="s">
        <v>16</v>
      </c>
      <c r="J2465" s="81">
        <v>3.94</v>
      </c>
      <c r="K2465" s="76">
        <v>0.72</v>
      </c>
      <c r="L2465" s="80">
        <v>0.2</v>
      </c>
      <c r="M2465" s="78">
        <v>42068</v>
      </c>
      <c r="N2465" s="96" t="s">
        <v>4281</v>
      </c>
      <c r="O2465" s="23" t="s">
        <v>221</v>
      </c>
      <c r="P2465" s="23" t="s">
        <v>3465</v>
      </c>
      <c r="Q2465" s="23" t="s">
        <v>3473</v>
      </c>
      <c r="R2465" s="23" t="str">
        <f t="shared" si="307"/>
        <v>OK-Oklahoma-15N-9W-1</v>
      </c>
      <c r="S2465" s="23" t="str">
        <f t="shared" si="304"/>
        <v>15N-9W-1</v>
      </c>
      <c r="T2465" s="23" t="str">
        <f t="shared" si="305"/>
        <v>15</v>
      </c>
      <c r="U2465" s="23" t="str">
        <f t="shared" si="308"/>
        <v>N</v>
      </c>
      <c r="V2465" s="23" t="str">
        <f t="shared" si="306"/>
        <v>9</v>
      </c>
      <c r="W2465" s="23" t="str">
        <f t="shared" si="309"/>
        <v>W</v>
      </c>
      <c r="X2465" s="23" t="str">
        <f t="shared" si="310"/>
        <v>OK</v>
      </c>
      <c r="Y2465" s="184" t="str">
        <f t="shared" si="311"/>
        <v>L0009528</v>
      </c>
      <c r="Z2465" s="28"/>
      <c r="AA2465" s="28"/>
      <c r="AB2465" s="23"/>
    </row>
    <row r="2466" spans="1:28" ht="15">
      <c r="A2466" s="2" t="s">
        <v>8887</v>
      </c>
      <c r="B2466" s="23" t="s">
        <v>13</v>
      </c>
      <c r="C2466" s="2" t="s">
        <v>14</v>
      </c>
      <c r="D2466" s="23" t="s">
        <v>2588</v>
      </c>
      <c r="E2466" s="2" t="s">
        <v>354</v>
      </c>
      <c r="F2466" s="23" t="s">
        <v>15</v>
      </c>
      <c r="G2466" s="23" t="s">
        <v>3478</v>
      </c>
      <c r="H2466" s="23" t="s">
        <v>3538</v>
      </c>
      <c r="I2466" s="2" t="s">
        <v>16</v>
      </c>
      <c r="J2466" s="81">
        <v>118.97</v>
      </c>
      <c r="K2466" s="76">
        <v>30</v>
      </c>
      <c r="L2466" s="80">
        <v>0.2</v>
      </c>
      <c r="M2466" s="78">
        <v>44712</v>
      </c>
      <c r="N2466" s="96" t="s">
        <v>4282</v>
      </c>
      <c r="O2466" s="23" t="s">
        <v>2526</v>
      </c>
      <c r="P2466" s="23" t="s">
        <v>3465</v>
      </c>
      <c r="Q2466" s="23" t="s">
        <v>3473</v>
      </c>
      <c r="R2466" s="23" t="str">
        <f t="shared" si="307"/>
        <v>OK-Oklahoma-15N-9W-24</v>
      </c>
      <c r="S2466" s="23" t="str">
        <f t="shared" si="304"/>
        <v>15N-9W-24</v>
      </c>
      <c r="T2466" s="23" t="str">
        <f t="shared" si="305"/>
        <v>15</v>
      </c>
      <c r="U2466" s="23" t="str">
        <f t="shared" si="308"/>
        <v>N</v>
      </c>
      <c r="V2466" s="23" t="str">
        <f t="shared" si="306"/>
        <v>9</v>
      </c>
      <c r="W2466" s="23" t="str">
        <f t="shared" si="309"/>
        <v>W</v>
      </c>
      <c r="X2466" s="23" t="str">
        <f t="shared" si="310"/>
        <v>OK</v>
      </c>
      <c r="Y2466" s="184" t="str">
        <f t="shared" si="311"/>
        <v>L0009529</v>
      </c>
      <c r="Z2466" s="28"/>
      <c r="AA2466" s="28"/>
      <c r="AB2466" s="23"/>
    </row>
    <row r="2467" spans="1:28" ht="15">
      <c r="A2467" s="2" t="s">
        <v>8888</v>
      </c>
      <c r="B2467" s="23" t="s">
        <v>13</v>
      </c>
      <c r="C2467" s="2" t="s">
        <v>14</v>
      </c>
      <c r="D2467" s="23" t="s">
        <v>2589</v>
      </c>
      <c r="E2467" s="2" t="s">
        <v>723</v>
      </c>
      <c r="F2467" s="23" t="s">
        <v>15</v>
      </c>
      <c r="G2467" s="23" t="s">
        <v>3477</v>
      </c>
      <c r="H2467" s="23" t="s">
        <v>3536</v>
      </c>
      <c r="I2467" s="2" t="s">
        <v>16</v>
      </c>
      <c r="J2467" s="81">
        <v>40.56</v>
      </c>
      <c r="K2467" s="76">
        <v>20.12</v>
      </c>
      <c r="L2467" s="80">
        <v>0.2</v>
      </c>
      <c r="M2467" s="78">
        <v>41696</v>
      </c>
      <c r="N2467" s="96" t="s">
        <v>6047</v>
      </c>
      <c r="O2467" s="23" t="s">
        <v>113</v>
      </c>
      <c r="P2467" s="23" t="s">
        <v>3465</v>
      </c>
      <c r="Q2467" s="23" t="s">
        <v>3471</v>
      </c>
      <c r="R2467" s="23" t="str">
        <f t="shared" si="307"/>
        <v>OK-Canadian-15N-7W-2</v>
      </c>
      <c r="S2467" s="23" t="str">
        <f t="shared" si="304"/>
        <v>15N-7W-2</v>
      </c>
      <c r="T2467" s="23" t="str">
        <f t="shared" si="305"/>
        <v>15</v>
      </c>
      <c r="U2467" s="23" t="str">
        <f t="shared" si="308"/>
        <v>N</v>
      </c>
      <c r="V2467" s="23" t="str">
        <f t="shared" si="306"/>
        <v>7</v>
      </c>
      <c r="W2467" s="23" t="str">
        <f t="shared" si="309"/>
        <v>W</v>
      </c>
      <c r="X2467" s="23" t="str">
        <f t="shared" si="310"/>
        <v>OK</v>
      </c>
      <c r="Y2467" s="184" t="str">
        <f t="shared" si="311"/>
        <v>L0009530</v>
      </c>
      <c r="Z2467" s="28"/>
      <c r="AA2467" s="28"/>
      <c r="AB2467" s="23"/>
    </row>
    <row r="2468" spans="1:28" ht="15">
      <c r="A2468" s="23" t="s">
        <v>8889</v>
      </c>
      <c r="B2468" s="23" t="s">
        <v>13</v>
      </c>
      <c r="C2468" s="2" t="s">
        <v>14</v>
      </c>
      <c r="D2468" s="23" t="s">
        <v>2590</v>
      </c>
      <c r="E2468" s="2" t="s">
        <v>1051</v>
      </c>
      <c r="F2468" s="23" t="s">
        <v>15</v>
      </c>
      <c r="G2468" s="23" t="s">
        <v>3477</v>
      </c>
      <c r="H2468" s="23" t="s">
        <v>3537</v>
      </c>
      <c r="I2468" s="2" t="s">
        <v>16</v>
      </c>
      <c r="J2468" s="81">
        <v>160.32</v>
      </c>
      <c r="K2468" s="76">
        <v>5</v>
      </c>
      <c r="L2468" s="80">
        <v>0.1875</v>
      </c>
      <c r="M2468" s="78">
        <v>41759</v>
      </c>
      <c r="N2468" s="96" t="s">
        <v>6048</v>
      </c>
      <c r="O2468" s="23" t="s">
        <v>221</v>
      </c>
      <c r="P2468" s="23" t="s">
        <v>3465</v>
      </c>
      <c r="Q2468" s="23" t="s">
        <v>3473</v>
      </c>
      <c r="R2468" s="23" t="str">
        <f t="shared" si="307"/>
        <v>OK-Canadian-15N-9W-1</v>
      </c>
      <c r="S2468" s="23" t="str">
        <f t="shared" si="304"/>
        <v>15N-9W-1</v>
      </c>
      <c r="T2468" s="23" t="str">
        <f t="shared" si="305"/>
        <v>15</v>
      </c>
      <c r="U2468" s="23" t="str">
        <f t="shared" si="308"/>
        <v>N</v>
      </c>
      <c r="V2468" s="23" t="str">
        <f t="shared" si="306"/>
        <v>9</v>
      </c>
      <c r="W2468" s="23" t="str">
        <f t="shared" si="309"/>
        <v>W</v>
      </c>
      <c r="X2468" s="23" t="str">
        <f t="shared" si="310"/>
        <v>OK</v>
      </c>
      <c r="Y2468" s="184" t="str">
        <f t="shared" si="311"/>
        <v>L0009531</v>
      </c>
      <c r="Z2468" s="28"/>
      <c r="AA2468" s="28"/>
      <c r="AB2468" s="23"/>
    </row>
    <row r="2469" spans="1:28" ht="15">
      <c r="A2469" s="2" t="s">
        <v>8890</v>
      </c>
      <c r="B2469" s="23" t="s">
        <v>13</v>
      </c>
      <c r="C2469" s="2" t="s">
        <v>14</v>
      </c>
      <c r="D2469" s="23" t="s">
        <v>2591</v>
      </c>
      <c r="E2469" s="23" t="s">
        <v>2692</v>
      </c>
      <c r="F2469" s="23" t="s">
        <v>15</v>
      </c>
      <c r="G2469" s="23" t="s">
        <v>3477</v>
      </c>
      <c r="H2469" s="23" t="s">
        <v>3536</v>
      </c>
      <c r="I2469" s="2" t="s">
        <v>16</v>
      </c>
      <c r="J2469" s="81">
        <v>107.33</v>
      </c>
      <c r="K2469" s="76">
        <v>10.09</v>
      </c>
      <c r="L2469" s="80">
        <v>0.1875</v>
      </c>
      <c r="M2469" s="78">
        <v>42220</v>
      </c>
      <c r="N2469" s="96" t="s">
        <v>6049</v>
      </c>
      <c r="O2469" s="23" t="s">
        <v>113</v>
      </c>
      <c r="P2469" s="23" t="s">
        <v>3465</v>
      </c>
      <c r="Q2469" s="23" t="s">
        <v>3471</v>
      </c>
      <c r="R2469" s="23" t="str">
        <f t="shared" si="307"/>
        <v>OK-Canadian-15N-7W-2</v>
      </c>
      <c r="S2469" s="23" t="str">
        <f t="shared" si="304"/>
        <v>15N-7W-2</v>
      </c>
      <c r="T2469" s="23" t="str">
        <f t="shared" si="305"/>
        <v>15</v>
      </c>
      <c r="U2469" s="23" t="str">
        <f t="shared" si="308"/>
        <v>N</v>
      </c>
      <c r="V2469" s="23" t="str">
        <f t="shared" si="306"/>
        <v>7</v>
      </c>
      <c r="W2469" s="23" t="str">
        <f t="shared" si="309"/>
        <v>W</v>
      </c>
      <c r="X2469" s="23" t="str">
        <f t="shared" si="310"/>
        <v>OK</v>
      </c>
      <c r="Y2469" s="184" t="str">
        <f t="shared" si="311"/>
        <v>L0009532</v>
      </c>
      <c r="Z2469" s="28"/>
      <c r="AA2469" s="28"/>
      <c r="AB2469" s="23"/>
    </row>
    <row r="2470" spans="1:28" ht="15">
      <c r="A2470" s="2" t="s">
        <v>8891</v>
      </c>
      <c r="B2470" s="23" t="s">
        <v>13</v>
      </c>
      <c r="C2470" s="2" t="s">
        <v>14</v>
      </c>
      <c r="D2470" s="23" t="s">
        <v>2592</v>
      </c>
      <c r="E2470" s="2" t="s">
        <v>1100</v>
      </c>
      <c r="F2470" s="23" t="s">
        <v>15</v>
      </c>
      <c r="G2470" s="23" t="s">
        <v>3477</v>
      </c>
      <c r="H2470" s="23" t="s">
        <v>3527</v>
      </c>
      <c r="I2470" s="2" t="s">
        <v>16</v>
      </c>
      <c r="J2470" s="81">
        <v>156.81</v>
      </c>
      <c r="K2470" s="76">
        <v>10.75</v>
      </c>
      <c r="L2470" s="80">
        <v>0.1875</v>
      </c>
      <c r="M2470" s="78">
        <v>44749</v>
      </c>
      <c r="N2470" s="96" t="s">
        <v>6050</v>
      </c>
      <c r="O2470" s="23" t="s">
        <v>233</v>
      </c>
      <c r="P2470" s="23" t="s">
        <v>3465</v>
      </c>
      <c r="Q2470" s="23" t="s">
        <v>3471</v>
      </c>
      <c r="R2470" s="23" t="str">
        <f t="shared" si="307"/>
        <v>OK-Canadian-15N-7W-19</v>
      </c>
      <c r="S2470" s="23" t="str">
        <f t="shared" si="304"/>
        <v>15N-7W-19</v>
      </c>
      <c r="T2470" s="23" t="str">
        <f t="shared" si="305"/>
        <v>15</v>
      </c>
      <c r="U2470" s="23" t="str">
        <f t="shared" si="308"/>
        <v>N</v>
      </c>
      <c r="V2470" s="23" t="str">
        <f t="shared" si="306"/>
        <v>7</v>
      </c>
      <c r="W2470" s="23" t="str">
        <f t="shared" si="309"/>
        <v>W</v>
      </c>
      <c r="X2470" s="23" t="str">
        <f t="shared" si="310"/>
        <v>OK</v>
      </c>
      <c r="Y2470" s="184" t="str">
        <f t="shared" si="311"/>
        <v>L0009533</v>
      </c>
      <c r="Z2470" s="28"/>
      <c r="AA2470" s="28"/>
      <c r="AB2470" s="23"/>
    </row>
    <row r="2471" spans="1:28" ht="15">
      <c r="A2471" s="23" t="s">
        <v>8892</v>
      </c>
      <c r="B2471" s="23" t="s">
        <v>13</v>
      </c>
      <c r="C2471" s="2" t="s">
        <v>14</v>
      </c>
      <c r="D2471" s="23" t="s">
        <v>2593</v>
      </c>
      <c r="E2471" s="23" t="s">
        <v>2404</v>
      </c>
      <c r="F2471" s="23" t="s">
        <v>15</v>
      </c>
      <c r="G2471" s="23" t="s">
        <v>3477</v>
      </c>
      <c r="H2471" s="23" t="s">
        <v>3527</v>
      </c>
      <c r="I2471" s="2" t="s">
        <v>16</v>
      </c>
      <c r="J2471" s="81">
        <v>3.82</v>
      </c>
      <c r="K2471" s="76">
        <v>0.15</v>
      </c>
      <c r="L2471" s="80">
        <v>0.2</v>
      </c>
      <c r="M2471" s="78">
        <v>41714</v>
      </c>
      <c r="N2471" s="96" t="s">
        <v>6049</v>
      </c>
      <c r="O2471" s="23" t="s">
        <v>233</v>
      </c>
      <c r="P2471" s="23" t="s">
        <v>3465</v>
      </c>
      <c r="Q2471" s="23" t="s">
        <v>3471</v>
      </c>
      <c r="R2471" s="23" t="str">
        <f t="shared" si="307"/>
        <v>OK-Canadian-15N-7W-19</v>
      </c>
      <c r="S2471" s="23" t="str">
        <f t="shared" si="304"/>
        <v>15N-7W-19</v>
      </c>
      <c r="T2471" s="23" t="str">
        <f t="shared" si="305"/>
        <v>15</v>
      </c>
      <c r="U2471" s="23" t="str">
        <f t="shared" si="308"/>
        <v>N</v>
      </c>
      <c r="V2471" s="23" t="str">
        <f t="shared" si="306"/>
        <v>7</v>
      </c>
      <c r="W2471" s="23" t="str">
        <f t="shared" si="309"/>
        <v>W</v>
      </c>
      <c r="X2471" s="23" t="str">
        <f t="shared" si="310"/>
        <v>OK</v>
      </c>
      <c r="Y2471" s="184" t="str">
        <f t="shared" si="311"/>
        <v>L0009534</v>
      </c>
      <c r="Z2471" s="28"/>
      <c r="AA2471" s="28"/>
      <c r="AB2471" s="23"/>
    </row>
    <row r="2472" spans="1:28" ht="15">
      <c r="A2472" s="2" t="s">
        <v>8893</v>
      </c>
      <c r="B2472" s="23" t="s">
        <v>13</v>
      </c>
      <c r="C2472" s="2" t="s">
        <v>14</v>
      </c>
      <c r="D2472" s="23" t="s">
        <v>2594</v>
      </c>
      <c r="E2472" s="23" t="s">
        <v>2864</v>
      </c>
      <c r="F2472" s="23" t="s">
        <v>15</v>
      </c>
      <c r="G2472" s="23" t="s">
        <v>3478</v>
      </c>
      <c r="H2472" s="23" t="s">
        <v>3537</v>
      </c>
      <c r="I2472" s="2" t="s">
        <v>16</v>
      </c>
      <c r="J2472" s="81">
        <v>4.03</v>
      </c>
      <c r="K2472" s="76">
        <v>0.72</v>
      </c>
      <c r="L2472" s="80">
        <v>0.2</v>
      </c>
      <c r="M2472" s="78">
        <v>41598</v>
      </c>
      <c r="N2472" s="96" t="s">
        <v>6051</v>
      </c>
      <c r="O2472" s="23" t="s">
        <v>221</v>
      </c>
      <c r="P2472" s="23" t="s">
        <v>3465</v>
      </c>
      <c r="Q2472" s="23" t="s">
        <v>3473</v>
      </c>
      <c r="R2472" s="23" t="str">
        <f t="shared" si="307"/>
        <v>OK-Oklahoma-15N-9W-1</v>
      </c>
      <c r="S2472" s="23" t="str">
        <f t="shared" si="304"/>
        <v>15N-9W-1</v>
      </c>
      <c r="T2472" s="23" t="str">
        <f t="shared" si="305"/>
        <v>15</v>
      </c>
      <c r="U2472" s="23" t="str">
        <f t="shared" si="308"/>
        <v>N</v>
      </c>
      <c r="V2472" s="23" t="str">
        <f t="shared" si="306"/>
        <v>9</v>
      </c>
      <c r="W2472" s="23" t="str">
        <f t="shared" si="309"/>
        <v>W</v>
      </c>
      <c r="X2472" s="23" t="str">
        <f t="shared" si="310"/>
        <v>OK</v>
      </c>
      <c r="Y2472" s="184" t="str">
        <f t="shared" si="311"/>
        <v>L0009535</v>
      </c>
      <c r="Z2472" s="28"/>
      <c r="AA2472" s="28"/>
      <c r="AB2472" s="23"/>
    </row>
    <row r="2473" spans="1:28" ht="15">
      <c r="A2473" s="2" t="s">
        <v>8894</v>
      </c>
      <c r="B2473" s="23" t="s">
        <v>13</v>
      </c>
      <c r="C2473" s="2" t="s">
        <v>14</v>
      </c>
      <c r="D2473" s="23" t="s">
        <v>2595</v>
      </c>
      <c r="E2473" s="23" t="s">
        <v>1274</v>
      </c>
      <c r="F2473" s="23" t="s">
        <v>15</v>
      </c>
      <c r="G2473" s="23" t="s">
        <v>3478</v>
      </c>
      <c r="H2473" s="23" t="s">
        <v>3537</v>
      </c>
      <c r="I2473" s="2" t="s">
        <v>16</v>
      </c>
      <c r="J2473" s="81">
        <v>4.59</v>
      </c>
      <c r="K2473" s="76">
        <v>0.24</v>
      </c>
      <c r="L2473" s="80">
        <v>0.125</v>
      </c>
      <c r="M2473" s="78">
        <v>42237</v>
      </c>
      <c r="N2473" s="96" t="s">
        <v>4283</v>
      </c>
      <c r="O2473" s="23" t="s">
        <v>221</v>
      </c>
      <c r="P2473" s="23" t="s">
        <v>3465</v>
      </c>
      <c r="Q2473" s="23" t="s">
        <v>3473</v>
      </c>
      <c r="R2473" s="23" t="str">
        <f t="shared" si="307"/>
        <v>OK-Oklahoma-15N-9W-1</v>
      </c>
      <c r="S2473" s="23" t="str">
        <f t="shared" si="304"/>
        <v>15N-9W-1</v>
      </c>
      <c r="T2473" s="23" t="str">
        <f t="shared" si="305"/>
        <v>15</v>
      </c>
      <c r="U2473" s="23" t="str">
        <f t="shared" si="308"/>
        <v>N</v>
      </c>
      <c r="V2473" s="23" t="str">
        <f t="shared" si="306"/>
        <v>9</v>
      </c>
      <c r="W2473" s="23" t="str">
        <f t="shared" si="309"/>
        <v>W</v>
      </c>
      <c r="X2473" s="23" t="str">
        <f t="shared" si="310"/>
        <v>OK</v>
      </c>
      <c r="Y2473" s="184" t="str">
        <f t="shared" si="311"/>
        <v>L0009536</v>
      </c>
      <c r="Z2473" s="28"/>
      <c r="AA2473" s="28"/>
      <c r="AB2473" s="23"/>
    </row>
    <row r="2474" spans="1:28" ht="15">
      <c r="A2474" s="23" t="s">
        <v>8895</v>
      </c>
      <c r="B2474" s="23" t="s">
        <v>13</v>
      </c>
      <c r="C2474" s="2" t="s">
        <v>14</v>
      </c>
      <c r="D2474" s="23" t="s">
        <v>2596</v>
      </c>
      <c r="E2474" s="23" t="s">
        <v>1274</v>
      </c>
      <c r="F2474" s="23" t="s">
        <v>15</v>
      </c>
      <c r="G2474" s="23" t="s">
        <v>3477</v>
      </c>
      <c r="H2474" s="23" t="s">
        <v>3536</v>
      </c>
      <c r="I2474" s="2" t="s">
        <v>16</v>
      </c>
      <c r="J2474" s="81">
        <v>81.28</v>
      </c>
      <c r="K2474" s="76">
        <v>1.62</v>
      </c>
      <c r="L2474" s="80">
        <v>0.2</v>
      </c>
      <c r="M2474" s="78">
        <v>44747</v>
      </c>
      <c r="N2474" s="96" t="s">
        <v>5356</v>
      </c>
      <c r="O2474" s="23" t="s">
        <v>113</v>
      </c>
      <c r="P2474" s="23" t="s">
        <v>3465</v>
      </c>
      <c r="Q2474" s="23" t="s">
        <v>3471</v>
      </c>
      <c r="R2474" s="23" t="str">
        <f t="shared" si="307"/>
        <v>OK-Canadian-15N-7W-2</v>
      </c>
      <c r="S2474" s="23" t="str">
        <f t="shared" si="304"/>
        <v>15N-7W-2</v>
      </c>
      <c r="T2474" s="23" t="str">
        <f t="shared" si="305"/>
        <v>15</v>
      </c>
      <c r="U2474" s="23" t="str">
        <f t="shared" si="308"/>
        <v>N</v>
      </c>
      <c r="V2474" s="23" t="str">
        <f t="shared" si="306"/>
        <v>7</v>
      </c>
      <c r="W2474" s="23" t="str">
        <f t="shared" si="309"/>
        <v>W</v>
      </c>
      <c r="X2474" s="23" t="str">
        <f t="shared" si="310"/>
        <v>OK</v>
      </c>
      <c r="Y2474" s="184" t="str">
        <f t="shared" si="311"/>
        <v>L0009537</v>
      </c>
      <c r="Z2474" s="28"/>
      <c r="AA2474" s="28"/>
      <c r="AB2474" s="23"/>
    </row>
    <row r="2475" spans="1:28" ht="15">
      <c r="A2475" s="2" t="s">
        <v>8896</v>
      </c>
      <c r="B2475" s="23" t="s">
        <v>13</v>
      </c>
      <c r="C2475" s="2" t="s">
        <v>14</v>
      </c>
      <c r="D2475" s="23" t="s">
        <v>2597</v>
      </c>
      <c r="E2475" s="23" t="s">
        <v>1502</v>
      </c>
      <c r="F2475" s="23" t="s">
        <v>15</v>
      </c>
      <c r="G2475" s="23" t="s">
        <v>3477</v>
      </c>
      <c r="H2475" s="23" t="s">
        <v>3537</v>
      </c>
      <c r="I2475" s="2" t="s">
        <v>16</v>
      </c>
      <c r="J2475" s="81">
        <v>20.62</v>
      </c>
      <c r="K2475" s="76">
        <v>10.35</v>
      </c>
      <c r="L2475" s="80">
        <v>0.1875</v>
      </c>
      <c r="M2475" s="78">
        <v>41762</v>
      </c>
      <c r="N2475" s="96" t="s">
        <v>6052</v>
      </c>
      <c r="O2475" s="23" t="s">
        <v>221</v>
      </c>
      <c r="P2475" s="23" t="s">
        <v>3465</v>
      </c>
      <c r="Q2475" s="23" t="s">
        <v>3473</v>
      </c>
      <c r="R2475" s="23" t="str">
        <f t="shared" si="307"/>
        <v>OK-Canadian-15N-9W-1</v>
      </c>
      <c r="S2475" s="23" t="str">
        <f t="shared" si="304"/>
        <v>15N-9W-1</v>
      </c>
      <c r="T2475" s="23" t="str">
        <f t="shared" si="305"/>
        <v>15</v>
      </c>
      <c r="U2475" s="23" t="str">
        <f t="shared" si="308"/>
        <v>N</v>
      </c>
      <c r="V2475" s="23" t="str">
        <f t="shared" si="306"/>
        <v>9</v>
      </c>
      <c r="W2475" s="23" t="str">
        <f t="shared" si="309"/>
        <v>W</v>
      </c>
      <c r="X2475" s="23" t="str">
        <f t="shared" si="310"/>
        <v>OK</v>
      </c>
      <c r="Y2475" s="184" t="str">
        <f t="shared" si="311"/>
        <v>L0009538</v>
      </c>
      <c r="Z2475" s="28"/>
      <c r="AA2475" s="28"/>
      <c r="AB2475" s="23"/>
    </row>
    <row r="2476" spans="1:28" ht="15">
      <c r="A2476" s="2" t="s">
        <v>8897</v>
      </c>
      <c r="B2476" s="23" t="s">
        <v>13</v>
      </c>
      <c r="C2476" s="2" t="s">
        <v>14</v>
      </c>
      <c r="D2476" s="23" t="s">
        <v>2598</v>
      </c>
      <c r="E2476" s="23" t="s">
        <v>201</v>
      </c>
      <c r="F2476" s="23" t="s">
        <v>15</v>
      </c>
      <c r="G2476" s="23" t="s">
        <v>3477</v>
      </c>
      <c r="H2476" s="23" t="s">
        <v>3536</v>
      </c>
      <c r="I2476" s="2" t="s">
        <v>16</v>
      </c>
      <c r="J2476" s="81">
        <v>83.49</v>
      </c>
      <c r="K2476" s="76">
        <v>0.81</v>
      </c>
      <c r="L2476" s="80">
        <v>0.2</v>
      </c>
      <c r="M2476" s="78">
        <v>41784</v>
      </c>
      <c r="N2476" s="96" t="s">
        <v>3890</v>
      </c>
      <c r="O2476" s="23" t="s">
        <v>113</v>
      </c>
      <c r="P2476" s="23" t="s">
        <v>3465</v>
      </c>
      <c r="Q2476" s="23" t="s">
        <v>3471</v>
      </c>
      <c r="R2476" s="23" t="str">
        <f t="shared" si="307"/>
        <v>OK-Canadian-15N-7W-2</v>
      </c>
      <c r="S2476" s="23" t="str">
        <f t="shared" si="304"/>
        <v>15N-7W-2</v>
      </c>
      <c r="T2476" s="23" t="str">
        <f t="shared" si="305"/>
        <v>15</v>
      </c>
      <c r="U2476" s="23" t="str">
        <f t="shared" si="308"/>
        <v>N</v>
      </c>
      <c r="V2476" s="23" t="str">
        <f t="shared" si="306"/>
        <v>7</v>
      </c>
      <c r="W2476" s="23" t="str">
        <f t="shared" si="309"/>
        <v>W</v>
      </c>
      <c r="X2476" s="23" t="str">
        <f t="shared" si="310"/>
        <v>OK</v>
      </c>
      <c r="Y2476" s="184" t="str">
        <f t="shared" si="311"/>
        <v>L0009539</v>
      </c>
      <c r="Z2476" s="28"/>
      <c r="AA2476" s="28"/>
      <c r="AB2476" s="23"/>
    </row>
    <row r="2477" spans="1:28" ht="15">
      <c r="A2477" s="23" t="s">
        <v>8898</v>
      </c>
      <c r="B2477" s="23" t="s">
        <v>13</v>
      </c>
      <c r="C2477" s="2" t="s">
        <v>14</v>
      </c>
      <c r="D2477" s="23" t="s">
        <v>2599</v>
      </c>
      <c r="E2477" s="2" t="s">
        <v>354</v>
      </c>
      <c r="F2477" s="23" t="s">
        <v>15</v>
      </c>
      <c r="G2477" s="23" t="s">
        <v>3477</v>
      </c>
      <c r="H2477" s="23" t="s">
        <v>3536</v>
      </c>
      <c r="I2477" s="2" t="s">
        <v>16</v>
      </c>
      <c r="J2477" s="81">
        <v>81.739999999999995</v>
      </c>
      <c r="K2477" s="76">
        <v>1.62</v>
      </c>
      <c r="L2477" s="80">
        <v>0.2</v>
      </c>
      <c r="M2477" s="78">
        <v>42227</v>
      </c>
      <c r="N2477" s="96" t="s">
        <v>6053</v>
      </c>
      <c r="O2477" s="23" t="s">
        <v>113</v>
      </c>
      <c r="P2477" s="23" t="s">
        <v>3465</v>
      </c>
      <c r="Q2477" s="23" t="s">
        <v>3471</v>
      </c>
      <c r="R2477" s="23" t="str">
        <f t="shared" si="307"/>
        <v>OK-Canadian-15N-7W-2</v>
      </c>
      <c r="S2477" s="23" t="str">
        <f t="shared" si="304"/>
        <v>15N-7W-2</v>
      </c>
      <c r="T2477" s="23" t="str">
        <f t="shared" si="305"/>
        <v>15</v>
      </c>
      <c r="U2477" s="23" t="str">
        <f t="shared" si="308"/>
        <v>N</v>
      </c>
      <c r="V2477" s="23" t="str">
        <f t="shared" si="306"/>
        <v>7</v>
      </c>
      <c r="W2477" s="23" t="str">
        <f t="shared" si="309"/>
        <v>W</v>
      </c>
      <c r="X2477" s="23" t="str">
        <f t="shared" si="310"/>
        <v>OK</v>
      </c>
      <c r="Y2477" s="184" t="str">
        <f t="shared" si="311"/>
        <v>L0009540</v>
      </c>
      <c r="Z2477" s="28"/>
      <c r="AA2477" s="28"/>
      <c r="AB2477" s="23"/>
    </row>
    <row r="2478" spans="1:28" ht="15">
      <c r="A2478" s="2" t="s">
        <v>8899</v>
      </c>
      <c r="B2478" s="23" t="s">
        <v>13</v>
      </c>
      <c r="C2478" s="2" t="s">
        <v>14</v>
      </c>
      <c r="D2478" s="23" t="s">
        <v>2600</v>
      </c>
      <c r="E2478" s="23" t="s">
        <v>1274</v>
      </c>
      <c r="F2478" s="23" t="s">
        <v>15</v>
      </c>
      <c r="G2478" s="23" t="s">
        <v>3477</v>
      </c>
      <c r="H2478" s="23" t="s">
        <v>3536</v>
      </c>
      <c r="I2478" s="2" t="s">
        <v>16</v>
      </c>
      <c r="J2478" s="81">
        <v>81.489999999999995</v>
      </c>
      <c r="K2478" s="76">
        <v>0.81</v>
      </c>
      <c r="L2478" s="80">
        <v>0.2</v>
      </c>
      <c r="M2478" s="78">
        <v>44774</v>
      </c>
      <c r="N2478" s="96" t="s">
        <v>6054</v>
      </c>
      <c r="O2478" s="23" t="s">
        <v>113</v>
      </c>
      <c r="P2478" s="23" t="s">
        <v>3465</v>
      </c>
      <c r="Q2478" s="23" t="s">
        <v>3471</v>
      </c>
      <c r="R2478" s="23" t="str">
        <f t="shared" si="307"/>
        <v>OK-Canadian-15N-7W-2</v>
      </c>
      <c r="S2478" s="23" t="str">
        <f t="shared" si="304"/>
        <v>15N-7W-2</v>
      </c>
      <c r="T2478" s="23" t="str">
        <f t="shared" si="305"/>
        <v>15</v>
      </c>
      <c r="U2478" s="23" t="str">
        <f t="shared" si="308"/>
        <v>N</v>
      </c>
      <c r="V2478" s="23" t="str">
        <f t="shared" si="306"/>
        <v>7</v>
      </c>
      <c r="W2478" s="23" t="str">
        <f t="shared" si="309"/>
        <v>W</v>
      </c>
      <c r="X2478" s="23" t="str">
        <f t="shared" si="310"/>
        <v>OK</v>
      </c>
      <c r="Y2478" s="184" t="str">
        <f t="shared" si="311"/>
        <v>L0009541</v>
      </c>
      <c r="Z2478" s="28"/>
      <c r="AA2478" s="28"/>
      <c r="AB2478" s="23"/>
    </row>
    <row r="2479" spans="1:28" ht="15">
      <c r="A2479" s="2" t="s">
        <v>8900</v>
      </c>
      <c r="B2479" s="23" t="s">
        <v>13</v>
      </c>
      <c r="C2479" s="2" t="s">
        <v>14</v>
      </c>
      <c r="D2479" s="23" t="s">
        <v>2601</v>
      </c>
      <c r="E2479" s="23" t="s">
        <v>3063</v>
      </c>
      <c r="F2479" s="23" t="s">
        <v>15</v>
      </c>
      <c r="G2479" s="23" t="s">
        <v>3477</v>
      </c>
      <c r="H2479" s="23" t="s">
        <v>3527</v>
      </c>
      <c r="I2479" s="2" t="s">
        <v>16</v>
      </c>
      <c r="J2479" s="81">
        <v>250.83</v>
      </c>
      <c r="K2479" s="76">
        <v>15.26</v>
      </c>
      <c r="L2479" s="80">
        <v>0.2</v>
      </c>
      <c r="M2479" s="78">
        <v>41757</v>
      </c>
      <c r="N2479" s="96" t="s">
        <v>6055</v>
      </c>
      <c r="O2479" s="23" t="s">
        <v>177</v>
      </c>
      <c r="P2479" s="23" t="s">
        <v>3465</v>
      </c>
      <c r="Q2479" s="23" t="s">
        <v>3471</v>
      </c>
      <c r="R2479" s="23" t="str">
        <f t="shared" si="307"/>
        <v>OK-Canadian-15N-7W-18</v>
      </c>
      <c r="S2479" s="23" t="str">
        <f t="shared" si="304"/>
        <v>15N-7W-18</v>
      </c>
      <c r="T2479" s="23" t="str">
        <f t="shared" si="305"/>
        <v>15</v>
      </c>
      <c r="U2479" s="23" t="str">
        <f t="shared" si="308"/>
        <v>N</v>
      </c>
      <c r="V2479" s="23" t="str">
        <f t="shared" si="306"/>
        <v>7</v>
      </c>
      <c r="W2479" s="23" t="str">
        <f t="shared" si="309"/>
        <v>W</v>
      </c>
      <c r="X2479" s="23" t="str">
        <f t="shared" si="310"/>
        <v>OK</v>
      </c>
      <c r="Y2479" s="184" t="str">
        <f t="shared" si="311"/>
        <v>L0009542</v>
      </c>
      <c r="Z2479" s="28"/>
      <c r="AA2479" s="28"/>
      <c r="AB2479" s="23"/>
    </row>
    <row r="2480" spans="1:28" ht="15">
      <c r="A2480" s="23" t="s">
        <v>8901</v>
      </c>
      <c r="B2480" s="23" t="s">
        <v>13</v>
      </c>
      <c r="C2480" s="2" t="s">
        <v>14</v>
      </c>
      <c r="D2480" s="23" t="s">
        <v>2602</v>
      </c>
      <c r="E2480" s="23" t="s">
        <v>2692</v>
      </c>
      <c r="F2480" s="23" t="s">
        <v>15</v>
      </c>
      <c r="G2480" s="23" t="s">
        <v>3477</v>
      </c>
      <c r="H2480" s="23" t="s">
        <v>3536</v>
      </c>
      <c r="I2480" s="2" t="s">
        <v>16</v>
      </c>
      <c r="J2480" s="81">
        <v>133.13999999999999</v>
      </c>
      <c r="K2480" s="76">
        <v>3.78</v>
      </c>
      <c r="L2480" s="80">
        <v>0.1875</v>
      </c>
      <c r="M2480" s="78">
        <v>41759</v>
      </c>
      <c r="N2480" s="96" t="s">
        <v>6056</v>
      </c>
      <c r="O2480" s="23" t="s">
        <v>113</v>
      </c>
      <c r="P2480" s="23" t="s">
        <v>3465</v>
      </c>
      <c r="Q2480" s="23" t="s">
        <v>3471</v>
      </c>
      <c r="R2480" s="23" t="str">
        <f t="shared" si="307"/>
        <v>OK-Canadian-15N-7W-2</v>
      </c>
      <c r="S2480" s="23" t="str">
        <f t="shared" si="304"/>
        <v>15N-7W-2</v>
      </c>
      <c r="T2480" s="23" t="str">
        <f t="shared" si="305"/>
        <v>15</v>
      </c>
      <c r="U2480" s="23" t="str">
        <f t="shared" si="308"/>
        <v>N</v>
      </c>
      <c r="V2480" s="23" t="str">
        <f t="shared" si="306"/>
        <v>7</v>
      </c>
      <c r="W2480" s="23" t="str">
        <f t="shared" si="309"/>
        <v>W</v>
      </c>
      <c r="X2480" s="23" t="str">
        <f t="shared" si="310"/>
        <v>OK</v>
      </c>
      <c r="Y2480" s="184" t="str">
        <f t="shared" si="311"/>
        <v>L0009543</v>
      </c>
      <c r="Z2480" s="28"/>
      <c r="AA2480" s="28"/>
      <c r="AB2480" s="23"/>
    </row>
    <row r="2481" spans="1:28" ht="15">
      <c r="A2481" s="2" t="s">
        <v>8902</v>
      </c>
      <c r="B2481" s="23" t="s">
        <v>13</v>
      </c>
      <c r="C2481" s="2" t="s">
        <v>14</v>
      </c>
      <c r="D2481" s="23" t="s">
        <v>2603</v>
      </c>
      <c r="E2481" s="23" t="s">
        <v>3063</v>
      </c>
      <c r="F2481" s="23" t="s">
        <v>15</v>
      </c>
      <c r="G2481" s="23" t="s">
        <v>3477</v>
      </c>
      <c r="H2481" s="23" t="s">
        <v>3536</v>
      </c>
      <c r="I2481" s="2" t="s">
        <v>16</v>
      </c>
      <c r="J2481" s="81">
        <v>113.9</v>
      </c>
      <c r="K2481" s="76">
        <v>2.52</v>
      </c>
      <c r="L2481" s="80">
        <v>0.1875</v>
      </c>
      <c r="M2481" s="78">
        <v>42205</v>
      </c>
      <c r="N2481" s="96" t="s">
        <v>6057</v>
      </c>
      <c r="O2481" s="23" t="s">
        <v>113</v>
      </c>
      <c r="P2481" s="23" t="s">
        <v>3465</v>
      </c>
      <c r="Q2481" s="23" t="s">
        <v>3471</v>
      </c>
      <c r="R2481" s="23" t="str">
        <f t="shared" si="307"/>
        <v>OK-Canadian-15N-7W-2</v>
      </c>
      <c r="S2481" s="23" t="str">
        <f t="shared" si="304"/>
        <v>15N-7W-2</v>
      </c>
      <c r="T2481" s="23" t="str">
        <f t="shared" si="305"/>
        <v>15</v>
      </c>
      <c r="U2481" s="23" t="str">
        <f t="shared" si="308"/>
        <v>N</v>
      </c>
      <c r="V2481" s="23" t="str">
        <f t="shared" si="306"/>
        <v>7</v>
      </c>
      <c r="W2481" s="23" t="str">
        <f t="shared" si="309"/>
        <v>W</v>
      </c>
      <c r="X2481" s="23" t="str">
        <f t="shared" si="310"/>
        <v>OK</v>
      </c>
      <c r="Y2481" s="184" t="str">
        <f t="shared" si="311"/>
        <v>L0009544</v>
      </c>
      <c r="Z2481" s="28"/>
      <c r="AA2481" s="28"/>
      <c r="AB2481" s="23"/>
    </row>
    <row r="2482" spans="1:28" ht="15">
      <c r="A2482" s="2" t="s">
        <v>8903</v>
      </c>
      <c r="B2482" s="23" t="s">
        <v>13</v>
      </c>
      <c r="C2482" s="2" t="s">
        <v>14</v>
      </c>
      <c r="D2482" s="23" t="s">
        <v>2604</v>
      </c>
      <c r="E2482" s="2" t="s">
        <v>1396</v>
      </c>
      <c r="F2482" s="23" t="s">
        <v>15</v>
      </c>
      <c r="G2482" s="23" t="s">
        <v>3477</v>
      </c>
      <c r="H2482" s="23" t="s">
        <v>3536</v>
      </c>
      <c r="I2482" s="2" t="s">
        <v>16</v>
      </c>
      <c r="J2482" s="81">
        <v>40.85</v>
      </c>
      <c r="K2482" s="76">
        <v>0.83</v>
      </c>
      <c r="L2482" s="80">
        <v>0.2</v>
      </c>
      <c r="M2482" s="78">
        <v>44790</v>
      </c>
      <c r="N2482" s="96" t="s">
        <v>6058</v>
      </c>
      <c r="O2482" s="23" t="s">
        <v>113</v>
      </c>
      <c r="P2482" s="23" t="s">
        <v>3465</v>
      </c>
      <c r="Q2482" s="23" t="s">
        <v>3471</v>
      </c>
      <c r="R2482" s="23" t="str">
        <f t="shared" si="307"/>
        <v>OK-Canadian-15N-7W-2</v>
      </c>
      <c r="S2482" s="23" t="str">
        <f t="shared" si="304"/>
        <v>15N-7W-2</v>
      </c>
      <c r="T2482" s="23" t="str">
        <f t="shared" si="305"/>
        <v>15</v>
      </c>
      <c r="U2482" s="23" t="str">
        <f t="shared" si="308"/>
        <v>N</v>
      </c>
      <c r="V2482" s="23" t="str">
        <f t="shared" si="306"/>
        <v>7</v>
      </c>
      <c r="W2482" s="23" t="str">
        <f t="shared" si="309"/>
        <v>W</v>
      </c>
      <c r="X2482" s="23" t="str">
        <f t="shared" si="310"/>
        <v>OK</v>
      </c>
      <c r="Y2482" s="184" t="str">
        <f t="shared" si="311"/>
        <v>L0009545</v>
      </c>
      <c r="Z2482" s="28"/>
      <c r="AA2482" s="28"/>
      <c r="AB2482" s="23"/>
    </row>
    <row r="2483" spans="1:28" ht="15">
      <c r="A2483" s="23" t="s">
        <v>8904</v>
      </c>
      <c r="B2483" s="23" t="s">
        <v>13</v>
      </c>
      <c r="C2483" s="2" t="s">
        <v>14</v>
      </c>
      <c r="D2483" s="23" t="s">
        <v>2605</v>
      </c>
      <c r="E2483" s="23" t="s">
        <v>2552</v>
      </c>
      <c r="F2483" s="23" t="s">
        <v>15</v>
      </c>
      <c r="G2483" s="23" t="s">
        <v>3477</v>
      </c>
      <c r="H2483" s="86" t="s">
        <v>3536</v>
      </c>
      <c r="I2483" s="2" t="s">
        <v>16</v>
      </c>
      <c r="J2483" s="81">
        <v>38.06</v>
      </c>
      <c r="K2483" s="76">
        <v>13.33</v>
      </c>
      <c r="L2483" s="80">
        <v>0.2</v>
      </c>
      <c r="M2483" s="78">
        <v>41735</v>
      </c>
      <c r="N2483" s="96" t="s">
        <v>6059</v>
      </c>
      <c r="O2483" s="23" t="s">
        <v>113</v>
      </c>
      <c r="P2483" s="23" t="s">
        <v>3465</v>
      </c>
      <c r="Q2483" s="23" t="s">
        <v>3471</v>
      </c>
      <c r="R2483" s="23" t="str">
        <f t="shared" si="307"/>
        <v>OK-Canadian-15N-7W-2</v>
      </c>
      <c r="S2483" s="23" t="str">
        <f t="shared" si="304"/>
        <v>15N-7W-2</v>
      </c>
      <c r="T2483" s="23" t="str">
        <f t="shared" si="305"/>
        <v>15</v>
      </c>
      <c r="U2483" s="23" t="str">
        <f t="shared" si="308"/>
        <v>N</v>
      </c>
      <c r="V2483" s="23" t="str">
        <f t="shared" si="306"/>
        <v>7</v>
      </c>
      <c r="W2483" s="23" t="str">
        <f t="shared" si="309"/>
        <v>W</v>
      </c>
      <c r="X2483" s="23" t="str">
        <f t="shared" si="310"/>
        <v>OK</v>
      </c>
      <c r="Y2483" s="184" t="str">
        <f t="shared" si="311"/>
        <v>L0009546</v>
      </c>
      <c r="Z2483" s="28"/>
      <c r="AA2483" s="28"/>
      <c r="AB2483" s="23"/>
    </row>
    <row r="2484" spans="1:28" ht="15">
      <c r="A2484" s="2" t="s">
        <v>8905</v>
      </c>
      <c r="B2484" s="23" t="s">
        <v>3475</v>
      </c>
      <c r="C2484" s="2" t="s">
        <v>14</v>
      </c>
      <c r="D2484" s="23" t="s">
        <v>2606</v>
      </c>
      <c r="E2484" s="23" t="s">
        <v>2692</v>
      </c>
      <c r="F2484" s="23" t="s">
        <v>15</v>
      </c>
      <c r="G2484" s="23" t="s">
        <v>3477</v>
      </c>
      <c r="H2484" s="86" t="s">
        <v>3539</v>
      </c>
      <c r="I2484" s="2" t="s">
        <v>16</v>
      </c>
      <c r="J2484" s="81">
        <v>82.03</v>
      </c>
      <c r="K2484" s="76">
        <v>6</v>
      </c>
      <c r="L2484" s="80">
        <v>0.2</v>
      </c>
      <c r="M2484" s="78">
        <v>41815</v>
      </c>
      <c r="N2484" s="96" t="s">
        <v>6060</v>
      </c>
      <c r="O2484" s="23" t="s">
        <v>2607</v>
      </c>
      <c r="P2484" s="23" t="s">
        <v>3466</v>
      </c>
      <c r="Q2484" s="23" t="s">
        <v>3473</v>
      </c>
      <c r="R2484" s="23" t="str">
        <f t="shared" si="307"/>
        <v>OK-Canadian-16N-9W-26</v>
      </c>
      <c r="S2484" s="23" t="str">
        <f t="shared" si="304"/>
        <v>16N-9W-26</v>
      </c>
      <c r="T2484" s="23" t="str">
        <f t="shared" si="305"/>
        <v>16</v>
      </c>
      <c r="U2484" s="23" t="str">
        <f t="shared" si="308"/>
        <v>N</v>
      </c>
      <c r="V2484" s="23" t="str">
        <f t="shared" si="306"/>
        <v>9</v>
      </c>
      <c r="W2484" s="23" t="str">
        <f t="shared" si="309"/>
        <v>W</v>
      </c>
      <c r="X2484" s="23" t="str">
        <f t="shared" si="310"/>
        <v>OK</v>
      </c>
      <c r="Y2484" s="184" t="str">
        <f t="shared" si="311"/>
        <v>L0009547</v>
      </c>
      <c r="Z2484" s="28"/>
      <c r="AA2484" s="28"/>
      <c r="AB2484" s="23"/>
    </row>
    <row r="2485" spans="1:28" ht="15">
      <c r="A2485" s="2" t="s">
        <v>8906</v>
      </c>
      <c r="B2485" s="23" t="s">
        <v>3475</v>
      </c>
      <c r="C2485" s="2" t="s">
        <v>14</v>
      </c>
      <c r="D2485" s="23" t="s">
        <v>2608</v>
      </c>
      <c r="E2485" s="23" t="s">
        <v>2276</v>
      </c>
      <c r="F2485" s="23" t="s">
        <v>15</v>
      </c>
      <c r="G2485" s="23" t="s">
        <v>3477</v>
      </c>
      <c r="H2485" s="86" t="s">
        <v>3539</v>
      </c>
      <c r="I2485" s="2" t="s">
        <v>16</v>
      </c>
      <c r="J2485" s="81">
        <v>152.30000000000001</v>
      </c>
      <c r="K2485" s="76">
        <v>0.04</v>
      </c>
      <c r="L2485" s="80">
        <v>0.2</v>
      </c>
      <c r="M2485" s="78">
        <v>42292</v>
      </c>
      <c r="N2485" s="96" t="s">
        <v>6061</v>
      </c>
      <c r="O2485" s="23" t="s">
        <v>2607</v>
      </c>
      <c r="P2485" s="23" t="s">
        <v>3466</v>
      </c>
      <c r="Q2485" s="23" t="s">
        <v>3473</v>
      </c>
      <c r="R2485" s="23" t="str">
        <f t="shared" si="307"/>
        <v>OK-Canadian-16N-9W-26</v>
      </c>
      <c r="S2485" s="23" t="str">
        <f t="shared" si="304"/>
        <v>16N-9W-26</v>
      </c>
      <c r="T2485" s="23" t="str">
        <f t="shared" si="305"/>
        <v>16</v>
      </c>
      <c r="U2485" s="23" t="str">
        <f t="shared" si="308"/>
        <v>N</v>
      </c>
      <c r="V2485" s="23" t="str">
        <f t="shared" si="306"/>
        <v>9</v>
      </c>
      <c r="W2485" s="23" t="str">
        <f t="shared" si="309"/>
        <v>W</v>
      </c>
      <c r="X2485" s="23" t="str">
        <f t="shared" si="310"/>
        <v>OK</v>
      </c>
      <c r="Y2485" s="184" t="str">
        <f t="shared" si="311"/>
        <v>L0009548</v>
      </c>
      <c r="Z2485" s="28"/>
      <c r="AA2485" s="28"/>
      <c r="AB2485" s="23"/>
    </row>
    <row r="2486" spans="1:28" ht="15">
      <c r="A2486" s="23" t="s">
        <v>8907</v>
      </c>
      <c r="B2486" s="23" t="s">
        <v>3475</v>
      </c>
      <c r="C2486" s="2" t="s">
        <v>14</v>
      </c>
      <c r="D2486" s="23" t="s">
        <v>2609</v>
      </c>
      <c r="E2486" s="2" t="s">
        <v>1396</v>
      </c>
      <c r="F2486" s="23" t="s">
        <v>15</v>
      </c>
      <c r="G2486" s="23" t="s">
        <v>3477</v>
      </c>
      <c r="H2486" s="86" t="s">
        <v>3539</v>
      </c>
      <c r="I2486" s="2" t="s">
        <v>16</v>
      </c>
      <c r="J2486" s="81">
        <v>156.30000000000001</v>
      </c>
      <c r="K2486" s="76">
        <v>0.26</v>
      </c>
      <c r="L2486" s="80">
        <v>0.2</v>
      </c>
      <c r="M2486" s="78">
        <v>44810</v>
      </c>
      <c r="N2486" s="96" t="s">
        <v>6062</v>
      </c>
      <c r="O2486" s="23" t="s">
        <v>2607</v>
      </c>
      <c r="P2486" s="23" t="s">
        <v>3466</v>
      </c>
      <c r="Q2486" s="23" t="s">
        <v>3473</v>
      </c>
      <c r="R2486" s="23" t="str">
        <f t="shared" si="307"/>
        <v>OK-Canadian-16N-9W-26</v>
      </c>
      <c r="S2486" s="23" t="str">
        <f t="shared" si="304"/>
        <v>16N-9W-26</v>
      </c>
      <c r="T2486" s="23" t="str">
        <f t="shared" si="305"/>
        <v>16</v>
      </c>
      <c r="U2486" s="23" t="str">
        <f t="shared" si="308"/>
        <v>N</v>
      </c>
      <c r="V2486" s="23" t="str">
        <f t="shared" si="306"/>
        <v>9</v>
      </c>
      <c r="W2486" s="23" t="str">
        <f t="shared" si="309"/>
        <v>W</v>
      </c>
      <c r="X2486" s="23" t="str">
        <f t="shared" si="310"/>
        <v>OK</v>
      </c>
      <c r="Y2486" s="184" t="str">
        <f t="shared" si="311"/>
        <v>L0009549</v>
      </c>
      <c r="Z2486" s="28"/>
      <c r="AA2486" s="28"/>
      <c r="AB2486" s="23"/>
    </row>
    <row r="2487" spans="1:28" ht="15">
      <c r="A2487" s="2" t="s">
        <v>8908</v>
      </c>
      <c r="B2487" s="23" t="s">
        <v>3475</v>
      </c>
      <c r="C2487" s="2" t="s">
        <v>14</v>
      </c>
      <c r="D2487" s="23" t="s">
        <v>2610</v>
      </c>
      <c r="E2487" s="23" t="s">
        <v>3063</v>
      </c>
      <c r="F2487" s="23" t="s">
        <v>15</v>
      </c>
      <c r="G2487" s="23" t="s">
        <v>3477</v>
      </c>
      <c r="H2487" s="86" t="s">
        <v>3539</v>
      </c>
      <c r="I2487" s="2" t="s">
        <v>16</v>
      </c>
      <c r="J2487" s="81">
        <v>157.28</v>
      </c>
      <c r="K2487" s="76">
        <v>0.26</v>
      </c>
      <c r="L2487" s="80">
        <v>0.2</v>
      </c>
      <c r="M2487" s="78">
        <v>41808</v>
      </c>
      <c r="N2487" s="96" t="s">
        <v>6063</v>
      </c>
      <c r="O2487" s="23" t="s">
        <v>2607</v>
      </c>
      <c r="P2487" s="23" t="s">
        <v>3466</v>
      </c>
      <c r="Q2487" s="23" t="s">
        <v>3473</v>
      </c>
      <c r="R2487" s="23" t="str">
        <f t="shared" si="307"/>
        <v>OK-Canadian-16N-9W-26</v>
      </c>
      <c r="S2487" s="23" t="str">
        <f t="shared" si="304"/>
        <v>16N-9W-26</v>
      </c>
      <c r="T2487" s="23" t="str">
        <f t="shared" si="305"/>
        <v>16</v>
      </c>
      <c r="U2487" s="23" t="str">
        <f t="shared" si="308"/>
        <v>N</v>
      </c>
      <c r="V2487" s="23" t="str">
        <f t="shared" si="306"/>
        <v>9</v>
      </c>
      <c r="W2487" s="23" t="str">
        <f t="shared" si="309"/>
        <v>W</v>
      </c>
      <c r="X2487" s="23" t="str">
        <f t="shared" si="310"/>
        <v>OK</v>
      </c>
      <c r="Y2487" s="184" t="str">
        <f t="shared" si="311"/>
        <v>L0009550</v>
      </c>
      <c r="Z2487" s="28"/>
      <c r="AA2487" s="28"/>
      <c r="AB2487" s="23"/>
    </row>
    <row r="2488" spans="1:28" ht="15">
      <c r="A2488" s="2" t="s">
        <v>8909</v>
      </c>
      <c r="B2488" s="23" t="s">
        <v>3475</v>
      </c>
      <c r="C2488" s="2" t="s">
        <v>14</v>
      </c>
      <c r="D2488" s="23" t="s">
        <v>2611</v>
      </c>
      <c r="E2488" s="23" t="s">
        <v>201</v>
      </c>
      <c r="F2488" s="23" t="s">
        <v>15</v>
      </c>
      <c r="G2488" s="23" t="s">
        <v>3477</v>
      </c>
      <c r="H2488" s="86" t="s">
        <v>3539</v>
      </c>
      <c r="I2488" s="2" t="s">
        <v>16</v>
      </c>
      <c r="J2488" s="81">
        <v>83.71</v>
      </c>
      <c r="K2488" s="76">
        <v>1.67</v>
      </c>
      <c r="L2488" s="80">
        <v>0.2</v>
      </c>
      <c r="M2488" s="78">
        <v>41820</v>
      </c>
      <c r="N2488" s="96" t="s">
        <v>6064</v>
      </c>
      <c r="O2488" s="23" t="s">
        <v>2607</v>
      </c>
      <c r="P2488" s="23" t="s">
        <v>3466</v>
      </c>
      <c r="Q2488" s="23" t="s">
        <v>3473</v>
      </c>
      <c r="R2488" s="23" t="str">
        <f t="shared" si="307"/>
        <v>OK-Canadian-16N-9W-26</v>
      </c>
      <c r="S2488" s="23" t="str">
        <f t="shared" si="304"/>
        <v>16N-9W-26</v>
      </c>
      <c r="T2488" s="23" t="str">
        <f t="shared" si="305"/>
        <v>16</v>
      </c>
      <c r="U2488" s="23" t="str">
        <f t="shared" si="308"/>
        <v>N</v>
      </c>
      <c r="V2488" s="23" t="str">
        <f t="shared" si="306"/>
        <v>9</v>
      </c>
      <c r="W2488" s="23" t="str">
        <f t="shared" si="309"/>
        <v>W</v>
      </c>
      <c r="X2488" s="23" t="str">
        <f t="shared" si="310"/>
        <v>OK</v>
      </c>
      <c r="Y2488" s="184" t="str">
        <f t="shared" si="311"/>
        <v>L0009551</v>
      </c>
      <c r="Z2488" s="28"/>
      <c r="AA2488" s="28"/>
      <c r="AB2488" s="23"/>
    </row>
    <row r="2489" spans="1:28" ht="15">
      <c r="A2489" s="23" t="s">
        <v>8910</v>
      </c>
      <c r="B2489" s="23" t="s">
        <v>3475</v>
      </c>
      <c r="C2489" s="2" t="s">
        <v>14</v>
      </c>
      <c r="D2489" s="23" t="s">
        <v>2612</v>
      </c>
      <c r="E2489" s="23" t="s">
        <v>201</v>
      </c>
      <c r="F2489" s="23" t="s">
        <v>15</v>
      </c>
      <c r="G2489" s="23" t="s">
        <v>3477</v>
      </c>
      <c r="H2489" s="86" t="s">
        <v>3539</v>
      </c>
      <c r="I2489" s="2" t="s">
        <v>16</v>
      </c>
      <c r="J2489" s="81">
        <v>166.96</v>
      </c>
      <c r="K2489" s="76">
        <v>10</v>
      </c>
      <c r="L2489" s="80">
        <v>0.2</v>
      </c>
      <c r="M2489" s="78">
        <v>42296</v>
      </c>
      <c r="N2489" s="96" t="s">
        <v>6065</v>
      </c>
      <c r="O2489" s="23" t="s">
        <v>2607</v>
      </c>
      <c r="P2489" s="23" t="s">
        <v>3466</v>
      </c>
      <c r="Q2489" s="23" t="s">
        <v>3473</v>
      </c>
      <c r="R2489" s="23" t="str">
        <f t="shared" si="307"/>
        <v>OK-Canadian-16N-9W-26</v>
      </c>
      <c r="S2489" s="23" t="str">
        <f t="shared" si="304"/>
        <v>16N-9W-26</v>
      </c>
      <c r="T2489" s="23" t="str">
        <f t="shared" si="305"/>
        <v>16</v>
      </c>
      <c r="U2489" s="23" t="str">
        <f t="shared" si="308"/>
        <v>N</v>
      </c>
      <c r="V2489" s="23" t="str">
        <f t="shared" si="306"/>
        <v>9</v>
      </c>
      <c r="W2489" s="23" t="str">
        <f t="shared" si="309"/>
        <v>W</v>
      </c>
      <c r="X2489" s="23" t="str">
        <f t="shared" si="310"/>
        <v>OK</v>
      </c>
      <c r="Y2489" s="184" t="str">
        <f t="shared" si="311"/>
        <v>L0009552</v>
      </c>
      <c r="Z2489" s="28"/>
      <c r="AA2489" s="28"/>
      <c r="AB2489" s="23"/>
    </row>
    <row r="2490" spans="1:28" ht="15">
      <c r="A2490" s="2" t="s">
        <v>8911</v>
      </c>
      <c r="B2490" s="23" t="s">
        <v>3475</v>
      </c>
      <c r="C2490" s="2" t="s">
        <v>14</v>
      </c>
      <c r="D2490" s="23" t="s">
        <v>2613</v>
      </c>
      <c r="E2490" s="23" t="s">
        <v>2552</v>
      </c>
      <c r="F2490" s="23" t="s">
        <v>15</v>
      </c>
      <c r="G2490" s="23" t="s">
        <v>3477</v>
      </c>
      <c r="H2490" s="86" t="s">
        <v>3539</v>
      </c>
      <c r="I2490" s="2" t="s">
        <v>16</v>
      </c>
      <c r="J2490" s="81">
        <v>149.69</v>
      </c>
      <c r="K2490" s="76">
        <v>0.89</v>
      </c>
      <c r="L2490" s="80">
        <v>0.2</v>
      </c>
      <c r="M2490" s="78">
        <v>44812</v>
      </c>
      <c r="N2490" s="96" t="s">
        <v>6063</v>
      </c>
      <c r="O2490" s="23" t="s">
        <v>2607</v>
      </c>
      <c r="P2490" s="23" t="s">
        <v>3466</v>
      </c>
      <c r="Q2490" s="23" t="s">
        <v>3473</v>
      </c>
      <c r="R2490" s="23" t="str">
        <f t="shared" si="307"/>
        <v>OK-Canadian-16N-9W-26</v>
      </c>
      <c r="S2490" s="23" t="str">
        <f t="shared" si="304"/>
        <v>16N-9W-26</v>
      </c>
      <c r="T2490" s="23" t="str">
        <f t="shared" si="305"/>
        <v>16</v>
      </c>
      <c r="U2490" s="23" t="str">
        <f t="shared" si="308"/>
        <v>N</v>
      </c>
      <c r="V2490" s="23" t="str">
        <f t="shared" si="306"/>
        <v>9</v>
      </c>
      <c r="W2490" s="23" t="str">
        <f t="shared" si="309"/>
        <v>W</v>
      </c>
      <c r="X2490" s="23" t="str">
        <f t="shared" si="310"/>
        <v>OK</v>
      </c>
      <c r="Y2490" s="184" t="str">
        <f t="shared" si="311"/>
        <v>L0009553</v>
      </c>
      <c r="Z2490" s="28"/>
      <c r="AA2490" s="28"/>
      <c r="AB2490" s="23"/>
    </row>
    <row r="2491" spans="1:28" ht="15">
      <c r="A2491" s="2" t="s">
        <v>8912</v>
      </c>
      <c r="B2491" s="23" t="s">
        <v>3475</v>
      </c>
      <c r="C2491" s="2" t="s">
        <v>14</v>
      </c>
      <c r="D2491" s="23" t="s">
        <v>2614</v>
      </c>
      <c r="E2491" s="2" t="s">
        <v>215</v>
      </c>
      <c r="F2491" s="23" t="s">
        <v>15</v>
      </c>
      <c r="G2491" s="23" t="s">
        <v>3477</v>
      </c>
      <c r="H2491" s="86" t="s">
        <v>3539</v>
      </c>
      <c r="I2491" s="2" t="s">
        <v>16</v>
      </c>
      <c r="J2491" s="81">
        <v>160.07</v>
      </c>
      <c r="K2491" s="76">
        <v>20</v>
      </c>
      <c r="L2491" s="80">
        <v>0.2</v>
      </c>
      <c r="M2491" s="78">
        <v>41812</v>
      </c>
      <c r="N2491" s="96" t="s">
        <v>6066</v>
      </c>
      <c r="O2491" s="23" t="s">
        <v>2607</v>
      </c>
      <c r="P2491" s="23" t="s">
        <v>3466</v>
      </c>
      <c r="Q2491" s="23" t="s">
        <v>3473</v>
      </c>
      <c r="R2491" s="23" t="str">
        <f t="shared" si="307"/>
        <v>OK-Canadian-16N-9W-26</v>
      </c>
      <c r="S2491" s="23" t="str">
        <f t="shared" si="304"/>
        <v>16N-9W-26</v>
      </c>
      <c r="T2491" s="23" t="str">
        <f t="shared" si="305"/>
        <v>16</v>
      </c>
      <c r="U2491" s="23" t="str">
        <f t="shared" si="308"/>
        <v>N</v>
      </c>
      <c r="V2491" s="23" t="str">
        <f t="shared" si="306"/>
        <v>9</v>
      </c>
      <c r="W2491" s="23" t="str">
        <f t="shared" si="309"/>
        <v>W</v>
      </c>
      <c r="X2491" s="23" t="str">
        <f t="shared" si="310"/>
        <v>OK</v>
      </c>
      <c r="Y2491" s="184" t="str">
        <f t="shared" si="311"/>
        <v>L0009554</v>
      </c>
      <c r="Z2491" s="28"/>
      <c r="AA2491" s="28"/>
      <c r="AB2491" s="23"/>
    </row>
    <row r="2492" spans="1:28" ht="15">
      <c r="A2492" s="23" t="s">
        <v>8913</v>
      </c>
      <c r="B2492" s="23" t="s">
        <v>3475</v>
      </c>
      <c r="C2492" s="2" t="s">
        <v>14</v>
      </c>
      <c r="D2492" s="23" t="s">
        <v>2615</v>
      </c>
      <c r="E2492" s="2" t="s">
        <v>215</v>
      </c>
      <c r="F2492" s="23" t="s">
        <v>15</v>
      </c>
      <c r="G2492" s="23" t="s">
        <v>3477</v>
      </c>
      <c r="H2492" s="86" t="s">
        <v>3539</v>
      </c>
      <c r="I2492" s="2" t="s">
        <v>16</v>
      </c>
      <c r="J2492" s="81">
        <v>76.98</v>
      </c>
      <c r="K2492" s="76">
        <v>10</v>
      </c>
      <c r="L2492" s="80">
        <v>0.125</v>
      </c>
      <c r="M2492" s="78">
        <v>41833</v>
      </c>
      <c r="N2492" s="94" t="s">
        <v>6067</v>
      </c>
      <c r="O2492" s="23" t="s">
        <v>2607</v>
      </c>
      <c r="P2492" s="23" t="s">
        <v>3466</v>
      </c>
      <c r="Q2492" s="23" t="s">
        <v>3473</v>
      </c>
      <c r="R2492" s="23" t="str">
        <f t="shared" si="307"/>
        <v>OK-Canadian-16N-9W-26</v>
      </c>
      <c r="S2492" s="23" t="str">
        <f t="shared" si="304"/>
        <v>16N-9W-26</v>
      </c>
      <c r="T2492" s="23" t="str">
        <f t="shared" si="305"/>
        <v>16</v>
      </c>
      <c r="U2492" s="23" t="str">
        <f t="shared" si="308"/>
        <v>N</v>
      </c>
      <c r="V2492" s="23" t="str">
        <f t="shared" si="306"/>
        <v>9</v>
      </c>
      <c r="W2492" s="23" t="str">
        <f t="shared" si="309"/>
        <v>W</v>
      </c>
      <c r="X2492" s="23" t="str">
        <f t="shared" si="310"/>
        <v>OK</v>
      </c>
      <c r="Y2492" s="184" t="str">
        <f t="shared" si="311"/>
        <v>L0009555</v>
      </c>
      <c r="Z2492" s="28"/>
      <c r="AA2492" s="28"/>
      <c r="AB2492" s="23"/>
    </row>
    <row r="2493" spans="1:28" ht="15">
      <c r="A2493" s="2" t="s">
        <v>8914</v>
      </c>
      <c r="B2493" s="23" t="s">
        <v>3475</v>
      </c>
      <c r="C2493" s="2" t="s">
        <v>14</v>
      </c>
      <c r="D2493" s="23" t="s">
        <v>2616</v>
      </c>
      <c r="E2493" s="2" t="s">
        <v>1177</v>
      </c>
      <c r="F2493" s="23" t="s">
        <v>15</v>
      </c>
      <c r="G2493" s="23" t="s">
        <v>3477</v>
      </c>
      <c r="H2493" s="86" t="s">
        <v>3539</v>
      </c>
      <c r="I2493" s="2" t="s">
        <v>16</v>
      </c>
      <c r="J2493" s="81">
        <v>149.59</v>
      </c>
      <c r="K2493" s="76">
        <v>0.83</v>
      </c>
      <c r="L2493" s="80">
        <v>0.1875</v>
      </c>
      <c r="M2493" s="78">
        <v>42313</v>
      </c>
      <c r="N2493" s="96" t="s">
        <v>6068</v>
      </c>
      <c r="O2493" s="23" t="s">
        <v>1933</v>
      </c>
      <c r="P2493" s="23" t="s">
        <v>3466</v>
      </c>
      <c r="Q2493" s="23" t="s">
        <v>3473</v>
      </c>
      <c r="R2493" s="23" t="str">
        <f t="shared" si="307"/>
        <v>OK-Canadian-16N-9W-23</v>
      </c>
      <c r="S2493" s="23" t="str">
        <f t="shared" si="304"/>
        <v>16N-9W-23</v>
      </c>
      <c r="T2493" s="23" t="str">
        <f t="shared" si="305"/>
        <v>16</v>
      </c>
      <c r="U2493" s="23" t="str">
        <f t="shared" si="308"/>
        <v>N</v>
      </c>
      <c r="V2493" s="23" t="str">
        <f t="shared" si="306"/>
        <v>9</v>
      </c>
      <c r="W2493" s="23" t="str">
        <f t="shared" si="309"/>
        <v>W</v>
      </c>
      <c r="X2493" s="23" t="str">
        <f t="shared" si="310"/>
        <v>OK</v>
      </c>
      <c r="Y2493" s="184" t="str">
        <f t="shared" si="311"/>
        <v>L0009556</v>
      </c>
      <c r="Z2493" s="28"/>
      <c r="AA2493" s="28"/>
      <c r="AB2493" s="23"/>
    </row>
    <row r="2494" spans="1:28" ht="15">
      <c r="A2494" s="2" t="s">
        <v>8915</v>
      </c>
      <c r="B2494" s="23" t="s">
        <v>3475</v>
      </c>
      <c r="C2494" s="2" t="s">
        <v>14</v>
      </c>
      <c r="D2494" s="23" t="s">
        <v>2617</v>
      </c>
      <c r="E2494" s="2" t="s">
        <v>723</v>
      </c>
      <c r="F2494" s="23" t="s">
        <v>15</v>
      </c>
      <c r="G2494" s="23" t="s">
        <v>3477</v>
      </c>
      <c r="H2494" s="86" t="s">
        <v>3539</v>
      </c>
      <c r="I2494" s="2" t="s">
        <v>16</v>
      </c>
      <c r="J2494" s="81">
        <v>157.9</v>
      </c>
      <c r="K2494" s="76">
        <v>0.74</v>
      </c>
      <c r="L2494" s="80">
        <v>0.2</v>
      </c>
      <c r="M2494" s="78">
        <v>44820</v>
      </c>
      <c r="N2494" s="96" t="s">
        <v>6069</v>
      </c>
      <c r="O2494" s="23" t="s">
        <v>2607</v>
      </c>
      <c r="P2494" s="23" t="s">
        <v>3466</v>
      </c>
      <c r="Q2494" s="23" t="s">
        <v>3473</v>
      </c>
      <c r="R2494" s="23" t="str">
        <f t="shared" si="307"/>
        <v>OK-Canadian-16N-9W-26</v>
      </c>
      <c r="S2494" s="23" t="str">
        <f t="shared" si="304"/>
        <v>16N-9W-26</v>
      </c>
      <c r="T2494" s="23" t="str">
        <f t="shared" si="305"/>
        <v>16</v>
      </c>
      <c r="U2494" s="23" t="str">
        <f t="shared" si="308"/>
        <v>N</v>
      </c>
      <c r="V2494" s="23" t="str">
        <f t="shared" si="306"/>
        <v>9</v>
      </c>
      <c r="W2494" s="23" t="str">
        <f t="shared" si="309"/>
        <v>W</v>
      </c>
      <c r="X2494" s="23" t="str">
        <f t="shared" si="310"/>
        <v>OK</v>
      </c>
      <c r="Y2494" s="184" t="str">
        <f t="shared" si="311"/>
        <v>L0009557</v>
      </c>
      <c r="Z2494" s="28"/>
      <c r="AA2494" s="28"/>
      <c r="AB2494" s="23"/>
    </row>
    <row r="2495" spans="1:28" ht="15">
      <c r="A2495" s="23" t="s">
        <v>8916</v>
      </c>
      <c r="B2495" s="23" t="s">
        <v>3475</v>
      </c>
      <c r="C2495" s="2" t="s">
        <v>14</v>
      </c>
      <c r="D2495" s="23" t="s">
        <v>2618</v>
      </c>
      <c r="E2495" s="23" t="s">
        <v>2207</v>
      </c>
      <c r="F2495" s="23" t="s">
        <v>15</v>
      </c>
      <c r="G2495" s="23" t="s">
        <v>3477</v>
      </c>
      <c r="H2495" s="86" t="s">
        <v>3539</v>
      </c>
      <c r="I2495" s="2" t="s">
        <v>16</v>
      </c>
      <c r="J2495" s="81">
        <v>78.58</v>
      </c>
      <c r="K2495" s="76">
        <v>5</v>
      </c>
      <c r="L2495" s="80">
        <v>0.1875</v>
      </c>
      <c r="M2495" s="78">
        <v>41808</v>
      </c>
      <c r="N2495" s="96" t="s">
        <v>6070</v>
      </c>
      <c r="O2495" s="23" t="s">
        <v>2607</v>
      </c>
      <c r="P2495" s="23" t="s">
        <v>3466</v>
      </c>
      <c r="Q2495" s="23" t="s">
        <v>3473</v>
      </c>
      <c r="R2495" s="23" t="str">
        <f t="shared" si="307"/>
        <v>OK-Canadian-16N-9W-26</v>
      </c>
      <c r="S2495" s="23" t="str">
        <f t="shared" si="304"/>
        <v>16N-9W-26</v>
      </c>
      <c r="T2495" s="23" t="str">
        <f t="shared" si="305"/>
        <v>16</v>
      </c>
      <c r="U2495" s="23" t="str">
        <f t="shared" si="308"/>
        <v>N</v>
      </c>
      <c r="V2495" s="23" t="str">
        <f t="shared" si="306"/>
        <v>9</v>
      </c>
      <c r="W2495" s="23" t="str">
        <f t="shared" si="309"/>
        <v>W</v>
      </c>
      <c r="X2495" s="23" t="str">
        <f t="shared" si="310"/>
        <v>OK</v>
      </c>
      <c r="Y2495" s="184" t="str">
        <f t="shared" si="311"/>
        <v>L0009558</v>
      </c>
      <c r="Z2495" s="28"/>
      <c r="AA2495" s="28"/>
      <c r="AB2495" s="23"/>
    </row>
    <row r="2496" spans="1:28" ht="15">
      <c r="A2496" s="2" t="s">
        <v>8917</v>
      </c>
      <c r="B2496" s="23" t="s">
        <v>3475</v>
      </c>
      <c r="C2496" s="2" t="s">
        <v>14</v>
      </c>
      <c r="D2496" s="23" t="s">
        <v>2619</v>
      </c>
      <c r="E2496" s="23" t="s">
        <v>2404</v>
      </c>
      <c r="F2496" s="23" t="s">
        <v>15</v>
      </c>
      <c r="G2496" s="23" t="s">
        <v>3477</v>
      </c>
      <c r="H2496" s="86" t="s">
        <v>3539</v>
      </c>
      <c r="I2496" s="2" t="s">
        <v>16</v>
      </c>
      <c r="J2496" s="81">
        <v>268.5</v>
      </c>
      <c r="K2496" s="76">
        <v>17</v>
      </c>
      <c r="L2496" s="80">
        <v>0.2</v>
      </c>
      <c r="M2496" s="78">
        <v>41844</v>
      </c>
      <c r="N2496" s="96" t="s">
        <v>6071</v>
      </c>
      <c r="O2496" s="23" t="s">
        <v>956</v>
      </c>
      <c r="P2496" s="23" t="s">
        <v>3466</v>
      </c>
      <c r="Q2496" s="23" t="s">
        <v>3473</v>
      </c>
      <c r="R2496" s="23" t="str">
        <f t="shared" si="307"/>
        <v>OK-Canadian-16N-9W-28</v>
      </c>
      <c r="S2496" s="23" t="str">
        <f t="shared" si="304"/>
        <v>16N-9W-28</v>
      </c>
      <c r="T2496" s="23" t="str">
        <f t="shared" si="305"/>
        <v>16</v>
      </c>
      <c r="U2496" s="23" t="str">
        <f t="shared" si="308"/>
        <v>N</v>
      </c>
      <c r="V2496" s="23" t="str">
        <f t="shared" si="306"/>
        <v>9</v>
      </c>
      <c r="W2496" s="23" t="str">
        <f t="shared" si="309"/>
        <v>W</v>
      </c>
      <c r="X2496" s="23" t="str">
        <f t="shared" si="310"/>
        <v>OK</v>
      </c>
      <c r="Y2496" s="184" t="str">
        <f t="shared" si="311"/>
        <v>L0009559</v>
      </c>
      <c r="Z2496" s="28"/>
      <c r="AA2496" s="28"/>
      <c r="AB2496" s="23"/>
    </row>
    <row r="2497" spans="1:28" ht="15">
      <c r="A2497" s="2" t="s">
        <v>8918</v>
      </c>
      <c r="B2497" s="23" t="s">
        <v>3475</v>
      </c>
      <c r="C2497" s="2" t="s">
        <v>14</v>
      </c>
      <c r="D2497" s="23" t="s">
        <v>2620</v>
      </c>
      <c r="E2497" s="2" t="s">
        <v>1051</v>
      </c>
      <c r="F2497" s="23" t="s">
        <v>15</v>
      </c>
      <c r="G2497" s="23" t="s">
        <v>3477</v>
      </c>
      <c r="H2497" s="86" t="s">
        <v>3539</v>
      </c>
      <c r="I2497" s="2" t="s">
        <v>16</v>
      </c>
      <c r="J2497" s="81">
        <v>30.58</v>
      </c>
      <c r="K2497" s="76">
        <v>0.56000000000000005</v>
      </c>
      <c r="L2497" s="80">
        <v>0.2</v>
      </c>
      <c r="M2497" s="78">
        <v>42314</v>
      </c>
      <c r="N2497" s="96" t="s">
        <v>6072</v>
      </c>
      <c r="O2497" s="23" t="s">
        <v>2621</v>
      </c>
      <c r="P2497" s="23" t="s">
        <v>3466</v>
      </c>
      <c r="Q2497" s="23" t="s">
        <v>3473</v>
      </c>
      <c r="R2497" s="23" t="str">
        <f t="shared" si="307"/>
        <v>OK-Canadian-16N-9W-32</v>
      </c>
      <c r="S2497" s="23" t="str">
        <f t="shared" si="304"/>
        <v>16N-9W-32</v>
      </c>
      <c r="T2497" s="23" t="str">
        <f t="shared" si="305"/>
        <v>16</v>
      </c>
      <c r="U2497" s="23" t="str">
        <f t="shared" si="308"/>
        <v>N</v>
      </c>
      <c r="V2497" s="23" t="str">
        <f t="shared" si="306"/>
        <v>9</v>
      </c>
      <c r="W2497" s="23" t="str">
        <f t="shared" si="309"/>
        <v>W</v>
      </c>
      <c r="X2497" s="23" t="str">
        <f t="shared" si="310"/>
        <v>OK</v>
      </c>
      <c r="Y2497" s="184" t="str">
        <f t="shared" si="311"/>
        <v>L0009560</v>
      </c>
      <c r="Z2497" s="28"/>
      <c r="AA2497" s="28"/>
      <c r="AB2497" s="23"/>
    </row>
    <row r="2498" spans="1:28" ht="15">
      <c r="A2498" s="23" t="s">
        <v>8919</v>
      </c>
      <c r="B2498" s="23" t="s">
        <v>3475</v>
      </c>
      <c r="C2498" s="2" t="s">
        <v>14</v>
      </c>
      <c r="D2498" s="23" t="s">
        <v>2622</v>
      </c>
      <c r="E2498" s="23" t="s">
        <v>2692</v>
      </c>
      <c r="F2498" s="23" t="s">
        <v>15</v>
      </c>
      <c r="G2498" s="23" t="s">
        <v>3478</v>
      </c>
      <c r="H2498" s="86" t="s">
        <v>3539</v>
      </c>
      <c r="I2498" s="2" t="s">
        <v>16</v>
      </c>
      <c r="J2498" s="81">
        <v>9.2899999999999991</v>
      </c>
      <c r="K2498" s="76">
        <v>0.63</v>
      </c>
      <c r="L2498" s="80">
        <v>0.2</v>
      </c>
      <c r="M2498" s="78">
        <v>44839</v>
      </c>
      <c r="N2498" s="96" t="s">
        <v>6073</v>
      </c>
      <c r="O2498" s="23" t="s">
        <v>280</v>
      </c>
      <c r="P2498" s="23" t="s">
        <v>3465</v>
      </c>
      <c r="Q2498" s="23" t="s">
        <v>3473</v>
      </c>
      <c r="R2498" s="23" t="str">
        <f t="shared" si="307"/>
        <v>OK-Oklahoma-15N-9W-14</v>
      </c>
      <c r="S2498" s="23" t="str">
        <f t="shared" si="304"/>
        <v>15N-9W-14</v>
      </c>
      <c r="T2498" s="23" t="str">
        <f t="shared" si="305"/>
        <v>15</v>
      </c>
      <c r="U2498" s="23" t="str">
        <f t="shared" si="308"/>
        <v>N</v>
      </c>
      <c r="V2498" s="23" t="str">
        <f t="shared" si="306"/>
        <v>9</v>
      </c>
      <c r="W2498" s="23" t="str">
        <f t="shared" si="309"/>
        <v>W</v>
      </c>
      <c r="X2498" s="23" t="str">
        <f t="shared" si="310"/>
        <v>OK</v>
      </c>
      <c r="Y2498" s="184" t="str">
        <f t="shared" si="311"/>
        <v>L0009561</v>
      </c>
      <c r="Z2498" s="28"/>
      <c r="AA2498" s="28"/>
      <c r="AB2498" s="23"/>
    </row>
    <row r="2499" spans="1:28" ht="15">
      <c r="A2499" s="2" t="s">
        <v>8920</v>
      </c>
      <c r="B2499" s="23" t="s">
        <v>3475</v>
      </c>
      <c r="C2499" s="2" t="s">
        <v>14</v>
      </c>
      <c r="D2499" s="23" t="s">
        <v>2623</v>
      </c>
      <c r="E2499" s="23" t="s">
        <v>2692</v>
      </c>
      <c r="F2499" s="23" t="s">
        <v>15</v>
      </c>
      <c r="G2499" s="23" t="s">
        <v>3477</v>
      </c>
      <c r="H2499" s="86" t="s">
        <v>3539</v>
      </c>
      <c r="I2499" s="2" t="s">
        <v>16</v>
      </c>
      <c r="J2499" s="81">
        <v>155.12</v>
      </c>
      <c r="K2499" s="76">
        <v>5</v>
      </c>
      <c r="L2499" s="80">
        <v>0.1875</v>
      </c>
      <c r="M2499" s="78">
        <v>41833</v>
      </c>
      <c r="N2499" s="96" t="s">
        <v>6074</v>
      </c>
      <c r="O2499" s="23" t="s">
        <v>1933</v>
      </c>
      <c r="P2499" s="23" t="s">
        <v>3466</v>
      </c>
      <c r="Q2499" s="23" t="s">
        <v>3473</v>
      </c>
      <c r="R2499" s="23" t="str">
        <f t="shared" si="307"/>
        <v>OK-Canadian-16N-9W-23</v>
      </c>
      <c r="S2499" s="23" t="str">
        <f t="shared" si="304"/>
        <v>16N-9W-23</v>
      </c>
      <c r="T2499" s="23" t="str">
        <f t="shared" si="305"/>
        <v>16</v>
      </c>
      <c r="U2499" s="23" t="str">
        <f t="shared" si="308"/>
        <v>N</v>
      </c>
      <c r="V2499" s="23" t="str">
        <f t="shared" si="306"/>
        <v>9</v>
      </c>
      <c r="W2499" s="23" t="str">
        <f t="shared" si="309"/>
        <v>W</v>
      </c>
      <c r="X2499" s="23" t="str">
        <f t="shared" si="310"/>
        <v>OK</v>
      </c>
      <c r="Y2499" s="184" t="str">
        <f t="shared" si="311"/>
        <v>L0009562</v>
      </c>
      <c r="Z2499" s="28"/>
      <c r="AA2499" s="28"/>
      <c r="AB2499" s="23"/>
    </row>
    <row r="2500" spans="1:28" ht="15">
      <c r="A2500" s="2" t="s">
        <v>8921</v>
      </c>
      <c r="B2500" s="23" t="s">
        <v>3475</v>
      </c>
      <c r="C2500" s="2" t="s">
        <v>14</v>
      </c>
      <c r="D2500" s="23" t="s">
        <v>2624</v>
      </c>
      <c r="E2500" s="2" t="s">
        <v>774</v>
      </c>
      <c r="F2500" s="23" t="s">
        <v>15</v>
      </c>
      <c r="G2500" s="23" t="s">
        <v>3477</v>
      </c>
      <c r="H2500" s="86" t="s">
        <v>3539</v>
      </c>
      <c r="I2500" s="2" t="s">
        <v>16</v>
      </c>
      <c r="J2500" s="81">
        <v>167.78</v>
      </c>
      <c r="K2500" s="76">
        <v>80</v>
      </c>
      <c r="L2500" s="80">
        <v>0.2</v>
      </c>
      <c r="M2500" s="78">
        <v>41849</v>
      </c>
      <c r="N2500" s="96" t="s">
        <v>6068</v>
      </c>
      <c r="O2500" s="23" t="s">
        <v>2607</v>
      </c>
      <c r="P2500" s="23" t="s">
        <v>3466</v>
      </c>
      <c r="Q2500" s="23" t="s">
        <v>3473</v>
      </c>
      <c r="R2500" s="23" t="str">
        <f t="shared" si="307"/>
        <v>OK-Canadian-16N-9W-26</v>
      </c>
      <c r="S2500" s="23" t="str">
        <f t="shared" si="304"/>
        <v>16N-9W-26</v>
      </c>
      <c r="T2500" s="23" t="str">
        <f t="shared" si="305"/>
        <v>16</v>
      </c>
      <c r="U2500" s="23" t="str">
        <f t="shared" si="308"/>
        <v>N</v>
      </c>
      <c r="V2500" s="23" t="str">
        <f t="shared" si="306"/>
        <v>9</v>
      </c>
      <c r="W2500" s="23" t="str">
        <f t="shared" si="309"/>
        <v>W</v>
      </c>
      <c r="X2500" s="23" t="str">
        <f t="shared" si="310"/>
        <v>OK</v>
      </c>
      <c r="Y2500" s="184" t="str">
        <f t="shared" si="311"/>
        <v>L0009563</v>
      </c>
      <c r="Z2500" s="28"/>
      <c r="AA2500" s="28"/>
      <c r="AB2500" s="23"/>
    </row>
    <row r="2501" spans="1:28" ht="15">
      <c r="A2501" s="23" t="s">
        <v>8922</v>
      </c>
      <c r="B2501" s="23" t="s">
        <v>3475</v>
      </c>
      <c r="C2501" s="2" t="s">
        <v>14</v>
      </c>
      <c r="D2501" s="23" t="s">
        <v>2625</v>
      </c>
      <c r="E2501" s="23" t="s">
        <v>3188</v>
      </c>
      <c r="F2501" s="23" t="s">
        <v>15</v>
      </c>
      <c r="G2501" s="23" t="s">
        <v>3477</v>
      </c>
      <c r="H2501" s="86" t="s">
        <v>3539</v>
      </c>
      <c r="I2501" s="2" t="s">
        <v>16</v>
      </c>
      <c r="J2501" s="81">
        <v>88.15</v>
      </c>
      <c r="K2501" s="76">
        <v>8.5</v>
      </c>
      <c r="L2501" s="80">
        <v>0.1875</v>
      </c>
      <c r="M2501" s="78">
        <v>42319</v>
      </c>
      <c r="N2501" s="96" t="s">
        <v>6075</v>
      </c>
      <c r="O2501" s="23" t="s">
        <v>956</v>
      </c>
      <c r="P2501" s="23" t="s">
        <v>3466</v>
      </c>
      <c r="Q2501" s="23" t="s">
        <v>3473</v>
      </c>
      <c r="R2501" s="23" t="str">
        <f t="shared" si="307"/>
        <v>OK-Canadian-16N-9W-28</v>
      </c>
      <c r="S2501" s="23" t="str">
        <f t="shared" si="304"/>
        <v>16N-9W-28</v>
      </c>
      <c r="T2501" s="23" t="str">
        <f t="shared" si="305"/>
        <v>16</v>
      </c>
      <c r="U2501" s="23" t="str">
        <f t="shared" si="308"/>
        <v>N</v>
      </c>
      <c r="V2501" s="23" t="str">
        <f t="shared" si="306"/>
        <v>9</v>
      </c>
      <c r="W2501" s="23" t="str">
        <f t="shared" si="309"/>
        <v>W</v>
      </c>
      <c r="X2501" s="23" t="str">
        <f t="shared" si="310"/>
        <v>OK</v>
      </c>
      <c r="Y2501" s="184" t="str">
        <f t="shared" si="311"/>
        <v>L0009564</v>
      </c>
      <c r="Z2501" s="28"/>
      <c r="AA2501" s="28"/>
      <c r="AB2501" s="23"/>
    </row>
    <row r="2502" spans="1:28" ht="15">
      <c r="A2502" s="2" t="s">
        <v>8923</v>
      </c>
      <c r="B2502" s="23" t="s">
        <v>3475</v>
      </c>
      <c r="C2502" s="2" t="s">
        <v>14</v>
      </c>
      <c r="D2502" s="23" t="s">
        <v>2626</v>
      </c>
      <c r="E2502" s="2" t="s">
        <v>774</v>
      </c>
      <c r="F2502" s="23" t="s">
        <v>15</v>
      </c>
      <c r="G2502" s="23" t="s">
        <v>3477</v>
      </c>
      <c r="H2502" s="86" t="s">
        <v>3539</v>
      </c>
      <c r="I2502" s="2" t="s">
        <v>16</v>
      </c>
      <c r="J2502" s="81">
        <v>73.489999999999995</v>
      </c>
      <c r="K2502" s="76">
        <v>1.5</v>
      </c>
      <c r="L2502" s="80">
        <v>0.2</v>
      </c>
      <c r="M2502" s="78">
        <v>44837</v>
      </c>
      <c r="N2502" s="96" t="s">
        <v>6076</v>
      </c>
      <c r="O2502" s="23" t="s">
        <v>956</v>
      </c>
      <c r="P2502" s="23" t="s">
        <v>3466</v>
      </c>
      <c r="Q2502" s="23" t="s">
        <v>3473</v>
      </c>
      <c r="R2502" s="23" t="str">
        <f t="shared" si="307"/>
        <v>OK-Canadian-16N-9W-28</v>
      </c>
      <c r="S2502" s="23" t="str">
        <f t="shared" si="304"/>
        <v>16N-9W-28</v>
      </c>
      <c r="T2502" s="23" t="str">
        <f t="shared" si="305"/>
        <v>16</v>
      </c>
      <c r="U2502" s="23" t="str">
        <f t="shared" si="308"/>
        <v>N</v>
      </c>
      <c r="V2502" s="23" t="str">
        <f t="shared" si="306"/>
        <v>9</v>
      </c>
      <c r="W2502" s="23" t="str">
        <f t="shared" si="309"/>
        <v>W</v>
      </c>
      <c r="X2502" s="23" t="str">
        <f t="shared" si="310"/>
        <v>OK</v>
      </c>
      <c r="Y2502" s="184" t="str">
        <f t="shared" si="311"/>
        <v>L0009565</v>
      </c>
      <c r="Z2502" s="28"/>
      <c r="AA2502" s="28"/>
      <c r="AB2502" s="23"/>
    </row>
    <row r="2503" spans="1:28" ht="15">
      <c r="A2503" s="2" t="s">
        <v>8924</v>
      </c>
      <c r="B2503" s="23" t="s">
        <v>3475</v>
      </c>
      <c r="C2503" s="2" t="s">
        <v>14</v>
      </c>
      <c r="D2503" s="23" t="s">
        <v>2627</v>
      </c>
      <c r="E2503" s="2" t="s">
        <v>774</v>
      </c>
      <c r="F2503" s="23" t="s">
        <v>15</v>
      </c>
      <c r="G2503" s="23" t="s">
        <v>3477</v>
      </c>
      <c r="H2503" s="86" t="s">
        <v>3539</v>
      </c>
      <c r="I2503" s="2" t="s">
        <v>16</v>
      </c>
      <c r="J2503" s="81">
        <v>63.27</v>
      </c>
      <c r="K2503" s="76">
        <v>5</v>
      </c>
      <c r="L2503" s="80">
        <v>0.1875</v>
      </c>
      <c r="M2503" s="78">
        <v>41835</v>
      </c>
      <c r="N2503" s="96" t="s">
        <v>6077</v>
      </c>
      <c r="O2503" s="23" t="s">
        <v>2621</v>
      </c>
      <c r="P2503" s="23" t="s">
        <v>3466</v>
      </c>
      <c r="Q2503" s="23" t="s">
        <v>3473</v>
      </c>
      <c r="R2503" s="23" t="str">
        <f t="shared" si="307"/>
        <v>OK-Canadian-16N-9W-32</v>
      </c>
      <c r="S2503" s="23" t="str">
        <f t="shared" si="304"/>
        <v>16N-9W-32</v>
      </c>
      <c r="T2503" s="23" t="str">
        <f t="shared" si="305"/>
        <v>16</v>
      </c>
      <c r="U2503" s="23" t="str">
        <f t="shared" si="308"/>
        <v>N</v>
      </c>
      <c r="V2503" s="23" t="str">
        <f t="shared" si="306"/>
        <v>9</v>
      </c>
      <c r="W2503" s="23" t="str">
        <f t="shared" si="309"/>
        <v>W</v>
      </c>
      <c r="X2503" s="23" t="str">
        <f t="shared" si="310"/>
        <v>OK</v>
      </c>
      <c r="Y2503" s="184" t="str">
        <f t="shared" si="311"/>
        <v>L0009566</v>
      </c>
      <c r="Z2503" s="28"/>
      <c r="AA2503" s="28"/>
      <c r="AB2503" s="23"/>
    </row>
    <row r="2504" spans="1:28" ht="15">
      <c r="A2504" s="23" t="s">
        <v>8925</v>
      </c>
      <c r="B2504" s="23" t="s">
        <v>3475</v>
      </c>
      <c r="C2504" s="2" t="s">
        <v>14</v>
      </c>
      <c r="D2504" s="23" t="s">
        <v>2018</v>
      </c>
      <c r="E2504" s="2" t="s">
        <v>1396</v>
      </c>
      <c r="F2504" s="23" t="s">
        <v>15</v>
      </c>
      <c r="G2504" s="23" t="s">
        <v>3479</v>
      </c>
      <c r="H2504" s="86" t="s">
        <v>3539</v>
      </c>
      <c r="I2504" s="2" t="s">
        <v>16</v>
      </c>
      <c r="J2504" s="81">
        <v>34.909999999999997</v>
      </c>
      <c r="K2504" s="76">
        <v>10.65</v>
      </c>
      <c r="L2504" s="80">
        <v>0.1875</v>
      </c>
      <c r="M2504" s="78">
        <v>41849</v>
      </c>
      <c r="N2504" s="96" t="s">
        <v>4284</v>
      </c>
      <c r="O2504" s="23" t="s">
        <v>2621</v>
      </c>
      <c r="P2504" s="23" t="s">
        <v>3466</v>
      </c>
      <c r="Q2504" s="23" t="s">
        <v>3473</v>
      </c>
      <c r="R2504" s="23" t="str">
        <f t="shared" si="307"/>
        <v>OK-Noble-16N-9W-32</v>
      </c>
      <c r="S2504" s="23" t="str">
        <f t="shared" ref="S2504:S2567" si="312">_xlfn.TEXTAFTER(R2504,"-",2,1,0,"ERROR")</f>
        <v>16N-9W-32</v>
      </c>
      <c r="T2504" s="23" t="str">
        <f t="shared" ref="T2504:T2567" si="313">_xlfn.TEXTBEFORE(P2504,U2504)</f>
        <v>16</v>
      </c>
      <c r="U2504" s="23" t="str">
        <f t="shared" si="308"/>
        <v>N</v>
      </c>
      <c r="V2504" s="23" t="str">
        <f t="shared" ref="V2504:V2567" si="314">_xlfn.TEXTBEFORE(Q2504,W2504)</f>
        <v>9</v>
      </c>
      <c r="W2504" s="23" t="str">
        <f t="shared" si="309"/>
        <v>W</v>
      </c>
      <c r="X2504" s="23" t="str">
        <f t="shared" si="310"/>
        <v>OK</v>
      </c>
      <c r="Y2504" s="184" t="str">
        <f t="shared" si="311"/>
        <v>L0009567</v>
      </c>
      <c r="Z2504" s="28"/>
      <c r="AA2504" s="28"/>
      <c r="AB2504" s="23"/>
    </row>
    <row r="2505" spans="1:28" ht="15">
      <c r="A2505" s="2" t="s">
        <v>8926</v>
      </c>
      <c r="B2505" s="23" t="s">
        <v>3475</v>
      </c>
      <c r="C2505" s="2" t="s">
        <v>14</v>
      </c>
      <c r="D2505" s="23" t="s">
        <v>2628</v>
      </c>
      <c r="E2505" s="2" t="s">
        <v>1396</v>
      </c>
      <c r="F2505" s="23" t="s">
        <v>15</v>
      </c>
      <c r="G2505" s="23" t="s">
        <v>3477</v>
      </c>
      <c r="H2505" s="86" t="s">
        <v>3539</v>
      </c>
      <c r="I2505" s="2" t="s">
        <v>16</v>
      </c>
      <c r="J2505" s="81">
        <v>122.06</v>
      </c>
      <c r="K2505" s="76">
        <v>95</v>
      </c>
      <c r="L2505" s="80">
        <v>0.2</v>
      </c>
      <c r="M2505" s="78">
        <v>42319</v>
      </c>
      <c r="N2505" s="96" t="s">
        <v>6058</v>
      </c>
      <c r="O2505" s="23" t="s">
        <v>2629</v>
      </c>
      <c r="P2505" s="23" t="s">
        <v>3466</v>
      </c>
      <c r="Q2505" s="23" t="s">
        <v>3473</v>
      </c>
      <c r="R2505" s="23" t="str">
        <f t="shared" ref="R2505:R2568" si="315">_xlfn.TEXTJOIN("-",TRUE,F2505,G2505,P2505,Q2505,O2505)</f>
        <v>OK-Canadian-16N-9W-33</v>
      </c>
      <c r="S2505" s="23" t="str">
        <f t="shared" si="312"/>
        <v>16N-9W-33</v>
      </c>
      <c r="T2505" s="23" t="str">
        <f t="shared" si="313"/>
        <v>16</v>
      </c>
      <c r="U2505" s="23" t="str">
        <f t="shared" ref="U2505:U2568" si="316">RIGHT(P2505,1)</f>
        <v>N</v>
      </c>
      <c r="V2505" s="23" t="str">
        <f t="shared" si="314"/>
        <v>9</v>
      </c>
      <c r="W2505" s="23" t="str">
        <f t="shared" ref="W2505:W2568" si="317">RIGHT(Q2505,1)</f>
        <v>W</v>
      </c>
      <c r="X2505" s="23" t="str">
        <f t="shared" ref="X2505:X2568" si="318">LEFT(A2505,2)</f>
        <v>OK</v>
      </c>
      <c r="Y2505" s="184" t="str">
        <f t="shared" ref="Y2505:Y2568" si="319">MID(A2505,4,8)</f>
        <v>L0009568</v>
      </c>
      <c r="Z2505" s="28"/>
      <c r="AA2505" s="28"/>
      <c r="AB2505" s="23"/>
    </row>
    <row r="2506" spans="1:28" ht="15">
      <c r="A2506" s="2" t="s">
        <v>8927</v>
      </c>
      <c r="B2506" s="23" t="s">
        <v>3475</v>
      </c>
      <c r="C2506" s="2" t="s">
        <v>14</v>
      </c>
      <c r="D2506" s="23" t="s">
        <v>2630</v>
      </c>
      <c r="E2506" s="23" t="s">
        <v>1702</v>
      </c>
      <c r="F2506" s="23" t="s">
        <v>15</v>
      </c>
      <c r="G2506" s="23" t="s">
        <v>3478</v>
      </c>
      <c r="H2506" s="86" t="s">
        <v>3539</v>
      </c>
      <c r="I2506" s="2" t="s">
        <v>16</v>
      </c>
      <c r="J2506" s="81">
        <v>7.64</v>
      </c>
      <c r="K2506" s="76">
        <v>0.49</v>
      </c>
      <c r="L2506" s="80">
        <v>0.2</v>
      </c>
      <c r="M2506" s="78">
        <v>44839</v>
      </c>
      <c r="N2506" s="94" t="s">
        <v>6078</v>
      </c>
      <c r="O2506" s="23" t="s">
        <v>280</v>
      </c>
      <c r="P2506" s="23" t="s">
        <v>3465</v>
      </c>
      <c r="Q2506" s="23" t="s">
        <v>3473</v>
      </c>
      <c r="R2506" s="23" t="str">
        <f t="shared" si="315"/>
        <v>OK-Oklahoma-15N-9W-14</v>
      </c>
      <c r="S2506" s="23" t="str">
        <f t="shared" si="312"/>
        <v>15N-9W-14</v>
      </c>
      <c r="T2506" s="23" t="str">
        <f t="shared" si="313"/>
        <v>15</v>
      </c>
      <c r="U2506" s="23" t="str">
        <f t="shared" si="316"/>
        <v>N</v>
      </c>
      <c r="V2506" s="23" t="str">
        <f t="shared" si="314"/>
        <v>9</v>
      </c>
      <c r="W2506" s="23" t="str">
        <f t="shared" si="317"/>
        <v>W</v>
      </c>
      <c r="X2506" s="23" t="str">
        <f t="shared" si="318"/>
        <v>OK</v>
      </c>
      <c r="Y2506" s="184" t="str">
        <f t="shared" si="319"/>
        <v>L0009569</v>
      </c>
      <c r="Z2506" s="28"/>
      <c r="AA2506" s="28"/>
      <c r="AB2506" s="23"/>
    </row>
    <row r="2507" spans="1:28" ht="15">
      <c r="A2507" s="23" t="s">
        <v>8928</v>
      </c>
      <c r="B2507" s="23" t="s">
        <v>3475</v>
      </c>
      <c r="C2507" s="2" t="s">
        <v>14</v>
      </c>
      <c r="D2507" s="23" t="s">
        <v>2631</v>
      </c>
      <c r="E2507" s="2" t="s">
        <v>215</v>
      </c>
      <c r="F2507" s="23" t="s">
        <v>15</v>
      </c>
      <c r="G2507" s="23" t="s">
        <v>3477</v>
      </c>
      <c r="H2507" s="86" t="s">
        <v>3539</v>
      </c>
      <c r="I2507" s="2" t="s">
        <v>16</v>
      </c>
      <c r="J2507" s="81">
        <v>81.95</v>
      </c>
      <c r="K2507" s="76">
        <v>3.33</v>
      </c>
      <c r="L2507" s="80">
        <v>0.2</v>
      </c>
      <c r="M2507" s="78">
        <v>41834</v>
      </c>
      <c r="N2507" s="96" t="s">
        <v>6079</v>
      </c>
      <c r="O2507" s="23" t="s">
        <v>280</v>
      </c>
      <c r="P2507" s="23" t="s">
        <v>3466</v>
      </c>
      <c r="Q2507" s="23" t="s">
        <v>3473</v>
      </c>
      <c r="R2507" s="23" t="str">
        <f t="shared" si="315"/>
        <v>OK-Canadian-16N-9W-14</v>
      </c>
      <c r="S2507" s="23" t="str">
        <f t="shared" si="312"/>
        <v>16N-9W-14</v>
      </c>
      <c r="T2507" s="23" t="str">
        <f t="shared" si="313"/>
        <v>16</v>
      </c>
      <c r="U2507" s="23" t="str">
        <f t="shared" si="316"/>
        <v>N</v>
      </c>
      <c r="V2507" s="23" t="str">
        <f t="shared" si="314"/>
        <v>9</v>
      </c>
      <c r="W2507" s="23" t="str">
        <f t="shared" si="317"/>
        <v>W</v>
      </c>
      <c r="X2507" s="23" t="str">
        <f t="shared" si="318"/>
        <v>OK</v>
      </c>
      <c r="Y2507" s="184" t="str">
        <f t="shared" si="319"/>
        <v>L0009570</v>
      </c>
      <c r="Z2507" s="28"/>
      <c r="AA2507" s="28"/>
      <c r="AB2507" s="23"/>
    </row>
    <row r="2508" spans="1:28" ht="15">
      <c r="A2508" s="2" t="s">
        <v>8929</v>
      </c>
      <c r="B2508" s="23" t="s">
        <v>3475</v>
      </c>
      <c r="C2508" s="2" t="s">
        <v>14</v>
      </c>
      <c r="D2508" s="23" t="s">
        <v>2632</v>
      </c>
      <c r="E2508" s="2" t="s">
        <v>995</v>
      </c>
      <c r="F2508" s="23" t="s">
        <v>15</v>
      </c>
      <c r="G2508" s="23" t="s">
        <v>3477</v>
      </c>
      <c r="H2508" s="86" t="s">
        <v>3539</v>
      </c>
      <c r="I2508" s="2" t="s">
        <v>16</v>
      </c>
      <c r="J2508" s="81">
        <v>138.59</v>
      </c>
      <c r="K2508" s="76">
        <v>0.16</v>
      </c>
      <c r="L2508" s="80">
        <v>0.2</v>
      </c>
      <c r="M2508" s="78">
        <v>41847</v>
      </c>
      <c r="N2508" s="96" t="s">
        <v>6080</v>
      </c>
      <c r="O2508" s="23" t="s">
        <v>2607</v>
      </c>
      <c r="P2508" s="23" t="s">
        <v>3466</v>
      </c>
      <c r="Q2508" s="23" t="s">
        <v>3473</v>
      </c>
      <c r="R2508" s="23" t="str">
        <f t="shared" si="315"/>
        <v>OK-Canadian-16N-9W-26</v>
      </c>
      <c r="S2508" s="23" t="str">
        <f t="shared" si="312"/>
        <v>16N-9W-26</v>
      </c>
      <c r="T2508" s="23" t="str">
        <f t="shared" si="313"/>
        <v>16</v>
      </c>
      <c r="U2508" s="23" t="str">
        <f t="shared" si="316"/>
        <v>N</v>
      </c>
      <c r="V2508" s="23" t="str">
        <f t="shared" si="314"/>
        <v>9</v>
      </c>
      <c r="W2508" s="23" t="str">
        <f t="shared" si="317"/>
        <v>W</v>
      </c>
      <c r="X2508" s="23" t="str">
        <f t="shared" si="318"/>
        <v>OK</v>
      </c>
      <c r="Y2508" s="184" t="str">
        <f t="shared" si="319"/>
        <v>L0009571</v>
      </c>
      <c r="Z2508" s="28"/>
      <c r="AA2508" s="28"/>
      <c r="AB2508" s="23"/>
    </row>
    <row r="2509" spans="1:28" ht="15">
      <c r="A2509" s="2" t="s">
        <v>8930</v>
      </c>
      <c r="B2509" s="23" t="s">
        <v>3475</v>
      </c>
      <c r="C2509" s="2" t="s">
        <v>14</v>
      </c>
      <c r="D2509" s="23" t="s">
        <v>2633</v>
      </c>
      <c r="E2509" s="23" t="s">
        <v>2692</v>
      </c>
      <c r="F2509" s="23" t="s">
        <v>15</v>
      </c>
      <c r="G2509" s="23" t="s">
        <v>3477</v>
      </c>
      <c r="H2509" s="86" t="s">
        <v>3539</v>
      </c>
      <c r="I2509" s="2" t="s">
        <v>16</v>
      </c>
      <c r="J2509" s="81">
        <v>159.66</v>
      </c>
      <c r="K2509" s="76">
        <v>0.06</v>
      </c>
      <c r="L2509" s="80">
        <v>0.2</v>
      </c>
      <c r="M2509" s="78">
        <v>42296</v>
      </c>
      <c r="N2509" s="96" t="s">
        <v>6081</v>
      </c>
      <c r="O2509" s="23" t="s">
        <v>2607</v>
      </c>
      <c r="P2509" s="23" t="s">
        <v>3466</v>
      </c>
      <c r="Q2509" s="23" t="s">
        <v>3473</v>
      </c>
      <c r="R2509" s="23" t="str">
        <f t="shared" si="315"/>
        <v>OK-Canadian-16N-9W-26</v>
      </c>
      <c r="S2509" s="23" t="str">
        <f t="shared" si="312"/>
        <v>16N-9W-26</v>
      </c>
      <c r="T2509" s="23" t="str">
        <f t="shared" si="313"/>
        <v>16</v>
      </c>
      <c r="U2509" s="23" t="str">
        <f t="shared" si="316"/>
        <v>N</v>
      </c>
      <c r="V2509" s="23" t="str">
        <f t="shared" si="314"/>
        <v>9</v>
      </c>
      <c r="W2509" s="23" t="str">
        <f t="shared" si="317"/>
        <v>W</v>
      </c>
      <c r="X2509" s="23" t="str">
        <f t="shared" si="318"/>
        <v>OK</v>
      </c>
      <c r="Y2509" s="184" t="str">
        <f t="shared" si="319"/>
        <v>L0009572</v>
      </c>
      <c r="Z2509" s="28"/>
      <c r="AA2509" s="28"/>
      <c r="AB2509" s="23"/>
    </row>
    <row r="2510" spans="1:28" ht="15">
      <c r="A2510" s="23" t="s">
        <v>8931</v>
      </c>
      <c r="B2510" s="23" t="s">
        <v>3475</v>
      </c>
      <c r="C2510" s="2" t="s">
        <v>14</v>
      </c>
      <c r="D2510" s="23" t="s">
        <v>2634</v>
      </c>
      <c r="E2510" s="2" t="s">
        <v>215</v>
      </c>
      <c r="F2510" s="23" t="s">
        <v>15</v>
      </c>
      <c r="G2510" s="23" t="s">
        <v>3477</v>
      </c>
      <c r="H2510" s="86" t="s">
        <v>3539</v>
      </c>
      <c r="I2510" s="2" t="s">
        <v>16</v>
      </c>
      <c r="J2510" s="81">
        <v>162.25</v>
      </c>
      <c r="K2510" s="76">
        <v>0.3</v>
      </c>
      <c r="L2510" s="80">
        <v>0.2</v>
      </c>
      <c r="M2510" s="78">
        <v>44816</v>
      </c>
      <c r="N2510" s="96" t="s">
        <v>6082</v>
      </c>
      <c r="O2510" s="23" t="s">
        <v>2607</v>
      </c>
      <c r="P2510" s="23" t="s">
        <v>3466</v>
      </c>
      <c r="Q2510" s="23" t="s">
        <v>3473</v>
      </c>
      <c r="R2510" s="23" t="str">
        <f t="shared" si="315"/>
        <v>OK-Canadian-16N-9W-26</v>
      </c>
      <c r="S2510" s="23" t="str">
        <f t="shared" si="312"/>
        <v>16N-9W-26</v>
      </c>
      <c r="T2510" s="23" t="str">
        <f t="shared" si="313"/>
        <v>16</v>
      </c>
      <c r="U2510" s="23" t="str">
        <f t="shared" si="316"/>
        <v>N</v>
      </c>
      <c r="V2510" s="23" t="str">
        <f t="shared" si="314"/>
        <v>9</v>
      </c>
      <c r="W2510" s="23" t="str">
        <f t="shared" si="317"/>
        <v>W</v>
      </c>
      <c r="X2510" s="23" t="str">
        <f t="shared" si="318"/>
        <v>OK</v>
      </c>
      <c r="Y2510" s="184" t="str">
        <f t="shared" si="319"/>
        <v>L0009573</v>
      </c>
      <c r="Z2510" s="28"/>
      <c r="AA2510" s="28"/>
      <c r="AB2510" s="23"/>
    </row>
    <row r="2511" spans="1:28" ht="15">
      <c r="A2511" s="2" t="s">
        <v>8932</v>
      </c>
      <c r="B2511" s="23" t="s">
        <v>3475</v>
      </c>
      <c r="C2511" s="2" t="s">
        <v>14</v>
      </c>
      <c r="D2511" s="23" t="s">
        <v>2635</v>
      </c>
      <c r="E2511" s="23" t="s">
        <v>2276</v>
      </c>
      <c r="F2511" s="23" t="s">
        <v>15</v>
      </c>
      <c r="G2511" s="23" t="s">
        <v>3477</v>
      </c>
      <c r="H2511" s="86" t="s">
        <v>3539</v>
      </c>
      <c r="I2511" s="2" t="s">
        <v>16</v>
      </c>
      <c r="J2511" s="81">
        <v>167.01</v>
      </c>
      <c r="K2511" s="76">
        <v>9.5</v>
      </c>
      <c r="L2511" s="80">
        <v>0.2</v>
      </c>
      <c r="M2511" s="78">
        <v>41823</v>
      </c>
      <c r="N2511" s="96" t="s">
        <v>6083</v>
      </c>
      <c r="O2511" s="23" t="s">
        <v>2607</v>
      </c>
      <c r="P2511" s="23" t="s">
        <v>3466</v>
      </c>
      <c r="Q2511" s="23" t="s">
        <v>3473</v>
      </c>
      <c r="R2511" s="23" t="str">
        <f t="shared" si="315"/>
        <v>OK-Canadian-16N-9W-26</v>
      </c>
      <c r="S2511" s="23" t="str">
        <f t="shared" si="312"/>
        <v>16N-9W-26</v>
      </c>
      <c r="T2511" s="23" t="str">
        <f t="shared" si="313"/>
        <v>16</v>
      </c>
      <c r="U2511" s="23" t="str">
        <f t="shared" si="316"/>
        <v>N</v>
      </c>
      <c r="V2511" s="23" t="str">
        <f t="shared" si="314"/>
        <v>9</v>
      </c>
      <c r="W2511" s="23" t="str">
        <f t="shared" si="317"/>
        <v>W</v>
      </c>
      <c r="X2511" s="23" t="str">
        <f t="shared" si="318"/>
        <v>OK</v>
      </c>
      <c r="Y2511" s="184" t="str">
        <f t="shared" si="319"/>
        <v>L0009574</v>
      </c>
      <c r="Z2511" s="28"/>
      <c r="AA2511" s="28"/>
      <c r="AB2511" s="23"/>
    </row>
    <row r="2512" spans="1:28" ht="15">
      <c r="A2512" s="2" t="s">
        <v>8933</v>
      </c>
      <c r="B2512" s="23" t="s">
        <v>3475</v>
      </c>
      <c r="C2512" s="2" t="s">
        <v>14</v>
      </c>
      <c r="D2512" s="23" t="s">
        <v>2636</v>
      </c>
      <c r="E2512" s="2" t="s">
        <v>1051</v>
      </c>
      <c r="F2512" s="23" t="s">
        <v>15</v>
      </c>
      <c r="G2512" s="23" t="s">
        <v>3477</v>
      </c>
      <c r="H2512" s="86" t="s">
        <v>3539</v>
      </c>
      <c r="I2512" s="2" t="s">
        <v>16</v>
      </c>
      <c r="J2512" s="81">
        <v>75.77</v>
      </c>
      <c r="K2512" s="76">
        <v>0.25</v>
      </c>
      <c r="L2512" s="80">
        <v>0.2</v>
      </c>
      <c r="M2512" s="78">
        <v>41851</v>
      </c>
      <c r="N2512" s="96" t="s">
        <v>6075</v>
      </c>
      <c r="O2512" s="23" t="s">
        <v>956</v>
      </c>
      <c r="P2512" s="23" t="s">
        <v>3466</v>
      </c>
      <c r="Q2512" s="23" t="s">
        <v>3473</v>
      </c>
      <c r="R2512" s="23" t="str">
        <f t="shared" si="315"/>
        <v>OK-Canadian-16N-9W-28</v>
      </c>
      <c r="S2512" s="23" t="str">
        <f t="shared" si="312"/>
        <v>16N-9W-28</v>
      </c>
      <c r="T2512" s="23" t="str">
        <f t="shared" si="313"/>
        <v>16</v>
      </c>
      <c r="U2512" s="23" t="str">
        <f t="shared" si="316"/>
        <v>N</v>
      </c>
      <c r="V2512" s="23" t="str">
        <f t="shared" si="314"/>
        <v>9</v>
      </c>
      <c r="W2512" s="23" t="str">
        <f t="shared" si="317"/>
        <v>W</v>
      </c>
      <c r="X2512" s="23" t="str">
        <f t="shared" si="318"/>
        <v>OK</v>
      </c>
      <c r="Y2512" s="184" t="str">
        <f t="shared" si="319"/>
        <v>L0009575</v>
      </c>
      <c r="Z2512" s="28"/>
      <c r="AA2512" s="28"/>
      <c r="AB2512" s="23"/>
    </row>
    <row r="2513" spans="1:28" ht="15">
      <c r="A2513" s="23" t="s">
        <v>8934</v>
      </c>
      <c r="B2513" s="23" t="s">
        <v>3475</v>
      </c>
      <c r="C2513" s="2" t="s">
        <v>14</v>
      </c>
      <c r="D2513" s="23" t="s">
        <v>2637</v>
      </c>
      <c r="E2513" s="23" t="s">
        <v>3063</v>
      </c>
      <c r="F2513" s="23" t="s">
        <v>15</v>
      </c>
      <c r="G2513" s="23" t="s">
        <v>3477</v>
      </c>
      <c r="H2513" s="86" t="s">
        <v>3539</v>
      </c>
      <c r="I2513" s="2" t="s">
        <v>16</v>
      </c>
      <c r="J2513" s="81">
        <v>240.47</v>
      </c>
      <c r="K2513" s="76">
        <v>13.33</v>
      </c>
      <c r="L2513" s="80">
        <v>0.125</v>
      </c>
      <c r="M2513" s="78">
        <v>42325</v>
      </c>
      <c r="N2513" s="96" t="s">
        <v>6084</v>
      </c>
      <c r="O2513" s="23" t="s">
        <v>956</v>
      </c>
      <c r="P2513" s="23" t="s">
        <v>3466</v>
      </c>
      <c r="Q2513" s="23" t="s">
        <v>3473</v>
      </c>
      <c r="R2513" s="23" t="str">
        <f t="shared" si="315"/>
        <v>OK-Canadian-16N-9W-28</v>
      </c>
      <c r="S2513" s="23" t="str">
        <f t="shared" si="312"/>
        <v>16N-9W-28</v>
      </c>
      <c r="T2513" s="23" t="str">
        <f t="shared" si="313"/>
        <v>16</v>
      </c>
      <c r="U2513" s="23" t="str">
        <f t="shared" si="316"/>
        <v>N</v>
      </c>
      <c r="V2513" s="23" t="str">
        <f t="shared" si="314"/>
        <v>9</v>
      </c>
      <c r="W2513" s="23" t="str">
        <f t="shared" si="317"/>
        <v>W</v>
      </c>
      <c r="X2513" s="23" t="str">
        <f t="shared" si="318"/>
        <v>OK</v>
      </c>
      <c r="Y2513" s="184" t="str">
        <f t="shared" si="319"/>
        <v>L0009576</v>
      </c>
      <c r="Z2513" s="28"/>
      <c r="AA2513" s="28"/>
      <c r="AB2513" s="23"/>
    </row>
    <row r="2514" spans="1:28" ht="15">
      <c r="A2514" s="2" t="s">
        <v>8935</v>
      </c>
      <c r="B2514" s="23" t="s">
        <v>3475</v>
      </c>
      <c r="C2514" s="2" t="s">
        <v>14</v>
      </c>
      <c r="D2514" s="23" t="s">
        <v>2638</v>
      </c>
      <c r="E2514" s="23" t="s">
        <v>2404</v>
      </c>
      <c r="F2514" s="23" t="s">
        <v>15</v>
      </c>
      <c r="G2514" s="23" t="s">
        <v>3477</v>
      </c>
      <c r="H2514" s="86" t="s">
        <v>3539</v>
      </c>
      <c r="I2514" s="2" t="s">
        <v>16</v>
      </c>
      <c r="J2514" s="81">
        <v>76.12</v>
      </c>
      <c r="K2514" s="76">
        <v>0.25</v>
      </c>
      <c r="L2514" s="80">
        <v>0.125</v>
      </c>
      <c r="M2514" s="78">
        <v>44846</v>
      </c>
      <c r="N2514" s="96" t="s">
        <v>6085</v>
      </c>
      <c r="O2514" s="23" t="s">
        <v>956</v>
      </c>
      <c r="P2514" s="23" t="s">
        <v>3466</v>
      </c>
      <c r="Q2514" s="23" t="s">
        <v>3473</v>
      </c>
      <c r="R2514" s="23" t="str">
        <f t="shared" si="315"/>
        <v>OK-Canadian-16N-9W-28</v>
      </c>
      <c r="S2514" s="23" t="str">
        <f t="shared" si="312"/>
        <v>16N-9W-28</v>
      </c>
      <c r="T2514" s="23" t="str">
        <f t="shared" si="313"/>
        <v>16</v>
      </c>
      <c r="U2514" s="23" t="str">
        <f t="shared" si="316"/>
        <v>N</v>
      </c>
      <c r="V2514" s="23" t="str">
        <f t="shared" si="314"/>
        <v>9</v>
      </c>
      <c r="W2514" s="23" t="str">
        <f t="shared" si="317"/>
        <v>W</v>
      </c>
      <c r="X2514" s="23" t="str">
        <f t="shared" si="318"/>
        <v>OK</v>
      </c>
      <c r="Y2514" s="184" t="str">
        <f t="shared" si="319"/>
        <v>L0009577</v>
      </c>
      <c r="Z2514" s="28"/>
      <c r="AA2514" s="28"/>
      <c r="AB2514" s="23"/>
    </row>
    <row r="2515" spans="1:28" ht="15">
      <c r="A2515" s="2" t="s">
        <v>8936</v>
      </c>
      <c r="B2515" s="23" t="s">
        <v>3475</v>
      </c>
      <c r="C2515" s="2" t="s">
        <v>14</v>
      </c>
      <c r="D2515" s="23" t="s">
        <v>2639</v>
      </c>
      <c r="E2515" s="23" t="s">
        <v>2404</v>
      </c>
      <c r="F2515" s="23" t="s">
        <v>15</v>
      </c>
      <c r="G2515" s="23" t="s">
        <v>3477</v>
      </c>
      <c r="H2515" s="86" t="s">
        <v>3539</v>
      </c>
      <c r="I2515" s="2" t="s">
        <v>16</v>
      </c>
      <c r="J2515" s="81">
        <v>131.36000000000001</v>
      </c>
      <c r="K2515" s="76">
        <v>4.8899999999999997</v>
      </c>
      <c r="L2515" s="80">
        <v>0.125</v>
      </c>
      <c r="M2515" s="78">
        <v>41835</v>
      </c>
      <c r="N2515" s="96" t="s">
        <v>6086</v>
      </c>
      <c r="O2515" s="23" t="s">
        <v>956</v>
      </c>
      <c r="P2515" s="23" t="s">
        <v>3466</v>
      </c>
      <c r="Q2515" s="23" t="s">
        <v>3473</v>
      </c>
      <c r="R2515" s="23" t="str">
        <f t="shared" si="315"/>
        <v>OK-Canadian-16N-9W-28</v>
      </c>
      <c r="S2515" s="23" t="str">
        <f t="shared" si="312"/>
        <v>16N-9W-28</v>
      </c>
      <c r="T2515" s="23" t="str">
        <f t="shared" si="313"/>
        <v>16</v>
      </c>
      <c r="U2515" s="23" t="str">
        <f t="shared" si="316"/>
        <v>N</v>
      </c>
      <c r="V2515" s="23" t="str">
        <f t="shared" si="314"/>
        <v>9</v>
      </c>
      <c r="W2515" s="23" t="str">
        <f t="shared" si="317"/>
        <v>W</v>
      </c>
      <c r="X2515" s="23" t="str">
        <f t="shared" si="318"/>
        <v>OK</v>
      </c>
      <c r="Y2515" s="184" t="str">
        <f t="shared" si="319"/>
        <v>L0009578</v>
      </c>
      <c r="Z2515" s="28"/>
      <c r="AA2515" s="28"/>
      <c r="AB2515" s="23"/>
    </row>
    <row r="2516" spans="1:28" ht="15">
      <c r="A2516" s="23" t="s">
        <v>8937</v>
      </c>
      <c r="B2516" s="23" t="s">
        <v>3475</v>
      </c>
      <c r="C2516" s="2" t="s">
        <v>14</v>
      </c>
      <c r="D2516" s="23" t="s">
        <v>2640</v>
      </c>
      <c r="E2516" s="23" t="s">
        <v>1702</v>
      </c>
      <c r="F2516" s="23" t="s">
        <v>15</v>
      </c>
      <c r="G2516" s="23" t="s">
        <v>3477</v>
      </c>
      <c r="H2516" s="23" t="s">
        <v>3539</v>
      </c>
      <c r="I2516" s="2" t="s">
        <v>16</v>
      </c>
      <c r="J2516" s="81">
        <v>154.38999999999999</v>
      </c>
      <c r="K2516" s="76">
        <v>5.4</v>
      </c>
      <c r="L2516" s="80">
        <v>0.2</v>
      </c>
      <c r="M2516" s="78">
        <v>41851</v>
      </c>
      <c r="N2516" s="96" t="s">
        <v>6087</v>
      </c>
      <c r="O2516" s="23" t="s">
        <v>177</v>
      </c>
      <c r="P2516" s="23" t="s">
        <v>3466</v>
      </c>
      <c r="Q2516" s="23" t="s">
        <v>3471</v>
      </c>
      <c r="R2516" s="23" t="str">
        <f t="shared" si="315"/>
        <v>OK-Canadian-16N-7W-18</v>
      </c>
      <c r="S2516" s="23" t="str">
        <f t="shared" si="312"/>
        <v>16N-7W-18</v>
      </c>
      <c r="T2516" s="23" t="str">
        <f t="shared" si="313"/>
        <v>16</v>
      </c>
      <c r="U2516" s="23" t="str">
        <f t="shared" si="316"/>
        <v>N</v>
      </c>
      <c r="V2516" s="23" t="str">
        <f t="shared" si="314"/>
        <v>7</v>
      </c>
      <c r="W2516" s="23" t="str">
        <f t="shared" si="317"/>
        <v>W</v>
      </c>
      <c r="X2516" s="23" t="str">
        <f t="shared" si="318"/>
        <v>OK</v>
      </c>
      <c r="Y2516" s="184" t="str">
        <f t="shared" si="319"/>
        <v>L0009579</v>
      </c>
      <c r="Z2516" s="28"/>
      <c r="AA2516" s="28"/>
      <c r="AB2516" s="23"/>
    </row>
    <row r="2517" spans="1:28" ht="15">
      <c r="A2517" s="2" t="s">
        <v>8938</v>
      </c>
      <c r="B2517" s="23" t="s">
        <v>13</v>
      </c>
      <c r="C2517" s="2" t="s">
        <v>14</v>
      </c>
      <c r="D2517" s="23" t="s">
        <v>2641</v>
      </c>
      <c r="E2517" s="2" t="s">
        <v>766</v>
      </c>
      <c r="F2517" s="23" t="s">
        <v>15</v>
      </c>
      <c r="G2517" s="23" t="s">
        <v>3477</v>
      </c>
      <c r="H2517" s="86" t="s">
        <v>3527</v>
      </c>
      <c r="I2517" s="2" t="s">
        <v>16</v>
      </c>
      <c r="J2517" s="81">
        <v>238.47</v>
      </c>
      <c r="K2517" s="76">
        <v>5.09</v>
      </c>
      <c r="L2517" s="80">
        <v>0.2</v>
      </c>
      <c r="M2517" s="78">
        <v>42338</v>
      </c>
      <c r="N2517" s="96" t="s">
        <v>6088</v>
      </c>
      <c r="O2517" s="23" t="s">
        <v>177</v>
      </c>
      <c r="P2517" s="23" t="s">
        <v>3465</v>
      </c>
      <c r="Q2517" s="23" t="s">
        <v>3471</v>
      </c>
      <c r="R2517" s="23" t="str">
        <f t="shared" si="315"/>
        <v>OK-Canadian-15N-7W-18</v>
      </c>
      <c r="S2517" s="23" t="str">
        <f t="shared" si="312"/>
        <v>15N-7W-18</v>
      </c>
      <c r="T2517" s="23" t="str">
        <f t="shared" si="313"/>
        <v>15</v>
      </c>
      <c r="U2517" s="23" t="str">
        <f t="shared" si="316"/>
        <v>N</v>
      </c>
      <c r="V2517" s="23" t="str">
        <f t="shared" si="314"/>
        <v>7</v>
      </c>
      <c r="W2517" s="23" t="str">
        <f t="shared" si="317"/>
        <v>W</v>
      </c>
      <c r="X2517" s="23" t="str">
        <f t="shared" si="318"/>
        <v>OK</v>
      </c>
      <c r="Y2517" s="184" t="str">
        <f t="shared" si="319"/>
        <v>L0009580</v>
      </c>
      <c r="Z2517" s="28"/>
      <c r="AA2517" s="28"/>
      <c r="AB2517" s="23"/>
    </row>
    <row r="2518" spans="1:28" ht="15">
      <c r="A2518" s="2" t="s">
        <v>8939</v>
      </c>
      <c r="B2518" s="23" t="s">
        <v>3475</v>
      </c>
      <c r="C2518" s="2" t="s">
        <v>14</v>
      </c>
      <c r="D2518" s="23" t="s">
        <v>2642</v>
      </c>
      <c r="E2518" s="23" t="s">
        <v>201</v>
      </c>
      <c r="F2518" s="23" t="s">
        <v>15</v>
      </c>
      <c r="G2518" s="23" t="s">
        <v>3477</v>
      </c>
      <c r="H2518" s="86" t="s">
        <v>3539</v>
      </c>
      <c r="I2518" s="2" t="s">
        <v>16</v>
      </c>
      <c r="J2518" s="81">
        <v>37.92</v>
      </c>
      <c r="K2518" s="76">
        <v>0.17</v>
      </c>
      <c r="L2518" s="80">
        <v>0.1875</v>
      </c>
      <c r="M2518" s="78">
        <v>44854</v>
      </c>
      <c r="N2518" s="96" t="s">
        <v>6089</v>
      </c>
      <c r="O2518" s="23" t="s">
        <v>863</v>
      </c>
      <c r="P2518" s="23" t="s">
        <v>3466</v>
      </c>
      <c r="Q2518" s="23" t="s">
        <v>3473</v>
      </c>
      <c r="R2518" s="23" t="str">
        <f t="shared" si="315"/>
        <v>OK-Canadian-16N-9W-21</v>
      </c>
      <c r="S2518" s="23" t="str">
        <f t="shared" si="312"/>
        <v>16N-9W-21</v>
      </c>
      <c r="T2518" s="23" t="str">
        <f t="shared" si="313"/>
        <v>16</v>
      </c>
      <c r="U2518" s="23" t="str">
        <f t="shared" si="316"/>
        <v>N</v>
      </c>
      <c r="V2518" s="23" t="str">
        <f t="shared" si="314"/>
        <v>9</v>
      </c>
      <c r="W2518" s="23" t="str">
        <f t="shared" si="317"/>
        <v>W</v>
      </c>
      <c r="X2518" s="23" t="str">
        <f t="shared" si="318"/>
        <v>OK</v>
      </c>
      <c r="Y2518" s="184" t="str">
        <f t="shared" si="319"/>
        <v>L0009581</v>
      </c>
      <c r="Z2518" s="28"/>
      <c r="AA2518" s="28"/>
      <c r="AB2518" s="23"/>
    </row>
    <row r="2519" spans="1:28" ht="15">
      <c r="A2519" s="23" t="s">
        <v>8940</v>
      </c>
      <c r="B2519" s="23" t="s">
        <v>3475</v>
      </c>
      <c r="C2519" s="2" t="s">
        <v>14</v>
      </c>
      <c r="D2519" s="23" t="s">
        <v>2643</v>
      </c>
      <c r="E2519" s="23" t="s">
        <v>2864</v>
      </c>
      <c r="F2519" s="23" t="s">
        <v>15</v>
      </c>
      <c r="G2519" s="23" t="s">
        <v>3477</v>
      </c>
      <c r="H2519" s="86" t="s">
        <v>3539</v>
      </c>
      <c r="I2519" s="2" t="s">
        <v>16</v>
      </c>
      <c r="J2519" s="81">
        <v>281.24</v>
      </c>
      <c r="K2519" s="76">
        <v>77.92</v>
      </c>
      <c r="L2519" s="80">
        <v>0.125</v>
      </c>
      <c r="M2519" s="78">
        <v>41844</v>
      </c>
      <c r="N2519" s="96" t="s">
        <v>6090</v>
      </c>
      <c r="O2519" s="23" t="s">
        <v>1933</v>
      </c>
      <c r="P2519" s="23" t="s">
        <v>3466</v>
      </c>
      <c r="Q2519" s="23" t="s">
        <v>3473</v>
      </c>
      <c r="R2519" s="23" t="str">
        <f t="shared" si="315"/>
        <v>OK-Canadian-16N-9W-23</v>
      </c>
      <c r="S2519" s="23" t="str">
        <f t="shared" si="312"/>
        <v>16N-9W-23</v>
      </c>
      <c r="T2519" s="23" t="str">
        <f t="shared" si="313"/>
        <v>16</v>
      </c>
      <c r="U2519" s="23" t="str">
        <f t="shared" si="316"/>
        <v>N</v>
      </c>
      <c r="V2519" s="23" t="str">
        <f t="shared" si="314"/>
        <v>9</v>
      </c>
      <c r="W2519" s="23" t="str">
        <f t="shared" si="317"/>
        <v>W</v>
      </c>
      <c r="X2519" s="23" t="str">
        <f t="shared" si="318"/>
        <v>OK</v>
      </c>
      <c r="Y2519" s="184" t="str">
        <f t="shared" si="319"/>
        <v>L0009582</v>
      </c>
      <c r="Z2519" s="28"/>
      <c r="AA2519" s="28"/>
      <c r="AB2519" s="23"/>
    </row>
    <row r="2520" spans="1:28" ht="15">
      <c r="A2520" s="2" t="s">
        <v>8941</v>
      </c>
      <c r="B2520" s="23" t="s">
        <v>3475</v>
      </c>
      <c r="C2520" s="2" t="s">
        <v>14</v>
      </c>
      <c r="D2520" s="23" t="s">
        <v>2644</v>
      </c>
      <c r="E2520" s="23" t="s">
        <v>2552</v>
      </c>
      <c r="F2520" s="23" t="s">
        <v>15</v>
      </c>
      <c r="G2520" s="23" t="s">
        <v>3477</v>
      </c>
      <c r="H2520" s="86" t="s">
        <v>3539</v>
      </c>
      <c r="I2520" s="2" t="s">
        <v>16</v>
      </c>
      <c r="J2520" s="81">
        <v>166.48</v>
      </c>
      <c r="K2520" s="76">
        <v>5</v>
      </c>
      <c r="L2520" s="80">
        <v>0.2</v>
      </c>
      <c r="M2520" s="78">
        <v>41855</v>
      </c>
      <c r="N2520" s="96" t="s">
        <v>6081</v>
      </c>
      <c r="O2520" s="23" t="s">
        <v>1933</v>
      </c>
      <c r="P2520" s="23" t="s">
        <v>3466</v>
      </c>
      <c r="Q2520" s="23" t="s">
        <v>3473</v>
      </c>
      <c r="R2520" s="23" t="str">
        <f t="shared" si="315"/>
        <v>OK-Canadian-16N-9W-23</v>
      </c>
      <c r="S2520" s="23" t="str">
        <f t="shared" si="312"/>
        <v>16N-9W-23</v>
      </c>
      <c r="T2520" s="23" t="str">
        <f t="shared" si="313"/>
        <v>16</v>
      </c>
      <c r="U2520" s="23" t="str">
        <f t="shared" si="316"/>
        <v>N</v>
      </c>
      <c r="V2520" s="23" t="str">
        <f t="shared" si="314"/>
        <v>9</v>
      </c>
      <c r="W2520" s="23" t="str">
        <f t="shared" si="317"/>
        <v>W</v>
      </c>
      <c r="X2520" s="23" t="str">
        <f t="shared" si="318"/>
        <v>OK</v>
      </c>
      <c r="Y2520" s="184" t="str">
        <f t="shared" si="319"/>
        <v>L0009583</v>
      </c>
      <c r="Z2520" s="28"/>
      <c r="AA2520" s="28"/>
      <c r="AB2520" s="23"/>
    </row>
    <row r="2521" spans="1:28" ht="15">
      <c r="A2521" s="2" t="s">
        <v>8942</v>
      </c>
      <c r="B2521" s="23" t="s">
        <v>3475</v>
      </c>
      <c r="C2521" s="2" t="s">
        <v>14</v>
      </c>
      <c r="D2521" s="23" t="s">
        <v>2645</v>
      </c>
      <c r="E2521" s="23" t="s">
        <v>2404</v>
      </c>
      <c r="F2521" s="23" t="s">
        <v>15</v>
      </c>
      <c r="G2521" s="23" t="s">
        <v>3477</v>
      </c>
      <c r="H2521" s="86" t="s">
        <v>3539</v>
      </c>
      <c r="I2521" s="2" t="s">
        <v>16</v>
      </c>
      <c r="J2521" s="81">
        <v>157.76</v>
      </c>
      <c r="K2521" s="76">
        <v>0.11</v>
      </c>
      <c r="L2521" s="80">
        <v>0.2</v>
      </c>
      <c r="M2521" s="78">
        <v>42325</v>
      </c>
      <c r="N2521" s="96" t="s">
        <v>6091</v>
      </c>
      <c r="O2521" s="23" t="s">
        <v>2607</v>
      </c>
      <c r="P2521" s="23" t="s">
        <v>3466</v>
      </c>
      <c r="Q2521" s="23" t="s">
        <v>3473</v>
      </c>
      <c r="R2521" s="23" t="str">
        <f t="shared" si="315"/>
        <v>OK-Canadian-16N-9W-26</v>
      </c>
      <c r="S2521" s="23" t="str">
        <f t="shared" si="312"/>
        <v>16N-9W-26</v>
      </c>
      <c r="T2521" s="23" t="str">
        <f t="shared" si="313"/>
        <v>16</v>
      </c>
      <c r="U2521" s="23" t="str">
        <f t="shared" si="316"/>
        <v>N</v>
      </c>
      <c r="V2521" s="23" t="str">
        <f t="shared" si="314"/>
        <v>9</v>
      </c>
      <c r="W2521" s="23" t="str">
        <f t="shared" si="317"/>
        <v>W</v>
      </c>
      <c r="X2521" s="23" t="str">
        <f t="shared" si="318"/>
        <v>OK</v>
      </c>
      <c r="Y2521" s="184" t="str">
        <f t="shared" si="319"/>
        <v>L0009584</v>
      </c>
      <c r="Z2521" s="28"/>
      <c r="AA2521" s="28"/>
      <c r="AB2521" s="23"/>
    </row>
    <row r="2522" spans="1:28" ht="15">
      <c r="A2522" s="23" t="s">
        <v>8943</v>
      </c>
      <c r="B2522" s="23" t="s">
        <v>3475</v>
      </c>
      <c r="C2522" s="2" t="s">
        <v>14</v>
      </c>
      <c r="D2522" s="23" t="s">
        <v>2646</v>
      </c>
      <c r="E2522" s="23" t="s">
        <v>3126</v>
      </c>
      <c r="F2522" s="23" t="s">
        <v>15</v>
      </c>
      <c r="G2522" s="23" t="s">
        <v>3477</v>
      </c>
      <c r="H2522" s="86" t="s">
        <v>3539</v>
      </c>
      <c r="I2522" s="2" t="s">
        <v>16</v>
      </c>
      <c r="J2522" s="81">
        <v>159.94</v>
      </c>
      <c r="K2522" s="76">
        <v>0.44</v>
      </c>
      <c r="L2522" s="80">
        <v>0.2</v>
      </c>
      <c r="M2522" s="78">
        <v>44844</v>
      </c>
      <c r="N2522" s="96" t="s">
        <v>6083</v>
      </c>
      <c r="O2522" s="23" t="s">
        <v>2607</v>
      </c>
      <c r="P2522" s="23" t="s">
        <v>3466</v>
      </c>
      <c r="Q2522" s="23" t="s">
        <v>3473</v>
      </c>
      <c r="R2522" s="23" t="str">
        <f t="shared" si="315"/>
        <v>OK-Canadian-16N-9W-26</v>
      </c>
      <c r="S2522" s="23" t="str">
        <f t="shared" si="312"/>
        <v>16N-9W-26</v>
      </c>
      <c r="T2522" s="23" t="str">
        <f t="shared" si="313"/>
        <v>16</v>
      </c>
      <c r="U2522" s="23" t="str">
        <f t="shared" si="316"/>
        <v>N</v>
      </c>
      <c r="V2522" s="23" t="str">
        <f t="shared" si="314"/>
        <v>9</v>
      </c>
      <c r="W2522" s="23" t="str">
        <f t="shared" si="317"/>
        <v>W</v>
      </c>
      <c r="X2522" s="23" t="str">
        <f t="shared" si="318"/>
        <v>OK</v>
      </c>
      <c r="Y2522" s="184" t="str">
        <f t="shared" si="319"/>
        <v>L0009585</v>
      </c>
      <c r="Z2522" s="28"/>
      <c r="AA2522" s="28"/>
      <c r="AB2522" s="23"/>
    </row>
    <row r="2523" spans="1:28" ht="15">
      <c r="A2523" s="2" t="s">
        <v>8944</v>
      </c>
      <c r="B2523" s="23" t="s">
        <v>3475</v>
      </c>
      <c r="C2523" s="2" t="s">
        <v>14</v>
      </c>
      <c r="D2523" s="23" t="s">
        <v>2647</v>
      </c>
      <c r="E2523" s="23" t="s">
        <v>1777</v>
      </c>
      <c r="F2523" s="23" t="s">
        <v>15</v>
      </c>
      <c r="G2523" s="23" t="s">
        <v>3477</v>
      </c>
      <c r="H2523" s="86" t="s">
        <v>3539</v>
      </c>
      <c r="I2523" s="2" t="s">
        <v>16</v>
      </c>
      <c r="J2523" s="81">
        <v>148.07</v>
      </c>
      <c r="K2523" s="76">
        <v>0.44</v>
      </c>
      <c r="L2523" s="80">
        <v>0.2</v>
      </c>
      <c r="M2523" s="78">
        <v>41809</v>
      </c>
      <c r="N2523" s="96" t="s">
        <v>6092</v>
      </c>
      <c r="O2523" s="23" t="s">
        <v>2607</v>
      </c>
      <c r="P2523" s="23" t="s">
        <v>3466</v>
      </c>
      <c r="Q2523" s="23" t="s">
        <v>3473</v>
      </c>
      <c r="R2523" s="23" t="str">
        <f t="shared" si="315"/>
        <v>OK-Canadian-16N-9W-26</v>
      </c>
      <c r="S2523" s="23" t="str">
        <f t="shared" si="312"/>
        <v>16N-9W-26</v>
      </c>
      <c r="T2523" s="23" t="str">
        <f t="shared" si="313"/>
        <v>16</v>
      </c>
      <c r="U2523" s="23" t="str">
        <f t="shared" si="316"/>
        <v>N</v>
      </c>
      <c r="V2523" s="23" t="str">
        <f t="shared" si="314"/>
        <v>9</v>
      </c>
      <c r="W2523" s="23" t="str">
        <f t="shared" si="317"/>
        <v>W</v>
      </c>
      <c r="X2523" s="23" t="str">
        <f t="shared" si="318"/>
        <v>OK</v>
      </c>
      <c r="Y2523" s="184" t="str">
        <f t="shared" si="319"/>
        <v>L0009586</v>
      </c>
      <c r="Z2523" s="28"/>
      <c r="AA2523" s="28"/>
      <c r="AB2523" s="23"/>
    </row>
    <row r="2524" spans="1:28" ht="15">
      <c r="A2524" s="2" t="s">
        <v>8945</v>
      </c>
      <c r="B2524" s="23" t="s">
        <v>3475</v>
      </c>
      <c r="C2524" s="2" t="s">
        <v>14</v>
      </c>
      <c r="D2524" s="23" t="s">
        <v>2648</v>
      </c>
      <c r="E2524" s="23" t="s">
        <v>1777</v>
      </c>
      <c r="F2524" s="23" t="s">
        <v>15</v>
      </c>
      <c r="G2524" s="23" t="s">
        <v>3477</v>
      </c>
      <c r="H2524" s="86" t="s">
        <v>3539</v>
      </c>
      <c r="I2524" s="2" t="s">
        <v>16</v>
      </c>
      <c r="J2524" s="81">
        <v>157.24</v>
      </c>
      <c r="K2524" s="76">
        <v>60</v>
      </c>
      <c r="L2524" s="80">
        <v>0.1875</v>
      </c>
      <c r="M2524" s="78">
        <v>41847</v>
      </c>
      <c r="N2524" s="96" t="s">
        <v>6093</v>
      </c>
      <c r="O2524" s="23" t="s">
        <v>2607</v>
      </c>
      <c r="P2524" s="23" t="s">
        <v>3466</v>
      </c>
      <c r="Q2524" s="23" t="s">
        <v>3473</v>
      </c>
      <c r="R2524" s="23" t="str">
        <f t="shared" si="315"/>
        <v>OK-Canadian-16N-9W-26</v>
      </c>
      <c r="S2524" s="23" t="str">
        <f t="shared" si="312"/>
        <v>16N-9W-26</v>
      </c>
      <c r="T2524" s="23" t="str">
        <f t="shared" si="313"/>
        <v>16</v>
      </c>
      <c r="U2524" s="23" t="str">
        <f t="shared" si="316"/>
        <v>N</v>
      </c>
      <c r="V2524" s="23" t="str">
        <f t="shared" si="314"/>
        <v>9</v>
      </c>
      <c r="W2524" s="23" t="str">
        <f t="shared" si="317"/>
        <v>W</v>
      </c>
      <c r="X2524" s="23" t="str">
        <f t="shared" si="318"/>
        <v>OK</v>
      </c>
      <c r="Y2524" s="184" t="str">
        <f t="shared" si="319"/>
        <v>L0009587</v>
      </c>
      <c r="Z2524" s="28"/>
      <c r="AA2524" s="28"/>
      <c r="AB2524" s="23"/>
    </row>
    <row r="2525" spans="1:28" ht="15">
      <c r="A2525" s="23" t="s">
        <v>8946</v>
      </c>
      <c r="B2525" s="23" t="s">
        <v>3475</v>
      </c>
      <c r="C2525" s="2" t="s">
        <v>14</v>
      </c>
      <c r="D2525" s="23" t="s">
        <v>2649</v>
      </c>
      <c r="E2525" s="2" t="s">
        <v>766</v>
      </c>
      <c r="F2525" s="23" t="s">
        <v>15</v>
      </c>
      <c r="G2525" s="23" t="s">
        <v>3477</v>
      </c>
      <c r="H2525" s="86" t="s">
        <v>3539</v>
      </c>
      <c r="I2525" s="2" t="s">
        <v>16</v>
      </c>
      <c r="J2525" s="81">
        <v>119.42</v>
      </c>
      <c r="K2525" s="76">
        <v>40</v>
      </c>
      <c r="L2525" s="80">
        <v>0.125</v>
      </c>
      <c r="M2525" s="78">
        <v>42328</v>
      </c>
      <c r="N2525" s="96" t="s">
        <v>6086</v>
      </c>
      <c r="O2525" s="23" t="s">
        <v>2629</v>
      </c>
      <c r="P2525" s="23" t="s">
        <v>3466</v>
      </c>
      <c r="Q2525" s="23" t="s">
        <v>3473</v>
      </c>
      <c r="R2525" s="23" t="str">
        <f t="shared" si="315"/>
        <v>OK-Canadian-16N-9W-33</v>
      </c>
      <c r="S2525" s="23" t="str">
        <f t="shared" si="312"/>
        <v>16N-9W-33</v>
      </c>
      <c r="T2525" s="23" t="str">
        <f t="shared" si="313"/>
        <v>16</v>
      </c>
      <c r="U2525" s="23" t="str">
        <f t="shared" si="316"/>
        <v>N</v>
      </c>
      <c r="V2525" s="23" t="str">
        <f t="shared" si="314"/>
        <v>9</v>
      </c>
      <c r="W2525" s="23" t="str">
        <f t="shared" si="317"/>
        <v>W</v>
      </c>
      <c r="X2525" s="23" t="str">
        <f t="shared" si="318"/>
        <v>OK</v>
      </c>
      <c r="Y2525" s="184" t="str">
        <f t="shared" si="319"/>
        <v>L0009588</v>
      </c>
      <c r="Z2525" s="28"/>
      <c r="AA2525" s="28"/>
      <c r="AB2525" s="23"/>
    </row>
    <row r="2526" spans="1:28" ht="15">
      <c r="A2526" s="2" t="s">
        <v>8947</v>
      </c>
      <c r="B2526" s="23" t="s">
        <v>3475</v>
      </c>
      <c r="C2526" s="2" t="s">
        <v>14</v>
      </c>
      <c r="D2526" s="23" t="s">
        <v>2650</v>
      </c>
      <c r="E2526" s="2" t="s">
        <v>553</v>
      </c>
      <c r="F2526" s="23" t="s">
        <v>15</v>
      </c>
      <c r="G2526" s="23" t="s">
        <v>3477</v>
      </c>
      <c r="H2526" s="86" t="s">
        <v>3539</v>
      </c>
      <c r="I2526" s="2" t="s">
        <v>16</v>
      </c>
      <c r="J2526" s="81">
        <v>180.55</v>
      </c>
      <c r="K2526" s="76">
        <v>5.93</v>
      </c>
      <c r="L2526" s="80">
        <v>0.2</v>
      </c>
      <c r="M2526" s="78">
        <v>44846</v>
      </c>
      <c r="N2526" s="94" t="s">
        <v>6094</v>
      </c>
      <c r="O2526" s="23" t="s">
        <v>233</v>
      </c>
      <c r="P2526" s="23" t="s">
        <v>3466</v>
      </c>
      <c r="Q2526" s="23" t="s">
        <v>3471</v>
      </c>
      <c r="R2526" s="23" t="str">
        <f t="shared" si="315"/>
        <v>OK-Canadian-16N-7W-19</v>
      </c>
      <c r="S2526" s="23" t="str">
        <f t="shared" si="312"/>
        <v>16N-7W-19</v>
      </c>
      <c r="T2526" s="23" t="str">
        <f t="shared" si="313"/>
        <v>16</v>
      </c>
      <c r="U2526" s="23" t="str">
        <f t="shared" si="316"/>
        <v>N</v>
      </c>
      <c r="V2526" s="23" t="str">
        <f t="shared" si="314"/>
        <v>7</v>
      </c>
      <c r="W2526" s="23" t="str">
        <f t="shared" si="317"/>
        <v>W</v>
      </c>
      <c r="X2526" s="23" t="str">
        <f t="shared" si="318"/>
        <v>OK</v>
      </c>
      <c r="Y2526" s="184" t="str">
        <f t="shared" si="319"/>
        <v>L0009589</v>
      </c>
      <c r="Z2526" s="28"/>
      <c r="AA2526" s="28"/>
      <c r="AB2526" s="23"/>
    </row>
    <row r="2527" spans="1:28" ht="15">
      <c r="A2527" s="2" t="s">
        <v>8948</v>
      </c>
      <c r="B2527" s="23" t="s">
        <v>3475</v>
      </c>
      <c r="C2527" s="2" t="s">
        <v>14</v>
      </c>
      <c r="D2527" s="23" t="s">
        <v>2651</v>
      </c>
      <c r="E2527" s="23" t="s">
        <v>2552</v>
      </c>
      <c r="F2527" s="23" t="s">
        <v>15</v>
      </c>
      <c r="G2527" s="23" t="s">
        <v>3477</v>
      </c>
      <c r="H2527" s="86" t="s">
        <v>3539</v>
      </c>
      <c r="I2527" s="2" t="s">
        <v>16</v>
      </c>
      <c r="J2527" s="81">
        <v>75.38</v>
      </c>
      <c r="K2527" s="76">
        <v>3.33</v>
      </c>
      <c r="L2527" s="80">
        <v>0.2</v>
      </c>
      <c r="M2527" s="78">
        <v>41847</v>
      </c>
      <c r="N2527" s="96" t="s">
        <v>6095</v>
      </c>
      <c r="O2527" s="23" t="s">
        <v>280</v>
      </c>
      <c r="P2527" s="23" t="s">
        <v>3466</v>
      </c>
      <c r="Q2527" s="23" t="s">
        <v>3473</v>
      </c>
      <c r="R2527" s="23" t="str">
        <f t="shared" si="315"/>
        <v>OK-Canadian-16N-9W-14</v>
      </c>
      <c r="S2527" s="23" t="str">
        <f t="shared" si="312"/>
        <v>16N-9W-14</v>
      </c>
      <c r="T2527" s="23" t="str">
        <f t="shared" si="313"/>
        <v>16</v>
      </c>
      <c r="U2527" s="23" t="str">
        <f t="shared" si="316"/>
        <v>N</v>
      </c>
      <c r="V2527" s="23" t="str">
        <f t="shared" si="314"/>
        <v>9</v>
      </c>
      <c r="W2527" s="23" t="str">
        <f t="shared" si="317"/>
        <v>W</v>
      </c>
      <c r="X2527" s="23" t="str">
        <f t="shared" si="318"/>
        <v>OK</v>
      </c>
      <c r="Y2527" s="184" t="str">
        <f t="shared" si="319"/>
        <v>L0009590</v>
      </c>
      <c r="Z2527" s="28"/>
      <c r="AA2527" s="28"/>
      <c r="AB2527" s="23"/>
    </row>
    <row r="2528" spans="1:28" ht="15">
      <c r="A2528" s="23" t="s">
        <v>8949</v>
      </c>
      <c r="B2528" s="23" t="s">
        <v>3475</v>
      </c>
      <c r="C2528" s="2" t="s">
        <v>14</v>
      </c>
      <c r="D2528" s="23" t="s">
        <v>2652</v>
      </c>
      <c r="E2528" s="2" t="s">
        <v>774</v>
      </c>
      <c r="F2528" s="23" t="s">
        <v>15</v>
      </c>
      <c r="G2528" s="23" t="s">
        <v>3477</v>
      </c>
      <c r="H2528" s="86" t="s">
        <v>3539</v>
      </c>
      <c r="I2528" s="2" t="s">
        <v>16</v>
      </c>
      <c r="J2528" s="81">
        <v>85.66</v>
      </c>
      <c r="K2528" s="76">
        <v>3.75</v>
      </c>
      <c r="L2528" s="80">
        <v>0.125</v>
      </c>
      <c r="M2528" s="78">
        <v>41870</v>
      </c>
      <c r="N2528" s="94" t="s">
        <v>6096</v>
      </c>
      <c r="O2528" s="23" t="s">
        <v>280</v>
      </c>
      <c r="P2528" s="23" t="s">
        <v>3466</v>
      </c>
      <c r="Q2528" s="23" t="s">
        <v>3473</v>
      </c>
      <c r="R2528" s="23" t="str">
        <f t="shared" si="315"/>
        <v>OK-Canadian-16N-9W-14</v>
      </c>
      <c r="S2528" s="23" t="str">
        <f t="shared" si="312"/>
        <v>16N-9W-14</v>
      </c>
      <c r="T2528" s="23" t="str">
        <f t="shared" si="313"/>
        <v>16</v>
      </c>
      <c r="U2528" s="23" t="str">
        <f t="shared" si="316"/>
        <v>N</v>
      </c>
      <c r="V2528" s="23" t="str">
        <f t="shared" si="314"/>
        <v>9</v>
      </c>
      <c r="W2528" s="23" t="str">
        <f t="shared" si="317"/>
        <v>W</v>
      </c>
      <c r="X2528" s="23" t="str">
        <f t="shared" si="318"/>
        <v>OK</v>
      </c>
      <c r="Y2528" s="184" t="str">
        <f t="shared" si="319"/>
        <v>L0009591</v>
      </c>
      <c r="Z2528" s="28"/>
      <c r="AA2528" s="28"/>
      <c r="AB2528" s="23"/>
    </row>
    <row r="2529" spans="1:28" ht="15">
      <c r="A2529" s="2" t="s">
        <v>8950</v>
      </c>
      <c r="B2529" s="23" t="s">
        <v>3475</v>
      </c>
      <c r="C2529" s="2" t="s">
        <v>14</v>
      </c>
      <c r="D2529" s="23" t="s">
        <v>2653</v>
      </c>
      <c r="E2529" s="23" t="s">
        <v>3063</v>
      </c>
      <c r="F2529" s="23" t="s">
        <v>15</v>
      </c>
      <c r="G2529" s="23" t="s">
        <v>3477</v>
      </c>
      <c r="H2529" s="86" t="s">
        <v>3539</v>
      </c>
      <c r="I2529" s="2" t="s">
        <v>16</v>
      </c>
      <c r="J2529" s="81">
        <v>83.79</v>
      </c>
      <c r="K2529" s="76">
        <v>3.33</v>
      </c>
      <c r="L2529" s="80">
        <v>0.2</v>
      </c>
      <c r="M2529" s="78">
        <v>42331</v>
      </c>
      <c r="N2529" s="96" t="s">
        <v>6097</v>
      </c>
      <c r="O2529" s="23" t="s">
        <v>280</v>
      </c>
      <c r="P2529" s="23" t="s">
        <v>3466</v>
      </c>
      <c r="Q2529" s="23" t="s">
        <v>3473</v>
      </c>
      <c r="R2529" s="23" t="str">
        <f t="shared" si="315"/>
        <v>OK-Canadian-16N-9W-14</v>
      </c>
      <c r="S2529" s="23" t="str">
        <f t="shared" si="312"/>
        <v>16N-9W-14</v>
      </c>
      <c r="T2529" s="23" t="str">
        <f t="shared" si="313"/>
        <v>16</v>
      </c>
      <c r="U2529" s="23" t="str">
        <f t="shared" si="316"/>
        <v>N</v>
      </c>
      <c r="V2529" s="23" t="str">
        <f t="shared" si="314"/>
        <v>9</v>
      </c>
      <c r="W2529" s="23" t="str">
        <f t="shared" si="317"/>
        <v>W</v>
      </c>
      <c r="X2529" s="23" t="str">
        <f t="shared" si="318"/>
        <v>OK</v>
      </c>
      <c r="Y2529" s="184" t="str">
        <f t="shared" si="319"/>
        <v>L0009592</v>
      </c>
      <c r="Z2529" s="28"/>
      <c r="AA2529" s="28"/>
      <c r="AB2529" s="23"/>
    </row>
    <row r="2530" spans="1:28" ht="15">
      <c r="A2530" s="2" t="s">
        <v>8951</v>
      </c>
      <c r="B2530" s="23" t="s">
        <v>3475</v>
      </c>
      <c r="C2530" s="2" t="s">
        <v>14</v>
      </c>
      <c r="D2530" s="23" t="s">
        <v>2654</v>
      </c>
      <c r="E2530" s="23" t="s">
        <v>1702</v>
      </c>
      <c r="F2530" s="23" t="s">
        <v>15</v>
      </c>
      <c r="G2530" s="23" t="s">
        <v>3477</v>
      </c>
      <c r="H2530" s="86" t="s">
        <v>3539</v>
      </c>
      <c r="I2530" s="2" t="s">
        <v>16</v>
      </c>
      <c r="J2530" s="81">
        <v>121.4</v>
      </c>
      <c r="K2530" s="76">
        <v>20</v>
      </c>
      <c r="L2530" s="80">
        <v>0.125</v>
      </c>
      <c r="M2530" s="78">
        <v>44859</v>
      </c>
      <c r="N2530" s="96" t="s">
        <v>6098</v>
      </c>
      <c r="O2530" s="23" t="s">
        <v>2629</v>
      </c>
      <c r="P2530" s="23" t="s">
        <v>3466</v>
      </c>
      <c r="Q2530" s="23" t="s">
        <v>3473</v>
      </c>
      <c r="R2530" s="23" t="str">
        <f t="shared" si="315"/>
        <v>OK-Canadian-16N-9W-33</v>
      </c>
      <c r="S2530" s="23" t="str">
        <f t="shared" si="312"/>
        <v>16N-9W-33</v>
      </c>
      <c r="T2530" s="23" t="str">
        <f t="shared" si="313"/>
        <v>16</v>
      </c>
      <c r="U2530" s="23" t="str">
        <f t="shared" si="316"/>
        <v>N</v>
      </c>
      <c r="V2530" s="23" t="str">
        <f t="shared" si="314"/>
        <v>9</v>
      </c>
      <c r="W2530" s="23" t="str">
        <f t="shared" si="317"/>
        <v>W</v>
      </c>
      <c r="X2530" s="23" t="str">
        <f t="shared" si="318"/>
        <v>OK</v>
      </c>
      <c r="Y2530" s="184" t="str">
        <f t="shared" si="319"/>
        <v>L0009593</v>
      </c>
      <c r="Z2530" s="28"/>
      <c r="AA2530" s="28"/>
      <c r="AB2530" s="23"/>
    </row>
    <row r="2531" spans="1:28" ht="15">
      <c r="A2531" s="23" t="s">
        <v>8952</v>
      </c>
      <c r="B2531" s="23" t="s">
        <v>3475</v>
      </c>
      <c r="C2531" s="2" t="s">
        <v>14</v>
      </c>
      <c r="D2531" s="23" t="s">
        <v>2655</v>
      </c>
      <c r="E2531" s="2" t="s">
        <v>553</v>
      </c>
      <c r="F2531" s="23" t="s">
        <v>15</v>
      </c>
      <c r="G2531" s="23" t="s">
        <v>3477</v>
      </c>
      <c r="H2531" s="86" t="s">
        <v>3539</v>
      </c>
      <c r="I2531" s="2" t="s">
        <v>16</v>
      </c>
      <c r="J2531" s="81">
        <v>10.85</v>
      </c>
      <c r="K2531" s="76">
        <v>1</v>
      </c>
      <c r="L2531" s="80">
        <v>0.1875</v>
      </c>
      <c r="M2531" s="78">
        <v>41849</v>
      </c>
      <c r="N2531" s="96" t="s">
        <v>6099</v>
      </c>
      <c r="O2531" s="23" t="s">
        <v>177</v>
      </c>
      <c r="P2531" s="23" t="s">
        <v>3466</v>
      </c>
      <c r="Q2531" s="23" t="s">
        <v>3471</v>
      </c>
      <c r="R2531" s="23" t="str">
        <f t="shared" si="315"/>
        <v>OK-Canadian-16N-7W-18</v>
      </c>
      <c r="S2531" s="23" t="str">
        <f t="shared" si="312"/>
        <v>16N-7W-18</v>
      </c>
      <c r="T2531" s="23" t="str">
        <f t="shared" si="313"/>
        <v>16</v>
      </c>
      <c r="U2531" s="23" t="str">
        <f t="shared" si="316"/>
        <v>N</v>
      </c>
      <c r="V2531" s="23" t="str">
        <f t="shared" si="314"/>
        <v>7</v>
      </c>
      <c r="W2531" s="23" t="str">
        <f t="shared" si="317"/>
        <v>W</v>
      </c>
      <c r="X2531" s="23" t="str">
        <f t="shared" si="318"/>
        <v>OK</v>
      </c>
      <c r="Y2531" s="184" t="str">
        <f t="shared" si="319"/>
        <v>L0009594</v>
      </c>
      <c r="Z2531" s="28"/>
      <c r="AA2531" s="28"/>
      <c r="AB2531" s="23"/>
    </row>
    <row r="2532" spans="1:28" ht="15">
      <c r="A2532" s="2" t="s">
        <v>8953</v>
      </c>
      <c r="B2532" s="23" t="s">
        <v>3475</v>
      </c>
      <c r="C2532" s="2" t="s">
        <v>14</v>
      </c>
      <c r="D2532" s="23" t="s">
        <v>2656</v>
      </c>
      <c r="E2532" s="23" t="s">
        <v>2404</v>
      </c>
      <c r="F2532" s="23" t="s">
        <v>15</v>
      </c>
      <c r="G2532" s="23" t="s">
        <v>3477</v>
      </c>
      <c r="H2532" s="86" t="s">
        <v>3539</v>
      </c>
      <c r="I2532" s="2" t="s">
        <v>16</v>
      </c>
      <c r="J2532" s="81">
        <v>10.16</v>
      </c>
      <c r="K2532" s="76">
        <v>0.63</v>
      </c>
      <c r="L2532" s="80">
        <v>0.2</v>
      </c>
      <c r="M2532" s="78">
        <v>41884</v>
      </c>
      <c r="N2532" s="96" t="s">
        <v>4892</v>
      </c>
      <c r="O2532" s="23" t="s">
        <v>280</v>
      </c>
      <c r="P2532" s="23" t="s">
        <v>3465</v>
      </c>
      <c r="Q2532" s="23" t="s">
        <v>3473</v>
      </c>
      <c r="R2532" s="23" t="str">
        <f t="shared" si="315"/>
        <v>OK-Canadian-15N-9W-14</v>
      </c>
      <c r="S2532" s="23" t="str">
        <f t="shared" si="312"/>
        <v>15N-9W-14</v>
      </c>
      <c r="T2532" s="23" t="str">
        <f t="shared" si="313"/>
        <v>15</v>
      </c>
      <c r="U2532" s="23" t="str">
        <f t="shared" si="316"/>
        <v>N</v>
      </c>
      <c r="V2532" s="23" t="str">
        <f t="shared" si="314"/>
        <v>9</v>
      </c>
      <c r="W2532" s="23" t="str">
        <f t="shared" si="317"/>
        <v>W</v>
      </c>
      <c r="X2532" s="23" t="str">
        <f t="shared" si="318"/>
        <v>OK</v>
      </c>
      <c r="Y2532" s="184" t="str">
        <f t="shared" si="319"/>
        <v>L0009595</v>
      </c>
      <c r="Z2532" s="28"/>
      <c r="AA2532" s="28"/>
      <c r="AB2532" s="23"/>
    </row>
    <row r="2533" spans="1:28" ht="15">
      <c r="A2533" s="2" t="s">
        <v>8954</v>
      </c>
      <c r="B2533" s="23" t="s">
        <v>3475</v>
      </c>
      <c r="C2533" s="2" t="s">
        <v>14</v>
      </c>
      <c r="D2533" s="23" t="s">
        <v>2657</v>
      </c>
      <c r="E2533" s="23" t="s">
        <v>2799</v>
      </c>
      <c r="F2533" s="23" t="s">
        <v>15</v>
      </c>
      <c r="G2533" s="23" t="s">
        <v>3477</v>
      </c>
      <c r="H2533" s="86" t="s">
        <v>3539</v>
      </c>
      <c r="I2533" s="2" t="s">
        <v>16</v>
      </c>
      <c r="J2533" s="81">
        <v>10.17</v>
      </c>
      <c r="K2533" s="76">
        <v>2.5</v>
      </c>
      <c r="L2533" s="80">
        <v>0.2</v>
      </c>
      <c r="M2533" s="78">
        <v>42334</v>
      </c>
      <c r="N2533" s="96" t="s">
        <v>4893</v>
      </c>
      <c r="O2533" s="23" t="s">
        <v>280</v>
      </c>
      <c r="P2533" s="23" t="s">
        <v>3465</v>
      </c>
      <c r="Q2533" s="23" t="s">
        <v>3473</v>
      </c>
      <c r="R2533" s="23" t="str">
        <f t="shared" si="315"/>
        <v>OK-Canadian-15N-9W-14</v>
      </c>
      <c r="S2533" s="23" t="str">
        <f t="shared" si="312"/>
        <v>15N-9W-14</v>
      </c>
      <c r="T2533" s="23" t="str">
        <f t="shared" si="313"/>
        <v>15</v>
      </c>
      <c r="U2533" s="23" t="str">
        <f t="shared" si="316"/>
        <v>N</v>
      </c>
      <c r="V2533" s="23" t="str">
        <f t="shared" si="314"/>
        <v>9</v>
      </c>
      <c r="W2533" s="23" t="str">
        <f t="shared" si="317"/>
        <v>W</v>
      </c>
      <c r="X2533" s="23" t="str">
        <f t="shared" si="318"/>
        <v>OK</v>
      </c>
      <c r="Y2533" s="184" t="str">
        <f t="shared" si="319"/>
        <v>L0009596</v>
      </c>
      <c r="Z2533" s="28"/>
      <c r="AA2533" s="28"/>
      <c r="AB2533" s="23"/>
    </row>
    <row r="2534" spans="1:28" ht="15">
      <c r="A2534" s="23" t="s">
        <v>8955</v>
      </c>
      <c r="B2534" s="23" t="s">
        <v>3475</v>
      </c>
      <c r="C2534" s="2" t="s">
        <v>14</v>
      </c>
      <c r="D2534" s="23" t="s">
        <v>2658</v>
      </c>
      <c r="E2534" s="23" t="s">
        <v>2276</v>
      </c>
      <c r="F2534" s="23" t="s">
        <v>15</v>
      </c>
      <c r="G2534" s="23" t="s">
        <v>3477</v>
      </c>
      <c r="H2534" s="86" t="s">
        <v>3539</v>
      </c>
      <c r="I2534" s="2" t="s">
        <v>16</v>
      </c>
      <c r="J2534" s="81">
        <v>79.599999999999994</v>
      </c>
      <c r="K2534" s="76">
        <v>6.43</v>
      </c>
      <c r="L2534" s="80">
        <v>0.2</v>
      </c>
      <c r="M2534" s="78">
        <v>44853</v>
      </c>
      <c r="N2534" s="96" t="s">
        <v>6100</v>
      </c>
      <c r="O2534" s="23" t="s">
        <v>280</v>
      </c>
      <c r="P2534" s="23" t="s">
        <v>3466</v>
      </c>
      <c r="Q2534" s="23" t="s">
        <v>3473</v>
      </c>
      <c r="R2534" s="23" t="str">
        <f t="shared" si="315"/>
        <v>OK-Canadian-16N-9W-14</v>
      </c>
      <c r="S2534" s="23" t="str">
        <f t="shared" si="312"/>
        <v>16N-9W-14</v>
      </c>
      <c r="T2534" s="23" t="str">
        <f t="shared" si="313"/>
        <v>16</v>
      </c>
      <c r="U2534" s="23" t="str">
        <f t="shared" si="316"/>
        <v>N</v>
      </c>
      <c r="V2534" s="23" t="str">
        <f t="shared" si="314"/>
        <v>9</v>
      </c>
      <c r="W2534" s="23" t="str">
        <f t="shared" si="317"/>
        <v>W</v>
      </c>
      <c r="X2534" s="23" t="str">
        <f t="shared" si="318"/>
        <v>OK</v>
      </c>
      <c r="Y2534" s="184" t="str">
        <f t="shared" si="319"/>
        <v>L0009597</v>
      </c>
      <c r="Z2534" s="28"/>
      <c r="AA2534" s="28"/>
      <c r="AB2534" s="23"/>
    </row>
    <row r="2535" spans="1:28" ht="15">
      <c r="A2535" s="2" t="s">
        <v>8956</v>
      </c>
      <c r="B2535" s="23" t="s">
        <v>3475</v>
      </c>
      <c r="C2535" s="2" t="s">
        <v>14</v>
      </c>
      <c r="D2535" s="23" t="s">
        <v>2659</v>
      </c>
      <c r="E2535" s="2" t="s">
        <v>1327</v>
      </c>
      <c r="F2535" s="23" t="s">
        <v>15</v>
      </c>
      <c r="G2535" s="23" t="s">
        <v>3477</v>
      </c>
      <c r="H2535" s="86" t="s">
        <v>3539</v>
      </c>
      <c r="I2535" s="2" t="s">
        <v>16</v>
      </c>
      <c r="J2535" s="81">
        <v>84.7</v>
      </c>
      <c r="K2535" s="76">
        <v>10</v>
      </c>
      <c r="L2535" s="80">
        <v>0.125</v>
      </c>
      <c r="M2535" s="78">
        <v>41861</v>
      </c>
      <c r="N2535" s="96" t="s">
        <v>6101</v>
      </c>
      <c r="O2535" s="23" t="s">
        <v>2607</v>
      </c>
      <c r="P2535" s="23" t="s">
        <v>3466</v>
      </c>
      <c r="Q2535" s="23" t="s">
        <v>3473</v>
      </c>
      <c r="R2535" s="23" t="str">
        <f t="shared" si="315"/>
        <v>OK-Canadian-16N-9W-26</v>
      </c>
      <c r="S2535" s="23" t="str">
        <f t="shared" si="312"/>
        <v>16N-9W-26</v>
      </c>
      <c r="T2535" s="23" t="str">
        <f t="shared" si="313"/>
        <v>16</v>
      </c>
      <c r="U2535" s="23" t="str">
        <f t="shared" si="316"/>
        <v>N</v>
      </c>
      <c r="V2535" s="23" t="str">
        <f t="shared" si="314"/>
        <v>9</v>
      </c>
      <c r="W2535" s="23" t="str">
        <f t="shared" si="317"/>
        <v>W</v>
      </c>
      <c r="X2535" s="23" t="str">
        <f t="shared" si="318"/>
        <v>OK</v>
      </c>
      <c r="Y2535" s="184" t="str">
        <f t="shared" si="319"/>
        <v>L0009598</v>
      </c>
      <c r="Z2535" s="28"/>
      <c r="AA2535" s="28"/>
      <c r="AB2535" s="23"/>
    </row>
    <row r="2536" spans="1:28" ht="15">
      <c r="A2536" s="2" t="s">
        <v>8957</v>
      </c>
      <c r="B2536" s="23" t="s">
        <v>3475</v>
      </c>
      <c r="C2536" s="2" t="s">
        <v>14</v>
      </c>
      <c r="D2536" s="23" t="s">
        <v>2660</v>
      </c>
      <c r="E2536" s="23" t="s">
        <v>2207</v>
      </c>
      <c r="F2536" s="23" t="s">
        <v>15</v>
      </c>
      <c r="G2536" s="23" t="s">
        <v>3477</v>
      </c>
      <c r="H2536" s="86" t="s">
        <v>3539</v>
      </c>
      <c r="I2536" s="2" t="s">
        <v>16</v>
      </c>
      <c r="J2536" s="81">
        <v>252.58</v>
      </c>
      <c r="K2536" s="76">
        <v>28</v>
      </c>
      <c r="L2536" s="80">
        <v>0.125</v>
      </c>
      <c r="M2536" s="78">
        <v>41891</v>
      </c>
      <c r="N2536" s="96" t="s">
        <v>6102</v>
      </c>
      <c r="O2536" s="23" t="s">
        <v>956</v>
      </c>
      <c r="P2536" s="23" t="s">
        <v>3466</v>
      </c>
      <c r="Q2536" s="23" t="s">
        <v>3473</v>
      </c>
      <c r="R2536" s="23" t="str">
        <f t="shared" si="315"/>
        <v>OK-Canadian-16N-9W-28</v>
      </c>
      <c r="S2536" s="23" t="str">
        <f t="shared" si="312"/>
        <v>16N-9W-28</v>
      </c>
      <c r="T2536" s="23" t="str">
        <f t="shared" si="313"/>
        <v>16</v>
      </c>
      <c r="U2536" s="23" t="str">
        <f t="shared" si="316"/>
        <v>N</v>
      </c>
      <c r="V2536" s="23" t="str">
        <f t="shared" si="314"/>
        <v>9</v>
      </c>
      <c r="W2536" s="23" t="str">
        <f t="shared" si="317"/>
        <v>W</v>
      </c>
      <c r="X2536" s="23" t="str">
        <f t="shared" si="318"/>
        <v>OK</v>
      </c>
      <c r="Y2536" s="184" t="str">
        <f t="shared" si="319"/>
        <v>L0009599</v>
      </c>
      <c r="Z2536" s="28"/>
      <c r="AA2536" s="28"/>
      <c r="AB2536" s="23"/>
    </row>
    <row r="2537" spans="1:28" ht="15">
      <c r="A2537" s="23" t="s">
        <v>8958</v>
      </c>
      <c r="B2537" s="23" t="s">
        <v>3475</v>
      </c>
      <c r="C2537" s="2" t="s">
        <v>14</v>
      </c>
      <c r="D2537" s="23" t="s">
        <v>2661</v>
      </c>
      <c r="E2537" s="2" t="s">
        <v>1177</v>
      </c>
      <c r="F2537" s="23" t="s">
        <v>15</v>
      </c>
      <c r="G2537" s="23" t="s">
        <v>3477</v>
      </c>
      <c r="H2537" s="86" t="s">
        <v>3539</v>
      </c>
      <c r="I2537" s="2" t="s">
        <v>16</v>
      </c>
      <c r="J2537" s="81">
        <v>125.64</v>
      </c>
      <c r="K2537" s="76">
        <v>4.8899999999999997</v>
      </c>
      <c r="L2537" s="80">
        <v>0.2</v>
      </c>
      <c r="M2537" s="78">
        <v>42354</v>
      </c>
      <c r="N2537" s="96" t="s">
        <v>6100</v>
      </c>
      <c r="O2537" s="23" t="s">
        <v>956</v>
      </c>
      <c r="P2537" s="23" t="s">
        <v>3466</v>
      </c>
      <c r="Q2537" s="23" t="s">
        <v>3473</v>
      </c>
      <c r="R2537" s="23" t="str">
        <f t="shared" si="315"/>
        <v>OK-Canadian-16N-9W-28</v>
      </c>
      <c r="S2537" s="23" t="str">
        <f t="shared" si="312"/>
        <v>16N-9W-28</v>
      </c>
      <c r="T2537" s="23" t="str">
        <f t="shared" si="313"/>
        <v>16</v>
      </c>
      <c r="U2537" s="23" t="str">
        <f t="shared" si="316"/>
        <v>N</v>
      </c>
      <c r="V2537" s="23" t="str">
        <f t="shared" si="314"/>
        <v>9</v>
      </c>
      <c r="W2537" s="23" t="str">
        <f t="shared" si="317"/>
        <v>W</v>
      </c>
      <c r="X2537" s="23" t="str">
        <f t="shared" si="318"/>
        <v>OK</v>
      </c>
      <c r="Y2537" s="184" t="str">
        <f t="shared" si="319"/>
        <v>L0009600</v>
      </c>
      <c r="Z2537" s="28"/>
      <c r="AA2537" s="28"/>
      <c r="AB2537" s="23"/>
    </row>
    <row r="2538" spans="1:28" ht="15">
      <c r="A2538" s="2" t="s">
        <v>8959</v>
      </c>
      <c r="B2538" s="23" t="s">
        <v>3475</v>
      </c>
      <c r="C2538" s="2" t="s">
        <v>14</v>
      </c>
      <c r="D2538" s="23" t="s">
        <v>2662</v>
      </c>
      <c r="E2538" s="2" t="s">
        <v>122</v>
      </c>
      <c r="F2538" s="23" t="s">
        <v>15</v>
      </c>
      <c r="G2538" s="23" t="s">
        <v>3477</v>
      </c>
      <c r="H2538" s="86" t="s">
        <v>3539</v>
      </c>
      <c r="I2538" s="2" t="s">
        <v>16</v>
      </c>
      <c r="J2538" s="81">
        <v>37.28</v>
      </c>
      <c r="K2538" s="76">
        <v>15</v>
      </c>
      <c r="L2538" s="80">
        <v>0.1875</v>
      </c>
      <c r="M2538" s="78">
        <v>44853</v>
      </c>
      <c r="N2538" s="96" t="s">
        <v>6056</v>
      </c>
      <c r="O2538" s="23" t="s">
        <v>2621</v>
      </c>
      <c r="P2538" s="23" t="s">
        <v>3466</v>
      </c>
      <c r="Q2538" s="23" t="s">
        <v>3473</v>
      </c>
      <c r="R2538" s="23" t="str">
        <f t="shared" si="315"/>
        <v>OK-Canadian-16N-9W-32</v>
      </c>
      <c r="S2538" s="23" t="str">
        <f t="shared" si="312"/>
        <v>16N-9W-32</v>
      </c>
      <c r="T2538" s="23" t="str">
        <f t="shared" si="313"/>
        <v>16</v>
      </c>
      <c r="U2538" s="23" t="str">
        <f t="shared" si="316"/>
        <v>N</v>
      </c>
      <c r="V2538" s="23" t="str">
        <f t="shared" si="314"/>
        <v>9</v>
      </c>
      <c r="W2538" s="23" t="str">
        <f t="shared" si="317"/>
        <v>W</v>
      </c>
      <c r="X2538" s="23" t="str">
        <f t="shared" si="318"/>
        <v>OK</v>
      </c>
      <c r="Y2538" s="184" t="str">
        <f t="shared" si="319"/>
        <v>L0009601</v>
      </c>
      <c r="Z2538" s="28"/>
      <c r="AA2538" s="28"/>
      <c r="AB2538" s="23"/>
    </row>
    <row r="2539" spans="1:28" ht="15">
      <c r="A2539" s="2" t="s">
        <v>8960</v>
      </c>
      <c r="B2539" s="23" t="s">
        <v>3475</v>
      </c>
      <c r="C2539" s="2" t="s">
        <v>14</v>
      </c>
      <c r="D2539" s="23" t="s">
        <v>2663</v>
      </c>
      <c r="E2539" s="2" t="s">
        <v>774</v>
      </c>
      <c r="F2539" s="23" t="s">
        <v>15</v>
      </c>
      <c r="G2539" s="23" t="s">
        <v>3477</v>
      </c>
      <c r="H2539" s="86" t="s">
        <v>3539</v>
      </c>
      <c r="I2539" s="2" t="s">
        <v>16</v>
      </c>
      <c r="J2539" s="81">
        <v>118.51</v>
      </c>
      <c r="K2539" s="76">
        <v>40</v>
      </c>
      <c r="L2539" s="80">
        <v>0.125</v>
      </c>
      <c r="M2539" s="78">
        <v>41861</v>
      </c>
      <c r="N2539" s="96" t="s">
        <v>6057</v>
      </c>
      <c r="O2539" s="23" t="s">
        <v>2629</v>
      </c>
      <c r="P2539" s="23" t="s">
        <v>3466</v>
      </c>
      <c r="Q2539" s="23" t="s">
        <v>3473</v>
      </c>
      <c r="R2539" s="23" t="str">
        <f t="shared" si="315"/>
        <v>OK-Canadian-16N-9W-33</v>
      </c>
      <c r="S2539" s="23" t="str">
        <f t="shared" si="312"/>
        <v>16N-9W-33</v>
      </c>
      <c r="T2539" s="23" t="str">
        <f t="shared" si="313"/>
        <v>16</v>
      </c>
      <c r="U2539" s="23" t="str">
        <f t="shared" si="316"/>
        <v>N</v>
      </c>
      <c r="V2539" s="23" t="str">
        <f t="shared" si="314"/>
        <v>9</v>
      </c>
      <c r="W2539" s="23" t="str">
        <f t="shared" si="317"/>
        <v>W</v>
      </c>
      <c r="X2539" s="23" t="str">
        <f t="shared" si="318"/>
        <v>OK</v>
      </c>
      <c r="Y2539" s="184" t="str">
        <f t="shared" si="319"/>
        <v>L0009602</v>
      </c>
      <c r="Z2539" s="28"/>
      <c r="AA2539" s="28"/>
      <c r="AB2539" s="23"/>
    </row>
    <row r="2540" spans="1:28" ht="15">
      <c r="A2540" s="23" t="s">
        <v>8961</v>
      </c>
      <c r="B2540" s="23" t="s">
        <v>3475</v>
      </c>
      <c r="C2540" s="2" t="s">
        <v>14</v>
      </c>
      <c r="D2540" s="23" t="s">
        <v>2664</v>
      </c>
      <c r="E2540" s="23" t="s">
        <v>1274</v>
      </c>
      <c r="F2540" s="23" t="s">
        <v>15</v>
      </c>
      <c r="G2540" s="23" t="s">
        <v>3477</v>
      </c>
      <c r="H2540" s="86" t="s">
        <v>3539</v>
      </c>
      <c r="I2540" s="2" t="s">
        <v>16</v>
      </c>
      <c r="J2540" s="81">
        <v>155.16</v>
      </c>
      <c r="K2540" s="76">
        <v>5.4</v>
      </c>
      <c r="L2540" s="80">
        <v>0.2</v>
      </c>
      <c r="M2540" s="78">
        <v>41876</v>
      </c>
      <c r="N2540" s="96" t="s">
        <v>6103</v>
      </c>
      <c r="O2540" s="23" t="s">
        <v>177</v>
      </c>
      <c r="P2540" s="23" t="s">
        <v>3466</v>
      </c>
      <c r="Q2540" s="23" t="s">
        <v>3471</v>
      </c>
      <c r="R2540" s="23" t="str">
        <f t="shared" si="315"/>
        <v>OK-Canadian-16N-7W-18</v>
      </c>
      <c r="S2540" s="23" t="str">
        <f t="shared" si="312"/>
        <v>16N-7W-18</v>
      </c>
      <c r="T2540" s="23" t="str">
        <f t="shared" si="313"/>
        <v>16</v>
      </c>
      <c r="U2540" s="23" t="str">
        <f t="shared" si="316"/>
        <v>N</v>
      </c>
      <c r="V2540" s="23" t="str">
        <f t="shared" si="314"/>
        <v>7</v>
      </c>
      <c r="W2540" s="23" t="str">
        <f t="shared" si="317"/>
        <v>W</v>
      </c>
      <c r="X2540" s="23" t="str">
        <f t="shared" si="318"/>
        <v>OK</v>
      </c>
      <c r="Y2540" s="184" t="str">
        <f t="shared" si="319"/>
        <v>L0009603</v>
      </c>
      <c r="Z2540" s="28"/>
      <c r="AA2540" s="28"/>
      <c r="AB2540" s="23"/>
    </row>
    <row r="2541" spans="1:28" ht="15">
      <c r="A2541" s="2" t="s">
        <v>8962</v>
      </c>
      <c r="B2541" s="23" t="s">
        <v>3475</v>
      </c>
      <c r="C2541" s="2" t="s">
        <v>14</v>
      </c>
      <c r="D2541" s="23" t="s">
        <v>2665</v>
      </c>
      <c r="E2541" s="2" t="s">
        <v>506</v>
      </c>
      <c r="F2541" s="23" t="s">
        <v>15</v>
      </c>
      <c r="G2541" s="23" t="s">
        <v>3477</v>
      </c>
      <c r="H2541" s="86" t="s">
        <v>3539</v>
      </c>
      <c r="I2541" s="2" t="s">
        <v>16</v>
      </c>
      <c r="J2541" s="81">
        <v>160.12</v>
      </c>
      <c r="K2541" s="76">
        <v>2</v>
      </c>
      <c r="L2541" s="77">
        <v>0.125</v>
      </c>
      <c r="M2541" s="78">
        <v>42346</v>
      </c>
      <c r="N2541" s="96" t="s">
        <v>6104</v>
      </c>
      <c r="O2541" s="23" t="s">
        <v>177</v>
      </c>
      <c r="P2541" s="23" t="s">
        <v>3466</v>
      </c>
      <c r="Q2541" s="23" t="s">
        <v>3471</v>
      </c>
      <c r="R2541" s="23" t="str">
        <f t="shared" si="315"/>
        <v>OK-Canadian-16N-7W-18</v>
      </c>
      <c r="S2541" s="23" t="str">
        <f t="shared" si="312"/>
        <v>16N-7W-18</v>
      </c>
      <c r="T2541" s="23" t="str">
        <f t="shared" si="313"/>
        <v>16</v>
      </c>
      <c r="U2541" s="23" t="str">
        <f t="shared" si="316"/>
        <v>N</v>
      </c>
      <c r="V2541" s="23" t="str">
        <f t="shared" si="314"/>
        <v>7</v>
      </c>
      <c r="W2541" s="23" t="str">
        <f t="shared" si="317"/>
        <v>W</v>
      </c>
      <c r="X2541" s="23" t="str">
        <f t="shared" si="318"/>
        <v>OK</v>
      </c>
      <c r="Y2541" s="184" t="str">
        <f t="shared" si="319"/>
        <v>L0009604</v>
      </c>
      <c r="Z2541" s="28"/>
      <c r="AA2541" s="28"/>
      <c r="AB2541" s="23"/>
    </row>
    <row r="2542" spans="1:28" ht="15">
      <c r="A2542" s="2" t="s">
        <v>8963</v>
      </c>
      <c r="B2542" s="23" t="s">
        <v>3475</v>
      </c>
      <c r="C2542" s="2" t="s">
        <v>14</v>
      </c>
      <c r="D2542" s="23" t="s">
        <v>2666</v>
      </c>
      <c r="E2542" s="2" t="s">
        <v>354</v>
      </c>
      <c r="F2542" s="23" t="s">
        <v>15</v>
      </c>
      <c r="G2542" s="23" t="s">
        <v>3477</v>
      </c>
      <c r="H2542" s="86" t="s">
        <v>3539</v>
      </c>
      <c r="I2542" s="2" t="s">
        <v>16</v>
      </c>
      <c r="J2542" s="81">
        <v>10.59</v>
      </c>
      <c r="K2542" s="76">
        <v>1</v>
      </c>
      <c r="L2542" s="77">
        <v>0.125</v>
      </c>
      <c r="M2542" s="78">
        <v>44853</v>
      </c>
      <c r="N2542" s="96" t="s">
        <v>6105</v>
      </c>
      <c r="O2542" s="23" t="s">
        <v>177</v>
      </c>
      <c r="P2542" s="23" t="s">
        <v>3466</v>
      </c>
      <c r="Q2542" s="23" t="s">
        <v>3471</v>
      </c>
      <c r="R2542" s="23" t="str">
        <f t="shared" si="315"/>
        <v>OK-Canadian-16N-7W-18</v>
      </c>
      <c r="S2542" s="23" t="str">
        <f t="shared" si="312"/>
        <v>16N-7W-18</v>
      </c>
      <c r="T2542" s="23" t="str">
        <f t="shared" si="313"/>
        <v>16</v>
      </c>
      <c r="U2542" s="23" t="str">
        <f t="shared" si="316"/>
        <v>N</v>
      </c>
      <c r="V2542" s="23" t="str">
        <f t="shared" si="314"/>
        <v>7</v>
      </c>
      <c r="W2542" s="23" t="str">
        <f t="shared" si="317"/>
        <v>W</v>
      </c>
      <c r="X2542" s="23" t="str">
        <f t="shared" si="318"/>
        <v>OK</v>
      </c>
      <c r="Y2542" s="184" t="str">
        <f t="shared" si="319"/>
        <v>L0009605</v>
      </c>
      <c r="Z2542" s="28"/>
      <c r="AA2542" s="28"/>
      <c r="AB2542" s="23"/>
    </row>
    <row r="2543" spans="1:28" ht="15">
      <c r="A2543" s="23" t="s">
        <v>8964</v>
      </c>
      <c r="B2543" s="23" t="s">
        <v>3475</v>
      </c>
      <c r="C2543" s="2" t="s">
        <v>14</v>
      </c>
      <c r="D2543" s="23" t="s">
        <v>2667</v>
      </c>
      <c r="E2543" s="2" t="s">
        <v>955</v>
      </c>
      <c r="F2543" s="23" t="s">
        <v>15</v>
      </c>
      <c r="G2543" s="23" t="s">
        <v>3477</v>
      </c>
      <c r="H2543" s="86" t="s">
        <v>3539</v>
      </c>
      <c r="I2543" s="2" t="s">
        <v>16</v>
      </c>
      <c r="J2543" s="81">
        <v>156.96</v>
      </c>
      <c r="K2543" s="76">
        <v>2</v>
      </c>
      <c r="L2543" s="77">
        <v>0.125</v>
      </c>
      <c r="M2543" s="78">
        <v>41850</v>
      </c>
      <c r="N2543" s="96" t="s">
        <v>6052</v>
      </c>
      <c r="O2543" s="23" t="s">
        <v>177</v>
      </c>
      <c r="P2543" s="23" t="s">
        <v>3466</v>
      </c>
      <c r="Q2543" s="23" t="s">
        <v>3471</v>
      </c>
      <c r="R2543" s="23" t="str">
        <f t="shared" si="315"/>
        <v>OK-Canadian-16N-7W-18</v>
      </c>
      <c r="S2543" s="23" t="str">
        <f t="shared" si="312"/>
        <v>16N-7W-18</v>
      </c>
      <c r="T2543" s="23" t="str">
        <f t="shared" si="313"/>
        <v>16</v>
      </c>
      <c r="U2543" s="23" t="str">
        <f t="shared" si="316"/>
        <v>N</v>
      </c>
      <c r="V2543" s="23" t="str">
        <f t="shared" si="314"/>
        <v>7</v>
      </c>
      <c r="W2543" s="23" t="str">
        <f t="shared" si="317"/>
        <v>W</v>
      </c>
      <c r="X2543" s="23" t="str">
        <f t="shared" si="318"/>
        <v>OK</v>
      </c>
      <c r="Y2543" s="184" t="str">
        <f t="shared" si="319"/>
        <v>L0009606</v>
      </c>
      <c r="Z2543" s="28"/>
      <c r="AA2543" s="28"/>
      <c r="AB2543" s="23"/>
    </row>
    <row r="2544" spans="1:28" ht="15">
      <c r="A2544" s="2" t="s">
        <v>8965</v>
      </c>
      <c r="B2544" s="23" t="s">
        <v>3475</v>
      </c>
      <c r="C2544" s="2" t="s">
        <v>14</v>
      </c>
      <c r="D2544" s="23" t="s">
        <v>2668</v>
      </c>
      <c r="E2544" s="2" t="s">
        <v>723</v>
      </c>
      <c r="F2544" s="23" t="s">
        <v>15</v>
      </c>
      <c r="G2544" s="23" t="s">
        <v>3477</v>
      </c>
      <c r="H2544" s="86" t="s">
        <v>3539</v>
      </c>
      <c r="I2544" s="2" t="s">
        <v>16</v>
      </c>
      <c r="J2544" s="81">
        <v>161.28</v>
      </c>
      <c r="K2544" s="76">
        <v>5.4</v>
      </c>
      <c r="L2544" s="77">
        <v>0.125</v>
      </c>
      <c r="M2544" s="78">
        <v>41851</v>
      </c>
      <c r="N2544" s="96" t="s">
        <v>6106</v>
      </c>
      <c r="O2544" s="23" t="s">
        <v>177</v>
      </c>
      <c r="P2544" s="23" t="s">
        <v>3466</v>
      </c>
      <c r="Q2544" s="23" t="s">
        <v>3471</v>
      </c>
      <c r="R2544" s="23" t="str">
        <f t="shared" si="315"/>
        <v>OK-Canadian-16N-7W-18</v>
      </c>
      <c r="S2544" s="23" t="str">
        <f t="shared" si="312"/>
        <v>16N-7W-18</v>
      </c>
      <c r="T2544" s="23" t="str">
        <f t="shared" si="313"/>
        <v>16</v>
      </c>
      <c r="U2544" s="23" t="str">
        <f t="shared" si="316"/>
        <v>N</v>
      </c>
      <c r="V2544" s="23" t="str">
        <f t="shared" si="314"/>
        <v>7</v>
      </c>
      <c r="W2544" s="23" t="str">
        <f t="shared" si="317"/>
        <v>W</v>
      </c>
      <c r="X2544" s="23" t="str">
        <f t="shared" si="318"/>
        <v>OK</v>
      </c>
      <c r="Y2544" s="184" t="str">
        <f t="shared" si="319"/>
        <v>L0009607</v>
      </c>
      <c r="Z2544" s="28"/>
      <c r="AA2544" s="28"/>
      <c r="AB2544" s="23"/>
    </row>
    <row r="2545" spans="1:28" ht="15">
      <c r="A2545" s="2" t="s">
        <v>8966</v>
      </c>
      <c r="B2545" s="23" t="s">
        <v>3475</v>
      </c>
      <c r="C2545" s="2" t="s">
        <v>14</v>
      </c>
      <c r="D2545" s="23" t="s">
        <v>2669</v>
      </c>
      <c r="E2545" s="23" t="s">
        <v>1274</v>
      </c>
      <c r="F2545" s="23" t="s">
        <v>15</v>
      </c>
      <c r="G2545" s="23" t="s">
        <v>3477</v>
      </c>
      <c r="H2545" s="86" t="s">
        <v>3539</v>
      </c>
      <c r="I2545" s="2" t="s">
        <v>16</v>
      </c>
      <c r="J2545" s="81">
        <v>10.01</v>
      </c>
      <c r="K2545" s="76">
        <v>1.67</v>
      </c>
      <c r="L2545" s="80">
        <v>0.1875</v>
      </c>
      <c r="M2545" s="78">
        <v>42340</v>
      </c>
      <c r="N2545" s="96" t="s">
        <v>6107</v>
      </c>
      <c r="O2545" s="23" t="s">
        <v>2621</v>
      </c>
      <c r="P2545" s="23" t="s">
        <v>3466</v>
      </c>
      <c r="Q2545" s="23" t="s">
        <v>3473</v>
      </c>
      <c r="R2545" s="23" t="str">
        <f t="shared" si="315"/>
        <v>OK-Canadian-16N-9W-32</v>
      </c>
      <c r="S2545" s="23" t="str">
        <f t="shared" si="312"/>
        <v>16N-9W-32</v>
      </c>
      <c r="T2545" s="23" t="str">
        <f t="shared" si="313"/>
        <v>16</v>
      </c>
      <c r="U2545" s="23" t="str">
        <f t="shared" si="316"/>
        <v>N</v>
      </c>
      <c r="V2545" s="23" t="str">
        <f t="shared" si="314"/>
        <v>9</v>
      </c>
      <c r="W2545" s="23" t="str">
        <f t="shared" si="317"/>
        <v>W</v>
      </c>
      <c r="X2545" s="23" t="str">
        <f t="shared" si="318"/>
        <v>OK</v>
      </c>
      <c r="Y2545" s="184" t="str">
        <f t="shared" si="319"/>
        <v>L0009608</v>
      </c>
      <c r="Z2545" s="28"/>
      <c r="AA2545" s="28"/>
      <c r="AB2545" s="23"/>
    </row>
    <row r="2546" spans="1:28" ht="15">
      <c r="A2546" s="23" t="s">
        <v>8967</v>
      </c>
      <c r="B2546" s="23" t="s">
        <v>3475</v>
      </c>
      <c r="C2546" s="2" t="s">
        <v>14</v>
      </c>
      <c r="D2546" s="23" t="s">
        <v>2670</v>
      </c>
      <c r="E2546" s="23" t="s">
        <v>3126</v>
      </c>
      <c r="F2546" s="23" t="s">
        <v>15</v>
      </c>
      <c r="G2546" s="23" t="s">
        <v>3477</v>
      </c>
      <c r="H2546" s="86" t="s">
        <v>3539</v>
      </c>
      <c r="I2546" s="2" t="s">
        <v>16</v>
      </c>
      <c r="J2546" s="81">
        <v>124.8</v>
      </c>
      <c r="K2546" s="76">
        <v>11.67</v>
      </c>
      <c r="L2546" s="80">
        <v>0.1875</v>
      </c>
      <c r="M2546" s="78">
        <v>44860</v>
      </c>
      <c r="N2546" s="96" t="s">
        <v>6108</v>
      </c>
      <c r="O2546" s="23" t="s">
        <v>2629</v>
      </c>
      <c r="P2546" s="23" t="s">
        <v>3466</v>
      </c>
      <c r="Q2546" s="23" t="s">
        <v>3473</v>
      </c>
      <c r="R2546" s="23" t="str">
        <f t="shared" si="315"/>
        <v>OK-Canadian-16N-9W-33</v>
      </c>
      <c r="S2546" s="23" t="str">
        <f t="shared" si="312"/>
        <v>16N-9W-33</v>
      </c>
      <c r="T2546" s="23" t="str">
        <f t="shared" si="313"/>
        <v>16</v>
      </c>
      <c r="U2546" s="23" t="str">
        <f t="shared" si="316"/>
        <v>N</v>
      </c>
      <c r="V2546" s="23" t="str">
        <f t="shared" si="314"/>
        <v>9</v>
      </c>
      <c r="W2546" s="23" t="str">
        <f t="shared" si="317"/>
        <v>W</v>
      </c>
      <c r="X2546" s="23" t="str">
        <f t="shared" si="318"/>
        <v>OK</v>
      </c>
      <c r="Y2546" s="184" t="str">
        <f t="shared" si="319"/>
        <v>L0009609</v>
      </c>
      <c r="Z2546" s="28"/>
      <c r="AA2546" s="28"/>
      <c r="AB2546" s="23"/>
    </row>
    <row r="2547" spans="1:28" ht="15">
      <c r="A2547" s="2" t="s">
        <v>8968</v>
      </c>
      <c r="B2547" s="23" t="s">
        <v>3475</v>
      </c>
      <c r="C2547" s="2" t="s">
        <v>14</v>
      </c>
      <c r="D2547" s="23" t="s">
        <v>2671</v>
      </c>
      <c r="E2547" s="2" t="s">
        <v>354</v>
      </c>
      <c r="F2547" s="23" t="s">
        <v>15</v>
      </c>
      <c r="G2547" s="23" t="s">
        <v>3477</v>
      </c>
      <c r="H2547" s="86" t="s">
        <v>3539</v>
      </c>
      <c r="I2547" s="2" t="s">
        <v>16</v>
      </c>
      <c r="J2547" s="81">
        <v>383.47</v>
      </c>
      <c r="K2547" s="76">
        <v>2.97</v>
      </c>
      <c r="L2547" s="80">
        <v>0.125</v>
      </c>
      <c r="M2547" s="78">
        <v>41849</v>
      </c>
      <c r="N2547" s="96" t="s">
        <v>6109</v>
      </c>
      <c r="O2547" s="23" t="s">
        <v>1933</v>
      </c>
      <c r="P2547" s="23" t="s">
        <v>3466</v>
      </c>
      <c r="Q2547" s="23" t="s">
        <v>3473</v>
      </c>
      <c r="R2547" s="23" t="str">
        <f t="shared" si="315"/>
        <v>OK-Canadian-16N-9W-23</v>
      </c>
      <c r="S2547" s="23" t="str">
        <f t="shared" si="312"/>
        <v>16N-9W-23</v>
      </c>
      <c r="T2547" s="23" t="str">
        <f t="shared" si="313"/>
        <v>16</v>
      </c>
      <c r="U2547" s="23" t="str">
        <f t="shared" si="316"/>
        <v>N</v>
      </c>
      <c r="V2547" s="23" t="str">
        <f t="shared" si="314"/>
        <v>9</v>
      </c>
      <c r="W2547" s="23" t="str">
        <f t="shared" si="317"/>
        <v>W</v>
      </c>
      <c r="X2547" s="23" t="str">
        <f t="shared" si="318"/>
        <v>OK</v>
      </c>
      <c r="Y2547" s="184" t="str">
        <f t="shared" si="319"/>
        <v>L0009610</v>
      </c>
      <c r="Z2547" s="28"/>
      <c r="AA2547" s="28"/>
      <c r="AB2547" s="23"/>
    </row>
    <row r="2548" spans="1:28" ht="15">
      <c r="A2548" s="2" t="s">
        <v>8969</v>
      </c>
      <c r="B2548" s="23" t="s">
        <v>3475</v>
      </c>
      <c r="C2548" s="2" t="s">
        <v>14</v>
      </c>
      <c r="D2548" s="23" t="s">
        <v>2672</v>
      </c>
      <c r="E2548" s="23" t="s">
        <v>2147</v>
      </c>
      <c r="F2548" s="23" t="s">
        <v>15</v>
      </c>
      <c r="G2548" s="23" t="s">
        <v>3477</v>
      </c>
      <c r="H2548" s="86" t="s">
        <v>3539</v>
      </c>
      <c r="I2548" s="2" t="s">
        <v>16</v>
      </c>
      <c r="J2548" s="81">
        <v>154.79</v>
      </c>
      <c r="K2548" s="76">
        <v>0.03</v>
      </c>
      <c r="L2548" s="80">
        <v>0.2</v>
      </c>
      <c r="M2548" s="78">
        <v>41870</v>
      </c>
      <c r="N2548" s="96" t="s">
        <v>6110</v>
      </c>
      <c r="O2548" s="23" t="s">
        <v>1933</v>
      </c>
      <c r="P2548" s="23" t="s">
        <v>3466</v>
      </c>
      <c r="Q2548" s="23" t="s">
        <v>3473</v>
      </c>
      <c r="R2548" s="23" t="str">
        <f t="shared" si="315"/>
        <v>OK-Canadian-16N-9W-23</v>
      </c>
      <c r="S2548" s="23" t="str">
        <f t="shared" si="312"/>
        <v>16N-9W-23</v>
      </c>
      <c r="T2548" s="23" t="str">
        <f t="shared" si="313"/>
        <v>16</v>
      </c>
      <c r="U2548" s="23" t="str">
        <f t="shared" si="316"/>
        <v>N</v>
      </c>
      <c r="V2548" s="23" t="str">
        <f t="shared" si="314"/>
        <v>9</v>
      </c>
      <c r="W2548" s="23" t="str">
        <f t="shared" si="317"/>
        <v>W</v>
      </c>
      <c r="X2548" s="23" t="str">
        <f t="shared" si="318"/>
        <v>OK</v>
      </c>
      <c r="Y2548" s="184" t="str">
        <f t="shared" si="319"/>
        <v>L0009611</v>
      </c>
      <c r="Z2548" s="28"/>
      <c r="AA2548" s="28"/>
      <c r="AB2548" s="23"/>
    </row>
    <row r="2549" spans="1:28" ht="15">
      <c r="A2549" s="23" t="s">
        <v>8970</v>
      </c>
      <c r="B2549" s="23" t="s">
        <v>3475</v>
      </c>
      <c r="C2549" s="2" t="s">
        <v>14</v>
      </c>
      <c r="D2549" s="23" t="s">
        <v>2673</v>
      </c>
      <c r="E2549" s="23" t="s">
        <v>1274</v>
      </c>
      <c r="F2549" s="23" t="s">
        <v>15</v>
      </c>
      <c r="G2549" s="23" t="s">
        <v>3477</v>
      </c>
      <c r="H2549" s="86" t="s">
        <v>3539</v>
      </c>
      <c r="I2549" s="2" t="s">
        <v>16</v>
      </c>
      <c r="J2549" s="81">
        <v>161.32</v>
      </c>
      <c r="K2549" s="76">
        <v>0.03</v>
      </c>
      <c r="L2549" s="80">
        <v>0.1875</v>
      </c>
      <c r="M2549" s="78">
        <v>42334</v>
      </c>
      <c r="N2549" s="96" t="s">
        <v>6110</v>
      </c>
      <c r="O2549" s="23" t="s">
        <v>1933</v>
      </c>
      <c r="P2549" s="23" t="s">
        <v>3466</v>
      </c>
      <c r="Q2549" s="23" t="s">
        <v>3473</v>
      </c>
      <c r="R2549" s="23" t="str">
        <f t="shared" si="315"/>
        <v>OK-Canadian-16N-9W-23</v>
      </c>
      <c r="S2549" s="23" t="str">
        <f t="shared" si="312"/>
        <v>16N-9W-23</v>
      </c>
      <c r="T2549" s="23" t="str">
        <f t="shared" si="313"/>
        <v>16</v>
      </c>
      <c r="U2549" s="23" t="str">
        <f t="shared" si="316"/>
        <v>N</v>
      </c>
      <c r="V2549" s="23" t="str">
        <f t="shared" si="314"/>
        <v>9</v>
      </c>
      <c r="W2549" s="23" t="str">
        <f t="shared" si="317"/>
        <v>W</v>
      </c>
      <c r="X2549" s="23" t="str">
        <f t="shared" si="318"/>
        <v>OK</v>
      </c>
      <c r="Y2549" s="184" t="str">
        <f t="shared" si="319"/>
        <v>L0009612</v>
      </c>
      <c r="Z2549" s="28"/>
      <c r="AA2549" s="28"/>
      <c r="AB2549" s="23"/>
    </row>
    <row r="2550" spans="1:28" ht="15">
      <c r="A2550" s="2" t="s">
        <v>8971</v>
      </c>
      <c r="B2550" s="23" t="s">
        <v>3475</v>
      </c>
      <c r="C2550" s="2" t="s">
        <v>14</v>
      </c>
      <c r="D2550" s="23" t="s">
        <v>2674</v>
      </c>
      <c r="E2550" s="2" t="s">
        <v>1177</v>
      </c>
      <c r="F2550" s="23" t="s">
        <v>15</v>
      </c>
      <c r="G2550" s="23" t="s">
        <v>3477</v>
      </c>
      <c r="H2550" s="86" t="s">
        <v>3539</v>
      </c>
      <c r="I2550" s="2" t="s">
        <v>16</v>
      </c>
      <c r="J2550" s="81">
        <v>169.21</v>
      </c>
      <c r="K2550" s="76">
        <v>0.25</v>
      </c>
      <c r="L2550" s="80">
        <v>0.1875</v>
      </c>
      <c r="M2550" s="78">
        <v>44854</v>
      </c>
      <c r="N2550" s="96" t="s">
        <v>6111</v>
      </c>
      <c r="O2550" s="23" t="s">
        <v>1933</v>
      </c>
      <c r="P2550" s="23" t="s">
        <v>3466</v>
      </c>
      <c r="Q2550" s="23" t="s">
        <v>3473</v>
      </c>
      <c r="R2550" s="23" t="str">
        <f t="shared" si="315"/>
        <v>OK-Canadian-16N-9W-23</v>
      </c>
      <c r="S2550" s="23" t="str">
        <f t="shared" si="312"/>
        <v>16N-9W-23</v>
      </c>
      <c r="T2550" s="23" t="str">
        <f t="shared" si="313"/>
        <v>16</v>
      </c>
      <c r="U2550" s="23" t="str">
        <f t="shared" si="316"/>
        <v>N</v>
      </c>
      <c r="V2550" s="23" t="str">
        <f t="shared" si="314"/>
        <v>9</v>
      </c>
      <c r="W2550" s="23" t="str">
        <f t="shared" si="317"/>
        <v>W</v>
      </c>
      <c r="X2550" s="23" t="str">
        <f t="shared" si="318"/>
        <v>OK</v>
      </c>
      <c r="Y2550" s="184" t="str">
        <f t="shared" si="319"/>
        <v>L0009613</v>
      </c>
      <c r="Z2550" s="28"/>
      <c r="AA2550" s="28"/>
      <c r="AB2550" s="23"/>
    </row>
    <row r="2551" spans="1:28" ht="15">
      <c r="A2551" s="2" t="s">
        <v>8972</v>
      </c>
      <c r="B2551" s="23" t="s">
        <v>3475</v>
      </c>
      <c r="C2551" s="2" t="s">
        <v>14</v>
      </c>
      <c r="D2551" s="23" t="s">
        <v>2675</v>
      </c>
      <c r="E2551" s="23" t="s">
        <v>201</v>
      </c>
      <c r="F2551" s="23" t="s">
        <v>15</v>
      </c>
      <c r="G2551" s="23" t="s">
        <v>3477</v>
      </c>
      <c r="H2551" s="86" t="s">
        <v>3539</v>
      </c>
      <c r="I2551" s="2" t="s">
        <v>16</v>
      </c>
      <c r="J2551" s="81">
        <v>155.71</v>
      </c>
      <c r="K2551" s="76">
        <v>1.78</v>
      </c>
      <c r="L2551" s="80">
        <v>0.1875</v>
      </c>
      <c r="M2551" s="78">
        <v>41841</v>
      </c>
      <c r="N2551" s="96" t="s">
        <v>6098</v>
      </c>
      <c r="O2551" s="23" t="s">
        <v>2607</v>
      </c>
      <c r="P2551" s="23" t="s">
        <v>3466</v>
      </c>
      <c r="Q2551" s="23" t="s">
        <v>3473</v>
      </c>
      <c r="R2551" s="23" t="str">
        <f t="shared" si="315"/>
        <v>OK-Canadian-16N-9W-26</v>
      </c>
      <c r="S2551" s="23" t="str">
        <f t="shared" si="312"/>
        <v>16N-9W-26</v>
      </c>
      <c r="T2551" s="23" t="str">
        <f t="shared" si="313"/>
        <v>16</v>
      </c>
      <c r="U2551" s="23" t="str">
        <f t="shared" si="316"/>
        <v>N</v>
      </c>
      <c r="V2551" s="23" t="str">
        <f t="shared" si="314"/>
        <v>9</v>
      </c>
      <c r="W2551" s="23" t="str">
        <f t="shared" si="317"/>
        <v>W</v>
      </c>
      <c r="X2551" s="23" t="str">
        <f t="shared" si="318"/>
        <v>OK</v>
      </c>
      <c r="Y2551" s="184" t="str">
        <f t="shared" si="319"/>
        <v>L0009614</v>
      </c>
      <c r="Z2551" s="28"/>
      <c r="AA2551" s="28"/>
      <c r="AB2551" s="23"/>
    </row>
    <row r="2552" spans="1:28" ht="15">
      <c r="A2552" s="23" t="s">
        <v>8973</v>
      </c>
      <c r="B2552" s="23" t="s">
        <v>3475</v>
      </c>
      <c r="C2552" s="2" t="s">
        <v>14</v>
      </c>
      <c r="D2552" s="23" t="s">
        <v>2676</v>
      </c>
      <c r="E2552" s="2" t="s">
        <v>774</v>
      </c>
      <c r="F2552" s="23" t="s">
        <v>15</v>
      </c>
      <c r="G2552" s="23" t="s">
        <v>3477</v>
      </c>
      <c r="H2552" s="86" t="s">
        <v>3539</v>
      </c>
      <c r="I2552" s="2" t="s">
        <v>16</v>
      </c>
      <c r="J2552" s="81">
        <v>144.65</v>
      </c>
      <c r="K2552" s="76">
        <v>0.26</v>
      </c>
      <c r="L2552" s="80">
        <v>0.2</v>
      </c>
      <c r="M2552" s="78">
        <v>41837</v>
      </c>
      <c r="N2552" s="96" t="s">
        <v>6112</v>
      </c>
      <c r="O2552" s="23" t="s">
        <v>2607</v>
      </c>
      <c r="P2552" s="23" t="s">
        <v>3466</v>
      </c>
      <c r="Q2552" s="23" t="s">
        <v>3473</v>
      </c>
      <c r="R2552" s="23" t="str">
        <f t="shared" si="315"/>
        <v>OK-Canadian-16N-9W-26</v>
      </c>
      <c r="S2552" s="23" t="str">
        <f t="shared" si="312"/>
        <v>16N-9W-26</v>
      </c>
      <c r="T2552" s="23" t="str">
        <f t="shared" si="313"/>
        <v>16</v>
      </c>
      <c r="U2552" s="23" t="str">
        <f t="shared" si="316"/>
        <v>N</v>
      </c>
      <c r="V2552" s="23" t="str">
        <f t="shared" si="314"/>
        <v>9</v>
      </c>
      <c r="W2552" s="23" t="str">
        <f t="shared" si="317"/>
        <v>W</v>
      </c>
      <c r="X2552" s="23" t="str">
        <f t="shared" si="318"/>
        <v>OK</v>
      </c>
      <c r="Y2552" s="184" t="str">
        <f t="shared" si="319"/>
        <v>L0009615</v>
      </c>
      <c r="Z2552" s="28"/>
      <c r="AA2552" s="28"/>
      <c r="AB2552" s="23"/>
    </row>
    <row r="2553" spans="1:28" ht="15">
      <c r="A2553" s="2" t="s">
        <v>8974</v>
      </c>
      <c r="B2553" s="23" t="s">
        <v>3475</v>
      </c>
      <c r="C2553" s="2" t="s">
        <v>14</v>
      </c>
      <c r="D2553" s="23" t="s">
        <v>2677</v>
      </c>
      <c r="E2553" s="23" t="s">
        <v>2276</v>
      </c>
      <c r="F2553" s="23" t="s">
        <v>15</v>
      </c>
      <c r="G2553" s="23" t="s">
        <v>3477</v>
      </c>
      <c r="H2553" s="86" t="s">
        <v>3539</v>
      </c>
      <c r="I2553" s="2" t="s">
        <v>16</v>
      </c>
      <c r="J2553" s="81">
        <v>41.14</v>
      </c>
      <c r="K2553" s="76">
        <v>2.2200000000000002</v>
      </c>
      <c r="L2553" s="80">
        <v>0.2</v>
      </c>
      <c r="M2553" s="78">
        <v>42324</v>
      </c>
      <c r="N2553" s="96" t="s">
        <v>6113</v>
      </c>
      <c r="O2553" s="23" t="s">
        <v>956</v>
      </c>
      <c r="P2553" s="23" t="s">
        <v>3466</v>
      </c>
      <c r="Q2553" s="23" t="s">
        <v>3473</v>
      </c>
      <c r="R2553" s="23" t="str">
        <f t="shared" si="315"/>
        <v>OK-Canadian-16N-9W-28</v>
      </c>
      <c r="S2553" s="23" t="str">
        <f t="shared" si="312"/>
        <v>16N-9W-28</v>
      </c>
      <c r="T2553" s="23" t="str">
        <f t="shared" si="313"/>
        <v>16</v>
      </c>
      <c r="U2553" s="23" t="str">
        <f t="shared" si="316"/>
        <v>N</v>
      </c>
      <c r="V2553" s="23" t="str">
        <f t="shared" si="314"/>
        <v>9</v>
      </c>
      <c r="W2553" s="23" t="str">
        <f t="shared" si="317"/>
        <v>W</v>
      </c>
      <c r="X2553" s="23" t="str">
        <f t="shared" si="318"/>
        <v>OK</v>
      </c>
      <c r="Y2553" s="184" t="str">
        <f t="shared" si="319"/>
        <v>L0009616</v>
      </c>
      <c r="Z2553" s="28"/>
      <c r="AA2553" s="28"/>
      <c r="AB2553" s="23"/>
    </row>
    <row r="2554" spans="1:28" ht="15">
      <c r="A2554" s="2" t="s">
        <v>8975</v>
      </c>
      <c r="B2554" s="23" t="s">
        <v>3475</v>
      </c>
      <c r="C2554" s="2" t="s">
        <v>14</v>
      </c>
      <c r="D2554" s="23" t="s">
        <v>2678</v>
      </c>
      <c r="E2554" s="23" t="s">
        <v>2552</v>
      </c>
      <c r="F2554" s="23" t="s">
        <v>15</v>
      </c>
      <c r="G2554" s="23" t="s">
        <v>3477</v>
      </c>
      <c r="H2554" s="86" t="s">
        <v>3539</v>
      </c>
      <c r="I2554" s="2" t="s">
        <v>16</v>
      </c>
      <c r="J2554" s="81">
        <v>115.92</v>
      </c>
      <c r="K2554" s="76">
        <v>2</v>
      </c>
      <c r="L2554" s="80">
        <v>0.125</v>
      </c>
      <c r="M2554" s="78">
        <v>44859</v>
      </c>
      <c r="N2554" s="96" t="s">
        <v>6114</v>
      </c>
      <c r="O2554" s="23" t="s">
        <v>2629</v>
      </c>
      <c r="P2554" s="23" t="s">
        <v>3466</v>
      </c>
      <c r="Q2554" s="23" t="s">
        <v>3473</v>
      </c>
      <c r="R2554" s="23" t="str">
        <f t="shared" si="315"/>
        <v>OK-Canadian-16N-9W-33</v>
      </c>
      <c r="S2554" s="23" t="str">
        <f t="shared" si="312"/>
        <v>16N-9W-33</v>
      </c>
      <c r="T2554" s="23" t="str">
        <f t="shared" si="313"/>
        <v>16</v>
      </c>
      <c r="U2554" s="23" t="str">
        <f t="shared" si="316"/>
        <v>N</v>
      </c>
      <c r="V2554" s="23" t="str">
        <f t="shared" si="314"/>
        <v>9</v>
      </c>
      <c r="W2554" s="23" t="str">
        <f t="shared" si="317"/>
        <v>W</v>
      </c>
      <c r="X2554" s="23" t="str">
        <f t="shared" si="318"/>
        <v>OK</v>
      </c>
      <c r="Y2554" s="184" t="str">
        <f t="shared" si="319"/>
        <v>L0009617</v>
      </c>
      <c r="Z2554" s="28"/>
      <c r="AA2554" s="28"/>
      <c r="AB2554" s="23"/>
    </row>
    <row r="2555" spans="1:28" ht="15">
      <c r="A2555" s="23" t="s">
        <v>8976</v>
      </c>
      <c r="B2555" s="23" t="s">
        <v>3475</v>
      </c>
      <c r="C2555" s="2" t="s">
        <v>14</v>
      </c>
      <c r="D2555" s="23" t="s">
        <v>2679</v>
      </c>
      <c r="E2555" s="2" t="s">
        <v>215</v>
      </c>
      <c r="F2555" s="23" t="s">
        <v>15</v>
      </c>
      <c r="G2555" s="23" t="s">
        <v>3477</v>
      </c>
      <c r="H2555" s="86" t="s">
        <v>3539</v>
      </c>
      <c r="I2555" s="2" t="s">
        <v>16</v>
      </c>
      <c r="J2555" s="81">
        <v>37.53</v>
      </c>
      <c r="K2555" s="76">
        <v>10</v>
      </c>
      <c r="L2555" s="80">
        <v>0.2</v>
      </c>
      <c r="M2555" s="78">
        <v>41849</v>
      </c>
      <c r="N2555" s="96" t="s">
        <v>6115</v>
      </c>
      <c r="O2555" s="23" t="s">
        <v>2629</v>
      </c>
      <c r="P2555" s="23" t="s">
        <v>3466</v>
      </c>
      <c r="Q2555" s="23" t="s">
        <v>3473</v>
      </c>
      <c r="R2555" s="23" t="str">
        <f t="shared" si="315"/>
        <v>OK-Canadian-16N-9W-33</v>
      </c>
      <c r="S2555" s="23" t="str">
        <f t="shared" si="312"/>
        <v>16N-9W-33</v>
      </c>
      <c r="T2555" s="23" t="str">
        <f t="shared" si="313"/>
        <v>16</v>
      </c>
      <c r="U2555" s="23" t="str">
        <f t="shared" si="316"/>
        <v>N</v>
      </c>
      <c r="V2555" s="23" t="str">
        <f t="shared" si="314"/>
        <v>9</v>
      </c>
      <c r="W2555" s="23" t="str">
        <f t="shared" si="317"/>
        <v>W</v>
      </c>
      <c r="X2555" s="23" t="str">
        <f t="shared" si="318"/>
        <v>OK</v>
      </c>
      <c r="Y2555" s="184" t="str">
        <f t="shared" si="319"/>
        <v>L0009618</v>
      </c>
      <c r="Z2555" s="28"/>
      <c r="AA2555" s="28"/>
      <c r="AB2555" s="23"/>
    </row>
    <row r="2556" spans="1:28" ht="15">
      <c r="A2556" s="2" t="s">
        <v>8977</v>
      </c>
      <c r="B2556" s="23" t="s">
        <v>3475</v>
      </c>
      <c r="C2556" s="2" t="s">
        <v>14</v>
      </c>
      <c r="D2556" s="23" t="s">
        <v>2680</v>
      </c>
      <c r="E2556" s="23" t="s">
        <v>2692</v>
      </c>
      <c r="F2556" s="23" t="s">
        <v>15</v>
      </c>
      <c r="G2556" s="23" t="s">
        <v>3477</v>
      </c>
      <c r="H2556" s="86" t="s">
        <v>3539</v>
      </c>
      <c r="I2556" s="2" t="s">
        <v>16</v>
      </c>
      <c r="J2556" s="81">
        <v>77.319999999999993</v>
      </c>
      <c r="K2556" s="76">
        <v>0.67</v>
      </c>
      <c r="L2556" s="80">
        <v>0.125</v>
      </c>
      <c r="M2556" s="78">
        <v>41863</v>
      </c>
      <c r="N2556" s="96" t="s">
        <v>6116</v>
      </c>
      <c r="O2556" s="23" t="s">
        <v>280</v>
      </c>
      <c r="P2556" s="23" t="s">
        <v>3466</v>
      </c>
      <c r="Q2556" s="23" t="s">
        <v>3473</v>
      </c>
      <c r="R2556" s="23" t="str">
        <f t="shared" si="315"/>
        <v>OK-Canadian-16N-9W-14</v>
      </c>
      <c r="S2556" s="23" t="str">
        <f t="shared" si="312"/>
        <v>16N-9W-14</v>
      </c>
      <c r="T2556" s="23" t="str">
        <f t="shared" si="313"/>
        <v>16</v>
      </c>
      <c r="U2556" s="23" t="str">
        <f t="shared" si="316"/>
        <v>N</v>
      </c>
      <c r="V2556" s="23" t="str">
        <f t="shared" si="314"/>
        <v>9</v>
      </c>
      <c r="W2556" s="23" t="str">
        <f t="shared" si="317"/>
        <v>W</v>
      </c>
      <c r="X2556" s="23" t="str">
        <f t="shared" si="318"/>
        <v>OK</v>
      </c>
      <c r="Y2556" s="184" t="str">
        <f t="shared" si="319"/>
        <v>L0009619</v>
      </c>
      <c r="Z2556" s="28"/>
      <c r="AA2556" s="28"/>
      <c r="AB2556" s="23"/>
    </row>
    <row r="2557" spans="1:28" ht="15">
      <c r="A2557" s="2" t="s">
        <v>8978</v>
      </c>
      <c r="B2557" s="23" t="s">
        <v>3475</v>
      </c>
      <c r="C2557" s="2" t="s">
        <v>14</v>
      </c>
      <c r="D2557" s="23" t="s">
        <v>2681</v>
      </c>
      <c r="E2557" s="2" t="s">
        <v>898</v>
      </c>
      <c r="F2557" s="23" t="s">
        <v>15</v>
      </c>
      <c r="G2557" s="23" t="s">
        <v>3477</v>
      </c>
      <c r="H2557" s="23" t="s">
        <v>3539</v>
      </c>
      <c r="I2557" s="2" t="s">
        <v>16</v>
      </c>
      <c r="J2557" s="81">
        <v>158.16</v>
      </c>
      <c r="K2557" s="76">
        <v>0.03</v>
      </c>
      <c r="L2557" s="80">
        <v>0.1875</v>
      </c>
      <c r="M2557" s="78">
        <v>42334</v>
      </c>
      <c r="N2557" s="96" t="s">
        <v>6117</v>
      </c>
      <c r="O2557" s="23" t="s">
        <v>1933</v>
      </c>
      <c r="P2557" s="23" t="s">
        <v>3466</v>
      </c>
      <c r="Q2557" s="23" t="s">
        <v>3473</v>
      </c>
      <c r="R2557" s="23" t="str">
        <f t="shared" si="315"/>
        <v>OK-Canadian-16N-9W-23</v>
      </c>
      <c r="S2557" s="23" t="str">
        <f t="shared" si="312"/>
        <v>16N-9W-23</v>
      </c>
      <c r="T2557" s="23" t="str">
        <f t="shared" si="313"/>
        <v>16</v>
      </c>
      <c r="U2557" s="23" t="str">
        <f t="shared" si="316"/>
        <v>N</v>
      </c>
      <c r="V2557" s="23" t="str">
        <f t="shared" si="314"/>
        <v>9</v>
      </c>
      <c r="W2557" s="23" t="str">
        <f t="shared" si="317"/>
        <v>W</v>
      </c>
      <c r="X2557" s="23" t="str">
        <f t="shared" si="318"/>
        <v>OK</v>
      </c>
      <c r="Y2557" s="184" t="str">
        <f t="shared" si="319"/>
        <v>L0009620</v>
      </c>
      <c r="Z2557" s="28"/>
      <c r="AA2557" s="28"/>
      <c r="AB2557" s="23"/>
    </row>
    <row r="2558" spans="1:28" ht="15">
      <c r="A2558" s="23" t="s">
        <v>8979</v>
      </c>
      <c r="B2558" s="23" t="s">
        <v>13</v>
      </c>
      <c r="C2558" s="2" t="s">
        <v>14</v>
      </c>
      <c r="D2558" s="23" t="s">
        <v>2682</v>
      </c>
      <c r="E2558" s="23" t="s">
        <v>3063</v>
      </c>
      <c r="F2558" s="23" t="s">
        <v>15</v>
      </c>
      <c r="G2558" s="23" t="s">
        <v>3477</v>
      </c>
      <c r="H2558" s="86" t="s">
        <v>3537</v>
      </c>
      <c r="I2558" s="2" t="s">
        <v>16</v>
      </c>
      <c r="J2558" s="81">
        <v>154.81</v>
      </c>
      <c r="K2558" s="76">
        <v>80</v>
      </c>
      <c r="L2558" s="77">
        <v>0.125</v>
      </c>
      <c r="M2558" s="78">
        <v>44860</v>
      </c>
      <c r="N2558" s="96" t="s">
        <v>6118</v>
      </c>
      <c r="O2558" s="23" t="s">
        <v>221</v>
      </c>
      <c r="P2558" s="23" t="s">
        <v>3465</v>
      </c>
      <c r="Q2558" s="23" t="s">
        <v>3473</v>
      </c>
      <c r="R2558" s="23" t="str">
        <f t="shared" si="315"/>
        <v>OK-Canadian-15N-9W-1</v>
      </c>
      <c r="S2558" s="23" t="str">
        <f t="shared" si="312"/>
        <v>15N-9W-1</v>
      </c>
      <c r="T2558" s="23" t="str">
        <f t="shared" si="313"/>
        <v>15</v>
      </c>
      <c r="U2558" s="23" t="str">
        <f t="shared" si="316"/>
        <v>N</v>
      </c>
      <c r="V2558" s="23" t="str">
        <f t="shared" si="314"/>
        <v>9</v>
      </c>
      <c r="W2558" s="23" t="str">
        <f t="shared" si="317"/>
        <v>W</v>
      </c>
      <c r="X2558" s="23" t="str">
        <f t="shared" si="318"/>
        <v>OK</v>
      </c>
      <c r="Y2558" s="184" t="str">
        <f t="shared" si="319"/>
        <v>L0009621</v>
      </c>
      <c r="Z2558" s="28"/>
      <c r="AA2558" s="28"/>
      <c r="AB2558" s="23"/>
    </row>
    <row r="2559" spans="1:28" ht="15">
      <c r="A2559" s="2" t="s">
        <v>8980</v>
      </c>
      <c r="B2559" s="23" t="s">
        <v>3475</v>
      </c>
      <c r="C2559" s="2" t="s">
        <v>14</v>
      </c>
      <c r="D2559" s="23" t="s">
        <v>2683</v>
      </c>
      <c r="E2559" s="23" t="s">
        <v>1589</v>
      </c>
      <c r="F2559" s="23" t="s">
        <v>15</v>
      </c>
      <c r="G2559" s="23" t="s">
        <v>3477</v>
      </c>
      <c r="H2559" s="86" t="s">
        <v>3539</v>
      </c>
      <c r="I2559" s="2" t="s">
        <v>16</v>
      </c>
      <c r="J2559" s="81">
        <v>8.8800000000000008</v>
      </c>
      <c r="K2559" s="76">
        <v>2.5</v>
      </c>
      <c r="L2559" s="80">
        <v>0.2</v>
      </c>
      <c r="M2559" s="78">
        <v>41840</v>
      </c>
      <c r="N2559" s="96" t="s">
        <v>6119</v>
      </c>
      <c r="O2559" s="23" t="s">
        <v>280</v>
      </c>
      <c r="P2559" s="23" t="s">
        <v>3465</v>
      </c>
      <c r="Q2559" s="23" t="s">
        <v>3473</v>
      </c>
      <c r="R2559" s="23" t="str">
        <f t="shared" si="315"/>
        <v>OK-Canadian-15N-9W-14</v>
      </c>
      <c r="S2559" s="23" t="str">
        <f t="shared" si="312"/>
        <v>15N-9W-14</v>
      </c>
      <c r="T2559" s="23" t="str">
        <f t="shared" si="313"/>
        <v>15</v>
      </c>
      <c r="U2559" s="23" t="str">
        <f t="shared" si="316"/>
        <v>N</v>
      </c>
      <c r="V2559" s="23" t="str">
        <f t="shared" si="314"/>
        <v>9</v>
      </c>
      <c r="W2559" s="23" t="str">
        <f t="shared" si="317"/>
        <v>W</v>
      </c>
      <c r="X2559" s="23" t="str">
        <f t="shared" si="318"/>
        <v>OK</v>
      </c>
      <c r="Y2559" s="184" t="str">
        <f t="shared" si="319"/>
        <v>L0009622</v>
      </c>
      <c r="Z2559" s="28"/>
      <c r="AA2559" s="28"/>
      <c r="AB2559" s="23"/>
    </row>
    <row r="2560" spans="1:28" ht="15">
      <c r="A2560" s="2" t="s">
        <v>8981</v>
      </c>
      <c r="B2560" s="23" t="s">
        <v>3475</v>
      </c>
      <c r="C2560" s="2" t="s">
        <v>14</v>
      </c>
      <c r="D2560" s="23" t="s">
        <v>2684</v>
      </c>
      <c r="E2560" s="23" t="s">
        <v>1702</v>
      </c>
      <c r="F2560" s="23" t="s">
        <v>15</v>
      </c>
      <c r="G2560" s="23" t="s">
        <v>3477</v>
      </c>
      <c r="H2560" s="86" t="s">
        <v>3539</v>
      </c>
      <c r="I2560" s="2" t="s">
        <v>16</v>
      </c>
      <c r="J2560" s="81">
        <v>166.79</v>
      </c>
      <c r="K2560" s="76">
        <v>3.54</v>
      </c>
      <c r="L2560" s="77">
        <v>0.125</v>
      </c>
      <c r="M2560" s="78">
        <v>41904</v>
      </c>
      <c r="N2560" s="96" t="s">
        <v>6120</v>
      </c>
      <c r="O2560" s="23" t="s">
        <v>2621</v>
      </c>
      <c r="P2560" s="23" t="s">
        <v>3466</v>
      </c>
      <c r="Q2560" s="23" t="s">
        <v>3473</v>
      </c>
      <c r="R2560" s="23" t="str">
        <f t="shared" si="315"/>
        <v>OK-Canadian-16N-9W-32</v>
      </c>
      <c r="S2560" s="23" t="str">
        <f t="shared" si="312"/>
        <v>16N-9W-32</v>
      </c>
      <c r="T2560" s="23" t="str">
        <f t="shared" si="313"/>
        <v>16</v>
      </c>
      <c r="U2560" s="23" t="str">
        <f t="shared" si="316"/>
        <v>N</v>
      </c>
      <c r="V2560" s="23" t="str">
        <f t="shared" si="314"/>
        <v>9</v>
      </c>
      <c r="W2560" s="23" t="str">
        <f t="shared" si="317"/>
        <v>W</v>
      </c>
      <c r="X2560" s="23" t="str">
        <f t="shared" si="318"/>
        <v>OK</v>
      </c>
      <c r="Y2560" s="184" t="str">
        <f t="shared" si="319"/>
        <v>L0009623</v>
      </c>
      <c r="Z2560" s="28"/>
      <c r="AA2560" s="28"/>
      <c r="AB2560" s="23"/>
    </row>
    <row r="2561" spans="1:28" ht="15">
      <c r="A2561" s="23" t="s">
        <v>8982</v>
      </c>
      <c r="B2561" s="23" t="s">
        <v>3475</v>
      </c>
      <c r="C2561" s="2" t="s">
        <v>14</v>
      </c>
      <c r="D2561" s="23" t="s">
        <v>2685</v>
      </c>
      <c r="E2561" s="2" t="s">
        <v>1177</v>
      </c>
      <c r="F2561" s="23" t="s">
        <v>15</v>
      </c>
      <c r="G2561" s="23" t="s">
        <v>3477</v>
      </c>
      <c r="H2561" s="23" t="s">
        <v>3539</v>
      </c>
      <c r="I2561" s="2" t="s">
        <v>16</v>
      </c>
      <c r="J2561" s="81">
        <v>169.81</v>
      </c>
      <c r="K2561" s="76">
        <v>13.33</v>
      </c>
      <c r="L2561" s="77">
        <v>0.125</v>
      </c>
      <c r="M2561" s="78">
        <v>42340</v>
      </c>
      <c r="N2561" s="96" t="s">
        <v>6121</v>
      </c>
      <c r="O2561" s="23" t="s">
        <v>233</v>
      </c>
      <c r="P2561" s="23" t="s">
        <v>3466</v>
      </c>
      <c r="Q2561" s="23" t="s">
        <v>3471</v>
      </c>
      <c r="R2561" s="23" t="str">
        <f t="shared" si="315"/>
        <v>OK-Canadian-16N-7W-19</v>
      </c>
      <c r="S2561" s="23" t="str">
        <f t="shared" si="312"/>
        <v>16N-7W-19</v>
      </c>
      <c r="T2561" s="23" t="str">
        <f t="shared" si="313"/>
        <v>16</v>
      </c>
      <c r="U2561" s="23" t="str">
        <f t="shared" si="316"/>
        <v>N</v>
      </c>
      <c r="V2561" s="23" t="str">
        <f t="shared" si="314"/>
        <v>7</v>
      </c>
      <c r="W2561" s="23" t="str">
        <f t="shared" si="317"/>
        <v>W</v>
      </c>
      <c r="X2561" s="23" t="str">
        <f t="shared" si="318"/>
        <v>OK</v>
      </c>
      <c r="Y2561" s="184" t="str">
        <f t="shared" si="319"/>
        <v>L0009624</v>
      </c>
      <c r="Z2561" s="28"/>
      <c r="AA2561" s="28"/>
      <c r="AB2561" s="23"/>
    </row>
    <row r="2562" spans="1:28" ht="15">
      <c r="A2562" s="2" t="s">
        <v>8983</v>
      </c>
      <c r="B2562" s="23" t="s">
        <v>13</v>
      </c>
      <c r="C2562" s="2" t="s">
        <v>14</v>
      </c>
      <c r="D2562" s="23" t="s">
        <v>2686</v>
      </c>
      <c r="E2562" s="2" t="s">
        <v>898</v>
      </c>
      <c r="F2562" s="23" t="s">
        <v>15</v>
      </c>
      <c r="G2562" s="23" t="s">
        <v>3478</v>
      </c>
      <c r="H2562" s="23" t="s">
        <v>3538</v>
      </c>
      <c r="I2562" s="2" t="s">
        <v>16</v>
      </c>
      <c r="J2562" s="81">
        <v>514.07000000000005</v>
      </c>
      <c r="K2562" s="76">
        <v>286.93</v>
      </c>
      <c r="L2562" s="77">
        <v>0.125</v>
      </c>
      <c r="M2562" s="78">
        <v>44595</v>
      </c>
      <c r="N2562" s="96" t="s">
        <v>4285</v>
      </c>
      <c r="O2562" s="23" t="s">
        <v>2526</v>
      </c>
      <c r="P2562" s="23" t="s">
        <v>3465</v>
      </c>
      <c r="Q2562" s="23" t="s">
        <v>3473</v>
      </c>
      <c r="R2562" s="23" t="str">
        <f t="shared" si="315"/>
        <v>OK-Oklahoma-15N-9W-24</v>
      </c>
      <c r="S2562" s="23" t="str">
        <f t="shared" si="312"/>
        <v>15N-9W-24</v>
      </c>
      <c r="T2562" s="23" t="str">
        <f t="shared" si="313"/>
        <v>15</v>
      </c>
      <c r="U2562" s="23" t="str">
        <f t="shared" si="316"/>
        <v>N</v>
      </c>
      <c r="V2562" s="23" t="str">
        <f t="shared" si="314"/>
        <v>9</v>
      </c>
      <c r="W2562" s="23" t="str">
        <f t="shared" si="317"/>
        <v>W</v>
      </c>
      <c r="X2562" s="23" t="str">
        <f t="shared" si="318"/>
        <v>OK</v>
      </c>
      <c r="Y2562" s="184" t="str">
        <f t="shared" si="319"/>
        <v>L0009625</v>
      </c>
      <c r="Z2562" s="28"/>
      <c r="AA2562" s="28"/>
      <c r="AB2562" s="23"/>
    </row>
    <row r="2563" spans="1:28" ht="15">
      <c r="A2563" s="2" t="s">
        <v>8984</v>
      </c>
      <c r="B2563" s="23" t="s">
        <v>13</v>
      </c>
      <c r="C2563" s="2" t="s">
        <v>14</v>
      </c>
      <c r="D2563" s="23" t="s">
        <v>2687</v>
      </c>
      <c r="E2563" s="2" t="s">
        <v>354</v>
      </c>
      <c r="F2563" s="23" t="s">
        <v>15</v>
      </c>
      <c r="G2563" s="23" t="s">
        <v>3478</v>
      </c>
      <c r="H2563" s="23" t="s">
        <v>3538</v>
      </c>
      <c r="I2563" s="2" t="s">
        <v>16</v>
      </c>
      <c r="J2563" s="81">
        <v>149.61000000000001</v>
      </c>
      <c r="K2563" s="76" t="s">
        <v>44</v>
      </c>
      <c r="L2563" s="77">
        <v>0.125</v>
      </c>
      <c r="M2563" s="82">
        <v>19369</v>
      </c>
      <c r="N2563" s="96" t="s">
        <v>51</v>
      </c>
      <c r="O2563" s="23" t="s">
        <v>2526</v>
      </c>
      <c r="P2563" s="23" t="s">
        <v>3465</v>
      </c>
      <c r="Q2563" s="23" t="s">
        <v>3473</v>
      </c>
      <c r="R2563" s="23" t="str">
        <f t="shared" si="315"/>
        <v>OK-Oklahoma-15N-9W-24</v>
      </c>
      <c r="S2563" s="23" t="str">
        <f t="shared" si="312"/>
        <v>15N-9W-24</v>
      </c>
      <c r="T2563" s="23" t="str">
        <f t="shared" si="313"/>
        <v>15</v>
      </c>
      <c r="U2563" s="23" t="str">
        <f t="shared" si="316"/>
        <v>N</v>
      </c>
      <c r="V2563" s="23" t="str">
        <f t="shared" si="314"/>
        <v>9</v>
      </c>
      <c r="W2563" s="23" t="str">
        <f t="shared" si="317"/>
        <v>W</v>
      </c>
      <c r="X2563" s="23" t="str">
        <f t="shared" si="318"/>
        <v>OK</v>
      </c>
      <c r="Y2563" s="184" t="str">
        <f t="shared" si="319"/>
        <v>L0009626</v>
      </c>
      <c r="Z2563" s="28"/>
      <c r="AA2563" s="28"/>
      <c r="AB2563" s="23"/>
    </row>
    <row r="2564" spans="1:28" ht="15">
      <c r="A2564" s="23" t="s">
        <v>8985</v>
      </c>
      <c r="B2564" s="23" t="s">
        <v>13</v>
      </c>
      <c r="C2564" s="2" t="s">
        <v>14</v>
      </c>
      <c r="D2564" s="23" t="s">
        <v>2688</v>
      </c>
      <c r="E2564" s="23" t="s">
        <v>3188</v>
      </c>
      <c r="F2564" s="23" t="s">
        <v>15</v>
      </c>
      <c r="G2564" s="23" t="s">
        <v>3478</v>
      </c>
      <c r="H2564" s="23" t="s">
        <v>3538</v>
      </c>
      <c r="I2564" s="2" t="s">
        <v>16</v>
      </c>
      <c r="J2564" s="81">
        <v>4.9400000000000004</v>
      </c>
      <c r="K2564" s="76" t="s">
        <v>45</v>
      </c>
      <c r="L2564" s="77">
        <v>0.125</v>
      </c>
      <c r="M2564" s="82">
        <v>23778</v>
      </c>
      <c r="N2564" s="96" t="s">
        <v>6122</v>
      </c>
      <c r="O2564" s="23" t="s">
        <v>2526</v>
      </c>
      <c r="P2564" s="23" t="s">
        <v>3465</v>
      </c>
      <c r="Q2564" s="23" t="s">
        <v>3473</v>
      </c>
      <c r="R2564" s="23" t="str">
        <f t="shared" si="315"/>
        <v>OK-Oklahoma-15N-9W-24</v>
      </c>
      <c r="S2564" s="23" t="str">
        <f t="shared" si="312"/>
        <v>15N-9W-24</v>
      </c>
      <c r="T2564" s="23" t="str">
        <f t="shared" si="313"/>
        <v>15</v>
      </c>
      <c r="U2564" s="23" t="str">
        <f t="shared" si="316"/>
        <v>N</v>
      </c>
      <c r="V2564" s="23" t="str">
        <f t="shared" si="314"/>
        <v>9</v>
      </c>
      <c r="W2564" s="23" t="str">
        <f t="shared" si="317"/>
        <v>W</v>
      </c>
      <c r="X2564" s="23" t="str">
        <f t="shared" si="318"/>
        <v>OK</v>
      </c>
      <c r="Y2564" s="184" t="str">
        <f t="shared" si="319"/>
        <v>L0009627</v>
      </c>
      <c r="Z2564" s="28"/>
      <c r="AA2564" s="28"/>
      <c r="AB2564" s="23"/>
    </row>
    <row r="2565" spans="1:28" ht="15">
      <c r="A2565" s="2" t="s">
        <v>8986</v>
      </c>
      <c r="B2565" s="23" t="s">
        <v>13</v>
      </c>
      <c r="C2565" s="2" t="s">
        <v>14</v>
      </c>
      <c r="D2565" s="23" t="s">
        <v>2689</v>
      </c>
      <c r="E2565" s="23" t="s">
        <v>1702</v>
      </c>
      <c r="F2565" s="23" t="s">
        <v>15</v>
      </c>
      <c r="G2565" s="23" t="s">
        <v>3478</v>
      </c>
      <c r="H2565" s="23" t="s">
        <v>3538</v>
      </c>
      <c r="I2565" s="2" t="s">
        <v>16</v>
      </c>
      <c r="J2565" s="81">
        <v>40.89</v>
      </c>
      <c r="K2565" s="76" t="s">
        <v>46</v>
      </c>
      <c r="L2565" s="77">
        <v>0.125</v>
      </c>
      <c r="M2565" s="82">
        <v>19840</v>
      </c>
      <c r="N2565" s="96" t="s">
        <v>3615</v>
      </c>
      <c r="O2565" s="23" t="s">
        <v>2526</v>
      </c>
      <c r="P2565" s="23" t="s">
        <v>3465</v>
      </c>
      <c r="Q2565" s="23" t="s">
        <v>3473</v>
      </c>
      <c r="R2565" s="23" t="str">
        <f t="shared" si="315"/>
        <v>OK-Oklahoma-15N-9W-24</v>
      </c>
      <c r="S2565" s="23" t="str">
        <f t="shared" si="312"/>
        <v>15N-9W-24</v>
      </c>
      <c r="T2565" s="23" t="str">
        <f t="shared" si="313"/>
        <v>15</v>
      </c>
      <c r="U2565" s="23" t="str">
        <f t="shared" si="316"/>
        <v>N</v>
      </c>
      <c r="V2565" s="23" t="str">
        <f t="shared" si="314"/>
        <v>9</v>
      </c>
      <c r="W2565" s="23" t="str">
        <f t="shared" si="317"/>
        <v>W</v>
      </c>
      <c r="X2565" s="23" t="str">
        <f t="shared" si="318"/>
        <v>OK</v>
      </c>
      <c r="Y2565" s="184" t="str">
        <f t="shared" si="319"/>
        <v>L0009628</v>
      </c>
      <c r="Z2565" s="28"/>
      <c r="AA2565" s="28"/>
      <c r="AB2565" s="23"/>
    </row>
    <row r="2566" spans="1:28" ht="15">
      <c r="A2566" s="2" t="s">
        <v>8987</v>
      </c>
      <c r="B2566" s="23" t="s">
        <v>13</v>
      </c>
      <c r="C2566" s="2" t="s">
        <v>14</v>
      </c>
      <c r="D2566" s="23" t="s">
        <v>2690</v>
      </c>
      <c r="E2566" s="23" t="s">
        <v>1502</v>
      </c>
      <c r="F2566" s="23" t="s">
        <v>15</v>
      </c>
      <c r="G2566" s="23" t="s">
        <v>3478</v>
      </c>
      <c r="H2566" s="23" t="s">
        <v>3538</v>
      </c>
      <c r="I2566" s="2" t="s">
        <v>16</v>
      </c>
      <c r="J2566" s="81">
        <v>163.38</v>
      </c>
      <c r="K2566" s="76" t="s">
        <v>47</v>
      </c>
      <c r="L2566" s="77">
        <v>0.125</v>
      </c>
      <c r="M2566" s="82">
        <v>22345</v>
      </c>
      <c r="N2566" s="96" t="s">
        <v>4286</v>
      </c>
      <c r="O2566" s="23" t="s">
        <v>2526</v>
      </c>
      <c r="P2566" s="23" t="s">
        <v>3465</v>
      </c>
      <c r="Q2566" s="23" t="s">
        <v>3473</v>
      </c>
      <c r="R2566" s="23" t="str">
        <f t="shared" si="315"/>
        <v>OK-Oklahoma-15N-9W-24</v>
      </c>
      <c r="S2566" s="23" t="str">
        <f t="shared" si="312"/>
        <v>15N-9W-24</v>
      </c>
      <c r="T2566" s="23" t="str">
        <f t="shared" si="313"/>
        <v>15</v>
      </c>
      <c r="U2566" s="23" t="str">
        <f t="shared" si="316"/>
        <v>N</v>
      </c>
      <c r="V2566" s="23" t="str">
        <f t="shared" si="314"/>
        <v>9</v>
      </c>
      <c r="W2566" s="23" t="str">
        <f t="shared" si="317"/>
        <v>W</v>
      </c>
      <c r="X2566" s="23" t="str">
        <f t="shared" si="318"/>
        <v>OK</v>
      </c>
      <c r="Y2566" s="184" t="str">
        <f t="shared" si="319"/>
        <v>L0009629</v>
      </c>
      <c r="Z2566" s="28"/>
      <c r="AA2566" s="28"/>
      <c r="AB2566" s="23"/>
    </row>
    <row r="2567" spans="1:28" ht="15">
      <c r="A2567" s="23" t="s">
        <v>8988</v>
      </c>
      <c r="B2567" s="23" t="s">
        <v>13</v>
      </c>
      <c r="C2567" s="2" t="s">
        <v>14</v>
      </c>
      <c r="D2567" s="23" t="s">
        <v>2691</v>
      </c>
      <c r="E2567" s="23" t="s">
        <v>3063</v>
      </c>
      <c r="F2567" s="23" t="s">
        <v>15</v>
      </c>
      <c r="G2567" s="23" t="s">
        <v>3478</v>
      </c>
      <c r="H2567" s="23" t="s">
        <v>3538</v>
      </c>
      <c r="I2567" s="2" t="s">
        <v>16</v>
      </c>
      <c r="J2567" s="81">
        <v>19.59</v>
      </c>
      <c r="K2567" s="76" t="s">
        <v>48</v>
      </c>
      <c r="L2567" s="77">
        <v>0.125</v>
      </c>
      <c r="M2567" s="82">
        <v>19427</v>
      </c>
      <c r="N2567" s="96" t="s">
        <v>6123</v>
      </c>
      <c r="O2567" s="23" t="s">
        <v>2526</v>
      </c>
      <c r="P2567" s="23" t="s">
        <v>3465</v>
      </c>
      <c r="Q2567" s="23" t="s">
        <v>3473</v>
      </c>
      <c r="R2567" s="23" t="str">
        <f t="shared" si="315"/>
        <v>OK-Oklahoma-15N-9W-24</v>
      </c>
      <c r="S2567" s="23" t="str">
        <f t="shared" si="312"/>
        <v>15N-9W-24</v>
      </c>
      <c r="T2567" s="23" t="str">
        <f t="shared" si="313"/>
        <v>15</v>
      </c>
      <c r="U2567" s="23" t="str">
        <f t="shared" si="316"/>
        <v>N</v>
      </c>
      <c r="V2567" s="23" t="str">
        <f t="shared" si="314"/>
        <v>9</v>
      </c>
      <c r="W2567" s="23" t="str">
        <f t="shared" si="317"/>
        <v>W</v>
      </c>
      <c r="X2567" s="23" t="str">
        <f t="shared" si="318"/>
        <v>OK</v>
      </c>
      <c r="Y2567" s="184" t="str">
        <f t="shared" si="319"/>
        <v>L0009630</v>
      </c>
      <c r="Z2567" s="28"/>
      <c r="AA2567" s="28"/>
      <c r="AB2567" s="23"/>
    </row>
    <row r="2568" spans="1:28" ht="15">
      <c r="A2568" s="2" t="s">
        <v>8989</v>
      </c>
      <c r="B2568" s="23" t="s">
        <v>13</v>
      </c>
      <c r="C2568" s="2" t="s">
        <v>14</v>
      </c>
      <c r="D2568" s="23" t="s">
        <v>2693</v>
      </c>
      <c r="E2568" s="23" t="s">
        <v>2276</v>
      </c>
      <c r="F2568" s="23" t="s">
        <v>15</v>
      </c>
      <c r="G2568" s="23" t="s">
        <v>3478</v>
      </c>
      <c r="H2568" s="23" t="s">
        <v>3538</v>
      </c>
      <c r="I2568" s="2" t="s">
        <v>16</v>
      </c>
      <c r="J2568" s="81">
        <v>4.8099999999999996</v>
      </c>
      <c r="K2568" s="76" t="s">
        <v>49</v>
      </c>
      <c r="L2568" s="77">
        <v>0.125</v>
      </c>
      <c r="M2568" s="82">
        <v>22977</v>
      </c>
      <c r="N2568" s="96" t="s">
        <v>6124</v>
      </c>
      <c r="O2568" s="23" t="s">
        <v>2526</v>
      </c>
      <c r="P2568" s="23" t="s">
        <v>3465</v>
      </c>
      <c r="Q2568" s="23" t="s">
        <v>3473</v>
      </c>
      <c r="R2568" s="23" t="str">
        <f t="shared" si="315"/>
        <v>OK-Oklahoma-15N-9W-24</v>
      </c>
      <c r="S2568" s="23" t="str">
        <f t="shared" ref="S2568:S2631" si="320">_xlfn.TEXTAFTER(R2568,"-",2,1,0,"ERROR")</f>
        <v>15N-9W-24</v>
      </c>
      <c r="T2568" s="23" t="str">
        <f t="shared" ref="T2568:T2631" si="321">_xlfn.TEXTBEFORE(P2568,U2568)</f>
        <v>15</v>
      </c>
      <c r="U2568" s="23" t="str">
        <f t="shared" si="316"/>
        <v>N</v>
      </c>
      <c r="V2568" s="23" t="str">
        <f t="shared" ref="V2568:V2631" si="322">_xlfn.TEXTBEFORE(Q2568,W2568)</f>
        <v>9</v>
      </c>
      <c r="W2568" s="23" t="str">
        <f t="shared" si="317"/>
        <v>W</v>
      </c>
      <c r="X2568" s="23" t="str">
        <f t="shared" si="318"/>
        <v>OK</v>
      </c>
      <c r="Y2568" s="184" t="str">
        <f t="shared" si="319"/>
        <v>L0009631</v>
      </c>
      <c r="Z2568" s="28"/>
      <c r="AA2568" s="28"/>
      <c r="AB2568" s="23"/>
    </row>
    <row r="2569" spans="1:28" ht="15">
      <c r="A2569" s="2" t="s">
        <v>8990</v>
      </c>
      <c r="B2569" s="23" t="s">
        <v>13</v>
      </c>
      <c r="C2569" s="2" t="s">
        <v>14</v>
      </c>
      <c r="D2569" s="23" t="s">
        <v>2694</v>
      </c>
      <c r="E2569" s="2" t="s">
        <v>553</v>
      </c>
      <c r="F2569" s="23" t="s">
        <v>15</v>
      </c>
      <c r="G2569" s="23" t="s">
        <v>3478</v>
      </c>
      <c r="H2569" s="23" t="s">
        <v>3538</v>
      </c>
      <c r="I2569" s="2" t="s">
        <v>16</v>
      </c>
      <c r="J2569" s="81">
        <v>159.28</v>
      </c>
      <c r="K2569" s="76" t="s">
        <v>50</v>
      </c>
      <c r="L2569" s="77">
        <v>0.125</v>
      </c>
      <c r="M2569" s="82">
        <v>19825</v>
      </c>
      <c r="N2569" s="96" t="s">
        <v>4287</v>
      </c>
      <c r="O2569" s="23" t="s">
        <v>2526</v>
      </c>
      <c r="P2569" s="23" t="s">
        <v>3465</v>
      </c>
      <c r="Q2569" s="23" t="s">
        <v>3473</v>
      </c>
      <c r="R2569" s="23" t="str">
        <f t="shared" ref="R2569:R2632" si="323">_xlfn.TEXTJOIN("-",TRUE,F2569,G2569,P2569,Q2569,O2569)</f>
        <v>OK-Oklahoma-15N-9W-24</v>
      </c>
      <c r="S2569" s="23" t="str">
        <f t="shared" si="320"/>
        <v>15N-9W-24</v>
      </c>
      <c r="T2569" s="23" t="str">
        <f t="shared" si="321"/>
        <v>15</v>
      </c>
      <c r="U2569" s="23" t="str">
        <f t="shared" ref="U2569:U2632" si="324">RIGHT(P2569,1)</f>
        <v>N</v>
      </c>
      <c r="V2569" s="23" t="str">
        <f t="shared" si="322"/>
        <v>9</v>
      </c>
      <c r="W2569" s="23" t="str">
        <f t="shared" ref="W2569:W2632" si="325">RIGHT(Q2569,1)</f>
        <v>W</v>
      </c>
      <c r="X2569" s="23" t="str">
        <f t="shared" ref="X2569:X2632" si="326">LEFT(A2569,2)</f>
        <v>OK</v>
      </c>
      <c r="Y2569" s="184" t="str">
        <f t="shared" ref="Y2569:Y2632" si="327">MID(A2569,4,8)</f>
        <v>L0009632</v>
      </c>
      <c r="Z2569" s="28"/>
      <c r="AA2569" s="28"/>
      <c r="AB2569" s="23"/>
    </row>
    <row r="2570" spans="1:28" ht="15">
      <c r="A2570" s="23" t="s">
        <v>8991</v>
      </c>
      <c r="B2570" s="23" t="s">
        <v>13</v>
      </c>
      <c r="C2570" s="2" t="s">
        <v>14</v>
      </c>
      <c r="D2570" s="23" t="s">
        <v>2695</v>
      </c>
      <c r="E2570" s="23" t="s">
        <v>1502</v>
      </c>
      <c r="F2570" s="23" t="s">
        <v>15</v>
      </c>
      <c r="G2570" s="23" t="s">
        <v>3478</v>
      </c>
      <c r="H2570" s="23" t="s">
        <v>3538</v>
      </c>
      <c r="I2570" s="2" t="s">
        <v>16</v>
      </c>
      <c r="J2570" s="81">
        <v>40.82</v>
      </c>
      <c r="K2570" s="76" t="s">
        <v>52</v>
      </c>
      <c r="L2570" s="77">
        <v>0.125</v>
      </c>
      <c r="M2570" s="82">
        <v>24772</v>
      </c>
      <c r="N2570" s="96" t="s">
        <v>4894</v>
      </c>
      <c r="O2570" s="23" t="s">
        <v>2526</v>
      </c>
      <c r="P2570" s="23" t="s">
        <v>3465</v>
      </c>
      <c r="Q2570" s="23" t="s">
        <v>3473</v>
      </c>
      <c r="R2570" s="23" t="str">
        <f t="shared" si="323"/>
        <v>OK-Oklahoma-15N-9W-24</v>
      </c>
      <c r="S2570" s="23" t="str">
        <f t="shared" si="320"/>
        <v>15N-9W-24</v>
      </c>
      <c r="T2570" s="23" t="str">
        <f t="shared" si="321"/>
        <v>15</v>
      </c>
      <c r="U2570" s="23" t="str">
        <f t="shared" si="324"/>
        <v>N</v>
      </c>
      <c r="V2570" s="23" t="str">
        <f t="shared" si="322"/>
        <v>9</v>
      </c>
      <c r="W2570" s="23" t="str">
        <f t="shared" si="325"/>
        <v>W</v>
      </c>
      <c r="X2570" s="23" t="str">
        <f t="shared" si="326"/>
        <v>OK</v>
      </c>
      <c r="Y2570" s="184" t="str">
        <f t="shared" si="327"/>
        <v>L0009633</v>
      </c>
      <c r="Z2570" s="28"/>
      <c r="AA2570" s="28"/>
      <c r="AB2570" s="23"/>
    </row>
    <row r="2571" spans="1:28" ht="15">
      <c r="A2571" s="2" t="s">
        <v>8992</v>
      </c>
      <c r="B2571" s="23" t="s">
        <v>13</v>
      </c>
      <c r="C2571" s="2" t="s">
        <v>14</v>
      </c>
      <c r="D2571" s="23" t="s">
        <v>2202</v>
      </c>
      <c r="E2571" s="23" t="s">
        <v>201</v>
      </c>
      <c r="F2571" s="23" t="s">
        <v>15</v>
      </c>
      <c r="G2571" s="23" t="s">
        <v>3478</v>
      </c>
      <c r="H2571" s="23" t="s">
        <v>3538</v>
      </c>
      <c r="I2571" s="2" t="s">
        <v>16</v>
      </c>
      <c r="J2571" s="81">
        <v>1.07</v>
      </c>
      <c r="K2571" s="76" t="s">
        <v>53</v>
      </c>
      <c r="L2571" s="77">
        <v>0.125</v>
      </c>
      <c r="M2571" s="82">
        <v>23490</v>
      </c>
      <c r="N2571" s="96" t="s">
        <v>4895</v>
      </c>
      <c r="O2571" s="23" t="s">
        <v>2526</v>
      </c>
      <c r="P2571" s="23" t="s">
        <v>3465</v>
      </c>
      <c r="Q2571" s="23" t="s">
        <v>3473</v>
      </c>
      <c r="R2571" s="23" t="str">
        <f t="shared" si="323"/>
        <v>OK-Oklahoma-15N-9W-24</v>
      </c>
      <c r="S2571" s="23" t="str">
        <f t="shared" si="320"/>
        <v>15N-9W-24</v>
      </c>
      <c r="T2571" s="23" t="str">
        <f t="shared" si="321"/>
        <v>15</v>
      </c>
      <c r="U2571" s="23" t="str">
        <f t="shared" si="324"/>
        <v>N</v>
      </c>
      <c r="V2571" s="23" t="str">
        <f t="shared" si="322"/>
        <v>9</v>
      </c>
      <c r="W2571" s="23" t="str">
        <f t="shared" si="325"/>
        <v>W</v>
      </c>
      <c r="X2571" s="23" t="str">
        <f t="shared" si="326"/>
        <v>OK</v>
      </c>
      <c r="Y2571" s="184" t="str">
        <f t="shared" si="327"/>
        <v>L0009634</v>
      </c>
      <c r="Z2571" s="28"/>
      <c r="AA2571" s="28"/>
      <c r="AB2571" s="23"/>
    </row>
    <row r="2572" spans="1:28" ht="15">
      <c r="A2572" s="2" t="s">
        <v>8993</v>
      </c>
      <c r="B2572" s="23" t="s">
        <v>13</v>
      </c>
      <c r="C2572" s="2" t="s">
        <v>14</v>
      </c>
      <c r="D2572" s="23" t="s">
        <v>2696</v>
      </c>
      <c r="E2572" s="23" t="s">
        <v>1589</v>
      </c>
      <c r="F2572" s="23" t="s">
        <v>15</v>
      </c>
      <c r="G2572" s="23" t="s">
        <v>3478</v>
      </c>
      <c r="H2572" s="23" t="s">
        <v>3538</v>
      </c>
      <c r="I2572" s="2" t="s">
        <v>16</v>
      </c>
      <c r="J2572" s="81">
        <v>10.33</v>
      </c>
      <c r="K2572" s="76" t="s">
        <v>54</v>
      </c>
      <c r="L2572" s="77">
        <v>0.125</v>
      </c>
      <c r="M2572" s="82">
        <v>22972</v>
      </c>
      <c r="N2572" s="96" t="s">
        <v>6125</v>
      </c>
      <c r="O2572" s="23" t="s">
        <v>2526</v>
      </c>
      <c r="P2572" s="23" t="s">
        <v>3465</v>
      </c>
      <c r="Q2572" s="23" t="s">
        <v>3473</v>
      </c>
      <c r="R2572" s="23" t="str">
        <f t="shared" si="323"/>
        <v>OK-Oklahoma-15N-9W-24</v>
      </c>
      <c r="S2572" s="23" t="str">
        <f t="shared" si="320"/>
        <v>15N-9W-24</v>
      </c>
      <c r="T2572" s="23" t="str">
        <f t="shared" si="321"/>
        <v>15</v>
      </c>
      <c r="U2572" s="23" t="str">
        <f t="shared" si="324"/>
        <v>N</v>
      </c>
      <c r="V2572" s="23" t="str">
        <f t="shared" si="322"/>
        <v>9</v>
      </c>
      <c r="W2572" s="23" t="str">
        <f t="shared" si="325"/>
        <v>W</v>
      </c>
      <c r="X2572" s="23" t="str">
        <f t="shared" si="326"/>
        <v>OK</v>
      </c>
      <c r="Y2572" s="184" t="str">
        <f t="shared" si="327"/>
        <v>L0009635</v>
      </c>
      <c r="Z2572" s="28"/>
      <c r="AA2572" s="28"/>
      <c r="AB2572" s="23"/>
    </row>
    <row r="2573" spans="1:28" ht="15">
      <c r="A2573" s="23" t="s">
        <v>8994</v>
      </c>
      <c r="B2573" s="23" t="s">
        <v>13</v>
      </c>
      <c r="C2573" s="2" t="s">
        <v>14</v>
      </c>
      <c r="D2573" s="23" t="s">
        <v>2697</v>
      </c>
      <c r="E2573" s="23" t="s">
        <v>2147</v>
      </c>
      <c r="F2573" s="23" t="s">
        <v>15</v>
      </c>
      <c r="G2573" s="23" t="s">
        <v>3478</v>
      </c>
      <c r="H2573" s="23" t="s">
        <v>3538</v>
      </c>
      <c r="I2573" s="2" t="s">
        <v>16</v>
      </c>
      <c r="J2573" s="81">
        <v>164.89</v>
      </c>
      <c r="K2573" s="76" t="s">
        <v>44</v>
      </c>
      <c r="L2573" s="77">
        <v>0.125</v>
      </c>
      <c r="M2573" s="82">
        <v>19825</v>
      </c>
      <c r="N2573" s="96" t="s">
        <v>6126</v>
      </c>
      <c r="O2573" s="23" t="s">
        <v>2526</v>
      </c>
      <c r="P2573" s="23" t="s">
        <v>3465</v>
      </c>
      <c r="Q2573" s="23" t="s">
        <v>3473</v>
      </c>
      <c r="R2573" s="23" t="str">
        <f t="shared" si="323"/>
        <v>OK-Oklahoma-15N-9W-24</v>
      </c>
      <c r="S2573" s="23" t="str">
        <f t="shared" si="320"/>
        <v>15N-9W-24</v>
      </c>
      <c r="T2573" s="23" t="str">
        <f t="shared" si="321"/>
        <v>15</v>
      </c>
      <c r="U2573" s="23" t="str">
        <f t="shared" si="324"/>
        <v>N</v>
      </c>
      <c r="V2573" s="23" t="str">
        <f t="shared" si="322"/>
        <v>9</v>
      </c>
      <c r="W2573" s="23" t="str">
        <f t="shared" si="325"/>
        <v>W</v>
      </c>
      <c r="X2573" s="23" t="str">
        <f t="shared" si="326"/>
        <v>OK</v>
      </c>
      <c r="Y2573" s="184" t="str">
        <f t="shared" si="327"/>
        <v>L0009636</v>
      </c>
      <c r="Z2573" s="28"/>
      <c r="AA2573" s="28"/>
      <c r="AB2573" s="23"/>
    </row>
    <row r="2574" spans="1:28" ht="15">
      <c r="A2574" s="2" t="s">
        <v>8995</v>
      </c>
      <c r="B2574" s="23" t="s">
        <v>13</v>
      </c>
      <c r="C2574" s="2" t="s">
        <v>14</v>
      </c>
      <c r="D2574" s="23" t="s">
        <v>2698</v>
      </c>
      <c r="E2574" s="23" t="s">
        <v>1777</v>
      </c>
      <c r="F2574" s="23" t="s">
        <v>15</v>
      </c>
      <c r="G2574" s="23" t="s">
        <v>3478</v>
      </c>
      <c r="H2574" s="23" t="s">
        <v>3538</v>
      </c>
      <c r="I2574" s="2" t="s">
        <v>16</v>
      </c>
      <c r="J2574" s="81">
        <v>159.30000000000001</v>
      </c>
      <c r="K2574" s="76" t="s">
        <v>55</v>
      </c>
      <c r="L2574" s="77">
        <v>0.125</v>
      </c>
      <c r="M2574" s="82">
        <v>22345</v>
      </c>
      <c r="N2574" s="96" t="s">
        <v>4896</v>
      </c>
      <c r="O2574" s="23" t="s">
        <v>2526</v>
      </c>
      <c r="P2574" s="23" t="s">
        <v>3465</v>
      </c>
      <c r="Q2574" s="23" t="s">
        <v>3473</v>
      </c>
      <c r="R2574" s="23" t="str">
        <f t="shared" si="323"/>
        <v>OK-Oklahoma-15N-9W-24</v>
      </c>
      <c r="S2574" s="23" t="str">
        <f t="shared" si="320"/>
        <v>15N-9W-24</v>
      </c>
      <c r="T2574" s="23" t="str">
        <f t="shared" si="321"/>
        <v>15</v>
      </c>
      <c r="U2574" s="23" t="str">
        <f t="shared" si="324"/>
        <v>N</v>
      </c>
      <c r="V2574" s="23" t="str">
        <f t="shared" si="322"/>
        <v>9</v>
      </c>
      <c r="W2574" s="23" t="str">
        <f t="shared" si="325"/>
        <v>W</v>
      </c>
      <c r="X2574" s="23" t="str">
        <f t="shared" si="326"/>
        <v>OK</v>
      </c>
      <c r="Y2574" s="184" t="str">
        <f t="shared" si="327"/>
        <v>L0009637</v>
      </c>
      <c r="Z2574" s="28"/>
      <c r="AA2574" s="28"/>
      <c r="AB2574" s="23"/>
    </row>
    <row r="2575" spans="1:28" ht="15">
      <c r="A2575" s="2" t="s">
        <v>8996</v>
      </c>
      <c r="B2575" s="23" t="s">
        <v>13</v>
      </c>
      <c r="C2575" s="2" t="s">
        <v>14</v>
      </c>
      <c r="D2575" s="23" t="s">
        <v>2699</v>
      </c>
      <c r="E2575" s="23" t="s">
        <v>2404</v>
      </c>
      <c r="F2575" s="23" t="s">
        <v>15</v>
      </c>
      <c r="G2575" s="23" t="s">
        <v>3478</v>
      </c>
      <c r="H2575" s="23" t="s">
        <v>3538</v>
      </c>
      <c r="I2575" s="2" t="s">
        <v>16</v>
      </c>
      <c r="J2575" s="81">
        <v>42.72</v>
      </c>
      <c r="K2575" s="76" t="s">
        <v>56</v>
      </c>
      <c r="L2575" s="77">
        <v>0.125</v>
      </c>
      <c r="M2575" s="82">
        <v>19487</v>
      </c>
      <c r="N2575" s="96" t="s">
        <v>4897</v>
      </c>
      <c r="O2575" s="23" t="s">
        <v>2526</v>
      </c>
      <c r="P2575" s="23" t="s">
        <v>3465</v>
      </c>
      <c r="Q2575" s="23" t="s">
        <v>3473</v>
      </c>
      <c r="R2575" s="23" t="str">
        <f t="shared" si="323"/>
        <v>OK-Oklahoma-15N-9W-24</v>
      </c>
      <c r="S2575" s="23" t="str">
        <f t="shared" si="320"/>
        <v>15N-9W-24</v>
      </c>
      <c r="T2575" s="23" t="str">
        <f t="shared" si="321"/>
        <v>15</v>
      </c>
      <c r="U2575" s="23" t="str">
        <f t="shared" si="324"/>
        <v>N</v>
      </c>
      <c r="V2575" s="23" t="str">
        <f t="shared" si="322"/>
        <v>9</v>
      </c>
      <c r="W2575" s="23" t="str">
        <f t="shared" si="325"/>
        <v>W</v>
      </c>
      <c r="X2575" s="23" t="str">
        <f t="shared" si="326"/>
        <v>OK</v>
      </c>
      <c r="Y2575" s="184" t="str">
        <f t="shared" si="327"/>
        <v>L0009638</v>
      </c>
      <c r="Z2575" s="28"/>
      <c r="AA2575" s="28"/>
      <c r="AB2575" s="23"/>
    </row>
    <row r="2576" spans="1:28" ht="15">
      <c r="A2576" s="23" t="s">
        <v>8997</v>
      </c>
      <c r="B2576" s="23" t="s">
        <v>13</v>
      </c>
      <c r="C2576" s="2" t="s">
        <v>14</v>
      </c>
      <c r="D2576" s="23" t="s">
        <v>2700</v>
      </c>
      <c r="E2576" s="23" t="s">
        <v>2147</v>
      </c>
      <c r="F2576" s="23" t="s">
        <v>15</v>
      </c>
      <c r="G2576" s="23" t="s">
        <v>3478</v>
      </c>
      <c r="H2576" s="23" t="s">
        <v>3538</v>
      </c>
      <c r="I2576" s="2" t="s">
        <v>16</v>
      </c>
      <c r="J2576" s="81">
        <v>14.25</v>
      </c>
      <c r="K2576" s="76" t="s">
        <v>57</v>
      </c>
      <c r="L2576" s="77">
        <v>0.125</v>
      </c>
      <c r="M2576" s="82">
        <v>22967</v>
      </c>
      <c r="N2576" s="96" t="s">
        <v>4288</v>
      </c>
      <c r="O2576" s="23" t="s">
        <v>2526</v>
      </c>
      <c r="P2576" s="23" t="s">
        <v>3465</v>
      </c>
      <c r="Q2576" s="23" t="s">
        <v>3473</v>
      </c>
      <c r="R2576" s="23" t="str">
        <f t="shared" si="323"/>
        <v>OK-Oklahoma-15N-9W-24</v>
      </c>
      <c r="S2576" s="23" t="str">
        <f t="shared" si="320"/>
        <v>15N-9W-24</v>
      </c>
      <c r="T2576" s="23" t="str">
        <f t="shared" si="321"/>
        <v>15</v>
      </c>
      <c r="U2576" s="23" t="str">
        <f t="shared" si="324"/>
        <v>N</v>
      </c>
      <c r="V2576" s="23" t="str">
        <f t="shared" si="322"/>
        <v>9</v>
      </c>
      <c r="W2576" s="23" t="str">
        <f t="shared" si="325"/>
        <v>W</v>
      </c>
      <c r="X2576" s="23" t="str">
        <f t="shared" si="326"/>
        <v>OK</v>
      </c>
      <c r="Y2576" s="184" t="str">
        <f t="shared" si="327"/>
        <v>L0009639</v>
      </c>
      <c r="Z2576" s="28"/>
      <c r="AA2576" s="28"/>
      <c r="AB2576" s="23"/>
    </row>
    <row r="2577" spans="1:28" ht="15">
      <c r="A2577" s="2" t="s">
        <v>8998</v>
      </c>
      <c r="B2577" s="23" t="s">
        <v>13</v>
      </c>
      <c r="C2577" s="2" t="s">
        <v>14</v>
      </c>
      <c r="D2577" s="23" t="s">
        <v>2701</v>
      </c>
      <c r="E2577" s="2" t="s">
        <v>506</v>
      </c>
      <c r="F2577" s="23" t="s">
        <v>15</v>
      </c>
      <c r="G2577" s="23" t="s">
        <v>3478</v>
      </c>
      <c r="H2577" s="23" t="s">
        <v>3538</v>
      </c>
      <c r="I2577" s="2" t="s">
        <v>16</v>
      </c>
      <c r="J2577" s="81">
        <v>4.7699999999999996</v>
      </c>
      <c r="K2577" s="76" t="s">
        <v>58</v>
      </c>
      <c r="L2577" s="77">
        <v>0.125</v>
      </c>
      <c r="M2577" s="82">
        <v>23477</v>
      </c>
      <c r="N2577" s="96" t="s">
        <v>3616</v>
      </c>
      <c r="O2577" s="23" t="s">
        <v>2526</v>
      </c>
      <c r="P2577" s="23" t="s">
        <v>3465</v>
      </c>
      <c r="Q2577" s="23" t="s">
        <v>3473</v>
      </c>
      <c r="R2577" s="23" t="str">
        <f t="shared" si="323"/>
        <v>OK-Oklahoma-15N-9W-24</v>
      </c>
      <c r="S2577" s="23" t="str">
        <f t="shared" si="320"/>
        <v>15N-9W-24</v>
      </c>
      <c r="T2577" s="23" t="str">
        <f t="shared" si="321"/>
        <v>15</v>
      </c>
      <c r="U2577" s="23" t="str">
        <f t="shared" si="324"/>
        <v>N</v>
      </c>
      <c r="V2577" s="23" t="str">
        <f t="shared" si="322"/>
        <v>9</v>
      </c>
      <c r="W2577" s="23" t="str">
        <f t="shared" si="325"/>
        <v>W</v>
      </c>
      <c r="X2577" s="23" t="str">
        <f t="shared" si="326"/>
        <v>OK</v>
      </c>
      <c r="Y2577" s="184" t="str">
        <f t="shared" si="327"/>
        <v>L0009640</v>
      </c>
      <c r="Z2577" s="28"/>
      <c r="AA2577" s="28"/>
      <c r="AB2577" s="23"/>
    </row>
    <row r="2578" spans="1:28" ht="15">
      <c r="A2578" s="2" t="s">
        <v>8999</v>
      </c>
      <c r="B2578" s="23" t="s">
        <v>13</v>
      </c>
      <c r="C2578" s="2" t="s">
        <v>14</v>
      </c>
      <c r="D2578" s="23" t="s">
        <v>2702</v>
      </c>
      <c r="E2578" s="2" t="s">
        <v>1100</v>
      </c>
      <c r="F2578" s="23" t="s">
        <v>15</v>
      </c>
      <c r="G2578" s="23" t="s">
        <v>3478</v>
      </c>
      <c r="H2578" s="23" t="s">
        <v>3538</v>
      </c>
      <c r="I2578" s="2" t="s">
        <v>16</v>
      </c>
      <c r="J2578" s="81">
        <v>6.41</v>
      </c>
      <c r="K2578" s="76" t="s">
        <v>59</v>
      </c>
      <c r="L2578" s="77">
        <v>0.125</v>
      </c>
      <c r="M2578" s="82">
        <v>22644</v>
      </c>
      <c r="N2578" s="96" t="s">
        <v>6127</v>
      </c>
      <c r="O2578" s="23" t="s">
        <v>2526</v>
      </c>
      <c r="P2578" s="23" t="s">
        <v>3465</v>
      </c>
      <c r="Q2578" s="23" t="s">
        <v>3473</v>
      </c>
      <c r="R2578" s="23" t="str">
        <f t="shared" si="323"/>
        <v>OK-Oklahoma-15N-9W-24</v>
      </c>
      <c r="S2578" s="23" t="str">
        <f t="shared" si="320"/>
        <v>15N-9W-24</v>
      </c>
      <c r="T2578" s="23" t="str">
        <f t="shared" si="321"/>
        <v>15</v>
      </c>
      <c r="U2578" s="23" t="str">
        <f t="shared" si="324"/>
        <v>N</v>
      </c>
      <c r="V2578" s="23" t="str">
        <f t="shared" si="322"/>
        <v>9</v>
      </c>
      <c r="W2578" s="23" t="str">
        <f t="shared" si="325"/>
        <v>W</v>
      </c>
      <c r="X2578" s="23" t="str">
        <f t="shared" si="326"/>
        <v>OK</v>
      </c>
      <c r="Y2578" s="184" t="str">
        <f t="shared" si="327"/>
        <v>L0009641</v>
      </c>
      <c r="Z2578" s="28"/>
      <c r="AA2578" s="28"/>
      <c r="AB2578" s="23"/>
    </row>
    <row r="2579" spans="1:28" ht="15">
      <c r="A2579" s="23" t="s">
        <v>9000</v>
      </c>
      <c r="B2579" s="23" t="s">
        <v>13</v>
      </c>
      <c r="C2579" s="2" t="s">
        <v>14</v>
      </c>
      <c r="D2579" s="23" t="s">
        <v>2703</v>
      </c>
      <c r="E2579" s="2" t="s">
        <v>955</v>
      </c>
      <c r="F2579" s="23" t="s">
        <v>15</v>
      </c>
      <c r="G2579" s="23" t="s">
        <v>3478</v>
      </c>
      <c r="H2579" s="23" t="s">
        <v>3538</v>
      </c>
      <c r="I2579" s="2" t="s">
        <v>16</v>
      </c>
      <c r="J2579" s="81">
        <v>72.28</v>
      </c>
      <c r="K2579" s="76" t="s">
        <v>60</v>
      </c>
      <c r="L2579" s="77">
        <v>0.125</v>
      </c>
      <c r="M2579" s="82">
        <v>19356</v>
      </c>
      <c r="N2579" s="96" t="s">
        <v>3617</v>
      </c>
      <c r="O2579" s="23" t="s">
        <v>2526</v>
      </c>
      <c r="P2579" s="23" t="s">
        <v>3465</v>
      </c>
      <c r="Q2579" s="23" t="s">
        <v>3473</v>
      </c>
      <c r="R2579" s="23" t="str">
        <f t="shared" si="323"/>
        <v>OK-Oklahoma-15N-9W-24</v>
      </c>
      <c r="S2579" s="23" t="str">
        <f t="shared" si="320"/>
        <v>15N-9W-24</v>
      </c>
      <c r="T2579" s="23" t="str">
        <f t="shared" si="321"/>
        <v>15</v>
      </c>
      <c r="U2579" s="23" t="str">
        <f t="shared" si="324"/>
        <v>N</v>
      </c>
      <c r="V2579" s="23" t="str">
        <f t="shared" si="322"/>
        <v>9</v>
      </c>
      <c r="W2579" s="23" t="str">
        <f t="shared" si="325"/>
        <v>W</v>
      </c>
      <c r="X2579" s="23" t="str">
        <f t="shared" si="326"/>
        <v>OK</v>
      </c>
      <c r="Y2579" s="184" t="str">
        <f t="shared" si="327"/>
        <v>L0009642</v>
      </c>
      <c r="Z2579" s="28"/>
      <c r="AA2579" s="28"/>
      <c r="AB2579" s="23"/>
    </row>
    <row r="2580" spans="1:28" ht="15">
      <c r="A2580" s="2" t="s">
        <v>9001</v>
      </c>
      <c r="B2580" s="23" t="s">
        <v>13</v>
      </c>
      <c r="C2580" s="2" t="s">
        <v>14</v>
      </c>
      <c r="D2580" s="23" t="s">
        <v>2704</v>
      </c>
      <c r="E2580" s="23" t="s">
        <v>1702</v>
      </c>
      <c r="F2580" s="23" t="s">
        <v>15</v>
      </c>
      <c r="G2580" s="23" t="s">
        <v>3478</v>
      </c>
      <c r="H2580" s="86" t="s">
        <v>3538</v>
      </c>
      <c r="I2580" s="2" t="s">
        <v>16</v>
      </c>
      <c r="J2580" s="81">
        <v>0.98</v>
      </c>
      <c r="K2580" s="76" t="s">
        <v>61</v>
      </c>
      <c r="L2580" s="77">
        <v>0.125</v>
      </c>
      <c r="M2580" s="82">
        <v>23418</v>
      </c>
      <c r="N2580" s="96" t="s">
        <v>4898</v>
      </c>
      <c r="O2580" s="23" t="s">
        <v>2526</v>
      </c>
      <c r="P2580" s="23" t="s">
        <v>3465</v>
      </c>
      <c r="Q2580" s="23" t="s">
        <v>3473</v>
      </c>
      <c r="R2580" s="23" t="str">
        <f t="shared" si="323"/>
        <v>OK-Oklahoma-15N-9W-24</v>
      </c>
      <c r="S2580" s="23" t="str">
        <f t="shared" si="320"/>
        <v>15N-9W-24</v>
      </c>
      <c r="T2580" s="23" t="str">
        <f t="shared" si="321"/>
        <v>15</v>
      </c>
      <c r="U2580" s="23" t="str">
        <f t="shared" si="324"/>
        <v>N</v>
      </c>
      <c r="V2580" s="23" t="str">
        <f t="shared" si="322"/>
        <v>9</v>
      </c>
      <c r="W2580" s="23" t="str">
        <f t="shared" si="325"/>
        <v>W</v>
      </c>
      <c r="X2580" s="23" t="str">
        <f t="shared" si="326"/>
        <v>OK</v>
      </c>
      <c r="Y2580" s="184" t="str">
        <f t="shared" si="327"/>
        <v>L0009643</v>
      </c>
      <c r="Z2580" s="28"/>
      <c r="AA2580" s="28"/>
      <c r="AB2580" s="23"/>
    </row>
    <row r="2581" spans="1:28" ht="15">
      <c r="A2581" s="2" t="s">
        <v>9002</v>
      </c>
      <c r="B2581" s="23" t="s">
        <v>3475</v>
      </c>
      <c r="C2581" s="2" t="s">
        <v>14</v>
      </c>
      <c r="D2581" s="23" t="s">
        <v>2705</v>
      </c>
      <c r="E2581" s="2" t="s">
        <v>955</v>
      </c>
      <c r="F2581" s="23" t="s">
        <v>15</v>
      </c>
      <c r="G2581" s="23" t="s">
        <v>3477</v>
      </c>
      <c r="H2581" s="86" t="s">
        <v>3539</v>
      </c>
      <c r="I2581" s="2" t="s">
        <v>16</v>
      </c>
      <c r="J2581" s="81">
        <v>77.900000000000006</v>
      </c>
      <c r="K2581" s="76">
        <v>0.67</v>
      </c>
      <c r="L2581" s="80">
        <v>0.125</v>
      </c>
      <c r="M2581" s="78">
        <v>42333</v>
      </c>
      <c r="N2581" s="96" t="s">
        <v>6128</v>
      </c>
      <c r="O2581" s="23" t="s">
        <v>280</v>
      </c>
      <c r="P2581" s="23" t="s">
        <v>3466</v>
      </c>
      <c r="Q2581" s="23" t="s">
        <v>3473</v>
      </c>
      <c r="R2581" s="23" t="str">
        <f t="shared" si="323"/>
        <v>OK-Canadian-16N-9W-14</v>
      </c>
      <c r="S2581" s="23" t="str">
        <f t="shared" si="320"/>
        <v>16N-9W-14</v>
      </c>
      <c r="T2581" s="23" t="str">
        <f t="shared" si="321"/>
        <v>16</v>
      </c>
      <c r="U2581" s="23" t="str">
        <f t="shared" si="324"/>
        <v>N</v>
      </c>
      <c r="V2581" s="23" t="str">
        <f t="shared" si="322"/>
        <v>9</v>
      </c>
      <c r="W2581" s="23" t="str">
        <f t="shared" si="325"/>
        <v>W</v>
      </c>
      <c r="X2581" s="23" t="str">
        <f t="shared" si="326"/>
        <v>OK</v>
      </c>
      <c r="Y2581" s="184" t="str">
        <f t="shared" si="327"/>
        <v>L0009644</v>
      </c>
      <c r="Z2581" s="28"/>
      <c r="AA2581" s="28"/>
      <c r="AB2581" s="23"/>
    </row>
    <row r="2582" spans="1:28" ht="15">
      <c r="A2582" s="23" t="s">
        <v>9003</v>
      </c>
      <c r="B2582" s="23" t="s">
        <v>3475</v>
      </c>
      <c r="C2582" s="2" t="s">
        <v>14</v>
      </c>
      <c r="D2582" s="23" t="s">
        <v>2706</v>
      </c>
      <c r="E2582" s="2" t="s">
        <v>116</v>
      </c>
      <c r="F2582" s="23" t="s">
        <v>15</v>
      </c>
      <c r="G2582" s="23" t="s">
        <v>3477</v>
      </c>
      <c r="H2582" s="86" t="s">
        <v>3539</v>
      </c>
      <c r="I2582" s="2" t="s">
        <v>16</v>
      </c>
      <c r="J2582" s="81">
        <v>40.5</v>
      </c>
      <c r="K2582" s="76">
        <v>1.25</v>
      </c>
      <c r="L2582" s="80">
        <v>0.2</v>
      </c>
      <c r="M2582" s="78">
        <v>44881</v>
      </c>
      <c r="N2582" s="96" t="s">
        <v>6129</v>
      </c>
      <c r="O2582" s="23" t="s">
        <v>863</v>
      </c>
      <c r="P2582" s="23" t="s">
        <v>3466</v>
      </c>
      <c r="Q2582" s="23" t="s">
        <v>3473</v>
      </c>
      <c r="R2582" s="23" t="str">
        <f t="shared" si="323"/>
        <v>OK-Canadian-16N-9W-21</v>
      </c>
      <c r="S2582" s="23" t="str">
        <f t="shared" si="320"/>
        <v>16N-9W-21</v>
      </c>
      <c r="T2582" s="23" t="str">
        <f t="shared" si="321"/>
        <v>16</v>
      </c>
      <c r="U2582" s="23" t="str">
        <f t="shared" si="324"/>
        <v>N</v>
      </c>
      <c r="V2582" s="23" t="str">
        <f t="shared" si="322"/>
        <v>9</v>
      </c>
      <c r="W2582" s="23" t="str">
        <f t="shared" si="325"/>
        <v>W</v>
      </c>
      <c r="X2582" s="23" t="str">
        <f t="shared" si="326"/>
        <v>OK</v>
      </c>
      <c r="Y2582" s="184" t="str">
        <f t="shared" si="327"/>
        <v>L0009645</v>
      </c>
      <c r="Z2582" s="28"/>
      <c r="AA2582" s="28"/>
      <c r="AB2582" s="23"/>
    </row>
    <row r="2583" spans="1:28" ht="15">
      <c r="A2583" s="2" t="s">
        <v>9004</v>
      </c>
      <c r="B2583" s="23" t="s">
        <v>3475</v>
      </c>
      <c r="C2583" s="2" t="s">
        <v>14</v>
      </c>
      <c r="D2583" s="23" t="s">
        <v>2707</v>
      </c>
      <c r="E2583" s="23" t="s">
        <v>2552</v>
      </c>
      <c r="F2583" s="23" t="s">
        <v>15</v>
      </c>
      <c r="G2583" s="23" t="s">
        <v>3477</v>
      </c>
      <c r="H2583" s="86" t="s">
        <v>3539</v>
      </c>
      <c r="I2583" s="2" t="s">
        <v>16</v>
      </c>
      <c r="J2583" s="81">
        <v>442.01</v>
      </c>
      <c r="K2583" s="76">
        <v>2.97</v>
      </c>
      <c r="L2583" s="80">
        <v>0.125</v>
      </c>
      <c r="M2583" s="78">
        <v>41849</v>
      </c>
      <c r="N2583" s="96" t="s">
        <v>6130</v>
      </c>
      <c r="O2583" s="23" t="s">
        <v>1933</v>
      </c>
      <c r="P2583" s="23" t="s">
        <v>3466</v>
      </c>
      <c r="Q2583" s="23" t="s">
        <v>3473</v>
      </c>
      <c r="R2583" s="23" t="str">
        <f t="shared" si="323"/>
        <v>OK-Canadian-16N-9W-23</v>
      </c>
      <c r="S2583" s="23" t="str">
        <f t="shared" si="320"/>
        <v>16N-9W-23</v>
      </c>
      <c r="T2583" s="23" t="str">
        <f t="shared" si="321"/>
        <v>16</v>
      </c>
      <c r="U2583" s="23" t="str">
        <f t="shared" si="324"/>
        <v>N</v>
      </c>
      <c r="V2583" s="23" t="str">
        <f t="shared" si="322"/>
        <v>9</v>
      </c>
      <c r="W2583" s="23" t="str">
        <f t="shared" si="325"/>
        <v>W</v>
      </c>
      <c r="X2583" s="23" t="str">
        <f t="shared" si="326"/>
        <v>OK</v>
      </c>
      <c r="Y2583" s="184" t="str">
        <f t="shared" si="327"/>
        <v>L0009646</v>
      </c>
      <c r="Z2583" s="28"/>
      <c r="AA2583" s="28"/>
      <c r="AB2583" s="23"/>
    </row>
    <row r="2584" spans="1:28" ht="15">
      <c r="A2584" s="2" t="s">
        <v>9005</v>
      </c>
      <c r="B2584" s="23" t="s">
        <v>3475</v>
      </c>
      <c r="C2584" s="2" t="s">
        <v>14</v>
      </c>
      <c r="D2584" s="23" t="s">
        <v>2708</v>
      </c>
      <c r="E2584" s="2" t="s">
        <v>1100</v>
      </c>
      <c r="F2584" s="23" t="s">
        <v>15</v>
      </c>
      <c r="G2584" s="23" t="s">
        <v>3477</v>
      </c>
      <c r="H2584" s="86" t="s">
        <v>3539</v>
      </c>
      <c r="I2584" s="2" t="s">
        <v>16</v>
      </c>
      <c r="J2584" s="81">
        <v>161.21</v>
      </c>
      <c r="K2584" s="76">
        <v>0.16</v>
      </c>
      <c r="L2584" s="80">
        <v>0.1875</v>
      </c>
      <c r="M2584" s="78">
        <v>41904</v>
      </c>
      <c r="N2584" s="96" t="s">
        <v>6131</v>
      </c>
      <c r="O2584" s="23" t="s">
        <v>2607</v>
      </c>
      <c r="P2584" s="23" t="s">
        <v>3466</v>
      </c>
      <c r="Q2584" s="23" t="s">
        <v>3473</v>
      </c>
      <c r="R2584" s="23" t="str">
        <f t="shared" si="323"/>
        <v>OK-Canadian-16N-9W-26</v>
      </c>
      <c r="S2584" s="23" t="str">
        <f t="shared" si="320"/>
        <v>16N-9W-26</v>
      </c>
      <c r="T2584" s="23" t="str">
        <f t="shared" si="321"/>
        <v>16</v>
      </c>
      <c r="U2584" s="23" t="str">
        <f t="shared" si="324"/>
        <v>N</v>
      </c>
      <c r="V2584" s="23" t="str">
        <f t="shared" si="322"/>
        <v>9</v>
      </c>
      <c r="W2584" s="23" t="str">
        <f t="shared" si="325"/>
        <v>W</v>
      </c>
      <c r="X2584" s="23" t="str">
        <f t="shared" si="326"/>
        <v>OK</v>
      </c>
      <c r="Y2584" s="184" t="str">
        <f t="shared" si="327"/>
        <v>L0009647</v>
      </c>
      <c r="Z2584" s="28"/>
      <c r="AA2584" s="28"/>
      <c r="AB2584" s="23"/>
    </row>
    <row r="2585" spans="1:28" ht="15">
      <c r="A2585" s="23" t="s">
        <v>9006</v>
      </c>
      <c r="B2585" s="23" t="s">
        <v>3475</v>
      </c>
      <c r="C2585" s="2" t="s">
        <v>14</v>
      </c>
      <c r="D2585" s="23" t="s">
        <v>2709</v>
      </c>
      <c r="E2585" s="23" t="s">
        <v>1589</v>
      </c>
      <c r="F2585" s="23" t="s">
        <v>15</v>
      </c>
      <c r="G2585" s="23" t="s">
        <v>3477</v>
      </c>
      <c r="H2585" s="86" t="s">
        <v>3539</v>
      </c>
      <c r="I2585" s="2" t="s">
        <v>16</v>
      </c>
      <c r="J2585" s="81">
        <v>121.59</v>
      </c>
      <c r="K2585" s="76">
        <v>2</v>
      </c>
      <c r="L2585" s="80">
        <v>0.125</v>
      </c>
      <c r="M2585" s="78">
        <v>42333</v>
      </c>
      <c r="N2585" s="96" t="s">
        <v>6112</v>
      </c>
      <c r="O2585" s="23" t="s">
        <v>2629</v>
      </c>
      <c r="P2585" s="23" t="s">
        <v>3466</v>
      </c>
      <c r="Q2585" s="23" t="s">
        <v>3473</v>
      </c>
      <c r="R2585" s="23" t="str">
        <f t="shared" si="323"/>
        <v>OK-Canadian-16N-9W-33</v>
      </c>
      <c r="S2585" s="23" t="str">
        <f t="shared" si="320"/>
        <v>16N-9W-33</v>
      </c>
      <c r="T2585" s="23" t="str">
        <f t="shared" si="321"/>
        <v>16</v>
      </c>
      <c r="U2585" s="23" t="str">
        <f t="shared" si="324"/>
        <v>N</v>
      </c>
      <c r="V2585" s="23" t="str">
        <f t="shared" si="322"/>
        <v>9</v>
      </c>
      <c r="W2585" s="23" t="str">
        <f t="shared" si="325"/>
        <v>W</v>
      </c>
      <c r="X2585" s="23" t="str">
        <f t="shared" si="326"/>
        <v>OK</v>
      </c>
      <c r="Y2585" s="184" t="str">
        <f t="shared" si="327"/>
        <v>L0009648</v>
      </c>
      <c r="Z2585" s="28"/>
      <c r="AA2585" s="28"/>
      <c r="AB2585" s="23"/>
    </row>
    <row r="2586" spans="1:28" ht="15">
      <c r="A2586" s="2" t="s">
        <v>9007</v>
      </c>
      <c r="B2586" s="23" t="s">
        <v>3475</v>
      </c>
      <c r="C2586" s="2" t="s">
        <v>14</v>
      </c>
      <c r="D2586" s="23" t="s">
        <v>2710</v>
      </c>
      <c r="E2586" s="2" t="s">
        <v>774</v>
      </c>
      <c r="F2586" s="23" t="s">
        <v>15</v>
      </c>
      <c r="G2586" s="23" t="s">
        <v>3478</v>
      </c>
      <c r="H2586" s="86" t="s">
        <v>3539</v>
      </c>
      <c r="I2586" s="2" t="s">
        <v>16</v>
      </c>
      <c r="J2586" s="81">
        <v>8.66</v>
      </c>
      <c r="K2586" s="76">
        <v>1.96</v>
      </c>
      <c r="L2586" s="80">
        <v>0.2</v>
      </c>
      <c r="M2586" s="78">
        <v>44854</v>
      </c>
      <c r="N2586" s="96" t="s">
        <v>3618</v>
      </c>
      <c r="O2586" s="23" t="s">
        <v>280</v>
      </c>
      <c r="P2586" s="23" t="s">
        <v>3465</v>
      </c>
      <c r="Q2586" s="23" t="s">
        <v>3473</v>
      </c>
      <c r="R2586" s="23" t="str">
        <f t="shared" si="323"/>
        <v>OK-Oklahoma-15N-9W-14</v>
      </c>
      <c r="S2586" s="23" t="str">
        <f t="shared" si="320"/>
        <v>15N-9W-14</v>
      </c>
      <c r="T2586" s="23" t="str">
        <f t="shared" si="321"/>
        <v>15</v>
      </c>
      <c r="U2586" s="23" t="str">
        <f t="shared" si="324"/>
        <v>N</v>
      </c>
      <c r="V2586" s="23" t="str">
        <f t="shared" si="322"/>
        <v>9</v>
      </c>
      <c r="W2586" s="23" t="str">
        <f t="shared" si="325"/>
        <v>W</v>
      </c>
      <c r="X2586" s="23" t="str">
        <f t="shared" si="326"/>
        <v>OK</v>
      </c>
      <c r="Y2586" s="184" t="str">
        <f t="shared" si="327"/>
        <v>L0009649</v>
      </c>
      <c r="Z2586" s="28"/>
      <c r="AA2586" s="28"/>
      <c r="AB2586" s="23"/>
    </row>
    <row r="2587" spans="1:28" ht="15">
      <c r="A2587" s="2" t="s">
        <v>9008</v>
      </c>
      <c r="B2587" s="23" t="s">
        <v>3475</v>
      </c>
      <c r="C2587" s="2" t="s">
        <v>14</v>
      </c>
      <c r="D2587" s="23" t="s">
        <v>2711</v>
      </c>
      <c r="E2587" s="23" t="s">
        <v>1777</v>
      </c>
      <c r="F2587" s="23" t="s">
        <v>15</v>
      </c>
      <c r="G2587" s="23" t="s">
        <v>3477</v>
      </c>
      <c r="H2587" s="86" t="s">
        <v>3539</v>
      </c>
      <c r="I2587" s="2" t="s">
        <v>16</v>
      </c>
      <c r="J2587" s="81">
        <v>168.18</v>
      </c>
      <c r="K2587" s="76">
        <v>0.89</v>
      </c>
      <c r="L2587" s="80">
        <v>0.2</v>
      </c>
      <c r="M2587" s="78">
        <v>41924</v>
      </c>
      <c r="N2587" s="96" t="s">
        <v>6132</v>
      </c>
      <c r="O2587" s="23" t="s">
        <v>2607</v>
      </c>
      <c r="P2587" s="23" t="s">
        <v>3466</v>
      </c>
      <c r="Q2587" s="23" t="s">
        <v>3473</v>
      </c>
      <c r="R2587" s="23" t="str">
        <f t="shared" si="323"/>
        <v>OK-Canadian-16N-9W-26</v>
      </c>
      <c r="S2587" s="23" t="str">
        <f t="shared" si="320"/>
        <v>16N-9W-26</v>
      </c>
      <c r="T2587" s="23" t="str">
        <f t="shared" si="321"/>
        <v>16</v>
      </c>
      <c r="U2587" s="23" t="str">
        <f t="shared" si="324"/>
        <v>N</v>
      </c>
      <c r="V2587" s="23" t="str">
        <f t="shared" si="322"/>
        <v>9</v>
      </c>
      <c r="W2587" s="23" t="str">
        <f t="shared" si="325"/>
        <v>W</v>
      </c>
      <c r="X2587" s="23" t="str">
        <f t="shared" si="326"/>
        <v>OK</v>
      </c>
      <c r="Y2587" s="184" t="str">
        <f t="shared" si="327"/>
        <v>L0009650</v>
      </c>
      <c r="Z2587" s="28"/>
      <c r="AA2587" s="28"/>
      <c r="AB2587" s="23"/>
    </row>
    <row r="2588" spans="1:28" ht="15">
      <c r="A2588" s="23" t="s">
        <v>9009</v>
      </c>
      <c r="B2588" s="23" t="s">
        <v>3475</v>
      </c>
      <c r="C2588" s="2" t="s">
        <v>14</v>
      </c>
      <c r="D2588" s="23" t="s">
        <v>2712</v>
      </c>
      <c r="E2588" s="23" t="s">
        <v>1502</v>
      </c>
      <c r="F2588" s="23" t="s">
        <v>15</v>
      </c>
      <c r="G2588" s="23" t="s">
        <v>3477</v>
      </c>
      <c r="H2588" s="86" t="s">
        <v>3539</v>
      </c>
      <c r="I2588" s="2" t="s">
        <v>16</v>
      </c>
      <c r="J2588" s="81">
        <v>105.76</v>
      </c>
      <c r="K2588" s="76">
        <v>6.5</v>
      </c>
      <c r="L2588" s="80">
        <v>0.2</v>
      </c>
      <c r="M2588" s="78">
        <v>41876</v>
      </c>
      <c r="N2588" s="96" t="s">
        <v>6133</v>
      </c>
      <c r="O2588" s="23" t="s">
        <v>1988</v>
      </c>
      <c r="P2588" s="23" t="s">
        <v>3466</v>
      </c>
      <c r="Q2588" s="23" t="s">
        <v>3471</v>
      </c>
      <c r="R2588" s="23" t="str">
        <f t="shared" si="323"/>
        <v>OK-Canadian-16N-7W-35</v>
      </c>
      <c r="S2588" s="23" t="str">
        <f t="shared" si="320"/>
        <v>16N-7W-35</v>
      </c>
      <c r="T2588" s="23" t="str">
        <f t="shared" si="321"/>
        <v>16</v>
      </c>
      <c r="U2588" s="23" t="str">
        <f t="shared" si="324"/>
        <v>N</v>
      </c>
      <c r="V2588" s="23" t="str">
        <f t="shared" si="322"/>
        <v>7</v>
      </c>
      <c r="W2588" s="23" t="str">
        <f t="shared" si="325"/>
        <v>W</v>
      </c>
      <c r="X2588" s="23" t="str">
        <f t="shared" si="326"/>
        <v>OK</v>
      </c>
      <c r="Y2588" s="184" t="str">
        <f t="shared" si="327"/>
        <v>L0009651</v>
      </c>
      <c r="Z2588" s="28"/>
      <c r="AA2588" s="28"/>
      <c r="AB2588" s="23"/>
    </row>
    <row r="2589" spans="1:28" ht="15">
      <c r="A2589" s="2" t="s">
        <v>9010</v>
      </c>
      <c r="B2589" s="23" t="s">
        <v>3475</v>
      </c>
      <c r="C2589" s="2" t="s">
        <v>14</v>
      </c>
      <c r="D2589" s="23" t="s">
        <v>2713</v>
      </c>
      <c r="E2589" s="2" t="s">
        <v>616</v>
      </c>
      <c r="F2589" s="23" t="s">
        <v>15</v>
      </c>
      <c r="G2589" s="23" t="s">
        <v>3477</v>
      </c>
      <c r="H2589" s="86" t="s">
        <v>3539</v>
      </c>
      <c r="I2589" s="2" t="s">
        <v>16</v>
      </c>
      <c r="J2589" s="81">
        <v>169.23</v>
      </c>
      <c r="K2589" s="76">
        <v>8.1</v>
      </c>
      <c r="L2589" s="80">
        <v>0.2</v>
      </c>
      <c r="M2589" s="78">
        <v>42390</v>
      </c>
      <c r="N2589" s="96" t="s">
        <v>6117</v>
      </c>
      <c r="O2589" s="23" t="s">
        <v>177</v>
      </c>
      <c r="P2589" s="23" t="s">
        <v>3466</v>
      </c>
      <c r="Q2589" s="23" t="s">
        <v>3471</v>
      </c>
      <c r="R2589" s="23" t="str">
        <f t="shared" si="323"/>
        <v>OK-Canadian-16N-7W-18</v>
      </c>
      <c r="S2589" s="23" t="str">
        <f t="shared" si="320"/>
        <v>16N-7W-18</v>
      </c>
      <c r="T2589" s="23" t="str">
        <f t="shared" si="321"/>
        <v>16</v>
      </c>
      <c r="U2589" s="23" t="str">
        <f t="shared" si="324"/>
        <v>N</v>
      </c>
      <c r="V2589" s="23" t="str">
        <f t="shared" si="322"/>
        <v>7</v>
      </c>
      <c r="W2589" s="23" t="str">
        <f t="shared" si="325"/>
        <v>W</v>
      </c>
      <c r="X2589" s="23" t="str">
        <f t="shared" si="326"/>
        <v>OK</v>
      </c>
      <c r="Y2589" s="184" t="str">
        <f t="shared" si="327"/>
        <v>L0009652</v>
      </c>
      <c r="Z2589" s="28"/>
      <c r="AA2589" s="28"/>
      <c r="AB2589" s="23"/>
    </row>
    <row r="2590" spans="1:28" ht="15">
      <c r="A2590" s="2" t="s">
        <v>9011</v>
      </c>
      <c r="B2590" s="23" t="s">
        <v>3475</v>
      </c>
      <c r="C2590" s="2" t="s">
        <v>14</v>
      </c>
      <c r="D2590" s="23" t="s">
        <v>2714</v>
      </c>
      <c r="E2590" s="23" t="s">
        <v>2692</v>
      </c>
      <c r="F2590" s="23" t="s">
        <v>15</v>
      </c>
      <c r="G2590" s="23" t="s">
        <v>3477</v>
      </c>
      <c r="H2590" s="86" t="s">
        <v>3539</v>
      </c>
      <c r="I2590" s="2" t="s">
        <v>16</v>
      </c>
      <c r="J2590" s="81">
        <v>229.92</v>
      </c>
      <c r="K2590" s="76">
        <v>15.2</v>
      </c>
      <c r="L2590" s="80">
        <v>0.2</v>
      </c>
      <c r="M2590" s="78">
        <v>44910</v>
      </c>
      <c r="N2590" s="96" t="s">
        <v>6134</v>
      </c>
      <c r="O2590" s="23" t="s">
        <v>177</v>
      </c>
      <c r="P2590" s="23" t="s">
        <v>3466</v>
      </c>
      <c r="Q2590" s="23" t="s">
        <v>3471</v>
      </c>
      <c r="R2590" s="23" t="str">
        <f t="shared" si="323"/>
        <v>OK-Canadian-16N-7W-18</v>
      </c>
      <c r="S2590" s="23" t="str">
        <f t="shared" si="320"/>
        <v>16N-7W-18</v>
      </c>
      <c r="T2590" s="23" t="str">
        <f t="shared" si="321"/>
        <v>16</v>
      </c>
      <c r="U2590" s="23" t="str">
        <f t="shared" si="324"/>
        <v>N</v>
      </c>
      <c r="V2590" s="23" t="str">
        <f t="shared" si="322"/>
        <v>7</v>
      </c>
      <c r="W2590" s="23" t="str">
        <f t="shared" si="325"/>
        <v>W</v>
      </c>
      <c r="X2590" s="23" t="str">
        <f t="shared" si="326"/>
        <v>OK</v>
      </c>
      <c r="Y2590" s="184" t="str">
        <f t="shared" si="327"/>
        <v>L0009653</v>
      </c>
      <c r="Z2590" s="28"/>
      <c r="AA2590" s="28"/>
      <c r="AB2590" s="23"/>
    </row>
    <row r="2591" spans="1:28" ht="15">
      <c r="A2591" s="23" t="s">
        <v>9012</v>
      </c>
      <c r="B2591" s="23" t="s">
        <v>3475</v>
      </c>
      <c r="C2591" s="2" t="s">
        <v>14</v>
      </c>
      <c r="D2591" s="23" t="s">
        <v>2715</v>
      </c>
      <c r="E2591" s="2" t="s">
        <v>723</v>
      </c>
      <c r="F2591" s="23" t="s">
        <v>15</v>
      </c>
      <c r="G2591" s="23" t="s">
        <v>3477</v>
      </c>
      <c r="H2591" s="86" t="s">
        <v>3539</v>
      </c>
      <c r="I2591" s="2" t="s">
        <v>16</v>
      </c>
      <c r="J2591" s="81">
        <v>81.400000000000006</v>
      </c>
      <c r="K2591" s="76">
        <v>3.33</v>
      </c>
      <c r="L2591" s="80">
        <v>0.125</v>
      </c>
      <c r="M2591" s="78">
        <v>41849</v>
      </c>
      <c r="N2591" s="96" t="s">
        <v>6108</v>
      </c>
      <c r="O2591" s="23" t="s">
        <v>280</v>
      </c>
      <c r="P2591" s="23" t="s">
        <v>3466</v>
      </c>
      <c r="Q2591" s="23" t="s">
        <v>3473</v>
      </c>
      <c r="R2591" s="23" t="str">
        <f t="shared" si="323"/>
        <v>OK-Canadian-16N-9W-14</v>
      </c>
      <c r="S2591" s="23" t="str">
        <f t="shared" si="320"/>
        <v>16N-9W-14</v>
      </c>
      <c r="T2591" s="23" t="str">
        <f t="shared" si="321"/>
        <v>16</v>
      </c>
      <c r="U2591" s="23" t="str">
        <f t="shared" si="324"/>
        <v>N</v>
      </c>
      <c r="V2591" s="23" t="str">
        <f t="shared" si="322"/>
        <v>9</v>
      </c>
      <c r="W2591" s="23" t="str">
        <f t="shared" si="325"/>
        <v>W</v>
      </c>
      <c r="X2591" s="23" t="str">
        <f t="shared" si="326"/>
        <v>OK</v>
      </c>
      <c r="Y2591" s="184" t="str">
        <f t="shared" si="327"/>
        <v>L0009654</v>
      </c>
      <c r="Z2591" s="28"/>
      <c r="AA2591" s="28"/>
      <c r="AB2591" s="23"/>
    </row>
    <row r="2592" spans="1:28" ht="15">
      <c r="A2592" s="2" t="s">
        <v>9013</v>
      </c>
      <c r="B2592" s="23" t="s">
        <v>3475</v>
      </c>
      <c r="C2592" s="2" t="s">
        <v>14</v>
      </c>
      <c r="D2592" s="23" t="s">
        <v>2716</v>
      </c>
      <c r="E2592" s="2" t="s">
        <v>1051</v>
      </c>
      <c r="F2592" s="23" t="s">
        <v>15</v>
      </c>
      <c r="G2592" s="23" t="s">
        <v>3477</v>
      </c>
      <c r="H2592" s="86" t="s">
        <v>3539</v>
      </c>
      <c r="I2592" s="2" t="s">
        <v>16</v>
      </c>
      <c r="J2592" s="81">
        <v>471.09</v>
      </c>
      <c r="K2592" s="76">
        <v>14.84</v>
      </c>
      <c r="L2592" s="80">
        <v>0.125</v>
      </c>
      <c r="M2592" s="78">
        <v>41863</v>
      </c>
      <c r="N2592" s="96" t="s">
        <v>6135</v>
      </c>
      <c r="O2592" s="23" t="s">
        <v>1933</v>
      </c>
      <c r="P2592" s="23" t="s">
        <v>3466</v>
      </c>
      <c r="Q2592" s="23" t="s">
        <v>3473</v>
      </c>
      <c r="R2592" s="23" t="str">
        <f t="shared" si="323"/>
        <v>OK-Canadian-16N-9W-23</v>
      </c>
      <c r="S2592" s="23" t="str">
        <f t="shared" si="320"/>
        <v>16N-9W-23</v>
      </c>
      <c r="T2592" s="23" t="str">
        <f t="shared" si="321"/>
        <v>16</v>
      </c>
      <c r="U2592" s="23" t="str">
        <f t="shared" si="324"/>
        <v>N</v>
      </c>
      <c r="V2592" s="23" t="str">
        <f t="shared" si="322"/>
        <v>9</v>
      </c>
      <c r="W2592" s="23" t="str">
        <f t="shared" si="325"/>
        <v>W</v>
      </c>
      <c r="X2592" s="23" t="str">
        <f t="shared" si="326"/>
        <v>OK</v>
      </c>
      <c r="Y2592" s="184" t="str">
        <f t="shared" si="327"/>
        <v>L0009655</v>
      </c>
      <c r="Z2592" s="28"/>
      <c r="AA2592" s="28"/>
      <c r="AB2592" s="23"/>
    </row>
    <row r="2593" spans="1:28" ht="15">
      <c r="A2593" s="2" t="s">
        <v>9014</v>
      </c>
      <c r="B2593" s="23" t="s">
        <v>3475</v>
      </c>
      <c r="C2593" s="2" t="s">
        <v>14</v>
      </c>
      <c r="D2593" s="23" t="s">
        <v>243</v>
      </c>
      <c r="E2593" s="23" t="s">
        <v>1589</v>
      </c>
      <c r="F2593" s="23" t="s">
        <v>15</v>
      </c>
      <c r="G2593" s="23" t="s">
        <v>3477</v>
      </c>
      <c r="H2593" s="86" t="s">
        <v>3539</v>
      </c>
      <c r="I2593" s="2" t="s">
        <v>16</v>
      </c>
      <c r="J2593" s="81">
        <v>157.88999999999999</v>
      </c>
      <c r="K2593" s="76">
        <v>10</v>
      </c>
      <c r="L2593" s="80">
        <v>0.125</v>
      </c>
      <c r="M2593" s="78">
        <v>42333</v>
      </c>
      <c r="N2593" s="96" t="s">
        <v>6136</v>
      </c>
      <c r="O2593" s="23" t="s">
        <v>2629</v>
      </c>
      <c r="P2593" s="23" t="s">
        <v>3466</v>
      </c>
      <c r="Q2593" s="23" t="s">
        <v>3473</v>
      </c>
      <c r="R2593" s="23" t="str">
        <f t="shared" si="323"/>
        <v>OK-Canadian-16N-9W-33</v>
      </c>
      <c r="S2593" s="23" t="str">
        <f t="shared" si="320"/>
        <v>16N-9W-33</v>
      </c>
      <c r="T2593" s="23" t="str">
        <f t="shared" si="321"/>
        <v>16</v>
      </c>
      <c r="U2593" s="23" t="str">
        <f t="shared" si="324"/>
        <v>N</v>
      </c>
      <c r="V2593" s="23" t="str">
        <f t="shared" si="322"/>
        <v>9</v>
      </c>
      <c r="W2593" s="23" t="str">
        <f t="shared" si="325"/>
        <v>W</v>
      </c>
      <c r="X2593" s="23" t="str">
        <f t="shared" si="326"/>
        <v>OK</v>
      </c>
      <c r="Y2593" s="184" t="str">
        <f t="shared" si="327"/>
        <v>L0009656</v>
      </c>
      <c r="Z2593" s="28"/>
      <c r="AA2593" s="28"/>
      <c r="AB2593" s="23"/>
    </row>
    <row r="2594" spans="1:28" ht="15">
      <c r="A2594" s="23" t="s">
        <v>9015</v>
      </c>
      <c r="B2594" s="23" t="s">
        <v>3475</v>
      </c>
      <c r="C2594" s="2" t="s">
        <v>14</v>
      </c>
      <c r="D2594" s="23" t="s">
        <v>2717</v>
      </c>
      <c r="E2594" s="2" t="s">
        <v>774</v>
      </c>
      <c r="F2594" s="23" t="s">
        <v>15</v>
      </c>
      <c r="G2594" s="23" t="s">
        <v>3477</v>
      </c>
      <c r="H2594" s="86" t="s">
        <v>3539</v>
      </c>
      <c r="I2594" s="2" t="s">
        <v>16</v>
      </c>
      <c r="J2594" s="81">
        <v>76.430000000000007</v>
      </c>
      <c r="K2594" s="76">
        <v>7.15</v>
      </c>
      <c r="L2594" s="80">
        <v>0.2</v>
      </c>
      <c r="M2594" s="78">
        <v>44971</v>
      </c>
      <c r="N2594" s="96" t="s">
        <v>6137</v>
      </c>
      <c r="O2594" s="23" t="s">
        <v>135</v>
      </c>
      <c r="P2594" s="23" t="s">
        <v>3465</v>
      </c>
      <c r="Q2594" s="23" t="s">
        <v>3472</v>
      </c>
      <c r="R2594" s="23" t="str">
        <f t="shared" si="323"/>
        <v>OK-Canadian-15N-8W-8</v>
      </c>
      <c r="S2594" s="23" t="str">
        <f t="shared" si="320"/>
        <v>15N-8W-8</v>
      </c>
      <c r="T2594" s="23" t="str">
        <f t="shared" si="321"/>
        <v>15</v>
      </c>
      <c r="U2594" s="23" t="str">
        <f t="shared" si="324"/>
        <v>N</v>
      </c>
      <c r="V2594" s="23" t="str">
        <f t="shared" si="322"/>
        <v>8</v>
      </c>
      <c r="W2594" s="23" t="str">
        <f t="shared" si="325"/>
        <v>W</v>
      </c>
      <c r="X2594" s="23" t="str">
        <f t="shared" si="326"/>
        <v>OK</v>
      </c>
      <c r="Y2594" s="184" t="str">
        <f t="shared" si="327"/>
        <v>L0009657</v>
      </c>
      <c r="Z2594" s="28"/>
      <c r="AA2594" s="28"/>
      <c r="AB2594" s="23"/>
    </row>
    <row r="2595" spans="1:28" ht="15">
      <c r="A2595" s="2" t="s">
        <v>9016</v>
      </c>
      <c r="B2595" s="23" t="s">
        <v>3475</v>
      </c>
      <c r="C2595" s="2" t="s">
        <v>14</v>
      </c>
      <c r="D2595" s="23" t="s">
        <v>2718</v>
      </c>
      <c r="E2595" s="2" t="s">
        <v>1177</v>
      </c>
      <c r="F2595" s="23" t="s">
        <v>15</v>
      </c>
      <c r="G2595" s="23" t="s">
        <v>3477</v>
      </c>
      <c r="H2595" s="86" t="s">
        <v>3539</v>
      </c>
      <c r="I2595" s="2" t="s">
        <v>16</v>
      </c>
      <c r="J2595" s="81">
        <v>77.209999999999994</v>
      </c>
      <c r="K2595" s="76">
        <v>3.75</v>
      </c>
      <c r="L2595" s="80">
        <v>0.1875</v>
      </c>
      <c r="M2595" s="78">
        <v>41974</v>
      </c>
      <c r="N2595" s="96" t="s">
        <v>6138</v>
      </c>
      <c r="O2595" s="23" t="s">
        <v>135</v>
      </c>
      <c r="P2595" s="23" t="s">
        <v>3465</v>
      </c>
      <c r="Q2595" s="23" t="s">
        <v>3472</v>
      </c>
      <c r="R2595" s="23" t="str">
        <f t="shared" si="323"/>
        <v>OK-Canadian-15N-8W-8</v>
      </c>
      <c r="S2595" s="23" t="str">
        <f t="shared" si="320"/>
        <v>15N-8W-8</v>
      </c>
      <c r="T2595" s="23" t="str">
        <f t="shared" si="321"/>
        <v>15</v>
      </c>
      <c r="U2595" s="23" t="str">
        <f t="shared" si="324"/>
        <v>N</v>
      </c>
      <c r="V2595" s="23" t="str">
        <f t="shared" si="322"/>
        <v>8</v>
      </c>
      <c r="W2595" s="23" t="str">
        <f t="shared" si="325"/>
        <v>W</v>
      </c>
      <c r="X2595" s="23" t="str">
        <f t="shared" si="326"/>
        <v>OK</v>
      </c>
      <c r="Y2595" s="184" t="str">
        <f t="shared" si="327"/>
        <v>L0009658</v>
      </c>
      <c r="Z2595" s="28"/>
      <c r="AA2595" s="28"/>
      <c r="AB2595" s="23"/>
    </row>
    <row r="2596" spans="1:28" ht="15">
      <c r="A2596" s="2" t="s">
        <v>9017</v>
      </c>
      <c r="B2596" s="23" t="s">
        <v>3475</v>
      </c>
      <c r="C2596" s="2" t="s">
        <v>14</v>
      </c>
      <c r="D2596" s="23" t="s">
        <v>2719</v>
      </c>
      <c r="E2596" s="23" t="s">
        <v>2207</v>
      </c>
      <c r="F2596" s="23" t="s">
        <v>15</v>
      </c>
      <c r="G2596" s="23" t="s">
        <v>3477</v>
      </c>
      <c r="H2596" s="86" t="s">
        <v>3539</v>
      </c>
      <c r="I2596" s="2" t="s">
        <v>16</v>
      </c>
      <c r="J2596" s="81">
        <v>37.729999999999997</v>
      </c>
      <c r="K2596" s="76">
        <v>3.33</v>
      </c>
      <c r="L2596" s="80">
        <v>0.2</v>
      </c>
      <c r="M2596" s="78">
        <v>41982</v>
      </c>
      <c r="N2596" s="96" t="s">
        <v>6139</v>
      </c>
      <c r="O2596" s="23" t="s">
        <v>135</v>
      </c>
      <c r="P2596" s="23" t="s">
        <v>3465</v>
      </c>
      <c r="Q2596" s="23" t="s">
        <v>3472</v>
      </c>
      <c r="R2596" s="23" t="str">
        <f t="shared" si="323"/>
        <v>OK-Canadian-15N-8W-8</v>
      </c>
      <c r="S2596" s="23" t="str">
        <f t="shared" si="320"/>
        <v>15N-8W-8</v>
      </c>
      <c r="T2596" s="23" t="str">
        <f t="shared" si="321"/>
        <v>15</v>
      </c>
      <c r="U2596" s="23" t="str">
        <f t="shared" si="324"/>
        <v>N</v>
      </c>
      <c r="V2596" s="23" t="str">
        <f t="shared" si="322"/>
        <v>8</v>
      </c>
      <c r="W2596" s="23" t="str">
        <f t="shared" si="325"/>
        <v>W</v>
      </c>
      <c r="X2596" s="23" t="str">
        <f t="shared" si="326"/>
        <v>OK</v>
      </c>
      <c r="Y2596" s="184" t="str">
        <f t="shared" si="327"/>
        <v>L0009659</v>
      </c>
      <c r="Z2596" s="28"/>
      <c r="AA2596" s="28"/>
      <c r="AB2596" s="23"/>
    </row>
    <row r="2597" spans="1:28" ht="15">
      <c r="A2597" s="23" t="s">
        <v>9018</v>
      </c>
      <c r="B2597" s="23" t="s">
        <v>3475</v>
      </c>
      <c r="C2597" s="2" t="s">
        <v>14</v>
      </c>
      <c r="D2597" s="23" t="s">
        <v>2720</v>
      </c>
      <c r="E2597" s="23" t="s">
        <v>1274</v>
      </c>
      <c r="F2597" s="23" t="s">
        <v>15</v>
      </c>
      <c r="G2597" s="23" t="s">
        <v>3477</v>
      </c>
      <c r="H2597" s="86" t="s">
        <v>3539</v>
      </c>
      <c r="I2597" s="2" t="s">
        <v>16</v>
      </c>
      <c r="J2597" s="81">
        <v>38.340000000000003</v>
      </c>
      <c r="K2597" s="76">
        <v>1.04</v>
      </c>
      <c r="L2597" s="80">
        <v>0.2</v>
      </c>
      <c r="M2597" s="78">
        <v>42451</v>
      </c>
      <c r="N2597" s="96" t="s">
        <v>6140</v>
      </c>
      <c r="O2597" s="23" t="s">
        <v>135</v>
      </c>
      <c r="P2597" s="23" t="s">
        <v>3465</v>
      </c>
      <c r="Q2597" s="23" t="s">
        <v>3472</v>
      </c>
      <c r="R2597" s="23" t="str">
        <f t="shared" si="323"/>
        <v>OK-Canadian-15N-8W-8</v>
      </c>
      <c r="S2597" s="23" t="str">
        <f t="shared" si="320"/>
        <v>15N-8W-8</v>
      </c>
      <c r="T2597" s="23" t="str">
        <f t="shared" si="321"/>
        <v>15</v>
      </c>
      <c r="U2597" s="23" t="str">
        <f t="shared" si="324"/>
        <v>N</v>
      </c>
      <c r="V2597" s="23" t="str">
        <f t="shared" si="322"/>
        <v>8</v>
      </c>
      <c r="W2597" s="23" t="str">
        <f t="shared" si="325"/>
        <v>W</v>
      </c>
      <c r="X2597" s="23" t="str">
        <f t="shared" si="326"/>
        <v>OK</v>
      </c>
      <c r="Y2597" s="184" t="str">
        <f t="shared" si="327"/>
        <v>L0009660</v>
      </c>
      <c r="Z2597" s="28"/>
      <c r="AA2597" s="28"/>
      <c r="AB2597" s="23"/>
    </row>
    <row r="2598" spans="1:28" ht="15">
      <c r="A2598" s="2" t="s">
        <v>9019</v>
      </c>
      <c r="B2598" s="23" t="s">
        <v>3475</v>
      </c>
      <c r="C2598" s="2" t="s">
        <v>14</v>
      </c>
      <c r="D2598" s="23" t="s">
        <v>2721</v>
      </c>
      <c r="E2598" s="2" t="s">
        <v>616</v>
      </c>
      <c r="F2598" s="23" t="s">
        <v>15</v>
      </c>
      <c r="G2598" s="23" t="s">
        <v>3477</v>
      </c>
      <c r="H2598" s="86" t="s">
        <v>3539</v>
      </c>
      <c r="I2598" s="2" t="s">
        <v>16</v>
      </c>
      <c r="J2598" s="81">
        <v>117.51</v>
      </c>
      <c r="K2598" s="76">
        <v>30</v>
      </c>
      <c r="L2598" s="80">
        <v>0.2</v>
      </c>
      <c r="M2598" s="78">
        <v>44978</v>
      </c>
      <c r="N2598" s="96" t="s">
        <v>6139</v>
      </c>
      <c r="O2598" s="23" t="s">
        <v>135</v>
      </c>
      <c r="P2598" s="23" t="s">
        <v>3465</v>
      </c>
      <c r="Q2598" s="23" t="s">
        <v>3472</v>
      </c>
      <c r="R2598" s="23" t="str">
        <f t="shared" si="323"/>
        <v>OK-Canadian-15N-8W-8</v>
      </c>
      <c r="S2598" s="23" t="str">
        <f t="shared" si="320"/>
        <v>15N-8W-8</v>
      </c>
      <c r="T2598" s="23" t="str">
        <f t="shared" si="321"/>
        <v>15</v>
      </c>
      <c r="U2598" s="23" t="str">
        <f t="shared" si="324"/>
        <v>N</v>
      </c>
      <c r="V2598" s="23" t="str">
        <f t="shared" si="322"/>
        <v>8</v>
      </c>
      <c r="W2598" s="23" t="str">
        <f t="shared" si="325"/>
        <v>W</v>
      </c>
      <c r="X2598" s="23" t="str">
        <f t="shared" si="326"/>
        <v>OK</v>
      </c>
      <c r="Y2598" s="184" t="str">
        <f t="shared" si="327"/>
        <v>L0009661</v>
      </c>
      <c r="Z2598" s="28"/>
      <c r="AA2598" s="28"/>
      <c r="AB2598" s="23"/>
    </row>
    <row r="2599" spans="1:28" ht="15">
      <c r="A2599" s="2" t="s">
        <v>9020</v>
      </c>
      <c r="B2599" s="23" t="s">
        <v>3475</v>
      </c>
      <c r="C2599" s="2" t="s">
        <v>14</v>
      </c>
      <c r="D2599" s="23" t="s">
        <v>2722</v>
      </c>
      <c r="E2599" s="23" t="s">
        <v>1274</v>
      </c>
      <c r="F2599" s="23" t="s">
        <v>15</v>
      </c>
      <c r="G2599" s="23" t="s">
        <v>3477</v>
      </c>
      <c r="H2599" s="86" t="s">
        <v>3539</v>
      </c>
      <c r="I2599" s="2" t="s">
        <v>16</v>
      </c>
      <c r="J2599" s="81">
        <v>148.41</v>
      </c>
      <c r="K2599" s="76">
        <v>5</v>
      </c>
      <c r="L2599" s="80">
        <v>0.2</v>
      </c>
      <c r="M2599" s="78">
        <v>41968</v>
      </c>
      <c r="N2599" s="96" t="s">
        <v>6141</v>
      </c>
      <c r="O2599" s="23" t="s">
        <v>1933</v>
      </c>
      <c r="P2599" s="23" t="s">
        <v>3466</v>
      </c>
      <c r="Q2599" s="23" t="s">
        <v>3473</v>
      </c>
      <c r="R2599" s="23" t="str">
        <f t="shared" si="323"/>
        <v>OK-Canadian-16N-9W-23</v>
      </c>
      <c r="S2599" s="23" t="str">
        <f t="shared" si="320"/>
        <v>16N-9W-23</v>
      </c>
      <c r="T2599" s="23" t="str">
        <f t="shared" si="321"/>
        <v>16</v>
      </c>
      <c r="U2599" s="23" t="str">
        <f t="shared" si="324"/>
        <v>N</v>
      </c>
      <c r="V2599" s="23" t="str">
        <f t="shared" si="322"/>
        <v>9</v>
      </c>
      <c r="W2599" s="23" t="str">
        <f t="shared" si="325"/>
        <v>W</v>
      </c>
      <c r="X2599" s="23" t="str">
        <f t="shared" si="326"/>
        <v>OK</v>
      </c>
      <c r="Y2599" s="184" t="str">
        <f t="shared" si="327"/>
        <v>L0009662</v>
      </c>
      <c r="Z2599" s="28"/>
      <c r="AA2599" s="28"/>
      <c r="AB2599" s="23"/>
    </row>
    <row r="2600" spans="1:28" ht="15">
      <c r="A2600" s="23" t="s">
        <v>9021</v>
      </c>
      <c r="B2600" s="23" t="s">
        <v>3475</v>
      </c>
      <c r="C2600" s="2" t="s">
        <v>14</v>
      </c>
      <c r="D2600" s="23" t="s">
        <v>2723</v>
      </c>
      <c r="E2600" s="23" t="s">
        <v>2552</v>
      </c>
      <c r="F2600" s="23" t="s">
        <v>15</v>
      </c>
      <c r="G2600" s="23" t="s">
        <v>3477</v>
      </c>
      <c r="H2600" s="86" t="s">
        <v>3539</v>
      </c>
      <c r="I2600" s="2" t="s">
        <v>16</v>
      </c>
      <c r="J2600" s="81">
        <v>159.76</v>
      </c>
      <c r="K2600" s="76">
        <v>5</v>
      </c>
      <c r="L2600" s="80">
        <v>0.2</v>
      </c>
      <c r="M2600" s="78">
        <v>41982</v>
      </c>
      <c r="N2600" s="96" t="s">
        <v>6142</v>
      </c>
      <c r="O2600" s="23" t="s">
        <v>2607</v>
      </c>
      <c r="P2600" s="23" t="s">
        <v>3466</v>
      </c>
      <c r="Q2600" s="23" t="s">
        <v>3473</v>
      </c>
      <c r="R2600" s="23" t="str">
        <f t="shared" si="323"/>
        <v>OK-Canadian-16N-9W-26</v>
      </c>
      <c r="S2600" s="23" t="str">
        <f t="shared" si="320"/>
        <v>16N-9W-26</v>
      </c>
      <c r="T2600" s="23" t="str">
        <f t="shared" si="321"/>
        <v>16</v>
      </c>
      <c r="U2600" s="23" t="str">
        <f t="shared" si="324"/>
        <v>N</v>
      </c>
      <c r="V2600" s="23" t="str">
        <f t="shared" si="322"/>
        <v>9</v>
      </c>
      <c r="W2600" s="23" t="str">
        <f t="shared" si="325"/>
        <v>W</v>
      </c>
      <c r="X2600" s="23" t="str">
        <f t="shared" si="326"/>
        <v>OK</v>
      </c>
      <c r="Y2600" s="184" t="str">
        <f t="shared" si="327"/>
        <v>L0009663</v>
      </c>
      <c r="Z2600" s="28"/>
      <c r="AA2600" s="28"/>
      <c r="AB2600" s="23"/>
    </row>
    <row r="2601" spans="1:28" ht="15">
      <c r="A2601" s="2" t="s">
        <v>9022</v>
      </c>
      <c r="B2601" s="23" t="s">
        <v>3475</v>
      </c>
      <c r="C2601" s="2" t="s">
        <v>14</v>
      </c>
      <c r="D2601" s="23" t="s">
        <v>2724</v>
      </c>
      <c r="E2601" s="2" t="s">
        <v>774</v>
      </c>
      <c r="F2601" s="23" t="s">
        <v>15</v>
      </c>
      <c r="G2601" s="23" t="s">
        <v>3477</v>
      </c>
      <c r="H2601" s="86" t="s">
        <v>3539</v>
      </c>
      <c r="I2601" s="2" t="s">
        <v>16</v>
      </c>
      <c r="J2601" s="81">
        <v>166.83</v>
      </c>
      <c r="K2601" s="76">
        <v>9.35</v>
      </c>
      <c r="L2601" s="80">
        <v>0.1875</v>
      </c>
      <c r="M2601" s="78">
        <v>42459</v>
      </c>
      <c r="N2601" s="96" t="s">
        <v>6143</v>
      </c>
      <c r="O2601" s="23" t="s">
        <v>956</v>
      </c>
      <c r="P2601" s="23" t="s">
        <v>3466</v>
      </c>
      <c r="Q2601" s="23" t="s">
        <v>3473</v>
      </c>
      <c r="R2601" s="23" t="str">
        <f t="shared" si="323"/>
        <v>OK-Canadian-16N-9W-28</v>
      </c>
      <c r="S2601" s="23" t="str">
        <f t="shared" si="320"/>
        <v>16N-9W-28</v>
      </c>
      <c r="T2601" s="23" t="str">
        <f t="shared" si="321"/>
        <v>16</v>
      </c>
      <c r="U2601" s="23" t="str">
        <f t="shared" si="324"/>
        <v>N</v>
      </c>
      <c r="V2601" s="23" t="str">
        <f t="shared" si="322"/>
        <v>9</v>
      </c>
      <c r="W2601" s="23" t="str">
        <f t="shared" si="325"/>
        <v>W</v>
      </c>
      <c r="X2601" s="23" t="str">
        <f t="shared" si="326"/>
        <v>OK</v>
      </c>
      <c r="Y2601" s="184" t="str">
        <f t="shared" si="327"/>
        <v>L0009664</v>
      </c>
      <c r="Z2601" s="28"/>
      <c r="AA2601" s="28"/>
      <c r="AB2601" s="23"/>
    </row>
    <row r="2602" spans="1:28" ht="15">
      <c r="A2602" s="2" t="s">
        <v>9023</v>
      </c>
      <c r="B2602" s="23" t="s">
        <v>3475</v>
      </c>
      <c r="C2602" s="2" t="s">
        <v>14</v>
      </c>
      <c r="D2602" s="23" t="s">
        <v>2725</v>
      </c>
      <c r="E2602" s="2" t="s">
        <v>215</v>
      </c>
      <c r="F2602" s="23" t="s">
        <v>15</v>
      </c>
      <c r="G2602" s="23" t="s">
        <v>3477</v>
      </c>
      <c r="H2602" s="86" t="s">
        <v>3539</v>
      </c>
      <c r="I2602" s="2" t="s">
        <v>16</v>
      </c>
      <c r="J2602" s="81">
        <v>28.57</v>
      </c>
      <c r="K2602" s="76">
        <v>1.5</v>
      </c>
      <c r="L2602" s="80">
        <v>0.2</v>
      </c>
      <c r="M2602" s="78">
        <v>44931</v>
      </c>
      <c r="N2602" s="96" t="s">
        <v>6144</v>
      </c>
      <c r="O2602" s="23" t="s">
        <v>2621</v>
      </c>
      <c r="P2602" s="23" t="s">
        <v>3466</v>
      </c>
      <c r="Q2602" s="23" t="s">
        <v>3473</v>
      </c>
      <c r="R2602" s="23" t="str">
        <f t="shared" si="323"/>
        <v>OK-Canadian-16N-9W-32</v>
      </c>
      <c r="S2602" s="23" t="str">
        <f t="shared" si="320"/>
        <v>16N-9W-32</v>
      </c>
      <c r="T2602" s="23" t="str">
        <f t="shared" si="321"/>
        <v>16</v>
      </c>
      <c r="U2602" s="23" t="str">
        <f t="shared" si="324"/>
        <v>N</v>
      </c>
      <c r="V2602" s="23" t="str">
        <f t="shared" si="322"/>
        <v>9</v>
      </c>
      <c r="W2602" s="23" t="str">
        <f t="shared" si="325"/>
        <v>W</v>
      </c>
      <c r="X2602" s="23" t="str">
        <f t="shared" si="326"/>
        <v>OK</v>
      </c>
      <c r="Y2602" s="184" t="str">
        <f t="shared" si="327"/>
        <v>L0009665</v>
      </c>
      <c r="Z2602" s="28"/>
      <c r="AA2602" s="28"/>
      <c r="AB2602" s="23"/>
    </row>
    <row r="2603" spans="1:28" ht="15">
      <c r="A2603" s="23" t="s">
        <v>9024</v>
      </c>
      <c r="B2603" s="23" t="s">
        <v>3475</v>
      </c>
      <c r="C2603" s="2" t="s">
        <v>14</v>
      </c>
      <c r="D2603" s="23" t="s">
        <v>2726</v>
      </c>
      <c r="E2603" s="2" t="s">
        <v>955</v>
      </c>
      <c r="F2603" s="23" t="s">
        <v>15</v>
      </c>
      <c r="G2603" s="23" t="s">
        <v>3477</v>
      </c>
      <c r="H2603" s="86" t="s">
        <v>3539</v>
      </c>
      <c r="I2603" s="2" t="s">
        <v>16</v>
      </c>
      <c r="J2603" s="81">
        <v>85.88</v>
      </c>
      <c r="K2603" s="76">
        <v>1</v>
      </c>
      <c r="L2603" s="80">
        <v>0.2</v>
      </c>
      <c r="M2603" s="78">
        <v>41974</v>
      </c>
      <c r="N2603" s="96" t="s">
        <v>6145</v>
      </c>
      <c r="O2603" s="23" t="s">
        <v>135</v>
      </c>
      <c r="P2603" s="23" t="s">
        <v>3465</v>
      </c>
      <c r="Q2603" s="23" t="s">
        <v>3472</v>
      </c>
      <c r="R2603" s="23" t="str">
        <f t="shared" si="323"/>
        <v>OK-Canadian-15N-8W-8</v>
      </c>
      <c r="S2603" s="23" t="str">
        <f t="shared" si="320"/>
        <v>15N-8W-8</v>
      </c>
      <c r="T2603" s="23" t="str">
        <f t="shared" si="321"/>
        <v>15</v>
      </c>
      <c r="U2603" s="23" t="str">
        <f t="shared" si="324"/>
        <v>N</v>
      </c>
      <c r="V2603" s="23" t="str">
        <f t="shared" si="322"/>
        <v>8</v>
      </c>
      <c r="W2603" s="23" t="str">
        <f t="shared" si="325"/>
        <v>W</v>
      </c>
      <c r="X2603" s="23" t="str">
        <f t="shared" si="326"/>
        <v>OK</v>
      </c>
      <c r="Y2603" s="184" t="str">
        <f t="shared" si="327"/>
        <v>L0009666</v>
      </c>
      <c r="Z2603" s="28"/>
      <c r="AA2603" s="28"/>
      <c r="AB2603" s="23"/>
    </row>
    <row r="2604" spans="1:28" ht="15">
      <c r="A2604" s="2" t="s">
        <v>9025</v>
      </c>
      <c r="B2604" s="23" t="s">
        <v>3475</v>
      </c>
      <c r="C2604" s="2" t="s">
        <v>14</v>
      </c>
      <c r="D2604" s="23" t="s">
        <v>2727</v>
      </c>
      <c r="E2604" s="23" t="s">
        <v>2864</v>
      </c>
      <c r="F2604" s="23" t="s">
        <v>15</v>
      </c>
      <c r="G2604" s="23" t="s">
        <v>3477</v>
      </c>
      <c r="H2604" s="86" t="s">
        <v>3539</v>
      </c>
      <c r="I2604" s="2" t="s">
        <v>16</v>
      </c>
      <c r="J2604" s="81">
        <v>286.49</v>
      </c>
      <c r="K2604" s="76">
        <v>52.35</v>
      </c>
      <c r="L2604" s="80">
        <v>0.2</v>
      </c>
      <c r="M2604" s="78">
        <v>42002</v>
      </c>
      <c r="N2604" s="96" t="s">
        <v>3832</v>
      </c>
      <c r="O2604" s="23" t="s">
        <v>863</v>
      </c>
      <c r="P2604" s="23" t="s">
        <v>3466</v>
      </c>
      <c r="Q2604" s="23" t="s">
        <v>3473</v>
      </c>
      <c r="R2604" s="23" t="str">
        <f t="shared" si="323"/>
        <v>OK-Canadian-16N-9W-21</v>
      </c>
      <c r="S2604" s="23" t="str">
        <f t="shared" si="320"/>
        <v>16N-9W-21</v>
      </c>
      <c r="T2604" s="23" t="str">
        <f t="shared" si="321"/>
        <v>16</v>
      </c>
      <c r="U2604" s="23" t="str">
        <f t="shared" si="324"/>
        <v>N</v>
      </c>
      <c r="V2604" s="23" t="str">
        <f t="shared" si="322"/>
        <v>9</v>
      </c>
      <c r="W2604" s="23" t="str">
        <f t="shared" si="325"/>
        <v>W</v>
      </c>
      <c r="X2604" s="23" t="str">
        <f t="shared" si="326"/>
        <v>OK</v>
      </c>
      <c r="Y2604" s="184" t="str">
        <f t="shared" si="327"/>
        <v>L0009667</v>
      </c>
      <c r="Z2604" s="28"/>
      <c r="AA2604" s="28"/>
      <c r="AB2604" s="23"/>
    </row>
    <row r="2605" spans="1:28" ht="15">
      <c r="A2605" s="2" t="s">
        <v>9026</v>
      </c>
      <c r="B2605" s="23" t="s">
        <v>3475</v>
      </c>
      <c r="C2605" s="2" t="s">
        <v>14</v>
      </c>
      <c r="D2605" s="23" t="s">
        <v>2728</v>
      </c>
      <c r="E2605" s="23" t="s">
        <v>2207</v>
      </c>
      <c r="F2605" s="23" t="s">
        <v>15</v>
      </c>
      <c r="G2605" s="23" t="s">
        <v>3477</v>
      </c>
      <c r="H2605" s="86" t="s">
        <v>3539</v>
      </c>
      <c r="I2605" s="2" t="s">
        <v>16</v>
      </c>
      <c r="J2605" s="81">
        <v>293.75</v>
      </c>
      <c r="K2605" s="76">
        <v>15.79</v>
      </c>
      <c r="L2605" s="80">
        <v>0.2</v>
      </c>
      <c r="M2605" s="78">
        <v>42472</v>
      </c>
      <c r="N2605" s="96" t="s">
        <v>6146</v>
      </c>
      <c r="O2605" s="23" t="s">
        <v>863</v>
      </c>
      <c r="P2605" s="23" t="s">
        <v>3466</v>
      </c>
      <c r="Q2605" s="23" t="s">
        <v>3473</v>
      </c>
      <c r="R2605" s="23" t="str">
        <f t="shared" si="323"/>
        <v>OK-Canadian-16N-9W-21</v>
      </c>
      <c r="S2605" s="23" t="str">
        <f t="shared" si="320"/>
        <v>16N-9W-21</v>
      </c>
      <c r="T2605" s="23" t="str">
        <f t="shared" si="321"/>
        <v>16</v>
      </c>
      <c r="U2605" s="23" t="str">
        <f t="shared" si="324"/>
        <v>N</v>
      </c>
      <c r="V2605" s="23" t="str">
        <f t="shared" si="322"/>
        <v>9</v>
      </c>
      <c r="W2605" s="23" t="str">
        <f t="shared" si="325"/>
        <v>W</v>
      </c>
      <c r="X2605" s="23" t="str">
        <f t="shared" si="326"/>
        <v>OK</v>
      </c>
      <c r="Y2605" s="184" t="str">
        <f t="shared" si="327"/>
        <v>L0009668</v>
      </c>
      <c r="Z2605" s="28"/>
      <c r="AA2605" s="28"/>
      <c r="AB2605" s="23"/>
    </row>
    <row r="2606" spans="1:28" ht="15">
      <c r="A2606" s="23" t="s">
        <v>9027</v>
      </c>
      <c r="B2606" s="23" t="s">
        <v>3475</v>
      </c>
      <c r="C2606" s="2" t="s">
        <v>14</v>
      </c>
      <c r="D2606" s="23" t="s">
        <v>2729</v>
      </c>
      <c r="E2606" s="23" t="s">
        <v>2864</v>
      </c>
      <c r="F2606" s="23" t="s">
        <v>15</v>
      </c>
      <c r="G2606" s="23" t="s">
        <v>3477</v>
      </c>
      <c r="H2606" s="86" t="s">
        <v>3539</v>
      </c>
      <c r="I2606" s="2" t="s">
        <v>16</v>
      </c>
      <c r="J2606" s="81">
        <v>154.38</v>
      </c>
      <c r="K2606" s="76">
        <v>33</v>
      </c>
      <c r="L2606" s="80">
        <v>0.2</v>
      </c>
      <c r="M2606" s="78">
        <v>44992</v>
      </c>
      <c r="N2606" s="96" t="s">
        <v>5278</v>
      </c>
      <c r="O2606" s="23" t="s">
        <v>1933</v>
      </c>
      <c r="P2606" s="23" t="s">
        <v>3466</v>
      </c>
      <c r="Q2606" s="23" t="s">
        <v>3473</v>
      </c>
      <c r="R2606" s="23" t="str">
        <f t="shared" si="323"/>
        <v>OK-Canadian-16N-9W-23</v>
      </c>
      <c r="S2606" s="23" t="str">
        <f t="shared" si="320"/>
        <v>16N-9W-23</v>
      </c>
      <c r="T2606" s="23" t="str">
        <f t="shared" si="321"/>
        <v>16</v>
      </c>
      <c r="U2606" s="23" t="str">
        <f t="shared" si="324"/>
        <v>N</v>
      </c>
      <c r="V2606" s="23" t="str">
        <f t="shared" si="322"/>
        <v>9</v>
      </c>
      <c r="W2606" s="23" t="str">
        <f t="shared" si="325"/>
        <v>W</v>
      </c>
      <c r="X2606" s="23" t="str">
        <f t="shared" si="326"/>
        <v>OK</v>
      </c>
      <c r="Y2606" s="184" t="str">
        <f t="shared" si="327"/>
        <v>L0009669</v>
      </c>
      <c r="Z2606" s="28"/>
      <c r="AA2606" s="28"/>
      <c r="AB2606" s="23"/>
    </row>
    <row r="2607" spans="1:28" ht="15">
      <c r="A2607" s="2" t="s">
        <v>9028</v>
      </c>
      <c r="B2607" s="23" t="s">
        <v>3475</v>
      </c>
      <c r="C2607" s="2" t="s">
        <v>14</v>
      </c>
      <c r="D2607" s="23" t="s">
        <v>2730</v>
      </c>
      <c r="E2607" s="23" t="s">
        <v>3188</v>
      </c>
      <c r="F2607" s="23" t="s">
        <v>15</v>
      </c>
      <c r="G2607" s="23" t="s">
        <v>3477</v>
      </c>
      <c r="H2607" s="86" t="s">
        <v>3539</v>
      </c>
      <c r="I2607" s="2" t="s">
        <v>16</v>
      </c>
      <c r="J2607" s="81">
        <v>166.45</v>
      </c>
      <c r="K2607" s="76">
        <v>3.5</v>
      </c>
      <c r="L2607" s="80">
        <v>0.2</v>
      </c>
      <c r="M2607" s="78">
        <v>41988</v>
      </c>
      <c r="N2607" s="96" t="s">
        <v>6147</v>
      </c>
      <c r="O2607" s="23" t="s">
        <v>1933</v>
      </c>
      <c r="P2607" s="23" t="s">
        <v>3466</v>
      </c>
      <c r="Q2607" s="23" t="s">
        <v>3473</v>
      </c>
      <c r="R2607" s="23" t="str">
        <f t="shared" si="323"/>
        <v>OK-Canadian-16N-9W-23</v>
      </c>
      <c r="S2607" s="23" t="str">
        <f t="shared" si="320"/>
        <v>16N-9W-23</v>
      </c>
      <c r="T2607" s="23" t="str">
        <f t="shared" si="321"/>
        <v>16</v>
      </c>
      <c r="U2607" s="23" t="str">
        <f t="shared" si="324"/>
        <v>N</v>
      </c>
      <c r="V2607" s="23" t="str">
        <f t="shared" si="322"/>
        <v>9</v>
      </c>
      <c r="W2607" s="23" t="str">
        <f t="shared" si="325"/>
        <v>W</v>
      </c>
      <c r="X2607" s="23" t="str">
        <f t="shared" si="326"/>
        <v>OK</v>
      </c>
      <c r="Y2607" s="184" t="str">
        <f t="shared" si="327"/>
        <v>L0009670</v>
      </c>
      <c r="Z2607" s="28"/>
      <c r="AA2607" s="28"/>
      <c r="AB2607" s="23"/>
    </row>
    <row r="2608" spans="1:28" ht="15">
      <c r="A2608" s="2" t="s">
        <v>9029</v>
      </c>
      <c r="B2608" s="23" t="s">
        <v>3475</v>
      </c>
      <c r="C2608" s="2" t="s">
        <v>14</v>
      </c>
      <c r="D2608" s="23" t="s">
        <v>2731</v>
      </c>
      <c r="E2608" s="2" t="s">
        <v>1100</v>
      </c>
      <c r="F2608" s="23" t="s">
        <v>15</v>
      </c>
      <c r="G2608" s="23" t="s">
        <v>3477</v>
      </c>
      <c r="H2608" s="86" t="s">
        <v>3539</v>
      </c>
      <c r="I2608" s="2" t="s">
        <v>16</v>
      </c>
      <c r="J2608" s="81">
        <v>150.91999999999999</v>
      </c>
      <c r="K2608" s="76">
        <v>3.5</v>
      </c>
      <c r="L2608" s="80">
        <v>0.2</v>
      </c>
      <c r="M2608" s="78">
        <v>42002</v>
      </c>
      <c r="N2608" s="96" t="s">
        <v>6148</v>
      </c>
      <c r="O2608" s="23" t="s">
        <v>1933</v>
      </c>
      <c r="P2608" s="23" t="s">
        <v>3466</v>
      </c>
      <c r="Q2608" s="23" t="s">
        <v>3473</v>
      </c>
      <c r="R2608" s="23" t="str">
        <f t="shared" si="323"/>
        <v>OK-Canadian-16N-9W-23</v>
      </c>
      <c r="S2608" s="23" t="str">
        <f t="shared" si="320"/>
        <v>16N-9W-23</v>
      </c>
      <c r="T2608" s="23" t="str">
        <f t="shared" si="321"/>
        <v>16</v>
      </c>
      <c r="U2608" s="23" t="str">
        <f t="shared" si="324"/>
        <v>N</v>
      </c>
      <c r="V2608" s="23" t="str">
        <f t="shared" si="322"/>
        <v>9</v>
      </c>
      <c r="W2608" s="23" t="str">
        <f t="shared" si="325"/>
        <v>W</v>
      </c>
      <c r="X2608" s="23" t="str">
        <f t="shared" si="326"/>
        <v>OK</v>
      </c>
      <c r="Y2608" s="184" t="str">
        <f t="shared" si="327"/>
        <v>L0009671</v>
      </c>
      <c r="Z2608" s="28"/>
      <c r="AA2608" s="28"/>
      <c r="AB2608" s="23"/>
    </row>
    <row r="2609" spans="1:28" ht="15">
      <c r="A2609" s="23" t="s">
        <v>9030</v>
      </c>
      <c r="B2609" s="23" t="s">
        <v>3475</v>
      </c>
      <c r="C2609" s="2" t="s">
        <v>14</v>
      </c>
      <c r="D2609" s="23" t="s">
        <v>2732</v>
      </c>
      <c r="E2609" s="2" t="s">
        <v>1100</v>
      </c>
      <c r="F2609" s="23" t="s">
        <v>15</v>
      </c>
      <c r="G2609" s="23" t="s">
        <v>3477</v>
      </c>
      <c r="H2609" s="86" t="s">
        <v>3539</v>
      </c>
      <c r="I2609" s="2" t="s">
        <v>16</v>
      </c>
      <c r="J2609" s="81">
        <v>93.79</v>
      </c>
      <c r="K2609" s="76">
        <v>8.1300000000000008</v>
      </c>
      <c r="L2609" s="80">
        <v>0.2</v>
      </c>
      <c r="M2609" s="78">
        <v>42472</v>
      </c>
      <c r="N2609" s="96" t="s">
        <v>6149</v>
      </c>
      <c r="O2609" s="23" t="s">
        <v>956</v>
      </c>
      <c r="P2609" s="23" t="s">
        <v>3466</v>
      </c>
      <c r="Q2609" s="23" t="s">
        <v>3473</v>
      </c>
      <c r="R2609" s="23" t="str">
        <f t="shared" si="323"/>
        <v>OK-Canadian-16N-9W-28</v>
      </c>
      <c r="S2609" s="23" t="str">
        <f t="shared" si="320"/>
        <v>16N-9W-28</v>
      </c>
      <c r="T2609" s="23" t="str">
        <f t="shared" si="321"/>
        <v>16</v>
      </c>
      <c r="U2609" s="23" t="str">
        <f t="shared" si="324"/>
        <v>N</v>
      </c>
      <c r="V2609" s="23" t="str">
        <f t="shared" si="322"/>
        <v>9</v>
      </c>
      <c r="W2609" s="23" t="str">
        <f t="shared" si="325"/>
        <v>W</v>
      </c>
      <c r="X2609" s="23" t="str">
        <f t="shared" si="326"/>
        <v>OK</v>
      </c>
      <c r="Y2609" s="184" t="str">
        <f t="shared" si="327"/>
        <v>L0009672</v>
      </c>
      <c r="Z2609" s="28"/>
      <c r="AA2609" s="28"/>
      <c r="AB2609" s="23"/>
    </row>
    <row r="2610" spans="1:28" ht="15">
      <c r="A2610" s="2" t="s">
        <v>9031</v>
      </c>
      <c r="B2610" s="23" t="s">
        <v>3475</v>
      </c>
      <c r="C2610" s="2" t="s">
        <v>14</v>
      </c>
      <c r="D2610" s="23" t="s">
        <v>2733</v>
      </c>
      <c r="E2610" s="23" t="s">
        <v>3126</v>
      </c>
      <c r="F2610" s="23" t="s">
        <v>15</v>
      </c>
      <c r="G2610" s="23" t="s">
        <v>3477</v>
      </c>
      <c r="H2610" s="86" t="s">
        <v>3539</v>
      </c>
      <c r="I2610" s="2" t="s">
        <v>16</v>
      </c>
      <c r="J2610" s="81">
        <v>90.56</v>
      </c>
      <c r="K2610" s="76">
        <v>2.19</v>
      </c>
      <c r="L2610" s="80">
        <v>0.2</v>
      </c>
      <c r="M2610" s="78">
        <v>44992</v>
      </c>
      <c r="N2610" s="96" t="s">
        <v>6150</v>
      </c>
      <c r="O2610" s="23" t="s">
        <v>956</v>
      </c>
      <c r="P2610" s="23" t="s">
        <v>3466</v>
      </c>
      <c r="Q2610" s="23" t="s">
        <v>3473</v>
      </c>
      <c r="R2610" s="23" t="str">
        <f t="shared" si="323"/>
        <v>OK-Canadian-16N-9W-28</v>
      </c>
      <c r="S2610" s="23" t="str">
        <f t="shared" si="320"/>
        <v>16N-9W-28</v>
      </c>
      <c r="T2610" s="23" t="str">
        <f t="shared" si="321"/>
        <v>16</v>
      </c>
      <c r="U2610" s="23" t="str">
        <f t="shared" si="324"/>
        <v>N</v>
      </c>
      <c r="V2610" s="23" t="str">
        <f t="shared" si="322"/>
        <v>9</v>
      </c>
      <c r="W2610" s="23" t="str">
        <f t="shared" si="325"/>
        <v>W</v>
      </c>
      <c r="X2610" s="23" t="str">
        <f t="shared" si="326"/>
        <v>OK</v>
      </c>
      <c r="Y2610" s="184" t="str">
        <f t="shared" si="327"/>
        <v>L0009673</v>
      </c>
      <c r="Z2610" s="28"/>
      <c r="AA2610" s="28"/>
      <c r="AB2610" s="23"/>
    </row>
    <row r="2611" spans="1:28" ht="15">
      <c r="A2611" s="2" t="s">
        <v>9032</v>
      </c>
      <c r="B2611" s="23" t="s">
        <v>3475</v>
      </c>
      <c r="C2611" s="2" t="s">
        <v>14</v>
      </c>
      <c r="D2611" s="23" t="s">
        <v>2734</v>
      </c>
      <c r="E2611" s="2" t="s">
        <v>354</v>
      </c>
      <c r="F2611" s="23" t="s">
        <v>15</v>
      </c>
      <c r="G2611" s="23" t="s">
        <v>3477</v>
      </c>
      <c r="H2611" s="86" t="s">
        <v>3539</v>
      </c>
      <c r="I2611" s="2" t="s">
        <v>16</v>
      </c>
      <c r="J2611" s="81">
        <v>92.28</v>
      </c>
      <c r="K2611" s="76">
        <v>2.19</v>
      </c>
      <c r="L2611" s="80">
        <v>0.2</v>
      </c>
      <c r="M2611" s="78">
        <v>41988</v>
      </c>
      <c r="N2611" s="94" t="s">
        <v>6151</v>
      </c>
      <c r="O2611" s="23" t="s">
        <v>956</v>
      </c>
      <c r="P2611" s="23" t="s">
        <v>3466</v>
      </c>
      <c r="Q2611" s="23" t="s">
        <v>3473</v>
      </c>
      <c r="R2611" s="23" t="str">
        <f t="shared" si="323"/>
        <v>OK-Canadian-16N-9W-28</v>
      </c>
      <c r="S2611" s="23" t="str">
        <f t="shared" si="320"/>
        <v>16N-9W-28</v>
      </c>
      <c r="T2611" s="23" t="str">
        <f t="shared" si="321"/>
        <v>16</v>
      </c>
      <c r="U2611" s="23" t="str">
        <f t="shared" si="324"/>
        <v>N</v>
      </c>
      <c r="V2611" s="23" t="str">
        <f t="shared" si="322"/>
        <v>9</v>
      </c>
      <c r="W2611" s="23" t="str">
        <f t="shared" si="325"/>
        <v>W</v>
      </c>
      <c r="X2611" s="23" t="str">
        <f t="shared" si="326"/>
        <v>OK</v>
      </c>
      <c r="Y2611" s="184" t="str">
        <f t="shared" si="327"/>
        <v>L0009674</v>
      </c>
      <c r="Z2611" s="28"/>
      <c r="AA2611" s="28"/>
      <c r="AB2611" s="23"/>
    </row>
    <row r="2612" spans="1:28" ht="15">
      <c r="A2612" s="23" t="s">
        <v>9033</v>
      </c>
      <c r="B2612" s="23" t="s">
        <v>3475</v>
      </c>
      <c r="C2612" s="2" t="s">
        <v>14</v>
      </c>
      <c r="D2612" s="23" t="s">
        <v>2735</v>
      </c>
      <c r="E2612" s="23" t="s">
        <v>2276</v>
      </c>
      <c r="F2612" s="23" t="s">
        <v>15</v>
      </c>
      <c r="G2612" s="23" t="s">
        <v>3477</v>
      </c>
      <c r="H2612" s="86" t="s">
        <v>3539</v>
      </c>
      <c r="I2612" s="2" t="s">
        <v>16</v>
      </c>
      <c r="J2612" s="81">
        <v>75.12</v>
      </c>
      <c r="K2612" s="76">
        <v>40</v>
      </c>
      <c r="L2612" s="80">
        <v>0.2</v>
      </c>
      <c r="M2612" s="78">
        <v>42002</v>
      </c>
      <c r="N2612" s="96" t="s">
        <v>6152</v>
      </c>
      <c r="O2612" s="23" t="s">
        <v>538</v>
      </c>
      <c r="P2612" s="23" t="s">
        <v>3469</v>
      </c>
      <c r="Q2612" s="23" t="s">
        <v>3473</v>
      </c>
      <c r="R2612" s="23" t="str">
        <f t="shared" si="323"/>
        <v>OK-Canadian-12N-9W-16</v>
      </c>
      <c r="S2612" s="23" t="str">
        <f t="shared" si="320"/>
        <v>12N-9W-16</v>
      </c>
      <c r="T2612" s="23" t="str">
        <f t="shared" si="321"/>
        <v>12</v>
      </c>
      <c r="U2612" s="23" t="str">
        <f t="shared" si="324"/>
        <v>N</v>
      </c>
      <c r="V2612" s="23" t="str">
        <f t="shared" si="322"/>
        <v>9</v>
      </c>
      <c r="W2612" s="23" t="str">
        <f t="shared" si="325"/>
        <v>W</v>
      </c>
      <c r="X2612" s="23" t="str">
        <f t="shared" si="326"/>
        <v>OK</v>
      </c>
      <c r="Y2612" s="184" t="str">
        <f t="shared" si="327"/>
        <v>L0009675</v>
      </c>
      <c r="Z2612" s="28"/>
      <c r="AA2612" s="28"/>
      <c r="AB2612" s="23"/>
    </row>
    <row r="2613" spans="1:28" ht="15">
      <c r="A2613" s="2" t="s">
        <v>9034</v>
      </c>
      <c r="B2613" s="23" t="s">
        <v>3475</v>
      </c>
      <c r="C2613" s="2" t="s">
        <v>14</v>
      </c>
      <c r="D2613" s="23" t="s">
        <v>2736</v>
      </c>
      <c r="E2613" s="2" t="s">
        <v>506</v>
      </c>
      <c r="F2613" s="23" t="s">
        <v>15</v>
      </c>
      <c r="G2613" s="23" t="s">
        <v>3477</v>
      </c>
      <c r="H2613" s="86" t="s">
        <v>3539</v>
      </c>
      <c r="I2613" s="2" t="s">
        <v>16</v>
      </c>
      <c r="J2613" s="81">
        <v>76.239999999999995</v>
      </c>
      <c r="K2613" s="76">
        <v>3.5</v>
      </c>
      <c r="L2613" s="80">
        <v>0.2</v>
      </c>
      <c r="M2613" s="78">
        <v>42472</v>
      </c>
      <c r="N2613" s="96" t="s">
        <v>6153</v>
      </c>
      <c r="O2613" s="23" t="s">
        <v>1930</v>
      </c>
      <c r="P2613" s="23" t="s">
        <v>3469</v>
      </c>
      <c r="Q2613" s="23" t="s">
        <v>3473</v>
      </c>
      <c r="R2613" s="23" t="str">
        <f t="shared" si="323"/>
        <v>OK-Canadian-12N-9W-27</v>
      </c>
      <c r="S2613" s="23" t="str">
        <f t="shared" si="320"/>
        <v>12N-9W-27</v>
      </c>
      <c r="T2613" s="23" t="str">
        <f t="shared" si="321"/>
        <v>12</v>
      </c>
      <c r="U2613" s="23" t="str">
        <f t="shared" si="324"/>
        <v>N</v>
      </c>
      <c r="V2613" s="23" t="str">
        <f t="shared" si="322"/>
        <v>9</v>
      </c>
      <c r="W2613" s="23" t="str">
        <f t="shared" si="325"/>
        <v>W</v>
      </c>
      <c r="X2613" s="23" t="str">
        <f t="shared" si="326"/>
        <v>OK</v>
      </c>
      <c r="Y2613" s="184" t="str">
        <f t="shared" si="327"/>
        <v>L0009676</v>
      </c>
      <c r="Z2613" s="28"/>
      <c r="AA2613" s="28"/>
      <c r="AB2613" s="23"/>
    </row>
    <row r="2614" spans="1:28" ht="15">
      <c r="A2614" s="2" t="s">
        <v>9035</v>
      </c>
      <c r="B2614" s="23" t="s">
        <v>3475</v>
      </c>
      <c r="C2614" s="2" t="s">
        <v>14</v>
      </c>
      <c r="D2614" s="23" t="s">
        <v>2737</v>
      </c>
      <c r="E2614" s="2" t="s">
        <v>766</v>
      </c>
      <c r="F2614" s="23" t="s">
        <v>15</v>
      </c>
      <c r="G2614" s="23" t="s">
        <v>3477</v>
      </c>
      <c r="H2614" s="86" t="s">
        <v>3539</v>
      </c>
      <c r="I2614" s="2" t="s">
        <v>16</v>
      </c>
      <c r="J2614" s="81">
        <v>82.2</v>
      </c>
      <c r="K2614" s="76">
        <v>3.5</v>
      </c>
      <c r="L2614" s="80">
        <v>0.2</v>
      </c>
      <c r="M2614" s="78">
        <v>44992</v>
      </c>
      <c r="N2614" s="96" t="s">
        <v>6154</v>
      </c>
      <c r="O2614" s="23" t="s">
        <v>1930</v>
      </c>
      <c r="P2614" s="23" t="s">
        <v>3469</v>
      </c>
      <c r="Q2614" s="23" t="s">
        <v>3473</v>
      </c>
      <c r="R2614" s="23" t="str">
        <f t="shared" si="323"/>
        <v>OK-Canadian-12N-9W-27</v>
      </c>
      <c r="S2614" s="23" t="str">
        <f t="shared" si="320"/>
        <v>12N-9W-27</v>
      </c>
      <c r="T2614" s="23" t="str">
        <f t="shared" si="321"/>
        <v>12</v>
      </c>
      <c r="U2614" s="23" t="str">
        <f t="shared" si="324"/>
        <v>N</v>
      </c>
      <c r="V2614" s="23" t="str">
        <f t="shared" si="322"/>
        <v>9</v>
      </c>
      <c r="W2614" s="23" t="str">
        <f t="shared" si="325"/>
        <v>W</v>
      </c>
      <c r="X2614" s="23" t="str">
        <f t="shared" si="326"/>
        <v>OK</v>
      </c>
      <c r="Y2614" s="184" t="str">
        <f t="shared" si="327"/>
        <v>L0009677</v>
      </c>
      <c r="Z2614" s="28"/>
      <c r="AA2614" s="28"/>
      <c r="AB2614" s="23"/>
    </row>
    <row r="2615" spans="1:28" ht="15">
      <c r="A2615" s="23" t="s">
        <v>9036</v>
      </c>
      <c r="B2615" s="23" t="s">
        <v>3475</v>
      </c>
      <c r="C2615" s="2" t="s">
        <v>14</v>
      </c>
      <c r="D2615" s="23" t="s">
        <v>2738</v>
      </c>
      <c r="E2615" s="23" t="s">
        <v>2692</v>
      </c>
      <c r="F2615" s="23" t="s">
        <v>15</v>
      </c>
      <c r="G2615" s="23" t="s">
        <v>3477</v>
      </c>
      <c r="H2615" s="86" t="s">
        <v>3539</v>
      </c>
      <c r="I2615" s="2" t="s">
        <v>16</v>
      </c>
      <c r="J2615" s="81">
        <v>28.51</v>
      </c>
      <c r="K2615" s="76">
        <v>17.5</v>
      </c>
      <c r="L2615" s="80">
        <v>0.1875</v>
      </c>
      <c r="M2615" s="78">
        <v>41998</v>
      </c>
      <c r="N2615" s="96" t="s">
        <v>6155</v>
      </c>
      <c r="O2615" s="23" t="s">
        <v>177</v>
      </c>
      <c r="P2615" s="23" t="s">
        <v>3466</v>
      </c>
      <c r="Q2615" s="23" t="s">
        <v>3471</v>
      </c>
      <c r="R2615" s="23" t="str">
        <f t="shared" si="323"/>
        <v>OK-Canadian-16N-7W-18</v>
      </c>
      <c r="S2615" s="23" t="str">
        <f t="shared" si="320"/>
        <v>16N-7W-18</v>
      </c>
      <c r="T2615" s="23" t="str">
        <f t="shared" si="321"/>
        <v>16</v>
      </c>
      <c r="U2615" s="23" t="str">
        <f t="shared" si="324"/>
        <v>N</v>
      </c>
      <c r="V2615" s="23" t="str">
        <f t="shared" si="322"/>
        <v>7</v>
      </c>
      <c r="W2615" s="23" t="str">
        <f t="shared" si="325"/>
        <v>W</v>
      </c>
      <c r="X2615" s="23" t="str">
        <f t="shared" si="326"/>
        <v>OK</v>
      </c>
      <c r="Y2615" s="184" t="str">
        <f t="shared" si="327"/>
        <v>L0009678</v>
      </c>
      <c r="Z2615" s="28"/>
      <c r="AA2615" s="28"/>
      <c r="AB2615" s="23"/>
    </row>
    <row r="2616" spans="1:28" ht="15">
      <c r="A2616" s="2" t="s">
        <v>9037</v>
      </c>
      <c r="B2616" s="23" t="s">
        <v>3475</v>
      </c>
      <c r="C2616" s="2" t="s">
        <v>14</v>
      </c>
      <c r="D2616" s="23" t="s">
        <v>2170</v>
      </c>
      <c r="E2616" s="2" t="s">
        <v>1327</v>
      </c>
      <c r="F2616" s="23" t="s">
        <v>15</v>
      </c>
      <c r="G2616" s="23" t="s">
        <v>3477</v>
      </c>
      <c r="H2616" s="86" t="s">
        <v>3539</v>
      </c>
      <c r="I2616" s="2" t="s">
        <v>16</v>
      </c>
      <c r="J2616" s="81">
        <v>163.33000000000001</v>
      </c>
      <c r="K2616" s="76">
        <v>21.88</v>
      </c>
      <c r="L2616" s="80">
        <v>0.125</v>
      </c>
      <c r="M2616" s="78">
        <v>42015</v>
      </c>
      <c r="N2616" s="96" t="s">
        <v>6156</v>
      </c>
      <c r="O2616" s="23" t="s">
        <v>233</v>
      </c>
      <c r="P2616" s="23" t="s">
        <v>3466</v>
      </c>
      <c r="Q2616" s="23" t="s">
        <v>3471</v>
      </c>
      <c r="R2616" s="23" t="str">
        <f t="shared" si="323"/>
        <v>OK-Canadian-16N-7W-19</v>
      </c>
      <c r="S2616" s="23" t="str">
        <f t="shared" si="320"/>
        <v>16N-7W-19</v>
      </c>
      <c r="T2616" s="23" t="str">
        <f t="shared" si="321"/>
        <v>16</v>
      </c>
      <c r="U2616" s="23" t="str">
        <f t="shared" si="324"/>
        <v>N</v>
      </c>
      <c r="V2616" s="23" t="str">
        <f t="shared" si="322"/>
        <v>7</v>
      </c>
      <c r="W2616" s="23" t="str">
        <f t="shared" si="325"/>
        <v>W</v>
      </c>
      <c r="X2616" s="23" t="str">
        <f t="shared" si="326"/>
        <v>OK</v>
      </c>
      <c r="Y2616" s="184" t="str">
        <f t="shared" si="327"/>
        <v>L0009679</v>
      </c>
      <c r="Z2616" s="28"/>
      <c r="AA2616" s="28"/>
      <c r="AB2616" s="23"/>
    </row>
    <row r="2617" spans="1:28" ht="15">
      <c r="A2617" s="2" t="s">
        <v>9038</v>
      </c>
      <c r="B2617" s="23" t="s">
        <v>3475</v>
      </c>
      <c r="C2617" s="2" t="s">
        <v>14</v>
      </c>
      <c r="D2617" s="23" t="s">
        <v>2739</v>
      </c>
      <c r="E2617" s="2" t="s">
        <v>215</v>
      </c>
      <c r="F2617" s="23" t="s">
        <v>15</v>
      </c>
      <c r="G2617" s="23" t="s">
        <v>3477</v>
      </c>
      <c r="H2617" s="86" t="s">
        <v>3539</v>
      </c>
      <c r="I2617" s="2" t="s">
        <v>16</v>
      </c>
      <c r="J2617" s="81">
        <v>74.36</v>
      </c>
      <c r="K2617" s="76">
        <v>20</v>
      </c>
      <c r="L2617" s="80">
        <v>0.125</v>
      </c>
      <c r="M2617" s="78">
        <v>42481</v>
      </c>
      <c r="N2617" s="96" t="s">
        <v>5492</v>
      </c>
      <c r="O2617" s="23" t="s">
        <v>2607</v>
      </c>
      <c r="P2617" s="23" t="s">
        <v>3469</v>
      </c>
      <c r="Q2617" s="23" t="s">
        <v>3473</v>
      </c>
      <c r="R2617" s="23" t="str">
        <f t="shared" si="323"/>
        <v>OK-Canadian-12N-9W-26</v>
      </c>
      <c r="S2617" s="23" t="str">
        <f t="shared" si="320"/>
        <v>12N-9W-26</v>
      </c>
      <c r="T2617" s="23" t="str">
        <f t="shared" si="321"/>
        <v>12</v>
      </c>
      <c r="U2617" s="23" t="str">
        <f t="shared" si="324"/>
        <v>N</v>
      </c>
      <c r="V2617" s="23" t="str">
        <f t="shared" si="322"/>
        <v>9</v>
      </c>
      <c r="W2617" s="23" t="str">
        <f t="shared" si="325"/>
        <v>W</v>
      </c>
      <c r="X2617" s="23" t="str">
        <f t="shared" si="326"/>
        <v>OK</v>
      </c>
      <c r="Y2617" s="184" t="str">
        <f t="shared" si="327"/>
        <v>L0009680</v>
      </c>
      <c r="Z2617" s="28"/>
      <c r="AA2617" s="28"/>
      <c r="AB2617" s="23"/>
    </row>
    <row r="2618" spans="1:28" ht="15">
      <c r="A2618" s="23" t="s">
        <v>9039</v>
      </c>
      <c r="B2618" s="23" t="s">
        <v>3475</v>
      </c>
      <c r="C2618" s="2" t="s">
        <v>14</v>
      </c>
      <c r="D2618" s="23" t="s">
        <v>2740</v>
      </c>
      <c r="E2618" s="2" t="s">
        <v>774</v>
      </c>
      <c r="F2618" s="23" t="s">
        <v>15</v>
      </c>
      <c r="G2618" s="23" t="s">
        <v>3477</v>
      </c>
      <c r="H2618" s="86" t="s">
        <v>3539</v>
      </c>
      <c r="I2618" s="2" t="s">
        <v>16</v>
      </c>
      <c r="J2618" s="81">
        <v>79.040000000000006</v>
      </c>
      <c r="K2618" s="76">
        <v>11.21</v>
      </c>
      <c r="L2618" s="80">
        <v>0.2</v>
      </c>
      <c r="M2618" s="78">
        <v>45002</v>
      </c>
      <c r="N2618" s="94" t="s">
        <v>6157</v>
      </c>
      <c r="O2618" s="23" t="s">
        <v>1930</v>
      </c>
      <c r="P2618" s="23" t="s">
        <v>3469</v>
      </c>
      <c r="Q2618" s="23" t="s">
        <v>3473</v>
      </c>
      <c r="R2618" s="23" t="str">
        <f t="shared" si="323"/>
        <v>OK-Canadian-12N-9W-27</v>
      </c>
      <c r="S2618" s="23" t="str">
        <f t="shared" si="320"/>
        <v>12N-9W-27</v>
      </c>
      <c r="T2618" s="23" t="str">
        <f t="shared" si="321"/>
        <v>12</v>
      </c>
      <c r="U2618" s="23" t="str">
        <f t="shared" si="324"/>
        <v>N</v>
      </c>
      <c r="V2618" s="23" t="str">
        <f t="shared" si="322"/>
        <v>9</v>
      </c>
      <c r="W2618" s="23" t="str">
        <f t="shared" si="325"/>
        <v>W</v>
      </c>
      <c r="X2618" s="23" t="str">
        <f t="shared" si="326"/>
        <v>OK</v>
      </c>
      <c r="Y2618" s="184" t="str">
        <f t="shared" si="327"/>
        <v>L0009681</v>
      </c>
      <c r="Z2618" s="28"/>
      <c r="AA2618" s="28"/>
      <c r="AB2618" s="23"/>
    </row>
    <row r="2619" spans="1:28" ht="15">
      <c r="A2619" s="2" t="s">
        <v>9040</v>
      </c>
      <c r="B2619" s="23" t="s">
        <v>3475</v>
      </c>
      <c r="C2619" s="2" t="s">
        <v>14</v>
      </c>
      <c r="D2619" s="23" t="s">
        <v>2741</v>
      </c>
      <c r="E2619" s="2" t="s">
        <v>1177</v>
      </c>
      <c r="F2619" s="23" t="s">
        <v>15</v>
      </c>
      <c r="G2619" s="23" t="s">
        <v>3477</v>
      </c>
      <c r="H2619" s="86" t="s">
        <v>3539</v>
      </c>
      <c r="I2619" s="2" t="s">
        <v>16</v>
      </c>
      <c r="J2619" s="81">
        <v>149.79</v>
      </c>
      <c r="K2619" s="76">
        <v>40</v>
      </c>
      <c r="L2619" s="80">
        <v>0.1875</v>
      </c>
      <c r="M2619" s="78">
        <v>42004</v>
      </c>
      <c r="N2619" s="96" t="s">
        <v>4289</v>
      </c>
      <c r="O2619" s="23" t="s">
        <v>956</v>
      </c>
      <c r="P2619" s="23" t="s">
        <v>3469</v>
      </c>
      <c r="Q2619" s="23" t="s">
        <v>3473</v>
      </c>
      <c r="R2619" s="23" t="str">
        <f t="shared" si="323"/>
        <v>OK-Canadian-12N-9W-28</v>
      </c>
      <c r="S2619" s="23" t="str">
        <f t="shared" si="320"/>
        <v>12N-9W-28</v>
      </c>
      <c r="T2619" s="23" t="str">
        <f t="shared" si="321"/>
        <v>12</v>
      </c>
      <c r="U2619" s="23" t="str">
        <f t="shared" si="324"/>
        <v>N</v>
      </c>
      <c r="V2619" s="23" t="str">
        <f t="shared" si="322"/>
        <v>9</v>
      </c>
      <c r="W2619" s="23" t="str">
        <f t="shared" si="325"/>
        <v>W</v>
      </c>
      <c r="X2619" s="23" t="str">
        <f t="shared" si="326"/>
        <v>OK</v>
      </c>
      <c r="Y2619" s="184" t="str">
        <f t="shared" si="327"/>
        <v>L0009682</v>
      </c>
      <c r="Z2619" s="28"/>
      <c r="AA2619" s="28"/>
      <c r="AB2619" s="23"/>
    </row>
    <row r="2620" spans="1:28" ht="15">
      <c r="A2620" s="2" t="s">
        <v>9041</v>
      </c>
      <c r="B2620" s="23" t="s">
        <v>3475</v>
      </c>
      <c r="C2620" s="2" t="s">
        <v>14</v>
      </c>
      <c r="D2620" s="23" t="s">
        <v>2742</v>
      </c>
      <c r="E2620" s="23" t="s">
        <v>2692</v>
      </c>
      <c r="F2620" s="23" t="s">
        <v>15</v>
      </c>
      <c r="G2620" s="23" t="s">
        <v>3477</v>
      </c>
      <c r="H2620" s="86" t="s">
        <v>3539</v>
      </c>
      <c r="I2620" s="2" t="s">
        <v>16</v>
      </c>
      <c r="J2620" s="81">
        <v>82.02</v>
      </c>
      <c r="K2620" s="76">
        <v>15</v>
      </c>
      <c r="L2620" s="80">
        <v>0.125</v>
      </c>
      <c r="M2620" s="78">
        <v>42010</v>
      </c>
      <c r="N2620" s="96" t="s">
        <v>4290</v>
      </c>
      <c r="O2620" s="23" t="s">
        <v>280</v>
      </c>
      <c r="P2620" s="23" t="s">
        <v>3465</v>
      </c>
      <c r="Q2620" s="23" t="s">
        <v>3473</v>
      </c>
      <c r="R2620" s="23" t="str">
        <f t="shared" si="323"/>
        <v>OK-Canadian-15N-9W-14</v>
      </c>
      <c r="S2620" s="23" t="str">
        <f t="shared" si="320"/>
        <v>15N-9W-14</v>
      </c>
      <c r="T2620" s="23" t="str">
        <f t="shared" si="321"/>
        <v>15</v>
      </c>
      <c r="U2620" s="23" t="str">
        <f t="shared" si="324"/>
        <v>N</v>
      </c>
      <c r="V2620" s="23" t="str">
        <f t="shared" si="322"/>
        <v>9</v>
      </c>
      <c r="W2620" s="23" t="str">
        <f t="shared" si="325"/>
        <v>W</v>
      </c>
      <c r="X2620" s="23" t="str">
        <f t="shared" si="326"/>
        <v>OK</v>
      </c>
      <c r="Y2620" s="184" t="str">
        <f t="shared" si="327"/>
        <v>L0009683</v>
      </c>
      <c r="Z2620" s="28"/>
      <c r="AA2620" s="28"/>
      <c r="AB2620" s="23"/>
    </row>
    <row r="2621" spans="1:28" ht="15">
      <c r="A2621" s="23" t="s">
        <v>9042</v>
      </c>
      <c r="B2621" s="23" t="s">
        <v>3475</v>
      </c>
      <c r="C2621" s="2" t="s">
        <v>14</v>
      </c>
      <c r="D2621" s="23" t="s">
        <v>2743</v>
      </c>
      <c r="E2621" s="2" t="s">
        <v>955</v>
      </c>
      <c r="F2621" s="23" t="s">
        <v>15</v>
      </c>
      <c r="G2621" s="23" t="s">
        <v>3477</v>
      </c>
      <c r="H2621" s="86" t="s">
        <v>3539</v>
      </c>
      <c r="I2621" s="2" t="s">
        <v>16</v>
      </c>
      <c r="J2621" s="81">
        <v>164.63</v>
      </c>
      <c r="K2621" s="76">
        <v>20</v>
      </c>
      <c r="L2621" s="80">
        <v>0.2</v>
      </c>
      <c r="M2621" s="78">
        <v>42482</v>
      </c>
      <c r="N2621" s="96" t="s">
        <v>6158</v>
      </c>
      <c r="O2621" s="23" t="s">
        <v>863</v>
      </c>
      <c r="P2621" s="23" t="s">
        <v>3466</v>
      </c>
      <c r="Q2621" s="23" t="s">
        <v>3473</v>
      </c>
      <c r="R2621" s="23" t="str">
        <f t="shared" si="323"/>
        <v>OK-Canadian-16N-9W-21</v>
      </c>
      <c r="S2621" s="23" t="str">
        <f t="shared" si="320"/>
        <v>16N-9W-21</v>
      </c>
      <c r="T2621" s="23" t="str">
        <f t="shared" si="321"/>
        <v>16</v>
      </c>
      <c r="U2621" s="23" t="str">
        <f t="shared" si="324"/>
        <v>N</v>
      </c>
      <c r="V2621" s="23" t="str">
        <f t="shared" si="322"/>
        <v>9</v>
      </c>
      <c r="W2621" s="23" t="str">
        <f t="shared" si="325"/>
        <v>W</v>
      </c>
      <c r="X2621" s="23" t="str">
        <f t="shared" si="326"/>
        <v>OK</v>
      </c>
      <c r="Y2621" s="184" t="str">
        <f t="shared" si="327"/>
        <v>L0009684</v>
      </c>
      <c r="Z2621" s="28"/>
      <c r="AA2621" s="28"/>
      <c r="AB2621" s="23"/>
    </row>
    <row r="2622" spans="1:28" ht="15">
      <c r="A2622" s="2" t="s">
        <v>9043</v>
      </c>
      <c r="B2622" s="23" t="s">
        <v>3475</v>
      </c>
      <c r="C2622" s="2" t="s">
        <v>14</v>
      </c>
      <c r="D2622" s="23" t="s">
        <v>2744</v>
      </c>
      <c r="E2622" s="23" t="s">
        <v>3126</v>
      </c>
      <c r="F2622" s="23" t="s">
        <v>15</v>
      </c>
      <c r="G2622" s="23" t="s">
        <v>3477</v>
      </c>
      <c r="H2622" s="86" t="s">
        <v>3539</v>
      </c>
      <c r="I2622" s="2" t="s">
        <v>16</v>
      </c>
      <c r="J2622" s="81">
        <v>308.14</v>
      </c>
      <c r="K2622" s="76">
        <v>26.88</v>
      </c>
      <c r="L2622" s="80">
        <v>0.1875</v>
      </c>
      <c r="M2622" s="78">
        <v>44985</v>
      </c>
      <c r="N2622" s="96" t="s">
        <v>6159</v>
      </c>
      <c r="O2622" s="23" t="s">
        <v>863</v>
      </c>
      <c r="P2622" s="23" t="s">
        <v>3466</v>
      </c>
      <c r="Q2622" s="23" t="s">
        <v>3473</v>
      </c>
      <c r="R2622" s="23" t="str">
        <f t="shared" si="323"/>
        <v>OK-Canadian-16N-9W-21</v>
      </c>
      <c r="S2622" s="23" t="str">
        <f t="shared" si="320"/>
        <v>16N-9W-21</v>
      </c>
      <c r="T2622" s="23" t="str">
        <f t="shared" si="321"/>
        <v>16</v>
      </c>
      <c r="U2622" s="23" t="str">
        <f t="shared" si="324"/>
        <v>N</v>
      </c>
      <c r="V2622" s="23" t="str">
        <f t="shared" si="322"/>
        <v>9</v>
      </c>
      <c r="W2622" s="23" t="str">
        <f t="shared" si="325"/>
        <v>W</v>
      </c>
      <c r="X2622" s="23" t="str">
        <f t="shared" si="326"/>
        <v>OK</v>
      </c>
      <c r="Y2622" s="184" t="str">
        <f t="shared" si="327"/>
        <v>L0009685</v>
      </c>
      <c r="Z2622" s="28"/>
      <c r="AA2622" s="28"/>
      <c r="AB2622" s="23"/>
    </row>
    <row r="2623" spans="1:28" ht="15">
      <c r="A2623" s="2" t="s">
        <v>9044</v>
      </c>
      <c r="B2623" s="23" t="s">
        <v>3475</v>
      </c>
      <c r="C2623" s="2" t="s">
        <v>14</v>
      </c>
      <c r="D2623" s="23" t="s">
        <v>2745</v>
      </c>
      <c r="E2623" s="23" t="s">
        <v>2207</v>
      </c>
      <c r="F2623" s="23" t="s">
        <v>15</v>
      </c>
      <c r="G2623" s="23" t="s">
        <v>3477</v>
      </c>
      <c r="H2623" s="86" t="s">
        <v>3539</v>
      </c>
      <c r="I2623" s="2" t="s">
        <v>16</v>
      </c>
      <c r="J2623" s="81">
        <v>164.28</v>
      </c>
      <c r="K2623" s="76">
        <v>5</v>
      </c>
      <c r="L2623" s="80">
        <v>0.1875</v>
      </c>
      <c r="M2623" s="78">
        <v>41981</v>
      </c>
      <c r="N2623" s="96" t="s">
        <v>6158</v>
      </c>
      <c r="O2623" s="23" t="s">
        <v>1933</v>
      </c>
      <c r="P2623" s="23" t="s">
        <v>3466</v>
      </c>
      <c r="Q2623" s="23" t="s">
        <v>3473</v>
      </c>
      <c r="R2623" s="23" t="str">
        <f t="shared" si="323"/>
        <v>OK-Canadian-16N-9W-23</v>
      </c>
      <c r="S2623" s="23" t="str">
        <f t="shared" si="320"/>
        <v>16N-9W-23</v>
      </c>
      <c r="T2623" s="23" t="str">
        <f t="shared" si="321"/>
        <v>16</v>
      </c>
      <c r="U2623" s="23" t="str">
        <f t="shared" si="324"/>
        <v>N</v>
      </c>
      <c r="V2623" s="23" t="str">
        <f t="shared" si="322"/>
        <v>9</v>
      </c>
      <c r="W2623" s="23" t="str">
        <f t="shared" si="325"/>
        <v>W</v>
      </c>
      <c r="X2623" s="23" t="str">
        <f t="shared" si="326"/>
        <v>OK</v>
      </c>
      <c r="Y2623" s="184" t="str">
        <f t="shared" si="327"/>
        <v>L0009686</v>
      </c>
      <c r="Z2623" s="28"/>
      <c r="AA2623" s="28"/>
      <c r="AB2623" s="23"/>
    </row>
    <row r="2624" spans="1:28" ht="15">
      <c r="A2624" s="23" t="s">
        <v>9045</v>
      </c>
      <c r="B2624" s="23" t="s">
        <v>3475</v>
      </c>
      <c r="C2624" s="2" t="s">
        <v>14</v>
      </c>
      <c r="D2624" s="23" t="s">
        <v>2746</v>
      </c>
      <c r="E2624" s="2" t="s">
        <v>354</v>
      </c>
      <c r="F2624" s="23" t="s">
        <v>15</v>
      </c>
      <c r="G2624" s="23" t="s">
        <v>3477</v>
      </c>
      <c r="H2624" s="86" t="s">
        <v>3539</v>
      </c>
      <c r="I2624" s="2" t="s">
        <v>16</v>
      </c>
      <c r="J2624" s="81">
        <v>10.11</v>
      </c>
      <c r="K2624" s="76">
        <v>2.5</v>
      </c>
      <c r="L2624" s="80">
        <v>0.2</v>
      </c>
      <c r="M2624" s="78">
        <v>42012</v>
      </c>
      <c r="N2624" s="96" t="s">
        <v>6160</v>
      </c>
      <c r="O2624" s="23" t="s">
        <v>2621</v>
      </c>
      <c r="P2624" s="23" t="s">
        <v>3466</v>
      </c>
      <c r="Q2624" s="23" t="s">
        <v>3473</v>
      </c>
      <c r="R2624" s="23" t="str">
        <f t="shared" si="323"/>
        <v>OK-Canadian-16N-9W-32</v>
      </c>
      <c r="S2624" s="23" t="str">
        <f t="shared" si="320"/>
        <v>16N-9W-32</v>
      </c>
      <c r="T2624" s="23" t="str">
        <f t="shared" si="321"/>
        <v>16</v>
      </c>
      <c r="U2624" s="23" t="str">
        <f t="shared" si="324"/>
        <v>N</v>
      </c>
      <c r="V2624" s="23" t="str">
        <f t="shared" si="322"/>
        <v>9</v>
      </c>
      <c r="W2624" s="23" t="str">
        <f t="shared" si="325"/>
        <v>W</v>
      </c>
      <c r="X2624" s="23" t="str">
        <f t="shared" si="326"/>
        <v>OK</v>
      </c>
      <c r="Y2624" s="184" t="str">
        <f t="shared" si="327"/>
        <v>L0009687</v>
      </c>
      <c r="Z2624" s="28"/>
      <c r="AA2624" s="28"/>
      <c r="AB2624" s="23"/>
    </row>
    <row r="2625" spans="1:28" ht="15">
      <c r="A2625" s="2" t="s">
        <v>9046</v>
      </c>
      <c r="B2625" s="23" t="s">
        <v>3475</v>
      </c>
      <c r="C2625" s="2" t="s">
        <v>14</v>
      </c>
      <c r="D2625" s="23" t="s">
        <v>2747</v>
      </c>
      <c r="E2625" s="2" t="s">
        <v>1327</v>
      </c>
      <c r="F2625" s="23" t="s">
        <v>15</v>
      </c>
      <c r="G2625" s="23" t="s">
        <v>3477</v>
      </c>
      <c r="H2625" s="86" t="s">
        <v>3539</v>
      </c>
      <c r="I2625" s="2" t="s">
        <v>16</v>
      </c>
      <c r="J2625" s="81">
        <v>116.5</v>
      </c>
      <c r="K2625" s="76">
        <v>20</v>
      </c>
      <c r="L2625" s="80">
        <v>0.125</v>
      </c>
      <c r="M2625" s="78">
        <v>42485</v>
      </c>
      <c r="N2625" s="96" t="s">
        <v>5481</v>
      </c>
      <c r="O2625" s="23" t="s">
        <v>2629</v>
      </c>
      <c r="P2625" s="23" t="s">
        <v>3466</v>
      </c>
      <c r="Q2625" s="23" t="s">
        <v>3473</v>
      </c>
      <c r="R2625" s="23" t="str">
        <f t="shared" si="323"/>
        <v>OK-Canadian-16N-9W-33</v>
      </c>
      <c r="S2625" s="23" t="str">
        <f t="shared" si="320"/>
        <v>16N-9W-33</v>
      </c>
      <c r="T2625" s="23" t="str">
        <f t="shared" si="321"/>
        <v>16</v>
      </c>
      <c r="U2625" s="23" t="str">
        <f t="shared" si="324"/>
        <v>N</v>
      </c>
      <c r="V2625" s="23" t="str">
        <f t="shared" si="322"/>
        <v>9</v>
      </c>
      <c r="W2625" s="23" t="str">
        <f t="shared" si="325"/>
        <v>W</v>
      </c>
      <c r="X2625" s="23" t="str">
        <f t="shared" si="326"/>
        <v>OK</v>
      </c>
      <c r="Y2625" s="184" t="str">
        <f t="shared" si="327"/>
        <v>L0009688</v>
      </c>
      <c r="Z2625" s="28"/>
      <c r="AA2625" s="28"/>
      <c r="AB2625" s="23"/>
    </row>
    <row r="2626" spans="1:28" ht="15">
      <c r="A2626" s="2" t="s">
        <v>9047</v>
      </c>
      <c r="B2626" s="23" t="s">
        <v>3475</v>
      </c>
      <c r="C2626" s="2" t="s">
        <v>14</v>
      </c>
      <c r="D2626" s="23" t="s">
        <v>2748</v>
      </c>
      <c r="E2626" s="23" t="s">
        <v>201</v>
      </c>
      <c r="F2626" s="23" t="s">
        <v>15</v>
      </c>
      <c r="G2626" s="23" t="s">
        <v>3477</v>
      </c>
      <c r="H2626" s="86" t="s">
        <v>3539</v>
      </c>
      <c r="I2626" s="2" t="s">
        <v>16</v>
      </c>
      <c r="J2626" s="81">
        <v>113.69</v>
      </c>
      <c r="K2626" s="76">
        <v>17.5</v>
      </c>
      <c r="L2626" s="80">
        <v>0.2</v>
      </c>
      <c r="M2626" s="78">
        <v>45002</v>
      </c>
      <c r="N2626" s="96" t="s">
        <v>6161</v>
      </c>
      <c r="O2626" s="23" t="s">
        <v>2629</v>
      </c>
      <c r="P2626" s="23" t="s">
        <v>3466</v>
      </c>
      <c r="Q2626" s="23" t="s">
        <v>3473</v>
      </c>
      <c r="R2626" s="23" t="str">
        <f t="shared" si="323"/>
        <v>OK-Canadian-16N-9W-33</v>
      </c>
      <c r="S2626" s="23" t="str">
        <f t="shared" si="320"/>
        <v>16N-9W-33</v>
      </c>
      <c r="T2626" s="23" t="str">
        <f t="shared" si="321"/>
        <v>16</v>
      </c>
      <c r="U2626" s="23" t="str">
        <f t="shared" si="324"/>
        <v>N</v>
      </c>
      <c r="V2626" s="23" t="str">
        <f t="shared" si="322"/>
        <v>9</v>
      </c>
      <c r="W2626" s="23" t="str">
        <f t="shared" si="325"/>
        <v>W</v>
      </c>
      <c r="X2626" s="23" t="str">
        <f t="shared" si="326"/>
        <v>OK</v>
      </c>
      <c r="Y2626" s="184" t="str">
        <f t="shared" si="327"/>
        <v>L0009689</v>
      </c>
      <c r="Z2626" s="28"/>
      <c r="AA2626" s="28"/>
      <c r="AB2626" s="23"/>
    </row>
    <row r="2627" spans="1:28" ht="15">
      <c r="A2627" s="23" t="s">
        <v>9048</v>
      </c>
      <c r="B2627" s="23" t="s">
        <v>3475</v>
      </c>
      <c r="C2627" s="2" t="s">
        <v>14</v>
      </c>
      <c r="D2627" s="23" t="s">
        <v>2749</v>
      </c>
      <c r="E2627" s="2" t="s">
        <v>616</v>
      </c>
      <c r="F2627" s="23" t="s">
        <v>15</v>
      </c>
      <c r="G2627" s="23" t="s">
        <v>3477</v>
      </c>
      <c r="H2627" s="86" t="s">
        <v>3539</v>
      </c>
      <c r="I2627" s="2" t="s">
        <v>16</v>
      </c>
      <c r="J2627" s="81">
        <v>107.98</v>
      </c>
      <c r="K2627" s="76">
        <v>7.5</v>
      </c>
      <c r="L2627" s="80">
        <v>0.125</v>
      </c>
      <c r="M2627" s="78">
        <v>42003</v>
      </c>
      <c r="N2627" s="96" t="s">
        <v>5481</v>
      </c>
      <c r="O2627" s="23" t="s">
        <v>368</v>
      </c>
      <c r="P2627" s="23" t="s">
        <v>3469</v>
      </c>
      <c r="Q2627" s="23" t="s">
        <v>3473</v>
      </c>
      <c r="R2627" s="23" t="str">
        <f t="shared" si="323"/>
        <v>OK-Canadian-12N-9W-22</v>
      </c>
      <c r="S2627" s="23" t="str">
        <f t="shared" si="320"/>
        <v>12N-9W-22</v>
      </c>
      <c r="T2627" s="23" t="str">
        <f t="shared" si="321"/>
        <v>12</v>
      </c>
      <c r="U2627" s="23" t="str">
        <f t="shared" si="324"/>
        <v>N</v>
      </c>
      <c r="V2627" s="23" t="str">
        <f t="shared" si="322"/>
        <v>9</v>
      </c>
      <c r="W2627" s="23" t="str">
        <f t="shared" si="325"/>
        <v>W</v>
      </c>
      <c r="X2627" s="23" t="str">
        <f t="shared" si="326"/>
        <v>OK</v>
      </c>
      <c r="Y2627" s="184" t="str">
        <f t="shared" si="327"/>
        <v>L0009690</v>
      </c>
      <c r="Z2627" s="28"/>
      <c r="AA2627" s="28"/>
      <c r="AB2627" s="23"/>
    </row>
    <row r="2628" spans="1:28" ht="15">
      <c r="A2628" s="2" t="s">
        <v>9049</v>
      </c>
      <c r="B2628" s="23" t="s">
        <v>3475</v>
      </c>
      <c r="C2628" s="2" t="s">
        <v>14</v>
      </c>
      <c r="D2628" s="23" t="s">
        <v>2750</v>
      </c>
      <c r="E2628" s="23" t="s">
        <v>2147</v>
      </c>
      <c r="F2628" s="23" t="s">
        <v>15</v>
      </c>
      <c r="G2628" s="23" t="s">
        <v>3477</v>
      </c>
      <c r="H2628" s="86" t="s">
        <v>3539</v>
      </c>
      <c r="I2628" s="2" t="s">
        <v>16</v>
      </c>
      <c r="J2628" s="81">
        <v>162.41999999999999</v>
      </c>
      <c r="K2628" s="76">
        <v>10</v>
      </c>
      <c r="L2628" s="80">
        <v>0.1875</v>
      </c>
      <c r="M2628" s="78">
        <v>41995</v>
      </c>
      <c r="N2628" s="96" t="s">
        <v>6162</v>
      </c>
      <c r="O2628" s="23" t="s">
        <v>368</v>
      </c>
      <c r="P2628" s="23" t="s">
        <v>3469</v>
      </c>
      <c r="Q2628" s="23" t="s">
        <v>3473</v>
      </c>
      <c r="R2628" s="23" t="str">
        <f t="shared" si="323"/>
        <v>OK-Canadian-12N-9W-22</v>
      </c>
      <c r="S2628" s="23" t="str">
        <f t="shared" si="320"/>
        <v>12N-9W-22</v>
      </c>
      <c r="T2628" s="23" t="str">
        <f t="shared" si="321"/>
        <v>12</v>
      </c>
      <c r="U2628" s="23" t="str">
        <f t="shared" si="324"/>
        <v>N</v>
      </c>
      <c r="V2628" s="23" t="str">
        <f t="shared" si="322"/>
        <v>9</v>
      </c>
      <c r="W2628" s="23" t="str">
        <f t="shared" si="325"/>
        <v>W</v>
      </c>
      <c r="X2628" s="23" t="str">
        <f t="shared" si="326"/>
        <v>OK</v>
      </c>
      <c r="Y2628" s="184" t="str">
        <f t="shared" si="327"/>
        <v>L0009691</v>
      </c>
      <c r="Z2628" s="28"/>
      <c r="AA2628" s="28"/>
      <c r="AB2628" s="23"/>
    </row>
    <row r="2629" spans="1:28" ht="15">
      <c r="A2629" s="2" t="s">
        <v>9050</v>
      </c>
      <c r="B2629" s="23" t="s">
        <v>3475</v>
      </c>
      <c r="C2629" s="2" t="s">
        <v>14</v>
      </c>
      <c r="D2629" s="23" t="s">
        <v>2751</v>
      </c>
      <c r="E2629" s="23" t="s">
        <v>1777</v>
      </c>
      <c r="F2629" s="23" t="s">
        <v>15</v>
      </c>
      <c r="G2629" s="23" t="s">
        <v>3477</v>
      </c>
      <c r="H2629" s="86" t="s">
        <v>3539</v>
      </c>
      <c r="I2629" s="2" t="s">
        <v>16</v>
      </c>
      <c r="J2629" s="81">
        <v>73.569999999999993</v>
      </c>
      <c r="K2629" s="76">
        <v>0.83</v>
      </c>
      <c r="L2629" s="80">
        <v>0.2</v>
      </c>
      <c r="M2629" s="78">
        <v>42485</v>
      </c>
      <c r="N2629" s="96" t="s">
        <v>5487</v>
      </c>
      <c r="O2629" s="23" t="s">
        <v>2607</v>
      </c>
      <c r="P2629" s="23" t="s">
        <v>3469</v>
      </c>
      <c r="Q2629" s="23" t="s">
        <v>3473</v>
      </c>
      <c r="R2629" s="23" t="str">
        <f t="shared" si="323"/>
        <v>OK-Canadian-12N-9W-26</v>
      </c>
      <c r="S2629" s="23" t="str">
        <f t="shared" si="320"/>
        <v>12N-9W-26</v>
      </c>
      <c r="T2629" s="23" t="str">
        <f t="shared" si="321"/>
        <v>12</v>
      </c>
      <c r="U2629" s="23" t="str">
        <f t="shared" si="324"/>
        <v>N</v>
      </c>
      <c r="V2629" s="23" t="str">
        <f t="shared" si="322"/>
        <v>9</v>
      </c>
      <c r="W2629" s="23" t="str">
        <f t="shared" si="325"/>
        <v>W</v>
      </c>
      <c r="X2629" s="23" t="str">
        <f t="shared" si="326"/>
        <v>OK</v>
      </c>
      <c r="Y2629" s="184" t="str">
        <f t="shared" si="327"/>
        <v>L0009692</v>
      </c>
      <c r="Z2629" s="28"/>
      <c r="AA2629" s="28"/>
      <c r="AB2629" s="23"/>
    </row>
    <row r="2630" spans="1:28" ht="15">
      <c r="A2630" s="23" t="s">
        <v>9051</v>
      </c>
      <c r="B2630" s="23" t="s">
        <v>3475</v>
      </c>
      <c r="C2630" s="2" t="s">
        <v>14</v>
      </c>
      <c r="D2630" s="23" t="s">
        <v>1122</v>
      </c>
      <c r="E2630" s="23" t="s">
        <v>1589</v>
      </c>
      <c r="F2630" s="23" t="s">
        <v>15</v>
      </c>
      <c r="G2630" s="23" t="s">
        <v>3477</v>
      </c>
      <c r="H2630" s="86" t="s">
        <v>3539</v>
      </c>
      <c r="I2630" s="2" t="s">
        <v>16</v>
      </c>
      <c r="J2630" s="81">
        <v>80.2</v>
      </c>
      <c r="K2630" s="76">
        <v>20</v>
      </c>
      <c r="L2630" s="80">
        <v>0.2</v>
      </c>
      <c r="M2630" s="78">
        <v>45007</v>
      </c>
      <c r="N2630" s="96" t="s">
        <v>3831</v>
      </c>
      <c r="O2630" s="23" t="s">
        <v>2607</v>
      </c>
      <c r="P2630" s="23" t="s">
        <v>3469</v>
      </c>
      <c r="Q2630" s="23" t="s">
        <v>3473</v>
      </c>
      <c r="R2630" s="23" t="str">
        <f t="shared" si="323"/>
        <v>OK-Canadian-12N-9W-26</v>
      </c>
      <c r="S2630" s="23" t="str">
        <f t="shared" si="320"/>
        <v>12N-9W-26</v>
      </c>
      <c r="T2630" s="23" t="str">
        <f t="shared" si="321"/>
        <v>12</v>
      </c>
      <c r="U2630" s="23" t="str">
        <f t="shared" si="324"/>
        <v>N</v>
      </c>
      <c r="V2630" s="23" t="str">
        <f t="shared" si="322"/>
        <v>9</v>
      </c>
      <c r="W2630" s="23" t="str">
        <f t="shared" si="325"/>
        <v>W</v>
      </c>
      <c r="X2630" s="23" t="str">
        <f t="shared" si="326"/>
        <v>OK</v>
      </c>
      <c r="Y2630" s="184" t="str">
        <f t="shared" si="327"/>
        <v>L0009693</v>
      </c>
      <c r="Z2630" s="28"/>
      <c r="AA2630" s="28"/>
      <c r="AB2630" s="23"/>
    </row>
    <row r="2631" spans="1:28" ht="15">
      <c r="A2631" s="2" t="s">
        <v>9052</v>
      </c>
      <c r="B2631" s="23" t="s">
        <v>3475</v>
      </c>
      <c r="C2631" s="2" t="s">
        <v>14</v>
      </c>
      <c r="D2631" s="23" t="s">
        <v>2752</v>
      </c>
      <c r="E2631" s="23" t="s">
        <v>2552</v>
      </c>
      <c r="F2631" s="23" t="s">
        <v>15</v>
      </c>
      <c r="G2631" s="23" t="s">
        <v>3477</v>
      </c>
      <c r="H2631" s="86" t="s">
        <v>3539</v>
      </c>
      <c r="I2631" s="2" t="s">
        <v>16</v>
      </c>
      <c r="J2631" s="81">
        <v>118.15</v>
      </c>
      <c r="K2631" s="76">
        <v>30</v>
      </c>
      <c r="L2631" s="80">
        <v>0.1875</v>
      </c>
      <c r="M2631" s="78">
        <v>42001</v>
      </c>
      <c r="N2631" s="96" t="s">
        <v>5486</v>
      </c>
      <c r="O2631" s="23" t="s">
        <v>2607</v>
      </c>
      <c r="P2631" s="23" t="s">
        <v>3469</v>
      </c>
      <c r="Q2631" s="23" t="s">
        <v>3473</v>
      </c>
      <c r="R2631" s="23" t="str">
        <f t="shared" si="323"/>
        <v>OK-Canadian-12N-9W-26</v>
      </c>
      <c r="S2631" s="23" t="str">
        <f t="shared" si="320"/>
        <v>12N-9W-26</v>
      </c>
      <c r="T2631" s="23" t="str">
        <f t="shared" si="321"/>
        <v>12</v>
      </c>
      <c r="U2631" s="23" t="str">
        <f t="shared" si="324"/>
        <v>N</v>
      </c>
      <c r="V2631" s="23" t="str">
        <f t="shared" si="322"/>
        <v>9</v>
      </c>
      <c r="W2631" s="23" t="str">
        <f t="shared" si="325"/>
        <v>W</v>
      </c>
      <c r="X2631" s="23" t="str">
        <f t="shared" si="326"/>
        <v>OK</v>
      </c>
      <c r="Y2631" s="184" t="str">
        <f t="shared" si="327"/>
        <v>L0009694</v>
      </c>
      <c r="Z2631" s="28"/>
      <c r="AA2631" s="28"/>
      <c r="AB2631" s="23"/>
    </row>
    <row r="2632" spans="1:28" ht="15">
      <c r="A2632" s="2" t="s">
        <v>9053</v>
      </c>
      <c r="B2632" s="23" t="s">
        <v>3475</v>
      </c>
      <c r="C2632" s="2" t="s">
        <v>14</v>
      </c>
      <c r="D2632" s="23" t="s">
        <v>2753</v>
      </c>
      <c r="E2632" s="23" t="s">
        <v>1502</v>
      </c>
      <c r="F2632" s="23" t="s">
        <v>15</v>
      </c>
      <c r="G2632" s="23" t="s">
        <v>3477</v>
      </c>
      <c r="H2632" s="86" t="s">
        <v>3539</v>
      </c>
      <c r="I2632" s="2" t="s">
        <v>16</v>
      </c>
      <c r="J2632" s="81">
        <v>82.53</v>
      </c>
      <c r="K2632" s="76">
        <v>2.86</v>
      </c>
      <c r="L2632" s="80">
        <v>0.1875</v>
      </c>
      <c r="M2632" s="78">
        <v>42016</v>
      </c>
      <c r="N2632" s="96" t="s">
        <v>5489</v>
      </c>
      <c r="O2632" s="23" t="s">
        <v>2607</v>
      </c>
      <c r="P2632" s="23" t="s">
        <v>3469</v>
      </c>
      <c r="Q2632" s="23" t="s">
        <v>3473</v>
      </c>
      <c r="R2632" s="23" t="str">
        <f t="shared" si="323"/>
        <v>OK-Canadian-12N-9W-26</v>
      </c>
      <c r="S2632" s="23" t="str">
        <f t="shared" ref="S2632:S2695" si="328">_xlfn.TEXTAFTER(R2632,"-",2,1,0,"ERROR")</f>
        <v>12N-9W-26</v>
      </c>
      <c r="T2632" s="23" t="str">
        <f t="shared" ref="T2632:T2695" si="329">_xlfn.TEXTBEFORE(P2632,U2632)</f>
        <v>12</v>
      </c>
      <c r="U2632" s="23" t="str">
        <f t="shared" si="324"/>
        <v>N</v>
      </c>
      <c r="V2632" s="23" t="str">
        <f t="shared" ref="V2632:V2695" si="330">_xlfn.TEXTBEFORE(Q2632,W2632)</f>
        <v>9</v>
      </c>
      <c r="W2632" s="23" t="str">
        <f t="shared" si="325"/>
        <v>W</v>
      </c>
      <c r="X2632" s="23" t="str">
        <f t="shared" si="326"/>
        <v>OK</v>
      </c>
      <c r="Y2632" s="184" t="str">
        <f t="shared" si="327"/>
        <v>L0009695</v>
      </c>
      <c r="Z2632" s="28"/>
      <c r="AA2632" s="28"/>
      <c r="AB2632" s="23"/>
    </row>
    <row r="2633" spans="1:28" ht="15">
      <c r="A2633" s="23" t="s">
        <v>9054</v>
      </c>
      <c r="B2633" s="23" t="s">
        <v>3475</v>
      </c>
      <c r="C2633" s="2" t="s">
        <v>14</v>
      </c>
      <c r="D2633" s="23" t="s">
        <v>2754</v>
      </c>
      <c r="E2633" s="2" t="s">
        <v>1100</v>
      </c>
      <c r="F2633" s="23" t="s">
        <v>15</v>
      </c>
      <c r="G2633" s="23" t="s">
        <v>3477</v>
      </c>
      <c r="H2633" s="86" t="s">
        <v>3539</v>
      </c>
      <c r="I2633" s="2" t="s">
        <v>16</v>
      </c>
      <c r="J2633" s="81">
        <v>157.22</v>
      </c>
      <c r="K2633" s="76">
        <v>7.5</v>
      </c>
      <c r="L2633" s="80">
        <v>0.1875</v>
      </c>
      <c r="M2633" s="78">
        <v>42465</v>
      </c>
      <c r="N2633" s="96" t="s">
        <v>5487</v>
      </c>
      <c r="O2633" s="23" t="s">
        <v>2607</v>
      </c>
      <c r="P2633" s="23" t="s">
        <v>3469</v>
      </c>
      <c r="Q2633" s="23" t="s">
        <v>3473</v>
      </c>
      <c r="R2633" s="23" t="str">
        <f t="shared" ref="R2633:R2696" si="331">_xlfn.TEXTJOIN("-",TRUE,F2633,G2633,P2633,Q2633,O2633)</f>
        <v>OK-Canadian-12N-9W-26</v>
      </c>
      <c r="S2633" s="23" t="str">
        <f t="shared" si="328"/>
        <v>12N-9W-26</v>
      </c>
      <c r="T2633" s="23" t="str">
        <f t="shared" si="329"/>
        <v>12</v>
      </c>
      <c r="U2633" s="23" t="str">
        <f t="shared" ref="U2633:U2696" si="332">RIGHT(P2633,1)</f>
        <v>N</v>
      </c>
      <c r="V2633" s="23" t="str">
        <f t="shared" si="330"/>
        <v>9</v>
      </c>
      <c r="W2633" s="23" t="str">
        <f t="shared" ref="W2633:W2696" si="333">RIGHT(Q2633,1)</f>
        <v>W</v>
      </c>
      <c r="X2633" s="23" t="str">
        <f t="shared" ref="X2633:X2696" si="334">LEFT(A2633,2)</f>
        <v>OK</v>
      </c>
      <c r="Y2633" s="184" t="str">
        <f t="shared" ref="Y2633:Y2696" si="335">MID(A2633,4,8)</f>
        <v>L0009696</v>
      </c>
      <c r="Z2633" s="28"/>
      <c r="AA2633" s="28"/>
      <c r="AB2633" s="23"/>
    </row>
    <row r="2634" spans="1:28" ht="15">
      <c r="A2634" s="2" t="s">
        <v>9055</v>
      </c>
      <c r="B2634" s="23" t="s">
        <v>3475</v>
      </c>
      <c r="C2634" s="2" t="s">
        <v>14</v>
      </c>
      <c r="D2634" s="23" t="s">
        <v>2755</v>
      </c>
      <c r="E2634" s="23" t="s">
        <v>2207</v>
      </c>
      <c r="F2634" s="23" t="s">
        <v>15</v>
      </c>
      <c r="G2634" s="23" t="s">
        <v>3477</v>
      </c>
      <c r="H2634" s="86" t="s">
        <v>3539</v>
      </c>
      <c r="I2634" s="2" t="s">
        <v>16</v>
      </c>
      <c r="J2634" s="81">
        <v>78.5</v>
      </c>
      <c r="K2634" s="76">
        <v>8.57</v>
      </c>
      <c r="L2634" s="80">
        <v>0.2</v>
      </c>
      <c r="M2634" s="78">
        <v>45002</v>
      </c>
      <c r="N2634" s="96" t="s">
        <v>3813</v>
      </c>
      <c r="O2634" s="23" t="s">
        <v>2607</v>
      </c>
      <c r="P2634" s="23" t="s">
        <v>3469</v>
      </c>
      <c r="Q2634" s="23" t="s">
        <v>3473</v>
      </c>
      <c r="R2634" s="23" t="str">
        <f t="shared" si="331"/>
        <v>OK-Canadian-12N-9W-26</v>
      </c>
      <c r="S2634" s="23" t="str">
        <f t="shared" si="328"/>
        <v>12N-9W-26</v>
      </c>
      <c r="T2634" s="23" t="str">
        <f t="shared" si="329"/>
        <v>12</v>
      </c>
      <c r="U2634" s="23" t="str">
        <f t="shared" si="332"/>
        <v>N</v>
      </c>
      <c r="V2634" s="23" t="str">
        <f t="shared" si="330"/>
        <v>9</v>
      </c>
      <c r="W2634" s="23" t="str">
        <f t="shared" si="333"/>
        <v>W</v>
      </c>
      <c r="X2634" s="23" t="str">
        <f t="shared" si="334"/>
        <v>OK</v>
      </c>
      <c r="Y2634" s="184" t="str">
        <f t="shared" si="335"/>
        <v>L0009697</v>
      </c>
      <c r="Z2634" s="28"/>
      <c r="AA2634" s="28"/>
      <c r="AB2634" s="23"/>
    </row>
    <row r="2635" spans="1:28" ht="15">
      <c r="A2635" s="2" t="s">
        <v>9056</v>
      </c>
      <c r="B2635" s="23" t="s">
        <v>3475</v>
      </c>
      <c r="C2635" s="2" t="s">
        <v>14</v>
      </c>
      <c r="D2635" s="23" t="s">
        <v>2756</v>
      </c>
      <c r="E2635" s="2" t="s">
        <v>1177</v>
      </c>
      <c r="F2635" s="23" t="s">
        <v>15</v>
      </c>
      <c r="G2635" s="23" t="s">
        <v>3477</v>
      </c>
      <c r="H2635" s="86" t="s">
        <v>3539</v>
      </c>
      <c r="I2635" s="2" t="s">
        <v>16</v>
      </c>
      <c r="J2635" s="81">
        <v>82.74</v>
      </c>
      <c r="K2635" s="76">
        <v>2.86</v>
      </c>
      <c r="L2635" s="80">
        <v>0.125</v>
      </c>
      <c r="M2635" s="78">
        <v>42002</v>
      </c>
      <c r="N2635" s="96" t="s">
        <v>6158</v>
      </c>
      <c r="O2635" s="23" t="s">
        <v>2607</v>
      </c>
      <c r="P2635" s="23" t="s">
        <v>3469</v>
      </c>
      <c r="Q2635" s="23" t="s">
        <v>3473</v>
      </c>
      <c r="R2635" s="23" t="str">
        <f t="shared" si="331"/>
        <v>OK-Canadian-12N-9W-26</v>
      </c>
      <c r="S2635" s="23" t="str">
        <f t="shared" si="328"/>
        <v>12N-9W-26</v>
      </c>
      <c r="T2635" s="23" t="str">
        <f t="shared" si="329"/>
        <v>12</v>
      </c>
      <c r="U2635" s="23" t="str">
        <f t="shared" si="332"/>
        <v>N</v>
      </c>
      <c r="V2635" s="23" t="str">
        <f t="shared" si="330"/>
        <v>9</v>
      </c>
      <c r="W2635" s="23" t="str">
        <f t="shared" si="333"/>
        <v>W</v>
      </c>
      <c r="X2635" s="23" t="str">
        <f t="shared" si="334"/>
        <v>OK</v>
      </c>
      <c r="Y2635" s="184" t="str">
        <f t="shared" si="335"/>
        <v>L0009698</v>
      </c>
      <c r="Z2635" s="28"/>
      <c r="AA2635" s="28"/>
      <c r="AB2635" s="23"/>
    </row>
    <row r="2636" spans="1:28" ht="15">
      <c r="A2636" s="23" t="s">
        <v>9057</v>
      </c>
      <c r="B2636" s="23" t="s">
        <v>3475</v>
      </c>
      <c r="C2636" s="2" t="s">
        <v>14</v>
      </c>
      <c r="D2636" s="23" t="s">
        <v>2757</v>
      </c>
      <c r="E2636" s="2" t="s">
        <v>1471</v>
      </c>
      <c r="F2636" s="23" t="s">
        <v>15</v>
      </c>
      <c r="G2636" s="23" t="s">
        <v>3477</v>
      </c>
      <c r="H2636" s="86" t="s">
        <v>3539</v>
      </c>
      <c r="I2636" s="2" t="s">
        <v>16</v>
      </c>
      <c r="J2636" s="81">
        <v>81.150000000000006</v>
      </c>
      <c r="K2636" s="76">
        <v>1.67</v>
      </c>
      <c r="L2636" s="80">
        <v>0.2</v>
      </c>
      <c r="M2636" s="78">
        <v>42017</v>
      </c>
      <c r="N2636" s="96" t="s">
        <v>6163</v>
      </c>
      <c r="O2636" s="23" t="s">
        <v>1930</v>
      </c>
      <c r="P2636" s="23" t="s">
        <v>3469</v>
      </c>
      <c r="Q2636" s="23" t="s">
        <v>3473</v>
      </c>
      <c r="R2636" s="23" t="str">
        <f t="shared" si="331"/>
        <v>OK-Canadian-12N-9W-27</v>
      </c>
      <c r="S2636" s="23" t="str">
        <f t="shared" si="328"/>
        <v>12N-9W-27</v>
      </c>
      <c r="T2636" s="23" t="str">
        <f t="shared" si="329"/>
        <v>12</v>
      </c>
      <c r="U2636" s="23" t="str">
        <f t="shared" si="332"/>
        <v>N</v>
      </c>
      <c r="V2636" s="23" t="str">
        <f t="shared" si="330"/>
        <v>9</v>
      </c>
      <c r="W2636" s="23" t="str">
        <f t="shared" si="333"/>
        <v>W</v>
      </c>
      <c r="X2636" s="23" t="str">
        <f t="shared" si="334"/>
        <v>OK</v>
      </c>
      <c r="Y2636" s="184" t="str">
        <f t="shared" si="335"/>
        <v>L0009699</v>
      </c>
      <c r="Z2636" s="28"/>
      <c r="AA2636" s="28"/>
      <c r="AB2636" s="23"/>
    </row>
    <row r="2637" spans="1:28" ht="15">
      <c r="A2637" s="2" t="s">
        <v>9058</v>
      </c>
      <c r="B2637" s="23" t="s">
        <v>3475</v>
      </c>
      <c r="C2637" s="2" t="s">
        <v>14</v>
      </c>
      <c r="D2637" s="23" t="s">
        <v>2758</v>
      </c>
      <c r="E2637" s="2" t="s">
        <v>955</v>
      </c>
      <c r="F2637" s="23" t="s">
        <v>15</v>
      </c>
      <c r="G2637" s="23" t="s">
        <v>3477</v>
      </c>
      <c r="H2637" s="86" t="s">
        <v>3539</v>
      </c>
      <c r="I2637" s="2" t="s">
        <v>16</v>
      </c>
      <c r="J2637" s="81">
        <v>80.06</v>
      </c>
      <c r="K2637" s="76">
        <v>3.74</v>
      </c>
      <c r="L2637" s="80">
        <v>0.1875</v>
      </c>
      <c r="M2637" s="78">
        <v>42486</v>
      </c>
      <c r="N2637" s="96" t="s">
        <v>5490</v>
      </c>
      <c r="O2637" s="23" t="s">
        <v>1930</v>
      </c>
      <c r="P2637" s="23" t="s">
        <v>3469</v>
      </c>
      <c r="Q2637" s="23" t="s">
        <v>3473</v>
      </c>
      <c r="R2637" s="23" t="str">
        <f t="shared" si="331"/>
        <v>OK-Canadian-12N-9W-27</v>
      </c>
      <c r="S2637" s="23" t="str">
        <f t="shared" si="328"/>
        <v>12N-9W-27</v>
      </c>
      <c r="T2637" s="23" t="str">
        <f t="shared" si="329"/>
        <v>12</v>
      </c>
      <c r="U2637" s="23" t="str">
        <f t="shared" si="332"/>
        <v>N</v>
      </c>
      <c r="V2637" s="23" t="str">
        <f t="shared" si="330"/>
        <v>9</v>
      </c>
      <c r="W2637" s="23" t="str">
        <f t="shared" si="333"/>
        <v>W</v>
      </c>
      <c r="X2637" s="23" t="str">
        <f t="shared" si="334"/>
        <v>OK</v>
      </c>
      <c r="Y2637" s="184" t="str">
        <f t="shared" si="335"/>
        <v>L0009700</v>
      </c>
      <c r="Z2637" s="28"/>
      <c r="AA2637" s="28"/>
      <c r="AB2637" s="23"/>
    </row>
    <row r="2638" spans="1:28" ht="15">
      <c r="A2638" s="2" t="s">
        <v>9059</v>
      </c>
      <c r="B2638" s="23" t="s">
        <v>3475</v>
      </c>
      <c r="C2638" s="2" t="s">
        <v>14</v>
      </c>
      <c r="D2638" s="23" t="s">
        <v>2759</v>
      </c>
      <c r="E2638" s="23" t="s">
        <v>2552</v>
      </c>
      <c r="F2638" s="23" t="s">
        <v>15</v>
      </c>
      <c r="G2638" s="23" t="s">
        <v>3477</v>
      </c>
      <c r="H2638" s="86" t="s">
        <v>3539</v>
      </c>
      <c r="I2638" s="2" t="s">
        <v>16</v>
      </c>
      <c r="J2638" s="81">
        <v>122.53</v>
      </c>
      <c r="K2638" s="76">
        <v>7.5</v>
      </c>
      <c r="L2638" s="80">
        <v>0.1875</v>
      </c>
      <c r="M2638" s="78">
        <v>45000</v>
      </c>
      <c r="N2638" s="96" t="s">
        <v>6164</v>
      </c>
      <c r="O2638" s="23" t="s">
        <v>1930</v>
      </c>
      <c r="P2638" s="23" t="s">
        <v>3469</v>
      </c>
      <c r="Q2638" s="23" t="s">
        <v>3473</v>
      </c>
      <c r="R2638" s="23" t="str">
        <f t="shared" si="331"/>
        <v>OK-Canadian-12N-9W-27</v>
      </c>
      <c r="S2638" s="23" t="str">
        <f t="shared" si="328"/>
        <v>12N-9W-27</v>
      </c>
      <c r="T2638" s="23" t="str">
        <f t="shared" si="329"/>
        <v>12</v>
      </c>
      <c r="U2638" s="23" t="str">
        <f t="shared" si="332"/>
        <v>N</v>
      </c>
      <c r="V2638" s="23" t="str">
        <f t="shared" si="330"/>
        <v>9</v>
      </c>
      <c r="W2638" s="23" t="str">
        <f t="shared" si="333"/>
        <v>W</v>
      </c>
      <c r="X2638" s="23" t="str">
        <f t="shared" si="334"/>
        <v>OK</v>
      </c>
      <c r="Y2638" s="184" t="str">
        <f t="shared" si="335"/>
        <v>L0009701</v>
      </c>
      <c r="Z2638" s="28"/>
      <c r="AA2638" s="28"/>
      <c r="AB2638" s="23"/>
    </row>
    <row r="2639" spans="1:28" ht="15">
      <c r="A2639" s="23" t="s">
        <v>9060</v>
      </c>
      <c r="B2639" s="23" t="s">
        <v>3475</v>
      </c>
      <c r="C2639" s="2" t="s">
        <v>14</v>
      </c>
      <c r="D2639" s="23" t="s">
        <v>2760</v>
      </c>
      <c r="E2639" s="2" t="s">
        <v>354</v>
      </c>
      <c r="F2639" s="23" t="s">
        <v>15</v>
      </c>
      <c r="G2639" s="23" t="s">
        <v>3477</v>
      </c>
      <c r="H2639" s="86" t="s">
        <v>3539</v>
      </c>
      <c r="I2639" s="2" t="s">
        <v>16</v>
      </c>
      <c r="J2639" s="81">
        <v>147.38</v>
      </c>
      <c r="K2639" s="76">
        <v>3.81</v>
      </c>
      <c r="L2639" s="80">
        <v>0.2</v>
      </c>
      <c r="M2639" s="78">
        <v>41998</v>
      </c>
      <c r="N2639" s="96" t="s">
        <v>6165</v>
      </c>
      <c r="O2639" s="23" t="s">
        <v>956</v>
      </c>
      <c r="P2639" s="23" t="s">
        <v>3469</v>
      </c>
      <c r="Q2639" s="23" t="s">
        <v>3473</v>
      </c>
      <c r="R2639" s="23" t="str">
        <f t="shared" si="331"/>
        <v>OK-Canadian-12N-9W-28</v>
      </c>
      <c r="S2639" s="23" t="str">
        <f t="shared" si="328"/>
        <v>12N-9W-28</v>
      </c>
      <c r="T2639" s="23" t="str">
        <f t="shared" si="329"/>
        <v>12</v>
      </c>
      <c r="U2639" s="23" t="str">
        <f t="shared" si="332"/>
        <v>N</v>
      </c>
      <c r="V2639" s="23" t="str">
        <f t="shared" si="330"/>
        <v>9</v>
      </c>
      <c r="W2639" s="23" t="str">
        <f t="shared" si="333"/>
        <v>W</v>
      </c>
      <c r="X2639" s="23" t="str">
        <f t="shared" si="334"/>
        <v>OK</v>
      </c>
      <c r="Y2639" s="184" t="str">
        <f t="shared" si="335"/>
        <v>L0009702</v>
      </c>
      <c r="Z2639" s="28"/>
      <c r="AA2639" s="28"/>
      <c r="AB2639" s="23"/>
    </row>
    <row r="2640" spans="1:28" ht="15">
      <c r="A2640" s="2" t="s">
        <v>9061</v>
      </c>
      <c r="B2640" s="23" t="s">
        <v>3475</v>
      </c>
      <c r="C2640" s="2" t="s">
        <v>14</v>
      </c>
      <c r="D2640" s="23" t="s">
        <v>2761</v>
      </c>
      <c r="E2640" s="2" t="s">
        <v>1471</v>
      </c>
      <c r="F2640" s="23" t="s">
        <v>15</v>
      </c>
      <c r="G2640" s="23" t="s">
        <v>3477</v>
      </c>
      <c r="H2640" s="86" t="s">
        <v>3539</v>
      </c>
      <c r="I2640" s="2" t="s">
        <v>16</v>
      </c>
      <c r="J2640" s="81">
        <v>41.42</v>
      </c>
      <c r="K2640" s="76">
        <v>6.67</v>
      </c>
      <c r="L2640" s="80">
        <v>0.1875</v>
      </c>
      <c r="M2640" s="78">
        <v>42023</v>
      </c>
      <c r="N2640" s="96" t="s">
        <v>6166</v>
      </c>
      <c r="O2640" s="23" t="s">
        <v>956</v>
      </c>
      <c r="P2640" s="23" t="s">
        <v>3466</v>
      </c>
      <c r="Q2640" s="23" t="s">
        <v>3473</v>
      </c>
      <c r="R2640" s="23" t="str">
        <f t="shared" si="331"/>
        <v>OK-Canadian-16N-9W-28</v>
      </c>
      <c r="S2640" s="23" t="str">
        <f t="shared" si="328"/>
        <v>16N-9W-28</v>
      </c>
      <c r="T2640" s="23" t="str">
        <f t="shared" si="329"/>
        <v>16</v>
      </c>
      <c r="U2640" s="23" t="str">
        <f t="shared" si="332"/>
        <v>N</v>
      </c>
      <c r="V2640" s="23" t="str">
        <f t="shared" si="330"/>
        <v>9</v>
      </c>
      <c r="W2640" s="23" t="str">
        <f t="shared" si="333"/>
        <v>W</v>
      </c>
      <c r="X2640" s="23" t="str">
        <f t="shared" si="334"/>
        <v>OK</v>
      </c>
      <c r="Y2640" s="184" t="str">
        <f t="shared" si="335"/>
        <v>L0009703</v>
      </c>
      <c r="Z2640" s="28"/>
      <c r="AA2640" s="28"/>
      <c r="AB2640" s="23"/>
    </row>
    <row r="2641" spans="1:28" ht="15">
      <c r="A2641" s="2" t="s">
        <v>9062</v>
      </c>
      <c r="B2641" s="23" t="s">
        <v>3475</v>
      </c>
      <c r="C2641" s="2" t="s">
        <v>14</v>
      </c>
      <c r="D2641" s="23" t="s">
        <v>2762</v>
      </c>
      <c r="E2641" s="23" t="s">
        <v>3126</v>
      </c>
      <c r="F2641" s="23" t="s">
        <v>15</v>
      </c>
      <c r="G2641" s="23" t="s">
        <v>3477</v>
      </c>
      <c r="H2641" s="86" t="s">
        <v>3539</v>
      </c>
      <c r="I2641" s="2" t="s">
        <v>16</v>
      </c>
      <c r="J2641" s="81">
        <v>41.13</v>
      </c>
      <c r="K2641" s="76">
        <v>6.67</v>
      </c>
      <c r="L2641" s="80">
        <v>0.2</v>
      </c>
      <c r="M2641" s="78">
        <v>42494</v>
      </c>
      <c r="N2641" s="96" t="s">
        <v>6167</v>
      </c>
      <c r="O2641" s="23" t="s">
        <v>956</v>
      </c>
      <c r="P2641" s="23" t="s">
        <v>3466</v>
      </c>
      <c r="Q2641" s="23" t="s">
        <v>3473</v>
      </c>
      <c r="R2641" s="23" t="str">
        <f t="shared" si="331"/>
        <v>OK-Canadian-16N-9W-28</v>
      </c>
      <c r="S2641" s="23" t="str">
        <f t="shared" si="328"/>
        <v>16N-9W-28</v>
      </c>
      <c r="T2641" s="23" t="str">
        <f t="shared" si="329"/>
        <v>16</v>
      </c>
      <c r="U2641" s="23" t="str">
        <f t="shared" si="332"/>
        <v>N</v>
      </c>
      <c r="V2641" s="23" t="str">
        <f t="shared" si="330"/>
        <v>9</v>
      </c>
      <c r="W2641" s="23" t="str">
        <f t="shared" si="333"/>
        <v>W</v>
      </c>
      <c r="X2641" s="23" t="str">
        <f t="shared" si="334"/>
        <v>OK</v>
      </c>
      <c r="Y2641" s="184" t="str">
        <f t="shared" si="335"/>
        <v>L0009704</v>
      </c>
      <c r="Z2641" s="28"/>
      <c r="AA2641" s="28"/>
      <c r="AB2641" s="23"/>
    </row>
    <row r="2642" spans="1:28" ht="15">
      <c r="A2642" s="23" t="s">
        <v>9063</v>
      </c>
      <c r="B2642" s="23" t="s">
        <v>3475</v>
      </c>
      <c r="C2642" s="2" t="s">
        <v>14</v>
      </c>
      <c r="D2642" s="23" t="s">
        <v>2763</v>
      </c>
      <c r="E2642" s="2" t="s">
        <v>723</v>
      </c>
      <c r="F2642" s="23" t="s">
        <v>15</v>
      </c>
      <c r="G2642" s="23" t="s">
        <v>3477</v>
      </c>
      <c r="H2642" s="86" t="s">
        <v>3539</v>
      </c>
      <c r="I2642" s="2" t="s">
        <v>16</v>
      </c>
      <c r="J2642" s="81">
        <v>85.23</v>
      </c>
      <c r="K2642" s="76">
        <v>10.5</v>
      </c>
      <c r="L2642" s="77">
        <v>0.125</v>
      </c>
      <c r="M2642" s="78">
        <v>45014</v>
      </c>
      <c r="N2642" s="96" t="s">
        <v>6167</v>
      </c>
      <c r="O2642" s="23" t="s">
        <v>956</v>
      </c>
      <c r="P2642" s="23" t="s">
        <v>3466</v>
      </c>
      <c r="Q2642" s="23" t="s">
        <v>3473</v>
      </c>
      <c r="R2642" s="23" t="str">
        <f t="shared" si="331"/>
        <v>OK-Canadian-16N-9W-28</v>
      </c>
      <c r="S2642" s="23" t="str">
        <f t="shared" si="328"/>
        <v>16N-9W-28</v>
      </c>
      <c r="T2642" s="23" t="str">
        <f t="shared" si="329"/>
        <v>16</v>
      </c>
      <c r="U2642" s="23" t="str">
        <f t="shared" si="332"/>
        <v>N</v>
      </c>
      <c r="V2642" s="23" t="str">
        <f t="shared" si="330"/>
        <v>9</v>
      </c>
      <c r="W2642" s="23" t="str">
        <f t="shared" si="333"/>
        <v>W</v>
      </c>
      <c r="X2642" s="23" t="str">
        <f t="shared" si="334"/>
        <v>OK</v>
      </c>
      <c r="Y2642" s="184" t="str">
        <f t="shared" si="335"/>
        <v>L0009705</v>
      </c>
      <c r="Z2642" s="28"/>
      <c r="AA2642" s="28"/>
      <c r="AB2642" s="23"/>
    </row>
    <row r="2643" spans="1:28" ht="15">
      <c r="A2643" s="2" t="s">
        <v>9064</v>
      </c>
      <c r="B2643" s="23" t="s">
        <v>3475</v>
      </c>
      <c r="C2643" s="2" t="s">
        <v>14</v>
      </c>
      <c r="D2643" s="23" t="s">
        <v>2764</v>
      </c>
      <c r="E2643" s="2" t="s">
        <v>723</v>
      </c>
      <c r="F2643" s="23" t="s">
        <v>15</v>
      </c>
      <c r="G2643" s="23" t="s">
        <v>3477</v>
      </c>
      <c r="H2643" s="86" t="s">
        <v>3539</v>
      </c>
      <c r="I2643" s="2" t="s">
        <v>16</v>
      </c>
      <c r="J2643" s="81">
        <v>318.32</v>
      </c>
      <c r="K2643" s="76">
        <v>47.6</v>
      </c>
      <c r="L2643" s="80">
        <v>0.125</v>
      </c>
      <c r="M2643" s="78">
        <v>42001</v>
      </c>
      <c r="N2643" s="96" t="s">
        <v>6168</v>
      </c>
      <c r="O2643" s="23" t="s">
        <v>177</v>
      </c>
      <c r="P2643" s="23" t="s">
        <v>3466</v>
      </c>
      <c r="Q2643" s="23" t="s">
        <v>3471</v>
      </c>
      <c r="R2643" s="23" t="str">
        <f t="shared" si="331"/>
        <v>OK-Canadian-16N-7W-18</v>
      </c>
      <c r="S2643" s="23" t="str">
        <f t="shared" si="328"/>
        <v>16N-7W-18</v>
      </c>
      <c r="T2643" s="23" t="str">
        <f t="shared" si="329"/>
        <v>16</v>
      </c>
      <c r="U2643" s="23" t="str">
        <f t="shared" si="332"/>
        <v>N</v>
      </c>
      <c r="V2643" s="23" t="str">
        <f t="shared" si="330"/>
        <v>7</v>
      </c>
      <c r="W2643" s="23" t="str">
        <f t="shared" si="333"/>
        <v>W</v>
      </c>
      <c r="X2643" s="23" t="str">
        <f t="shared" si="334"/>
        <v>OK</v>
      </c>
      <c r="Y2643" s="184" t="str">
        <f t="shared" si="335"/>
        <v>L0009706</v>
      </c>
      <c r="Z2643" s="28"/>
      <c r="AA2643" s="28"/>
      <c r="AB2643" s="23"/>
    </row>
    <row r="2644" spans="1:28" ht="15">
      <c r="A2644" s="2" t="s">
        <v>9065</v>
      </c>
      <c r="B2644" s="23" t="s">
        <v>3475</v>
      </c>
      <c r="C2644" s="2" t="s">
        <v>14</v>
      </c>
      <c r="D2644" s="23" t="s">
        <v>2765</v>
      </c>
      <c r="E2644" s="23" t="s">
        <v>3126</v>
      </c>
      <c r="F2644" s="23" t="s">
        <v>15</v>
      </c>
      <c r="G2644" s="23" t="s">
        <v>3477</v>
      </c>
      <c r="H2644" s="86" t="s">
        <v>3539</v>
      </c>
      <c r="I2644" s="2" t="s">
        <v>16</v>
      </c>
      <c r="J2644" s="81">
        <v>119.49</v>
      </c>
      <c r="K2644" s="76">
        <v>3.33</v>
      </c>
      <c r="L2644" s="80">
        <v>0.1875</v>
      </c>
      <c r="M2644" s="78">
        <v>42023</v>
      </c>
      <c r="N2644" s="96" t="s">
        <v>6169</v>
      </c>
      <c r="O2644" s="23" t="s">
        <v>2607</v>
      </c>
      <c r="P2644" s="23" t="s">
        <v>3469</v>
      </c>
      <c r="Q2644" s="23" t="s">
        <v>3473</v>
      </c>
      <c r="R2644" s="23" t="str">
        <f t="shared" si="331"/>
        <v>OK-Canadian-12N-9W-26</v>
      </c>
      <c r="S2644" s="23" t="str">
        <f t="shared" si="328"/>
        <v>12N-9W-26</v>
      </c>
      <c r="T2644" s="23" t="str">
        <f t="shared" si="329"/>
        <v>12</v>
      </c>
      <c r="U2644" s="23" t="str">
        <f t="shared" si="332"/>
        <v>N</v>
      </c>
      <c r="V2644" s="23" t="str">
        <f t="shared" si="330"/>
        <v>9</v>
      </c>
      <c r="W2644" s="23" t="str">
        <f t="shared" si="333"/>
        <v>W</v>
      </c>
      <c r="X2644" s="23" t="str">
        <f t="shared" si="334"/>
        <v>OK</v>
      </c>
      <c r="Y2644" s="184" t="str">
        <f t="shared" si="335"/>
        <v>L0009707</v>
      </c>
      <c r="Z2644" s="28"/>
      <c r="AA2644" s="28"/>
      <c r="AB2644" s="23"/>
    </row>
    <row r="2645" spans="1:28" ht="15">
      <c r="A2645" s="23" t="s">
        <v>9066</v>
      </c>
      <c r="B2645" s="23" t="s">
        <v>3475</v>
      </c>
      <c r="C2645" s="2" t="s">
        <v>14</v>
      </c>
      <c r="D2645" s="23" t="s">
        <v>2766</v>
      </c>
      <c r="E2645" s="23" t="s">
        <v>2864</v>
      </c>
      <c r="F2645" s="23" t="s">
        <v>15</v>
      </c>
      <c r="G2645" s="23" t="s">
        <v>3477</v>
      </c>
      <c r="H2645" s="86" t="s">
        <v>3539</v>
      </c>
      <c r="I2645" s="2" t="s">
        <v>16</v>
      </c>
      <c r="J2645" s="81">
        <v>79.28</v>
      </c>
      <c r="K2645" s="76">
        <v>20</v>
      </c>
      <c r="L2645" s="80">
        <v>0.2</v>
      </c>
      <c r="M2645" s="78">
        <v>42494</v>
      </c>
      <c r="N2645" s="96" t="s">
        <v>6170</v>
      </c>
      <c r="O2645" s="23" t="s">
        <v>2607</v>
      </c>
      <c r="P2645" s="23" t="s">
        <v>3469</v>
      </c>
      <c r="Q2645" s="23" t="s">
        <v>3473</v>
      </c>
      <c r="R2645" s="23" t="str">
        <f t="shared" si="331"/>
        <v>OK-Canadian-12N-9W-26</v>
      </c>
      <c r="S2645" s="23" t="str">
        <f t="shared" si="328"/>
        <v>12N-9W-26</v>
      </c>
      <c r="T2645" s="23" t="str">
        <f t="shared" si="329"/>
        <v>12</v>
      </c>
      <c r="U2645" s="23" t="str">
        <f t="shared" si="332"/>
        <v>N</v>
      </c>
      <c r="V2645" s="23" t="str">
        <f t="shared" si="330"/>
        <v>9</v>
      </c>
      <c r="W2645" s="23" t="str">
        <f t="shared" si="333"/>
        <v>W</v>
      </c>
      <c r="X2645" s="23" t="str">
        <f t="shared" si="334"/>
        <v>OK</v>
      </c>
      <c r="Y2645" s="184" t="str">
        <f t="shared" si="335"/>
        <v>L0009708</v>
      </c>
      <c r="Z2645" s="28"/>
      <c r="AA2645" s="28"/>
      <c r="AB2645" s="23"/>
    </row>
    <row r="2646" spans="1:28" ht="15">
      <c r="A2646" s="2" t="s">
        <v>9067</v>
      </c>
      <c r="B2646" s="23" t="s">
        <v>3475</v>
      </c>
      <c r="C2646" s="2" t="s">
        <v>14</v>
      </c>
      <c r="D2646" s="23" t="s">
        <v>2767</v>
      </c>
      <c r="E2646" s="2" t="s">
        <v>995</v>
      </c>
      <c r="F2646" s="23" t="s">
        <v>15</v>
      </c>
      <c r="G2646" s="23" t="s">
        <v>3477</v>
      </c>
      <c r="H2646" s="86" t="s">
        <v>3539</v>
      </c>
      <c r="I2646" s="2" t="s">
        <v>16</v>
      </c>
      <c r="J2646" s="81">
        <v>121.72</v>
      </c>
      <c r="K2646" s="76">
        <v>5</v>
      </c>
      <c r="L2646" s="80">
        <v>0.1875</v>
      </c>
      <c r="M2646" s="78">
        <v>45013</v>
      </c>
      <c r="N2646" s="96" t="s">
        <v>6171</v>
      </c>
      <c r="O2646" s="23" t="s">
        <v>2607</v>
      </c>
      <c r="P2646" s="23" t="s">
        <v>3469</v>
      </c>
      <c r="Q2646" s="23" t="s">
        <v>3473</v>
      </c>
      <c r="R2646" s="23" t="str">
        <f t="shared" si="331"/>
        <v>OK-Canadian-12N-9W-26</v>
      </c>
      <c r="S2646" s="23" t="str">
        <f t="shared" si="328"/>
        <v>12N-9W-26</v>
      </c>
      <c r="T2646" s="23" t="str">
        <f t="shared" si="329"/>
        <v>12</v>
      </c>
      <c r="U2646" s="23" t="str">
        <f t="shared" si="332"/>
        <v>N</v>
      </c>
      <c r="V2646" s="23" t="str">
        <f t="shared" si="330"/>
        <v>9</v>
      </c>
      <c r="W2646" s="23" t="str">
        <f t="shared" si="333"/>
        <v>W</v>
      </c>
      <c r="X2646" s="23" t="str">
        <f t="shared" si="334"/>
        <v>OK</v>
      </c>
      <c r="Y2646" s="184" t="str">
        <f t="shared" si="335"/>
        <v>L0009709</v>
      </c>
      <c r="Z2646" s="28"/>
      <c r="AA2646" s="28"/>
      <c r="AB2646" s="23"/>
    </row>
    <row r="2647" spans="1:28" ht="15">
      <c r="A2647" s="2" t="s">
        <v>9068</v>
      </c>
      <c r="B2647" s="23" t="s">
        <v>3475</v>
      </c>
      <c r="C2647" s="2" t="s">
        <v>14</v>
      </c>
      <c r="D2647" s="23" t="s">
        <v>2768</v>
      </c>
      <c r="E2647" s="2" t="s">
        <v>1327</v>
      </c>
      <c r="F2647" s="23" t="s">
        <v>15</v>
      </c>
      <c r="G2647" s="23" t="s">
        <v>3477</v>
      </c>
      <c r="H2647" s="86" t="s">
        <v>3539</v>
      </c>
      <c r="I2647" s="2" t="s">
        <v>16</v>
      </c>
      <c r="J2647" s="81">
        <v>85.53</v>
      </c>
      <c r="K2647" s="76">
        <v>5</v>
      </c>
      <c r="L2647" s="80">
        <v>0.2</v>
      </c>
      <c r="M2647" s="78">
        <v>43105</v>
      </c>
      <c r="N2647" s="96" t="s">
        <v>6172</v>
      </c>
      <c r="O2647" s="23" t="s">
        <v>1930</v>
      </c>
      <c r="P2647" s="23" t="s">
        <v>3469</v>
      </c>
      <c r="Q2647" s="23" t="s">
        <v>3473</v>
      </c>
      <c r="R2647" s="23" t="str">
        <f t="shared" si="331"/>
        <v>OK-Canadian-12N-9W-27</v>
      </c>
      <c r="S2647" s="23" t="str">
        <f t="shared" si="328"/>
        <v>12N-9W-27</v>
      </c>
      <c r="T2647" s="23" t="str">
        <f t="shared" si="329"/>
        <v>12</v>
      </c>
      <c r="U2647" s="23" t="str">
        <f t="shared" si="332"/>
        <v>N</v>
      </c>
      <c r="V2647" s="23" t="str">
        <f t="shared" si="330"/>
        <v>9</v>
      </c>
      <c r="W2647" s="23" t="str">
        <f t="shared" si="333"/>
        <v>W</v>
      </c>
      <c r="X2647" s="23" t="str">
        <f t="shared" si="334"/>
        <v>OK</v>
      </c>
      <c r="Y2647" s="184" t="str">
        <f t="shared" si="335"/>
        <v>L0009710</v>
      </c>
      <c r="Z2647" s="28"/>
      <c r="AA2647" s="28"/>
      <c r="AB2647" s="23"/>
    </row>
    <row r="2648" spans="1:28" ht="15">
      <c r="A2648" s="23" t="s">
        <v>9069</v>
      </c>
      <c r="B2648" s="23" t="s">
        <v>3475</v>
      </c>
      <c r="C2648" s="2" t="s">
        <v>14</v>
      </c>
      <c r="D2648" s="23" t="s">
        <v>2769</v>
      </c>
      <c r="E2648" s="2" t="s">
        <v>774</v>
      </c>
      <c r="F2648" s="23" t="s">
        <v>15</v>
      </c>
      <c r="G2648" s="23" t="s">
        <v>3477</v>
      </c>
      <c r="H2648" s="86" t="s">
        <v>3539</v>
      </c>
      <c r="I2648" s="2" t="s">
        <v>16</v>
      </c>
      <c r="J2648" s="81">
        <v>168.27</v>
      </c>
      <c r="K2648" s="76">
        <v>1.46</v>
      </c>
      <c r="L2648" s="80">
        <v>0.2</v>
      </c>
      <c r="M2648" s="78">
        <v>42017</v>
      </c>
      <c r="N2648" s="96" t="s">
        <v>6173</v>
      </c>
      <c r="O2648" s="23" t="s">
        <v>956</v>
      </c>
      <c r="P2648" s="23" t="s">
        <v>3469</v>
      </c>
      <c r="Q2648" s="23" t="s">
        <v>3473</v>
      </c>
      <c r="R2648" s="23" t="str">
        <f t="shared" si="331"/>
        <v>OK-Canadian-12N-9W-28</v>
      </c>
      <c r="S2648" s="23" t="str">
        <f t="shared" si="328"/>
        <v>12N-9W-28</v>
      </c>
      <c r="T2648" s="23" t="str">
        <f t="shared" si="329"/>
        <v>12</v>
      </c>
      <c r="U2648" s="23" t="str">
        <f t="shared" si="332"/>
        <v>N</v>
      </c>
      <c r="V2648" s="23" t="str">
        <f t="shared" si="330"/>
        <v>9</v>
      </c>
      <c r="W2648" s="23" t="str">
        <f t="shared" si="333"/>
        <v>W</v>
      </c>
      <c r="X2648" s="23" t="str">
        <f t="shared" si="334"/>
        <v>OK</v>
      </c>
      <c r="Y2648" s="184" t="str">
        <f t="shared" si="335"/>
        <v>L0009711</v>
      </c>
      <c r="Z2648" s="28"/>
      <c r="AA2648" s="28"/>
      <c r="AB2648" s="23"/>
    </row>
    <row r="2649" spans="1:28" ht="15">
      <c r="A2649" s="2" t="s">
        <v>9070</v>
      </c>
      <c r="B2649" s="23" t="s">
        <v>3475</v>
      </c>
      <c r="C2649" s="2" t="s">
        <v>14</v>
      </c>
      <c r="D2649" s="23" t="s">
        <v>2770</v>
      </c>
      <c r="E2649" s="2" t="s">
        <v>1051</v>
      </c>
      <c r="F2649" s="23" t="s">
        <v>15</v>
      </c>
      <c r="G2649" s="23" t="s">
        <v>3477</v>
      </c>
      <c r="H2649" s="86" t="s">
        <v>3539</v>
      </c>
      <c r="I2649" s="2" t="s">
        <v>16</v>
      </c>
      <c r="J2649" s="81">
        <v>149.16</v>
      </c>
      <c r="K2649" s="76">
        <v>0.36</v>
      </c>
      <c r="L2649" s="80">
        <v>0.1875</v>
      </c>
      <c r="M2649" s="78">
        <v>42488</v>
      </c>
      <c r="N2649" s="96" t="s">
        <v>6174</v>
      </c>
      <c r="O2649" s="23" t="s">
        <v>956</v>
      </c>
      <c r="P2649" s="23" t="s">
        <v>3469</v>
      </c>
      <c r="Q2649" s="23" t="s">
        <v>3473</v>
      </c>
      <c r="R2649" s="23" t="str">
        <f t="shared" si="331"/>
        <v>OK-Canadian-12N-9W-28</v>
      </c>
      <c r="S2649" s="23" t="str">
        <f t="shared" si="328"/>
        <v>12N-9W-28</v>
      </c>
      <c r="T2649" s="23" t="str">
        <f t="shared" si="329"/>
        <v>12</v>
      </c>
      <c r="U2649" s="23" t="str">
        <f t="shared" si="332"/>
        <v>N</v>
      </c>
      <c r="V2649" s="23" t="str">
        <f t="shared" si="330"/>
        <v>9</v>
      </c>
      <c r="W2649" s="23" t="str">
        <f t="shared" si="333"/>
        <v>W</v>
      </c>
      <c r="X2649" s="23" t="str">
        <f t="shared" si="334"/>
        <v>OK</v>
      </c>
      <c r="Y2649" s="184" t="str">
        <f t="shared" si="335"/>
        <v>L0009712</v>
      </c>
      <c r="Z2649" s="28"/>
      <c r="AA2649" s="28"/>
      <c r="AB2649" s="23"/>
    </row>
    <row r="2650" spans="1:28" ht="15">
      <c r="A2650" s="2" t="s">
        <v>9071</v>
      </c>
      <c r="B2650" s="23" t="s">
        <v>3475</v>
      </c>
      <c r="C2650" s="2" t="s">
        <v>14</v>
      </c>
      <c r="D2650" s="23" t="s">
        <v>2771</v>
      </c>
      <c r="E2650" s="2" t="s">
        <v>1177</v>
      </c>
      <c r="F2650" s="23" t="s">
        <v>15</v>
      </c>
      <c r="G2650" s="23" t="s">
        <v>3477</v>
      </c>
      <c r="H2650" s="86" t="s">
        <v>3539</v>
      </c>
      <c r="I2650" s="2" t="s">
        <v>16</v>
      </c>
      <c r="J2650" s="81">
        <v>164.6</v>
      </c>
      <c r="K2650" s="76">
        <v>0.63</v>
      </c>
      <c r="L2650" s="80">
        <v>0.1875</v>
      </c>
      <c r="M2650" s="78">
        <v>45006</v>
      </c>
      <c r="N2650" s="96" t="s">
        <v>6175</v>
      </c>
      <c r="O2650" s="23" t="s">
        <v>956</v>
      </c>
      <c r="P2650" s="23" t="s">
        <v>3469</v>
      </c>
      <c r="Q2650" s="23" t="s">
        <v>3473</v>
      </c>
      <c r="R2650" s="23" t="str">
        <f t="shared" si="331"/>
        <v>OK-Canadian-12N-9W-28</v>
      </c>
      <c r="S2650" s="23" t="str">
        <f t="shared" si="328"/>
        <v>12N-9W-28</v>
      </c>
      <c r="T2650" s="23" t="str">
        <f t="shared" si="329"/>
        <v>12</v>
      </c>
      <c r="U2650" s="23" t="str">
        <f t="shared" si="332"/>
        <v>N</v>
      </c>
      <c r="V2650" s="23" t="str">
        <f t="shared" si="330"/>
        <v>9</v>
      </c>
      <c r="W2650" s="23" t="str">
        <f t="shared" si="333"/>
        <v>W</v>
      </c>
      <c r="X2650" s="23" t="str">
        <f t="shared" si="334"/>
        <v>OK</v>
      </c>
      <c r="Y2650" s="184" t="str">
        <f t="shared" si="335"/>
        <v>L0009713</v>
      </c>
      <c r="Z2650" s="28"/>
      <c r="AA2650" s="28"/>
      <c r="AB2650" s="23"/>
    </row>
    <row r="2651" spans="1:28" ht="15">
      <c r="A2651" s="23" t="s">
        <v>9072</v>
      </c>
      <c r="B2651" s="23" t="s">
        <v>3475</v>
      </c>
      <c r="C2651" s="2" t="s">
        <v>14</v>
      </c>
      <c r="D2651" s="23" t="s">
        <v>2772</v>
      </c>
      <c r="E2651" s="23" t="s">
        <v>201</v>
      </c>
      <c r="F2651" s="23" t="s">
        <v>15</v>
      </c>
      <c r="G2651" s="23" t="s">
        <v>3477</v>
      </c>
      <c r="H2651" s="86" t="s">
        <v>3539</v>
      </c>
      <c r="I2651" s="2" t="s">
        <v>16</v>
      </c>
      <c r="J2651" s="81">
        <v>42.56</v>
      </c>
      <c r="K2651" s="76">
        <v>1.5</v>
      </c>
      <c r="L2651" s="80">
        <v>0.125</v>
      </c>
      <c r="M2651" s="78">
        <v>42008</v>
      </c>
      <c r="N2651" s="96" t="s">
        <v>6176</v>
      </c>
      <c r="O2651" s="23" t="s">
        <v>956</v>
      </c>
      <c r="P2651" s="23" t="s">
        <v>3469</v>
      </c>
      <c r="Q2651" s="23" t="s">
        <v>3473</v>
      </c>
      <c r="R2651" s="23" t="str">
        <f t="shared" si="331"/>
        <v>OK-Canadian-12N-9W-28</v>
      </c>
      <c r="S2651" s="23" t="str">
        <f t="shared" si="328"/>
        <v>12N-9W-28</v>
      </c>
      <c r="T2651" s="23" t="str">
        <f t="shared" si="329"/>
        <v>12</v>
      </c>
      <c r="U2651" s="23" t="str">
        <f t="shared" si="332"/>
        <v>N</v>
      </c>
      <c r="V2651" s="23" t="str">
        <f t="shared" si="330"/>
        <v>9</v>
      </c>
      <c r="W2651" s="23" t="str">
        <f t="shared" si="333"/>
        <v>W</v>
      </c>
      <c r="X2651" s="23" t="str">
        <f t="shared" si="334"/>
        <v>OK</v>
      </c>
      <c r="Y2651" s="184" t="str">
        <f t="shared" si="335"/>
        <v>L0009714</v>
      </c>
      <c r="Z2651" s="28"/>
      <c r="AA2651" s="28"/>
      <c r="AB2651" s="23"/>
    </row>
    <row r="2652" spans="1:28" ht="15">
      <c r="A2652" s="2" t="s">
        <v>9073</v>
      </c>
      <c r="B2652" s="23" t="s">
        <v>3475</v>
      </c>
      <c r="C2652" s="2" t="s">
        <v>14</v>
      </c>
      <c r="D2652" s="23" t="s">
        <v>2773</v>
      </c>
      <c r="E2652" s="23" t="s">
        <v>1274</v>
      </c>
      <c r="F2652" s="23" t="s">
        <v>15</v>
      </c>
      <c r="G2652" s="23" t="s">
        <v>3477</v>
      </c>
      <c r="H2652" s="86" t="s">
        <v>3539</v>
      </c>
      <c r="I2652" s="2" t="s">
        <v>16</v>
      </c>
      <c r="J2652" s="81">
        <v>40.68</v>
      </c>
      <c r="K2652" s="76">
        <v>13.75</v>
      </c>
      <c r="L2652" s="80">
        <v>0.2</v>
      </c>
      <c r="M2652" s="78">
        <v>42024</v>
      </c>
      <c r="N2652" s="96" t="s">
        <v>6167</v>
      </c>
      <c r="O2652" s="23" t="s">
        <v>1988</v>
      </c>
      <c r="P2652" s="23" t="s">
        <v>3469</v>
      </c>
      <c r="Q2652" s="23" t="s">
        <v>3473</v>
      </c>
      <c r="R2652" s="23" t="str">
        <f t="shared" si="331"/>
        <v>OK-Canadian-12N-9W-35</v>
      </c>
      <c r="S2652" s="23" t="str">
        <f t="shared" si="328"/>
        <v>12N-9W-35</v>
      </c>
      <c r="T2652" s="23" t="str">
        <f t="shared" si="329"/>
        <v>12</v>
      </c>
      <c r="U2652" s="23" t="str">
        <f t="shared" si="332"/>
        <v>N</v>
      </c>
      <c r="V2652" s="23" t="str">
        <f t="shared" si="330"/>
        <v>9</v>
      </c>
      <c r="W2652" s="23" t="str">
        <f t="shared" si="333"/>
        <v>W</v>
      </c>
      <c r="X2652" s="23" t="str">
        <f t="shared" si="334"/>
        <v>OK</v>
      </c>
      <c r="Y2652" s="184" t="str">
        <f t="shared" si="335"/>
        <v>L0009715</v>
      </c>
      <c r="Z2652" s="28"/>
      <c r="AA2652" s="28"/>
      <c r="AB2652" s="23"/>
    </row>
    <row r="2653" spans="1:28" ht="15">
      <c r="A2653" s="2" t="s">
        <v>9074</v>
      </c>
      <c r="B2653" s="23" t="s">
        <v>3475</v>
      </c>
      <c r="C2653" s="2" t="s">
        <v>14</v>
      </c>
      <c r="D2653" s="23" t="s">
        <v>2774</v>
      </c>
      <c r="E2653" s="23" t="s">
        <v>2404</v>
      </c>
      <c r="F2653" s="23" t="s">
        <v>15</v>
      </c>
      <c r="G2653" s="23" t="s">
        <v>3477</v>
      </c>
      <c r="H2653" s="86" t="s">
        <v>3539</v>
      </c>
      <c r="I2653" s="2" t="s">
        <v>16</v>
      </c>
      <c r="J2653" s="81">
        <v>42.08</v>
      </c>
      <c r="K2653" s="76">
        <v>6.67</v>
      </c>
      <c r="L2653" s="80">
        <v>0.2</v>
      </c>
      <c r="M2653" s="78">
        <v>42494</v>
      </c>
      <c r="N2653" s="96" t="s">
        <v>6167</v>
      </c>
      <c r="O2653" s="23" t="s">
        <v>1988</v>
      </c>
      <c r="P2653" s="23" t="s">
        <v>3469</v>
      </c>
      <c r="Q2653" s="23" t="s">
        <v>3473</v>
      </c>
      <c r="R2653" s="23" t="str">
        <f t="shared" si="331"/>
        <v>OK-Canadian-12N-9W-35</v>
      </c>
      <c r="S2653" s="23" t="str">
        <f t="shared" si="328"/>
        <v>12N-9W-35</v>
      </c>
      <c r="T2653" s="23" t="str">
        <f t="shared" si="329"/>
        <v>12</v>
      </c>
      <c r="U2653" s="23" t="str">
        <f t="shared" si="332"/>
        <v>N</v>
      </c>
      <c r="V2653" s="23" t="str">
        <f t="shared" si="330"/>
        <v>9</v>
      </c>
      <c r="W2653" s="23" t="str">
        <f t="shared" si="333"/>
        <v>W</v>
      </c>
      <c r="X2653" s="23" t="str">
        <f t="shared" si="334"/>
        <v>OK</v>
      </c>
      <c r="Y2653" s="184" t="str">
        <f t="shared" si="335"/>
        <v>L0009716</v>
      </c>
      <c r="Z2653" s="28"/>
      <c r="AA2653" s="28"/>
      <c r="AB2653" s="23"/>
    </row>
    <row r="2654" spans="1:28" ht="15">
      <c r="A2654" s="23" t="s">
        <v>9075</v>
      </c>
      <c r="B2654" s="23" t="s">
        <v>3475</v>
      </c>
      <c r="C2654" s="2" t="s">
        <v>14</v>
      </c>
      <c r="D2654" s="23" t="s">
        <v>2775</v>
      </c>
      <c r="E2654" s="2" t="s">
        <v>553</v>
      </c>
      <c r="F2654" s="23" t="s">
        <v>15</v>
      </c>
      <c r="G2654" s="23" t="s">
        <v>3477</v>
      </c>
      <c r="H2654" s="86" t="s">
        <v>3539</v>
      </c>
      <c r="I2654" s="2" t="s">
        <v>16</v>
      </c>
      <c r="J2654" s="81">
        <v>43.92</v>
      </c>
      <c r="K2654" s="76">
        <v>3.33</v>
      </c>
      <c r="L2654" s="80">
        <v>0.1875</v>
      </c>
      <c r="M2654" s="78">
        <v>45000</v>
      </c>
      <c r="N2654" s="96" t="s">
        <v>6177</v>
      </c>
      <c r="O2654" s="23" t="s">
        <v>135</v>
      </c>
      <c r="P2654" s="23" t="s">
        <v>3465</v>
      </c>
      <c r="Q2654" s="23" t="s">
        <v>3472</v>
      </c>
      <c r="R2654" s="23" t="str">
        <f t="shared" si="331"/>
        <v>OK-Canadian-15N-8W-8</v>
      </c>
      <c r="S2654" s="23" t="str">
        <f t="shared" si="328"/>
        <v>15N-8W-8</v>
      </c>
      <c r="T2654" s="23" t="str">
        <f t="shared" si="329"/>
        <v>15</v>
      </c>
      <c r="U2654" s="23" t="str">
        <f t="shared" si="332"/>
        <v>N</v>
      </c>
      <c r="V2654" s="23" t="str">
        <f t="shared" si="330"/>
        <v>8</v>
      </c>
      <c r="W2654" s="23" t="str">
        <f t="shared" si="333"/>
        <v>W</v>
      </c>
      <c r="X2654" s="23" t="str">
        <f t="shared" si="334"/>
        <v>OK</v>
      </c>
      <c r="Y2654" s="184" t="str">
        <f t="shared" si="335"/>
        <v>L0009717</v>
      </c>
      <c r="Z2654" s="28"/>
      <c r="AA2654" s="28"/>
      <c r="AB2654" s="23"/>
    </row>
    <row r="2655" spans="1:28" ht="15">
      <c r="A2655" s="2" t="s">
        <v>9076</v>
      </c>
      <c r="B2655" s="23" t="s">
        <v>3475</v>
      </c>
      <c r="C2655" s="2" t="s">
        <v>14</v>
      </c>
      <c r="D2655" s="23" t="s">
        <v>2776</v>
      </c>
      <c r="E2655" s="2" t="s">
        <v>995</v>
      </c>
      <c r="F2655" s="23" t="s">
        <v>15</v>
      </c>
      <c r="G2655" s="23" t="s">
        <v>3477</v>
      </c>
      <c r="H2655" s="86" t="s">
        <v>3539</v>
      </c>
      <c r="I2655" s="2" t="s">
        <v>16</v>
      </c>
      <c r="J2655" s="81">
        <v>335.61</v>
      </c>
      <c r="K2655" s="76">
        <v>26.88</v>
      </c>
      <c r="L2655" s="80">
        <v>0.1875</v>
      </c>
      <c r="M2655" s="78">
        <v>41996</v>
      </c>
      <c r="N2655" s="96" t="s">
        <v>6178</v>
      </c>
      <c r="O2655" s="23" t="s">
        <v>863</v>
      </c>
      <c r="P2655" s="23" t="s">
        <v>3466</v>
      </c>
      <c r="Q2655" s="23" t="s">
        <v>3473</v>
      </c>
      <c r="R2655" s="23" t="str">
        <f t="shared" si="331"/>
        <v>OK-Canadian-16N-9W-21</v>
      </c>
      <c r="S2655" s="23" t="str">
        <f t="shared" si="328"/>
        <v>16N-9W-21</v>
      </c>
      <c r="T2655" s="23" t="str">
        <f t="shared" si="329"/>
        <v>16</v>
      </c>
      <c r="U2655" s="23" t="str">
        <f t="shared" si="332"/>
        <v>N</v>
      </c>
      <c r="V2655" s="23" t="str">
        <f t="shared" si="330"/>
        <v>9</v>
      </c>
      <c r="W2655" s="23" t="str">
        <f t="shared" si="333"/>
        <v>W</v>
      </c>
      <c r="X2655" s="23" t="str">
        <f t="shared" si="334"/>
        <v>OK</v>
      </c>
      <c r="Y2655" s="184" t="str">
        <f t="shared" si="335"/>
        <v>L0009718</v>
      </c>
      <c r="Z2655" s="28"/>
      <c r="AA2655" s="28"/>
      <c r="AB2655" s="23"/>
    </row>
    <row r="2656" spans="1:28" ht="15">
      <c r="A2656" s="2" t="s">
        <v>9077</v>
      </c>
      <c r="B2656" s="23" t="s">
        <v>3475</v>
      </c>
      <c r="C2656" s="2" t="s">
        <v>14</v>
      </c>
      <c r="D2656" s="23" t="s">
        <v>2777</v>
      </c>
      <c r="E2656" s="23" t="s">
        <v>2404</v>
      </c>
      <c r="F2656" s="23" t="s">
        <v>15</v>
      </c>
      <c r="G2656" s="23" t="s">
        <v>3477</v>
      </c>
      <c r="H2656" s="86" t="s">
        <v>3539</v>
      </c>
      <c r="I2656" s="2" t="s">
        <v>16</v>
      </c>
      <c r="J2656" s="81">
        <v>161.62</v>
      </c>
      <c r="K2656" s="76">
        <v>10</v>
      </c>
      <c r="L2656" s="80">
        <v>0.2</v>
      </c>
      <c r="M2656" s="78">
        <v>42012</v>
      </c>
      <c r="N2656" s="96" t="s">
        <v>6178</v>
      </c>
      <c r="O2656" s="23" t="s">
        <v>863</v>
      </c>
      <c r="P2656" s="23" t="s">
        <v>3466</v>
      </c>
      <c r="Q2656" s="23" t="s">
        <v>3473</v>
      </c>
      <c r="R2656" s="23" t="str">
        <f t="shared" si="331"/>
        <v>OK-Canadian-16N-9W-21</v>
      </c>
      <c r="S2656" s="23" t="str">
        <f t="shared" si="328"/>
        <v>16N-9W-21</v>
      </c>
      <c r="T2656" s="23" t="str">
        <f t="shared" si="329"/>
        <v>16</v>
      </c>
      <c r="U2656" s="23" t="str">
        <f t="shared" si="332"/>
        <v>N</v>
      </c>
      <c r="V2656" s="23" t="str">
        <f t="shared" si="330"/>
        <v>9</v>
      </c>
      <c r="W2656" s="23" t="str">
        <f t="shared" si="333"/>
        <v>W</v>
      </c>
      <c r="X2656" s="23" t="str">
        <f t="shared" si="334"/>
        <v>OK</v>
      </c>
      <c r="Y2656" s="184" t="str">
        <f t="shared" si="335"/>
        <v>L0009719</v>
      </c>
      <c r="Z2656" s="28"/>
      <c r="AA2656" s="28"/>
      <c r="AB2656" s="23"/>
    </row>
    <row r="2657" spans="1:28" ht="15">
      <c r="A2657" s="23" t="s">
        <v>9078</v>
      </c>
      <c r="B2657" s="23" t="s">
        <v>3475</v>
      </c>
      <c r="C2657" s="2" t="s">
        <v>14</v>
      </c>
      <c r="D2657" s="23" t="s">
        <v>2778</v>
      </c>
      <c r="E2657" s="2" t="s">
        <v>1327</v>
      </c>
      <c r="F2657" s="23" t="s">
        <v>15</v>
      </c>
      <c r="G2657" s="23" t="s">
        <v>3477</v>
      </c>
      <c r="H2657" s="86" t="s">
        <v>3539</v>
      </c>
      <c r="I2657" s="2" t="s">
        <v>16</v>
      </c>
      <c r="J2657" s="81">
        <v>167.97</v>
      </c>
      <c r="K2657" s="76">
        <v>5</v>
      </c>
      <c r="L2657" s="80">
        <v>0.1875</v>
      </c>
      <c r="M2657" s="78">
        <v>42480</v>
      </c>
      <c r="N2657" s="96" t="s">
        <v>6179</v>
      </c>
      <c r="O2657" s="23" t="s">
        <v>1933</v>
      </c>
      <c r="P2657" s="23" t="s">
        <v>3466</v>
      </c>
      <c r="Q2657" s="23" t="s">
        <v>3473</v>
      </c>
      <c r="R2657" s="23" t="str">
        <f t="shared" si="331"/>
        <v>OK-Canadian-16N-9W-23</v>
      </c>
      <c r="S2657" s="23" t="str">
        <f t="shared" si="328"/>
        <v>16N-9W-23</v>
      </c>
      <c r="T2657" s="23" t="str">
        <f t="shared" si="329"/>
        <v>16</v>
      </c>
      <c r="U2657" s="23" t="str">
        <f t="shared" si="332"/>
        <v>N</v>
      </c>
      <c r="V2657" s="23" t="str">
        <f t="shared" si="330"/>
        <v>9</v>
      </c>
      <c r="W2657" s="23" t="str">
        <f t="shared" si="333"/>
        <v>W</v>
      </c>
      <c r="X2657" s="23" t="str">
        <f t="shared" si="334"/>
        <v>OK</v>
      </c>
      <c r="Y2657" s="184" t="str">
        <f t="shared" si="335"/>
        <v>L0009720</v>
      </c>
      <c r="Z2657" s="28"/>
      <c r="AA2657" s="28"/>
      <c r="AB2657" s="23"/>
    </row>
    <row r="2658" spans="1:28" ht="15">
      <c r="A2658" s="2" t="s">
        <v>9079</v>
      </c>
      <c r="B2658" s="23" t="s">
        <v>3475</v>
      </c>
      <c r="C2658" s="2" t="s">
        <v>14</v>
      </c>
      <c r="D2658" s="23" t="s">
        <v>2779</v>
      </c>
      <c r="E2658" s="23" t="s">
        <v>1502</v>
      </c>
      <c r="F2658" s="23" t="s">
        <v>15</v>
      </c>
      <c r="G2658" s="23" t="s">
        <v>3477</v>
      </c>
      <c r="H2658" s="86" t="s">
        <v>3539</v>
      </c>
      <c r="I2658" s="2" t="s">
        <v>16</v>
      </c>
      <c r="J2658" s="81">
        <v>10.050000000000001</v>
      </c>
      <c r="K2658" s="76">
        <v>1.25</v>
      </c>
      <c r="L2658" s="80">
        <v>0.2</v>
      </c>
      <c r="M2658" s="78">
        <v>45002</v>
      </c>
      <c r="N2658" s="96" t="s">
        <v>6180</v>
      </c>
      <c r="O2658" s="23" t="s">
        <v>2621</v>
      </c>
      <c r="P2658" s="23" t="s">
        <v>3466</v>
      </c>
      <c r="Q2658" s="23" t="s">
        <v>3473</v>
      </c>
      <c r="R2658" s="23" t="str">
        <f t="shared" si="331"/>
        <v>OK-Canadian-16N-9W-32</v>
      </c>
      <c r="S2658" s="23" t="str">
        <f t="shared" si="328"/>
        <v>16N-9W-32</v>
      </c>
      <c r="T2658" s="23" t="str">
        <f t="shared" si="329"/>
        <v>16</v>
      </c>
      <c r="U2658" s="23" t="str">
        <f t="shared" si="332"/>
        <v>N</v>
      </c>
      <c r="V2658" s="23" t="str">
        <f t="shared" si="330"/>
        <v>9</v>
      </c>
      <c r="W2658" s="23" t="str">
        <f t="shared" si="333"/>
        <v>W</v>
      </c>
      <c r="X2658" s="23" t="str">
        <f t="shared" si="334"/>
        <v>OK</v>
      </c>
      <c r="Y2658" s="184" t="str">
        <f t="shared" si="335"/>
        <v>L0009721</v>
      </c>
      <c r="Z2658" s="28"/>
      <c r="AA2658" s="28"/>
      <c r="AB2658" s="23"/>
    </row>
    <row r="2659" spans="1:28" ht="15">
      <c r="A2659" s="2" t="s">
        <v>9080</v>
      </c>
      <c r="B2659" s="23" t="s">
        <v>3475</v>
      </c>
      <c r="C2659" s="2" t="s">
        <v>14</v>
      </c>
      <c r="D2659" s="23" t="s">
        <v>2780</v>
      </c>
      <c r="E2659" s="23" t="s">
        <v>201</v>
      </c>
      <c r="F2659" s="23" t="s">
        <v>15</v>
      </c>
      <c r="G2659" s="23" t="s">
        <v>3477</v>
      </c>
      <c r="H2659" s="86" t="s">
        <v>3539</v>
      </c>
      <c r="I2659" s="2" t="s">
        <v>16</v>
      </c>
      <c r="J2659" s="81">
        <v>119.87</v>
      </c>
      <c r="K2659" s="76">
        <v>8.75</v>
      </c>
      <c r="L2659" s="80">
        <v>0.2</v>
      </c>
      <c r="M2659" s="78">
        <v>41998</v>
      </c>
      <c r="N2659" s="96" t="s">
        <v>5472</v>
      </c>
      <c r="O2659" s="23" t="s">
        <v>2629</v>
      </c>
      <c r="P2659" s="23" t="s">
        <v>3466</v>
      </c>
      <c r="Q2659" s="23" t="s">
        <v>3473</v>
      </c>
      <c r="R2659" s="23" t="str">
        <f t="shared" si="331"/>
        <v>OK-Canadian-16N-9W-33</v>
      </c>
      <c r="S2659" s="23" t="str">
        <f t="shared" si="328"/>
        <v>16N-9W-33</v>
      </c>
      <c r="T2659" s="23" t="str">
        <f t="shared" si="329"/>
        <v>16</v>
      </c>
      <c r="U2659" s="23" t="str">
        <f t="shared" si="332"/>
        <v>N</v>
      </c>
      <c r="V2659" s="23" t="str">
        <f t="shared" si="330"/>
        <v>9</v>
      </c>
      <c r="W2659" s="23" t="str">
        <f t="shared" si="333"/>
        <v>W</v>
      </c>
      <c r="X2659" s="23" t="str">
        <f t="shared" si="334"/>
        <v>OK</v>
      </c>
      <c r="Y2659" s="184" t="str">
        <f t="shared" si="335"/>
        <v>L0009722</v>
      </c>
      <c r="Z2659" s="28"/>
      <c r="AA2659" s="28"/>
      <c r="AB2659" s="23"/>
    </row>
    <row r="2660" spans="1:28" ht="15">
      <c r="A2660" s="23" t="s">
        <v>9081</v>
      </c>
      <c r="B2660" s="23" t="s">
        <v>3475</v>
      </c>
      <c r="C2660" s="2" t="s">
        <v>14</v>
      </c>
      <c r="D2660" s="23" t="s">
        <v>2781</v>
      </c>
      <c r="E2660" s="23" t="s">
        <v>3188</v>
      </c>
      <c r="F2660" s="23" t="s">
        <v>15</v>
      </c>
      <c r="G2660" s="23" t="s">
        <v>3477</v>
      </c>
      <c r="H2660" s="86" t="s">
        <v>3539</v>
      </c>
      <c r="I2660" s="2" t="s">
        <v>16</v>
      </c>
      <c r="J2660" s="81">
        <v>156.83000000000001</v>
      </c>
      <c r="K2660" s="76">
        <v>10</v>
      </c>
      <c r="L2660" s="80">
        <v>0.1875</v>
      </c>
      <c r="M2660" s="78">
        <v>42010</v>
      </c>
      <c r="N2660" s="96" t="s">
        <v>6181</v>
      </c>
      <c r="O2660" s="23" t="s">
        <v>368</v>
      </c>
      <c r="P2660" s="23" t="s">
        <v>3469</v>
      </c>
      <c r="Q2660" s="23" t="s">
        <v>3473</v>
      </c>
      <c r="R2660" s="23" t="str">
        <f t="shared" si="331"/>
        <v>OK-Canadian-12N-9W-22</v>
      </c>
      <c r="S2660" s="23" t="str">
        <f t="shared" si="328"/>
        <v>12N-9W-22</v>
      </c>
      <c r="T2660" s="23" t="str">
        <f t="shared" si="329"/>
        <v>12</v>
      </c>
      <c r="U2660" s="23" t="str">
        <f t="shared" si="332"/>
        <v>N</v>
      </c>
      <c r="V2660" s="23" t="str">
        <f t="shared" si="330"/>
        <v>9</v>
      </c>
      <c r="W2660" s="23" t="str">
        <f t="shared" si="333"/>
        <v>W</v>
      </c>
      <c r="X2660" s="23" t="str">
        <f t="shared" si="334"/>
        <v>OK</v>
      </c>
      <c r="Y2660" s="184" t="str">
        <f t="shared" si="335"/>
        <v>L0009723</v>
      </c>
      <c r="Z2660" s="28"/>
      <c r="AA2660" s="28"/>
      <c r="AB2660" s="23"/>
    </row>
    <row r="2661" spans="1:28" ht="15">
      <c r="A2661" s="2" t="s">
        <v>9082</v>
      </c>
      <c r="B2661" s="23" t="s">
        <v>3475</v>
      </c>
      <c r="C2661" s="2" t="s">
        <v>14</v>
      </c>
      <c r="D2661" s="23" t="s">
        <v>2782</v>
      </c>
      <c r="E2661" s="23" t="s">
        <v>1589</v>
      </c>
      <c r="F2661" s="23" t="s">
        <v>15</v>
      </c>
      <c r="G2661" s="23" t="s">
        <v>3477</v>
      </c>
      <c r="H2661" s="86" t="s">
        <v>3539</v>
      </c>
      <c r="I2661" s="2" t="s">
        <v>16</v>
      </c>
      <c r="J2661" s="81">
        <v>172.11</v>
      </c>
      <c r="K2661" s="76">
        <v>7.5</v>
      </c>
      <c r="L2661" s="80">
        <v>0.1875</v>
      </c>
      <c r="M2661" s="78">
        <v>42480</v>
      </c>
      <c r="N2661" s="96" t="s">
        <v>5516</v>
      </c>
      <c r="O2661" s="23" t="s">
        <v>2607</v>
      </c>
      <c r="P2661" s="23" t="s">
        <v>3469</v>
      </c>
      <c r="Q2661" s="23" t="s">
        <v>3473</v>
      </c>
      <c r="R2661" s="23" t="str">
        <f t="shared" si="331"/>
        <v>OK-Canadian-12N-9W-26</v>
      </c>
      <c r="S2661" s="23" t="str">
        <f t="shared" si="328"/>
        <v>12N-9W-26</v>
      </c>
      <c r="T2661" s="23" t="str">
        <f t="shared" si="329"/>
        <v>12</v>
      </c>
      <c r="U2661" s="23" t="str">
        <f t="shared" si="332"/>
        <v>N</v>
      </c>
      <c r="V2661" s="23" t="str">
        <f t="shared" si="330"/>
        <v>9</v>
      </c>
      <c r="W2661" s="23" t="str">
        <f t="shared" si="333"/>
        <v>W</v>
      </c>
      <c r="X2661" s="23" t="str">
        <f t="shared" si="334"/>
        <v>OK</v>
      </c>
      <c r="Y2661" s="184" t="str">
        <f t="shared" si="335"/>
        <v>L0009724</v>
      </c>
      <c r="Z2661" s="28"/>
      <c r="AA2661" s="28"/>
      <c r="AB2661" s="23"/>
    </row>
    <row r="2662" spans="1:28" ht="15">
      <c r="A2662" s="2" t="s">
        <v>9083</v>
      </c>
      <c r="B2662" s="23" t="s">
        <v>3475</v>
      </c>
      <c r="C2662" s="2" t="s">
        <v>14</v>
      </c>
      <c r="D2662" s="23" t="s">
        <v>2783</v>
      </c>
      <c r="E2662" s="23" t="s">
        <v>3188</v>
      </c>
      <c r="F2662" s="23" t="s">
        <v>15</v>
      </c>
      <c r="G2662" s="23" t="s">
        <v>3477</v>
      </c>
      <c r="H2662" s="86" t="s">
        <v>3539</v>
      </c>
      <c r="I2662" s="2" t="s">
        <v>16</v>
      </c>
      <c r="J2662" s="81">
        <v>76.55</v>
      </c>
      <c r="K2662" s="76">
        <v>6.67</v>
      </c>
      <c r="L2662" s="80">
        <v>0.2</v>
      </c>
      <c r="M2662" s="78">
        <v>45013</v>
      </c>
      <c r="N2662" s="96" t="s">
        <v>5516</v>
      </c>
      <c r="O2662" s="23" t="s">
        <v>2607</v>
      </c>
      <c r="P2662" s="23" t="s">
        <v>3469</v>
      </c>
      <c r="Q2662" s="23" t="s">
        <v>3473</v>
      </c>
      <c r="R2662" s="23" t="str">
        <f t="shared" si="331"/>
        <v>OK-Canadian-12N-9W-26</v>
      </c>
      <c r="S2662" s="23" t="str">
        <f t="shared" si="328"/>
        <v>12N-9W-26</v>
      </c>
      <c r="T2662" s="23" t="str">
        <f t="shared" si="329"/>
        <v>12</v>
      </c>
      <c r="U2662" s="23" t="str">
        <f t="shared" si="332"/>
        <v>N</v>
      </c>
      <c r="V2662" s="23" t="str">
        <f t="shared" si="330"/>
        <v>9</v>
      </c>
      <c r="W2662" s="23" t="str">
        <f t="shared" si="333"/>
        <v>W</v>
      </c>
      <c r="X2662" s="23" t="str">
        <f t="shared" si="334"/>
        <v>OK</v>
      </c>
      <c r="Y2662" s="184" t="str">
        <f t="shared" si="335"/>
        <v>L0009725</v>
      </c>
      <c r="Z2662" s="28"/>
      <c r="AA2662" s="28"/>
      <c r="AB2662" s="23"/>
    </row>
    <row r="2663" spans="1:28" ht="15">
      <c r="A2663" s="23" t="s">
        <v>9084</v>
      </c>
      <c r="B2663" s="23" t="s">
        <v>3475</v>
      </c>
      <c r="C2663" s="2" t="s">
        <v>14</v>
      </c>
      <c r="D2663" s="23" t="s">
        <v>2784</v>
      </c>
      <c r="E2663" s="2" t="s">
        <v>774</v>
      </c>
      <c r="F2663" s="23" t="s">
        <v>15</v>
      </c>
      <c r="G2663" s="23" t="s">
        <v>3477</v>
      </c>
      <c r="H2663" s="86" t="s">
        <v>3539</v>
      </c>
      <c r="I2663" s="2" t="s">
        <v>16</v>
      </c>
      <c r="J2663" s="81">
        <v>85.93</v>
      </c>
      <c r="K2663" s="76">
        <v>5</v>
      </c>
      <c r="L2663" s="80">
        <v>0.2</v>
      </c>
      <c r="M2663" s="78">
        <v>42009</v>
      </c>
      <c r="N2663" s="96" t="s">
        <v>5517</v>
      </c>
      <c r="O2663" s="23" t="s">
        <v>2607</v>
      </c>
      <c r="P2663" s="23" t="s">
        <v>3469</v>
      </c>
      <c r="Q2663" s="23" t="s">
        <v>3473</v>
      </c>
      <c r="R2663" s="23" t="str">
        <f t="shared" si="331"/>
        <v>OK-Canadian-12N-9W-26</v>
      </c>
      <c r="S2663" s="23" t="str">
        <f t="shared" si="328"/>
        <v>12N-9W-26</v>
      </c>
      <c r="T2663" s="23" t="str">
        <f t="shared" si="329"/>
        <v>12</v>
      </c>
      <c r="U2663" s="23" t="str">
        <f t="shared" si="332"/>
        <v>N</v>
      </c>
      <c r="V2663" s="23" t="str">
        <f t="shared" si="330"/>
        <v>9</v>
      </c>
      <c r="W2663" s="23" t="str">
        <f t="shared" si="333"/>
        <v>W</v>
      </c>
      <c r="X2663" s="23" t="str">
        <f t="shared" si="334"/>
        <v>OK</v>
      </c>
      <c r="Y2663" s="184" t="str">
        <f t="shared" si="335"/>
        <v>L0009726</v>
      </c>
      <c r="Z2663" s="28"/>
      <c r="AA2663" s="28"/>
      <c r="AB2663" s="23"/>
    </row>
    <row r="2664" spans="1:28" ht="15">
      <c r="A2664" s="2" t="s">
        <v>9085</v>
      </c>
      <c r="B2664" s="23" t="s">
        <v>3475</v>
      </c>
      <c r="C2664" s="2" t="s">
        <v>14</v>
      </c>
      <c r="D2664" s="23" t="s">
        <v>2785</v>
      </c>
      <c r="E2664" s="23" t="s">
        <v>1589</v>
      </c>
      <c r="F2664" s="23" t="s">
        <v>15</v>
      </c>
      <c r="G2664" s="23" t="s">
        <v>3477</v>
      </c>
      <c r="H2664" s="86" t="s">
        <v>3539</v>
      </c>
      <c r="I2664" s="2" t="s">
        <v>16</v>
      </c>
      <c r="J2664" s="81">
        <v>122.72</v>
      </c>
      <c r="K2664" s="76">
        <v>7.5</v>
      </c>
      <c r="L2664" s="80">
        <v>0.1875</v>
      </c>
      <c r="M2664" s="78">
        <v>42010</v>
      </c>
      <c r="N2664" s="96" t="s">
        <v>6182</v>
      </c>
      <c r="O2664" s="23" t="s">
        <v>1930</v>
      </c>
      <c r="P2664" s="23" t="s">
        <v>3469</v>
      </c>
      <c r="Q2664" s="23" t="s">
        <v>3473</v>
      </c>
      <c r="R2664" s="23" t="str">
        <f t="shared" si="331"/>
        <v>OK-Canadian-12N-9W-27</v>
      </c>
      <c r="S2664" s="23" t="str">
        <f t="shared" si="328"/>
        <v>12N-9W-27</v>
      </c>
      <c r="T2664" s="23" t="str">
        <f t="shared" si="329"/>
        <v>12</v>
      </c>
      <c r="U2664" s="23" t="str">
        <f t="shared" si="332"/>
        <v>N</v>
      </c>
      <c r="V2664" s="23" t="str">
        <f t="shared" si="330"/>
        <v>9</v>
      </c>
      <c r="W2664" s="23" t="str">
        <f t="shared" si="333"/>
        <v>W</v>
      </c>
      <c r="X2664" s="23" t="str">
        <f t="shared" si="334"/>
        <v>OK</v>
      </c>
      <c r="Y2664" s="184" t="str">
        <f t="shared" si="335"/>
        <v>L0009727</v>
      </c>
      <c r="Z2664" s="28"/>
      <c r="AA2664" s="28"/>
      <c r="AB2664" s="23"/>
    </row>
    <row r="2665" spans="1:28" ht="15">
      <c r="A2665" s="2" t="s">
        <v>9086</v>
      </c>
      <c r="B2665" s="23" t="s">
        <v>3475</v>
      </c>
      <c r="C2665" s="2" t="s">
        <v>14</v>
      </c>
      <c r="D2665" s="23" t="s">
        <v>2786</v>
      </c>
      <c r="E2665" s="23" t="s">
        <v>2864</v>
      </c>
      <c r="F2665" s="23" t="s">
        <v>15</v>
      </c>
      <c r="G2665" s="23" t="s">
        <v>3477</v>
      </c>
      <c r="H2665" s="86" t="s">
        <v>3539</v>
      </c>
      <c r="I2665" s="2" t="s">
        <v>16</v>
      </c>
      <c r="J2665" s="81">
        <v>148.46</v>
      </c>
      <c r="K2665" s="76">
        <v>1.25</v>
      </c>
      <c r="L2665" s="80">
        <v>0.2</v>
      </c>
      <c r="M2665" s="78">
        <v>42488</v>
      </c>
      <c r="N2665" s="96" t="s">
        <v>6183</v>
      </c>
      <c r="O2665" s="23" t="s">
        <v>1930</v>
      </c>
      <c r="P2665" s="23" t="s">
        <v>3469</v>
      </c>
      <c r="Q2665" s="23" t="s">
        <v>3473</v>
      </c>
      <c r="R2665" s="23" t="str">
        <f t="shared" si="331"/>
        <v>OK-Canadian-12N-9W-27</v>
      </c>
      <c r="S2665" s="23" t="str">
        <f t="shared" si="328"/>
        <v>12N-9W-27</v>
      </c>
      <c r="T2665" s="23" t="str">
        <f t="shared" si="329"/>
        <v>12</v>
      </c>
      <c r="U2665" s="23" t="str">
        <f t="shared" si="332"/>
        <v>N</v>
      </c>
      <c r="V2665" s="23" t="str">
        <f t="shared" si="330"/>
        <v>9</v>
      </c>
      <c r="W2665" s="23" t="str">
        <f t="shared" si="333"/>
        <v>W</v>
      </c>
      <c r="X2665" s="23" t="str">
        <f t="shared" si="334"/>
        <v>OK</v>
      </c>
      <c r="Y2665" s="184" t="str">
        <f t="shared" si="335"/>
        <v>L0009728</v>
      </c>
      <c r="Z2665" s="28"/>
      <c r="AA2665" s="28"/>
      <c r="AB2665" s="23"/>
    </row>
    <row r="2666" spans="1:28" ht="15">
      <c r="A2666" s="23" t="s">
        <v>9087</v>
      </c>
      <c r="B2666" s="23" t="s">
        <v>3475</v>
      </c>
      <c r="C2666" s="2" t="s">
        <v>14</v>
      </c>
      <c r="D2666" s="23" t="s">
        <v>2787</v>
      </c>
      <c r="E2666" s="2" t="s">
        <v>153</v>
      </c>
      <c r="F2666" s="23" t="s">
        <v>15</v>
      </c>
      <c r="G2666" s="23" t="s">
        <v>3477</v>
      </c>
      <c r="H2666" s="86" t="s">
        <v>3539</v>
      </c>
      <c r="I2666" s="2" t="s">
        <v>16</v>
      </c>
      <c r="J2666" s="81">
        <v>162.57</v>
      </c>
      <c r="K2666" s="76">
        <v>1.25</v>
      </c>
      <c r="L2666" s="80">
        <v>0.2</v>
      </c>
      <c r="M2666" s="78">
        <v>45019</v>
      </c>
      <c r="N2666" s="96" t="s">
        <v>6184</v>
      </c>
      <c r="O2666" s="23" t="s">
        <v>1930</v>
      </c>
      <c r="P2666" s="23" t="s">
        <v>3469</v>
      </c>
      <c r="Q2666" s="23" t="s">
        <v>3473</v>
      </c>
      <c r="R2666" s="23" t="str">
        <f t="shared" si="331"/>
        <v>OK-Canadian-12N-9W-27</v>
      </c>
      <c r="S2666" s="23" t="str">
        <f t="shared" si="328"/>
        <v>12N-9W-27</v>
      </c>
      <c r="T2666" s="23" t="str">
        <f t="shared" si="329"/>
        <v>12</v>
      </c>
      <c r="U2666" s="23" t="str">
        <f t="shared" si="332"/>
        <v>N</v>
      </c>
      <c r="V2666" s="23" t="str">
        <f t="shared" si="330"/>
        <v>9</v>
      </c>
      <c r="W2666" s="23" t="str">
        <f t="shared" si="333"/>
        <v>W</v>
      </c>
      <c r="X2666" s="23" t="str">
        <f t="shared" si="334"/>
        <v>OK</v>
      </c>
      <c r="Y2666" s="184" t="str">
        <f t="shared" si="335"/>
        <v>L0009729</v>
      </c>
      <c r="Z2666" s="28"/>
      <c r="AA2666" s="28"/>
      <c r="AB2666" s="23"/>
    </row>
    <row r="2667" spans="1:28" ht="15">
      <c r="A2667" s="2" t="s">
        <v>9088</v>
      </c>
      <c r="B2667" s="23" t="s">
        <v>3475</v>
      </c>
      <c r="C2667" s="2" t="s">
        <v>14</v>
      </c>
      <c r="D2667" s="23" t="s">
        <v>2788</v>
      </c>
      <c r="E2667" s="23" t="s">
        <v>1777</v>
      </c>
      <c r="F2667" s="23" t="s">
        <v>15</v>
      </c>
      <c r="G2667" s="23" t="s">
        <v>3477</v>
      </c>
      <c r="H2667" s="86" t="s">
        <v>3539</v>
      </c>
      <c r="I2667" s="2" t="s">
        <v>16</v>
      </c>
      <c r="J2667" s="81">
        <v>142.87</v>
      </c>
      <c r="K2667" s="76">
        <v>2.5</v>
      </c>
      <c r="L2667" s="77">
        <v>0.125</v>
      </c>
      <c r="M2667" s="78">
        <v>42016</v>
      </c>
      <c r="N2667" s="96" t="s">
        <v>6185</v>
      </c>
      <c r="O2667" s="23" t="s">
        <v>956</v>
      </c>
      <c r="P2667" s="23" t="s">
        <v>3469</v>
      </c>
      <c r="Q2667" s="23" t="s">
        <v>3473</v>
      </c>
      <c r="R2667" s="23" t="str">
        <f t="shared" si="331"/>
        <v>OK-Canadian-12N-9W-28</v>
      </c>
      <c r="S2667" s="23" t="str">
        <f t="shared" si="328"/>
        <v>12N-9W-28</v>
      </c>
      <c r="T2667" s="23" t="str">
        <f t="shared" si="329"/>
        <v>12</v>
      </c>
      <c r="U2667" s="23" t="str">
        <f t="shared" si="332"/>
        <v>N</v>
      </c>
      <c r="V2667" s="23" t="str">
        <f t="shared" si="330"/>
        <v>9</v>
      </c>
      <c r="W2667" s="23" t="str">
        <f t="shared" si="333"/>
        <v>W</v>
      </c>
      <c r="X2667" s="23" t="str">
        <f t="shared" si="334"/>
        <v>OK</v>
      </c>
      <c r="Y2667" s="184" t="str">
        <f t="shared" si="335"/>
        <v>L0009730</v>
      </c>
      <c r="Z2667" s="28"/>
      <c r="AA2667" s="28"/>
      <c r="AB2667" s="23"/>
    </row>
    <row r="2668" spans="1:28" ht="15">
      <c r="A2668" s="2" t="s">
        <v>9089</v>
      </c>
      <c r="B2668" s="23" t="s">
        <v>3475</v>
      </c>
      <c r="C2668" s="2" t="s">
        <v>14</v>
      </c>
      <c r="D2668" s="23" t="s">
        <v>2789</v>
      </c>
      <c r="E2668" s="2" t="s">
        <v>774</v>
      </c>
      <c r="F2668" s="23" t="s">
        <v>15</v>
      </c>
      <c r="G2668" s="23" t="s">
        <v>3477</v>
      </c>
      <c r="H2668" s="86" t="s">
        <v>3539</v>
      </c>
      <c r="I2668" s="2" t="s">
        <v>16</v>
      </c>
      <c r="J2668" s="81">
        <v>41.16</v>
      </c>
      <c r="K2668" s="76">
        <v>5</v>
      </c>
      <c r="L2668" s="77">
        <v>0.125</v>
      </c>
      <c r="M2668" s="78">
        <v>42022</v>
      </c>
      <c r="N2668" s="96" t="s">
        <v>6186</v>
      </c>
      <c r="O2668" s="23" t="s">
        <v>956</v>
      </c>
      <c r="P2668" s="23" t="s">
        <v>3469</v>
      </c>
      <c r="Q2668" s="23" t="s">
        <v>3473</v>
      </c>
      <c r="R2668" s="23" t="str">
        <f t="shared" si="331"/>
        <v>OK-Canadian-12N-9W-28</v>
      </c>
      <c r="S2668" s="23" t="str">
        <f t="shared" si="328"/>
        <v>12N-9W-28</v>
      </c>
      <c r="T2668" s="23" t="str">
        <f t="shared" si="329"/>
        <v>12</v>
      </c>
      <c r="U2668" s="23" t="str">
        <f t="shared" si="332"/>
        <v>N</v>
      </c>
      <c r="V2668" s="23" t="str">
        <f t="shared" si="330"/>
        <v>9</v>
      </c>
      <c r="W2668" s="23" t="str">
        <f t="shared" si="333"/>
        <v>W</v>
      </c>
      <c r="X2668" s="23" t="str">
        <f t="shared" si="334"/>
        <v>OK</v>
      </c>
      <c r="Y2668" s="184" t="str">
        <f t="shared" si="335"/>
        <v>L0009731</v>
      </c>
      <c r="Z2668" s="28"/>
      <c r="AA2668" s="28"/>
      <c r="AB2668" s="23"/>
    </row>
    <row r="2669" spans="1:28" ht="15">
      <c r="A2669" s="23" t="s">
        <v>9090</v>
      </c>
      <c r="B2669" s="23" t="s">
        <v>3475</v>
      </c>
      <c r="C2669" s="2" t="s">
        <v>14</v>
      </c>
      <c r="D2669" s="23" t="s">
        <v>2790</v>
      </c>
      <c r="E2669" s="2" t="s">
        <v>215</v>
      </c>
      <c r="F2669" s="23" t="s">
        <v>15</v>
      </c>
      <c r="G2669" s="23" t="s">
        <v>3477</v>
      </c>
      <c r="H2669" s="86" t="s">
        <v>3539</v>
      </c>
      <c r="I2669" s="2" t="s">
        <v>16</v>
      </c>
      <c r="J2669" s="81">
        <v>41.67</v>
      </c>
      <c r="K2669" s="76">
        <v>10</v>
      </c>
      <c r="L2669" s="77">
        <v>0.125</v>
      </c>
      <c r="M2669" s="78">
        <v>42496</v>
      </c>
      <c r="N2669" s="96" t="s">
        <v>6187</v>
      </c>
      <c r="O2669" s="23" t="s">
        <v>1988</v>
      </c>
      <c r="P2669" s="23" t="s">
        <v>3469</v>
      </c>
      <c r="Q2669" s="23" t="s">
        <v>3473</v>
      </c>
      <c r="R2669" s="23" t="str">
        <f t="shared" si="331"/>
        <v>OK-Canadian-12N-9W-35</v>
      </c>
      <c r="S2669" s="23" t="str">
        <f t="shared" si="328"/>
        <v>12N-9W-35</v>
      </c>
      <c r="T2669" s="23" t="str">
        <f t="shared" si="329"/>
        <v>12</v>
      </c>
      <c r="U2669" s="23" t="str">
        <f t="shared" si="332"/>
        <v>N</v>
      </c>
      <c r="V2669" s="23" t="str">
        <f t="shared" si="330"/>
        <v>9</v>
      </c>
      <c r="W2669" s="23" t="str">
        <f t="shared" si="333"/>
        <v>W</v>
      </c>
      <c r="X2669" s="23" t="str">
        <f t="shared" si="334"/>
        <v>OK</v>
      </c>
      <c r="Y2669" s="184" t="str">
        <f t="shared" si="335"/>
        <v>L0009732</v>
      </c>
      <c r="Z2669" s="28"/>
      <c r="AA2669" s="28"/>
      <c r="AB2669" s="23"/>
    </row>
    <row r="2670" spans="1:28" ht="15">
      <c r="A2670" s="2" t="s">
        <v>9091</v>
      </c>
      <c r="B2670" s="23" t="s">
        <v>3475</v>
      </c>
      <c r="C2670" s="2" t="s">
        <v>14</v>
      </c>
      <c r="D2670" s="23" t="s">
        <v>2791</v>
      </c>
      <c r="E2670" s="23" t="s">
        <v>201</v>
      </c>
      <c r="F2670" s="23" t="s">
        <v>15</v>
      </c>
      <c r="G2670" s="23" t="s">
        <v>3477</v>
      </c>
      <c r="H2670" s="86" t="s">
        <v>3539</v>
      </c>
      <c r="I2670" s="2" t="s">
        <v>16</v>
      </c>
      <c r="J2670" s="81">
        <v>77.45</v>
      </c>
      <c r="K2670" s="76">
        <v>5.14</v>
      </c>
      <c r="L2670" s="77">
        <v>0.125</v>
      </c>
      <c r="M2670" s="78">
        <v>45013</v>
      </c>
      <c r="N2670" s="96" t="s">
        <v>6188</v>
      </c>
      <c r="O2670" s="23" t="s">
        <v>1988</v>
      </c>
      <c r="P2670" s="23" t="s">
        <v>3469</v>
      </c>
      <c r="Q2670" s="23" t="s">
        <v>3473</v>
      </c>
      <c r="R2670" s="23" t="str">
        <f t="shared" si="331"/>
        <v>OK-Canadian-12N-9W-35</v>
      </c>
      <c r="S2670" s="23" t="str">
        <f t="shared" si="328"/>
        <v>12N-9W-35</v>
      </c>
      <c r="T2670" s="23" t="str">
        <f t="shared" si="329"/>
        <v>12</v>
      </c>
      <c r="U2670" s="23" t="str">
        <f t="shared" si="332"/>
        <v>N</v>
      </c>
      <c r="V2670" s="23" t="str">
        <f t="shared" si="330"/>
        <v>9</v>
      </c>
      <c r="W2670" s="23" t="str">
        <f t="shared" si="333"/>
        <v>W</v>
      </c>
      <c r="X2670" s="23" t="str">
        <f t="shared" si="334"/>
        <v>OK</v>
      </c>
      <c r="Y2670" s="184" t="str">
        <f t="shared" si="335"/>
        <v>L0009733</v>
      </c>
      <c r="Z2670" s="28"/>
      <c r="AA2670" s="28"/>
      <c r="AB2670" s="23"/>
    </row>
    <row r="2671" spans="1:28" ht="15">
      <c r="A2671" s="2" t="s">
        <v>9092</v>
      </c>
      <c r="B2671" s="23" t="s">
        <v>3475</v>
      </c>
      <c r="C2671" s="2" t="s">
        <v>14</v>
      </c>
      <c r="D2671" s="23" t="s">
        <v>2792</v>
      </c>
      <c r="E2671" s="23" t="s">
        <v>3188</v>
      </c>
      <c r="F2671" s="23" t="s">
        <v>15</v>
      </c>
      <c r="G2671" s="23" t="s">
        <v>3477</v>
      </c>
      <c r="H2671" s="86" t="s">
        <v>3539</v>
      </c>
      <c r="I2671" s="2" t="s">
        <v>16</v>
      </c>
      <c r="J2671" s="81">
        <v>80.31</v>
      </c>
      <c r="K2671" s="76">
        <v>5.14</v>
      </c>
      <c r="L2671" s="77">
        <v>0.125</v>
      </c>
      <c r="M2671" s="78">
        <v>41989</v>
      </c>
      <c r="N2671" s="96" t="s">
        <v>6187</v>
      </c>
      <c r="O2671" s="23" t="s">
        <v>1988</v>
      </c>
      <c r="P2671" s="23" t="s">
        <v>3469</v>
      </c>
      <c r="Q2671" s="23" t="s">
        <v>3473</v>
      </c>
      <c r="R2671" s="23" t="str">
        <f t="shared" si="331"/>
        <v>OK-Canadian-12N-9W-35</v>
      </c>
      <c r="S2671" s="23" t="str">
        <f t="shared" si="328"/>
        <v>12N-9W-35</v>
      </c>
      <c r="T2671" s="23" t="str">
        <f t="shared" si="329"/>
        <v>12</v>
      </c>
      <c r="U2671" s="23" t="str">
        <f t="shared" si="332"/>
        <v>N</v>
      </c>
      <c r="V2671" s="23" t="str">
        <f t="shared" si="330"/>
        <v>9</v>
      </c>
      <c r="W2671" s="23" t="str">
        <f t="shared" si="333"/>
        <v>W</v>
      </c>
      <c r="X2671" s="23" t="str">
        <f t="shared" si="334"/>
        <v>OK</v>
      </c>
      <c r="Y2671" s="184" t="str">
        <f t="shared" si="335"/>
        <v>L0009734</v>
      </c>
      <c r="Z2671" s="28"/>
      <c r="AA2671" s="28"/>
      <c r="AB2671" s="23"/>
    </row>
    <row r="2672" spans="1:28" ht="15">
      <c r="A2672" s="23" t="s">
        <v>9093</v>
      </c>
      <c r="B2672" s="23" t="s">
        <v>3475</v>
      </c>
      <c r="C2672" s="2" t="s">
        <v>14</v>
      </c>
      <c r="D2672" s="23" t="s">
        <v>2793</v>
      </c>
      <c r="E2672" s="23" t="s">
        <v>2404</v>
      </c>
      <c r="F2672" s="23" t="s">
        <v>15</v>
      </c>
      <c r="G2672" s="23" t="s">
        <v>3477</v>
      </c>
      <c r="H2672" s="86" t="s">
        <v>3539</v>
      </c>
      <c r="I2672" s="2" t="s">
        <v>16</v>
      </c>
      <c r="J2672" s="81">
        <v>306.64999999999998</v>
      </c>
      <c r="K2672" s="76">
        <v>23.33</v>
      </c>
      <c r="L2672" s="77">
        <v>0.125</v>
      </c>
      <c r="M2672" s="78">
        <v>42019</v>
      </c>
      <c r="N2672" s="96" t="s">
        <v>6189</v>
      </c>
      <c r="O2672" s="23" t="s">
        <v>1988</v>
      </c>
      <c r="P2672" s="23" t="s">
        <v>3469</v>
      </c>
      <c r="Q2672" s="23" t="s">
        <v>3473</v>
      </c>
      <c r="R2672" s="23" t="str">
        <f t="shared" si="331"/>
        <v>OK-Canadian-12N-9W-35</v>
      </c>
      <c r="S2672" s="23" t="str">
        <f t="shared" si="328"/>
        <v>12N-9W-35</v>
      </c>
      <c r="T2672" s="23" t="str">
        <f t="shared" si="329"/>
        <v>12</v>
      </c>
      <c r="U2672" s="23" t="str">
        <f t="shared" si="332"/>
        <v>N</v>
      </c>
      <c r="V2672" s="23" t="str">
        <f t="shared" si="330"/>
        <v>9</v>
      </c>
      <c r="W2672" s="23" t="str">
        <f t="shared" si="333"/>
        <v>W</v>
      </c>
      <c r="X2672" s="23" t="str">
        <f t="shared" si="334"/>
        <v>OK</v>
      </c>
      <c r="Y2672" s="184" t="str">
        <f t="shared" si="335"/>
        <v>L0009735</v>
      </c>
      <c r="Z2672" s="28"/>
      <c r="AA2672" s="28"/>
      <c r="AB2672" s="23"/>
    </row>
    <row r="2673" spans="1:28" ht="15">
      <c r="A2673" s="2" t="s">
        <v>9094</v>
      </c>
      <c r="B2673" s="23" t="s">
        <v>3475</v>
      </c>
      <c r="C2673" s="2" t="s">
        <v>14</v>
      </c>
      <c r="D2673" s="23" t="s">
        <v>2794</v>
      </c>
      <c r="E2673" s="2" t="s">
        <v>1100</v>
      </c>
      <c r="F2673" s="23" t="s">
        <v>15</v>
      </c>
      <c r="G2673" s="23" t="s">
        <v>3477</v>
      </c>
      <c r="H2673" s="86" t="s">
        <v>3539</v>
      </c>
      <c r="I2673" s="2" t="s">
        <v>16</v>
      </c>
      <c r="J2673" s="81">
        <v>77.8</v>
      </c>
      <c r="K2673" s="76">
        <v>0.25</v>
      </c>
      <c r="L2673" s="80">
        <v>0.2</v>
      </c>
      <c r="M2673" s="78">
        <v>42487</v>
      </c>
      <c r="N2673" s="96" t="s">
        <v>6190</v>
      </c>
      <c r="O2673" s="23" t="s">
        <v>135</v>
      </c>
      <c r="P2673" s="23" t="s">
        <v>3465</v>
      </c>
      <c r="Q2673" s="23" t="s">
        <v>3472</v>
      </c>
      <c r="R2673" s="23" t="str">
        <f t="shared" si="331"/>
        <v>OK-Canadian-15N-8W-8</v>
      </c>
      <c r="S2673" s="23" t="str">
        <f t="shared" si="328"/>
        <v>15N-8W-8</v>
      </c>
      <c r="T2673" s="23" t="str">
        <f t="shared" si="329"/>
        <v>15</v>
      </c>
      <c r="U2673" s="23" t="str">
        <f t="shared" si="332"/>
        <v>N</v>
      </c>
      <c r="V2673" s="23" t="str">
        <f t="shared" si="330"/>
        <v>8</v>
      </c>
      <c r="W2673" s="23" t="str">
        <f t="shared" si="333"/>
        <v>W</v>
      </c>
      <c r="X2673" s="23" t="str">
        <f t="shared" si="334"/>
        <v>OK</v>
      </c>
      <c r="Y2673" s="184" t="str">
        <f t="shared" si="335"/>
        <v>L0009736</v>
      </c>
      <c r="Z2673" s="28"/>
      <c r="AA2673" s="28"/>
      <c r="AB2673" s="23"/>
    </row>
    <row r="2674" spans="1:28" ht="15">
      <c r="A2674" s="2" t="s">
        <v>9095</v>
      </c>
      <c r="B2674" s="23" t="s">
        <v>3475</v>
      </c>
      <c r="C2674" s="2" t="s">
        <v>14</v>
      </c>
      <c r="D2674" s="23" t="s">
        <v>2795</v>
      </c>
      <c r="E2674" s="23" t="s">
        <v>2799</v>
      </c>
      <c r="F2674" s="23" t="s">
        <v>15</v>
      </c>
      <c r="G2674" s="23" t="s">
        <v>3477</v>
      </c>
      <c r="H2674" s="86" t="s">
        <v>3539</v>
      </c>
      <c r="I2674" s="2" t="s">
        <v>16</v>
      </c>
      <c r="J2674" s="81">
        <v>37.799999999999997</v>
      </c>
      <c r="K2674" s="76">
        <v>1.0416666999999999</v>
      </c>
      <c r="L2674" s="80">
        <v>0.2</v>
      </c>
      <c r="M2674" s="78">
        <v>45007</v>
      </c>
      <c r="N2674" s="96" t="s">
        <v>6191</v>
      </c>
      <c r="O2674" s="23" t="s">
        <v>135</v>
      </c>
      <c r="P2674" s="23" t="s">
        <v>3465</v>
      </c>
      <c r="Q2674" s="23" t="s">
        <v>3472</v>
      </c>
      <c r="R2674" s="23" t="str">
        <f t="shared" si="331"/>
        <v>OK-Canadian-15N-8W-8</v>
      </c>
      <c r="S2674" s="23" t="str">
        <f t="shared" si="328"/>
        <v>15N-8W-8</v>
      </c>
      <c r="T2674" s="23" t="str">
        <f t="shared" si="329"/>
        <v>15</v>
      </c>
      <c r="U2674" s="23" t="str">
        <f t="shared" si="332"/>
        <v>N</v>
      </c>
      <c r="V2674" s="23" t="str">
        <f t="shared" si="330"/>
        <v>8</v>
      </c>
      <c r="W2674" s="23" t="str">
        <f t="shared" si="333"/>
        <v>W</v>
      </c>
      <c r="X2674" s="23" t="str">
        <f t="shared" si="334"/>
        <v>OK</v>
      </c>
      <c r="Y2674" s="184" t="str">
        <f t="shared" si="335"/>
        <v>L0009737</v>
      </c>
      <c r="Z2674" s="28"/>
      <c r="AA2674" s="28"/>
      <c r="AB2674" s="23"/>
    </row>
    <row r="2675" spans="1:28" ht="15">
      <c r="A2675" s="23" t="s">
        <v>9096</v>
      </c>
      <c r="B2675" s="23" t="s">
        <v>3475</v>
      </c>
      <c r="C2675" s="2" t="s">
        <v>14</v>
      </c>
      <c r="D2675" s="23" t="s">
        <v>2796</v>
      </c>
      <c r="E2675" s="2" t="s">
        <v>116</v>
      </c>
      <c r="F2675" s="23" t="s">
        <v>15</v>
      </c>
      <c r="G2675" s="23" t="s">
        <v>3477</v>
      </c>
      <c r="H2675" s="86" t="s">
        <v>3539</v>
      </c>
      <c r="I2675" s="2" t="s">
        <v>16</v>
      </c>
      <c r="J2675" s="81">
        <v>42.86</v>
      </c>
      <c r="K2675" s="76">
        <v>3</v>
      </c>
      <c r="L2675" s="80">
        <v>0.2</v>
      </c>
      <c r="M2675" s="78">
        <v>41995</v>
      </c>
      <c r="N2675" s="96" t="s">
        <v>6192</v>
      </c>
      <c r="O2675" s="23" t="s">
        <v>135</v>
      </c>
      <c r="P2675" s="23" t="s">
        <v>3465</v>
      </c>
      <c r="Q2675" s="23" t="s">
        <v>3472</v>
      </c>
      <c r="R2675" s="23" t="str">
        <f t="shared" si="331"/>
        <v>OK-Canadian-15N-8W-8</v>
      </c>
      <c r="S2675" s="23" t="str">
        <f t="shared" si="328"/>
        <v>15N-8W-8</v>
      </c>
      <c r="T2675" s="23" t="str">
        <f t="shared" si="329"/>
        <v>15</v>
      </c>
      <c r="U2675" s="23" t="str">
        <f t="shared" si="332"/>
        <v>N</v>
      </c>
      <c r="V2675" s="23" t="str">
        <f t="shared" si="330"/>
        <v>8</v>
      </c>
      <c r="W2675" s="23" t="str">
        <f t="shared" si="333"/>
        <v>W</v>
      </c>
      <c r="X2675" s="23" t="str">
        <f t="shared" si="334"/>
        <v>OK</v>
      </c>
      <c r="Y2675" s="184" t="str">
        <f t="shared" si="335"/>
        <v>L0009738</v>
      </c>
      <c r="Z2675" s="28"/>
      <c r="AA2675" s="28"/>
      <c r="AB2675" s="23"/>
    </row>
    <row r="2676" spans="1:28" ht="15">
      <c r="A2676" s="2" t="s">
        <v>9097</v>
      </c>
      <c r="B2676" s="23" t="s">
        <v>3475</v>
      </c>
      <c r="C2676" s="2" t="s">
        <v>14</v>
      </c>
      <c r="D2676" s="23" t="s">
        <v>2797</v>
      </c>
      <c r="E2676" s="2" t="s">
        <v>122</v>
      </c>
      <c r="F2676" s="23" t="s">
        <v>15</v>
      </c>
      <c r="G2676" s="23" t="s">
        <v>3477</v>
      </c>
      <c r="H2676" s="86" t="s">
        <v>3539</v>
      </c>
      <c r="I2676" s="2" t="s">
        <v>16</v>
      </c>
      <c r="J2676" s="81">
        <v>87.65</v>
      </c>
      <c r="K2676" s="76">
        <v>0.5</v>
      </c>
      <c r="L2676" s="80">
        <v>0.2</v>
      </c>
      <c r="M2676" s="78">
        <v>42017</v>
      </c>
      <c r="N2676" s="96" t="s">
        <v>6192</v>
      </c>
      <c r="O2676" s="23" t="s">
        <v>135</v>
      </c>
      <c r="P2676" s="23" t="s">
        <v>3465</v>
      </c>
      <c r="Q2676" s="23" t="s">
        <v>3472</v>
      </c>
      <c r="R2676" s="23" t="str">
        <f t="shared" si="331"/>
        <v>OK-Canadian-15N-8W-8</v>
      </c>
      <c r="S2676" s="23" t="str">
        <f t="shared" si="328"/>
        <v>15N-8W-8</v>
      </c>
      <c r="T2676" s="23" t="str">
        <f t="shared" si="329"/>
        <v>15</v>
      </c>
      <c r="U2676" s="23" t="str">
        <f t="shared" si="332"/>
        <v>N</v>
      </c>
      <c r="V2676" s="23" t="str">
        <f t="shared" si="330"/>
        <v>8</v>
      </c>
      <c r="W2676" s="23" t="str">
        <f t="shared" si="333"/>
        <v>W</v>
      </c>
      <c r="X2676" s="23" t="str">
        <f t="shared" si="334"/>
        <v>OK</v>
      </c>
      <c r="Y2676" s="184" t="str">
        <f t="shared" si="335"/>
        <v>L0009739</v>
      </c>
      <c r="Z2676" s="28"/>
      <c r="AA2676" s="28"/>
      <c r="AB2676" s="23"/>
    </row>
    <row r="2677" spans="1:28" ht="15">
      <c r="A2677" s="2" t="s">
        <v>9098</v>
      </c>
      <c r="B2677" s="23" t="s">
        <v>3475</v>
      </c>
      <c r="C2677" s="2" t="s">
        <v>14</v>
      </c>
      <c r="D2677" s="23" t="s">
        <v>2798</v>
      </c>
      <c r="E2677" s="2" t="s">
        <v>1327</v>
      </c>
      <c r="F2677" s="23" t="s">
        <v>15</v>
      </c>
      <c r="G2677" s="23" t="s">
        <v>3477</v>
      </c>
      <c r="H2677" s="86" t="s">
        <v>3539</v>
      </c>
      <c r="I2677" s="2" t="s">
        <v>16</v>
      </c>
      <c r="J2677" s="81">
        <v>79.83</v>
      </c>
      <c r="K2677" s="76">
        <v>0.5</v>
      </c>
      <c r="L2677" s="80">
        <v>0.2</v>
      </c>
      <c r="M2677" s="78">
        <v>42487</v>
      </c>
      <c r="N2677" s="96" t="s">
        <v>6193</v>
      </c>
      <c r="O2677" s="23" t="s">
        <v>135</v>
      </c>
      <c r="P2677" s="23" t="s">
        <v>3465</v>
      </c>
      <c r="Q2677" s="23" t="s">
        <v>3472</v>
      </c>
      <c r="R2677" s="23" t="str">
        <f t="shared" si="331"/>
        <v>OK-Canadian-15N-8W-8</v>
      </c>
      <c r="S2677" s="23" t="str">
        <f t="shared" si="328"/>
        <v>15N-8W-8</v>
      </c>
      <c r="T2677" s="23" t="str">
        <f t="shared" si="329"/>
        <v>15</v>
      </c>
      <c r="U2677" s="23" t="str">
        <f t="shared" si="332"/>
        <v>N</v>
      </c>
      <c r="V2677" s="23" t="str">
        <f t="shared" si="330"/>
        <v>8</v>
      </c>
      <c r="W2677" s="23" t="str">
        <f t="shared" si="333"/>
        <v>W</v>
      </c>
      <c r="X2677" s="23" t="str">
        <f t="shared" si="334"/>
        <v>OK</v>
      </c>
      <c r="Y2677" s="184" t="str">
        <f t="shared" si="335"/>
        <v>L0009740</v>
      </c>
      <c r="Z2677" s="28"/>
      <c r="AA2677" s="28"/>
      <c r="AB2677" s="23"/>
    </row>
    <row r="2678" spans="1:28" ht="15">
      <c r="A2678" s="23" t="s">
        <v>9099</v>
      </c>
      <c r="B2678" s="23" t="s">
        <v>3475</v>
      </c>
      <c r="C2678" s="2" t="s">
        <v>14</v>
      </c>
      <c r="D2678" s="23" t="s">
        <v>2800</v>
      </c>
      <c r="E2678" s="2" t="s">
        <v>1471</v>
      </c>
      <c r="F2678" s="23" t="s">
        <v>15</v>
      </c>
      <c r="G2678" s="23" t="s">
        <v>3477</v>
      </c>
      <c r="H2678" s="86" t="s">
        <v>3539</v>
      </c>
      <c r="I2678" s="2" t="s">
        <v>16</v>
      </c>
      <c r="J2678" s="81">
        <v>184.48</v>
      </c>
      <c r="K2678" s="76">
        <v>22.718333000000001</v>
      </c>
      <c r="L2678" s="80">
        <v>0.1875</v>
      </c>
      <c r="M2678" s="78">
        <v>45013</v>
      </c>
      <c r="N2678" s="96" t="s">
        <v>6194</v>
      </c>
      <c r="O2678" s="23" t="s">
        <v>135</v>
      </c>
      <c r="P2678" s="23" t="s">
        <v>3465</v>
      </c>
      <c r="Q2678" s="23" t="s">
        <v>3472</v>
      </c>
      <c r="R2678" s="23" t="str">
        <f t="shared" si="331"/>
        <v>OK-Canadian-15N-8W-8</v>
      </c>
      <c r="S2678" s="23" t="str">
        <f t="shared" si="328"/>
        <v>15N-8W-8</v>
      </c>
      <c r="T2678" s="23" t="str">
        <f t="shared" si="329"/>
        <v>15</v>
      </c>
      <c r="U2678" s="23" t="str">
        <f t="shared" si="332"/>
        <v>N</v>
      </c>
      <c r="V2678" s="23" t="str">
        <f t="shared" si="330"/>
        <v>8</v>
      </c>
      <c r="W2678" s="23" t="str">
        <f t="shared" si="333"/>
        <v>W</v>
      </c>
      <c r="X2678" s="23" t="str">
        <f t="shared" si="334"/>
        <v>OK</v>
      </c>
      <c r="Y2678" s="184" t="str">
        <f t="shared" si="335"/>
        <v>L0009741</v>
      </c>
      <c r="Z2678" s="28"/>
      <c r="AA2678" s="28"/>
      <c r="AB2678" s="23"/>
    </row>
    <row r="2679" spans="1:28" ht="15">
      <c r="A2679" s="2" t="s">
        <v>9100</v>
      </c>
      <c r="B2679" s="23" t="s">
        <v>3475</v>
      </c>
      <c r="C2679" s="2" t="s">
        <v>14</v>
      </c>
      <c r="D2679" s="23" t="s">
        <v>2801</v>
      </c>
      <c r="E2679" s="2" t="s">
        <v>1100</v>
      </c>
      <c r="F2679" s="23" t="s">
        <v>15</v>
      </c>
      <c r="G2679" s="23" t="s">
        <v>3477</v>
      </c>
      <c r="H2679" s="86" t="s">
        <v>3539</v>
      </c>
      <c r="I2679" s="2" t="s">
        <v>16</v>
      </c>
      <c r="J2679" s="81">
        <v>42.58</v>
      </c>
      <c r="K2679" s="76">
        <v>4.6666699999999999</v>
      </c>
      <c r="L2679" s="80">
        <v>0.2</v>
      </c>
      <c r="M2679" s="78">
        <v>42010</v>
      </c>
      <c r="N2679" s="96" t="s">
        <v>6195</v>
      </c>
      <c r="O2679" s="23" t="s">
        <v>2621</v>
      </c>
      <c r="P2679" s="23" t="s">
        <v>3466</v>
      </c>
      <c r="Q2679" s="23" t="s">
        <v>3473</v>
      </c>
      <c r="R2679" s="23" t="str">
        <f t="shared" si="331"/>
        <v>OK-Canadian-16N-9W-32</v>
      </c>
      <c r="S2679" s="23" t="str">
        <f t="shared" si="328"/>
        <v>16N-9W-32</v>
      </c>
      <c r="T2679" s="23" t="str">
        <f t="shared" si="329"/>
        <v>16</v>
      </c>
      <c r="U2679" s="23" t="str">
        <f t="shared" si="332"/>
        <v>N</v>
      </c>
      <c r="V2679" s="23" t="str">
        <f t="shared" si="330"/>
        <v>9</v>
      </c>
      <c r="W2679" s="23" t="str">
        <f t="shared" si="333"/>
        <v>W</v>
      </c>
      <c r="X2679" s="23" t="str">
        <f t="shared" si="334"/>
        <v>OK</v>
      </c>
      <c r="Y2679" s="184" t="str">
        <f t="shared" si="335"/>
        <v>L0009742</v>
      </c>
      <c r="Z2679" s="28"/>
      <c r="AA2679" s="28"/>
      <c r="AB2679" s="23"/>
    </row>
    <row r="2680" spans="1:28" ht="15">
      <c r="A2680" s="2" t="s">
        <v>9101</v>
      </c>
      <c r="B2680" s="23" t="s">
        <v>3475</v>
      </c>
      <c r="C2680" s="2" t="s">
        <v>14</v>
      </c>
      <c r="D2680" s="23" t="s">
        <v>2802</v>
      </c>
      <c r="E2680" s="2" t="s">
        <v>174</v>
      </c>
      <c r="F2680" s="23" t="s">
        <v>15</v>
      </c>
      <c r="G2680" s="23" t="s">
        <v>3477</v>
      </c>
      <c r="H2680" s="86" t="s">
        <v>3539</v>
      </c>
      <c r="I2680" s="2" t="s">
        <v>16</v>
      </c>
      <c r="J2680" s="81">
        <v>192.13</v>
      </c>
      <c r="K2680" s="76">
        <v>15.357139999999999</v>
      </c>
      <c r="L2680" s="80">
        <v>0.1875</v>
      </c>
      <c r="M2680" s="78">
        <v>42031</v>
      </c>
      <c r="N2680" s="96" t="s">
        <v>6196</v>
      </c>
      <c r="O2680" s="23" t="s">
        <v>368</v>
      </c>
      <c r="P2680" s="23" t="s">
        <v>3469</v>
      </c>
      <c r="Q2680" s="23" t="s">
        <v>3473</v>
      </c>
      <c r="R2680" s="23" t="str">
        <f t="shared" si="331"/>
        <v>OK-Canadian-12N-9W-22</v>
      </c>
      <c r="S2680" s="23" t="str">
        <f t="shared" si="328"/>
        <v>12N-9W-22</v>
      </c>
      <c r="T2680" s="23" t="str">
        <f t="shared" si="329"/>
        <v>12</v>
      </c>
      <c r="U2680" s="23" t="str">
        <f t="shared" si="332"/>
        <v>N</v>
      </c>
      <c r="V2680" s="23" t="str">
        <f t="shared" si="330"/>
        <v>9</v>
      </c>
      <c r="W2680" s="23" t="str">
        <f t="shared" si="333"/>
        <v>W</v>
      </c>
      <c r="X2680" s="23" t="str">
        <f t="shared" si="334"/>
        <v>OK</v>
      </c>
      <c r="Y2680" s="184" t="str">
        <f t="shared" si="335"/>
        <v>L0009743</v>
      </c>
      <c r="Z2680" s="28"/>
      <c r="AA2680" s="28"/>
      <c r="AB2680" s="23"/>
    </row>
    <row r="2681" spans="1:28" ht="15">
      <c r="A2681" s="23" t="s">
        <v>9102</v>
      </c>
      <c r="B2681" s="23" t="s">
        <v>3475</v>
      </c>
      <c r="C2681" s="2" t="s">
        <v>14</v>
      </c>
      <c r="D2681" s="23" t="s">
        <v>2803</v>
      </c>
      <c r="E2681" s="23" t="s">
        <v>2276</v>
      </c>
      <c r="F2681" s="23" t="s">
        <v>15</v>
      </c>
      <c r="G2681" s="23" t="s">
        <v>3477</v>
      </c>
      <c r="H2681" s="86" t="s">
        <v>3539</v>
      </c>
      <c r="I2681" s="2" t="s">
        <v>16</v>
      </c>
      <c r="J2681" s="81">
        <v>116.82</v>
      </c>
      <c r="K2681" s="76">
        <v>1.75</v>
      </c>
      <c r="L2681" s="80">
        <v>0.2</v>
      </c>
      <c r="M2681" s="78">
        <v>42494</v>
      </c>
      <c r="N2681" s="96" t="s">
        <v>6197</v>
      </c>
      <c r="O2681" s="23" t="s">
        <v>368</v>
      </c>
      <c r="P2681" s="23" t="s">
        <v>3469</v>
      </c>
      <c r="Q2681" s="23" t="s">
        <v>3473</v>
      </c>
      <c r="R2681" s="23" t="str">
        <f t="shared" si="331"/>
        <v>OK-Canadian-12N-9W-22</v>
      </c>
      <c r="S2681" s="23" t="str">
        <f t="shared" si="328"/>
        <v>12N-9W-22</v>
      </c>
      <c r="T2681" s="23" t="str">
        <f t="shared" si="329"/>
        <v>12</v>
      </c>
      <c r="U2681" s="23" t="str">
        <f t="shared" si="332"/>
        <v>N</v>
      </c>
      <c r="V2681" s="23" t="str">
        <f t="shared" si="330"/>
        <v>9</v>
      </c>
      <c r="W2681" s="23" t="str">
        <f t="shared" si="333"/>
        <v>W</v>
      </c>
      <c r="X2681" s="23" t="str">
        <f t="shared" si="334"/>
        <v>OK</v>
      </c>
      <c r="Y2681" s="184" t="str">
        <f t="shared" si="335"/>
        <v>L0009744</v>
      </c>
      <c r="Z2681" s="28"/>
      <c r="AA2681" s="28"/>
      <c r="AB2681" s="23"/>
    </row>
    <row r="2682" spans="1:28" ht="15">
      <c r="A2682" s="2" t="s">
        <v>9103</v>
      </c>
      <c r="B2682" s="23" t="s">
        <v>3475</v>
      </c>
      <c r="C2682" s="2" t="s">
        <v>14</v>
      </c>
      <c r="D2682" s="23" t="s">
        <v>2804</v>
      </c>
      <c r="E2682" s="2" t="s">
        <v>1396</v>
      </c>
      <c r="F2682" s="23" t="s">
        <v>15</v>
      </c>
      <c r="G2682" s="23" t="s">
        <v>3477</v>
      </c>
      <c r="H2682" s="86" t="s">
        <v>3539</v>
      </c>
      <c r="I2682" s="2" t="s">
        <v>16</v>
      </c>
      <c r="J2682" s="81">
        <v>127.09</v>
      </c>
      <c r="K2682" s="76">
        <v>1.25</v>
      </c>
      <c r="L2682" s="80">
        <v>0.2</v>
      </c>
      <c r="M2682" s="78">
        <v>45020</v>
      </c>
      <c r="N2682" s="96" t="s">
        <v>6198</v>
      </c>
      <c r="O2682" s="23" t="s">
        <v>2607</v>
      </c>
      <c r="P2682" s="23" t="s">
        <v>3469</v>
      </c>
      <c r="Q2682" s="23" t="s">
        <v>3473</v>
      </c>
      <c r="R2682" s="23" t="str">
        <f t="shared" si="331"/>
        <v>OK-Canadian-12N-9W-26</v>
      </c>
      <c r="S2682" s="23" t="str">
        <f t="shared" si="328"/>
        <v>12N-9W-26</v>
      </c>
      <c r="T2682" s="23" t="str">
        <f t="shared" si="329"/>
        <v>12</v>
      </c>
      <c r="U2682" s="23" t="str">
        <f t="shared" si="332"/>
        <v>N</v>
      </c>
      <c r="V2682" s="23" t="str">
        <f t="shared" si="330"/>
        <v>9</v>
      </c>
      <c r="W2682" s="23" t="str">
        <f t="shared" si="333"/>
        <v>W</v>
      </c>
      <c r="X2682" s="23" t="str">
        <f t="shared" si="334"/>
        <v>OK</v>
      </c>
      <c r="Y2682" s="184" t="str">
        <f t="shared" si="335"/>
        <v>L0009745</v>
      </c>
      <c r="Z2682" s="28"/>
      <c r="AA2682" s="28"/>
      <c r="AB2682" s="23"/>
    </row>
    <row r="2683" spans="1:28" ht="15">
      <c r="A2683" s="2" t="s">
        <v>9104</v>
      </c>
      <c r="B2683" s="23" t="s">
        <v>3475</v>
      </c>
      <c r="C2683" s="2" t="s">
        <v>14</v>
      </c>
      <c r="D2683" s="23" t="s">
        <v>2805</v>
      </c>
      <c r="E2683" s="23" t="s">
        <v>201</v>
      </c>
      <c r="F2683" s="23" t="s">
        <v>15</v>
      </c>
      <c r="G2683" s="23" t="s">
        <v>3477</v>
      </c>
      <c r="H2683" s="86" t="s">
        <v>3539</v>
      </c>
      <c r="I2683" s="2" t="s">
        <v>16</v>
      </c>
      <c r="J2683" s="81">
        <v>129.81</v>
      </c>
      <c r="K2683" s="76">
        <v>0.625</v>
      </c>
      <c r="L2683" s="80">
        <v>0.2</v>
      </c>
      <c r="M2683" s="78">
        <v>42016</v>
      </c>
      <c r="N2683" s="96" t="s">
        <v>6190</v>
      </c>
      <c r="O2683" s="23" t="s">
        <v>2607</v>
      </c>
      <c r="P2683" s="23" t="s">
        <v>3469</v>
      </c>
      <c r="Q2683" s="23" t="s">
        <v>3473</v>
      </c>
      <c r="R2683" s="23" t="str">
        <f t="shared" si="331"/>
        <v>OK-Canadian-12N-9W-26</v>
      </c>
      <c r="S2683" s="23" t="str">
        <f t="shared" si="328"/>
        <v>12N-9W-26</v>
      </c>
      <c r="T2683" s="23" t="str">
        <f t="shared" si="329"/>
        <v>12</v>
      </c>
      <c r="U2683" s="23" t="str">
        <f t="shared" si="332"/>
        <v>N</v>
      </c>
      <c r="V2683" s="23" t="str">
        <f t="shared" si="330"/>
        <v>9</v>
      </c>
      <c r="W2683" s="23" t="str">
        <f t="shared" si="333"/>
        <v>W</v>
      </c>
      <c r="X2683" s="23" t="str">
        <f t="shared" si="334"/>
        <v>OK</v>
      </c>
      <c r="Y2683" s="184" t="str">
        <f t="shared" si="335"/>
        <v>L0009746</v>
      </c>
      <c r="Z2683" s="28"/>
      <c r="AA2683" s="28"/>
      <c r="AB2683" s="23"/>
    </row>
    <row r="2684" spans="1:28" ht="15">
      <c r="A2684" s="23" t="s">
        <v>9105</v>
      </c>
      <c r="B2684" s="23" t="s">
        <v>3475</v>
      </c>
      <c r="C2684" s="2" t="s">
        <v>14</v>
      </c>
      <c r="D2684" s="23" t="s">
        <v>2806</v>
      </c>
      <c r="E2684" s="23" t="s">
        <v>2552</v>
      </c>
      <c r="F2684" s="23" t="s">
        <v>15</v>
      </c>
      <c r="G2684" s="23" t="s">
        <v>3477</v>
      </c>
      <c r="H2684" s="86" t="s">
        <v>3539</v>
      </c>
      <c r="I2684" s="2" t="s">
        <v>16</v>
      </c>
      <c r="J2684" s="81">
        <v>82.06</v>
      </c>
      <c r="K2684" s="76">
        <v>1.6666700000000001</v>
      </c>
      <c r="L2684" s="80">
        <v>0.2</v>
      </c>
      <c r="M2684" s="78">
        <v>42030</v>
      </c>
      <c r="N2684" s="96" t="s">
        <v>6199</v>
      </c>
      <c r="O2684" s="23" t="s">
        <v>1930</v>
      </c>
      <c r="P2684" s="23" t="s">
        <v>3469</v>
      </c>
      <c r="Q2684" s="23" t="s">
        <v>3473</v>
      </c>
      <c r="R2684" s="23" t="str">
        <f t="shared" si="331"/>
        <v>OK-Canadian-12N-9W-27</v>
      </c>
      <c r="S2684" s="23" t="str">
        <f t="shared" si="328"/>
        <v>12N-9W-27</v>
      </c>
      <c r="T2684" s="23" t="str">
        <f t="shared" si="329"/>
        <v>12</v>
      </c>
      <c r="U2684" s="23" t="str">
        <f t="shared" si="332"/>
        <v>N</v>
      </c>
      <c r="V2684" s="23" t="str">
        <f t="shared" si="330"/>
        <v>9</v>
      </c>
      <c r="W2684" s="23" t="str">
        <f t="shared" si="333"/>
        <v>W</v>
      </c>
      <c r="X2684" s="23" t="str">
        <f t="shared" si="334"/>
        <v>OK</v>
      </c>
      <c r="Y2684" s="184" t="str">
        <f t="shared" si="335"/>
        <v>L0009747</v>
      </c>
      <c r="Z2684" s="28"/>
      <c r="AA2684" s="28"/>
      <c r="AB2684" s="23"/>
    </row>
    <row r="2685" spans="1:28" ht="15">
      <c r="A2685" s="2" t="s">
        <v>9106</v>
      </c>
      <c r="B2685" s="23" t="s">
        <v>3475</v>
      </c>
      <c r="C2685" s="2" t="s">
        <v>14</v>
      </c>
      <c r="D2685" s="23" t="s">
        <v>2807</v>
      </c>
      <c r="E2685" s="23" t="s">
        <v>3188</v>
      </c>
      <c r="F2685" s="23" t="s">
        <v>15</v>
      </c>
      <c r="G2685" s="23" t="s">
        <v>3477</v>
      </c>
      <c r="H2685" s="86" t="s">
        <v>3539</v>
      </c>
      <c r="I2685" s="2" t="s">
        <v>16</v>
      </c>
      <c r="J2685" s="81">
        <v>76.3</v>
      </c>
      <c r="K2685" s="76">
        <v>3.3333300000000001</v>
      </c>
      <c r="L2685" s="80">
        <v>0.1875</v>
      </c>
      <c r="M2685" s="78">
        <v>42500</v>
      </c>
      <c r="N2685" s="96" t="s">
        <v>6199</v>
      </c>
      <c r="O2685" s="23" t="s">
        <v>1930</v>
      </c>
      <c r="P2685" s="23" t="s">
        <v>3469</v>
      </c>
      <c r="Q2685" s="23" t="s">
        <v>3473</v>
      </c>
      <c r="R2685" s="23" t="str">
        <f t="shared" si="331"/>
        <v>OK-Canadian-12N-9W-27</v>
      </c>
      <c r="S2685" s="23" t="str">
        <f t="shared" si="328"/>
        <v>12N-9W-27</v>
      </c>
      <c r="T2685" s="23" t="str">
        <f t="shared" si="329"/>
        <v>12</v>
      </c>
      <c r="U2685" s="23" t="str">
        <f t="shared" si="332"/>
        <v>N</v>
      </c>
      <c r="V2685" s="23" t="str">
        <f t="shared" si="330"/>
        <v>9</v>
      </c>
      <c r="W2685" s="23" t="str">
        <f t="shared" si="333"/>
        <v>W</v>
      </c>
      <c r="X2685" s="23" t="str">
        <f t="shared" si="334"/>
        <v>OK</v>
      </c>
      <c r="Y2685" s="184" t="str">
        <f t="shared" si="335"/>
        <v>L0009748</v>
      </c>
      <c r="Z2685" s="28"/>
      <c r="AA2685" s="28"/>
      <c r="AB2685" s="23"/>
    </row>
    <row r="2686" spans="1:28" ht="15">
      <c r="A2686" s="2" t="s">
        <v>9107</v>
      </c>
      <c r="B2686" s="23" t="s">
        <v>3475</v>
      </c>
      <c r="C2686" s="2" t="s">
        <v>14</v>
      </c>
      <c r="D2686" s="23" t="s">
        <v>2808</v>
      </c>
      <c r="E2686" s="2" t="s">
        <v>1177</v>
      </c>
      <c r="F2686" s="23" t="s">
        <v>15</v>
      </c>
      <c r="G2686" s="23" t="s">
        <v>3477</v>
      </c>
      <c r="H2686" s="86" t="s">
        <v>3539</v>
      </c>
      <c r="I2686" s="2" t="s">
        <v>16</v>
      </c>
      <c r="J2686" s="81">
        <v>87.75</v>
      </c>
      <c r="K2686" s="76">
        <v>3.3332999999999999</v>
      </c>
      <c r="L2686" s="80">
        <v>0.1875</v>
      </c>
      <c r="M2686" s="78">
        <v>45020</v>
      </c>
      <c r="N2686" s="96" t="s">
        <v>6200</v>
      </c>
      <c r="O2686" s="23" t="s">
        <v>1930</v>
      </c>
      <c r="P2686" s="23" t="s">
        <v>3469</v>
      </c>
      <c r="Q2686" s="23" t="s">
        <v>3473</v>
      </c>
      <c r="R2686" s="23" t="str">
        <f t="shared" si="331"/>
        <v>OK-Canadian-12N-9W-27</v>
      </c>
      <c r="S2686" s="23" t="str">
        <f t="shared" si="328"/>
        <v>12N-9W-27</v>
      </c>
      <c r="T2686" s="23" t="str">
        <f t="shared" si="329"/>
        <v>12</v>
      </c>
      <c r="U2686" s="23" t="str">
        <f t="shared" si="332"/>
        <v>N</v>
      </c>
      <c r="V2686" s="23" t="str">
        <f t="shared" si="330"/>
        <v>9</v>
      </c>
      <c r="W2686" s="23" t="str">
        <f t="shared" si="333"/>
        <v>W</v>
      </c>
      <c r="X2686" s="23" t="str">
        <f t="shared" si="334"/>
        <v>OK</v>
      </c>
      <c r="Y2686" s="184" t="str">
        <f t="shared" si="335"/>
        <v>L0009749</v>
      </c>
      <c r="Z2686" s="28"/>
      <c r="AA2686" s="28"/>
      <c r="AB2686" s="23"/>
    </row>
    <row r="2687" spans="1:28" ht="15">
      <c r="A2687" s="23" t="s">
        <v>9108</v>
      </c>
      <c r="B2687" s="23" t="s">
        <v>3475</v>
      </c>
      <c r="C2687" s="2" t="s">
        <v>14</v>
      </c>
      <c r="D2687" s="23" t="s">
        <v>2809</v>
      </c>
      <c r="E2687" s="23" t="s">
        <v>201</v>
      </c>
      <c r="F2687" s="23" t="s">
        <v>15</v>
      </c>
      <c r="G2687" s="23" t="s">
        <v>3477</v>
      </c>
      <c r="H2687" s="86" t="s">
        <v>3539</v>
      </c>
      <c r="I2687" s="2" t="s">
        <v>16</v>
      </c>
      <c r="J2687" s="81">
        <v>77.7</v>
      </c>
      <c r="K2687" s="76">
        <v>3.3332999999999999</v>
      </c>
      <c r="L2687" s="80">
        <v>0.1875</v>
      </c>
      <c r="M2687" s="78">
        <v>42009</v>
      </c>
      <c r="N2687" s="96" t="s">
        <v>6201</v>
      </c>
      <c r="O2687" s="23" t="s">
        <v>1930</v>
      </c>
      <c r="P2687" s="23" t="s">
        <v>3469</v>
      </c>
      <c r="Q2687" s="23" t="s">
        <v>3473</v>
      </c>
      <c r="R2687" s="23" t="str">
        <f t="shared" si="331"/>
        <v>OK-Canadian-12N-9W-27</v>
      </c>
      <c r="S2687" s="23" t="str">
        <f t="shared" si="328"/>
        <v>12N-9W-27</v>
      </c>
      <c r="T2687" s="23" t="str">
        <f t="shared" si="329"/>
        <v>12</v>
      </c>
      <c r="U2687" s="23" t="str">
        <f t="shared" si="332"/>
        <v>N</v>
      </c>
      <c r="V2687" s="23" t="str">
        <f t="shared" si="330"/>
        <v>9</v>
      </c>
      <c r="W2687" s="23" t="str">
        <f t="shared" si="333"/>
        <v>W</v>
      </c>
      <c r="X2687" s="23" t="str">
        <f t="shared" si="334"/>
        <v>OK</v>
      </c>
      <c r="Y2687" s="184" t="str">
        <f t="shared" si="335"/>
        <v>L0009750</v>
      </c>
      <c r="Z2687" s="28"/>
      <c r="AA2687" s="28"/>
      <c r="AB2687" s="23"/>
    </row>
    <row r="2688" spans="1:28" ht="15">
      <c r="A2688" s="2" t="s">
        <v>9109</v>
      </c>
      <c r="B2688" s="23" t="s">
        <v>3475</v>
      </c>
      <c r="C2688" s="2" t="s">
        <v>14</v>
      </c>
      <c r="D2688" s="23" t="s">
        <v>2810</v>
      </c>
      <c r="E2688" s="23" t="s">
        <v>201</v>
      </c>
      <c r="F2688" s="23" t="s">
        <v>15</v>
      </c>
      <c r="G2688" s="23" t="s">
        <v>3477</v>
      </c>
      <c r="H2688" s="86" t="s">
        <v>3539</v>
      </c>
      <c r="I2688" s="2" t="s">
        <v>16</v>
      </c>
      <c r="J2688" s="81">
        <v>117.72</v>
      </c>
      <c r="K2688" s="76">
        <v>3.3332999999999999</v>
      </c>
      <c r="L2688" s="80">
        <v>0.125</v>
      </c>
      <c r="M2688" s="78">
        <v>42030</v>
      </c>
      <c r="N2688" s="96" t="s">
        <v>6196</v>
      </c>
      <c r="O2688" s="23" t="s">
        <v>956</v>
      </c>
      <c r="P2688" s="23" t="s">
        <v>3469</v>
      </c>
      <c r="Q2688" s="23" t="s">
        <v>3473</v>
      </c>
      <c r="R2688" s="23" t="str">
        <f t="shared" si="331"/>
        <v>OK-Canadian-12N-9W-28</v>
      </c>
      <c r="S2688" s="23" t="str">
        <f t="shared" si="328"/>
        <v>12N-9W-28</v>
      </c>
      <c r="T2688" s="23" t="str">
        <f t="shared" si="329"/>
        <v>12</v>
      </c>
      <c r="U2688" s="23" t="str">
        <f t="shared" si="332"/>
        <v>N</v>
      </c>
      <c r="V2688" s="23" t="str">
        <f t="shared" si="330"/>
        <v>9</v>
      </c>
      <c r="W2688" s="23" t="str">
        <f t="shared" si="333"/>
        <v>W</v>
      </c>
      <c r="X2688" s="23" t="str">
        <f t="shared" si="334"/>
        <v>OK</v>
      </c>
      <c r="Y2688" s="184" t="str">
        <f t="shared" si="335"/>
        <v>L0009751</v>
      </c>
      <c r="Z2688" s="28"/>
      <c r="AA2688" s="28"/>
      <c r="AB2688" s="23"/>
    </row>
    <row r="2689" spans="1:28" ht="15">
      <c r="A2689" s="2" t="s">
        <v>9110</v>
      </c>
      <c r="B2689" s="23" t="s">
        <v>3475</v>
      </c>
      <c r="C2689" s="2" t="s">
        <v>14</v>
      </c>
      <c r="D2689" s="23" t="s">
        <v>2811</v>
      </c>
      <c r="E2689" s="2" t="s">
        <v>1100</v>
      </c>
      <c r="F2689" s="23" t="s">
        <v>15</v>
      </c>
      <c r="G2689" s="23" t="s">
        <v>3477</v>
      </c>
      <c r="H2689" s="86" t="s">
        <v>3539</v>
      </c>
      <c r="I2689" s="2" t="s">
        <v>16</v>
      </c>
      <c r="J2689" s="81">
        <v>40.590000000000003</v>
      </c>
      <c r="K2689" s="76">
        <v>1.5</v>
      </c>
      <c r="L2689" s="80">
        <v>0.1875</v>
      </c>
      <c r="M2689" s="78">
        <v>42500</v>
      </c>
      <c r="N2689" s="96" t="s">
        <v>6196</v>
      </c>
      <c r="O2689" s="23" t="s">
        <v>956</v>
      </c>
      <c r="P2689" s="23" t="s">
        <v>3469</v>
      </c>
      <c r="Q2689" s="23" t="s">
        <v>3473</v>
      </c>
      <c r="R2689" s="23" t="str">
        <f t="shared" si="331"/>
        <v>OK-Canadian-12N-9W-28</v>
      </c>
      <c r="S2689" s="23" t="str">
        <f t="shared" si="328"/>
        <v>12N-9W-28</v>
      </c>
      <c r="T2689" s="23" t="str">
        <f t="shared" si="329"/>
        <v>12</v>
      </c>
      <c r="U2689" s="23" t="str">
        <f t="shared" si="332"/>
        <v>N</v>
      </c>
      <c r="V2689" s="23" t="str">
        <f t="shared" si="330"/>
        <v>9</v>
      </c>
      <c r="W2689" s="23" t="str">
        <f t="shared" si="333"/>
        <v>W</v>
      </c>
      <c r="X2689" s="23" t="str">
        <f t="shared" si="334"/>
        <v>OK</v>
      </c>
      <c r="Y2689" s="184" t="str">
        <f t="shared" si="335"/>
        <v>L0009752</v>
      </c>
      <c r="Z2689" s="28"/>
      <c r="AA2689" s="28"/>
      <c r="AB2689" s="23"/>
    </row>
    <row r="2690" spans="1:28" ht="15">
      <c r="A2690" s="23" t="s">
        <v>9111</v>
      </c>
      <c r="B2690" s="23" t="s">
        <v>3475</v>
      </c>
      <c r="C2690" s="2" t="s">
        <v>14</v>
      </c>
      <c r="D2690" s="23" t="s">
        <v>2812</v>
      </c>
      <c r="E2690" s="2" t="s">
        <v>723</v>
      </c>
      <c r="F2690" s="23" t="s">
        <v>15</v>
      </c>
      <c r="G2690" s="23" t="s">
        <v>3477</v>
      </c>
      <c r="H2690" s="86" t="s">
        <v>3539</v>
      </c>
      <c r="I2690" s="2" t="s">
        <v>16</v>
      </c>
      <c r="J2690" s="81">
        <v>172.04</v>
      </c>
      <c r="K2690" s="76">
        <v>60</v>
      </c>
      <c r="L2690" s="80">
        <v>0.125</v>
      </c>
      <c r="M2690" s="78">
        <v>45022</v>
      </c>
      <c r="N2690" s="96" t="s">
        <v>6194</v>
      </c>
      <c r="O2690" s="23" t="s">
        <v>956</v>
      </c>
      <c r="P2690" s="23" t="s">
        <v>3469</v>
      </c>
      <c r="Q2690" s="23" t="s">
        <v>3473</v>
      </c>
      <c r="R2690" s="23" t="str">
        <f t="shared" si="331"/>
        <v>OK-Canadian-12N-9W-28</v>
      </c>
      <c r="S2690" s="23" t="str">
        <f t="shared" si="328"/>
        <v>12N-9W-28</v>
      </c>
      <c r="T2690" s="23" t="str">
        <f t="shared" si="329"/>
        <v>12</v>
      </c>
      <c r="U2690" s="23" t="str">
        <f t="shared" si="332"/>
        <v>N</v>
      </c>
      <c r="V2690" s="23" t="str">
        <f t="shared" si="330"/>
        <v>9</v>
      </c>
      <c r="W2690" s="23" t="str">
        <f t="shared" si="333"/>
        <v>W</v>
      </c>
      <c r="X2690" s="23" t="str">
        <f t="shared" si="334"/>
        <v>OK</v>
      </c>
      <c r="Y2690" s="184" t="str">
        <f t="shared" si="335"/>
        <v>L0009753</v>
      </c>
      <c r="Z2690" s="28"/>
      <c r="AA2690" s="28"/>
      <c r="AB2690" s="23"/>
    </row>
    <row r="2691" spans="1:28" ht="15">
      <c r="A2691" s="2" t="s">
        <v>9112</v>
      </c>
      <c r="B2691" s="23" t="s">
        <v>3475</v>
      </c>
      <c r="C2691" s="2" t="s">
        <v>14</v>
      </c>
      <c r="D2691" s="23" t="s">
        <v>2813</v>
      </c>
      <c r="E2691" s="23" t="s">
        <v>201</v>
      </c>
      <c r="F2691" s="23" t="s">
        <v>15</v>
      </c>
      <c r="G2691" s="23" t="s">
        <v>3477</v>
      </c>
      <c r="H2691" s="86" t="s">
        <v>3539</v>
      </c>
      <c r="I2691" s="2" t="s">
        <v>16</v>
      </c>
      <c r="J2691" s="81">
        <v>124.84</v>
      </c>
      <c r="K2691" s="76">
        <v>0.13333300000000001</v>
      </c>
      <c r="L2691" s="80">
        <v>0.2</v>
      </c>
      <c r="M2691" s="78">
        <v>42018</v>
      </c>
      <c r="N2691" s="96" t="s">
        <v>6202</v>
      </c>
      <c r="O2691" s="23" t="s">
        <v>956</v>
      </c>
      <c r="P2691" s="23" t="s">
        <v>3469</v>
      </c>
      <c r="Q2691" s="23" t="s">
        <v>3473</v>
      </c>
      <c r="R2691" s="23" t="str">
        <f t="shared" si="331"/>
        <v>OK-Canadian-12N-9W-28</v>
      </c>
      <c r="S2691" s="23" t="str">
        <f t="shared" si="328"/>
        <v>12N-9W-28</v>
      </c>
      <c r="T2691" s="23" t="str">
        <f t="shared" si="329"/>
        <v>12</v>
      </c>
      <c r="U2691" s="23" t="str">
        <f t="shared" si="332"/>
        <v>N</v>
      </c>
      <c r="V2691" s="23" t="str">
        <f t="shared" si="330"/>
        <v>9</v>
      </c>
      <c r="W2691" s="23" t="str">
        <f t="shared" si="333"/>
        <v>W</v>
      </c>
      <c r="X2691" s="23" t="str">
        <f t="shared" si="334"/>
        <v>OK</v>
      </c>
      <c r="Y2691" s="184" t="str">
        <f t="shared" si="335"/>
        <v>L0009754</v>
      </c>
      <c r="Z2691" s="28"/>
      <c r="AA2691" s="28"/>
      <c r="AB2691" s="23"/>
    </row>
    <row r="2692" spans="1:28" ht="15">
      <c r="A2692" s="2" t="s">
        <v>9113</v>
      </c>
      <c r="B2692" s="23" t="s">
        <v>3475</v>
      </c>
      <c r="C2692" s="2" t="s">
        <v>14</v>
      </c>
      <c r="D2692" s="23" t="s">
        <v>2814</v>
      </c>
      <c r="E2692" s="23" t="s">
        <v>1589</v>
      </c>
      <c r="F2692" s="23" t="s">
        <v>15</v>
      </c>
      <c r="G2692" s="23" t="s">
        <v>3477</v>
      </c>
      <c r="H2692" s="86" t="s">
        <v>3539</v>
      </c>
      <c r="I2692" s="2" t="s">
        <v>16</v>
      </c>
      <c r="J2692" s="81">
        <v>162.94</v>
      </c>
      <c r="K2692" s="76">
        <v>10</v>
      </c>
      <c r="L2692" s="80">
        <v>0.2</v>
      </c>
      <c r="M2692" s="78">
        <v>42033</v>
      </c>
      <c r="N2692" s="96" t="s">
        <v>6203</v>
      </c>
      <c r="O2692" s="23" t="s">
        <v>863</v>
      </c>
      <c r="P2692" s="23" t="s">
        <v>3466</v>
      </c>
      <c r="Q2692" s="23" t="s">
        <v>3473</v>
      </c>
      <c r="R2692" s="23" t="str">
        <f t="shared" si="331"/>
        <v>OK-Canadian-16N-9W-21</v>
      </c>
      <c r="S2692" s="23" t="str">
        <f t="shared" si="328"/>
        <v>16N-9W-21</v>
      </c>
      <c r="T2692" s="23" t="str">
        <f t="shared" si="329"/>
        <v>16</v>
      </c>
      <c r="U2692" s="23" t="str">
        <f t="shared" si="332"/>
        <v>N</v>
      </c>
      <c r="V2692" s="23" t="str">
        <f t="shared" si="330"/>
        <v>9</v>
      </c>
      <c r="W2692" s="23" t="str">
        <f t="shared" si="333"/>
        <v>W</v>
      </c>
      <c r="X2692" s="23" t="str">
        <f t="shared" si="334"/>
        <v>OK</v>
      </c>
      <c r="Y2692" s="184" t="str">
        <f t="shared" si="335"/>
        <v>L0009755</v>
      </c>
      <c r="Z2692" s="28"/>
      <c r="AA2692" s="28"/>
      <c r="AB2692" s="23"/>
    </row>
    <row r="2693" spans="1:28" ht="15">
      <c r="A2693" s="23" t="s">
        <v>9114</v>
      </c>
      <c r="B2693" s="23" t="s">
        <v>3475</v>
      </c>
      <c r="C2693" s="2" t="s">
        <v>14</v>
      </c>
      <c r="D2693" s="23" t="s">
        <v>2815</v>
      </c>
      <c r="E2693" s="2" t="s">
        <v>898</v>
      </c>
      <c r="F2693" s="23" t="s">
        <v>15</v>
      </c>
      <c r="G2693" s="23" t="s">
        <v>3477</v>
      </c>
      <c r="H2693" s="86" t="s">
        <v>3539</v>
      </c>
      <c r="I2693" s="2" t="s">
        <v>16</v>
      </c>
      <c r="J2693" s="81">
        <v>81.66</v>
      </c>
      <c r="K2693" s="76">
        <v>0.5</v>
      </c>
      <c r="L2693" s="80">
        <v>0.2</v>
      </c>
      <c r="M2693" s="78">
        <v>42487</v>
      </c>
      <c r="N2693" s="96" t="s">
        <v>6204</v>
      </c>
      <c r="O2693" s="23" t="s">
        <v>135</v>
      </c>
      <c r="P2693" s="23" t="s">
        <v>3465</v>
      </c>
      <c r="Q2693" s="23" t="s">
        <v>3472</v>
      </c>
      <c r="R2693" s="23" t="str">
        <f t="shared" si="331"/>
        <v>OK-Canadian-15N-8W-8</v>
      </c>
      <c r="S2693" s="23" t="str">
        <f t="shared" si="328"/>
        <v>15N-8W-8</v>
      </c>
      <c r="T2693" s="23" t="str">
        <f t="shared" si="329"/>
        <v>15</v>
      </c>
      <c r="U2693" s="23" t="str">
        <f t="shared" si="332"/>
        <v>N</v>
      </c>
      <c r="V2693" s="23" t="str">
        <f t="shared" si="330"/>
        <v>8</v>
      </c>
      <c r="W2693" s="23" t="str">
        <f t="shared" si="333"/>
        <v>W</v>
      </c>
      <c r="X2693" s="23" t="str">
        <f t="shared" si="334"/>
        <v>OK</v>
      </c>
      <c r="Y2693" s="184" t="str">
        <f t="shared" si="335"/>
        <v>L0009756</v>
      </c>
      <c r="Z2693" s="28"/>
      <c r="AA2693" s="28"/>
      <c r="AB2693" s="23"/>
    </row>
    <row r="2694" spans="1:28" ht="15">
      <c r="A2694" s="2" t="s">
        <v>9115</v>
      </c>
      <c r="B2694" s="23" t="s">
        <v>3475</v>
      </c>
      <c r="C2694" s="2" t="s">
        <v>14</v>
      </c>
      <c r="D2694" s="23" t="s">
        <v>2816</v>
      </c>
      <c r="E2694" s="23" t="s">
        <v>2799</v>
      </c>
      <c r="F2694" s="23" t="s">
        <v>15</v>
      </c>
      <c r="G2694" s="23" t="s">
        <v>3477</v>
      </c>
      <c r="H2694" s="86" t="s">
        <v>3539</v>
      </c>
      <c r="I2694" s="2" t="s">
        <v>16</v>
      </c>
      <c r="J2694" s="81">
        <v>119.98</v>
      </c>
      <c r="K2694" s="76">
        <v>6.6</v>
      </c>
      <c r="L2694" s="80">
        <v>0.2</v>
      </c>
      <c r="M2694" s="78">
        <v>44999</v>
      </c>
      <c r="N2694" s="96" t="s">
        <v>3865</v>
      </c>
      <c r="O2694" s="23" t="s">
        <v>135</v>
      </c>
      <c r="P2694" s="23" t="s">
        <v>3465</v>
      </c>
      <c r="Q2694" s="23" t="s">
        <v>3472</v>
      </c>
      <c r="R2694" s="23" t="str">
        <f t="shared" si="331"/>
        <v>OK-Canadian-15N-8W-8</v>
      </c>
      <c r="S2694" s="23" t="str">
        <f t="shared" si="328"/>
        <v>15N-8W-8</v>
      </c>
      <c r="T2694" s="23" t="str">
        <f t="shared" si="329"/>
        <v>15</v>
      </c>
      <c r="U2694" s="23" t="str">
        <f t="shared" si="332"/>
        <v>N</v>
      </c>
      <c r="V2694" s="23" t="str">
        <f t="shared" si="330"/>
        <v>8</v>
      </c>
      <c r="W2694" s="23" t="str">
        <f t="shared" si="333"/>
        <v>W</v>
      </c>
      <c r="X2694" s="23" t="str">
        <f t="shared" si="334"/>
        <v>OK</v>
      </c>
      <c r="Y2694" s="184" t="str">
        <f t="shared" si="335"/>
        <v>L0009757</v>
      </c>
      <c r="Z2694" s="28"/>
      <c r="AA2694" s="28"/>
      <c r="AB2694" s="23"/>
    </row>
    <row r="2695" spans="1:28" ht="15">
      <c r="A2695" s="2" t="s">
        <v>9116</v>
      </c>
      <c r="B2695" s="23" t="s">
        <v>3475</v>
      </c>
      <c r="C2695" s="2" t="s">
        <v>14</v>
      </c>
      <c r="D2695" s="23" t="s">
        <v>2817</v>
      </c>
      <c r="E2695" s="23" t="s">
        <v>2692</v>
      </c>
      <c r="F2695" s="23" t="s">
        <v>15</v>
      </c>
      <c r="G2695" s="23" t="s">
        <v>3477</v>
      </c>
      <c r="H2695" s="86" t="s">
        <v>3539</v>
      </c>
      <c r="I2695" s="2" t="s">
        <v>16</v>
      </c>
      <c r="J2695" s="81">
        <v>164.09</v>
      </c>
      <c r="K2695" s="76">
        <v>46.67</v>
      </c>
      <c r="L2695" s="80">
        <v>0.1875</v>
      </c>
      <c r="M2695" s="78">
        <v>42012</v>
      </c>
      <c r="N2695" s="96" t="s">
        <v>6205</v>
      </c>
      <c r="O2695" s="23" t="s">
        <v>368</v>
      </c>
      <c r="P2695" s="23" t="s">
        <v>3469</v>
      </c>
      <c r="Q2695" s="23" t="s">
        <v>3473</v>
      </c>
      <c r="R2695" s="23" t="str">
        <f t="shared" si="331"/>
        <v>OK-Canadian-12N-9W-22</v>
      </c>
      <c r="S2695" s="23" t="str">
        <f t="shared" si="328"/>
        <v>12N-9W-22</v>
      </c>
      <c r="T2695" s="23" t="str">
        <f t="shared" si="329"/>
        <v>12</v>
      </c>
      <c r="U2695" s="23" t="str">
        <f t="shared" si="332"/>
        <v>N</v>
      </c>
      <c r="V2695" s="23" t="str">
        <f t="shared" si="330"/>
        <v>9</v>
      </c>
      <c r="W2695" s="23" t="str">
        <f t="shared" si="333"/>
        <v>W</v>
      </c>
      <c r="X2695" s="23" t="str">
        <f t="shared" si="334"/>
        <v>OK</v>
      </c>
      <c r="Y2695" s="184" t="str">
        <f t="shared" si="335"/>
        <v>L0009758</v>
      </c>
      <c r="Z2695" s="28"/>
      <c r="AA2695" s="28"/>
      <c r="AB2695" s="23"/>
    </row>
    <row r="2696" spans="1:28" ht="15">
      <c r="A2696" s="23" t="s">
        <v>9117</v>
      </c>
      <c r="B2696" s="23" t="s">
        <v>3475</v>
      </c>
      <c r="C2696" s="2" t="s">
        <v>14</v>
      </c>
      <c r="D2696" s="23" t="s">
        <v>2818</v>
      </c>
      <c r="E2696" s="23" t="s">
        <v>2276</v>
      </c>
      <c r="F2696" s="23" t="s">
        <v>15</v>
      </c>
      <c r="G2696" s="23" t="s">
        <v>3477</v>
      </c>
      <c r="H2696" s="86" t="s">
        <v>3539</v>
      </c>
      <c r="I2696" s="2" t="s">
        <v>16</v>
      </c>
      <c r="J2696" s="81">
        <v>104.58</v>
      </c>
      <c r="K2696" s="76">
        <v>1.67</v>
      </c>
      <c r="L2696" s="80">
        <v>0.2</v>
      </c>
      <c r="M2696" s="78">
        <v>42036</v>
      </c>
      <c r="N2696" s="96" t="s">
        <v>6206</v>
      </c>
      <c r="O2696" s="23" t="s">
        <v>368</v>
      </c>
      <c r="P2696" s="23" t="s">
        <v>3469</v>
      </c>
      <c r="Q2696" s="23" t="s">
        <v>3473</v>
      </c>
      <c r="R2696" s="23" t="str">
        <f t="shared" si="331"/>
        <v>OK-Canadian-12N-9W-22</v>
      </c>
      <c r="S2696" s="23" t="str">
        <f t="shared" ref="S2696:S2759" si="336">_xlfn.TEXTAFTER(R2696,"-",2,1,0,"ERROR")</f>
        <v>12N-9W-22</v>
      </c>
      <c r="T2696" s="23" t="str">
        <f t="shared" ref="T2696:T2759" si="337">_xlfn.TEXTBEFORE(P2696,U2696)</f>
        <v>12</v>
      </c>
      <c r="U2696" s="23" t="str">
        <f t="shared" si="332"/>
        <v>N</v>
      </c>
      <c r="V2696" s="23" t="str">
        <f t="shared" ref="V2696:V2759" si="338">_xlfn.TEXTBEFORE(Q2696,W2696)</f>
        <v>9</v>
      </c>
      <c r="W2696" s="23" t="str">
        <f t="shared" si="333"/>
        <v>W</v>
      </c>
      <c r="X2696" s="23" t="str">
        <f t="shared" si="334"/>
        <v>OK</v>
      </c>
      <c r="Y2696" s="184" t="str">
        <f t="shared" si="335"/>
        <v>L0009759</v>
      </c>
      <c r="Z2696" s="28"/>
      <c r="AA2696" s="28"/>
      <c r="AB2696" s="23"/>
    </row>
    <row r="2697" spans="1:28" ht="15">
      <c r="A2697" s="2" t="s">
        <v>9118</v>
      </c>
      <c r="B2697" s="23" t="s">
        <v>3475</v>
      </c>
      <c r="C2697" s="2" t="s">
        <v>14</v>
      </c>
      <c r="D2697" s="23" t="s">
        <v>2819</v>
      </c>
      <c r="E2697" s="2" t="s">
        <v>215</v>
      </c>
      <c r="F2697" s="23" t="s">
        <v>15</v>
      </c>
      <c r="G2697" s="23" t="s">
        <v>3477</v>
      </c>
      <c r="H2697" s="86" t="s">
        <v>3539</v>
      </c>
      <c r="I2697" s="2" t="s">
        <v>16</v>
      </c>
      <c r="J2697" s="81">
        <v>117.95</v>
      </c>
      <c r="K2697" s="76">
        <v>1.25</v>
      </c>
      <c r="L2697" s="80">
        <v>0.1875</v>
      </c>
      <c r="M2697" s="78">
        <v>42503</v>
      </c>
      <c r="N2697" s="96" t="s">
        <v>6207</v>
      </c>
      <c r="O2697" s="23" t="s">
        <v>2607</v>
      </c>
      <c r="P2697" s="23" t="s">
        <v>3469</v>
      </c>
      <c r="Q2697" s="23" t="s">
        <v>3473</v>
      </c>
      <c r="R2697" s="23" t="str">
        <f t="shared" ref="R2697:R2760" si="339">_xlfn.TEXTJOIN("-",TRUE,F2697,G2697,P2697,Q2697,O2697)</f>
        <v>OK-Canadian-12N-9W-26</v>
      </c>
      <c r="S2697" s="23" t="str">
        <f t="shared" si="336"/>
        <v>12N-9W-26</v>
      </c>
      <c r="T2697" s="23" t="str">
        <f t="shared" si="337"/>
        <v>12</v>
      </c>
      <c r="U2697" s="23" t="str">
        <f t="shared" ref="U2697:U2760" si="340">RIGHT(P2697,1)</f>
        <v>N</v>
      </c>
      <c r="V2697" s="23" t="str">
        <f t="shared" si="338"/>
        <v>9</v>
      </c>
      <c r="W2697" s="23" t="str">
        <f t="shared" ref="W2697:W2760" si="341">RIGHT(Q2697,1)</f>
        <v>W</v>
      </c>
      <c r="X2697" s="23" t="str">
        <f t="shared" ref="X2697:X2760" si="342">LEFT(A2697,2)</f>
        <v>OK</v>
      </c>
      <c r="Y2697" s="184" t="str">
        <f t="shared" ref="Y2697:Y2760" si="343">MID(A2697,4,8)</f>
        <v>L0009760</v>
      </c>
      <c r="Z2697" s="28"/>
      <c r="AA2697" s="28"/>
      <c r="AB2697" s="23"/>
    </row>
    <row r="2698" spans="1:28" ht="15">
      <c r="A2698" s="2" t="s">
        <v>9119</v>
      </c>
      <c r="B2698" s="23" t="s">
        <v>3475</v>
      </c>
      <c r="C2698" s="2" t="s">
        <v>14</v>
      </c>
      <c r="D2698" s="23" t="s">
        <v>2820</v>
      </c>
      <c r="E2698" s="23" t="s">
        <v>1502</v>
      </c>
      <c r="F2698" s="23" t="s">
        <v>15</v>
      </c>
      <c r="G2698" s="23" t="s">
        <v>3477</v>
      </c>
      <c r="H2698" s="86" t="s">
        <v>3539</v>
      </c>
      <c r="I2698" s="2" t="s">
        <v>16</v>
      </c>
      <c r="J2698" s="81">
        <v>40.39</v>
      </c>
      <c r="K2698" s="76">
        <v>2.5</v>
      </c>
      <c r="L2698" s="80">
        <v>0.125</v>
      </c>
      <c r="M2698" s="78">
        <v>45012</v>
      </c>
      <c r="N2698" s="96" t="s">
        <v>5935</v>
      </c>
      <c r="O2698" s="23" t="s">
        <v>956</v>
      </c>
      <c r="P2698" s="23" t="s">
        <v>3469</v>
      </c>
      <c r="Q2698" s="23" t="s">
        <v>3473</v>
      </c>
      <c r="R2698" s="23" t="str">
        <f t="shared" si="339"/>
        <v>OK-Canadian-12N-9W-28</v>
      </c>
      <c r="S2698" s="23" t="str">
        <f t="shared" si="336"/>
        <v>12N-9W-28</v>
      </c>
      <c r="T2698" s="23" t="str">
        <f t="shared" si="337"/>
        <v>12</v>
      </c>
      <c r="U2698" s="23" t="str">
        <f t="shared" si="340"/>
        <v>N</v>
      </c>
      <c r="V2698" s="23" t="str">
        <f t="shared" si="338"/>
        <v>9</v>
      </c>
      <c r="W2698" s="23" t="str">
        <f t="shared" si="341"/>
        <v>W</v>
      </c>
      <c r="X2698" s="23" t="str">
        <f t="shared" si="342"/>
        <v>OK</v>
      </c>
      <c r="Y2698" s="184" t="str">
        <f t="shared" si="343"/>
        <v>L0009761</v>
      </c>
      <c r="Z2698" s="28"/>
      <c r="AA2698" s="28"/>
      <c r="AB2698" s="23"/>
    </row>
    <row r="2699" spans="1:28" ht="15">
      <c r="A2699" s="23" t="s">
        <v>9120</v>
      </c>
      <c r="B2699" s="23" t="s">
        <v>3475</v>
      </c>
      <c r="C2699" s="2" t="s">
        <v>14</v>
      </c>
      <c r="D2699" s="23" t="s">
        <v>2821</v>
      </c>
      <c r="E2699" s="2" t="s">
        <v>1471</v>
      </c>
      <c r="F2699" s="23" t="s">
        <v>15</v>
      </c>
      <c r="G2699" s="23" t="s">
        <v>3477</v>
      </c>
      <c r="H2699" s="86" t="s">
        <v>3539</v>
      </c>
      <c r="I2699" s="2" t="s">
        <v>16</v>
      </c>
      <c r="J2699" s="81">
        <v>150.44999999999999</v>
      </c>
      <c r="K2699" s="76">
        <v>0.52</v>
      </c>
      <c r="L2699" s="80">
        <v>0.1875</v>
      </c>
      <c r="M2699" s="78">
        <v>42008</v>
      </c>
      <c r="N2699" s="96" t="s">
        <v>6208</v>
      </c>
      <c r="O2699" s="23" t="s">
        <v>956</v>
      </c>
      <c r="P2699" s="23" t="s">
        <v>3469</v>
      </c>
      <c r="Q2699" s="23" t="s">
        <v>3473</v>
      </c>
      <c r="R2699" s="23" t="str">
        <f t="shared" si="339"/>
        <v>OK-Canadian-12N-9W-28</v>
      </c>
      <c r="S2699" s="23" t="str">
        <f t="shared" si="336"/>
        <v>12N-9W-28</v>
      </c>
      <c r="T2699" s="23" t="str">
        <f t="shared" si="337"/>
        <v>12</v>
      </c>
      <c r="U2699" s="23" t="str">
        <f t="shared" si="340"/>
        <v>N</v>
      </c>
      <c r="V2699" s="23" t="str">
        <f t="shared" si="338"/>
        <v>9</v>
      </c>
      <c r="W2699" s="23" t="str">
        <f t="shared" si="341"/>
        <v>W</v>
      </c>
      <c r="X2699" s="23" t="str">
        <f t="shared" si="342"/>
        <v>OK</v>
      </c>
      <c r="Y2699" s="184" t="str">
        <f t="shared" si="343"/>
        <v>L0009762</v>
      </c>
      <c r="Z2699" s="28"/>
      <c r="AA2699" s="28"/>
      <c r="AB2699" s="23"/>
    </row>
    <row r="2700" spans="1:28" ht="15">
      <c r="A2700" s="2" t="s">
        <v>9121</v>
      </c>
      <c r="B2700" s="23" t="s">
        <v>3475</v>
      </c>
      <c r="C2700" s="2" t="s">
        <v>14</v>
      </c>
      <c r="D2700" s="23" t="s">
        <v>2822</v>
      </c>
      <c r="E2700" s="2" t="s">
        <v>955</v>
      </c>
      <c r="F2700" s="23" t="s">
        <v>15</v>
      </c>
      <c r="G2700" s="23" t="s">
        <v>3477</v>
      </c>
      <c r="H2700" s="86" t="s">
        <v>3539</v>
      </c>
      <c r="I2700" s="2" t="s">
        <v>16</v>
      </c>
      <c r="J2700" s="81">
        <v>81.36</v>
      </c>
      <c r="K2700" s="76">
        <v>15</v>
      </c>
      <c r="L2700" s="80">
        <v>0.1875</v>
      </c>
      <c r="M2700" s="78">
        <v>42032</v>
      </c>
      <c r="N2700" s="96" t="s">
        <v>4291</v>
      </c>
      <c r="O2700" s="23" t="s">
        <v>280</v>
      </c>
      <c r="P2700" s="23" t="s">
        <v>3465</v>
      </c>
      <c r="Q2700" s="23" t="s">
        <v>3473</v>
      </c>
      <c r="R2700" s="23" t="str">
        <f t="shared" si="339"/>
        <v>OK-Canadian-15N-9W-14</v>
      </c>
      <c r="S2700" s="23" t="str">
        <f t="shared" si="336"/>
        <v>15N-9W-14</v>
      </c>
      <c r="T2700" s="23" t="str">
        <f t="shared" si="337"/>
        <v>15</v>
      </c>
      <c r="U2700" s="23" t="str">
        <f t="shared" si="340"/>
        <v>N</v>
      </c>
      <c r="V2700" s="23" t="str">
        <f t="shared" si="338"/>
        <v>9</v>
      </c>
      <c r="W2700" s="23" t="str">
        <f t="shared" si="341"/>
        <v>W</v>
      </c>
      <c r="X2700" s="23" t="str">
        <f t="shared" si="342"/>
        <v>OK</v>
      </c>
      <c r="Y2700" s="184" t="str">
        <f t="shared" si="343"/>
        <v>L0009763</v>
      </c>
      <c r="Z2700" s="28"/>
      <c r="AA2700" s="28"/>
      <c r="AB2700" s="23"/>
    </row>
    <row r="2701" spans="1:28" ht="15">
      <c r="A2701" s="2" t="s">
        <v>9122</v>
      </c>
      <c r="B2701" s="23" t="s">
        <v>3475</v>
      </c>
      <c r="C2701" s="2" t="s">
        <v>14</v>
      </c>
      <c r="D2701" s="23" t="s">
        <v>2823</v>
      </c>
      <c r="E2701" s="23" t="s">
        <v>1777</v>
      </c>
      <c r="F2701" s="23" t="s">
        <v>15</v>
      </c>
      <c r="G2701" s="23" t="s">
        <v>3477</v>
      </c>
      <c r="H2701" s="86" t="s">
        <v>3539</v>
      </c>
      <c r="I2701" s="2" t="s">
        <v>16</v>
      </c>
      <c r="J2701" s="81">
        <v>39.5</v>
      </c>
      <c r="K2701" s="76">
        <v>1.88</v>
      </c>
      <c r="L2701" s="80">
        <v>0.2</v>
      </c>
      <c r="M2701" s="78">
        <v>42487</v>
      </c>
      <c r="N2701" s="96" t="s">
        <v>5303</v>
      </c>
      <c r="O2701" s="23" t="s">
        <v>135</v>
      </c>
      <c r="P2701" s="23" t="s">
        <v>3465</v>
      </c>
      <c r="Q2701" s="23" t="s">
        <v>3472</v>
      </c>
      <c r="R2701" s="23" t="str">
        <f t="shared" si="339"/>
        <v>OK-Canadian-15N-8W-8</v>
      </c>
      <c r="S2701" s="23" t="str">
        <f t="shared" si="336"/>
        <v>15N-8W-8</v>
      </c>
      <c r="T2701" s="23" t="str">
        <f t="shared" si="337"/>
        <v>15</v>
      </c>
      <c r="U2701" s="23" t="str">
        <f t="shared" si="340"/>
        <v>N</v>
      </c>
      <c r="V2701" s="23" t="str">
        <f t="shared" si="338"/>
        <v>8</v>
      </c>
      <c r="W2701" s="23" t="str">
        <f t="shared" si="341"/>
        <v>W</v>
      </c>
      <c r="X2701" s="23" t="str">
        <f t="shared" si="342"/>
        <v>OK</v>
      </c>
      <c r="Y2701" s="184" t="str">
        <f t="shared" si="343"/>
        <v>L0009764</v>
      </c>
      <c r="Z2701" s="28"/>
      <c r="AA2701" s="28"/>
      <c r="AB2701" s="23"/>
    </row>
    <row r="2702" spans="1:28" ht="15">
      <c r="A2702" s="23" t="s">
        <v>9123</v>
      </c>
      <c r="B2702" s="23" t="s">
        <v>3475</v>
      </c>
      <c r="C2702" s="2" t="s">
        <v>14</v>
      </c>
      <c r="D2702" s="23" t="s">
        <v>2824</v>
      </c>
      <c r="E2702" s="2" t="s">
        <v>122</v>
      </c>
      <c r="F2702" s="23" t="s">
        <v>15</v>
      </c>
      <c r="G2702" s="23" t="s">
        <v>3477</v>
      </c>
      <c r="H2702" s="86" t="s">
        <v>3539</v>
      </c>
      <c r="I2702" s="2" t="s">
        <v>16</v>
      </c>
      <c r="J2702" s="81">
        <v>86.82</v>
      </c>
      <c r="K2702" s="76">
        <v>0.33</v>
      </c>
      <c r="L2702" s="80">
        <v>0.2</v>
      </c>
      <c r="M2702" s="78">
        <v>45007</v>
      </c>
      <c r="N2702" s="96" t="s">
        <v>5303</v>
      </c>
      <c r="O2702" s="23" t="s">
        <v>135</v>
      </c>
      <c r="P2702" s="23" t="s">
        <v>3465</v>
      </c>
      <c r="Q2702" s="23" t="s">
        <v>3472</v>
      </c>
      <c r="R2702" s="23" t="str">
        <f t="shared" si="339"/>
        <v>OK-Canadian-15N-8W-8</v>
      </c>
      <c r="S2702" s="23" t="str">
        <f t="shared" si="336"/>
        <v>15N-8W-8</v>
      </c>
      <c r="T2702" s="23" t="str">
        <f t="shared" si="337"/>
        <v>15</v>
      </c>
      <c r="U2702" s="23" t="str">
        <f t="shared" si="340"/>
        <v>N</v>
      </c>
      <c r="V2702" s="23" t="str">
        <f t="shared" si="338"/>
        <v>8</v>
      </c>
      <c r="W2702" s="23" t="str">
        <f t="shared" si="341"/>
        <v>W</v>
      </c>
      <c r="X2702" s="23" t="str">
        <f t="shared" si="342"/>
        <v>OK</v>
      </c>
      <c r="Y2702" s="184" t="str">
        <f t="shared" si="343"/>
        <v>L0009765</v>
      </c>
      <c r="Z2702" s="28"/>
      <c r="AA2702" s="28"/>
      <c r="AB2702" s="23"/>
    </row>
    <row r="2703" spans="1:28" ht="15">
      <c r="A2703" s="2" t="s">
        <v>9124</v>
      </c>
      <c r="B2703" s="23" t="s">
        <v>3475</v>
      </c>
      <c r="C2703" s="2" t="s">
        <v>14</v>
      </c>
      <c r="D2703" s="23" t="s">
        <v>2825</v>
      </c>
      <c r="E2703" s="23" t="s">
        <v>2207</v>
      </c>
      <c r="F2703" s="23" t="s">
        <v>15</v>
      </c>
      <c r="G2703" s="23" t="s">
        <v>3477</v>
      </c>
      <c r="H2703" s="86" t="s">
        <v>3539</v>
      </c>
      <c r="I2703" s="2" t="s">
        <v>16</v>
      </c>
      <c r="J2703" s="81">
        <v>43.05</v>
      </c>
      <c r="K2703" s="76">
        <v>1.04</v>
      </c>
      <c r="L2703" s="80">
        <v>0.2</v>
      </c>
      <c r="M2703" s="78">
        <v>42003</v>
      </c>
      <c r="N2703" s="96" t="s">
        <v>3855</v>
      </c>
      <c r="O2703" s="23" t="s">
        <v>135</v>
      </c>
      <c r="P2703" s="23" t="s">
        <v>3465</v>
      </c>
      <c r="Q2703" s="23" t="s">
        <v>3472</v>
      </c>
      <c r="R2703" s="23" t="str">
        <f t="shared" si="339"/>
        <v>OK-Canadian-15N-8W-8</v>
      </c>
      <c r="S2703" s="23" t="str">
        <f t="shared" si="336"/>
        <v>15N-8W-8</v>
      </c>
      <c r="T2703" s="23" t="str">
        <f t="shared" si="337"/>
        <v>15</v>
      </c>
      <c r="U2703" s="23" t="str">
        <f t="shared" si="340"/>
        <v>N</v>
      </c>
      <c r="V2703" s="23" t="str">
        <f t="shared" si="338"/>
        <v>8</v>
      </c>
      <c r="W2703" s="23" t="str">
        <f t="shared" si="341"/>
        <v>W</v>
      </c>
      <c r="X2703" s="23" t="str">
        <f t="shared" si="342"/>
        <v>OK</v>
      </c>
      <c r="Y2703" s="184" t="str">
        <f t="shared" si="343"/>
        <v>L0009766</v>
      </c>
      <c r="Z2703" s="28"/>
      <c r="AA2703" s="28"/>
      <c r="AB2703" s="23"/>
    </row>
    <row r="2704" spans="1:28" ht="15">
      <c r="A2704" s="2" t="s">
        <v>9125</v>
      </c>
      <c r="B2704" s="23" t="s">
        <v>3475</v>
      </c>
      <c r="C2704" s="2" t="s">
        <v>14</v>
      </c>
      <c r="D2704" s="23" t="s">
        <v>2826</v>
      </c>
      <c r="E2704" s="2" t="s">
        <v>1051</v>
      </c>
      <c r="F2704" s="23" t="s">
        <v>15</v>
      </c>
      <c r="G2704" s="23" t="s">
        <v>3477</v>
      </c>
      <c r="H2704" s="86" t="s">
        <v>3539</v>
      </c>
      <c r="I2704" s="2" t="s">
        <v>16</v>
      </c>
      <c r="J2704" s="81">
        <v>38.979999999999997</v>
      </c>
      <c r="K2704" s="76">
        <v>15</v>
      </c>
      <c r="L2704" s="80">
        <v>0.1875</v>
      </c>
      <c r="M2704" s="78">
        <v>42044</v>
      </c>
      <c r="N2704" s="96" t="s">
        <v>6209</v>
      </c>
      <c r="O2704" s="23" t="s">
        <v>177</v>
      </c>
      <c r="P2704" s="23" t="s">
        <v>3466</v>
      </c>
      <c r="Q2704" s="23" t="s">
        <v>3471</v>
      </c>
      <c r="R2704" s="23" t="str">
        <f t="shared" si="339"/>
        <v>OK-Canadian-16N-7W-18</v>
      </c>
      <c r="S2704" s="23" t="str">
        <f t="shared" si="336"/>
        <v>16N-7W-18</v>
      </c>
      <c r="T2704" s="23" t="str">
        <f t="shared" si="337"/>
        <v>16</v>
      </c>
      <c r="U2704" s="23" t="str">
        <f t="shared" si="340"/>
        <v>N</v>
      </c>
      <c r="V2704" s="23" t="str">
        <f t="shared" si="338"/>
        <v>7</v>
      </c>
      <c r="W2704" s="23" t="str">
        <f t="shared" si="341"/>
        <v>W</v>
      </c>
      <c r="X2704" s="23" t="str">
        <f t="shared" si="342"/>
        <v>OK</v>
      </c>
      <c r="Y2704" s="184" t="str">
        <f t="shared" si="343"/>
        <v>L0009767</v>
      </c>
      <c r="Z2704" s="28"/>
      <c r="AA2704" s="28"/>
      <c r="AB2704" s="23"/>
    </row>
    <row r="2705" spans="1:28" ht="15">
      <c r="A2705" s="23" t="s">
        <v>9126</v>
      </c>
      <c r="B2705" s="23" t="s">
        <v>3475</v>
      </c>
      <c r="C2705" s="2" t="s">
        <v>14</v>
      </c>
      <c r="D2705" s="23" t="s">
        <v>2827</v>
      </c>
      <c r="E2705" s="23" t="s">
        <v>2207</v>
      </c>
      <c r="F2705" s="23" t="s">
        <v>15</v>
      </c>
      <c r="G2705" s="23" t="s">
        <v>3477</v>
      </c>
      <c r="H2705" s="86" t="s">
        <v>3539</v>
      </c>
      <c r="I2705" s="2" t="s">
        <v>16</v>
      </c>
      <c r="J2705" s="81">
        <v>158.43</v>
      </c>
      <c r="K2705" s="76">
        <v>11.67</v>
      </c>
      <c r="L2705" s="80">
        <v>0.125</v>
      </c>
      <c r="M2705" s="78">
        <v>42500</v>
      </c>
      <c r="N2705" s="96" t="s">
        <v>6210</v>
      </c>
      <c r="O2705" s="23" t="s">
        <v>368</v>
      </c>
      <c r="P2705" s="23" t="s">
        <v>3469</v>
      </c>
      <c r="Q2705" s="23" t="s">
        <v>3473</v>
      </c>
      <c r="R2705" s="23" t="str">
        <f t="shared" si="339"/>
        <v>OK-Canadian-12N-9W-22</v>
      </c>
      <c r="S2705" s="23" t="str">
        <f t="shared" si="336"/>
        <v>12N-9W-22</v>
      </c>
      <c r="T2705" s="23" t="str">
        <f t="shared" si="337"/>
        <v>12</v>
      </c>
      <c r="U2705" s="23" t="str">
        <f t="shared" si="340"/>
        <v>N</v>
      </c>
      <c r="V2705" s="23" t="str">
        <f t="shared" si="338"/>
        <v>9</v>
      </c>
      <c r="W2705" s="23" t="str">
        <f t="shared" si="341"/>
        <v>W</v>
      </c>
      <c r="X2705" s="23" t="str">
        <f t="shared" si="342"/>
        <v>OK</v>
      </c>
      <c r="Y2705" s="184" t="str">
        <f t="shared" si="343"/>
        <v>L0009768</v>
      </c>
      <c r="Z2705" s="28"/>
      <c r="AA2705" s="28"/>
      <c r="AB2705" s="23"/>
    </row>
    <row r="2706" spans="1:28" ht="15">
      <c r="A2706" s="2" t="s">
        <v>9127</v>
      </c>
      <c r="B2706" s="23" t="s">
        <v>3475</v>
      </c>
      <c r="C2706" s="2" t="s">
        <v>14</v>
      </c>
      <c r="D2706" s="23" t="s">
        <v>2828</v>
      </c>
      <c r="E2706" s="23" t="s">
        <v>2799</v>
      </c>
      <c r="F2706" s="23" t="s">
        <v>15</v>
      </c>
      <c r="G2706" s="23" t="s">
        <v>3477</v>
      </c>
      <c r="H2706" s="86" t="s">
        <v>3539</v>
      </c>
      <c r="I2706" s="2" t="s">
        <v>16</v>
      </c>
      <c r="J2706" s="81">
        <v>79.52</v>
      </c>
      <c r="K2706" s="76">
        <v>0.71</v>
      </c>
      <c r="L2706" s="80">
        <v>0.2</v>
      </c>
      <c r="M2706" s="78">
        <v>45036</v>
      </c>
      <c r="N2706" s="96" t="s">
        <v>6211</v>
      </c>
      <c r="O2706" s="23" t="s">
        <v>2607</v>
      </c>
      <c r="P2706" s="23" t="s">
        <v>3469</v>
      </c>
      <c r="Q2706" s="23" t="s">
        <v>3473</v>
      </c>
      <c r="R2706" s="23" t="str">
        <f t="shared" si="339"/>
        <v>OK-Canadian-12N-9W-26</v>
      </c>
      <c r="S2706" s="23" t="str">
        <f t="shared" si="336"/>
        <v>12N-9W-26</v>
      </c>
      <c r="T2706" s="23" t="str">
        <f t="shared" si="337"/>
        <v>12</v>
      </c>
      <c r="U2706" s="23" t="str">
        <f t="shared" si="340"/>
        <v>N</v>
      </c>
      <c r="V2706" s="23" t="str">
        <f t="shared" si="338"/>
        <v>9</v>
      </c>
      <c r="W2706" s="23" t="str">
        <f t="shared" si="341"/>
        <v>W</v>
      </c>
      <c r="X2706" s="23" t="str">
        <f t="shared" si="342"/>
        <v>OK</v>
      </c>
      <c r="Y2706" s="184" t="str">
        <f t="shared" si="343"/>
        <v>L0009769</v>
      </c>
      <c r="Z2706" s="28"/>
      <c r="AA2706" s="28"/>
      <c r="AB2706" s="23"/>
    </row>
    <row r="2707" spans="1:28" ht="15">
      <c r="A2707" s="2" t="s">
        <v>9128</v>
      </c>
      <c r="B2707" s="23" t="s">
        <v>3475</v>
      </c>
      <c r="C2707" s="2" t="s">
        <v>14</v>
      </c>
      <c r="D2707" s="23" t="s">
        <v>1887</v>
      </c>
      <c r="E2707" s="2" t="s">
        <v>1177</v>
      </c>
      <c r="F2707" s="23" t="s">
        <v>15</v>
      </c>
      <c r="G2707" s="23" t="s">
        <v>3477</v>
      </c>
      <c r="H2707" s="86" t="s">
        <v>3539</v>
      </c>
      <c r="I2707" s="2" t="s">
        <v>16</v>
      </c>
      <c r="J2707" s="81">
        <v>78.010000000000005</v>
      </c>
      <c r="K2707" s="76">
        <v>4.29</v>
      </c>
      <c r="L2707" s="80">
        <v>0.2</v>
      </c>
      <c r="M2707" s="78">
        <v>42022</v>
      </c>
      <c r="N2707" s="96" t="s">
        <v>5280</v>
      </c>
      <c r="O2707" s="23" t="s">
        <v>2607</v>
      </c>
      <c r="P2707" s="23" t="s">
        <v>3469</v>
      </c>
      <c r="Q2707" s="23" t="s">
        <v>3473</v>
      </c>
      <c r="R2707" s="23" t="str">
        <f t="shared" si="339"/>
        <v>OK-Canadian-12N-9W-26</v>
      </c>
      <c r="S2707" s="23" t="str">
        <f t="shared" si="336"/>
        <v>12N-9W-26</v>
      </c>
      <c r="T2707" s="23" t="str">
        <f t="shared" si="337"/>
        <v>12</v>
      </c>
      <c r="U2707" s="23" t="str">
        <f t="shared" si="340"/>
        <v>N</v>
      </c>
      <c r="V2707" s="23" t="str">
        <f t="shared" si="338"/>
        <v>9</v>
      </c>
      <c r="W2707" s="23" t="str">
        <f t="shared" si="341"/>
        <v>W</v>
      </c>
      <c r="X2707" s="23" t="str">
        <f t="shared" si="342"/>
        <v>OK</v>
      </c>
      <c r="Y2707" s="184" t="str">
        <f t="shared" si="343"/>
        <v>L0009770</v>
      </c>
      <c r="Z2707" s="28"/>
      <c r="AA2707" s="28"/>
      <c r="AB2707" s="23"/>
    </row>
    <row r="2708" spans="1:28" ht="15">
      <c r="A2708" s="23" t="s">
        <v>9129</v>
      </c>
      <c r="B2708" s="23" t="s">
        <v>3475</v>
      </c>
      <c r="C2708" s="2" t="s">
        <v>14</v>
      </c>
      <c r="D2708" s="23" t="s">
        <v>2829</v>
      </c>
      <c r="E2708" s="23" t="s">
        <v>2207</v>
      </c>
      <c r="F2708" s="23" t="s">
        <v>15</v>
      </c>
      <c r="G2708" s="23" t="s">
        <v>3477</v>
      </c>
      <c r="H2708" s="86" t="s">
        <v>3539</v>
      </c>
      <c r="I2708" s="2" t="s">
        <v>16</v>
      </c>
      <c r="J2708" s="81">
        <v>80.59</v>
      </c>
      <c r="K2708" s="76">
        <v>1.67</v>
      </c>
      <c r="L2708" s="80">
        <v>0.2</v>
      </c>
      <c r="M2708" s="78">
        <v>42030</v>
      </c>
      <c r="N2708" s="96" t="s">
        <v>6212</v>
      </c>
      <c r="O2708" s="23" t="s">
        <v>1930</v>
      </c>
      <c r="P2708" s="23" t="s">
        <v>3469</v>
      </c>
      <c r="Q2708" s="23" t="s">
        <v>3473</v>
      </c>
      <c r="R2708" s="23" t="str">
        <f t="shared" si="339"/>
        <v>OK-Canadian-12N-9W-27</v>
      </c>
      <c r="S2708" s="23" t="str">
        <f t="shared" si="336"/>
        <v>12N-9W-27</v>
      </c>
      <c r="T2708" s="23" t="str">
        <f t="shared" si="337"/>
        <v>12</v>
      </c>
      <c r="U2708" s="23" t="str">
        <f t="shared" si="340"/>
        <v>N</v>
      </c>
      <c r="V2708" s="23" t="str">
        <f t="shared" si="338"/>
        <v>9</v>
      </c>
      <c r="W2708" s="23" t="str">
        <f t="shared" si="341"/>
        <v>W</v>
      </c>
      <c r="X2708" s="23" t="str">
        <f t="shared" si="342"/>
        <v>OK</v>
      </c>
      <c r="Y2708" s="184" t="str">
        <f t="shared" si="343"/>
        <v>L0009771</v>
      </c>
      <c r="Z2708" s="28"/>
      <c r="AA2708" s="28"/>
      <c r="AB2708" s="23"/>
    </row>
    <row r="2709" spans="1:28" ht="15">
      <c r="A2709" s="2" t="s">
        <v>9130</v>
      </c>
      <c r="B2709" s="23" t="s">
        <v>3475</v>
      </c>
      <c r="C2709" s="2" t="s">
        <v>14</v>
      </c>
      <c r="D2709" s="23" t="s">
        <v>2830</v>
      </c>
      <c r="E2709" s="2" t="s">
        <v>122</v>
      </c>
      <c r="F2709" s="23" t="s">
        <v>15</v>
      </c>
      <c r="G2709" s="23" t="s">
        <v>3477</v>
      </c>
      <c r="H2709" s="86" t="s">
        <v>3539</v>
      </c>
      <c r="I2709" s="2" t="s">
        <v>16</v>
      </c>
      <c r="J2709" s="81">
        <v>75.83</v>
      </c>
      <c r="K2709" s="76">
        <v>0.93</v>
      </c>
      <c r="L2709" s="80">
        <v>0.2</v>
      </c>
      <c r="M2709" s="78">
        <v>42516</v>
      </c>
      <c r="N2709" s="96" t="s">
        <v>3840</v>
      </c>
      <c r="O2709" s="23" t="s">
        <v>1930</v>
      </c>
      <c r="P2709" s="23" t="s">
        <v>3469</v>
      </c>
      <c r="Q2709" s="23" t="s">
        <v>3473</v>
      </c>
      <c r="R2709" s="23" t="str">
        <f t="shared" si="339"/>
        <v>OK-Canadian-12N-9W-27</v>
      </c>
      <c r="S2709" s="23" t="str">
        <f t="shared" si="336"/>
        <v>12N-9W-27</v>
      </c>
      <c r="T2709" s="23" t="str">
        <f t="shared" si="337"/>
        <v>12</v>
      </c>
      <c r="U2709" s="23" t="str">
        <f t="shared" si="340"/>
        <v>N</v>
      </c>
      <c r="V2709" s="23" t="str">
        <f t="shared" si="338"/>
        <v>9</v>
      </c>
      <c r="W2709" s="23" t="str">
        <f t="shared" si="341"/>
        <v>W</v>
      </c>
      <c r="X2709" s="23" t="str">
        <f t="shared" si="342"/>
        <v>OK</v>
      </c>
      <c r="Y2709" s="184" t="str">
        <f t="shared" si="343"/>
        <v>L0009772</v>
      </c>
      <c r="Z2709" s="28"/>
      <c r="AA2709" s="28"/>
      <c r="AB2709" s="23"/>
    </row>
    <row r="2710" spans="1:28" ht="15">
      <c r="A2710" s="2" t="s">
        <v>9131</v>
      </c>
      <c r="B2710" s="23" t="s">
        <v>3475</v>
      </c>
      <c r="C2710" s="2" t="s">
        <v>14</v>
      </c>
      <c r="D2710" s="23" t="s">
        <v>2831</v>
      </c>
      <c r="E2710" s="23" t="s">
        <v>2404</v>
      </c>
      <c r="F2710" s="23" t="s">
        <v>15</v>
      </c>
      <c r="G2710" s="23" t="s">
        <v>3477</v>
      </c>
      <c r="H2710" s="86" t="s">
        <v>3539</v>
      </c>
      <c r="I2710" s="2" t="s">
        <v>16</v>
      </c>
      <c r="J2710" s="81">
        <v>74.36</v>
      </c>
      <c r="K2710" s="76">
        <v>5.61</v>
      </c>
      <c r="L2710" s="80">
        <v>0.2</v>
      </c>
      <c r="M2710" s="78">
        <v>45026</v>
      </c>
      <c r="N2710" s="96" t="s">
        <v>3839</v>
      </c>
      <c r="O2710" s="23" t="s">
        <v>1930</v>
      </c>
      <c r="P2710" s="23" t="s">
        <v>3469</v>
      </c>
      <c r="Q2710" s="23" t="s">
        <v>3473</v>
      </c>
      <c r="R2710" s="23" t="str">
        <f t="shared" si="339"/>
        <v>OK-Canadian-12N-9W-27</v>
      </c>
      <c r="S2710" s="23" t="str">
        <f t="shared" si="336"/>
        <v>12N-9W-27</v>
      </c>
      <c r="T2710" s="23" t="str">
        <f t="shared" si="337"/>
        <v>12</v>
      </c>
      <c r="U2710" s="23" t="str">
        <f t="shared" si="340"/>
        <v>N</v>
      </c>
      <c r="V2710" s="23" t="str">
        <f t="shared" si="338"/>
        <v>9</v>
      </c>
      <c r="W2710" s="23" t="str">
        <f t="shared" si="341"/>
        <v>W</v>
      </c>
      <c r="X2710" s="23" t="str">
        <f t="shared" si="342"/>
        <v>OK</v>
      </c>
      <c r="Y2710" s="184" t="str">
        <f t="shared" si="343"/>
        <v>L0009773</v>
      </c>
      <c r="Z2710" s="28"/>
      <c r="AA2710" s="28"/>
      <c r="AB2710" s="23"/>
    </row>
    <row r="2711" spans="1:28" ht="15">
      <c r="A2711" s="23" t="s">
        <v>9132</v>
      </c>
      <c r="B2711" s="23" t="s">
        <v>3475</v>
      </c>
      <c r="C2711" s="2" t="s">
        <v>14</v>
      </c>
      <c r="D2711" s="23" t="s">
        <v>2832</v>
      </c>
      <c r="E2711" s="2" t="s">
        <v>1327</v>
      </c>
      <c r="F2711" s="23" t="s">
        <v>15</v>
      </c>
      <c r="G2711" s="23" t="s">
        <v>3477</v>
      </c>
      <c r="H2711" s="86" t="s">
        <v>3539</v>
      </c>
      <c r="I2711" s="2" t="s">
        <v>16</v>
      </c>
      <c r="J2711" s="81">
        <v>164.6</v>
      </c>
      <c r="K2711" s="76">
        <v>0.16</v>
      </c>
      <c r="L2711" s="80">
        <v>0.2</v>
      </c>
      <c r="M2711" s="78">
        <v>42032</v>
      </c>
      <c r="N2711" s="96" t="s">
        <v>5934</v>
      </c>
      <c r="O2711" s="23" t="s">
        <v>956</v>
      </c>
      <c r="P2711" s="23" t="s">
        <v>3469</v>
      </c>
      <c r="Q2711" s="23" t="s">
        <v>3473</v>
      </c>
      <c r="R2711" s="23" t="str">
        <f t="shared" si="339"/>
        <v>OK-Canadian-12N-9W-28</v>
      </c>
      <c r="S2711" s="23" t="str">
        <f t="shared" si="336"/>
        <v>12N-9W-28</v>
      </c>
      <c r="T2711" s="23" t="str">
        <f t="shared" si="337"/>
        <v>12</v>
      </c>
      <c r="U2711" s="23" t="str">
        <f t="shared" si="340"/>
        <v>N</v>
      </c>
      <c r="V2711" s="23" t="str">
        <f t="shared" si="338"/>
        <v>9</v>
      </c>
      <c r="W2711" s="23" t="str">
        <f t="shared" si="341"/>
        <v>W</v>
      </c>
      <c r="X2711" s="23" t="str">
        <f t="shared" si="342"/>
        <v>OK</v>
      </c>
      <c r="Y2711" s="184" t="str">
        <f t="shared" si="343"/>
        <v>L0009774</v>
      </c>
      <c r="Z2711" s="28"/>
      <c r="AA2711" s="28"/>
      <c r="AB2711" s="23"/>
    </row>
    <row r="2712" spans="1:28" ht="15">
      <c r="A2712" s="2" t="s">
        <v>9133</v>
      </c>
      <c r="B2712" s="23" t="s">
        <v>3475</v>
      </c>
      <c r="C2712" s="2" t="s">
        <v>14</v>
      </c>
      <c r="D2712" s="23" t="s">
        <v>2833</v>
      </c>
      <c r="E2712" s="23" t="s">
        <v>2552</v>
      </c>
      <c r="F2712" s="23" t="s">
        <v>15</v>
      </c>
      <c r="G2712" s="23" t="s">
        <v>3477</v>
      </c>
      <c r="H2712" s="86" t="s">
        <v>3539</v>
      </c>
      <c r="I2712" s="2" t="s">
        <v>16</v>
      </c>
      <c r="J2712" s="81">
        <v>164.66</v>
      </c>
      <c r="K2712" s="76">
        <v>1.9</v>
      </c>
      <c r="L2712" s="80">
        <v>0.2</v>
      </c>
      <c r="M2712" s="78">
        <v>42036</v>
      </c>
      <c r="N2712" s="96" t="s">
        <v>5936</v>
      </c>
      <c r="O2712" s="23" t="s">
        <v>956</v>
      </c>
      <c r="P2712" s="23" t="s">
        <v>3469</v>
      </c>
      <c r="Q2712" s="23" t="s">
        <v>3473</v>
      </c>
      <c r="R2712" s="23" t="str">
        <f t="shared" si="339"/>
        <v>OK-Canadian-12N-9W-28</v>
      </c>
      <c r="S2712" s="23" t="str">
        <f t="shared" si="336"/>
        <v>12N-9W-28</v>
      </c>
      <c r="T2712" s="23" t="str">
        <f t="shared" si="337"/>
        <v>12</v>
      </c>
      <c r="U2712" s="23" t="str">
        <f t="shared" si="340"/>
        <v>N</v>
      </c>
      <c r="V2712" s="23" t="str">
        <f t="shared" si="338"/>
        <v>9</v>
      </c>
      <c r="W2712" s="23" t="str">
        <f t="shared" si="341"/>
        <v>W</v>
      </c>
      <c r="X2712" s="23" t="str">
        <f t="shared" si="342"/>
        <v>OK</v>
      </c>
      <c r="Y2712" s="184" t="str">
        <f t="shared" si="343"/>
        <v>L0009775</v>
      </c>
      <c r="Z2712" s="28"/>
      <c r="AA2712" s="28"/>
      <c r="AB2712" s="23"/>
    </row>
    <row r="2713" spans="1:28" ht="15">
      <c r="A2713" s="2" t="s">
        <v>9134</v>
      </c>
      <c r="B2713" s="23" t="s">
        <v>3475</v>
      </c>
      <c r="C2713" s="2" t="s">
        <v>14</v>
      </c>
      <c r="D2713" s="23" t="s">
        <v>2834</v>
      </c>
      <c r="E2713" s="2" t="s">
        <v>1396</v>
      </c>
      <c r="F2713" s="23" t="s">
        <v>15</v>
      </c>
      <c r="G2713" s="23" t="s">
        <v>3477</v>
      </c>
      <c r="H2713" s="86" t="s">
        <v>3539</v>
      </c>
      <c r="I2713" s="2" t="s">
        <v>16</v>
      </c>
      <c r="J2713" s="81">
        <v>38.299999999999997</v>
      </c>
      <c r="K2713" s="76">
        <v>21.11</v>
      </c>
      <c r="L2713" s="80">
        <v>0.2</v>
      </c>
      <c r="M2713" s="78">
        <v>42506</v>
      </c>
      <c r="N2713" s="96" t="s">
        <v>5934</v>
      </c>
      <c r="O2713" s="23" t="s">
        <v>956</v>
      </c>
      <c r="P2713" s="23" t="s">
        <v>3469</v>
      </c>
      <c r="Q2713" s="23" t="s">
        <v>3473</v>
      </c>
      <c r="R2713" s="23" t="str">
        <f t="shared" si="339"/>
        <v>OK-Canadian-12N-9W-28</v>
      </c>
      <c r="S2713" s="23" t="str">
        <f t="shared" si="336"/>
        <v>12N-9W-28</v>
      </c>
      <c r="T2713" s="23" t="str">
        <f t="shared" si="337"/>
        <v>12</v>
      </c>
      <c r="U2713" s="23" t="str">
        <f t="shared" si="340"/>
        <v>N</v>
      </c>
      <c r="V2713" s="23" t="str">
        <f t="shared" si="338"/>
        <v>9</v>
      </c>
      <c r="W2713" s="23" t="str">
        <f t="shared" si="341"/>
        <v>W</v>
      </c>
      <c r="X2713" s="23" t="str">
        <f t="shared" si="342"/>
        <v>OK</v>
      </c>
      <c r="Y2713" s="184" t="str">
        <f t="shared" si="343"/>
        <v>L0009776</v>
      </c>
      <c r="Z2713" s="28"/>
      <c r="AA2713" s="28"/>
      <c r="AB2713" s="23"/>
    </row>
    <row r="2714" spans="1:28" ht="15">
      <c r="A2714" s="23" t="s">
        <v>9135</v>
      </c>
      <c r="B2714" s="23" t="s">
        <v>3475</v>
      </c>
      <c r="C2714" s="2" t="s">
        <v>14</v>
      </c>
      <c r="D2714" s="23" t="s">
        <v>2835</v>
      </c>
      <c r="E2714" s="2" t="s">
        <v>1471</v>
      </c>
      <c r="F2714" s="23" t="s">
        <v>15</v>
      </c>
      <c r="G2714" s="23" t="s">
        <v>3477</v>
      </c>
      <c r="H2714" s="86" t="s">
        <v>3539</v>
      </c>
      <c r="I2714" s="2" t="s">
        <v>16</v>
      </c>
      <c r="J2714" s="81">
        <v>83.39</v>
      </c>
      <c r="K2714" s="76">
        <v>1</v>
      </c>
      <c r="L2714" s="80">
        <v>0.1875</v>
      </c>
      <c r="M2714" s="78">
        <v>45043</v>
      </c>
      <c r="N2714" s="96" t="s">
        <v>5489</v>
      </c>
      <c r="O2714" s="23" t="s">
        <v>135</v>
      </c>
      <c r="P2714" s="23" t="s">
        <v>3465</v>
      </c>
      <c r="Q2714" s="23" t="s">
        <v>3472</v>
      </c>
      <c r="R2714" s="23" t="str">
        <f t="shared" si="339"/>
        <v>OK-Canadian-15N-8W-8</v>
      </c>
      <c r="S2714" s="23" t="str">
        <f t="shared" si="336"/>
        <v>15N-8W-8</v>
      </c>
      <c r="T2714" s="23" t="str">
        <f t="shared" si="337"/>
        <v>15</v>
      </c>
      <c r="U2714" s="23" t="str">
        <f t="shared" si="340"/>
        <v>N</v>
      </c>
      <c r="V2714" s="23" t="str">
        <f t="shared" si="338"/>
        <v>8</v>
      </c>
      <c r="W2714" s="23" t="str">
        <f t="shared" si="341"/>
        <v>W</v>
      </c>
      <c r="X2714" s="23" t="str">
        <f t="shared" si="342"/>
        <v>OK</v>
      </c>
      <c r="Y2714" s="184" t="str">
        <f t="shared" si="343"/>
        <v>L0009777</v>
      </c>
      <c r="Z2714" s="28"/>
      <c r="AA2714" s="28"/>
      <c r="AB2714" s="23"/>
    </row>
    <row r="2715" spans="1:28" ht="15">
      <c r="A2715" s="2" t="s">
        <v>9136</v>
      </c>
      <c r="B2715" s="23" t="s">
        <v>3475</v>
      </c>
      <c r="C2715" s="2" t="s">
        <v>14</v>
      </c>
      <c r="D2715" s="23" t="s">
        <v>2836</v>
      </c>
      <c r="E2715" s="23" t="s">
        <v>2404</v>
      </c>
      <c r="F2715" s="23" t="s">
        <v>15</v>
      </c>
      <c r="G2715" s="23" t="s">
        <v>3477</v>
      </c>
      <c r="H2715" s="86" t="s">
        <v>3539</v>
      </c>
      <c r="I2715" s="2" t="s">
        <v>16</v>
      </c>
      <c r="J2715" s="81">
        <v>77.3</v>
      </c>
      <c r="K2715" s="76">
        <v>40</v>
      </c>
      <c r="L2715" s="80">
        <v>0.1875</v>
      </c>
      <c r="M2715" s="78">
        <v>42039</v>
      </c>
      <c r="N2715" s="96" t="s">
        <v>5486</v>
      </c>
      <c r="O2715" s="23" t="s">
        <v>280</v>
      </c>
      <c r="P2715" s="23" t="s">
        <v>3466</v>
      </c>
      <c r="Q2715" s="23" t="s">
        <v>3473</v>
      </c>
      <c r="R2715" s="23" t="str">
        <f t="shared" si="339"/>
        <v>OK-Canadian-16N-9W-14</v>
      </c>
      <c r="S2715" s="23" t="str">
        <f t="shared" si="336"/>
        <v>16N-9W-14</v>
      </c>
      <c r="T2715" s="23" t="str">
        <f t="shared" si="337"/>
        <v>16</v>
      </c>
      <c r="U2715" s="23" t="str">
        <f t="shared" si="340"/>
        <v>N</v>
      </c>
      <c r="V2715" s="23" t="str">
        <f t="shared" si="338"/>
        <v>9</v>
      </c>
      <c r="W2715" s="23" t="str">
        <f t="shared" si="341"/>
        <v>W</v>
      </c>
      <c r="X2715" s="23" t="str">
        <f t="shared" si="342"/>
        <v>OK</v>
      </c>
      <c r="Y2715" s="184" t="str">
        <f t="shared" si="343"/>
        <v>L0009778</v>
      </c>
      <c r="Z2715" s="28"/>
      <c r="AA2715" s="28"/>
      <c r="AB2715" s="23"/>
    </row>
    <row r="2716" spans="1:28" ht="15">
      <c r="A2716" s="2" t="s">
        <v>9137</v>
      </c>
      <c r="B2716" s="23" t="s">
        <v>3475</v>
      </c>
      <c r="C2716" s="2" t="s">
        <v>14</v>
      </c>
      <c r="D2716" s="23" t="s">
        <v>2837</v>
      </c>
      <c r="E2716" s="23" t="s">
        <v>2147</v>
      </c>
      <c r="F2716" s="23" t="s">
        <v>15</v>
      </c>
      <c r="G2716" s="23" t="s">
        <v>3477</v>
      </c>
      <c r="H2716" s="86" t="s">
        <v>3539</v>
      </c>
      <c r="I2716" s="2" t="s">
        <v>16</v>
      </c>
      <c r="J2716" s="81">
        <v>40.409999999999997</v>
      </c>
      <c r="K2716" s="76">
        <v>10</v>
      </c>
      <c r="L2716" s="80">
        <v>0.2</v>
      </c>
      <c r="M2716" s="78">
        <v>42065</v>
      </c>
      <c r="N2716" s="96" t="s">
        <v>5481</v>
      </c>
      <c r="O2716" s="23" t="s">
        <v>538</v>
      </c>
      <c r="P2716" s="23" t="s">
        <v>3469</v>
      </c>
      <c r="Q2716" s="23" t="s">
        <v>3473</v>
      </c>
      <c r="R2716" s="23" t="str">
        <f t="shared" si="339"/>
        <v>OK-Canadian-12N-9W-16</v>
      </c>
      <c r="S2716" s="23" t="str">
        <f t="shared" si="336"/>
        <v>12N-9W-16</v>
      </c>
      <c r="T2716" s="23" t="str">
        <f t="shared" si="337"/>
        <v>12</v>
      </c>
      <c r="U2716" s="23" t="str">
        <f t="shared" si="340"/>
        <v>N</v>
      </c>
      <c r="V2716" s="23" t="str">
        <f t="shared" si="338"/>
        <v>9</v>
      </c>
      <c r="W2716" s="23" t="str">
        <f t="shared" si="341"/>
        <v>W</v>
      </c>
      <c r="X2716" s="23" t="str">
        <f t="shared" si="342"/>
        <v>OK</v>
      </c>
      <c r="Y2716" s="184" t="str">
        <f t="shared" si="343"/>
        <v>L0009779</v>
      </c>
      <c r="Z2716" s="28"/>
      <c r="AA2716" s="28"/>
      <c r="AB2716" s="23"/>
    </row>
    <row r="2717" spans="1:28" ht="15">
      <c r="A2717" s="23" t="s">
        <v>9138</v>
      </c>
      <c r="B2717" s="23" t="s">
        <v>3475</v>
      </c>
      <c r="C2717" s="2" t="s">
        <v>14</v>
      </c>
      <c r="D2717" s="23" t="s">
        <v>2838</v>
      </c>
      <c r="E2717" s="23" t="s">
        <v>201</v>
      </c>
      <c r="F2717" s="23" t="s">
        <v>15</v>
      </c>
      <c r="G2717" s="23" t="s">
        <v>3477</v>
      </c>
      <c r="H2717" s="86" t="s">
        <v>3539</v>
      </c>
      <c r="I2717" s="2" t="s">
        <v>16</v>
      </c>
      <c r="J2717" s="81">
        <v>124.63</v>
      </c>
      <c r="K2717" s="76">
        <v>1.88</v>
      </c>
      <c r="L2717" s="80">
        <v>0.1875</v>
      </c>
      <c r="M2717" s="78">
        <v>42523</v>
      </c>
      <c r="N2717" s="96" t="s">
        <v>6158</v>
      </c>
      <c r="O2717" s="23" t="s">
        <v>368</v>
      </c>
      <c r="P2717" s="23" t="s">
        <v>3469</v>
      </c>
      <c r="Q2717" s="23" t="s">
        <v>3473</v>
      </c>
      <c r="R2717" s="23" t="str">
        <f t="shared" si="339"/>
        <v>OK-Canadian-12N-9W-22</v>
      </c>
      <c r="S2717" s="23" t="str">
        <f t="shared" si="336"/>
        <v>12N-9W-22</v>
      </c>
      <c r="T2717" s="23" t="str">
        <f t="shared" si="337"/>
        <v>12</v>
      </c>
      <c r="U2717" s="23" t="str">
        <f t="shared" si="340"/>
        <v>N</v>
      </c>
      <c r="V2717" s="23" t="str">
        <f t="shared" si="338"/>
        <v>9</v>
      </c>
      <c r="W2717" s="23" t="str">
        <f t="shared" si="341"/>
        <v>W</v>
      </c>
      <c r="X2717" s="23" t="str">
        <f t="shared" si="342"/>
        <v>OK</v>
      </c>
      <c r="Y2717" s="184" t="str">
        <f t="shared" si="343"/>
        <v>L0009780</v>
      </c>
      <c r="Z2717" s="28"/>
      <c r="AA2717" s="28"/>
      <c r="AB2717" s="23"/>
    </row>
    <row r="2718" spans="1:28" ht="15">
      <c r="A2718" s="2" t="s">
        <v>9139</v>
      </c>
      <c r="B2718" s="23" t="s">
        <v>3475</v>
      </c>
      <c r="C2718" s="2" t="s">
        <v>14</v>
      </c>
      <c r="D2718" s="23" t="s">
        <v>2839</v>
      </c>
      <c r="E2718" s="2" t="s">
        <v>1051</v>
      </c>
      <c r="F2718" s="23" t="s">
        <v>15</v>
      </c>
      <c r="G2718" s="23" t="s">
        <v>3477</v>
      </c>
      <c r="H2718" s="86" t="s">
        <v>3539</v>
      </c>
      <c r="I2718" s="2" t="s">
        <v>16</v>
      </c>
      <c r="J2718" s="81">
        <v>79.680000000000007</v>
      </c>
      <c r="K2718" s="76">
        <v>0.28000000000000003</v>
      </c>
      <c r="L2718" s="80">
        <v>0.2</v>
      </c>
      <c r="M2718" s="78">
        <v>45035</v>
      </c>
      <c r="N2718" s="96" t="s">
        <v>3819</v>
      </c>
      <c r="O2718" s="23" t="s">
        <v>2607</v>
      </c>
      <c r="P2718" s="23" t="s">
        <v>3469</v>
      </c>
      <c r="Q2718" s="23" t="s">
        <v>3473</v>
      </c>
      <c r="R2718" s="23" t="str">
        <f t="shared" si="339"/>
        <v>OK-Canadian-12N-9W-26</v>
      </c>
      <c r="S2718" s="23" t="str">
        <f t="shared" si="336"/>
        <v>12N-9W-26</v>
      </c>
      <c r="T2718" s="23" t="str">
        <f t="shared" si="337"/>
        <v>12</v>
      </c>
      <c r="U2718" s="23" t="str">
        <f t="shared" si="340"/>
        <v>N</v>
      </c>
      <c r="V2718" s="23" t="str">
        <f t="shared" si="338"/>
        <v>9</v>
      </c>
      <c r="W2718" s="23" t="str">
        <f t="shared" si="341"/>
        <v>W</v>
      </c>
      <c r="X2718" s="23" t="str">
        <f t="shared" si="342"/>
        <v>OK</v>
      </c>
      <c r="Y2718" s="184" t="str">
        <f t="shared" si="343"/>
        <v>L0009781</v>
      </c>
      <c r="Z2718" s="28"/>
      <c r="AA2718" s="28"/>
      <c r="AB2718" s="23"/>
    </row>
    <row r="2719" spans="1:28" ht="15">
      <c r="A2719" s="2" t="s">
        <v>9140</v>
      </c>
      <c r="B2719" s="23" t="s">
        <v>3475</v>
      </c>
      <c r="C2719" s="2" t="s">
        <v>14</v>
      </c>
      <c r="D2719" s="23" t="s">
        <v>2840</v>
      </c>
      <c r="E2719" s="23" t="s">
        <v>1589</v>
      </c>
      <c r="F2719" s="23" t="s">
        <v>15</v>
      </c>
      <c r="G2719" s="23" t="s">
        <v>3477</v>
      </c>
      <c r="H2719" s="86" t="s">
        <v>3539</v>
      </c>
      <c r="I2719" s="2" t="s">
        <v>16</v>
      </c>
      <c r="J2719" s="81">
        <v>81.63</v>
      </c>
      <c r="K2719" s="76">
        <v>0.28000000000000003</v>
      </c>
      <c r="L2719" s="80">
        <v>0.2</v>
      </c>
      <c r="M2719" s="78">
        <v>42040</v>
      </c>
      <c r="N2719" s="96" t="s">
        <v>6213</v>
      </c>
      <c r="O2719" s="23" t="s">
        <v>2607</v>
      </c>
      <c r="P2719" s="23" t="s">
        <v>3469</v>
      </c>
      <c r="Q2719" s="23" t="s">
        <v>3473</v>
      </c>
      <c r="R2719" s="23" t="str">
        <f t="shared" si="339"/>
        <v>OK-Canadian-12N-9W-26</v>
      </c>
      <c r="S2719" s="23" t="str">
        <f t="shared" si="336"/>
        <v>12N-9W-26</v>
      </c>
      <c r="T2719" s="23" t="str">
        <f t="shared" si="337"/>
        <v>12</v>
      </c>
      <c r="U2719" s="23" t="str">
        <f t="shared" si="340"/>
        <v>N</v>
      </c>
      <c r="V2719" s="23" t="str">
        <f t="shared" si="338"/>
        <v>9</v>
      </c>
      <c r="W2719" s="23" t="str">
        <f t="shared" si="341"/>
        <v>W</v>
      </c>
      <c r="X2719" s="23" t="str">
        <f t="shared" si="342"/>
        <v>OK</v>
      </c>
      <c r="Y2719" s="184" t="str">
        <f t="shared" si="343"/>
        <v>L0009782</v>
      </c>
      <c r="Z2719" s="28"/>
      <c r="AA2719" s="28"/>
      <c r="AB2719" s="23"/>
    </row>
    <row r="2720" spans="1:28" ht="15">
      <c r="A2720" s="23" t="s">
        <v>9141</v>
      </c>
      <c r="B2720" s="23" t="s">
        <v>3475</v>
      </c>
      <c r="C2720" s="2" t="s">
        <v>14</v>
      </c>
      <c r="D2720" s="23" t="s">
        <v>2841</v>
      </c>
      <c r="E2720" s="2" t="s">
        <v>1051</v>
      </c>
      <c r="F2720" s="23" t="s">
        <v>15</v>
      </c>
      <c r="G2720" s="23" t="s">
        <v>3477</v>
      </c>
      <c r="H2720" s="86" t="s">
        <v>3539</v>
      </c>
      <c r="I2720" s="2" t="s">
        <v>16</v>
      </c>
      <c r="J2720" s="81">
        <v>38.880000000000003</v>
      </c>
      <c r="K2720" s="76">
        <v>10</v>
      </c>
      <c r="L2720" s="80">
        <v>0.2</v>
      </c>
      <c r="M2720" s="78">
        <v>42065</v>
      </c>
      <c r="N2720" s="96" t="s">
        <v>5481</v>
      </c>
      <c r="O2720" s="23" t="s">
        <v>1930</v>
      </c>
      <c r="P2720" s="23" t="s">
        <v>3469</v>
      </c>
      <c r="Q2720" s="23" t="s">
        <v>3473</v>
      </c>
      <c r="R2720" s="23" t="str">
        <f t="shared" si="339"/>
        <v>OK-Canadian-12N-9W-27</v>
      </c>
      <c r="S2720" s="23" t="str">
        <f t="shared" si="336"/>
        <v>12N-9W-27</v>
      </c>
      <c r="T2720" s="23" t="str">
        <f t="shared" si="337"/>
        <v>12</v>
      </c>
      <c r="U2720" s="23" t="str">
        <f t="shared" si="340"/>
        <v>N</v>
      </c>
      <c r="V2720" s="23" t="str">
        <f t="shared" si="338"/>
        <v>9</v>
      </c>
      <c r="W2720" s="23" t="str">
        <f t="shared" si="341"/>
        <v>W</v>
      </c>
      <c r="X2720" s="23" t="str">
        <f t="shared" si="342"/>
        <v>OK</v>
      </c>
      <c r="Y2720" s="184" t="str">
        <f t="shared" si="343"/>
        <v>L0009783</v>
      </c>
      <c r="Z2720" s="28"/>
      <c r="AA2720" s="28"/>
      <c r="AB2720" s="23"/>
    </row>
    <row r="2721" spans="1:28" ht="15">
      <c r="A2721" s="2" t="s">
        <v>9142</v>
      </c>
      <c r="B2721" s="23" t="s">
        <v>3475</v>
      </c>
      <c r="C2721" s="2" t="s">
        <v>14</v>
      </c>
      <c r="D2721" s="23" t="s">
        <v>2842</v>
      </c>
      <c r="E2721" s="23" t="s">
        <v>2552</v>
      </c>
      <c r="F2721" s="23" t="s">
        <v>15</v>
      </c>
      <c r="G2721" s="23" t="s">
        <v>3477</v>
      </c>
      <c r="H2721" s="86" t="s">
        <v>3539</v>
      </c>
      <c r="I2721" s="2" t="s">
        <v>16</v>
      </c>
      <c r="J2721" s="81">
        <v>158.06</v>
      </c>
      <c r="K2721" s="76">
        <v>12.5</v>
      </c>
      <c r="L2721" s="80">
        <v>0.2</v>
      </c>
      <c r="M2721" s="78">
        <v>42535</v>
      </c>
      <c r="N2721" s="96" t="s">
        <v>3820</v>
      </c>
      <c r="O2721" s="23" t="s">
        <v>956</v>
      </c>
      <c r="P2721" s="23" t="s">
        <v>3469</v>
      </c>
      <c r="Q2721" s="23" t="s">
        <v>3473</v>
      </c>
      <c r="R2721" s="23" t="str">
        <f t="shared" si="339"/>
        <v>OK-Canadian-12N-9W-28</v>
      </c>
      <c r="S2721" s="23" t="str">
        <f t="shared" si="336"/>
        <v>12N-9W-28</v>
      </c>
      <c r="T2721" s="23" t="str">
        <f t="shared" si="337"/>
        <v>12</v>
      </c>
      <c r="U2721" s="23" t="str">
        <f t="shared" si="340"/>
        <v>N</v>
      </c>
      <c r="V2721" s="23" t="str">
        <f t="shared" si="338"/>
        <v>9</v>
      </c>
      <c r="W2721" s="23" t="str">
        <f t="shared" si="341"/>
        <v>W</v>
      </c>
      <c r="X2721" s="23" t="str">
        <f t="shared" si="342"/>
        <v>OK</v>
      </c>
      <c r="Y2721" s="184" t="str">
        <f t="shared" si="343"/>
        <v>L0009784</v>
      </c>
      <c r="Z2721" s="28"/>
      <c r="AA2721" s="28"/>
      <c r="AB2721" s="23"/>
    </row>
    <row r="2722" spans="1:28" ht="15">
      <c r="A2722" s="2" t="s">
        <v>9143</v>
      </c>
      <c r="B2722" s="23" t="s">
        <v>3475</v>
      </c>
      <c r="C2722" s="2" t="s">
        <v>14</v>
      </c>
      <c r="D2722" s="23" t="s">
        <v>2843</v>
      </c>
      <c r="E2722" s="2" t="s">
        <v>215</v>
      </c>
      <c r="F2722" s="23" t="s">
        <v>15</v>
      </c>
      <c r="G2722" s="23" t="s">
        <v>3477</v>
      </c>
      <c r="H2722" s="86" t="s">
        <v>3539</v>
      </c>
      <c r="I2722" s="2" t="s">
        <v>16</v>
      </c>
      <c r="J2722" s="81">
        <v>197.49</v>
      </c>
      <c r="K2722" s="76">
        <v>30</v>
      </c>
      <c r="L2722" s="80">
        <v>0.1875</v>
      </c>
      <c r="M2722" s="78">
        <v>45043</v>
      </c>
      <c r="N2722" s="96" t="s">
        <v>5487</v>
      </c>
      <c r="O2722" s="23" t="s">
        <v>956</v>
      </c>
      <c r="P2722" s="23" t="s">
        <v>3469</v>
      </c>
      <c r="Q2722" s="23" t="s">
        <v>3473</v>
      </c>
      <c r="R2722" s="23" t="str">
        <f t="shared" si="339"/>
        <v>OK-Canadian-12N-9W-28</v>
      </c>
      <c r="S2722" s="23" t="str">
        <f t="shared" si="336"/>
        <v>12N-9W-28</v>
      </c>
      <c r="T2722" s="23" t="str">
        <f t="shared" si="337"/>
        <v>12</v>
      </c>
      <c r="U2722" s="23" t="str">
        <f t="shared" si="340"/>
        <v>N</v>
      </c>
      <c r="V2722" s="23" t="str">
        <f t="shared" si="338"/>
        <v>9</v>
      </c>
      <c r="W2722" s="23" t="str">
        <f t="shared" si="341"/>
        <v>W</v>
      </c>
      <c r="X2722" s="23" t="str">
        <f t="shared" si="342"/>
        <v>OK</v>
      </c>
      <c r="Y2722" s="184" t="str">
        <f t="shared" si="343"/>
        <v>L0009785</v>
      </c>
      <c r="Z2722" s="28"/>
      <c r="AA2722" s="28"/>
      <c r="AB2722" s="23"/>
    </row>
    <row r="2723" spans="1:28" ht="15">
      <c r="A2723" s="23" t="s">
        <v>9144</v>
      </c>
      <c r="B2723" s="23" t="s">
        <v>3475</v>
      </c>
      <c r="C2723" s="2" t="s">
        <v>14</v>
      </c>
      <c r="D2723" s="23" t="s">
        <v>2844</v>
      </c>
      <c r="E2723" s="2" t="s">
        <v>616</v>
      </c>
      <c r="F2723" s="23" t="s">
        <v>15</v>
      </c>
      <c r="G2723" s="23" t="s">
        <v>3477</v>
      </c>
      <c r="H2723" s="86" t="s">
        <v>3539</v>
      </c>
      <c r="I2723" s="2" t="s">
        <v>16</v>
      </c>
      <c r="J2723" s="81">
        <v>38.42</v>
      </c>
      <c r="K2723" s="76">
        <v>6.67</v>
      </c>
      <c r="L2723" s="80">
        <v>0.2</v>
      </c>
      <c r="M2723" s="78">
        <v>42010</v>
      </c>
      <c r="N2723" s="96" t="s">
        <v>6214</v>
      </c>
      <c r="O2723" s="23" t="s">
        <v>1988</v>
      </c>
      <c r="P2723" s="23" t="s">
        <v>3469</v>
      </c>
      <c r="Q2723" s="23" t="s">
        <v>3473</v>
      </c>
      <c r="R2723" s="23" t="str">
        <f t="shared" si="339"/>
        <v>OK-Canadian-12N-9W-35</v>
      </c>
      <c r="S2723" s="23" t="str">
        <f t="shared" si="336"/>
        <v>12N-9W-35</v>
      </c>
      <c r="T2723" s="23" t="str">
        <f t="shared" si="337"/>
        <v>12</v>
      </c>
      <c r="U2723" s="23" t="str">
        <f t="shared" si="340"/>
        <v>N</v>
      </c>
      <c r="V2723" s="23" t="str">
        <f t="shared" si="338"/>
        <v>9</v>
      </c>
      <c r="W2723" s="23" t="str">
        <f t="shared" si="341"/>
        <v>W</v>
      </c>
      <c r="X2723" s="23" t="str">
        <f t="shared" si="342"/>
        <v>OK</v>
      </c>
      <c r="Y2723" s="184" t="str">
        <f t="shared" si="343"/>
        <v>L0009786</v>
      </c>
      <c r="Z2723" s="28"/>
      <c r="AA2723" s="28"/>
      <c r="AB2723" s="23"/>
    </row>
    <row r="2724" spans="1:28" ht="15">
      <c r="A2724" s="2" t="s">
        <v>9145</v>
      </c>
      <c r="B2724" s="23" t="s">
        <v>3475</v>
      </c>
      <c r="C2724" s="2" t="s">
        <v>14</v>
      </c>
      <c r="D2724" s="23" t="s">
        <v>2845</v>
      </c>
      <c r="E2724" s="23" t="s">
        <v>1589</v>
      </c>
      <c r="F2724" s="23" t="s">
        <v>15</v>
      </c>
      <c r="G2724" s="23" t="s">
        <v>3477</v>
      </c>
      <c r="H2724" s="86" t="s">
        <v>3539</v>
      </c>
      <c r="I2724" s="2" t="s">
        <v>16</v>
      </c>
      <c r="J2724" s="81">
        <v>168.11</v>
      </c>
      <c r="K2724" s="76">
        <v>1.01</v>
      </c>
      <c r="L2724" s="80">
        <v>0.2</v>
      </c>
      <c r="M2724" s="78">
        <v>42071</v>
      </c>
      <c r="N2724" s="96" t="s">
        <v>5509</v>
      </c>
      <c r="O2724" s="23" t="s">
        <v>135</v>
      </c>
      <c r="P2724" s="23" t="s">
        <v>3465</v>
      </c>
      <c r="Q2724" s="23" t="s">
        <v>3472</v>
      </c>
      <c r="R2724" s="23" t="str">
        <f t="shared" si="339"/>
        <v>OK-Canadian-15N-8W-8</v>
      </c>
      <c r="S2724" s="23" t="str">
        <f t="shared" si="336"/>
        <v>15N-8W-8</v>
      </c>
      <c r="T2724" s="23" t="str">
        <f t="shared" si="337"/>
        <v>15</v>
      </c>
      <c r="U2724" s="23" t="str">
        <f t="shared" si="340"/>
        <v>N</v>
      </c>
      <c r="V2724" s="23" t="str">
        <f t="shared" si="338"/>
        <v>8</v>
      </c>
      <c r="W2724" s="23" t="str">
        <f t="shared" si="341"/>
        <v>W</v>
      </c>
      <c r="X2724" s="23" t="str">
        <f t="shared" si="342"/>
        <v>OK</v>
      </c>
      <c r="Y2724" s="184" t="str">
        <f t="shared" si="343"/>
        <v>L0009787</v>
      </c>
      <c r="Z2724" s="28"/>
      <c r="AA2724" s="28"/>
      <c r="AB2724" s="23"/>
    </row>
    <row r="2725" spans="1:28" ht="15">
      <c r="A2725" s="2" t="s">
        <v>9146</v>
      </c>
      <c r="B2725" s="23" t="s">
        <v>3475</v>
      </c>
      <c r="C2725" s="2" t="s">
        <v>14</v>
      </c>
      <c r="D2725" s="23" t="s">
        <v>2846</v>
      </c>
      <c r="E2725" s="2" t="s">
        <v>766</v>
      </c>
      <c r="F2725" s="23" t="s">
        <v>15</v>
      </c>
      <c r="G2725" s="23" t="s">
        <v>3477</v>
      </c>
      <c r="H2725" s="86" t="s">
        <v>3539</v>
      </c>
      <c r="I2725" s="2" t="s">
        <v>16</v>
      </c>
      <c r="J2725" s="81">
        <v>73.64</v>
      </c>
      <c r="K2725" s="76">
        <v>30</v>
      </c>
      <c r="L2725" s="80">
        <v>0.125</v>
      </c>
      <c r="M2725" s="78">
        <v>42502</v>
      </c>
      <c r="N2725" s="96" t="s">
        <v>4292</v>
      </c>
      <c r="O2725" s="23" t="s">
        <v>280</v>
      </c>
      <c r="P2725" s="23" t="s">
        <v>3465</v>
      </c>
      <c r="Q2725" s="23" t="s">
        <v>3473</v>
      </c>
      <c r="R2725" s="23" t="str">
        <f t="shared" si="339"/>
        <v>OK-Canadian-15N-9W-14</v>
      </c>
      <c r="S2725" s="23" t="str">
        <f t="shared" si="336"/>
        <v>15N-9W-14</v>
      </c>
      <c r="T2725" s="23" t="str">
        <f t="shared" si="337"/>
        <v>15</v>
      </c>
      <c r="U2725" s="23" t="str">
        <f t="shared" si="340"/>
        <v>N</v>
      </c>
      <c r="V2725" s="23" t="str">
        <f t="shared" si="338"/>
        <v>9</v>
      </c>
      <c r="W2725" s="23" t="str">
        <f t="shared" si="341"/>
        <v>W</v>
      </c>
      <c r="X2725" s="23" t="str">
        <f t="shared" si="342"/>
        <v>OK</v>
      </c>
      <c r="Y2725" s="184" t="str">
        <f t="shared" si="343"/>
        <v>L0009788</v>
      </c>
      <c r="Z2725" s="28"/>
      <c r="AA2725" s="28"/>
      <c r="AB2725" s="23"/>
    </row>
    <row r="2726" spans="1:28" ht="15">
      <c r="A2726" s="23" t="s">
        <v>9147</v>
      </c>
      <c r="B2726" s="23" t="s">
        <v>3475</v>
      </c>
      <c r="C2726" s="2" t="s">
        <v>14</v>
      </c>
      <c r="D2726" s="23" t="s">
        <v>2847</v>
      </c>
      <c r="E2726" s="2" t="s">
        <v>215</v>
      </c>
      <c r="F2726" s="23" t="s">
        <v>15</v>
      </c>
      <c r="G2726" s="23" t="s">
        <v>3477</v>
      </c>
      <c r="H2726" s="86" t="s">
        <v>3539</v>
      </c>
      <c r="I2726" s="2" t="s">
        <v>16</v>
      </c>
      <c r="J2726" s="81">
        <v>116.78</v>
      </c>
      <c r="K2726" s="76">
        <v>7.33</v>
      </c>
      <c r="L2726" s="80">
        <v>0.2</v>
      </c>
      <c r="M2726" s="78">
        <v>45061</v>
      </c>
      <c r="N2726" s="96" t="s">
        <v>6215</v>
      </c>
      <c r="O2726" s="23" t="s">
        <v>280</v>
      </c>
      <c r="P2726" s="23" t="s">
        <v>3466</v>
      </c>
      <c r="Q2726" s="23" t="s">
        <v>3473</v>
      </c>
      <c r="R2726" s="23" t="str">
        <f t="shared" si="339"/>
        <v>OK-Canadian-16N-9W-14</v>
      </c>
      <c r="S2726" s="23" t="str">
        <f t="shared" si="336"/>
        <v>16N-9W-14</v>
      </c>
      <c r="T2726" s="23" t="str">
        <f t="shared" si="337"/>
        <v>16</v>
      </c>
      <c r="U2726" s="23" t="str">
        <f t="shared" si="340"/>
        <v>N</v>
      </c>
      <c r="V2726" s="23" t="str">
        <f t="shared" si="338"/>
        <v>9</v>
      </c>
      <c r="W2726" s="23" t="str">
        <f t="shared" si="341"/>
        <v>W</v>
      </c>
      <c r="X2726" s="23" t="str">
        <f t="shared" si="342"/>
        <v>OK</v>
      </c>
      <c r="Y2726" s="184" t="str">
        <f t="shared" si="343"/>
        <v>L0009789</v>
      </c>
      <c r="Z2726" s="28"/>
      <c r="AA2726" s="28"/>
      <c r="AB2726" s="23"/>
    </row>
    <row r="2727" spans="1:28" ht="15">
      <c r="A2727" s="2" t="s">
        <v>9148</v>
      </c>
      <c r="B2727" s="23" t="s">
        <v>3475</v>
      </c>
      <c r="C2727" s="2" t="s">
        <v>14</v>
      </c>
      <c r="D2727" s="23" t="s">
        <v>2848</v>
      </c>
      <c r="E2727" s="23" t="s">
        <v>2147</v>
      </c>
      <c r="F2727" s="23" t="s">
        <v>15</v>
      </c>
      <c r="G2727" s="23" t="s">
        <v>3477</v>
      </c>
      <c r="H2727" s="86" t="s">
        <v>3539</v>
      </c>
      <c r="I2727" s="2" t="s">
        <v>16</v>
      </c>
      <c r="J2727" s="81">
        <v>39.340000000000003</v>
      </c>
      <c r="K2727" s="76">
        <v>2.5</v>
      </c>
      <c r="L2727" s="80">
        <v>0.2</v>
      </c>
      <c r="M2727" s="78">
        <v>42057</v>
      </c>
      <c r="N2727" s="96" t="s">
        <v>5447</v>
      </c>
      <c r="O2727" s="23" t="s">
        <v>863</v>
      </c>
      <c r="P2727" s="23" t="s">
        <v>3466</v>
      </c>
      <c r="Q2727" s="23" t="s">
        <v>3473</v>
      </c>
      <c r="R2727" s="23" t="str">
        <f t="shared" si="339"/>
        <v>OK-Canadian-16N-9W-21</v>
      </c>
      <c r="S2727" s="23" t="str">
        <f t="shared" si="336"/>
        <v>16N-9W-21</v>
      </c>
      <c r="T2727" s="23" t="str">
        <f t="shared" si="337"/>
        <v>16</v>
      </c>
      <c r="U2727" s="23" t="str">
        <f t="shared" si="340"/>
        <v>N</v>
      </c>
      <c r="V2727" s="23" t="str">
        <f t="shared" si="338"/>
        <v>9</v>
      </c>
      <c r="W2727" s="23" t="str">
        <f t="shared" si="341"/>
        <v>W</v>
      </c>
      <c r="X2727" s="23" t="str">
        <f t="shared" si="342"/>
        <v>OK</v>
      </c>
      <c r="Y2727" s="184" t="str">
        <f t="shared" si="343"/>
        <v>L0009790</v>
      </c>
      <c r="Z2727" s="28"/>
      <c r="AA2727" s="28"/>
      <c r="AB2727" s="23"/>
    </row>
    <row r="2728" spans="1:28" ht="15">
      <c r="A2728" s="2" t="s">
        <v>9149</v>
      </c>
      <c r="B2728" s="23" t="s">
        <v>3475</v>
      </c>
      <c r="C2728" s="2" t="s">
        <v>14</v>
      </c>
      <c r="D2728" s="23" t="s">
        <v>2849</v>
      </c>
      <c r="E2728" s="23" t="s">
        <v>2404</v>
      </c>
      <c r="F2728" s="23" t="s">
        <v>15</v>
      </c>
      <c r="G2728" s="23" t="s">
        <v>3477</v>
      </c>
      <c r="H2728" s="86" t="s">
        <v>3539</v>
      </c>
      <c r="I2728" s="2" t="s">
        <v>16</v>
      </c>
      <c r="J2728" s="81">
        <v>29.55</v>
      </c>
      <c r="K2728" s="76">
        <v>2.5</v>
      </c>
      <c r="L2728" s="80">
        <v>0.2</v>
      </c>
      <c r="M2728" s="78">
        <v>42071</v>
      </c>
      <c r="N2728" s="96" t="s">
        <v>6216</v>
      </c>
      <c r="O2728" s="23" t="s">
        <v>2621</v>
      </c>
      <c r="P2728" s="23" t="s">
        <v>3466</v>
      </c>
      <c r="Q2728" s="23" t="s">
        <v>3473</v>
      </c>
      <c r="R2728" s="23" t="str">
        <f t="shared" si="339"/>
        <v>OK-Canadian-16N-9W-32</v>
      </c>
      <c r="S2728" s="23" t="str">
        <f t="shared" si="336"/>
        <v>16N-9W-32</v>
      </c>
      <c r="T2728" s="23" t="str">
        <f t="shared" si="337"/>
        <v>16</v>
      </c>
      <c r="U2728" s="23" t="str">
        <f t="shared" si="340"/>
        <v>N</v>
      </c>
      <c r="V2728" s="23" t="str">
        <f t="shared" si="338"/>
        <v>9</v>
      </c>
      <c r="W2728" s="23" t="str">
        <f t="shared" si="341"/>
        <v>W</v>
      </c>
      <c r="X2728" s="23" t="str">
        <f t="shared" si="342"/>
        <v>OK</v>
      </c>
      <c r="Y2728" s="184" t="str">
        <f t="shared" si="343"/>
        <v>L0009791</v>
      </c>
      <c r="Z2728" s="28"/>
      <c r="AA2728" s="28"/>
      <c r="AB2728" s="23"/>
    </row>
    <row r="2729" spans="1:28" ht="15">
      <c r="A2729" s="23" t="s">
        <v>9150</v>
      </c>
      <c r="B2729" s="23" t="s">
        <v>3475</v>
      </c>
      <c r="C2729" s="2" t="s">
        <v>14</v>
      </c>
      <c r="D2729" s="23" t="s">
        <v>2850</v>
      </c>
      <c r="E2729" s="23" t="s">
        <v>2692</v>
      </c>
      <c r="F2729" s="23" t="s">
        <v>15</v>
      </c>
      <c r="G2729" s="23" t="s">
        <v>3477</v>
      </c>
      <c r="H2729" s="86" t="s">
        <v>3539</v>
      </c>
      <c r="I2729" s="2" t="s">
        <v>16</v>
      </c>
      <c r="J2729" s="81">
        <v>118.28</v>
      </c>
      <c r="K2729" s="76">
        <v>9</v>
      </c>
      <c r="L2729" s="80">
        <v>0.2</v>
      </c>
      <c r="M2729" s="78">
        <v>42541</v>
      </c>
      <c r="N2729" s="96" t="s">
        <v>6217</v>
      </c>
      <c r="O2729" s="23" t="s">
        <v>2629</v>
      </c>
      <c r="P2729" s="23" t="s">
        <v>3466</v>
      </c>
      <c r="Q2729" s="23" t="s">
        <v>3473</v>
      </c>
      <c r="R2729" s="23" t="str">
        <f t="shared" si="339"/>
        <v>OK-Canadian-16N-9W-33</v>
      </c>
      <c r="S2729" s="23" t="str">
        <f t="shared" si="336"/>
        <v>16N-9W-33</v>
      </c>
      <c r="T2729" s="23" t="str">
        <f t="shared" si="337"/>
        <v>16</v>
      </c>
      <c r="U2729" s="23" t="str">
        <f t="shared" si="340"/>
        <v>N</v>
      </c>
      <c r="V2729" s="23" t="str">
        <f t="shared" si="338"/>
        <v>9</v>
      </c>
      <c r="W2729" s="23" t="str">
        <f t="shared" si="341"/>
        <v>W</v>
      </c>
      <c r="X2729" s="23" t="str">
        <f t="shared" si="342"/>
        <v>OK</v>
      </c>
      <c r="Y2729" s="184" t="str">
        <f t="shared" si="343"/>
        <v>L0009792</v>
      </c>
      <c r="Z2729" s="28"/>
      <c r="AA2729" s="28"/>
      <c r="AB2729" s="23"/>
    </row>
    <row r="2730" spans="1:28" ht="15">
      <c r="A2730" s="2" t="s">
        <v>9151</v>
      </c>
      <c r="B2730" s="23" t="s">
        <v>3475</v>
      </c>
      <c r="C2730" s="2" t="s">
        <v>14</v>
      </c>
      <c r="D2730" s="23" t="s">
        <v>2851</v>
      </c>
      <c r="E2730" s="23" t="s">
        <v>1502</v>
      </c>
      <c r="F2730" s="23" t="s">
        <v>15</v>
      </c>
      <c r="G2730" s="23" t="s">
        <v>3477</v>
      </c>
      <c r="H2730" s="86" t="s">
        <v>3539</v>
      </c>
      <c r="I2730" s="2" t="s">
        <v>16</v>
      </c>
      <c r="J2730" s="81">
        <v>119.35</v>
      </c>
      <c r="K2730" s="76">
        <v>1.88</v>
      </c>
      <c r="L2730" s="80">
        <v>0.2</v>
      </c>
      <c r="M2730" s="78">
        <v>45061</v>
      </c>
      <c r="N2730" s="96" t="s">
        <v>6218</v>
      </c>
      <c r="O2730" s="23" t="s">
        <v>368</v>
      </c>
      <c r="P2730" s="23" t="s">
        <v>3469</v>
      </c>
      <c r="Q2730" s="23" t="s">
        <v>3473</v>
      </c>
      <c r="R2730" s="23" t="str">
        <f t="shared" si="339"/>
        <v>OK-Canadian-12N-9W-22</v>
      </c>
      <c r="S2730" s="23" t="str">
        <f t="shared" si="336"/>
        <v>12N-9W-22</v>
      </c>
      <c r="T2730" s="23" t="str">
        <f t="shared" si="337"/>
        <v>12</v>
      </c>
      <c r="U2730" s="23" t="str">
        <f t="shared" si="340"/>
        <v>N</v>
      </c>
      <c r="V2730" s="23" t="str">
        <f t="shared" si="338"/>
        <v>9</v>
      </c>
      <c r="W2730" s="23" t="str">
        <f t="shared" si="341"/>
        <v>W</v>
      </c>
      <c r="X2730" s="23" t="str">
        <f t="shared" si="342"/>
        <v>OK</v>
      </c>
      <c r="Y2730" s="184" t="str">
        <f t="shared" si="343"/>
        <v>L0009793</v>
      </c>
      <c r="Z2730" s="28"/>
      <c r="AA2730" s="28"/>
      <c r="AB2730" s="23"/>
    </row>
    <row r="2731" spans="1:28" ht="15">
      <c r="A2731" s="2" t="s">
        <v>9152</v>
      </c>
      <c r="B2731" s="23" t="s">
        <v>3475</v>
      </c>
      <c r="C2731" s="2" t="s">
        <v>14</v>
      </c>
      <c r="D2731" s="23" t="s">
        <v>2852</v>
      </c>
      <c r="E2731" s="2" t="s">
        <v>616</v>
      </c>
      <c r="F2731" s="23" t="s">
        <v>15</v>
      </c>
      <c r="G2731" s="23" t="s">
        <v>3477</v>
      </c>
      <c r="H2731" s="86" t="s">
        <v>3539</v>
      </c>
      <c r="I2731" s="2" t="s">
        <v>16</v>
      </c>
      <c r="J2731" s="81">
        <v>122.59</v>
      </c>
      <c r="K2731" s="76">
        <v>5</v>
      </c>
      <c r="L2731" s="80">
        <v>0.2</v>
      </c>
      <c r="M2731" s="78">
        <v>42037</v>
      </c>
      <c r="N2731" s="96" t="s">
        <v>3819</v>
      </c>
      <c r="O2731" s="23" t="s">
        <v>368</v>
      </c>
      <c r="P2731" s="23" t="s">
        <v>3469</v>
      </c>
      <c r="Q2731" s="23" t="s">
        <v>3473</v>
      </c>
      <c r="R2731" s="23" t="str">
        <f t="shared" si="339"/>
        <v>OK-Canadian-12N-9W-22</v>
      </c>
      <c r="S2731" s="23" t="str">
        <f t="shared" si="336"/>
        <v>12N-9W-22</v>
      </c>
      <c r="T2731" s="23" t="str">
        <f t="shared" si="337"/>
        <v>12</v>
      </c>
      <c r="U2731" s="23" t="str">
        <f t="shared" si="340"/>
        <v>N</v>
      </c>
      <c r="V2731" s="23" t="str">
        <f t="shared" si="338"/>
        <v>9</v>
      </c>
      <c r="W2731" s="23" t="str">
        <f t="shared" si="341"/>
        <v>W</v>
      </c>
      <c r="X2731" s="23" t="str">
        <f t="shared" si="342"/>
        <v>OK</v>
      </c>
      <c r="Y2731" s="184" t="str">
        <f t="shared" si="343"/>
        <v>L0009794</v>
      </c>
      <c r="Z2731" s="28"/>
      <c r="AA2731" s="28"/>
      <c r="AB2731" s="23"/>
    </row>
    <row r="2732" spans="1:28" ht="15">
      <c r="A2732" s="23" t="s">
        <v>9153</v>
      </c>
      <c r="B2732" s="23" t="s">
        <v>3475</v>
      </c>
      <c r="C2732" s="2" t="s">
        <v>14</v>
      </c>
      <c r="D2732" s="23" t="s">
        <v>2853</v>
      </c>
      <c r="E2732" s="23" t="s">
        <v>2404</v>
      </c>
      <c r="F2732" s="23" t="s">
        <v>15</v>
      </c>
      <c r="G2732" s="23" t="s">
        <v>3477</v>
      </c>
      <c r="H2732" s="86" t="s">
        <v>3539</v>
      </c>
      <c r="I2732" s="2" t="s">
        <v>16</v>
      </c>
      <c r="J2732" s="81">
        <v>166.61</v>
      </c>
      <c r="K2732" s="76">
        <v>1.27</v>
      </c>
      <c r="L2732" s="80">
        <v>0.1875</v>
      </c>
      <c r="M2732" s="78">
        <v>42065</v>
      </c>
      <c r="N2732" s="96" t="s">
        <v>6158</v>
      </c>
      <c r="O2732" s="23" t="s">
        <v>956</v>
      </c>
      <c r="P2732" s="23" t="s">
        <v>3469</v>
      </c>
      <c r="Q2732" s="23" t="s">
        <v>3473</v>
      </c>
      <c r="R2732" s="23" t="str">
        <f t="shared" si="339"/>
        <v>OK-Canadian-12N-9W-28</v>
      </c>
      <c r="S2732" s="23" t="str">
        <f t="shared" si="336"/>
        <v>12N-9W-28</v>
      </c>
      <c r="T2732" s="23" t="str">
        <f t="shared" si="337"/>
        <v>12</v>
      </c>
      <c r="U2732" s="23" t="str">
        <f t="shared" si="340"/>
        <v>N</v>
      </c>
      <c r="V2732" s="23" t="str">
        <f t="shared" si="338"/>
        <v>9</v>
      </c>
      <c r="W2732" s="23" t="str">
        <f t="shared" si="341"/>
        <v>W</v>
      </c>
      <c r="X2732" s="23" t="str">
        <f t="shared" si="342"/>
        <v>OK</v>
      </c>
      <c r="Y2732" s="184" t="str">
        <f t="shared" si="343"/>
        <v>L0009795</v>
      </c>
      <c r="Z2732" s="28"/>
      <c r="AA2732" s="28"/>
      <c r="AB2732" s="23"/>
    </row>
    <row r="2733" spans="1:28" ht="15">
      <c r="A2733" s="2" t="s">
        <v>9154</v>
      </c>
      <c r="B2733" s="23" t="s">
        <v>3475</v>
      </c>
      <c r="C2733" s="2" t="s">
        <v>14</v>
      </c>
      <c r="D2733" s="23" t="s">
        <v>2854</v>
      </c>
      <c r="E2733" s="23" t="s">
        <v>2207</v>
      </c>
      <c r="F2733" s="23" t="s">
        <v>15</v>
      </c>
      <c r="G2733" s="23" t="s">
        <v>3477</v>
      </c>
      <c r="H2733" s="86" t="s">
        <v>3539</v>
      </c>
      <c r="I2733" s="2" t="s">
        <v>16</v>
      </c>
      <c r="J2733" s="81">
        <v>77.22</v>
      </c>
      <c r="K2733" s="76">
        <v>40</v>
      </c>
      <c r="L2733" s="80">
        <v>0.2</v>
      </c>
      <c r="M2733" s="78">
        <v>42541</v>
      </c>
      <c r="N2733" s="96" t="s">
        <v>6219</v>
      </c>
      <c r="O2733" s="23" t="s">
        <v>2607</v>
      </c>
      <c r="P2733" s="23" t="s">
        <v>3466</v>
      </c>
      <c r="Q2733" s="23" t="s">
        <v>3473</v>
      </c>
      <c r="R2733" s="23" t="str">
        <f t="shared" si="339"/>
        <v>OK-Canadian-16N-9W-26</v>
      </c>
      <c r="S2733" s="23" t="str">
        <f t="shared" si="336"/>
        <v>16N-9W-26</v>
      </c>
      <c r="T2733" s="23" t="str">
        <f t="shared" si="337"/>
        <v>16</v>
      </c>
      <c r="U2733" s="23" t="str">
        <f t="shared" si="340"/>
        <v>N</v>
      </c>
      <c r="V2733" s="23" t="str">
        <f t="shared" si="338"/>
        <v>9</v>
      </c>
      <c r="W2733" s="23" t="str">
        <f t="shared" si="341"/>
        <v>W</v>
      </c>
      <c r="X2733" s="23" t="str">
        <f t="shared" si="342"/>
        <v>OK</v>
      </c>
      <c r="Y2733" s="184" t="str">
        <f t="shared" si="343"/>
        <v>L0009796</v>
      </c>
      <c r="Z2733" s="28"/>
      <c r="AA2733" s="28"/>
      <c r="AB2733" s="23"/>
    </row>
    <row r="2734" spans="1:28" ht="15">
      <c r="A2734" s="2" t="s">
        <v>9155</v>
      </c>
      <c r="B2734" s="23" t="s">
        <v>3475</v>
      </c>
      <c r="C2734" s="2" t="s">
        <v>14</v>
      </c>
      <c r="D2734" s="23" t="s">
        <v>2855</v>
      </c>
      <c r="E2734" s="23" t="s">
        <v>1777</v>
      </c>
      <c r="F2734" s="23" t="s">
        <v>15</v>
      </c>
      <c r="G2734" s="23" t="s">
        <v>3477</v>
      </c>
      <c r="H2734" s="86" t="s">
        <v>3539</v>
      </c>
      <c r="I2734" s="2" t="s">
        <v>16</v>
      </c>
      <c r="J2734" s="81">
        <v>37.51</v>
      </c>
      <c r="K2734" s="76">
        <v>0.5</v>
      </c>
      <c r="L2734" s="80">
        <v>0.2</v>
      </c>
      <c r="M2734" s="78">
        <v>45061</v>
      </c>
      <c r="N2734" s="96" t="s">
        <v>6220</v>
      </c>
      <c r="O2734" s="23" t="s">
        <v>538</v>
      </c>
      <c r="P2734" s="23" t="s">
        <v>3469</v>
      </c>
      <c r="Q2734" s="23" t="s">
        <v>3473</v>
      </c>
      <c r="R2734" s="23" t="str">
        <f t="shared" si="339"/>
        <v>OK-Canadian-12N-9W-16</v>
      </c>
      <c r="S2734" s="23" t="str">
        <f t="shared" si="336"/>
        <v>12N-9W-16</v>
      </c>
      <c r="T2734" s="23" t="str">
        <f t="shared" si="337"/>
        <v>12</v>
      </c>
      <c r="U2734" s="23" t="str">
        <f t="shared" si="340"/>
        <v>N</v>
      </c>
      <c r="V2734" s="23" t="str">
        <f t="shared" si="338"/>
        <v>9</v>
      </c>
      <c r="W2734" s="23" t="str">
        <f t="shared" si="341"/>
        <v>W</v>
      </c>
      <c r="X2734" s="23" t="str">
        <f t="shared" si="342"/>
        <v>OK</v>
      </c>
      <c r="Y2734" s="184" t="str">
        <f t="shared" si="343"/>
        <v>L0009797</v>
      </c>
      <c r="Z2734" s="28"/>
      <c r="AA2734" s="28"/>
      <c r="AB2734" s="23"/>
    </row>
    <row r="2735" spans="1:28" ht="15">
      <c r="A2735" s="23" t="s">
        <v>9156</v>
      </c>
      <c r="B2735" s="23" t="s">
        <v>3475</v>
      </c>
      <c r="C2735" s="2" t="s">
        <v>14</v>
      </c>
      <c r="D2735" s="23" t="s">
        <v>2856</v>
      </c>
      <c r="E2735" s="23" t="s">
        <v>2404</v>
      </c>
      <c r="F2735" s="23" t="s">
        <v>15</v>
      </c>
      <c r="G2735" s="23" t="s">
        <v>3477</v>
      </c>
      <c r="H2735" s="86" t="s">
        <v>3539</v>
      </c>
      <c r="I2735" s="2" t="s">
        <v>16</v>
      </c>
      <c r="J2735" s="81">
        <v>75.66</v>
      </c>
      <c r="K2735" s="76">
        <v>4.29</v>
      </c>
      <c r="L2735" s="80">
        <v>0.125</v>
      </c>
      <c r="M2735" s="78">
        <v>42051</v>
      </c>
      <c r="N2735" s="96" t="s">
        <v>6221</v>
      </c>
      <c r="O2735" s="23" t="s">
        <v>2607</v>
      </c>
      <c r="P2735" s="23" t="s">
        <v>3469</v>
      </c>
      <c r="Q2735" s="23" t="s">
        <v>3473</v>
      </c>
      <c r="R2735" s="23" t="str">
        <f t="shared" si="339"/>
        <v>OK-Canadian-12N-9W-26</v>
      </c>
      <c r="S2735" s="23" t="str">
        <f t="shared" si="336"/>
        <v>12N-9W-26</v>
      </c>
      <c r="T2735" s="23" t="str">
        <f t="shared" si="337"/>
        <v>12</v>
      </c>
      <c r="U2735" s="23" t="str">
        <f t="shared" si="340"/>
        <v>N</v>
      </c>
      <c r="V2735" s="23" t="str">
        <f t="shared" si="338"/>
        <v>9</v>
      </c>
      <c r="W2735" s="23" t="str">
        <f t="shared" si="341"/>
        <v>W</v>
      </c>
      <c r="X2735" s="23" t="str">
        <f t="shared" si="342"/>
        <v>OK</v>
      </c>
      <c r="Y2735" s="184" t="str">
        <f t="shared" si="343"/>
        <v>L0009798</v>
      </c>
      <c r="Z2735" s="28"/>
      <c r="AA2735" s="28"/>
      <c r="AB2735" s="23"/>
    </row>
    <row r="2736" spans="1:28" ht="15">
      <c r="A2736" s="2" t="s">
        <v>9157</v>
      </c>
      <c r="B2736" s="23" t="s">
        <v>3475</v>
      </c>
      <c r="C2736" s="2" t="s">
        <v>14</v>
      </c>
      <c r="D2736" s="23" t="s">
        <v>2857</v>
      </c>
      <c r="E2736" s="2" t="s">
        <v>1396</v>
      </c>
      <c r="F2736" s="23" t="s">
        <v>15</v>
      </c>
      <c r="G2736" s="23" t="s">
        <v>3477</v>
      </c>
      <c r="H2736" s="86" t="s">
        <v>3539</v>
      </c>
      <c r="I2736" s="2" t="s">
        <v>16</v>
      </c>
      <c r="J2736" s="81">
        <v>77.87</v>
      </c>
      <c r="K2736" s="76">
        <v>0.28000000000000003</v>
      </c>
      <c r="L2736" s="80">
        <v>0.2</v>
      </c>
      <c r="M2736" s="78">
        <v>42045</v>
      </c>
      <c r="N2736" s="96" t="s">
        <v>5491</v>
      </c>
      <c r="O2736" s="23" t="s">
        <v>2607</v>
      </c>
      <c r="P2736" s="23" t="s">
        <v>3469</v>
      </c>
      <c r="Q2736" s="23" t="s">
        <v>3473</v>
      </c>
      <c r="R2736" s="23" t="str">
        <f t="shared" si="339"/>
        <v>OK-Canadian-12N-9W-26</v>
      </c>
      <c r="S2736" s="23" t="str">
        <f t="shared" si="336"/>
        <v>12N-9W-26</v>
      </c>
      <c r="T2736" s="23" t="str">
        <f t="shared" si="337"/>
        <v>12</v>
      </c>
      <c r="U2736" s="23" t="str">
        <f t="shared" si="340"/>
        <v>N</v>
      </c>
      <c r="V2736" s="23" t="str">
        <f t="shared" si="338"/>
        <v>9</v>
      </c>
      <c r="W2736" s="23" t="str">
        <f t="shared" si="341"/>
        <v>W</v>
      </c>
      <c r="X2736" s="23" t="str">
        <f t="shared" si="342"/>
        <v>OK</v>
      </c>
      <c r="Y2736" s="184" t="str">
        <f t="shared" si="343"/>
        <v>L0009799</v>
      </c>
      <c r="Z2736" s="28"/>
      <c r="AA2736" s="28"/>
      <c r="AB2736" s="23"/>
    </row>
    <row r="2737" spans="1:28" ht="15">
      <c r="A2737" s="2" t="s">
        <v>9158</v>
      </c>
      <c r="B2737" s="23" t="s">
        <v>3475</v>
      </c>
      <c r="C2737" s="2" t="s">
        <v>14</v>
      </c>
      <c r="D2737" s="23" t="s">
        <v>2858</v>
      </c>
      <c r="E2737" s="23" t="s">
        <v>1702</v>
      </c>
      <c r="F2737" s="23" t="s">
        <v>15</v>
      </c>
      <c r="G2737" s="23" t="s">
        <v>3477</v>
      </c>
      <c r="H2737" s="86" t="s">
        <v>3539</v>
      </c>
      <c r="I2737" s="2" t="s">
        <v>16</v>
      </c>
      <c r="J2737" s="81">
        <v>78.41</v>
      </c>
      <c r="K2737" s="76">
        <v>5.61</v>
      </c>
      <c r="L2737" s="80">
        <v>0.125</v>
      </c>
      <c r="M2737" s="78">
        <v>42535</v>
      </c>
      <c r="N2737" s="96" t="s">
        <v>5482</v>
      </c>
      <c r="O2737" s="23" t="s">
        <v>1930</v>
      </c>
      <c r="P2737" s="23" t="s">
        <v>3469</v>
      </c>
      <c r="Q2737" s="23" t="s">
        <v>3473</v>
      </c>
      <c r="R2737" s="23" t="str">
        <f t="shared" si="339"/>
        <v>OK-Canadian-12N-9W-27</v>
      </c>
      <c r="S2737" s="23" t="str">
        <f t="shared" si="336"/>
        <v>12N-9W-27</v>
      </c>
      <c r="T2737" s="23" t="str">
        <f t="shared" si="337"/>
        <v>12</v>
      </c>
      <c r="U2737" s="23" t="str">
        <f t="shared" si="340"/>
        <v>N</v>
      </c>
      <c r="V2737" s="23" t="str">
        <f t="shared" si="338"/>
        <v>9</v>
      </c>
      <c r="W2737" s="23" t="str">
        <f t="shared" si="341"/>
        <v>W</v>
      </c>
      <c r="X2737" s="23" t="str">
        <f t="shared" si="342"/>
        <v>OK</v>
      </c>
      <c r="Y2737" s="184" t="str">
        <f t="shared" si="343"/>
        <v>L0009800</v>
      </c>
      <c r="Z2737" s="28"/>
      <c r="AA2737" s="28"/>
      <c r="AB2737" s="23"/>
    </row>
    <row r="2738" spans="1:28" ht="15">
      <c r="A2738" s="23" t="s">
        <v>9159</v>
      </c>
      <c r="B2738" s="23" t="s">
        <v>3475</v>
      </c>
      <c r="C2738" s="2" t="s">
        <v>14</v>
      </c>
      <c r="D2738" s="23" t="s">
        <v>2859</v>
      </c>
      <c r="E2738" s="23" t="s">
        <v>2799</v>
      </c>
      <c r="F2738" s="23" t="s">
        <v>15</v>
      </c>
      <c r="G2738" s="23" t="s">
        <v>3477</v>
      </c>
      <c r="H2738" s="86" t="s">
        <v>3539</v>
      </c>
      <c r="I2738" s="2" t="s">
        <v>16</v>
      </c>
      <c r="J2738" s="81">
        <v>76.739999999999995</v>
      </c>
      <c r="K2738" s="76">
        <v>1.67</v>
      </c>
      <c r="L2738" s="80">
        <v>0.2</v>
      </c>
      <c r="M2738" s="78">
        <v>45036</v>
      </c>
      <c r="N2738" s="96" t="s">
        <v>6160</v>
      </c>
      <c r="O2738" s="23" t="s">
        <v>1930</v>
      </c>
      <c r="P2738" s="23" t="s">
        <v>3469</v>
      </c>
      <c r="Q2738" s="23" t="s">
        <v>3473</v>
      </c>
      <c r="R2738" s="23" t="str">
        <f t="shared" si="339"/>
        <v>OK-Canadian-12N-9W-27</v>
      </c>
      <c r="S2738" s="23" t="str">
        <f t="shared" si="336"/>
        <v>12N-9W-27</v>
      </c>
      <c r="T2738" s="23" t="str">
        <f t="shared" si="337"/>
        <v>12</v>
      </c>
      <c r="U2738" s="23" t="str">
        <f t="shared" si="340"/>
        <v>N</v>
      </c>
      <c r="V2738" s="23" t="str">
        <f t="shared" si="338"/>
        <v>9</v>
      </c>
      <c r="W2738" s="23" t="str">
        <f t="shared" si="341"/>
        <v>W</v>
      </c>
      <c r="X2738" s="23" t="str">
        <f t="shared" si="342"/>
        <v>OK</v>
      </c>
      <c r="Y2738" s="184" t="str">
        <f t="shared" si="343"/>
        <v>L0009801</v>
      </c>
      <c r="Z2738" s="28"/>
      <c r="AA2738" s="28"/>
      <c r="AB2738" s="23"/>
    </row>
    <row r="2739" spans="1:28" ht="15">
      <c r="A2739" s="2" t="s">
        <v>9160</v>
      </c>
      <c r="B2739" s="23" t="s">
        <v>3475</v>
      </c>
      <c r="C2739" s="2" t="s">
        <v>14</v>
      </c>
      <c r="D2739" s="23" t="s">
        <v>2860</v>
      </c>
      <c r="E2739" s="2" t="s">
        <v>898</v>
      </c>
      <c r="F2739" s="23" t="s">
        <v>15</v>
      </c>
      <c r="G2739" s="23" t="s">
        <v>3477</v>
      </c>
      <c r="H2739" s="86" t="s">
        <v>3539</v>
      </c>
      <c r="I2739" s="2" t="s">
        <v>16</v>
      </c>
      <c r="J2739" s="81">
        <v>149.29</v>
      </c>
      <c r="K2739" s="76">
        <v>1.9</v>
      </c>
      <c r="L2739" s="80">
        <v>0.125</v>
      </c>
      <c r="M2739" s="78">
        <v>42051</v>
      </c>
      <c r="N2739" s="96" t="s">
        <v>3813</v>
      </c>
      <c r="O2739" s="23" t="s">
        <v>956</v>
      </c>
      <c r="P2739" s="23" t="s">
        <v>3469</v>
      </c>
      <c r="Q2739" s="23" t="s">
        <v>3473</v>
      </c>
      <c r="R2739" s="23" t="str">
        <f t="shared" si="339"/>
        <v>OK-Canadian-12N-9W-28</v>
      </c>
      <c r="S2739" s="23" t="str">
        <f t="shared" si="336"/>
        <v>12N-9W-28</v>
      </c>
      <c r="T2739" s="23" t="str">
        <f t="shared" si="337"/>
        <v>12</v>
      </c>
      <c r="U2739" s="23" t="str">
        <f t="shared" si="340"/>
        <v>N</v>
      </c>
      <c r="V2739" s="23" t="str">
        <f t="shared" si="338"/>
        <v>9</v>
      </c>
      <c r="W2739" s="23" t="str">
        <f t="shared" si="341"/>
        <v>W</v>
      </c>
      <c r="X2739" s="23" t="str">
        <f t="shared" si="342"/>
        <v>OK</v>
      </c>
      <c r="Y2739" s="184" t="str">
        <f t="shared" si="343"/>
        <v>L0009802</v>
      </c>
      <c r="Z2739" s="28"/>
      <c r="AA2739" s="28"/>
      <c r="AB2739" s="23"/>
    </row>
    <row r="2740" spans="1:28" ht="15">
      <c r="A2740" s="2" t="s">
        <v>9161</v>
      </c>
      <c r="B2740" s="23" t="s">
        <v>3475</v>
      </c>
      <c r="C2740" s="2" t="s">
        <v>14</v>
      </c>
      <c r="D2740" s="23" t="s">
        <v>2861</v>
      </c>
      <c r="E2740" s="2" t="s">
        <v>1471</v>
      </c>
      <c r="F2740" s="23" t="s">
        <v>15</v>
      </c>
      <c r="G2740" s="23" t="s">
        <v>3477</v>
      </c>
      <c r="H2740" s="86" t="s">
        <v>3539</v>
      </c>
      <c r="I2740" s="2" t="s">
        <v>16</v>
      </c>
      <c r="J2740" s="81">
        <v>116.99</v>
      </c>
      <c r="K2740" s="76">
        <v>11.67</v>
      </c>
      <c r="L2740" s="80">
        <v>0.2</v>
      </c>
      <c r="M2740" s="78">
        <v>42071</v>
      </c>
      <c r="N2740" s="96" t="s">
        <v>6222</v>
      </c>
      <c r="O2740" s="23" t="s">
        <v>1988</v>
      </c>
      <c r="P2740" s="23" t="s">
        <v>3469</v>
      </c>
      <c r="Q2740" s="23" t="s">
        <v>3473</v>
      </c>
      <c r="R2740" s="23" t="str">
        <f t="shared" si="339"/>
        <v>OK-Canadian-12N-9W-35</v>
      </c>
      <c r="S2740" s="23" t="str">
        <f t="shared" si="336"/>
        <v>12N-9W-35</v>
      </c>
      <c r="T2740" s="23" t="str">
        <f t="shared" si="337"/>
        <v>12</v>
      </c>
      <c r="U2740" s="23" t="str">
        <f t="shared" si="340"/>
        <v>N</v>
      </c>
      <c r="V2740" s="23" t="str">
        <f t="shared" si="338"/>
        <v>9</v>
      </c>
      <c r="W2740" s="23" t="str">
        <f t="shared" si="341"/>
        <v>W</v>
      </c>
      <c r="X2740" s="23" t="str">
        <f t="shared" si="342"/>
        <v>OK</v>
      </c>
      <c r="Y2740" s="184" t="str">
        <f t="shared" si="343"/>
        <v>L0009803</v>
      </c>
      <c r="Z2740" s="28"/>
      <c r="AA2740" s="28"/>
      <c r="AB2740" s="23"/>
    </row>
    <row r="2741" spans="1:28" ht="15">
      <c r="A2741" s="23" t="s">
        <v>9162</v>
      </c>
      <c r="B2741" s="23" t="s">
        <v>3475</v>
      </c>
      <c r="C2741" s="2" t="s">
        <v>14</v>
      </c>
      <c r="D2741" s="23" t="s">
        <v>2862</v>
      </c>
      <c r="E2741" s="2" t="s">
        <v>774</v>
      </c>
      <c r="F2741" s="23" t="s">
        <v>15</v>
      </c>
      <c r="G2741" s="23" t="s">
        <v>3477</v>
      </c>
      <c r="H2741" s="86" t="s">
        <v>3539</v>
      </c>
      <c r="I2741" s="2" t="s">
        <v>16</v>
      </c>
      <c r="J2741" s="81">
        <v>80.540000000000006</v>
      </c>
      <c r="K2741" s="76">
        <v>5.17</v>
      </c>
      <c r="L2741" s="80">
        <v>0.1875</v>
      </c>
      <c r="M2741" s="78">
        <v>42524</v>
      </c>
      <c r="N2741" s="96" t="s">
        <v>6223</v>
      </c>
      <c r="O2741" s="23" t="s">
        <v>280</v>
      </c>
      <c r="P2741" s="23" t="s">
        <v>3466</v>
      </c>
      <c r="Q2741" s="23" t="s">
        <v>3473</v>
      </c>
      <c r="R2741" s="23" t="str">
        <f t="shared" si="339"/>
        <v>OK-Canadian-16N-9W-14</v>
      </c>
      <c r="S2741" s="23" t="str">
        <f t="shared" si="336"/>
        <v>16N-9W-14</v>
      </c>
      <c r="T2741" s="23" t="str">
        <f t="shared" si="337"/>
        <v>16</v>
      </c>
      <c r="U2741" s="23" t="str">
        <f t="shared" si="340"/>
        <v>N</v>
      </c>
      <c r="V2741" s="23" t="str">
        <f t="shared" si="338"/>
        <v>9</v>
      </c>
      <c r="W2741" s="23" t="str">
        <f t="shared" si="341"/>
        <v>W</v>
      </c>
      <c r="X2741" s="23" t="str">
        <f t="shared" si="342"/>
        <v>OK</v>
      </c>
      <c r="Y2741" s="184" t="str">
        <f t="shared" si="343"/>
        <v>L0009804</v>
      </c>
      <c r="Z2741" s="28"/>
      <c r="AA2741" s="28"/>
      <c r="AB2741" s="23"/>
    </row>
    <row r="2742" spans="1:28" ht="15">
      <c r="A2742" s="2" t="s">
        <v>9163</v>
      </c>
      <c r="B2742" s="23" t="s">
        <v>3475</v>
      </c>
      <c r="C2742" s="2" t="s">
        <v>14</v>
      </c>
      <c r="D2742" s="23" t="s">
        <v>2863</v>
      </c>
      <c r="E2742" s="2" t="s">
        <v>766</v>
      </c>
      <c r="F2742" s="23" t="s">
        <v>15</v>
      </c>
      <c r="G2742" s="23" t="s">
        <v>3477</v>
      </c>
      <c r="H2742" s="86" t="s">
        <v>3539</v>
      </c>
      <c r="I2742" s="2" t="s">
        <v>16</v>
      </c>
      <c r="J2742" s="81">
        <v>444.86</v>
      </c>
      <c r="K2742" s="76">
        <v>21.63</v>
      </c>
      <c r="L2742" s="80">
        <v>0.1875</v>
      </c>
      <c r="M2742" s="78">
        <v>45044</v>
      </c>
      <c r="N2742" s="96" t="s">
        <v>5482</v>
      </c>
      <c r="O2742" s="23" t="s">
        <v>1933</v>
      </c>
      <c r="P2742" s="23" t="s">
        <v>3466</v>
      </c>
      <c r="Q2742" s="23" t="s">
        <v>3473</v>
      </c>
      <c r="R2742" s="23" t="str">
        <f t="shared" si="339"/>
        <v>OK-Canadian-16N-9W-23</v>
      </c>
      <c r="S2742" s="23" t="str">
        <f t="shared" si="336"/>
        <v>16N-9W-23</v>
      </c>
      <c r="T2742" s="23" t="str">
        <f t="shared" si="337"/>
        <v>16</v>
      </c>
      <c r="U2742" s="23" t="str">
        <f t="shared" si="340"/>
        <v>N</v>
      </c>
      <c r="V2742" s="23" t="str">
        <f t="shared" si="338"/>
        <v>9</v>
      </c>
      <c r="W2742" s="23" t="str">
        <f t="shared" si="341"/>
        <v>W</v>
      </c>
      <c r="X2742" s="23" t="str">
        <f t="shared" si="342"/>
        <v>OK</v>
      </c>
      <c r="Y2742" s="184" t="str">
        <f t="shared" si="343"/>
        <v>L0009805</v>
      </c>
      <c r="Z2742" s="28"/>
      <c r="AA2742" s="28"/>
      <c r="AB2742" s="23"/>
    </row>
    <row r="2743" spans="1:28" ht="15">
      <c r="A2743" s="2" t="s">
        <v>9164</v>
      </c>
      <c r="B2743" s="23" t="s">
        <v>3475</v>
      </c>
      <c r="C2743" s="2" t="s">
        <v>14</v>
      </c>
      <c r="D2743" s="23" t="s">
        <v>2865</v>
      </c>
      <c r="E2743" s="2" t="s">
        <v>506</v>
      </c>
      <c r="F2743" s="23" t="s">
        <v>15</v>
      </c>
      <c r="G2743" s="23" t="s">
        <v>3477</v>
      </c>
      <c r="H2743" s="86" t="s">
        <v>3539</v>
      </c>
      <c r="I2743" s="2" t="s">
        <v>16</v>
      </c>
      <c r="J2743" s="81">
        <v>77.59</v>
      </c>
      <c r="K2743" s="76">
        <v>0.06</v>
      </c>
      <c r="L2743" s="80">
        <v>0.2</v>
      </c>
      <c r="M2743" s="78">
        <v>42065</v>
      </c>
      <c r="N2743" s="96" t="s">
        <v>6224</v>
      </c>
      <c r="O2743" s="23" t="s">
        <v>538</v>
      </c>
      <c r="P2743" s="23" t="s">
        <v>3469</v>
      </c>
      <c r="Q2743" s="23" t="s">
        <v>3473</v>
      </c>
      <c r="R2743" s="23" t="str">
        <f t="shared" si="339"/>
        <v>OK-Canadian-12N-9W-16</v>
      </c>
      <c r="S2743" s="23" t="str">
        <f t="shared" si="336"/>
        <v>12N-9W-16</v>
      </c>
      <c r="T2743" s="23" t="str">
        <f t="shared" si="337"/>
        <v>12</v>
      </c>
      <c r="U2743" s="23" t="str">
        <f t="shared" si="340"/>
        <v>N</v>
      </c>
      <c r="V2743" s="23" t="str">
        <f t="shared" si="338"/>
        <v>9</v>
      </c>
      <c r="W2743" s="23" t="str">
        <f t="shared" si="341"/>
        <v>W</v>
      </c>
      <c r="X2743" s="23" t="str">
        <f t="shared" si="342"/>
        <v>OK</v>
      </c>
      <c r="Y2743" s="184" t="str">
        <f t="shared" si="343"/>
        <v>L0009806</v>
      </c>
      <c r="Z2743" s="28"/>
      <c r="AA2743" s="28"/>
      <c r="AB2743" s="23"/>
    </row>
    <row r="2744" spans="1:28" ht="15">
      <c r="A2744" s="23" t="s">
        <v>9165</v>
      </c>
      <c r="B2744" s="23" t="s">
        <v>3475</v>
      </c>
      <c r="C2744" s="2" t="s">
        <v>14</v>
      </c>
      <c r="D2744" s="23" t="s">
        <v>2866</v>
      </c>
      <c r="E2744" s="23" t="s">
        <v>2276</v>
      </c>
      <c r="F2744" s="23" t="s">
        <v>15</v>
      </c>
      <c r="G2744" s="23" t="s">
        <v>3477</v>
      </c>
      <c r="H2744" s="86" t="s">
        <v>3539</v>
      </c>
      <c r="I2744" s="2" t="s">
        <v>16</v>
      </c>
      <c r="J2744" s="81">
        <v>156.34</v>
      </c>
      <c r="K2744" s="76">
        <v>46.67</v>
      </c>
      <c r="L2744" s="80">
        <v>0.1875</v>
      </c>
      <c r="M2744" s="78">
        <v>42065</v>
      </c>
      <c r="N2744" s="96" t="s">
        <v>3831</v>
      </c>
      <c r="O2744" s="23" t="s">
        <v>368</v>
      </c>
      <c r="P2744" s="23" t="s">
        <v>3469</v>
      </c>
      <c r="Q2744" s="23" t="s">
        <v>3473</v>
      </c>
      <c r="R2744" s="23" t="str">
        <f t="shared" si="339"/>
        <v>OK-Canadian-12N-9W-22</v>
      </c>
      <c r="S2744" s="23" t="str">
        <f t="shared" si="336"/>
        <v>12N-9W-22</v>
      </c>
      <c r="T2744" s="23" t="str">
        <f t="shared" si="337"/>
        <v>12</v>
      </c>
      <c r="U2744" s="23" t="str">
        <f t="shared" si="340"/>
        <v>N</v>
      </c>
      <c r="V2744" s="23" t="str">
        <f t="shared" si="338"/>
        <v>9</v>
      </c>
      <c r="W2744" s="23" t="str">
        <f t="shared" si="341"/>
        <v>W</v>
      </c>
      <c r="X2744" s="23" t="str">
        <f t="shared" si="342"/>
        <v>OK</v>
      </c>
      <c r="Y2744" s="184" t="str">
        <f t="shared" si="343"/>
        <v>L0009807</v>
      </c>
      <c r="Z2744" s="28"/>
      <c r="AA2744" s="28"/>
      <c r="AB2744" s="23"/>
    </row>
    <row r="2745" spans="1:28" ht="15">
      <c r="A2745" s="2" t="s">
        <v>9166</v>
      </c>
      <c r="B2745" s="23" t="s">
        <v>3475</v>
      </c>
      <c r="C2745" s="2" t="s">
        <v>14</v>
      </c>
      <c r="D2745" s="23" t="s">
        <v>2867</v>
      </c>
      <c r="E2745" s="2" t="s">
        <v>174</v>
      </c>
      <c r="F2745" s="23" t="s">
        <v>15</v>
      </c>
      <c r="G2745" s="23" t="s">
        <v>3477</v>
      </c>
      <c r="H2745" s="86" t="s">
        <v>3539</v>
      </c>
      <c r="I2745" s="2" t="s">
        <v>16</v>
      </c>
      <c r="J2745" s="81">
        <v>76.12</v>
      </c>
      <c r="K2745" s="76">
        <v>1.67</v>
      </c>
      <c r="L2745" s="80">
        <v>0.2</v>
      </c>
      <c r="M2745" s="78">
        <v>42538</v>
      </c>
      <c r="N2745" s="96" t="s">
        <v>6223</v>
      </c>
      <c r="O2745" s="23" t="s">
        <v>1930</v>
      </c>
      <c r="P2745" s="23" t="s">
        <v>3469</v>
      </c>
      <c r="Q2745" s="23" t="s">
        <v>3473</v>
      </c>
      <c r="R2745" s="23" t="str">
        <f t="shared" si="339"/>
        <v>OK-Canadian-12N-9W-27</v>
      </c>
      <c r="S2745" s="23" t="str">
        <f t="shared" si="336"/>
        <v>12N-9W-27</v>
      </c>
      <c r="T2745" s="23" t="str">
        <f t="shared" si="337"/>
        <v>12</v>
      </c>
      <c r="U2745" s="23" t="str">
        <f t="shared" si="340"/>
        <v>N</v>
      </c>
      <c r="V2745" s="23" t="str">
        <f t="shared" si="338"/>
        <v>9</v>
      </c>
      <c r="W2745" s="23" t="str">
        <f t="shared" si="341"/>
        <v>W</v>
      </c>
      <c r="X2745" s="23" t="str">
        <f t="shared" si="342"/>
        <v>OK</v>
      </c>
      <c r="Y2745" s="184" t="str">
        <f t="shared" si="343"/>
        <v>L0009808</v>
      </c>
      <c r="Z2745" s="28"/>
      <c r="AA2745" s="28"/>
      <c r="AB2745" s="23"/>
    </row>
    <row r="2746" spans="1:28" ht="15">
      <c r="A2746" s="2" t="s">
        <v>9167</v>
      </c>
      <c r="B2746" s="23" t="s">
        <v>3475</v>
      </c>
      <c r="C2746" s="2" t="s">
        <v>14</v>
      </c>
      <c r="D2746" s="23" t="s">
        <v>2868</v>
      </c>
      <c r="E2746" s="2" t="s">
        <v>215</v>
      </c>
      <c r="F2746" s="23" t="s">
        <v>15</v>
      </c>
      <c r="G2746" s="23" t="s">
        <v>3477</v>
      </c>
      <c r="H2746" s="86" t="s">
        <v>3539</v>
      </c>
      <c r="I2746" s="2" t="s">
        <v>16</v>
      </c>
      <c r="J2746" s="81">
        <v>79.69</v>
      </c>
      <c r="K2746" s="76">
        <v>1.67</v>
      </c>
      <c r="L2746" s="80">
        <v>0.2</v>
      </c>
      <c r="M2746" s="78">
        <v>45026</v>
      </c>
      <c r="N2746" s="96" t="s">
        <v>6224</v>
      </c>
      <c r="O2746" s="23" t="s">
        <v>1930</v>
      </c>
      <c r="P2746" s="23" t="s">
        <v>3469</v>
      </c>
      <c r="Q2746" s="23" t="s">
        <v>3473</v>
      </c>
      <c r="R2746" s="23" t="str">
        <f t="shared" si="339"/>
        <v>OK-Canadian-12N-9W-27</v>
      </c>
      <c r="S2746" s="23" t="str">
        <f t="shared" si="336"/>
        <v>12N-9W-27</v>
      </c>
      <c r="T2746" s="23" t="str">
        <f t="shared" si="337"/>
        <v>12</v>
      </c>
      <c r="U2746" s="23" t="str">
        <f t="shared" si="340"/>
        <v>N</v>
      </c>
      <c r="V2746" s="23" t="str">
        <f t="shared" si="338"/>
        <v>9</v>
      </c>
      <c r="W2746" s="23" t="str">
        <f t="shared" si="341"/>
        <v>W</v>
      </c>
      <c r="X2746" s="23" t="str">
        <f t="shared" si="342"/>
        <v>OK</v>
      </c>
      <c r="Y2746" s="184" t="str">
        <f t="shared" si="343"/>
        <v>L0009809</v>
      </c>
      <c r="Z2746" s="28"/>
      <c r="AA2746" s="28"/>
      <c r="AB2746" s="23"/>
    </row>
    <row r="2747" spans="1:28" ht="15">
      <c r="A2747" s="23" t="s">
        <v>9168</v>
      </c>
      <c r="B2747" s="23" t="s">
        <v>3475</v>
      </c>
      <c r="C2747" s="2" t="s">
        <v>14</v>
      </c>
      <c r="D2747" s="23" t="s">
        <v>2869</v>
      </c>
      <c r="E2747" s="2" t="s">
        <v>766</v>
      </c>
      <c r="F2747" s="23" t="s">
        <v>15</v>
      </c>
      <c r="G2747" s="23" t="s">
        <v>3477</v>
      </c>
      <c r="H2747" s="86" t="s">
        <v>3539</v>
      </c>
      <c r="I2747" s="2" t="s">
        <v>16</v>
      </c>
      <c r="J2747" s="81">
        <v>152.86000000000001</v>
      </c>
      <c r="K2747" s="76">
        <v>0.31</v>
      </c>
      <c r="L2747" s="80">
        <v>0.2</v>
      </c>
      <c r="M2747" s="78">
        <v>42031</v>
      </c>
      <c r="N2747" s="96" t="s">
        <v>5486</v>
      </c>
      <c r="O2747" s="23" t="s">
        <v>956</v>
      </c>
      <c r="P2747" s="23" t="s">
        <v>3469</v>
      </c>
      <c r="Q2747" s="23" t="s">
        <v>3473</v>
      </c>
      <c r="R2747" s="23" t="str">
        <f t="shared" si="339"/>
        <v>OK-Canadian-12N-9W-28</v>
      </c>
      <c r="S2747" s="23" t="str">
        <f t="shared" si="336"/>
        <v>12N-9W-28</v>
      </c>
      <c r="T2747" s="23" t="str">
        <f t="shared" si="337"/>
        <v>12</v>
      </c>
      <c r="U2747" s="23" t="str">
        <f t="shared" si="340"/>
        <v>N</v>
      </c>
      <c r="V2747" s="23" t="str">
        <f t="shared" si="338"/>
        <v>9</v>
      </c>
      <c r="W2747" s="23" t="str">
        <f t="shared" si="341"/>
        <v>W</v>
      </c>
      <c r="X2747" s="23" t="str">
        <f t="shared" si="342"/>
        <v>OK</v>
      </c>
      <c r="Y2747" s="184" t="str">
        <f t="shared" si="343"/>
        <v>L0009810</v>
      </c>
      <c r="Z2747" s="28"/>
      <c r="AA2747" s="28"/>
      <c r="AB2747" s="23"/>
    </row>
    <row r="2748" spans="1:28" ht="15">
      <c r="A2748" s="2" t="s">
        <v>9169</v>
      </c>
      <c r="B2748" s="23" t="s">
        <v>3475</v>
      </c>
      <c r="C2748" s="2" t="s">
        <v>14</v>
      </c>
      <c r="D2748" s="23" t="s">
        <v>2870</v>
      </c>
      <c r="E2748" s="23" t="s">
        <v>2692</v>
      </c>
      <c r="F2748" s="23" t="s">
        <v>15</v>
      </c>
      <c r="G2748" s="23" t="s">
        <v>3477</v>
      </c>
      <c r="H2748" s="86" t="s">
        <v>3539</v>
      </c>
      <c r="I2748" s="2" t="s">
        <v>16</v>
      </c>
      <c r="J2748" s="81">
        <v>82.1</v>
      </c>
      <c r="K2748" s="76">
        <v>0.33</v>
      </c>
      <c r="L2748" s="80">
        <v>0.2</v>
      </c>
      <c r="M2748" s="78">
        <v>42017</v>
      </c>
      <c r="N2748" s="96" t="s">
        <v>6225</v>
      </c>
      <c r="O2748" s="23" t="s">
        <v>135</v>
      </c>
      <c r="P2748" s="23" t="s">
        <v>3465</v>
      </c>
      <c r="Q2748" s="23" t="s">
        <v>3472</v>
      </c>
      <c r="R2748" s="23" t="str">
        <f t="shared" si="339"/>
        <v>OK-Canadian-15N-8W-8</v>
      </c>
      <c r="S2748" s="23" t="str">
        <f t="shared" si="336"/>
        <v>15N-8W-8</v>
      </c>
      <c r="T2748" s="23" t="str">
        <f t="shared" si="337"/>
        <v>15</v>
      </c>
      <c r="U2748" s="23" t="str">
        <f t="shared" si="340"/>
        <v>N</v>
      </c>
      <c r="V2748" s="23" t="str">
        <f t="shared" si="338"/>
        <v>8</v>
      </c>
      <c r="W2748" s="23" t="str">
        <f t="shared" si="341"/>
        <v>W</v>
      </c>
      <c r="X2748" s="23" t="str">
        <f t="shared" si="342"/>
        <v>OK</v>
      </c>
      <c r="Y2748" s="184" t="str">
        <f t="shared" si="343"/>
        <v>L0009811</v>
      </c>
      <c r="Z2748" s="28"/>
      <c r="AA2748" s="28"/>
      <c r="AB2748" s="23"/>
    </row>
    <row r="2749" spans="1:28" ht="15">
      <c r="A2749" s="2" t="s">
        <v>9170</v>
      </c>
      <c r="B2749" s="23" t="s">
        <v>3475</v>
      </c>
      <c r="C2749" s="2" t="s">
        <v>14</v>
      </c>
      <c r="D2749" s="23" t="s">
        <v>2871</v>
      </c>
      <c r="E2749" s="2" t="s">
        <v>955</v>
      </c>
      <c r="F2749" s="23" t="s">
        <v>15</v>
      </c>
      <c r="G2749" s="23" t="s">
        <v>3477</v>
      </c>
      <c r="H2749" s="86" t="s">
        <v>3539</v>
      </c>
      <c r="I2749" s="2" t="s">
        <v>16</v>
      </c>
      <c r="J2749" s="81">
        <v>72.69</v>
      </c>
      <c r="K2749" s="76">
        <v>3.25</v>
      </c>
      <c r="L2749" s="80">
        <v>0.2</v>
      </c>
      <c r="M2749" s="78">
        <v>42549</v>
      </c>
      <c r="N2749" s="96" t="s">
        <v>6226</v>
      </c>
      <c r="O2749" s="23" t="s">
        <v>538</v>
      </c>
      <c r="P2749" s="23" t="s">
        <v>3469</v>
      </c>
      <c r="Q2749" s="23" t="s">
        <v>3473</v>
      </c>
      <c r="R2749" s="23" t="str">
        <f t="shared" si="339"/>
        <v>OK-Canadian-12N-9W-16</v>
      </c>
      <c r="S2749" s="23" t="str">
        <f t="shared" si="336"/>
        <v>12N-9W-16</v>
      </c>
      <c r="T2749" s="23" t="str">
        <f t="shared" si="337"/>
        <v>12</v>
      </c>
      <c r="U2749" s="23" t="str">
        <f t="shared" si="340"/>
        <v>N</v>
      </c>
      <c r="V2749" s="23" t="str">
        <f t="shared" si="338"/>
        <v>9</v>
      </c>
      <c r="W2749" s="23" t="str">
        <f t="shared" si="341"/>
        <v>W</v>
      </c>
      <c r="X2749" s="23" t="str">
        <f t="shared" si="342"/>
        <v>OK</v>
      </c>
      <c r="Y2749" s="184" t="str">
        <f t="shared" si="343"/>
        <v>L0009812</v>
      </c>
      <c r="Z2749" s="28"/>
      <c r="AA2749" s="28"/>
      <c r="AB2749" s="23"/>
    </row>
    <row r="2750" spans="1:28" ht="15">
      <c r="A2750" s="23" t="s">
        <v>9171</v>
      </c>
      <c r="B2750" s="23" t="s">
        <v>3475</v>
      </c>
      <c r="C2750" s="2" t="s">
        <v>14</v>
      </c>
      <c r="D2750" s="23" t="s">
        <v>2872</v>
      </c>
      <c r="E2750" s="2" t="s">
        <v>1396</v>
      </c>
      <c r="F2750" s="23" t="s">
        <v>15</v>
      </c>
      <c r="G2750" s="23" t="s">
        <v>3477</v>
      </c>
      <c r="H2750" s="86" t="s">
        <v>3539</v>
      </c>
      <c r="I2750" s="2" t="s">
        <v>16</v>
      </c>
      <c r="J2750" s="81">
        <v>78.38</v>
      </c>
      <c r="K2750" s="76">
        <v>20</v>
      </c>
      <c r="L2750" s="80">
        <v>0.1875</v>
      </c>
      <c r="M2750" s="78">
        <v>45013</v>
      </c>
      <c r="N2750" s="96" t="s">
        <v>6227</v>
      </c>
      <c r="O2750" s="23" t="s">
        <v>2607</v>
      </c>
      <c r="P2750" s="23" t="s">
        <v>3469</v>
      </c>
      <c r="Q2750" s="23" t="s">
        <v>3473</v>
      </c>
      <c r="R2750" s="23" t="str">
        <f t="shared" si="339"/>
        <v>OK-Canadian-12N-9W-26</v>
      </c>
      <c r="S2750" s="23" t="str">
        <f t="shared" si="336"/>
        <v>12N-9W-26</v>
      </c>
      <c r="T2750" s="23" t="str">
        <f t="shared" si="337"/>
        <v>12</v>
      </c>
      <c r="U2750" s="23" t="str">
        <f t="shared" si="340"/>
        <v>N</v>
      </c>
      <c r="V2750" s="23" t="str">
        <f t="shared" si="338"/>
        <v>9</v>
      </c>
      <c r="W2750" s="23" t="str">
        <f t="shared" si="341"/>
        <v>W</v>
      </c>
      <c r="X2750" s="23" t="str">
        <f t="shared" si="342"/>
        <v>OK</v>
      </c>
      <c r="Y2750" s="184" t="str">
        <f t="shared" si="343"/>
        <v>L0009813</v>
      </c>
      <c r="Z2750" s="28"/>
      <c r="AA2750" s="28"/>
      <c r="AB2750" s="23"/>
    </row>
    <row r="2751" spans="1:28" ht="15">
      <c r="A2751" s="2" t="s">
        <v>9172</v>
      </c>
      <c r="B2751" s="23" t="s">
        <v>3475</v>
      </c>
      <c r="C2751" s="2" t="s">
        <v>14</v>
      </c>
      <c r="D2751" s="23" t="s">
        <v>2873</v>
      </c>
      <c r="E2751" s="2" t="s">
        <v>774</v>
      </c>
      <c r="F2751" s="23" t="s">
        <v>15</v>
      </c>
      <c r="G2751" s="23" t="s">
        <v>3477</v>
      </c>
      <c r="H2751" s="86" t="s">
        <v>3539</v>
      </c>
      <c r="I2751" s="2" t="s">
        <v>16</v>
      </c>
      <c r="J2751" s="81">
        <v>40.51</v>
      </c>
      <c r="K2751" s="76">
        <v>0.63</v>
      </c>
      <c r="L2751" s="80">
        <v>0.2</v>
      </c>
      <c r="M2751" s="78">
        <v>42051</v>
      </c>
      <c r="N2751" s="96" t="s">
        <v>6228</v>
      </c>
      <c r="O2751" s="23" t="s">
        <v>1930</v>
      </c>
      <c r="P2751" s="23" t="s">
        <v>3469</v>
      </c>
      <c r="Q2751" s="23" t="s">
        <v>3473</v>
      </c>
      <c r="R2751" s="23" t="str">
        <f t="shared" si="339"/>
        <v>OK-Canadian-12N-9W-27</v>
      </c>
      <c r="S2751" s="23" t="str">
        <f t="shared" si="336"/>
        <v>12N-9W-27</v>
      </c>
      <c r="T2751" s="23" t="str">
        <f t="shared" si="337"/>
        <v>12</v>
      </c>
      <c r="U2751" s="23" t="str">
        <f t="shared" si="340"/>
        <v>N</v>
      </c>
      <c r="V2751" s="23" t="str">
        <f t="shared" si="338"/>
        <v>9</v>
      </c>
      <c r="W2751" s="23" t="str">
        <f t="shared" si="341"/>
        <v>W</v>
      </c>
      <c r="X2751" s="23" t="str">
        <f t="shared" si="342"/>
        <v>OK</v>
      </c>
      <c r="Y2751" s="184" t="str">
        <f t="shared" si="343"/>
        <v>L0009814</v>
      </c>
      <c r="Z2751" s="28"/>
      <c r="AA2751" s="28"/>
      <c r="AB2751" s="23"/>
    </row>
    <row r="2752" spans="1:28" ht="15">
      <c r="A2752" s="2" t="s">
        <v>9173</v>
      </c>
      <c r="B2752" s="23" t="s">
        <v>3475</v>
      </c>
      <c r="C2752" s="2" t="s">
        <v>14</v>
      </c>
      <c r="D2752" s="23" t="s">
        <v>2874</v>
      </c>
      <c r="E2752" s="23" t="s">
        <v>2864</v>
      </c>
      <c r="F2752" s="23" t="s">
        <v>15</v>
      </c>
      <c r="G2752" s="23" t="s">
        <v>3477</v>
      </c>
      <c r="H2752" s="86" t="s">
        <v>3539</v>
      </c>
      <c r="I2752" s="2" t="s">
        <v>16</v>
      </c>
      <c r="J2752" s="81">
        <v>163.11000000000001</v>
      </c>
      <c r="K2752" s="76">
        <v>8.1</v>
      </c>
      <c r="L2752" s="80">
        <v>0.2</v>
      </c>
      <c r="M2752" s="78">
        <v>42079</v>
      </c>
      <c r="N2752" s="96" t="s">
        <v>6229</v>
      </c>
      <c r="O2752" s="23" t="s">
        <v>177</v>
      </c>
      <c r="P2752" s="23" t="s">
        <v>3466</v>
      </c>
      <c r="Q2752" s="23" t="s">
        <v>3471</v>
      </c>
      <c r="R2752" s="23" t="str">
        <f t="shared" si="339"/>
        <v>OK-Canadian-16N-7W-18</v>
      </c>
      <c r="S2752" s="23" t="str">
        <f t="shared" si="336"/>
        <v>16N-7W-18</v>
      </c>
      <c r="T2752" s="23" t="str">
        <f t="shared" si="337"/>
        <v>16</v>
      </c>
      <c r="U2752" s="23" t="str">
        <f t="shared" si="340"/>
        <v>N</v>
      </c>
      <c r="V2752" s="23" t="str">
        <f t="shared" si="338"/>
        <v>7</v>
      </c>
      <c r="W2752" s="23" t="str">
        <f t="shared" si="341"/>
        <v>W</v>
      </c>
      <c r="X2752" s="23" t="str">
        <f t="shared" si="342"/>
        <v>OK</v>
      </c>
      <c r="Y2752" s="184" t="str">
        <f t="shared" si="343"/>
        <v>L0009815</v>
      </c>
      <c r="Z2752" s="28"/>
      <c r="AA2752" s="28"/>
      <c r="AB2752" s="23"/>
    </row>
    <row r="2753" spans="1:28" ht="15">
      <c r="A2753" s="23" t="s">
        <v>9174</v>
      </c>
      <c r="B2753" s="23" t="s">
        <v>3475</v>
      </c>
      <c r="C2753" s="2" t="s">
        <v>14</v>
      </c>
      <c r="D2753" s="23" t="s">
        <v>2875</v>
      </c>
      <c r="E2753" s="23" t="s">
        <v>3126</v>
      </c>
      <c r="F2753" s="23" t="s">
        <v>15</v>
      </c>
      <c r="G2753" s="23" t="s">
        <v>3477</v>
      </c>
      <c r="H2753" s="86" t="s">
        <v>3539</v>
      </c>
      <c r="I2753" s="2" t="s">
        <v>16</v>
      </c>
      <c r="J2753" s="81">
        <v>181.13</v>
      </c>
      <c r="K2753" s="76">
        <v>0.25</v>
      </c>
      <c r="L2753" s="80">
        <v>0.2</v>
      </c>
      <c r="M2753" s="78">
        <v>42549</v>
      </c>
      <c r="N2753" s="96" t="s">
        <v>6230</v>
      </c>
      <c r="O2753" s="23" t="s">
        <v>538</v>
      </c>
      <c r="P2753" s="23" t="s">
        <v>3469</v>
      </c>
      <c r="Q2753" s="23" t="s">
        <v>3473</v>
      </c>
      <c r="R2753" s="23" t="str">
        <f t="shared" si="339"/>
        <v>OK-Canadian-12N-9W-16</v>
      </c>
      <c r="S2753" s="23" t="str">
        <f t="shared" si="336"/>
        <v>12N-9W-16</v>
      </c>
      <c r="T2753" s="23" t="str">
        <f t="shared" si="337"/>
        <v>12</v>
      </c>
      <c r="U2753" s="23" t="str">
        <f t="shared" si="340"/>
        <v>N</v>
      </c>
      <c r="V2753" s="23" t="str">
        <f t="shared" si="338"/>
        <v>9</v>
      </c>
      <c r="W2753" s="23" t="str">
        <f t="shared" si="341"/>
        <v>W</v>
      </c>
      <c r="X2753" s="23" t="str">
        <f t="shared" si="342"/>
        <v>OK</v>
      </c>
      <c r="Y2753" s="184" t="str">
        <f t="shared" si="343"/>
        <v>L0009816</v>
      </c>
      <c r="Z2753" s="28"/>
      <c r="AA2753" s="28"/>
      <c r="AB2753" s="23"/>
    </row>
    <row r="2754" spans="1:28" ht="15">
      <c r="A2754" s="2" t="s">
        <v>9175</v>
      </c>
      <c r="B2754" s="23" t="s">
        <v>3475</v>
      </c>
      <c r="C2754" s="2" t="s">
        <v>14</v>
      </c>
      <c r="D2754" s="23" t="s">
        <v>2876</v>
      </c>
      <c r="E2754" s="23" t="s">
        <v>3126</v>
      </c>
      <c r="F2754" s="23" t="s">
        <v>15</v>
      </c>
      <c r="G2754" s="23" t="s">
        <v>3477</v>
      </c>
      <c r="H2754" s="86" t="s">
        <v>3539</v>
      </c>
      <c r="I2754" s="2" t="s">
        <v>16</v>
      </c>
      <c r="J2754" s="81">
        <v>162.41999999999999</v>
      </c>
      <c r="K2754" s="76">
        <v>3.87</v>
      </c>
      <c r="L2754" s="80">
        <v>0.1875</v>
      </c>
      <c r="M2754" s="78">
        <v>45081</v>
      </c>
      <c r="N2754" s="96" t="s">
        <v>6231</v>
      </c>
      <c r="O2754" s="23" t="s">
        <v>538</v>
      </c>
      <c r="P2754" s="23" t="s">
        <v>3469</v>
      </c>
      <c r="Q2754" s="23" t="s">
        <v>3473</v>
      </c>
      <c r="R2754" s="23" t="str">
        <f t="shared" si="339"/>
        <v>OK-Canadian-12N-9W-16</v>
      </c>
      <c r="S2754" s="23" t="str">
        <f t="shared" si="336"/>
        <v>12N-9W-16</v>
      </c>
      <c r="T2754" s="23" t="str">
        <f t="shared" si="337"/>
        <v>12</v>
      </c>
      <c r="U2754" s="23" t="str">
        <f t="shared" si="340"/>
        <v>N</v>
      </c>
      <c r="V2754" s="23" t="str">
        <f t="shared" si="338"/>
        <v>9</v>
      </c>
      <c r="W2754" s="23" t="str">
        <f t="shared" si="341"/>
        <v>W</v>
      </c>
      <c r="X2754" s="23" t="str">
        <f t="shared" si="342"/>
        <v>OK</v>
      </c>
      <c r="Y2754" s="184" t="str">
        <f t="shared" si="343"/>
        <v>L0009817</v>
      </c>
      <c r="Z2754" s="28"/>
      <c r="AA2754" s="28"/>
      <c r="AB2754" s="23"/>
    </row>
    <row r="2755" spans="1:28" ht="15">
      <c r="A2755" s="2" t="s">
        <v>9176</v>
      </c>
      <c r="B2755" s="23" t="s">
        <v>3475</v>
      </c>
      <c r="C2755" s="2" t="s">
        <v>14</v>
      </c>
      <c r="D2755" s="23" t="s">
        <v>2877</v>
      </c>
      <c r="E2755" s="23" t="s">
        <v>2276</v>
      </c>
      <c r="F2755" s="23" t="s">
        <v>15</v>
      </c>
      <c r="G2755" s="23" t="s">
        <v>3477</v>
      </c>
      <c r="H2755" s="86" t="s">
        <v>3539</v>
      </c>
      <c r="I2755" s="2" t="s">
        <v>16</v>
      </c>
      <c r="J2755" s="81">
        <v>37.9</v>
      </c>
      <c r="K2755" s="76">
        <v>5</v>
      </c>
      <c r="L2755" s="80">
        <v>0.125</v>
      </c>
      <c r="M2755" s="78">
        <v>42077</v>
      </c>
      <c r="N2755" s="96" t="s">
        <v>6232</v>
      </c>
      <c r="O2755" s="23" t="s">
        <v>538</v>
      </c>
      <c r="P2755" s="23" t="s">
        <v>3469</v>
      </c>
      <c r="Q2755" s="23" t="s">
        <v>3473</v>
      </c>
      <c r="R2755" s="23" t="str">
        <f t="shared" si="339"/>
        <v>OK-Canadian-12N-9W-16</v>
      </c>
      <c r="S2755" s="23" t="str">
        <f t="shared" si="336"/>
        <v>12N-9W-16</v>
      </c>
      <c r="T2755" s="23" t="str">
        <f t="shared" si="337"/>
        <v>12</v>
      </c>
      <c r="U2755" s="23" t="str">
        <f t="shared" si="340"/>
        <v>N</v>
      </c>
      <c r="V2755" s="23" t="str">
        <f t="shared" si="338"/>
        <v>9</v>
      </c>
      <c r="W2755" s="23" t="str">
        <f t="shared" si="341"/>
        <v>W</v>
      </c>
      <c r="X2755" s="23" t="str">
        <f t="shared" si="342"/>
        <v>OK</v>
      </c>
      <c r="Y2755" s="184" t="str">
        <f t="shared" si="343"/>
        <v>L0009818</v>
      </c>
      <c r="Z2755" s="28"/>
      <c r="AA2755" s="28"/>
      <c r="AB2755" s="23"/>
    </row>
    <row r="2756" spans="1:28" ht="15">
      <c r="A2756" s="23" t="s">
        <v>9177</v>
      </c>
      <c r="B2756" s="23" t="s">
        <v>3475</v>
      </c>
      <c r="C2756" s="2" t="s">
        <v>14</v>
      </c>
      <c r="D2756" s="23" t="s">
        <v>2878</v>
      </c>
      <c r="E2756" s="23" t="s">
        <v>1274</v>
      </c>
      <c r="F2756" s="23" t="s">
        <v>15</v>
      </c>
      <c r="G2756" s="23" t="s">
        <v>3477</v>
      </c>
      <c r="H2756" s="86" t="s">
        <v>3539</v>
      </c>
      <c r="I2756" s="2" t="s">
        <v>16</v>
      </c>
      <c r="J2756" s="81">
        <v>119.15</v>
      </c>
      <c r="K2756" s="76">
        <v>8</v>
      </c>
      <c r="L2756" s="80">
        <v>0.1875</v>
      </c>
      <c r="M2756" s="78">
        <v>42091</v>
      </c>
      <c r="N2756" s="96" t="s">
        <v>6233</v>
      </c>
      <c r="O2756" s="23" t="s">
        <v>538</v>
      </c>
      <c r="P2756" s="23" t="s">
        <v>3469</v>
      </c>
      <c r="Q2756" s="23" t="s">
        <v>3473</v>
      </c>
      <c r="R2756" s="23" t="str">
        <f t="shared" si="339"/>
        <v>OK-Canadian-12N-9W-16</v>
      </c>
      <c r="S2756" s="23" t="str">
        <f t="shared" si="336"/>
        <v>12N-9W-16</v>
      </c>
      <c r="T2756" s="23" t="str">
        <f t="shared" si="337"/>
        <v>12</v>
      </c>
      <c r="U2756" s="23" t="str">
        <f t="shared" si="340"/>
        <v>N</v>
      </c>
      <c r="V2756" s="23" t="str">
        <f t="shared" si="338"/>
        <v>9</v>
      </c>
      <c r="W2756" s="23" t="str">
        <f t="shared" si="341"/>
        <v>W</v>
      </c>
      <c r="X2756" s="23" t="str">
        <f t="shared" si="342"/>
        <v>OK</v>
      </c>
      <c r="Y2756" s="184" t="str">
        <f t="shared" si="343"/>
        <v>L0009819</v>
      </c>
      <c r="Z2756" s="28"/>
      <c r="AA2756" s="28"/>
      <c r="AB2756" s="23"/>
    </row>
    <row r="2757" spans="1:28" ht="15">
      <c r="A2757" s="2" t="s">
        <v>9178</v>
      </c>
      <c r="B2757" s="23" t="s">
        <v>3475</v>
      </c>
      <c r="C2757" s="2" t="s">
        <v>14</v>
      </c>
      <c r="D2757" s="23" t="s">
        <v>2879</v>
      </c>
      <c r="E2757" s="23" t="s">
        <v>2864</v>
      </c>
      <c r="F2757" s="23" t="s">
        <v>15</v>
      </c>
      <c r="G2757" s="23" t="s">
        <v>3477</v>
      </c>
      <c r="H2757" s="86" t="s">
        <v>3539</v>
      </c>
      <c r="I2757" s="2" t="s">
        <v>16</v>
      </c>
      <c r="J2757" s="81">
        <v>145.44999999999999</v>
      </c>
      <c r="K2757" s="76">
        <v>11.67</v>
      </c>
      <c r="L2757" s="80">
        <v>0.1875</v>
      </c>
      <c r="M2757" s="78">
        <v>42549</v>
      </c>
      <c r="N2757" s="96" t="s">
        <v>6234</v>
      </c>
      <c r="O2757" s="23" t="s">
        <v>368</v>
      </c>
      <c r="P2757" s="23" t="s">
        <v>3469</v>
      </c>
      <c r="Q2757" s="23" t="s">
        <v>3473</v>
      </c>
      <c r="R2757" s="23" t="str">
        <f t="shared" si="339"/>
        <v>OK-Canadian-12N-9W-22</v>
      </c>
      <c r="S2757" s="23" t="str">
        <f t="shared" si="336"/>
        <v>12N-9W-22</v>
      </c>
      <c r="T2757" s="23" t="str">
        <f t="shared" si="337"/>
        <v>12</v>
      </c>
      <c r="U2757" s="23" t="str">
        <f t="shared" si="340"/>
        <v>N</v>
      </c>
      <c r="V2757" s="23" t="str">
        <f t="shared" si="338"/>
        <v>9</v>
      </c>
      <c r="W2757" s="23" t="str">
        <f t="shared" si="341"/>
        <v>W</v>
      </c>
      <c r="X2757" s="23" t="str">
        <f t="shared" si="342"/>
        <v>OK</v>
      </c>
      <c r="Y2757" s="184" t="str">
        <f t="shared" si="343"/>
        <v>L0009820</v>
      </c>
      <c r="Z2757" s="28"/>
      <c r="AA2757" s="28"/>
      <c r="AB2757" s="23"/>
    </row>
    <row r="2758" spans="1:28" ht="15">
      <c r="A2758" s="2" t="s">
        <v>9179</v>
      </c>
      <c r="B2758" s="23" t="s">
        <v>3475</v>
      </c>
      <c r="C2758" s="2" t="s">
        <v>14</v>
      </c>
      <c r="D2758" s="23" t="s">
        <v>2880</v>
      </c>
      <c r="E2758" s="23" t="s">
        <v>201</v>
      </c>
      <c r="F2758" s="23" t="s">
        <v>15</v>
      </c>
      <c r="G2758" s="23" t="s">
        <v>3477</v>
      </c>
      <c r="H2758" s="86" t="s">
        <v>3539</v>
      </c>
      <c r="I2758" s="2" t="s">
        <v>16</v>
      </c>
      <c r="J2758" s="81">
        <v>79.489999999999995</v>
      </c>
      <c r="K2758" s="76">
        <v>1.67</v>
      </c>
      <c r="L2758" s="80">
        <v>0.2</v>
      </c>
      <c r="M2758" s="78">
        <v>45012</v>
      </c>
      <c r="N2758" s="96" t="s">
        <v>6235</v>
      </c>
      <c r="O2758" s="23" t="s">
        <v>1930</v>
      </c>
      <c r="P2758" s="23" t="s">
        <v>3469</v>
      </c>
      <c r="Q2758" s="23" t="s">
        <v>3473</v>
      </c>
      <c r="R2758" s="23" t="str">
        <f t="shared" si="339"/>
        <v>OK-Canadian-12N-9W-27</v>
      </c>
      <c r="S2758" s="23" t="str">
        <f t="shared" si="336"/>
        <v>12N-9W-27</v>
      </c>
      <c r="T2758" s="23" t="str">
        <f t="shared" si="337"/>
        <v>12</v>
      </c>
      <c r="U2758" s="23" t="str">
        <f t="shared" si="340"/>
        <v>N</v>
      </c>
      <c r="V2758" s="23" t="str">
        <f t="shared" si="338"/>
        <v>9</v>
      </c>
      <c r="W2758" s="23" t="str">
        <f t="shared" si="341"/>
        <v>W</v>
      </c>
      <c r="X2758" s="23" t="str">
        <f t="shared" si="342"/>
        <v>OK</v>
      </c>
      <c r="Y2758" s="184" t="str">
        <f t="shared" si="343"/>
        <v>L0009821</v>
      </c>
      <c r="Z2758" s="28"/>
      <c r="AA2758" s="28"/>
      <c r="AB2758" s="23"/>
    </row>
    <row r="2759" spans="1:28" ht="15">
      <c r="A2759" s="23" t="s">
        <v>9180</v>
      </c>
      <c r="B2759" s="23" t="s">
        <v>3475</v>
      </c>
      <c r="C2759" s="2" t="s">
        <v>14</v>
      </c>
      <c r="D2759" s="23" t="s">
        <v>2881</v>
      </c>
      <c r="E2759" s="2" t="s">
        <v>1100</v>
      </c>
      <c r="F2759" s="23" t="s">
        <v>15</v>
      </c>
      <c r="G2759" s="23" t="s">
        <v>3477</v>
      </c>
      <c r="H2759" s="86" t="s">
        <v>3539</v>
      </c>
      <c r="I2759" s="2" t="s">
        <v>16</v>
      </c>
      <c r="J2759" s="81">
        <v>152.97999999999999</v>
      </c>
      <c r="K2759" s="76">
        <v>0.83</v>
      </c>
      <c r="L2759" s="80">
        <v>0.1875</v>
      </c>
      <c r="M2759" s="78">
        <v>42052</v>
      </c>
      <c r="N2759" s="96" t="s">
        <v>6236</v>
      </c>
      <c r="O2759" s="23" t="s">
        <v>956</v>
      </c>
      <c r="P2759" s="23" t="s">
        <v>3469</v>
      </c>
      <c r="Q2759" s="23" t="s">
        <v>3473</v>
      </c>
      <c r="R2759" s="23" t="str">
        <f t="shared" si="339"/>
        <v>OK-Canadian-12N-9W-28</v>
      </c>
      <c r="S2759" s="23" t="str">
        <f t="shared" si="336"/>
        <v>12N-9W-28</v>
      </c>
      <c r="T2759" s="23" t="str">
        <f t="shared" si="337"/>
        <v>12</v>
      </c>
      <c r="U2759" s="23" t="str">
        <f t="shared" si="340"/>
        <v>N</v>
      </c>
      <c r="V2759" s="23" t="str">
        <f t="shared" si="338"/>
        <v>9</v>
      </c>
      <c r="W2759" s="23" t="str">
        <f t="shared" si="341"/>
        <v>W</v>
      </c>
      <c r="X2759" s="23" t="str">
        <f t="shared" si="342"/>
        <v>OK</v>
      </c>
      <c r="Y2759" s="184" t="str">
        <f t="shared" si="343"/>
        <v>L0009822</v>
      </c>
      <c r="Z2759" s="28"/>
      <c r="AA2759" s="28"/>
      <c r="AB2759" s="23"/>
    </row>
    <row r="2760" spans="1:28" ht="15">
      <c r="A2760" s="2" t="s">
        <v>9181</v>
      </c>
      <c r="B2760" s="23" t="s">
        <v>3475</v>
      </c>
      <c r="C2760" s="2" t="s">
        <v>14</v>
      </c>
      <c r="D2760" s="23" t="s">
        <v>2882</v>
      </c>
      <c r="E2760" s="23" t="s">
        <v>2552</v>
      </c>
      <c r="F2760" s="23" t="s">
        <v>15</v>
      </c>
      <c r="G2760" s="23" t="s">
        <v>3477</v>
      </c>
      <c r="H2760" s="86" t="s">
        <v>3539</v>
      </c>
      <c r="I2760" s="2" t="s">
        <v>16</v>
      </c>
      <c r="J2760" s="81">
        <v>166.94</v>
      </c>
      <c r="K2760" s="76">
        <v>0.73</v>
      </c>
      <c r="L2760" s="80">
        <v>0.1875</v>
      </c>
      <c r="M2760" s="78">
        <v>42051</v>
      </c>
      <c r="N2760" s="96" t="s">
        <v>6235</v>
      </c>
      <c r="O2760" s="23" t="s">
        <v>956</v>
      </c>
      <c r="P2760" s="23" t="s">
        <v>3469</v>
      </c>
      <c r="Q2760" s="23" t="s">
        <v>3473</v>
      </c>
      <c r="R2760" s="23" t="str">
        <f t="shared" si="339"/>
        <v>OK-Canadian-12N-9W-28</v>
      </c>
      <c r="S2760" s="23" t="str">
        <f t="shared" ref="S2760:S2823" si="344">_xlfn.TEXTAFTER(R2760,"-",2,1,0,"ERROR")</f>
        <v>12N-9W-28</v>
      </c>
      <c r="T2760" s="23" t="str">
        <f t="shared" ref="T2760:T2823" si="345">_xlfn.TEXTBEFORE(P2760,U2760)</f>
        <v>12</v>
      </c>
      <c r="U2760" s="23" t="str">
        <f t="shared" si="340"/>
        <v>N</v>
      </c>
      <c r="V2760" s="23" t="str">
        <f t="shared" ref="V2760:V2823" si="346">_xlfn.TEXTBEFORE(Q2760,W2760)</f>
        <v>9</v>
      </c>
      <c r="W2760" s="23" t="str">
        <f t="shared" si="341"/>
        <v>W</v>
      </c>
      <c r="X2760" s="23" t="str">
        <f t="shared" si="342"/>
        <v>OK</v>
      </c>
      <c r="Y2760" s="184" t="str">
        <f t="shared" si="343"/>
        <v>L0009823</v>
      </c>
      <c r="Z2760" s="28"/>
      <c r="AA2760" s="28"/>
      <c r="AB2760" s="23"/>
    </row>
    <row r="2761" spans="1:28" ht="15">
      <c r="A2761" s="2" t="s">
        <v>9182</v>
      </c>
      <c r="B2761" s="23" t="s">
        <v>3475</v>
      </c>
      <c r="C2761" s="2" t="s">
        <v>14</v>
      </c>
      <c r="D2761" s="23" t="s">
        <v>2883</v>
      </c>
      <c r="E2761" s="23" t="s">
        <v>2404</v>
      </c>
      <c r="F2761" s="23" t="s">
        <v>15</v>
      </c>
      <c r="G2761" s="23" t="s">
        <v>3477</v>
      </c>
      <c r="H2761" s="86" t="s">
        <v>3539</v>
      </c>
      <c r="I2761" s="2" t="s">
        <v>16</v>
      </c>
      <c r="J2761" s="81">
        <v>77.62</v>
      </c>
      <c r="K2761" s="76">
        <v>1</v>
      </c>
      <c r="L2761" s="80">
        <v>0.2</v>
      </c>
      <c r="M2761" s="78">
        <v>42487</v>
      </c>
      <c r="N2761" s="96" t="s">
        <v>6237</v>
      </c>
      <c r="O2761" s="23" t="s">
        <v>135</v>
      </c>
      <c r="P2761" s="23" t="s">
        <v>3465</v>
      </c>
      <c r="Q2761" s="23" t="s">
        <v>3472</v>
      </c>
      <c r="R2761" s="23" t="str">
        <f t="shared" ref="R2761:R2824" si="347">_xlfn.TEXTJOIN("-",TRUE,F2761,G2761,P2761,Q2761,O2761)</f>
        <v>OK-Canadian-15N-8W-8</v>
      </c>
      <c r="S2761" s="23" t="str">
        <f t="shared" si="344"/>
        <v>15N-8W-8</v>
      </c>
      <c r="T2761" s="23" t="str">
        <f t="shared" si="345"/>
        <v>15</v>
      </c>
      <c r="U2761" s="23" t="str">
        <f t="shared" ref="U2761:U2824" si="348">RIGHT(P2761,1)</f>
        <v>N</v>
      </c>
      <c r="V2761" s="23" t="str">
        <f t="shared" si="346"/>
        <v>8</v>
      </c>
      <c r="W2761" s="23" t="str">
        <f t="shared" ref="W2761:W2824" si="349">RIGHT(Q2761,1)</f>
        <v>W</v>
      </c>
      <c r="X2761" s="23" t="str">
        <f t="shared" ref="X2761:X2824" si="350">LEFT(A2761,2)</f>
        <v>OK</v>
      </c>
      <c r="Y2761" s="184" t="str">
        <f t="shared" ref="Y2761:Y2824" si="351">MID(A2761,4,8)</f>
        <v>L0009824</v>
      </c>
      <c r="Z2761" s="28"/>
      <c r="AA2761" s="28"/>
      <c r="AB2761" s="23"/>
    </row>
    <row r="2762" spans="1:28" ht="15">
      <c r="A2762" s="23" t="s">
        <v>9183</v>
      </c>
      <c r="B2762" s="23" t="s">
        <v>3475</v>
      </c>
      <c r="C2762" s="2" t="s">
        <v>14</v>
      </c>
      <c r="D2762" s="23" t="s">
        <v>2884</v>
      </c>
      <c r="E2762" s="23" t="s">
        <v>2404</v>
      </c>
      <c r="F2762" s="23" t="s">
        <v>15</v>
      </c>
      <c r="G2762" s="23" t="s">
        <v>3477</v>
      </c>
      <c r="H2762" s="86" t="s">
        <v>3539</v>
      </c>
      <c r="I2762" s="2" t="s">
        <v>16</v>
      </c>
      <c r="J2762" s="81">
        <v>79.349999999999994</v>
      </c>
      <c r="K2762" s="76">
        <v>6.67</v>
      </c>
      <c r="L2762" s="80">
        <v>0.2</v>
      </c>
      <c r="M2762" s="78">
        <v>45083</v>
      </c>
      <c r="N2762" s="96" t="s">
        <v>6238</v>
      </c>
      <c r="O2762" s="23" t="s">
        <v>280</v>
      </c>
      <c r="P2762" s="23" t="s">
        <v>3466</v>
      </c>
      <c r="Q2762" s="23" t="s">
        <v>3473</v>
      </c>
      <c r="R2762" s="23" t="str">
        <f t="shared" si="347"/>
        <v>OK-Canadian-16N-9W-14</v>
      </c>
      <c r="S2762" s="23" t="str">
        <f t="shared" si="344"/>
        <v>16N-9W-14</v>
      </c>
      <c r="T2762" s="23" t="str">
        <f t="shared" si="345"/>
        <v>16</v>
      </c>
      <c r="U2762" s="23" t="str">
        <f t="shared" si="348"/>
        <v>N</v>
      </c>
      <c r="V2762" s="23" t="str">
        <f t="shared" si="346"/>
        <v>9</v>
      </c>
      <c r="W2762" s="23" t="str">
        <f t="shared" si="349"/>
        <v>W</v>
      </c>
      <c r="X2762" s="23" t="str">
        <f t="shared" si="350"/>
        <v>OK</v>
      </c>
      <c r="Y2762" s="184" t="str">
        <f t="shared" si="351"/>
        <v>L0009825</v>
      </c>
      <c r="Z2762" s="28"/>
      <c r="AA2762" s="28"/>
      <c r="AB2762" s="23"/>
    </row>
    <row r="2763" spans="1:28" ht="15">
      <c r="A2763" s="2" t="s">
        <v>9184</v>
      </c>
      <c r="B2763" s="23" t="s">
        <v>3475</v>
      </c>
      <c r="C2763" s="2" t="s">
        <v>14</v>
      </c>
      <c r="D2763" s="23" t="s">
        <v>1829</v>
      </c>
      <c r="E2763" s="23" t="s">
        <v>2552</v>
      </c>
      <c r="F2763" s="23" t="s">
        <v>15</v>
      </c>
      <c r="G2763" s="23" t="s">
        <v>3477</v>
      </c>
      <c r="H2763" s="86" t="s">
        <v>3539</v>
      </c>
      <c r="I2763" s="2" t="s">
        <v>16</v>
      </c>
      <c r="J2763" s="81">
        <v>77.28</v>
      </c>
      <c r="K2763" s="76">
        <v>25.63</v>
      </c>
      <c r="L2763" s="80">
        <v>0.2</v>
      </c>
      <c r="M2763" s="78">
        <v>42079</v>
      </c>
      <c r="N2763" s="96" t="s">
        <v>5447</v>
      </c>
      <c r="O2763" s="23" t="s">
        <v>1933</v>
      </c>
      <c r="P2763" s="23" t="s">
        <v>3466</v>
      </c>
      <c r="Q2763" s="23" t="s">
        <v>3473</v>
      </c>
      <c r="R2763" s="23" t="str">
        <f t="shared" si="347"/>
        <v>OK-Canadian-16N-9W-23</v>
      </c>
      <c r="S2763" s="23" t="str">
        <f t="shared" si="344"/>
        <v>16N-9W-23</v>
      </c>
      <c r="T2763" s="23" t="str">
        <f t="shared" si="345"/>
        <v>16</v>
      </c>
      <c r="U2763" s="23" t="str">
        <f t="shared" si="348"/>
        <v>N</v>
      </c>
      <c r="V2763" s="23" t="str">
        <f t="shared" si="346"/>
        <v>9</v>
      </c>
      <c r="W2763" s="23" t="str">
        <f t="shared" si="349"/>
        <v>W</v>
      </c>
      <c r="X2763" s="23" t="str">
        <f t="shared" si="350"/>
        <v>OK</v>
      </c>
      <c r="Y2763" s="184" t="str">
        <f t="shared" si="351"/>
        <v>L0009826</v>
      </c>
      <c r="Z2763" s="28"/>
      <c r="AA2763" s="28"/>
      <c r="AB2763" s="23"/>
    </row>
    <row r="2764" spans="1:28" ht="15">
      <c r="A2764" s="2" t="s">
        <v>9185</v>
      </c>
      <c r="B2764" s="23" t="s">
        <v>3475</v>
      </c>
      <c r="C2764" s="2" t="s">
        <v>14</v>
      </c>
      <c r="D2764" s="23" t="s">
        <v>2885</v>
      </c>
      <c r="E2764" s="2" t="s">
        <v>553</v>
      </c>
      <c r="F2764" s="23" t="s">
        <v>15</v>
      </c>
      <c r="G2764" s="23" t="s">
        <v>3477</v>
      </c>
      <c r="H2764" s="86" t="s">
        <v>3539</v>
      </c>
      <c r="I2764" s="2" t="s">
        <v>16</v>
      </c>
      <c r="J2764" s="81">
        <v>173.51</v>
      </c>
      <c r="K2764" s="76">
        <v>11.01</v>
      </c>
      <c r="L2764" s="80">
        <v>0.2</v>
      </c>
      <c r="M2764" s="78">
        <v>42094</v>
      </c>
      <c r="N2764" s="96" t="s">
        <v>6239</v>
      </c>
      <c r="O2764" s="23" t="s">
        <v>538</v>
      </c>
      <c r="P2764" s="23" t="s">
        <v>3469</v>
      </c>
      <c r="Q2764" s="23" t="s">
        <v>3473</v>
      </c>
      <c r="R2764" s="23" t="str">
        <f t="shared" si="347"/>
        <v>OK-Canadian-12N-9W-16</v>
      </c>
      <c r="S2764" s="23" t="str">
        <f t="shared" si="344"/>
        <v>12N-9W-16</v>
      </c>
      <c r="T2764" s="23" t="str">
        <f t="shared" si="345"/>
        <v>12</v>
      </c>
      <c r="U2764" s="23" t="str">
        <f t="shared" si="348"/>
        <v>N</v>
      </c>
      <c r="V2764" s="23" t="str">
        <f t="shared" si="346"/>
        <v>9</v>
      </c>
      <c r="W2764" s="23" t="str">
        <f t="shared" si="349"/>
        <v>W</v>
      </c>
      <c r="X2764" s="23" t="str">
        <f t="shared" si="350"/>
        <v>OK</v>
      </c>
      <c r="Y2764" s="184" t="str">
        <f t="shared" si="351"/>
        <v>L0009827</v>
      </c>
      <c r="Z2764" s="28"/>
      <c r="AA2764" s="28"/>
      <c r="AB2764" s="23"/>
    </row>
    <row r="2765" spans="1:28" ht="15">
      <c r="A2765" s="23" t="s">
        <v>9186</v>
      </c>
      <c r="B2765" s="23" t="s">
        <v>3475</v>
      </c>
      <c r="C2765" s="2" t="s">
        <v>14</v>
      </c>
      <c r="D2765" s="23" t="s">
        <v>2886</v>
      </c>
      <c r="E2765" s="23" t="s">
        <v>3188</v>
      </c>
      <c r="F2765" s="23" t="s">
        <v>15</v>
      </c>
      <c r="G2765" s="23" t="s">
        <v>3477</v>
      </c>
      <c r="H2765" s="86" t="s">
        <v>3539</v>
      </c>
      <c r="I2765" s="2" t="s">
        <v>16</v>
      </c>
      <c r="J2765" s="81">
        <v>37.299999999999997</v>
      </c>
      <c r="K2765" s="76">
        <v>12.5</v>
      </c>
      <c r="L2765" s="80">
        <v>0.1875</v>
      </c>
      <c r="M2765" s="78">
        <v>42561</v>
      </c>
      <c r="N2765" s="96" t="s">
        <v>6215</v>
      </c>
      <c r="O2765" s="23" t="s">
        <v>538</v>
      </c>
      <c r="P2765" s="23" t="s">
        <v>3469</v>
      </c>
      <c r="Q2765" s="23" t="s">
        <v>3473</v>
      </c>
      <c r="R2765" s="23" t="str">
        <f t="shared" si="347"/>
        <v>OK-Canadian-12N-9W-16</v>
      </c>
      <c r="S2765" s="23" t="str">
        <f t="shared" si="344"/>
        <v>12N-9W-16</v>
      </c>
      <c r="T2765" s="23" t="str">
        <f t="shared" si="345"/>
        <v>12</v>
      </c>
      <c r="U2765" s="23" t="str">
        <f t="shared" si="348"/>
        <v>N</v>
      </c>
      <c r="V2765" s="23" t="str">
        <f t="shared" si="346"/>
        <v>9</v>
      </c>
      <c r="W2765" s="23" t="str">
        <f t="shared" si="349"/>
        <v>W</v>
      </c>
      <c r="X2765" s="23" t="str">
        <f t="shared" si="350"/>
        <v>OK</v>
      </c>
      <c r="Y2765" s="184" t="str">
        <f t="shared" si="351"/>
        <v>L0009828</v>
      </c>
      <c r="Z2765" s="28"/>
      <c r="AA2765" s="28"/>
      <c r="AB2765" s="23"/>
    </row>
    <row r="2766" spans="1:28" ht="15">
      <c r="A2766" s="2" t="s">
        <v>9187</v>
      </c>
      <c r="B2766" s="23" t="s">
        <v>3475</v>
      </c>
      <c r="C2766" s="2" t="s">
        <v>14</v>
      </c>
      <c r="D2766" s="23" t="s">
        <v>2887</v>
      </c>
      <c r="E2766" s="23" t="s">
        <v>1502</v>
      </c>
      <c r="F2766" s="23" t="s">
        <v>15</v>
      </c>
      <c r="G2766" s="23" t="s">
        <v>3477</v>
      </c>
      <c r="H2766" s="86" t="s">
        <v>3539</v>
      </c>
      <c r="I2766" s="2" t="s">
        <v>16</v>
      </c>
      <c r="J2766" s="81">
        <v>87.13</v>
      </c>
      <c r="K2766" s="76">
        <v>3.71</v>
      </c>
      <c r="L2766" s="80">
        <v>0.1875</v>
      </c>
      <c r="M2766" s="78">
        <v>45081</v>
      </c>
      <c r="N2766" s="96" t="s">
        <v>6240</v>
      </c>
      <c r="O2766" s="23" t="s">
        <v>538</v>
      </c>
      <c r="P2766" s="23" t="s">
        <v>3469</v>
      </c>
      <c r="Q2766" s="23" t="s">
        <v>3473</v>
      </c>
      <c r="R2766" s="23" t="str">
        <f t="shared" si="347"/>
        <v>OK-Canadian-12N-9W-16</v>
      </c>
      <c r="S2766" s="23" t="str">
        <f t="shared" si="344"/>
        <v>12N-9W-16</v>
      </c>
      <c r="T2766" s="23" t="str">
        <f t="shared" si="345"/>
        <v>12</v>
      </c>
      <c r="U2766" s="23" t="str">
        <f t="shared" si="348"/>
        <v>N</v>
      </c>
      <c r="V2766" s="23" t="str">
        <f t="shared" si="346"/>
        <v>9</v>
      </c>
      <c r="W2766" s="23" t="str">
        <f t="shared" si="349"/>
        <v>W</v>
      </c>
      <c r="X2766" s="23" t="str">
        <f t="shared" si="350"/>
        <v>OK</v>
      </c>
      <c r="Y2766" s="184" t="str">
        <f t="shared" si="351"/>
        <v>L0009829</v>
      </c>
      <c r="Z2766" s="28"/>
      <c r="AA2766" s="28"/>
      <c r="AB2766" s="23"/>
    </row>
    <row r="2767" spans="1:28" ht="15">
      <c r="A2767" s="2" t="s">
        <v>9188</v>
      </c>
      <c r="B2767" s="23" t="s">
        <v>3475</v>
      </c>
      <c r="C2767" s="2" t="s">
        <v>14</v>
      </c>
      <c r="D2767" s="23" t="s">
        <v>2888</v>
      </c>
      <c r="E2767" s="23" t="s">
        <v>2552</v>
      </c>
      <c r="F2767" s="23" t="s">
        <v>15</v>
      </c>
      <c r="G2767" s="23" t="s">
        <v>3477</v>
      </c>
      <c r="H2767" s="86" t="s">
        <v>3539</v>
      </c>
      <c r="I2767" s="2" t="s">
        <v>16</v>
      </c>
      <c r="J2767" s="81">
        <v>41.53</v>
      </c>
      <c r="K2767" s="76">
        <v>1</v>
      </c>
      <c r="L2767" s="80">
        <v>0.2</v>
      </c>
      <c r="M2767" s="78">
        <v>42077</v>
      </c>
      <c r="N2767" s="96" t="s">
        <v>6241</v>
      </c>
      <c r="O2767" s="23" t="s">
        <v>538</v>
      </c>
      <c r="P2767" s="23" t="s">
        <v>3469</v>
      </c>
      <c r="Q2767" s="23" t="s">
        <v>3473</v>
      </c>
      <c r="R2767" s="23" t="str">
        <f t="shared" si="347"/>
        <v>OK-Canadian-12N-9W-16</v>
      </c>
      <c r="S2767" s="23" t="str">
        <f t="shared" si="344"/>
        <v>12N-9W-16</v>
      </c>
      <c r="T2767" s="23" t="str">
        <f t="shared" si="345"/>
        <v>12</v>
      </c>
      <c r="U2767" s="23" t="str">
        <f t="shared" si="348"/>
        <v>N</v>
      </c>
      <c r="V2767" s="23" t="str">
        <f t="shared" si="346"/>
        <v>9</v>
      </c>
      <c r="W2767" s="23" t="str">
        <f t="shared" si="349"/>
        <v>W</v>
      </c>
      <c r="X2767" s="23" t="str">
        <f t="shared" si="350"/>
        <v>OK</v>
      </c>
      <c r="Y2767" s="184" t="str">
        <f t="shared" si="351"/>
        <v>L0009830</v>
      </c>
      <c r="Z2767" s="28"/>
      <c r="AA2767" s="28"/>
      <c r="AB2767" s="23"/>
    </row>
    <row r="2768" spans="1:28" ht="15">
      <c r="A2768" s="23" t="s">
        <v>9189</v>
      </c>
      <c r="B2768" s="23" t="s">
        <v>3475</v>
      </c>
      <c r="C2768" s="2" t="s">
        <v>14</v>
      </c>
      <c r="D2768" s="23" t="s">
        <v>2889</v>
      </c>
      <c r="E2768" s="2" t="s">
        <v>774</v>
      </c>
      <c r="F2768" s="23" t="s">
        <v>15</v>
      </c>
      <c r="G2768" s="23" t="s">
        <v>3477</v>
      </c>
      <c r="H2768" s="86" t="s">
        <v>3539</v>
      </c>
      <c r="I2768" s="2" t="s">
        <v>16</v>
      </c>
      <c r="J2768" s="81">
        <v>163.47999999999999</v>
      </c>
      <c r="K2768" s="76">
        <v>1.38</v>
      </c>
      <c r="L2768" s="80">
        <v>0.1875</v>
      </c>
      <c r="M2768" s="78">
        <v>42100</v>
      </c>
      <c r="N2768" s="96" t="s">
        <v>6242</v>
      </c>
      <c r="O2768" s="23" t="s">
        <v>538</v>
      </c>
      <c r="P2768" s="23" t="s">
        <v>3469</v>
      </c>
      <c r="Q2768" s="23" t="s">
        <v>3473</v>
      </c>
      <c r="R2768" s="23" t="str">
        <f t="shared" si="347"/>
        <v>OK-Canadian-12N-9W-16</v>
      </c>
      <c r="S2768" s="23" t="str">
        <f t="shared" si="344"/>
        <v>12N-9W-16</v>
      </c>
      <c r="T2768" s="23" t="str">
        <f t="shared" si="345"/>
        <v>12</v>
      </c>
      <c r="U2768" s="23" t="str">
        <f t="shared" si="348"/>
        <v>N</v>
      </c>
      <c r="V2768" s="23" t="str">
        <f t="shared" si="346"/>
        <v>9</v>
      </c>
      <c r="W2768" s="23" t="str">
        <f t="shared" si="349"/>
        <v>W</v>
      </c>
      <c r="X2768" s="23" t="str">
        <f t="shared" si="350"/>
        <v>OK</v>
      </c>
      <c r="Y2768" s="184" t="str">
        <f t="shared" si="351"/>
        <v>L0009831</v>
      </c>
      <c r="Z2768" s="28"/>
      <c r="AA2768" s="28"/>
      <c r="AB2768" s="23"/>
    </row>
    <row r="2769" spans="1:28" ht="15">
      <c r="A2769" s="2" t="s">
        <v>9190</v>
      </c>
      <c r="B2769" s="23" t="s">
        <v>3475</v>
      </c>
      <c r="C2769" s="2" t="s">
        <v>14</v>
      </c>
      <c r="D2769" s="23" t="s">
        <v>2890</v>
      </c>
      <c r="E2769" s="23" t="s">
        <v>2147</v>
      </c>
      <c r="F2769" s="23" t="s">
        <v>15</v>
      </c>
      <c r="G2769" s="23" t="s">
        <v>3477</v>
      </c>
      <c r="H2769" s="86" t="s">
        <v>3539</v>
      </c>
      <c r="I2769" s="2" t="s">
        <v>16</v>
      </c>
      <c r="J2769" s="81">
        <v>162.58000000000001</v>
      </c>
      <c r="K2769" s="76">
        <v>3.33</v>
      </c>
      <c r="L2769" s="80">
        <v>0.2</v>
      </c>
      <c r="M2769" s="78">
        <v>42535</v>
      </c>
      <c r="N2769" s="96" t="s">
        <v>6243</v>
      </c>
      <c r="O2769" s="23" t="s">
        <v>1930</v>
      </c>
      <c r="P2769" s="23" t="s">
        <v>3469</v>
      </c>
      <c r="Q2769" s="23" t="s">
        <v>3473</v>
      </c>
      <c r="R2769" s="23" t="str">
        <f t="shared" si="347"/>
        <v>OK-Canadian-12N-9W-27</v>
      </c>
      <c r="S2769" s="23" t="str">
        <f t="shared" si="344"/>
        <v>12N-9W-27</v>
      </c>
      <c r="T2769" s="23" t="str">
        <f t="shared" si="345"/>
        <v>12</v>
      </c>
      <c r="U2769" s="23" t="str">
        <f t="shared" si="348"/>
        <v>N</v>
      </c>
      <c r="V2769" s="23" t="str">
        <f t="shared" si="346"/>
        <v>9</v>
      </c>
      <c r="W2769" s="23" t="str">
        <f t="shared" si="349"/>
        <v>W</v>
      </c>
      <c r="X2769" s="23" t="str">
        <f t="shared" si="350"/>
        <v>OK</v>
      </c>
      <c r="Y2769" s="184" t="str">
        <f t="shared" si="351"/>
        <v>L0009832</v>
      </c>
      <c r="Z2769" s="28"/>
      <c r="AA2769" s="28"/>
      <c r="AB2769" s="23"/>
    </row>
    <row r="2770" spans="1:28" ht="15">
      <c r="A2770" s="2" t="s">
        <v>9191</v>
      </c>
      <c r="B2770" s="23" t="s">
        <v>3475</v>
      </c>
      <c r="C2770" s="2" t="s">
        <v>14</v>
      </c>
      <c r="D2770" s="23" t="s">
        <v>799</v>
      </c>
      <c r="E2770" s="23" t="s">
        <v>2207</v>
      </c>
      <c r="F2770" s="23" t="s">
        <v>15</v>
      </c>
      <c r="G2770" s="23" t="s">
        <v>3477</v>
      </c>
      <c r="H2770" s="86" t="s">
        <v>3539</v>
      </c>
      <c r="I2770" s="2" t="s">
        <v>16</v>
      </c>
      <c r="J2770" s="81">
        <v>440.51</v>
      </c>
      <c r="K2770" s="76">
        <v>45.13</v>
      </c>
      <c r="L2770" s="80">
        <v>0.1875</v>
      </c>
      <c r="M2770" s="78">
        <v>45034</v>
      </c>
      <c r="N2770" s="96" t="s">
        <v>6244</v>
      </c>
      <c r="O2770" s="23" t="s">
        <v>1933</v>
      </c>
      <c r="P2770" s="23" t="s">
        <v>3466</v>
      </c>
      <c r="Q2770" s="23" t="s">
        <v>3473</v>
      </c>
      <c r="R2770" s="23" t="str">
        <f t="shared" si="347"/>
        <v>OK-Canadian-16N-9W-23</v>
      </c>
      <c r="S2770" s="23" t="str">
        <f t="shared" si="344"/>
        <v>16N-9W-23</v>
      </c>
      <c r="T2770" s="23" t="str">
        <f t="shared" si="345"/>
        <v>16</v>
      </c>
      <c r="U2770" s="23" t="str">
        <f t="shared" si="348"/>
        <v>N</v>
      </c>
      <c r="V2770" s="23" t="str">
        <f t="shared" si="346"/>
        <v>9</v>
      </c>
      <c r="W2770" s="23" t="str">
        <f t="shared" si="349"/>
        <v>W</v>
      </c>
      <c r="X2770" s="23" t="str">
        <f t="shared" si="350"/>
        <v>OK</v>
      </c>
      <c r="Y2770" s="184" t="str">
        <f t="shared" si="351"/>
        <v>L0009833</v>
      </c>
      <c r="Z2770" s="28"/>
      <c r="AA2770" s="28"/>
      <c r="AB2770" s="23"/>
    </row>
    <row r="2771" spans="1:28" ht="15">
      <c r="A2771" s="23" t="s">
        <v>9192</v>
      </c>
      <c r="B2771" s="23" t="s">
        <v>3475</v>
      </c>
      <c r="C2771" s="2" t="s">
        <v>14</v>
      </c>
      <c r="D2771" s="23" t="s">
        <v>2891</v>
      </c>
      <c r="E2771" s="2" t="s">
        <v>122</v>
      </c>
      <c r="F2771" s="23" t="s">
        <v>15</v>
      </c>
      <c r="G2771" s="23" t="s">
        <v>3477</v>
      </c>
      <c r="H2771" s="86" t="s">
        <v>3539</v>
      </c>
      <c r="I2771" s="2" t="s">
        <v>16</v>
      </c>
      <c r="J2771" s="81">
        <v>36.06</v>
      </c>
      <c r="K2771" s="76">
        <v>5</v>
      </c>
      <c r="L2771" s="80">
        <v>0.1875</v>
      </c>
      <c r="M2771" s="78">
        <v>42077</v>
      </c>
      <c r="N2771" s="96" t="s">
        <v>6220</v>
      </c>
      <c r="O2771" s="23" t="s">
        <v>538</v>
      </c>
      <c r="P2771" s="23" t="s">
        <v>3469</v>
      </c>
      <c r="Q2771" s="23" t="s">
        <v>3473</v>
      </c>
      <c r="R2771" s="23" t="str">
        <f t="shared" si="347"/>
        <v>OK-Canadian-12N-9W-16</v>
      </c>
      <c r="S2771" s="23" t="str">
        <f t="shared" si="344"/>
        <v>12N-9W-16</v>
      </c>
      <c r="T2771" s="23" t="str">
        <f t="shared" si="345"/>
        <v>12</v>
      </c>
      <c r="U2771" s="23" t="str">
        <f t="shared" si="348"/>
        <v>N</v>
      </c>
      <c r="V2771" s="23" t="str">
        <f t="shared" si="346"/>
        <v>9</v>
      </c>
      <c r="W2771" s="23" t="str">
        <f t="shared" si="349"/>
        <v>W</v>
      </c>
      <c r="X2771" s="23" t="str">
        <f t="shared" si="350"/>
        <v>OK</v>
      </c>
      <c r="Y2771" s="184" t="str">
        <f t="shared" si="351"/>
        <v>L0009834</v>
      </c>
      <c r="Z2771" s="28"/>
      <c r="AA2771" s="28"/>
      <c r="AB2771" s="23"/>
    </row>
    <row r="2772" spans="1:28" ht="15">
      <c r="A2772" s="2" t="s">
        <v>9193</v>
      </c>
      <c r="B2772" s="23" t="s">
        <v>3475</v>
      </c>
      <c r="C2772" s="2" t="s">
        <v>14</v>
      </c>
      <c r="D2772" s="23" t="s">
        <v>2892</v>
      </c>
      <c r="E2772" s="23" t="s">
        <v>2404</v>
      </c>
      <c r="F2772" s="23" t="s">
        <v>15</v>
      </c>
      <c r="G2772" s="23" t="s">
        <v>3477</v>
      </c>
      <c r="H2772" s="86" t="s">
        <v>3539</v>
      </c>
      <c r="I2772" s="2" t="s">
        <v>16</v>
      </c>
      <c r="J2772" s="81">
        <v>78.7</v>
      </c>
      <c r="K2772" s="76">
        <v>0.25</v>
      </c>
      <c r="L2772" s="80">
        <v>0.2</v>
      </c>
      <c r="M2772" s="78">
        <v>42100</v>
      </c>
      <c r="N2772" s="96" t="s">
        <v>6245</v>
      </c>
      <c r="O2772" s="23" t="s">
        <v>538</v>
      </c>
      <c r="P2772" s="23" t="s">
        <v>3469</v>
      </c>
      <c r="Q2772" s="23" t="s">
        <v>3473</v>
      </c>
      <c r="R2772" s="23" t="str">
        <f t="shared" si="347"/>
        <v>OK-Canadian-12N-9W-16</v>
      </c>
      <c r="S2772" s="23" t="str">
        <f t="shared" si="344"/>
        <v>12N-9W-16</v>
      </c>
      <c r="T2772" s="23" t="str">
        <f t="shared" si="345"/>
        <v>12</v>
      </c>
      <c r="U2772" s="23" t="str">
        <f t="shared" si="348"/>
        <v>N</v>
      </c>
      <c r="V2772" s="23" t="str">
        <f t="shared" si="346"/>
        <v>9</v>
      </c>
      <c r="W2772" s="23" t="str">
        <f t="shared" si="349"/>
        <v>W</v>
      </c>
      <c r="X2772" s="23" t="str">
        <f t="shared" si="350"/>
        <v>OK</v>
      </c>
      <c r="Y2772" s="184" t="str">
        <f t="shared" si="351"/>
        <v>L0009835</v>
      </c>
      <c r="Z2772" s="28"/>
      <c r="AA2772" s="28"/>
      <c r="AB2772" s="23"/>
    </row>
    <row r="2773" spans="1:28" ht="15">
      <c r="A2773" s="2" t="s">
        <v>9194</v>
      </c>
      <c r="B2773" s="23" t="s">
        <v>3475</v>
      </c>
      <c r="C2773" s="2" t="s">
        <v>14</v>
      </c>
      <c r="D2773" s="23" t="s">
        <v>2893</v>
      </c>
      <c r="E2773" s="2" t="s">
        <v>995</v>
      </c>
      <c r="F2773" s="23" t="s">
        <v>15</v>
      </c>
      <c r="G2773" s="23" t="s">
        <v>3477</v>
      </c>
      <c r="H2773" s="86" t="s">
        <v>3539</v>
      </c>
      <c r="I2773" s="2" t="s">
        <v>16</v>
      </c>
      <c r="J2773" s="81">
        <v>166.38</v>
      </c>
      <c r="K2773" s="76">
        <v>3.33</v>
      </c>
      <c r="L2773" s="80">
        <v>0.2</v>
      </c>
      <c r="M2773" s="78">
        <v>42564</v>
      </c>
      <c r="N2773" s="96" t="s">
        <v>6246</v>
      </c>
      <c r="O2773" s="23" t="s">
        <v>1930</v>
      </c>
      <c r="P2773" s="23" t="s">
        <v>3469</v>
      </c>
      <c r="Q2773" s="23" t="s">
        <v>3473</v>
      </c>
      <c r="R2773" s="23" t="str">
        <f t="shared" si="347"/>
        <v>OK-Canadian-12N-9W-27</v>
      </c>
      <c r="S2773" s="23" t="str">
        <f t="shared" si="344"/>
        <v>12N-9W-27</v>
      </c>
      <c r="T2773" s="23" t="str">
        <f t="shared" si="345"/>
        <v>12</v>
      </c>
      <c r="U2773" s="23" t="str">
        <f t="shared" si="348"/>
        <v>N</v>
      </c>
      <c r="V2773" s="23" t="str">
        <f t="shared" si="346"/>
        <v>9</v>
      </c>
      <c r="W2773" s="23" t="str">
        <f t="shared" si="349"/>
        <v>W</v>
      </c>
      <c r="X2773" s="23" t="str">
        <f t="shared" si="350"/>
        <v>OK</v>
      </c>
      <c r="Y2773" s="184" t="str">
        <f t="shared" si="351"/>
        <v>L0009836</v>
      </c>
      <c r="Z2773" s="28"/>
      <c r="AA2773" s="28"/>
      <c r="AB2773" s="23"/>
    </row>
    <row r="2774" spans="1:28" ht="15">
      <c r="A2774" s="23" t="s">
        <v>9195</v>
      </c>
      <c r="B2774" s="23" t="s">
        <v>3475</v>
      </c>
      <c r="C2774" s="2" t="s">
        <v>14</v>
      </c>
      <c r="D2774" s="23" t="s">
        <v>2894</v>
      </c>
      <c r="E2774" s="2" t="s">
        <v>723</v>
      </c>
      <c r="F2774" s="23" t="s">
        <v>15</v>
      </c>
      <c r="G2774" s="23" t="s">
        <v>3477</v>
      </c>
      <c r="H2774" s="86" t="s">
        <v>3539</v>
      </c>
      <c r="I2774" s="2" t="s">
        <v>16</v>
      </c>
      <c r="J2774" s="81">
        <v>39.81</v>
      </c>
      <c r="K2774" s="76">
        <v>0.63</v>
      </c>
      <c r="L2774" s="80">
        <v>0.2</v>
      </c>
      <c r="M2774" s="78">
        <v>45055</v>
      </c>
      <c r="N2774" s="96" t="s">
        <v>6247</v>
      </c>
      <c r="O2774" s="23" t="s">
        <v>1930</v>
      </c>
      <c r="P2774" s="23" t="s">
        <v>3469</v>
      </c>
      <c r="Q2774" s="23" t="s">
        <v>3473</v>
      </c>
      <c r="R2774" s="23" t="str">
        <f t="shared" si="347"/>
        <v>OK-Canadian-12N-9W-27</v>
      </c>
      <c r="S2774" s="23" t="str">
        <f t="shared" si="344"/>
        <v>12N-9W-27</v>
      </c>
      <c r="T2774" s="23" t="str">
        <f t="shared" si="345"/>
        <v>12</v>
      </c>
      <c r="U2774" s="23" t="str">
        <f t="shared" si="348"/>
        <v>N</v>
      </c>
      <c r="V2774" s="23" t="str">
        <f t="shared" si="346"/>
        <v>9</v>
      </c>
      <c r="W2774" s="23" t="str">
        <f t="shared" si="349"/>
        <v>W</v>
      </c>
      <c r="X2774" s="23" t="str">
        <f t="shared" si="350"/>
        <v>OK</v>
      </c>
      <c r="Y2774" s="184" t="str">
        <f t="shared" si="351"/>
        <v>L0009837</v>
      </c>
      <c r="Z2774" s="28"/>
      <c r="AA2774" s="28"/>
      <c r="AB2774" s="23"/>
    </row>
    <row r="2775" spans="1:28" ht="15">
      <c r="A2775" s="2" t="s">
        <v>9196</v>
      </c>
      <c r="B2775" s="23" t="s">
        <v>3475</v>
      </c>
      <c r="C2775" s="2" t="s">
        <v>14</v>
      </c>
      <c r="D2775" s="23" t="s">
        <v>2895</v>
      </c>
      <c r="E2775" s="2" t="s">
        <v>616</v>
      </c>
      <c r="F2775" s="23" t="s">
        <v>15</v>
      </c>
      <c r="G2775" s="23" t="s">
        <v>3477</v>
      </c>
      <c r="H2775" s="86" t="s">
        <v>3539</v>
      </c>
      <c r="I2775" s="2" t="s">
        <v>16</v>
      </c>
      <c r="J2775" s="81">
        <v>111.31</v>
      </c>
      <c r="K2775" s="76">
        <v>60</v>
      </c>
      <c r="L2775" s="80">
        <v>0.1875</v>
      </c>
      <c r="M2775" s="78">
        <v>42092</v>
      </c>
      <c r="N2775" s="96" t="s">
        <v>6248</v>
      </c>
      <c r="O2775" s="23" t="s">
        <v>1988</v>
      </c>
      <c r="P2775" s="23" t="s">
        <v>3469</v>
      </c>
      <c r="Q2775" s="23" t="s">
        <v>3473</v>
      </c>
      <c r="R2775" s="23" t="str">
        <f t="shared" si="347"/>
        <v>OK-Canadian-12N-9W-35</v>
      </c>
      <c r="S2775" s="23" t="str">
        <f t="shared" si="344"/>
        <v>12N-9W-35</v>
      </c>
      <c r="T2775" s="23" t="str">
        <f t="shared" si="345"/>
        <v>12</v>
      </c>
      <c r="U2775" s="23" t="str">
        <f t="shared" si="348"/>
        <v>N</v>
      </c>
      <c r="V2775" s="23" t="str">
        <f t="shared" si="346"/>
        <v>9</v>
      </c>
      <c r="W2775" s="23" t="str">
        <f t="shared" si="349"/>
        <v>W</v>
      </c>
      <c r="X2775" s="23" t="str">
        <f t="shared" si="350"/>
        <v>OK</v>
      </c>
      <c r="Y2775" s="184" t="str">
        <f t="shared" si="351"/>
        <v>L0009838</v>
      </c>
      <c r="Z2775" s="28"/>
      <c r="AA2775" s="28"/>
      <c r="AB2775" s="23"/>
    </row>
    <row r="2776" spans="1:28" ht="15">
      <c r="A2776" s="2" t="s">
        <v>9197</v>
      </c>
      <c r="B2776" s="2" t="s">
        <v>3475</v>
      </c>
      <c r="C2776" s="2" t="s">
        <v>14</v>
      </c>
      <c r="D2776" s="23" t="s">
        <v>2896</v>
      </c>
      <c r="E2776" s="2" t="s">
        <v>354</v>
      </c>
      <c r="F2776" s="23" t="s">
        <v>15</v>
      </c>
      <c r="G2776" s="23" t="s">
        <v>3477</v>
      </c>
      <c r="H2776" s="23" t="s">
        <v>3539</v>
      </c>
      <c r="I2776" s="2" t="s">
        <v>16</v>
      </c>
      <c r="J2776" s="81">
        <v>39.799999999999997</v>
      </c>
      <c r="K2776" s="76">
        <v>20</v>
      </c>
      <c r="L2776" s="80">
        <v>0.1875</v>
      </c>
      <c r="M2776" s="78">
        <v>42106</v>
      </c>
      <c r="N2776" s="105" t="s">
        <v>6249</v>
      </c>
      <c r="O2776" s="23" t="s">
        <v>1988</v>
      </c>
      <c r="P2776" s="23" t="s">
        <v>3469</v>
      </c>
      <c r="Q2776" s="23" t="s">
        <v>3473</v>
      </c>
      <c r="R2776" s="23" t="str">
        <f t="shared" si="347"/>
        <v>OK-Canadian-12N-9W-35</v>
      </c>
      <c r="S2776" s="23" t="str">
        <f t="shared" si="344"/>
        <v>12N-9W-35</v>
      </c>
      <c r="T2776" s="23" t="str">
        <f t="shared" si="345"/>
        <v>12</v>
      </c>
      <c r="U2776" s="23" t="str">
        <f t="shared" si="348"/>
        <v>N</v>
      </c>
      <c r="V2776" s="23" t="str">
        <f t="shared" si="346"/>
        <v>9</v>
      </c>
      <c r="W2776" s="23" t="str">
        <f t="shared" si="349"/>
        <v>W</v>
      </c>
      <c r="X2776" s="23" t="str">
        <f t="shared" si="350"/>
        <v>OK</v>
      </c>
      <c r="Y2776" s="184" t="str">
        <f t="shared" si="351"/>
        <v>L0009839</v>
      </c>
      <c r="Z2776" s="28"/>
      <c r="AA2776" s="28"/>
      <c r="AB2776" s="23"/>
    </row>
    <row r="2777" spans="1:28" ht="30">
      <c r="A2777" s="23" t="s">
        <v>9198</v>
      </c>
      <c r="B2777" s="23" t="s">
        <v>3475</v>
      </c>
      <c r="C2777" s="2" t="s">
        <v>14</v>
      </c>
      <c r="D2777" s="23" t="s">
        <v>2897</v>
      </c>
      <c r="E2777" s="2" t="s">
        <v>215</v>
      </c>
      <c r="F2777" s="23" t="s">
        <v>15</v>
      </c>
      <c r="G2777" s="23" t="s">
        <v>3477</v>
      </c>
      <c r="H2777" s="86" t="s">
        <v>3527</v>
      </c>
      <c r="I2777" s="2" t="s">
        <v>16</v>
      </c>
      <c r="J2777" s="81">
        <v>43.31</v>
      </c>
      <c r="K2777" s="76">
        <v>0.43540000000000001</v>
      </c>
      <c r="L2777" s="80"/>
      <c r="M2777" s="78">
        <v>42586</v>
      </c>
      <c r="N2777" s="105" t="s">
        <v>6250</v>
      </c>
      <c r="O2777" s="23" t="s">
        <v>177</v>
      </c>
      <c r="P2777" s="23" t="s">
        <v>3465</v>
      </c>
      <c r="Q2777" s="23" t="s">
        <v>3471</v>
      </c>
      <c r="R2777" s="23" t="str">
        <f t="shared" si="347"/>
        <v>OK-Canadian-15N-7W-18</v>
      </c>
      <c r="S2777" s="23" t="str">
        <f t="shared" si="344"/>
        <v>15N-7W-18</v>
      </c>
      <c r="T2777" s="23" t="str">
        <f t="shared" si="345"/>
        <v>15</v>
      </c>
      <c r="U2777" s="23" t="str">
        <f t="shared" si="348"/>
        <v>N</v>
      </c>
      <c r="V2777" s="23" t="str">
        <f t="shared" si="346"/>
        <v>7</v>
      </c>
      <c r="W2777" s="23" t="str">
        <f t="shared" si="349"/>
        <v>W</v>
      </c>
      <c r="X2777" s="23" t="str">
        <f t="shared" si="350"/>
        <v>OK</v>
      </c>
      <c r="Y2777" s="184" t="str">
        <f t="shared" si="351"/>
        <v>L0009840</v>
      </c>
      <c r="Z2777" s="28"/>
      <c r="AA2777" s="28"/>
      <c r="AB2777" s="23"/>
    </row>
    <row r="2778" spans="1:28" ht="15">
      <c r="A2778" s="2" t="s">
        <v>9199</v>
      </c>
      <c r="B2778" s="23" t="s">
        <v>3475</v>
      </c>
      <c r="C2778" s="2" t="s">
        <v>14</v>
      </c>
      <c r="D2778" s="23" t="s">
        <v>2898</v>
      </c>
      <c r="E2778" s="2" t="s">
        <v>215</v>
      </c>
      <c r="F2778" s="23" t="s">
        <v>15</v>
      </c>
      <c r="G2778" s="23" t="s">
        <v>3477</v>
      </c>
      <c r="H2778" s="86" t="s">
        <v>3539</v>
      </c>
      <c r="I2778" s="2" t="s">
        <v>16</v>
      </c>
      <c r="J2778" s="81">
        <v>84.79</v>
      </c>
      <c r="K2778" s="76">
        <v>1</v>
      </c>
      <c r="L2778" s="80">
        <v>0.2</v>
      </c>
      <c r="M2778" s="78">
        <v>45007</v>
      </c>
      <c r="N2778" s="96" t="s">
        <v>6251</v>
      </c>
      <c r="O2778" s="23" t="s">
        <v>135</v>
      </c>
      <c r="P2778" s="23" t="s">
        <v>3465</v>
      </c>
      <c r="Q2778" s="23" t="s">
        <v>3472</v>
      </c>
      <c r="R2778" s="23" t="str">
        <f t="shared" si="347"/>
        <v>OK-Canadian-15N-8W-8</v>
      </c>
      <c r="S2778" s="23" t="str">
        <f t="shared" si="344"/>
        <v>15N-8W-8</v>
      </c>
      <c r="T2778" s="23" t="str">
        <f t="shared" si="345"/>
        <v>15</v>
      </c>
      <c r="U2778" s="23" t="str">
        <f t="shared" si="348"/>
        <v>N</v>
      </c>
      <c r="V2778" s="23" t="str">
        <f t="shared" si="346"/>
        <v>8</v>
      </c>
      <c r="W2778" s="23" t="str">
        <f t="shared" si="349"/>
        <v>W</v>
      </c>
      <c r="X2778" s="23" t="str">
        <f t="shared" si="350"/>
        <v>OK</v>
      </c>
      <c r="Y2778" s="184" t="str">
        <f t="shared" si="351"/>
        <v>L0009841</v>
      </c>
      <c r="Z2778" s="28"/>
      <c r="AA2778" s="28"/>
      <c r="AB2778" s="23"/>
    </row>
    <row r="2779" spans="1:28" ht="15">
      <c r="A2779" s="2" t="s">
        <v>9200</v>
      </c>
      <c r="B2779" s="23" t="s">
        <v>3475</v>
      </c>
      <c r="C2779" s="2" t="s">
        <v>14</v>
      </c>
      <c r="D2779" s="23" t="s">
        <v>2899</v>
      </c>
      <c r="E2779" s="2" t="s">
        <v>1396</v>
      </c>
      <c r="F2779" s="23" t="s">
        <v>15</v>
      </c>
      <c r="G2779" s="23" t="s">
        <v>3477</v>
      </c>
      <c r="H2779" s="86" t="s">
        <v>3539</v>
      </c>
      <c r="I2779" s="2" t="s">
        <v>16</v>
      </c>
      <c r="J2779" s="81">
        <v>119.35</v>
      </c>
      <c r="K2779" s="76">
        <v>5.5053999999999998</v>
      </c>
      <c r="L2779" s="80">
        <v>0.2</v>
      </c>
      <c r="M2779" s="78">
        <v>42094</v>
      </c>
      <c r="N2779" s="96" t="s">
        <v>6252</v>
      </c>
      <c r="O2779" s="23" t="s">
        <v>538</v>
      </c>
      <c r="P2779" s="23" t="s">
        <v>3469</v>
      </c>
      <c r="Q2779" s="23" t="s">
        <v>3473</v>
      </c>
      <c r="R2779" s="23" t="str">
        <f t="shared" si="347"/>
        <v>OK-Canadian-12N-9W-16</v>
      </c>
      <c r="S2779" s="23" t="str">
        <f t="shared" si="344"/>
        <v>12N-9W-16</v>
      </c>
      <c r="T2779" s="23" t="str">
        <f t="shared" si="345"/>
        <v>12</v>
      </c>
      <c r="U2779" s="23" t="str">
        <f t="shared" si="348"/>
        <v>N</v>
      </c>
      <c r="V2779" s="23" t="str">
        <f t="shared" si="346"/>
        <v>9</v>
      </c>
      <c r="W2779" s="23" t="str">
        <f t="shared" si="349"/>
        <v>W</v>
      </c>
      <c r="X2779" s="23" t="str">
        <f t="shared" si="350"/>
        <v>OK</v>
      </c>
      <c r="Y2779" s="184" t="str">
        <f t="shared" si="351"/>
        <v>L0009842</v>
      </c>
      <c r="Z2779" s="28"/>
      <c r="AA2779" s="28"/>
      <c r="AB2779" s="23"/>
    </row>
    <row r="2780" spans="1:28" ht="15">
      <c r="A2780" s="23" t="s">
        <v>9201</v>
      </c>
      <c r="B2780" s="23" t="s">
        <v>3475</v>
      </c>
      <c r="C2780" s="2" t="s">
        <v>14</v>
      </c>
      <c r="D2780" s="23" t="s">
        <v>2900</v>
      </c>
      <c r="E2780" s="23" t="s">
        <v>1777</v>
      </c>
      <c r="F2780" s="23" t="s">
        <v>15</v>
      </c>
      <c r="G2780" s="23" t="s">
        <v>3477</v>
      </c>
      <c r="H2780" s="86" t="s">
        <v>3539</v>
      </c>
      <c r="I2780" s="2" t="s">
        <v>16</v>
      </c>
      <c r="J2780" s="81">
        <v>41.81</v>
      </c>
      <c r="K2780" s="76">
        <v>0.33333000000000002</v>
      </c>
      <c r="L2780" s="80">
        <v>0.1875</v>
      </c>
      <c r="M2780" s="78">
        <v>42100</v>
      </c>
      <c r="N2780" s="96" t="s">
        <v>6253</v>
      </c>
      <c r="O2780" s="23" t="s">
        <v>538</v>
      </c>
      <c r="P2780" s="23" t="s">
        <v>3469</v>
      </c>
      <c r="Q2780" s="23" t="s">
        <v>3473</v>
      </c>
      <c r="R2780" s="23" t="str">
        <f t="shared" si="347"/>
        <v>OK-Canadian-12N-9W-16</v>
      </c>
      <c r="S2780" s="23" t="str">
        <f t="shared" si="344"/>
        <v>12N-9W-16</v>
      </c>
      <c r="T2780" s="23" t="str">
        <f t="shared" si="345"/>
        <v>12</v>
      </c>
      <c r="U2780" s="23" t="str">
        <f t="shared" si="348"/>
        <v>N</v>
      </c>
      <c r="V2780" s="23" t="str">
        <f t="shared" si="346"/>
        <v>9</v>
      </c>
      <c r="W2780" s="23" t="str">
        <f t="shared" si="349"/>
        <v>W</v>
      </c>
      <c r="X2780" s="23" t="str">
        <f t="shared" si="350"/>
        <v>OK</v>
      </c>
      <c r="Y2780" s="184" t="str">
        <f t="shared" si="351"/>
        <v>L0009843</v>
      </c>
      <c r="Z2780" s="28"/>
      <c r="AA2780" s="28"/>
      <c r="AB2780" s="23"/>
    </row>
    <row r="2781" spans="1:28" ht="15">
      <c r="A2781" s="2" t="s">
        <v>9202</v>
      </c>
      <c r="B2781" s="23" t="s">
        <v>3475</v>
      </c>
      <c r="C2781" s="2" t="s">
        <v>14</v>
      </c>
      <c r="D2781" s="23" t="s">
        <v>2901</v>
      </c>
      <c r="E2781" s="23" t="s">
        <v>1702</v>
      </c>
      <c r="F2781" s="23" t="s">
        <v>15</v>
      </c>
      <c r="G2781" s="23" t="s">
        <v>3477</v>
      </c>
      <c r="H2781" s="86" t="s">
        <v>3539</v>
      </c>
      <c r="I2781" s="2" t="s">
        <v>16</v>
      </c>
      <c r="J2781" s="81">
        <v>39.18</v>
      </c>
      <c r="K2781" s="76">
        <v>0.66666999999999998</v>
      </c>
      <c r="L2781" s="80">
        <v>0.2</v>
      </c>
      <c r="M2781" s="78">
        <v>42561</v>
      </c>
      <c r="N2781" s="96" t="s">
        <v>6254</v>
      </c>
      <c r="O2781" s="23" t="s">
        <v>538</v>
      </c>
      <c r="P2781" s="23" t="s">
        <v>3469</v>
      </c>
      <c r="Q2781" s="23" t="s">
        <v>3473</v>
      </c>
      <c r="R2781" s="23" t="str">
        <f t="shared" si="347"/>
        <v>OK-Canadian-12N-9W-16</v>
      </c>
      <c r="S2781" s="23" t="str">
        <f t="shared" si="344"/>
        <v>12N-9W-16</v>
      </c>
      <c r="T2781" s="23" t="str">
        <f t="shared" si="345"/>
        <v>12</v>
      </c>
      <c r="U2781" s="23" t="str">
        <f t="shared" si="348"/>
        <v>N</v>
      </c>
      <c r="V2781" s="23" t="str">
        <f t="shared" si="346"/>
        <v>9</v>
      </c>
      <c r="W2781" s="23" t="str">
        <f t="shared" si="349"/>
        <v>W</v>
      </c>
      <c r="X2781" s="23" t="str">
        <f t="shared" si="350"/>
        <v>OK</v>
      </c>
      <c r="Y2781" s="184" t="str">
        <f t="shared" si="351"/>
        <v>L0009844</v>
      </c>
      <c r="Z2781" s="28"/>
      <c r="AA2781" s="28"/>
      <c r="AB2781" s="23"/>
    </row>
    <row r="2782" spans="1:28" ht="15">
      <c r="A2782" s="2" t="s">
        <v>9203</v>
      </c>
      <c r="B2782" s="23" t="s">
        <v>3475</v>
      </c>
      <c r="C2782" s="2" t="s">
        <v>14</v>
      </c>
      <c r="D2782" s="23" t="s">
        <v>2902</v>
      </c>
      <c r="E2782" s="2" t="s">
        <v>122</v>
      </c>
      <c r="F2782" s="23" t="s">
        <v>15</v>
      </c>
      <c r="G2782" s="23" t="s">
        <v>3477</v>
      </c>
      <c r="H2782" s="86" t="s">
        <v>3539</v>
      </c>
      <c r="I2782" s="2" t="s">
        <v>16</v>
      </c>
      <c r="J2782" s="81">
        <v>73.02</v>
      </c>
      <c r="K2782" s="76">
        <v>13.33333</v>
      </c>
      <c r="L2782" s="80">
        <v>0.1875</v>
      </c>
      <c r="M2782" s="78">
        <v>45089</v>
      </c>
      <c r="N2782" s="96" t="s">
        <v>6255</v>
      </c>
      <c r="O2782" s="23" t="s">
        <v>863</v>
      </c>
      <c r="P2782" s="23" t="s">
        <v>3469</v>
      </c>
      <c r="Q2782" s="23" t="s">
        <v>3473</v>
      </c>
      <c r="R2782" s="23" t="str">
        <f t="shared" si="347"/>
        <v>OK-Canadian-12N-9W-21</v>
      </c>
      <c r="S2782" s="23" t="str">
        <f t="shared" si="344"/>
        <v>12N-9W-21</v>
      </c>
      <c r="T2782" s="23" t="str">
        <f t="shared" si="345"/>
        <v>12</v>
      </c>
      <c r="U2782" s="23" t="str">
        <f t="shared" si="348"/>
        <v>N</v>
      </c>
      <c r="V2782" s="23" t="str">
        <f t="shared" si="346"/>
        <v>9</v>
      </c>
      <c r="W2782" s="23" t="str">
        <f t="shared" si="349"/>
        <v>W</v>
      </c>
      <c r="X2782" s="23" t="str">
        <f t="shared" si="350"/>
        <v>OK</v>
      </c>
      <c r="Y2782" s="184" t="str">
        <f t="shared" si="351"/>
        <v>L0009845</v>
      </c>
      <c r="Z2782" s="28"/>
      <c r="AA2782" s="28"/>
      <c r="AB2782" s="23"/>
    </row>
    <row r="2783" spans="1:28" ht="15">
      <c r="A2783" s="23" t="s">
        <v>9204</v>
      </c>
      <c r="B2783" s="23" t="s">
        <v>3475</v>
      </c>
      <c r="C2783" s="2" t="s">
        <v>14</v>
      </c>
      <c r="D2783" s="23" t="s">
        <v>121</v>
      </c>
      <c r="E2783" s="2" t="s">
        <v>215</v>
      </c>
      <c r="F2783" s="23" t="s">
        <v>15</v>
      </c>
      <c r="G2783" s="23" t="s">
        <v>3477</v>
      </c>
      <c r="H2783" s="86" t="s">
        <v>3539</v>
      </c>
      <c r="I2783" s="2" t="s">
        <v>16</v>
      </c>
      <c r="J2783" s="81">
        <v>76.13</v>
      </c>
      <c r="K2783" s="76">
        <v>3.3332999999999999</v>
      </c>
      <c r="L2783" s="80">
        <v>0.2</v>
      </c>
      <c r="M2783" s="78">
        <v>42086</v>
      </c>
      <c r="N2783" s="96" t="s">
        <v>6256</v>
      </c>
      <c r="O2783" s="23" t="s">
        <v>863</v>
      </c>
      <c r="P2783" s="23" t="s">
        <v>3469</v>
      </c>
      <c r="Q2783" s="23" t="s">
        <v>3473</v>
      </c>
      <c r="R2783" s="23" t="str">
        <f t="shared" si="347"/>
        <v>OK-Canadian-12N-9W-21</v>
      </c>
      <c r="S2783" s="23" t="str">
        <f t="shared" si="344"/>
        <v>12N-9W-21</v>
      </c>
      <c r="T2783" s="23" t="str">
        <f t="shared" si="345"/>
        <v>12</v>
      </c>
      <c r="U2783" s="23" t="str">
        <f t="shared" si="348"/>
        <v>N</v>
      </c>
      <c r="V2783" s="23" t="str">
        <f t="shared" si="346"/>
        <v>9</v>
      </c>
      <c r="W2783" s="23" t="str">
        <f t="shared" si="349"/>
        <v>W</v>
      </c>
      <c r="X2783" s="23" t="str">
        <f t="shared" si="350"/>
        <v>OK</v>
      </c>
      <c r="Y2783" s="184" t="str">
        <f t="shared" si="351"/>
        <v>L0009846</v>
      </c>
      <c r="Z2783" s="28"/>
      <c r="AA2783" s="28"/>
      <c r="AB2783" s="23"/>
    </row>
    <row r="2784" spans="1:28" ht="15">
      <c r="A2784" s="2" t="s">
        <v>9205</v>
      </c>
      <c r="B2784" s="23" t="s">
        <v>3475</v>
      </c>
      <c r="C2784" s="2" t="s">
        <v>14</v>
      </c>
      <c r="D2784" s="23" t="s">
        <v>2903</v>
      </c>
      <c r="E2784" s="23" t="s">
        <v>1274</v>
      </c>
      <c r="F2784" s="23" t="s">
        <v>15</v>
      </c>
      <c r="G2784" s="23" t="s">
        <v>3477</v>
      </c>
      <c r="H2784" s="86" t="s">
        <v>3539</v>
      </c>
      <c r="I2784" s="2" t="s">
        <v>16</v>
      </c>
      <c r="J2784" s="81">
        <v>86.05</v>
      </c>
      <c r="K2784" s="76">
        <v>13.333299999999999</v>
      </c>
      <c r="L2784" s="80">
        <v>0.1875</v>
      </c>
      <c r="M2784" s="78">
        <v>42098</v>
      </c>
      <c r="N2784" s="96" t="s">
        <v>6257</v>
      </c>
      <c r="O2784" s="23" t="s">
        <v>863</v>
      </c>
      <c r="P2784" s="23" t="s">
        <v>3469</v>
      </c>
      <c r="Q2784" s="23" t="s">
        <v>3473</v>
      </c>
      <c r="R2784" s="23" t="str">
        <f t="shared" si="347"/>
        <v>OK-Canadian-12N-9W-21</v>
      </c>
      <c r="S2784" s="23" t="str">
        <f t="shared" si="344"/>
        <v>12N-9W-21</v>
      </c>
      <c r="T2784" s="23" t="str">
        <f t="shared" si="345"/>
        <v>12</v>
      </c>
      <c r="U2784" s="23" t="str">
        <f t="shared" si="348"/>
        <v>N</v>
      </c>
      <c r="V2784" s="23" t="str">
        <f t="shared" si="346"/>
        <v>9</v>
      </c>
      <c r="W2784" s="23" t="str">
        <f t="shared" si="349"/>
        <v>W</v>
      </c>
      <c r="X2784" s="23" t="str">
        <f t="shared" si="350"/>
        <v>OK</v>
      </c>
      <c r="Y2784" s="184" t="str">
        <f t="shared" si="351"/>
        <v>L0009847</v>
      </c>
      <c r="Z2784" s="28"/>
      <c r="AA2784" s="28"/>
      <c r="AB2784" s="23"/>
    </row>
    <row r="2785" spans="1:28" ht="15">
      <c r="A2785" s="2" t="s">
        <v>9206</v>
      </c>
      <c r="B2785" s="23" t="s">
        <v>3475</v>
      </c>
      <c r="C2785" s="2" t="s">
        <v>14</v>
      </c>
      <c r="D2785" s="23" t="s">
        <v>2904</v>
      </c>
      <c r="E2785" s="23" t="s">
        <v>3188</v>
      </c>
      <c r="F2785" s="23" t="s">
        <v>15</v>
      </c>
      <c r="G2785" s="23" t="s">
        <v>3477</v>
      </c>
      <c r="H2785" s="86" t="s">
        <v>3539</v>
      </c>
      <c r="I2785" s="2" t="s">
        <v>16</v>
      </c>
      <c r="J2785" s="81">
        <v>236.17</v>
      </c>
      <c r="K2785" s="76">
        <v>5</v>
      </c>
      <c r="L2785" s="80">
        <v>0.2</v>
      </c>
      <c r="M2785" s="78">
        <v>42569</v>
      </c>
      <c r="N2785" s="96" t="s">
        <v>6258</v>
      </c>
      <c r="O2785" s="23" t="s">
        <v>863</v>
      </c>
      <c r="P2785" s="23" t="s">
        <v>3469</v>
      </c>
      <c r="Q2785" s="23" t="s">
        <v>3473</v>
      </c>
      <c r="R2785" s="23" t="str">
        <f t="shared" si="347"/>
        <v>OK-Canadian-12N-9W-21</v>
      </c>
      <c r="S2785" s="23" t="str">
        <f t="shared" si="344"/>
        <v>12N-9W-21</v>
      </c>
      <c r="T2785" s="23" t="str">
        <f t="shared" si="345"/>
        <v>12</v>
      </c>
      <c r="U2785" s="23" t="str">
        <f t="shared" si="348"/>
        <v>N</v>
      </c>
      <c r="V2785" s="23" t="str">
        <f t="shared" si="346"/>
        <v>9</v>
      </c>
      <c r="W2785" s="23" t="str">
        <f t="shared" si="349"/>
        <v>W</v>
      </c>
      <c r="X2785" s="23" t="str">
        <f t="shared" si="350"/>
        <v>OK</v>
      </c>
      <c r="Y2785" s="184" t="str">
        <f t="shared" si="351"/>
        <v>L0009848</v>
      </c>
      <c r="Z2785" s="28"/>
      <c r="AA2785" s="28"/>
      <c r="AB2785" s="23"/>
    </row>
    <row r="2786" spans="1:28" ht="15">
      <c r="A2786" s="23" t="s">
        <v>9207</v>
      </c>
      <c r="B2786" s="23" t="s">
        <v>3475</v>
      </c>
      <c r="C2786" s="2" t="s">
        <v>14</v>
      </c>
      <c r="D2786" s="23" t="s">
        <v>2905</v>
      </c>
      <c r="E2786" s="23" t="s">
        <v>3063</v>
      </c>
      <c r="F2786" s="23" t="s">
        <v>15</v>
      </c>
      <c r="G2786" s="23" t="s">
        <v>3477</v>
      </c>
      <c r="H2786" s="86" t="s">
        <v>3539</v>
      </c>
      <c r="I2786" s="2" t="s">
        <v>16</v>
      </c>
      <c r="J2786" s="81">
        <v>157.69</v>
      </c>
      <c r="K2786" s="76">
        <v>11.66667</v>
      </c>
      <c r="L2786" s="80">
        <v>0.1875</v>
      </c>
      <c r="M2786" s="78">
        <v>45014</v>
      </c>
      <c r="N2786" s="96" t="s">
        <v>6259</v>
      </c>
      <c r="O2786" s="23" t="s">
        <v>368</v>
      </c>
      <c r="P2786" s="23" t="s">
        <v>3469</v>
      </c>
      <c r="Q2786" s="23" t="s">
        <v>3473</v>
      </c>
      <c r="R2786" s="23" t="str">
        <f t="shared" si="347"/>
        <v>OK-Canadian-12N-9W-22</v>
      </c>
      <c r="S2786" s="23" t="str">
        <f t="shared" si="344"/>
        <v>12N-9W-22</v>
      </c>
      <c r="T2786" s="23" t="str">
        <f t="shared" si="345"/>
        <v>12</v>
      </c>
      <c r="U2786" s="23" t="str">
        <f t="shared" si="348"/>
        <v>N</v>
      </c>
      <c r="V2786" s="23" t="str">
        <f t="shared" si="346"/>
        <v>9</v>
      </c>
      <c r="W2786" s="23" t="str">
        <f t="shared" si="349"/>
        <v>W</v>
      </c>
      <c r="X2786" s="23" t="str">
        <f t="shared" si="350"/>
        <v>OK</v>
      </c>
      <c r="Y2786" s="184" t="str">
        <f t="shared" si="351"/>
        <v>L0009849</v>
      </c>
      <c r="Z2786" s="28"/>
      <c r="AA2786" s="28"/>
      <c r="AB2786" s="23"/>
    </row>
    <row r="2787" spans="1:28" ht="15">
      <c r="A2787" s="2" t="s">
        <v>9208</v>
      </c>
      <c r="B2787" s="23" t="s">
        <v>3475</v>
      </c>
      <c r="C2787" s="2" t="s">
        <v>14</v>
      </c>
      <c r="D2787" s="23" t="s">
        <v>2906</v>
      </c>
      <c r="E2787" s="23" t="s">
        <v>1589</v>
      </c>
      <c r="F2787" s="23" t="s">
        <v>15</v>
      </c>
      <c r="G2787" s="23" t="s">
        <v>3478</v>
      </c>
      <c r="H2787" s="86" t="s">
        <v>3539</v>
      </c>
      <c r="I2787" s="2" t="s">
        <v>16</v>
      </c>
      <c r="J2787" s="81">
        <v>227.01</v>
      </c>
      <c r="K2787" s="76">
        <v>57.81</v>
      </c>
      <c r="L2787" s="80">
        <v>0.1875</v>
      </c>
      <c r="M2787" s="78">
        <v>42080</v>
      </c>
      <c r="N2787" s="96" t="s">
        <v>6260</v>
      </c>
      <c r="O2787" s="23" t="s">
        <v>280</v>
      </c>
      <c r="P2787" s="23" t="s">
        <v>3465</v>
      </c>
      <c r="Q2787" s="23" t="s">
        <v>3473</v>
      </c>
      <c r="R2787" s="23" t="str">
        <f t="shared" si="347"/>
        <v>OK-Oklahoma-15N-9W-14</v>
      </c>
      <c r="S2787" s="23" t="str">
        <f t="shared" si="344"/>
        <v>15N-9W-14</v>
      </c>
      <c r="T2787" s="23" t="str">
        <f t="shared" si="345"/>
        <v>15</v>
      </c>
      <c r="U2787" s="23" t="str">
        <f t="shared" si="348"/>
        <v>N</v>
      </c>
      <c r="V2787" s="23" t="str">
        <f t="shared" si="346"/>
        <v>9</v>
      </c>
      <c r="W2787" s="23" t="str">
        <f t="shared" si="349"/>
        <v>W</v>
      </c>
      <c r="X2787" s="23" t="str">
        <f t="shared" si="350"/>
        <v>OK</v>
      </c>
      <c r="Y2787" s="184" t="str">
        <f t="shared" si="351"/>
        <v>L0009850</v>
      </c>
      <c r="Z2787" s="28"/>
      <c r="AA2787" s="28"/>
      <c r="AB2787" s="23"/>
    </row>
    <row r="2788" spans="1:28" ht="15">
      <c r="A2788" s="2" t="s">
        <v>9209</v>
      </c>
      <c r="B2788" s="23" t="s">
        <v>3475</v>
      </c>
      <c r="C2788" s="2" t="s">
        <v>14</v>
      </c>
      <c r="D2788" s="23" t="s">
        <v>2907</v>
      </c>
      <c r="E2788" s="23" t="s">
        <v>2552</v>
      </c>
      <c r="F2788" s="23" t="s">
        <v>15</v>
      </c>
      <c r="G2788" s="23" t="s">
        <v>3477</v>
      </c>
      <c r="H2788" s="86" t="s">
        <v>3539</v>
      </c>
      <c r="I2788" s="2" t="s">
        <v>16</v>
      </c>
      <c r="J2788" s="81">
        <v>41.52</v>
      </c>
      <c r="K2788" s="76">
        <v>12.5</v>
      </c>
      <c r="L2788" s="80">
        <v>0.1875</v>
      </c>
      <c r="M2788" s="78">
        <v>42091</v>
      </c>
      <c r="N2788" s="96" t="s">
        <v>6261</v>
      </c>
      <c r="O2788" s="23" t="s">
        <v>538</v>
      </c>
      <c r="P2788" s="23" t="s">
        <v>3469</v>
      </c>
      <c r="Q2788" s="23" t="s">
        <v>3473</v>
      </c>
      <c r="R2788" s="23" t="str">
        <f t="shared" si="347"/>
        <v>OK-Canadian-12N-9W-16</v>
      </c>
      <c r="S2788" s="23" t="str">
        <f t="shared" si="344"/>
        <v>12N-9W-16</v>
      </c>
      <c r="T2788" s="23" t="str">
        <f t="shared" si="345"/>
        <v>12</v>
      </c>
      <c r="U2788" s="23" t="str">
        <f t="shared" si="348"/>
        <v>N</v>
      </c>
      <c r="V2788" s="23" t="str">
        <f t="shared" si="346"/>
        <v>9</v>
      </c>
      <c r="W2788" s="23" t="str">
        <f t="shared" si="349"/>
        <v>W</v>
      </c>
      <c r="X2788" s="23" t="str">
        <f t="shared" si="350"/>
        <v>OK</v>
      </c>
      <c r="Y2788" s="184" t="str">
        <f t="shared" si="351"/>
        <v>L0009851</v>
      </c>
      <c r="Z2788" s="28"/>
      <c r="AA2788" s="28"/>
      <c r="AB2788" s="23"/>
    </row>
    <row r="2789" spans="1:28" ht="15">
      <c r="A2789" s="23" t="s">
        <v>9210</v>
      </c>
      <c r="B2789" s="23" t="s">
        <v>3475</v>
      </c>
      <c r="C2789" s="2" t="s">
        <v>14</v>
      </c>
      <c r="D2789" s="23" t="s">
        <v>2295</v>
      </c>
      <c r="E2789" s="23" t="s">
        <v>1777</v>
      </c>
      <c r="F2789" s="23" t="s">
        <v>15</v>
      </c>
      <c r="G2789" s="23" t="s">
        <v>3477</v>
      </c>
      <c r="H2789" s="86" t="s">
        <v>3539</v>
      </c>
      <c r="I2789" s="2" t="s">
        <v>16</v>
      </c>
      <c r="J2789" s="81">
        <v>258.91000000000003</v>
      </c>
      <c r="K2789" s="76">
        <v>20</v>
      </c>
      <c r="L2789" s="80">
        <v>0.1875</v>
      </c>
      <c r="M2789" s="78">
        <v>42564</v>
      </c>
      <c r="N2789" s="96" t="s">
        <v>6262</v>
      </c>
      <c r="O2789" s="23" t="s">
        <v>863</v>
      </c>
      <c r="P2789" s="23" t="s">
        <v>3469</v>
      </c>
      <c r="Q2789" s="23" t="s">
        <v>3473</v>
      </c>
      <c r="R2789" s="23" t="str">
        <f t="shared" si="347"/>
        <v>OK-Canadian-12N-9W-21</v>
      </c>
      <c r="S2789" s="23" t="str">
        <f t="shared" si="344"/>
        <v>12N-9W-21</v>
      </c>
      <c r="T2789" s="23" t="str">
        <f t="shared" si="345"/>
        <v>12</v>
      </c>
      <c r="U2789" s="23" t="str">
        <f t="shared" si="348"/>
        <v>N</v>
      </c>
      <c r="V2789" s="23" t="str">
        <f t="shared" si="346"/>
        <v>9</v>
      </c>
      <c r="W2789" s="23" t="str">
        <f t="shared" si="349"/>
        <v>W</v>
      </c>
      <c r="X2789" s="23" t="str">
        <f t="shared" si="350"/>
        <v>OK</v>
      </c>
      <c r="Y2789" s="184" t="str">
        <f t="shared" si="351"/>
        <v>L0009852</v>
      </c>
      <c r="Z2789" s="28"/>
      <c r="AA2789" s="28"/>
      <c r="AB2789" s="23"/>
    </row>
    <row r="2790" spans="1:28" ht="15">
      <c r="A2790" s="2" t="s">
        <v>9211</v>
      </c>
      <c r="B2790" s="23" t="s">
        <v>3475</v>
      </c>
      <c r="C2790" s="2" t="s">
        <v>14</v>
      </c>
      <c r="D2790" s="23" t="s">
        <v>2908</v>
      </c>
      <c r="E2790" s="2" t="s">
        <v>1396</v>
      </c>
      <c r="F2790" s="23" t="s">
        <v>15</v>
      </c>
      <c r="G2790" s="23" t="s">
        <v>3477</v>
      </c>
      <c r="H2790" s="86" t="s">
        <v>3539</v>
      </c>
      <c r="I2790" s="2" t="s">
        <v>16</v>
      </c>
      <c r="J2790" s="81">
        <v>66.5</v>
      </c>
      <c r="K2790" s="76">
        <v>16.670000000000002</v>
      </c>
      <c r="L2790" s="80">
        <v>0.1875</v>
      </c>
      <c r="M2790" s="78">
        <v>45081</v>
      </c>
      <c r="N2790" s="96" t="s">
        <v>6263</v>
      </c>
      <c r="O2790" s="23" t="s">
        <v>538</v>
      </c>
      <c r="P2790" s="23" t="s">
        <v>3469</v>
      </c>
      <c r="Q2790" s="23" t="s">
        <v>3473</v>
      </c>
      <c r="R2790" s="23" t="str">
        <f t="shared" si="347"/>
        <v>OK-Canadian-12N-9W-16</v>
      </c>
      <c r="S2790" s="23" t="str">
        <f t="shared" si="344"/>
        <v>12N-9W-16</v>
      </c>
      <c r="T2790" s="23" t="str">
        <f t="shared" si="345"/>
        <v>12</v>
      </c>
      <c r="U2790" s="23" t="str">
        <f t="shared" si="348"/>
        <v>N</v>
      </c>
      <c r="V2790" s="23" t="str">
        <f t="shared" si="346"/>
        <v>9</v>
      </c>
      <c r="W2790" s="23" t="str">
        <f t="shared" si="349"/>
        <v>W</v>
      </c>
      <c r="X2790" s="23" t="str">
        <f t="shared" si="350"/>
        <v>OK</v>
      </c>
      <c r="Y2790" s="184" t="str">
        <f t="shared" si="351"/>
        <v>L0009853</v>
      </c>
      <c r="Z2790" s="28"/>
      <c r="AA2790" s="28"/>
      <c r="AB2790" s="23"/>
    </row>
    <row r="2791" spans="1:28" ht="15">
      <c r="A2791" s="2" t="s">
        <v>9212</v>
      </c>
      <c r="B2791" s="23" t="s">
        <v>3475</v>
      </c>
      <c r="C2791" s="2" t="s">
        <v>14</v>
      </c>
      <c r="D2791" s="23" t="s">
        <v>2909</v>
      </c>
      <c r="E2791" s="23" t="s">
        <v>1777</v>
      </c>
      <c r="F2791" s="23" t="s">
        <v>15</v>
      </c>
      <c r="G2791" s="23" t="s">
        <v>3477</v>
      </c>
      <c r="H2791" s="86" t="s">
        <v>3539</v>
      </c>
      <c r="I2791" s="2" t="s">
        <v>16</v>
      </c>
      <c r="J2791" s="81">
        <v>39.590000000000003</v>
      </c>
      <c r="K2791" s="76">
        <v>5</v>
      </c>
      <c r="L2791" s="80">
        <v>0.1875</v>
      </c>
      <c r="M2791" s="78">
        <v>42094</v>
      </c>
      <c r="N2791" s="96" t="s">
        <v>6264</v>
      </c>
      <c r="O2791" s="23" t="s">
        <v>538</v>
      </c>
      <c r="P2791" s="23" t="s">
        <v>3469</v>
      </c>
      <c r="Q2791" s="23" t="s">
        <v>3473</v>
      </c>
      <c r="R2791" s="23" t="str">
        <f t="shared" si="347"/>
        <v>OK-Canadian-12N-9W-16</v>
      </c>
      <c r="S2791" s="23" t="str">
        <f t="shared" si="344"/>
        <v>12N-9W-16</v>
      </c>
      <c r="T2791" s="23" t="str">
        <f t="shared" si="345"/>
        <v>12</v>
      </c>
      <c r="U2791" s="23" t="str">
        <f t="shared" si="348"/>
        <v>N</v>
      </c>
      <c r="V2791" s="23" t="str">
        <f t="shared" si="346"/>
        <v>9</v>
      </c>
      <c r="W2791" s="23" t="str">
        <f t="shared" si="349"/>
        <v>W</v>
      </c>
      <c r="X2791" s="23" t="str">
        <f t="shared" si="350"/>
        <v>OK</v>
      </c>
      <c r="Y2791" s="184" t="str">
        <f t="shared" si="351"/>
        <v>L0009854</v>
      </c>
      <c r="Z2791" s="28"/>
      <c r="AA2791" s="28"/>
      <c r="AB2791" s="23"/>
    </row>
    <row r="2792" spans="1:28" ht="15">
      <c r="A2792" s="23" t="s">
        <v>9213</v>
      </c>
      <c r="B2792" s="23" t="s">
        <v>3475</v>
      </c>
      <c r="C2792" s="2" t="s">
        <v>14</v>
      </c>
      <c r="D2792" s="23" t="s">
        <v>2910</v>
      </c>
      <c r="E2792" s="2" t="s">
        <v>506</v>
      </c>
      <c r="F2792" s="23" t="s">
        <v>15</v>
      </c>
      <c r="G2792" s="23" t="s">
        <v>3477</v>
      </c>
      <c r="H2792" s="86" t="s">
        <v>3539</v>
      </c>
      <c r="I2792" s="2" t="s">
        <v>16</v>
      </c>
      <c r="J2792" s="81">
        <v>81</v>
      </c>
      <c r="K2792" s="76">
        <v>3</v>
      </c>
      <c r="L2792" s="80">
        <v>0.125</v>
      </c>
      <c r="M2792" s="78">
        <v>42108</v>
      </c>
      <c r="N2792" s="96" t="s">
        <v>6225</v>
      </c>
      <c r="O2792" s="23" t="s">
        <v>538</v>
      </c>
      <c r="P2792" s="23" t="s">
        <v>3469</v>
      </c>
      <c r="Q2792" s="23" t="s">
        <v>3473</v>
      </c>
      <c r="R2792" s="23" t="str">
        <f t="shared" si="347"/>
        <v>OK-Canadian-12N-9W-16</v>
      </c>
      <c r="S2792" s="23" t="str">
        <f t="shared" si="344"/>
        <v>12N-9W-16</v>
      </c>
      <c r="T2792" s="23" t="str">
        <f t="shared" si="345"/>
        <v>12</v>
      </c>
      <c r="U2792" s="23" t="str">
        <f t="shared" si="348"/>
        <v>N</v>
      </c>
      <c r="V2792" s="23" t="str">
        <f t="shared" si="346"/>
        <v>9</v>
      </c>
      <c r="W2792" s="23" t="str">
        <f t="shared" si="349"/>
        <v>W</v>
      </c>
      <c r="X2792" s="23" t="str">
        <f t="shared" si="350"/>
        <v>OK</v>
      </c>
      <c r="Y2792" s="184" t="str">
        <f t="shared" si="351"/>
        <v>L0009855</v>
      </c>
      <c r="Z2792" s="28"/>
      <c r="AA2792" s="28"/>
      <c r="AB2792" s="23"/>
    </row>
    <row r="2793" spans="1:28" ht="15">
      <c r="A2793" s="2" t="s">
        <v>9214</v>
      </c>
      <c r="B2793" s="23" t="s">
        <v>3475</v>
      </c>
      <c r="C2793" s="2" t="s">
        <v>14</v>
      </c>
      <c r="D2793" s="23" t="s">
        <v>2911</v>
      </c>
      <c r="E2793" s="2" t="s">
        <v>1177</v>
      </c>
      <c r="F2793" s="23" t="s">
        <v>15</v>
      </c>
      <c r="G2793" s="23" t="s">
        <v>3477</v>
      </c>
      <c r="H2793" s="86" t="s">
        <v>3539</v>
      </c>
      <c r="I2793" s="2" t="s">
        <v>16</v>
      </c>
      <c r="J2793" s="81">
        <v>147.53</v>
      </c>
      <c r="K2793" s="76">
        <v>0.17</v>
      </c>
      <c r="L2793" s="80">
        <v>0.2</v>
      </c>
      <c r="M2793" s="78">
        <v>42564</v>
      </c>
      <c r="N2793" s="96" t="s">
        <v>6225</v>
      </c>
      <c r="O2793" s="23" t="s">
        <v>538</v>
      </c>
      <c r="P2793" s="23" t="s">
        <v>3469</v>
      </c>
      <c r="Q2793" s="23" t="s">
        <v>3473</v>
      </c>
      <c r="R2793" s="23" t="str">
        <f t="shared" si="347"/>
        <v>OK-Canadian-12N-9W-16</v>
      </c>
      <c r="S2793" s="23" t="str">
        <f t="shared" si="344"/>
        <v>12N-9W-16</v>
      </c>
      <c r="T2793" s="23" t="str">
        <f t="shared" si="345"/>
        <v>12</v>
      </c>
      <c r="U2793" s="23" t="str">
        <f t="shared" si="348"/>
        <v>N</v>
      </c>
      <c r="V2793" s="23" t="str">
        <f t="shared" si="346"/>
        <v>9</v>
      </c>
      <c r="W2793" s="23" t="str">
        <f t="shared" si="349"/>
        <v>W</v>
      </c>
      <c r="X2793" s="23" t="str">
        <f t="shared" si="350"/>
        <v>OK</v>
      </c>
      <c r="Y2793" s="184" t="str">
        <f t="shared" si="351"/>
        <v>L0009856</v>
      </c>
      <c r="Z2793" s="28"/>
      <c r="AA2793" s="28"/>
      <c r="AB2793" s="23"/>
    </row>
    <row r="2794" spans="1:28" ht="15">
      <c r="A2794" s="2" t="s">
        <v>9215</v>
      </c>
      <c r="B2794" s="23" t="s">
        <v>3475</v>
      </c>
      <c r="C2794" s="2" t="s">
        <v>14</v>
      </c>
      <c r="D2794" s="23" t="s">
        <v>2912</v>
      </c>
      <c r="E2794" s="23" t="s">
        <v>2404</v>
      </c>
      <c r="F2794" s="23" t="s">
        <v>15</v>
      </c>
      <c r="G2794" s="23" t="s">
        <v>3477</v>
      </c>
      <c r="H2794" s="86" t="s">
        <v>3539</v>
      </c>
      <c r="I2794" s="2" t="s">
        <v>16</v>
      </c>
      <c r="J2794" s="81">
        <v>299.99</v>
      </c>
      <c r="K2794" s="76">
        <v>29.4375</v>
      </c>
      <c r="L2794" s="80">
        <v>0.2</v>
      </c>
      <c r="M2794" s="78">
        <v>45106</v>
      </c>
      <c r="N2794" s="96" t="s">
        <v>6265</v>
      </c>
      <c r="O2794" s="23" t="s">
        <v>538</v>
      </c>
      <c r="P2794" s="23" t="s">
        <v>3469</v>
      </c>
      <c r="Q2794" s="23" t="s">
        <v>3473</v>
      </c>
      <c r="R2794" s="23" t="str">
        <f t="shared" si="347"/>
        <v>OK-Canadian-12N-9W-16</v>
      </c>
      <c r="S2794" s="23" t="str">
        <f t="shared" si="344"/>
        <v>12N-9W-16</v>
      </c>
      <c r="T2794" s="23" t="str">
        <f t="shared" si="345"/>
        <v>12</v>
      </c>
      <c r="U2794" s="23" t="str">
        <f t="shared" si="348"/>
        <v>N</v>
      </c>
      <c r="V2794" s="23" t="str">
        <f t="shared" si="346"/>
        <v>9</v>
      </c>
      <c r="W2794" s="23" t="str">
        <f t="shared" si="349"/>
        <v>W</v>
      </c>
      <c r="X2794" s="23" t="str">
        <f t="shared" si="350"/>
        <v>OK</v>
      </c>
      <c r="Y2794" s="184" t="str">
        <f t="shared" si="351"/>
        <v>L0009857</v>
      </c>
      <c r="Z2794" s="28"/>
      <c r="AA2794" s="28"/>
      <c r="AB2794" s="23"/>
    </row>
    <row r="2795" spans="1:28" ht="15">
      <c r="A2795" s="23" t="s">
        <v>9216</v>
      </c>
      <c r="B2795" s="23" t="s">
        <v>3475</v>
      </c>
      <c r="C2795" s="2" t="s">
        <v>14</v>
      </c>
      <c r="D2795" s="23" t="s">
        <v>2913</v>
      </c>
      <c r="E2795" s="2" t="s">
        <v>1177</v>
      </c>
      <c r="F2795" s="23" t="s">
        <v>15</v>
      </c>
      <c r="G2795" s="23" t="s">
        <v>3477</v>
      </c>
      <c r="H2795" s="86" t="s">
        <v>3539</v>
      </c>
      <c r="I2795" s="2" t="s">
        <v>16</v>
      </c>
      <c r="J2795" s="81">
        <v>112.73</v>
      </c>
      <c r="K2795" s="76">
        <v>5.5053999999999998</v>
      </c>
      <c r="L2795" s="80">
        <v>0.2</v>
      </c>
      <c r="M2795" s="78">
        <v>42086</v>
      </c>
      <c r="N2795" s="96" t="s">
        <v>6266</v>
      </c>
      <c r="O2795" s="23" t="s">
        <v>538</v>
      </c>
      <c r="P2795" s="23" t="s">
        <v>3469</v>
      </c>
      <c r="Q2795" s="23" t="s">
        <v>3473</v>
      </c>
      <c r="R2795" s="23" t="str">
        <f t="shared" si="347"/>
        <v>OK-Canadian-12N-9W-16</v>
      </c>
      <c r="S2795" s="23" t="str">
        <f t="shared" si="344"/>
        <v>12N-9W-16</v>
      </c>
      <c r="T2795" s="23" t="str">
        <f t="shared" si="345"/>
        <v>12</v>
      </c>
      <c r="U2795" s="23" t="str">
        <f t="shared" si="348"/>
        <v>N</v>
      </c>
      <c r="V2795" s="23" t="str">
        <f t="shared" si="346"/>
        <v>9</v>
      </c>
      <c r="W2795" s="23" t="str">
        <f t="shared" si="349"/>
        <v>W</v>
      </c>
      <c r="X2795" s="23" t="str">
        <f t="shared" si="350"/>
        <v>OK</v>
      </c>
      <c r="Y2795" s="184" t="str">
        <f t="shared" si="351"/>
        <v>L0009858</v>
      </c>
      <c r="Z2795" s="28"/>
      <c r="AA2795" s="28"/>
      <c r="AB2795" s="23"/>
    </row>
    <row r="2796" spans="1:28" ht="15">
      <c r="A2796" s="2" t="s">
        <v>9217</v>
      </c>
      <c r="B2796" s="23" t="s">
        <v>3475</v>
      </c>
      <c r="C2796" s="2" t="s">
        <v>14</v>
      </c>
      <c r="D2796" s="23" t="s">
        <v>2914</v>
      </c>
      <c r="E2796" s="2" t="s">
        <v>1471</v>
      </c>
      <c r="F2796" s="23" t="s">
        <v>15</v>
      </c>
      <c r="G2796" s="23" t="s">
        <v>3477</v>
      </c>
      <c r="H2796" s="86" t="s">
        <v>3539</v>
      </c>
      <c r="I2796" s="2" t="s">
        <v>16</v>
      </c>
      <c r="J2796" s="81">
        <v>181.53</v>
      </c>
      <c r="K2796" s="76">
        <v>1.875</v>
      </c>
      <c r="L2796" s="80">
        <v>0.1875</v>
      </c>
      <c r="M2796" s="78">
        <v>42130</v>
      </c>
      <c r="N2796" s="96" t="s">
        <v>6267</v>
      </c>
      <c r="O2796" s="23" t="s">
        <v>538</v>
      </c>
      <c r="P2796" s="23" t="s">
        <v>3469</v>
      </c>
      <c r="Q2796" s="23" t="s">
        <v>3473</v>
      </c>
      <c r="R2796" s="23" t="str">
        <f t="shared" si="347"/>
        <v>OK-Canadian-12N-9W-16</v>
      </c>
      <c r="S2796" s="23" t="str">
        <f t="shared" si="344"/>
        <v>12N-9W-16</v>
      </c>
      <c r="T2796" s="23" t="str">
        <f t="shared" si="345"/>
        <v>12</v>
      </c>
      <c r="U2796" s="23" t="str">
        <f t="shared" si="348"/>
        <v>N</v>
      </c>
      <c r="V2796" s="23" t="str">
        <f t="shared" si="346"/>
        <v>9</v>
      </c>
      <c r="W2796" s="23" t="str">
        <f t="shared" si="349"/>
        <v>W</v>
      </c>
      <c r="X2796" s="23" t="str">
        <f t="shared" si="350"/>
        <v>OK</v>
      </c>
      <c r="Y2796" s="184" t="str">
        <f t="shared" si="351"/>
        <v>L0009859</v>
      </c>
      <c r="Z2796" s="28"/>
      <c r="AA2796" s="28"/>
      <c r="AB2796" s="23"/>
    </row>
    <row r="2797" spans="1:28" ht="15">
      <c r="A2797" s="2" t="s">
        <v>9218</v>
      </c>
      <c r="B2797" s="23" t="s">
        <v>3475</v>
      </c>
      <c r="C2797" s="2" t="s">
        <v>14</v>
      </c>
      <c r="D2797" s="23" t="s">
        <v>2915</v>
      </c>
      <c r="E2797" s="2" t="s">
        <v>354</v>
      </c>
      <c r="F2797" s="23" t="s">
        <v>15</v>
      </c>
      <c r="G2797" s="23" t="s">
        <v>3477</v>
      </c>
      <c r="H2797" s="86" t="s">
        <v>3539</v>
      </c>
      <c r="I2797" s="2" t="s">
        <v>16</v>
      </c>
      <c r="J2797" s="81">
        <v>37.72</v>
      </c>
      <c r="K2797" s="76">
        <v>3.375</v>
      </c>
      <c r="L2797" s="80">
        <v>0.2</v>
      </c>
      <c r="M2797" s="78">
        <v>42486</v>
      </c>
      <c r="N2797" s="96" t="s">
        <v>6268</v>
      </c>
      <c r="O2797" s="23" t="s">
        <v>956</v>
      </c>
      <c r="P2797" s="23" t="s">
        <v>3469</v>
      </c>
      <c r="Q2797" s="23" t="s">
        <v>3473</v>
      </c>
      <c r="R2797" s="23" t="str">
        <f t="shared" si="347"/>
        <v>OK-Canadian-12N-9W-28</v>
      </c>
      <c r="S2797" s="23" t="str">
        <f t="shared" si="344"/>
        <v>12N-9W-28</v>
      </c>
      <c r="T2797" s="23" t="str">
        <f t="shared" si="345"/>
        <v>12</v>
      </c>
      <c r="U2797" s="23" t="str">
        <f t="shared" si="348"/>
        <v>N</v>
      </c>
      <c r="V2797" s="23" t="str">
        <f t="shared" si="346"/>
        <v>9</v>
      </c>
      <c r="W2797" s="23" t="str">
        <f t="shared" si="349"/>
        <v>W</v>
      </c>
      <c r="X2797" s="23" t="str">
        <f t="shared" si="350"/>
        <v>OK</v>
      </c>
      <c r="Y2797" s="184" t="str">
        <f t="shared" si="351"/>
        <v>L0009860</v>
      </c>
      <c r="Z2797" s="28"/>
      <c r="AA2797" s="28"/>
      <c r="AB2797" s="23"/>
    </row>
    <row r="2798" spans="1:28" ht="15">
      <c r="A2798" s="23" t="s">
        <v>9219</v>
      </c>
      <c r="B2798" s="23" t="s">
        <v>3475</v>
      </c>
      <c r="C2798" s="2" t="s">
        <v>14</v>
      </c>
      <c r="D2798" s="23" t="s">
        <v>2916</v>
      </c>
      <c r="E2798" s="2" t="s">
        <v>1177</v>
      </c>
      <c r="F2798" s="23" t="s">
        <v>15</v>
      </c>
      <c r="G2798" s="23" t="s">
        <v>3477</v>
      </c>
      <c r="H2798" s="86" t="s">
        <v>3539</v>
      </c>
      <c r="I2798" s="2" t="s">
        <v>16</v>
      </c>
      <c r="J2798" s="81">
        <v>154.93</v>
      </c>
      <c r="K2798" s="76">
        <v>0.35</v>
      </c>
      <c r="L2798" s="80">
        <v>0.2</v>
      </c>
      <c r="M2798" s="78">
        <v>45124</v>
      </c>
      <c r="N2798" s="96" t="s">
        <v>6269</v>
      </c>
      <c r="O2798" s="23" t="s">
        <v>538</v>
      </c>
      <c r="P2798" s="23" t="s">
        <v>3469</v>
      </c>
      <c r="Q2798" s="23" t="s">
        <v>3473</v>
      </c>
      <c r="R2798" s="23" t="str">
        <f t="shared" si="347"/>
        <v>OK-Canadian-12N-9W-16</v>
      </c>
      <c r="S2798" s="23" t="str">
        <f t="shared" si="344"/>
        <v>12N-9W-16</v>
      </c>
      <c r="T2798" s="23" t="str">
        <f t="shared" si="345"/>
        <v>12</v>
      </c>
      <c r="U2798" s="23" t="str">
        <f t="shared" si="348"/>
        <v>N</v>
      </c>
      <c r="V2798" s="23" t="str">
        <f t="shared" si="346"/>
        <v>9</v>
      </c>
      <c r="W2798" s="23" t="str">
        <f t="shared" si="349"/>
        <v>W</v>
      </c>
      <c r="X2798" s="23" t="str">
        <f t="shared" si="350"/>
        <v>OK</v>
      </c>
      <c r="Y2798" s="184" t="str">
        <f t="shared" si="351"/>
        <v>L0009861</v>
      </c>
      <c r="Z2798" s="28"/>
      <c r="AA2798" s="28"/>
      <c r="AB2798" s="23"/>
    </row>
    <row r="2799" spans="1:28" ht="15">
      <c r="A2799" s="2" t="s">
        <v>9220</v>
      </c>
      <c r="B2799" s="23" t="s">
        <v>3475</v>
      </c>
      <c r="C2799" s="2" t="s">
        <v>14</v>
      </c>
      <c r="D2799" s="23" t="s">
        <v>2917</v>
      </c>
      <c r="E2799" s="23" t="s">
        <v>1589</v>
      </c>
      <c r="F2799" s="23" t="s">
        <v>15</v>
      </c>
      <c r="G2799" s="23" t="s">
        <v>3477</v>
      </c>
      <c r="H2799" s="86" t="s">
        <v>3539</v>
      </c>
      <c r="I2799" s="2" t="s">
        <v>16</v>
      </c>
      <c r="J2799" s="81">
        <v>152.94999999999999</v>
      </c>
      <c r="K2799" s="76">
        <v>0.96</v>
      </c>
      <c r="L2799" s="80">
        <v>0.2</v>
      </c>
      <c r="M2799" s="78">
        <v>42120</v>
      </c>
      <c r="N2799" s="96" t="s">
        <v>6270</v>
      </c>
      <c r="O2799" s="23" t="s">
        <v>863</v>
      </c>
      <c r="P2799" s="23" t="s">
        <v>3469</v>
      </c>
      <c r="Q2799" s="23" t="s">
        <v>3473</v>
      </c>
      <c r="R2799" s="23" t="str">
        <f t="shared" si="347"/>
        <v>OK-Canadian-12N-9W-21</v>
      </c>
      <c r="S2799" s="23" t="str">
        <f t="shared" si="344"/>
        <v>12N-9W-21</v>
      </c>
      <c r="T2799" s="23" t="str">
        <f t="shared" si="345"/>
        <v>12</v>
      </c>
      <c r="U2799" s="23" t="str">
        <f t="shared" si="348"/>
        <v>N</v>
      </c>
      <c r="V2799" s="23" t="str">
        <f t="shared" si="346"/>
        <v>9</v>
      </c>
      <c r="W2799" s="23" t="str">
        <f t="shared" si="349"/>
        <v>W</v>
      </c>
      <c r="X2799" s="23" t="str">
        <f t="shared" si="350"/>
        <v>OK</v>
      </c>
      <c r="Y2799" s="184" t="str">
        <f t="shared" si="351"/>
        <v>L0009862</v>
      </c>
      <c r="Z2799" s="28"/>
      <c r="AA2799" s="28"/>
      <c r="AB2799" s="23"/>
    </row>
    <row r="2800" spans="1:28" ht="15">
      <c r="A2800" s="2" t="s">
        <v>9221</v>
      </c>
      <c r="B2800" s="23" t="s">
        <v>3475</v>
      </c>
      <c r="C2800" s="2" t="s">
        <v>14</v>
      </c>
      <c r="D2800" s="23" t="s">
        <v>2918</v>
      </c>
      <c r="E2800" s="23" t="s">
        <v>2147</v>
      </c>
      <c r="F2800" s="23" t="s">
        <v>15</v>
      </c>
      <c r="G2800" s="23" t="s">
        <v>3478</v>
      </c>
      <c r="H2800" s="86" t="s">
        <v>3539</v>
      </c>
      <c r="I2800" s="2" t="s">
        <v>16</v>
      </c>
      <c r="J2800" s="81">
        <v>67.72</v>
      </c>
      <c r="K2800" s="76">
        <v>70</v>
      </c>
      <c r="L2800" s="80">
        <v>0.2</v>
      </c>
      <c r="M2800" s="78">
        <v>42148</v>
      </c>
      <c r="N2800" s="96" t="s">
        <v>6271</v>
      </c>
      <c r="O2800" s="23" t="s">
        <v>280</v>
      </c>
      <c r="P2800" s="23" t="s">
        <v>3465</v>
      </c>
      <c r="Q2800" s="23" t="s">
        <v>3473</v>
      </c>
      <c r="R2800" s="23" t="str">
        <f t="shared" si="347"/>
        <v>OK-Oklahoma-15N-9W-14</v>
      </c>
      <c r="S2800" s="23" t="str">
        <f t="shared" si="344"/>
        <v>15N-9W-14</v>
      </c>
      <c r="T2800" s="23" t="str">
        <f t="shared" si="345"/>
        <v>15</v>
      </c>
      <c r="U2800" s="23" t="str">
        <f t="shared" si="348"/>
        <v>N</v>
      </c>
      <c r="V2800" s="23" t="str">
        <f t="shared" si="346"/>
        <v>9</v>
      </c>
      <c r="W2800" s="23" t="str">
        <f t="shared" si="349"/>
        <v>W</v>
      </c>
      <c r="X2800" s="23" t="str">
        <f t="shared" si="350"/>
        <v>OK</v>
      </c>
      <c r="Y2800" s="184" t="str">
        <f t="shared" si="351"/>
        <v>L0009863</v>
      </c>
      <c r="Z2800" s="28"/>
      <c r="AA2800" s="28"/>
      <c r="AB2800" s="23"/>
    </row>
    <row r="2801" spans="1:28" ht="15">
      <c r="A2801" s="23" t="s">
        <v>9222</v>
      </c>
      <c r="B2801" s="23" t="s">
        <v>3475</v>
      </c>
      <c r="C2801" s="2" t="s">
        <v>14</v>
      </c>
      <c r="D2801" s="23" t="s">
        <v>2919</v>
      </c>
      <c r="E2801" s="2" t="s">
        <v>116</v>
      </c>
      <c r="F2801" s="23" t="s">
        <v>15</v>
      </c>
      <c r="G2801" s="23" t="s">
        <v>3478</v>
      </c>
      <c r="H2801" s="86" t="s">
        <v>3539</v>
      </c>
      <c r="I2801" s="2" t="s">
        <v>16</v>
      </c>
      <c r="J2801" s="81">
        <v>29.12</v>
      </c>
      <c r="K2801" s="76" t="s">
        <v>62</v>
      </c>
      <c r="L2801" s="80">
        <v>0.125</v>
      </c>
      <c r="M2801" s="82">
        <v>29262</v>
      </c>
      <c r="N2801" s="96" t="s">
        <v>4899</v>
      </c>
      <c r="O2801" s="23" t="s">
        <v>280</v>
      </c>
      <c r="P2801" s="23" t="s">
        <v>3465</v>
      </c>
      <c r="Q2801" s="23" t="s">
        <v>3473</v>
      </c>
      <c r="R2801" s="23" t="str">
        <f t="shared" si="347"/>
        <v>OK-Oklahoma-15N-9W-14</v>
      </c>
      <c r="S2801" s="23" t="str">
        <f t="shared" si="344"/>
        <v>15N-9W-14</v>
      </c>
      <c r="T2801" s="23" t="str">
        <f t="shared" si="345"/>
        <v>15</v>
      </c>
      <c r="U2801" s="23" t="str">
        <f t="shared" si="348"/>
        <v>N</v>
      </c>
      <c r="V2801" s="23" t="str">
        <f t="shared" si="346"/>
        <v>9</v>
      </c>
      <c r="W2801" s="23" t="str">
        <f t="shared" si="349"/>
        <v>W</v>
      </c>
      <c r="X2801" s="23" t="str">
        <f t="shared" si="350"/>
        <v>OK</v>
      </c>
      <c r="Y2801" s="184" t="str">
        <f t="shared" si="351"/>
        <v>L0009864</v>
      </c>
      <c r="Z2801" s="28"/>
      <c r="AA2801" s="28"/>
      <c r="AB2801" s="23"/>
    </row>
    <row r="2802" spans="1:28" ht="15">
      <c r="A2802" s="2" t="s">
        <v>9223</v>
      </c>
      <c r="B2802" s="23" t="s">
        <v>3475</v>
      </c>
      <c r="C2802" s="2" t="s">
        <v>14</v>
      </c>
      <c r="D2802" s="23" t="s">
        <v>2920</v>
      </c>
      <c r="E2802" s="23" t="s">
        <v>1777</v>
      </c>
      <c r="F2802" s="23" t="s">
        <v>15</v>
      </c>
      <c r="G2802" s="23" t="s">
        <v>3478</v>
      </c>
      <c r="H2802" s="86" t="s">
        <v>3539</v>
      </c>
      <c r="I2802" s="2" t="s">
        <v>16</v>
      </c>
      <c r="J2802" s="81">
        <v>29.11</v>
      </c>
      <c r="K2802" s="76" t="s">
        <v>63</v>
      </c>
      <c r="L2802" s="80">
        <v>0.125</v>
      </c>
      <c r="M2802" s="82">
        <v>31741</v>
      </c>
      <c r="N2802" s="96" t="s">
        <v>6272</v>
      </c>
      <c r="O2802" s="23" t="s">
        <v>280</v>
      </c>
      <c r="P2802" s="23" t="s">
        <v>3465</v>
      </c>
      <c r="Q2802" s="23" t="s">
        <v>3473</v>
      </c>
      <c r="R2802" s="23" t="str">
        <f t="shared" si="347"/>
        <v>OK-Oklahoma-15N-9W-14</v>
      </c>
      <c r="S2802" s="23" t="str">
        <f t="shared" si="344"/>
        <v>15N-9W-14</v>
      </c>
      <c r="T2802" s="23" t="str">
        <f t="shared" si="345"/>
        <v>15</v>
      </c>
      <c r="U2802" s="23" t="str">
        <f t="shared" si="348"/>
        <v>N</v>
      </c>
      <c r="V2802" s="23" t="str">
        <f t="shared" si="346"/>
        <v>9</v>
      </c>
      <c r="W2802" s="23" t="str">
        <f t="shared" si="349"/>
        <v>W</v>
      </c>
      <c r="X2802" s="23" t="str">
        <f t="shared" si="350"/>
        <v>OK</v>
      </c>
      <c r="Y2802" s="184" t="str">
        <f t="shared" si="351"/>
        <v>L0009865</v>
      </c>
      <c r="Z2802" s="28"/>
      <c r="AA2802" s="28"/>
      <c r="AB2802" s="23"/>
    </row>
    <row r="2803" spans="1:28" ht="15">
      <c r="A2803" s="2" t="s">
        <v>9224</v>
      </c>
      <c r="B2803" s="23" t="s">
        <v>3475</v>
      </c>
      <c r="C2803" s="2" t="s">
        <v>14</v>
      </c>
      <c r="D2803" s="23" t="s">
        <v>932</v>
      </c>
      <c r="E2803" s="2" t="s">
        <v>955</v>
      </c>
      <c r="F2803" s="23" t="s">
        <v>15</v>
      </c>
      <c r="G2803" s="23" t="s">
        <v>3478</v>
      </c>
      <c r="H2803" s="86" t="s">
        <v>3539</v>
      </c>
      <c r="I2803" s="2" t="s">
        <v>16</v>
      </c>
      <c r="J2803" s="81">
        <v>31.18</v>
      </c>
      <c r="K2803" s="76" t="s">
        <v>63</v>
      </c>
      <c r="L2803" s="80">
        <v>0.125</v>
      </c>
      <c r="M2803" s="82">
        <v>28728</v>
      </c>
      <c r="N2803" s="96" t="s">
        <v>4899</v>
      </c>
      <c r="O2803" s="23" t="s">
        <v>280</v>
      </c>
      <c r="P2803" s="23" t="s">
        <v>3465</v>
      </c>
      <c r="Q2803" s="23" t="s">
        <v>3473</v>
      </c>
      <c r="R2803" s="23" t="str">
        <f t="shared" si="347"/>
        <v>OK-Oklahoma-15N-9W-14</v>
      </c>
      <c r="S2803" s="23" t="str">
        <f t="shared" si="344"/>
        <v>15N-9W-14</v>
      </c>
      <c r="T2803" s="23" t="str">
        <f t="shared" si="345"/>
        <v>15</v>
      </c>
      <c r="U2803" s="23" t="str">
        <f t="shared" si="348"/>
        <v>N</v>
      </c>
      <c r="V2803" s="23" t="str">
        <f t="shared" si="346"/>
        <v>9</v>
      </c>
      <c r="W2803" s="23" t="str">
        <f t="shared" si="349"/>
        <v>W</v>
      </c>
      <c r="X2803" s="23" t="str">
        <f t="shared" si="350"/>
        <v>OK</v>
      </c>
      <c r="Y2803" s="184" t="str">
        <f t="shared" si="351"/>
        <v>L0009866</v>
      </c>
      <c r="Z2803" s="28"/>
      <c r="AA2803" s="28"/>
      <c r="AB2803" s="23"/>
    </row>
    <row r="2804" spans="1:28" ht="15">
      <c r="A2804" s="23" t="s">
        <v>9225</v>
      </c>
      <c r="B2804" s="23" t="s">
        <v>3475</v>
      </c>
      <c r="C2804" s="2" t="s">
        <v>14</v>
      </c>
      <c r="D2804" s="23" t="s">
        <v>2921</v>
      </c>
      <c r="E2804" s="2" t="s">
        <v>766</v>
      </c>
      <c r="F2804" s="23" t="s">
        <v>15</v>
      </c>
      <c r="G2804" s="23" t="s">
        <v>3478</v>
      </c>
      <c r="H2804" s="86" t="s">
        <v>3539</v>
      </c>
      <c r="I2804" s="2" t="s">
        <v>16</v>
      </c>
      <c r="J2804" s="81">
        <v>28.28</v>
      </c>
      <c r="K2804" s="76" t="s">
        <v>63</v>
      </c>
      <c r="L2804" s="80">
        <v>0.125</v>
      </c>
      <c r="M2804" s="82">
        <v>28742</v>
      </c>
      <c r="N2804" s="96" t="s">
        <v>4900</v>
      </c>
      <c r="O2804" s="23" t="s">
        <v>280</v>
      </c>
      <c r="P2804" s="23" t="s">
        <v>3465</v>
      </c>
      <c r="Q2804" s="23" t="s">
        <v>3473</v>
      </c>
      <c r="R2804" s="23" t="str">
        <f t="shared" si="347"/>
        <v>OK-Oklahoma-15N-9W-14</v>
      </c>
      <c r="S2804" s="23" t="str">
        <f t="shared" si="344"/>
        <v>15N-9W-14</v>
      </c>
      <c r="T2804" s="23" t="str">
        <f t="shared" si="345"/>
        <v>15</v>
      </c>
      <c r="U2804" s="23" t="str">
        <f t="shared" si="348"/>
        <v>N</v>
      </c>
      <c r="V2804" s="23" t="str">
        <f t="shared" si="346"/>
        <v>9</v>
      </c>
      <c r="W2804" s="23" t="str">
        <f t="shared" si="349"/>
        <v>W</v>
      </c>
      <c r="X2804" s="23" t="str">
        <f t="shared" si="350"/>
        <v>OK</v>
      </c>
      <c r="Y2804" s="184" t="str">
        <f t="shared" si="351"/>
        <v>L0009867</v>
      </c>
      <c r="Z2804" s="28"/>
      <c r="AA2804" s="28"/>
      <c r="AB2804" s="23"/>
    </row>
    <row r="2805" spans="1:28" ht="15">
      <c r="A2805" s="2" t="s">
        <v>9226</v>
      </c>
      <c r="B2805" s="23" t="s">
        <v>3475</v>
      </c>
      <c r="C2805" s="2" t="s">
        <v>14</v>
      </c>
      <c r="D2805" s="2" t="s">
        <v>2922</v>
      </c>
      <c r="E2805" s="23" t="s">
        <v>2692</v>
      </c>
      <c r="F2805" s="2" t="s">
        <v>15</v>
      </c>
      <c r="G2805" s="2" t="s">
        <v>3478</v>
      </c>
      <c r="H2805" s="2" t="s">
        <v>3539</v>
      </c>
      <c r="I2805" s="2" t="s">
        <v>16</v>
      </c>
      <c r="J2805" s="81">
        <v>40.35</v>
      </c>
      <c r="K2805" s="76" t="s">
        <v>64</v>
      </c>
      <c r="L2805" s="80">
        <v>0.125</v>
      </c>
      <c r="M2805" s="82">
        <v>20889</v>
      </c>
      <c r="N2805" s="96" t="s">
        <v>6273</v>
      </c>
      <c r="O2805" s="23" t="s">
        <v>280</v>
      </c>
      <c r="P2805" s="23" t="s">
        <v>3465</v>
      </c>
      <c r="Q2805" s="23" t="s">
        <v>3473</v>
      </c>
      <c r="R2805" s="23" t="str">
        <f t="shared" si="347"/>
        <v>OK-Oklahoma-15N-9W-14</v>
      </c>
      <c r="S2805" s="23" t="str">
        <f t="shared" si="344"/>
        <v>15N-9W-14</v>
      </c>
      <c r="T2805" s="23" t="str">
        <f t="shared" si="345"/>
        <v>15</v>
      </c>
      <c r="U2805" s="23" t="str">
        <f t="shared" si="348"/>
        <v>N</v>
      </c>
      <c r="V2805" s="23" t="str">
        <f t="shared" si="346"/>
        <v>9</v>
      </c>
      <c r="W2805" s="23" t="str">
        <f t="shared" si="349"/>
        <v>W</v>
      </c>
      <c r="X2805" s="23" t="str">
        <f t="shared" si="350"/>
        <v>OK</v>
      </c>
      <c r="Y2805" s="184" t="str">
        <f t="shared" si="351"/>
        <v>L0009868</v>
      </c>
      <c r="Z2805" s="28"/>
      <c r="AA2805" s="28"/>
      <c r="AB2805" s="23"/>
    </row>
    <row r="2806" spans="1:28" ht="15">
      <c r="A2806" s="2" t="s">
        <v>9227</v>
      </c>
      <c r="B2806" s="23" t="s">
        <v>13</v>
      </c>
      <c r="C2806" s="2" t="s">
        <v>14</v>
      </c>
      <c r="D2806" s="2" t="s">
        <v>2923</v>
      </c>
      <c r="E2806" s="2" t="s">
        <v>995</v>
      </c>
      <c r="F2806" s="2" t="s">
        <v>15</v>
      </c>
      <c r="G2806" s="2" t="s">
        <v>3479</v>
      </c>
      <c r="H2806" s="2" t="s">
        <v>3480</v>
      </c>
      <c r="I2806" s="2" t="s">
        <v>16</v>
      </c>
      <c r="J2806" s="81">
        <v>42.34</v>
      </c>
      <c r="K2806" s="76">
        <v>6.7777779999999996</v>
      </c>
      <c r="L2806" s="80">
        <v>0.1875</v>
      </c>
      <c r="M2806" s="78">
        <v>41450</v>
      </c>
      <c r="N2806" s="96" t="s">
        <v>4293</v>
      </c>
      <c r="O2806" s="23" t="s">
        <v>280</v>
      </c>
      <c r="P2806" s="23" t="s">
        <v>3465</v>
      </c>
      <c r="Q2806" s="23" t="s">
        <v>3472</v>
      </c>
      <c r="R2806" s="23" t="str">
        <f t="shared" si="347"/>
        <v>OK-Noble-15N-8W-14</v>
      </c>
      <c r="S2806" s="23" t="str">
        <f t="shared" si="344"/>
        <v>15N-8W-14</v>
      </c>
      <c r="T2806" s="23" t="str">
        <f t="shared" si="345"/>
        <v>15</v>
      </c>
      <c r="U2806" s="23" t="str">
        <f t="shared" si="348"/>
        <v>N</v>
      </c>
      <c r="V2806" s="23" t="str">
        <f t="shared" si="346"/>
        <v>8</v>
      </c>
      <c r="W2806" s="23" t="str">
        <f t="shared" si="349"/>
        <v>W</v>
      </c>
      <c r="X2806" s="23" t="str">
        <f t="shared" si="350"/>
        <v>OK</v>
      </c>
      <c r="Y2806" s="184" t="str">
        <f t="shared" si="351"/>
        <v>L0009869</v>
      </c>
      <c r="Z2806" s="28"/>
      <c r="AA2806" s="28"/>
      <c r="AB2806" s="23"/>
    </row>
    <row r="2807" spans="1:28" ht="15">
      <c r="A2807" s="23" t="s">
        <v>9228</v>
      </c>
      <c r="B2807" s="23" t="s">
        <v>13</v>
      </c>
      <c r="C2807" s="2" t="s">
        <v>14</v>
      </c>
      <c r="D2807" s="2" t="s">
        <v>2924</v>
      </c>
      <c r="E2807" s="2" t="s">
        <v>1051</v>
      </c>
      <c r="F2807" s="2" t="s">
        <v>15</v>
      </c>
      <c r="G2807" s="2" t="s">
        <v>3479</v>
      </c>
      <c r="H2807" s="2" t="s">
        <v>3480</v>
      </c>
      <c r="I2807" s="2" t="s">
        <v>16</v>
      </c>
      <c r="J2807" s="81">
        <v>38.880000000000003</v>
      </c>
      <c r="K2807" s="76">
        <v>3.3148149999999998</v>
      </c>
      <c r="L2807" s="80">
        <v>0.1875</v>
      </c>
      <c r="M2807" s="82">
        <v>41449</v>
      </c>
      <c r="N2807" s="96" t="s">
        <v>4294</v>
      </c>
      <c r="O2807" s="23" t="s">
        <v>280</v>
      </c>
      <c r="P2807" s="23" t="s">
        <v>3465</v>
      </c>
      <c r="Q2807" s="23" t="s">
        <v>3472</v>
      </c>
      <c r="R2807" s="23" t="str">
        <f t="shared" si="347"/>
        <v>OK-Noble-15N-8W-14</v>
      </c>
      <c r="S2807" s="23" t="str">
        <f t="shared" si="344"/>
        <v>15N-8W-14</v>
      </c>
      <c r="T2807" s="23" t="str">
        <f t="shared" si="345"/>
        <v>15</v>
      </c>
      <c r="U2807" s="23" t="str">
        <f t="shared" si="348"/>
        <v>N</v>
      </c>
      <c r="V2807" s="23" t="str">
        <f t="shared" si="346"/>
        <v>8</v>
      </c>
      <c r="W2807" s="23" t="str">
        <f t="shared" si="349"/>
        <v>W</v>
      </c>
      <c r="X2807" s="23" t="str">
        <f t="shared" si="350"/>
        <v>OK</v>
      </c>
      <c r="Y2807" s="184" t="str">
        <f t="shared" si="351"/>
        <v>L0009870</v>
      </c>
      <c r="Z2807" s="28"/>
      <c r="AA2807" s="28"/>
      <c r="AB2807" s="23"/>
    </row>
    <row r="2808" spans="1:28" ht="15">
      <c r="A2808" s="2" t="s">
        <v>9229</v>
      </c>
      <c r="B2808" s="23" t="s">
        <v>13</v>
      </c>
      <c r="C2808" s="2" t="s">
        <v>14</v>
      </c>
      <c r="D2808" s="2" t="s">
        <v>2925</v>
      </c>
      <c r="E2808" s="23" t="s">
        <v>1589</v>
      </c>
      <c r="F2808" s="2" t="s">
        <v>15</v>
      </c>
      <c r="G2808" s="2" t="s">
        <v>3479</v>
      </c>
      <c r="H2808" s="2" t="s">
        <v>3480</v>
      </c>
      <c r="I2808" s="2" t="s">
        <v>16</v>
      </c>
      <c r="J2808" s="81">
        <v>38.479999999999997</v>
      </c>
      <c r="K2808" s="76">
        <v>3.3148149999999998</v>
      </c>
      <c r="L2808" s="80">
        <v>0.1875</v>
      </c>
      <c r="M2808" s="82">
        <v>41463</v>
      </c>
      <c r="N2808" s="96" t="s">
        <v>4295</v>
      </c>
      <c r="O2808" s="23" t="s">
        <v>280</v>
      </c>
      <c r="P2808" s="23" t="s">
        <v>3465</v>
      </c>
      <c r="Q2808" s="23" t="s">
        <v>3472</v>
      </c>
      <c r="R2808" s="23" t="str">
        <f t="shared" si="347"/>
        <v>OK-Noble-15N-8W-14</v>
      </c>
      <c r="S2808" s="23" t="str">
        <f t="shared" si="344"/>
        <v>15N-8W-14</v>
      </c>
      <c r="T2808" s="23" t="str">
        <f t="shared" si="345"/>
        <v>15</v>
      </c>
      <c r="U2808" s="23" t="str">
        <f t="shared" si="348"/>
        <v>N</v>
      </c>
      <c r="V2808" s="23" t="str">
        <f t="shared" si="346"/>
        <v>8</v>
      </c>
      <c r="W2808" s="23" t="str">
        <f t="shared" si="349"/>
        <v>W</v>
      </c>
      <c r="X2808" s="23" t="str">
        <f t="shared" si="350"/>
        <v>OK</v>
      </c>
      <c r="Y2808" s="184" t="str">
        <f t="shared" si="351"/>
        <v>L0009871</v>
      </c>
      <c r="Z2808" s="28"/>
      <c r="AA2808" s="28"/>
      <c r="AB2808" s="23"/>
    </row>
    <row r="2809" spans="1:28" ht="15">
      <c r="A2809" s="2" t="s">
        <v>9230</v>
      </c>
      <c r="B2809" s="23" t="s">
        <v>13</v>
      </c>
      <c r="C2809" s="2" t="s">
        <v>14</v>
      </c>
      <c r="D2809" s="2" t="s">
        <v>2926</v>
      </c>
      <c r="E2809" s="23" t="s">
        <v>2692</v>
      </c>
      <c r="F2809" s="2" t="s">
        <v>15</v>
      </c>
      <c r="G2809" s="2" t="s">
        <v>3479</v>
      </c>
      <c r="H2809" s="2" t="s">
        <v>3480</v>
      </c>
      <c r="I2809" s="2" t="s">
        <v>16</v>
      </c>
      <c r="J2809" s="81">
        <v>39.450000000000003</v>
      </c>
      <c r="K2809" s="76">
        <v>3.3148149999999998</v>
      </c>
      <c r="L2809" s="80">
        <v>0.1875</v>
      </c>
      <c r="M2809" s="82">
        <v>41933</v>
      </c>
      <c r="N2809" s="96" t="s">
        <v>6274</v>
      </c>
      <c r="O2809" s="23" t="s">
        <v>280</v>
      </c>
      <c r="P2809" s="23" t="s">
        <v>3465</v>
      </c>
      <c r="Q2809" s="23" t="s">
        <v>3472</v>
      </c>
      <c r="R2809" s="23" t="str">
        <f t="shared" si="347"/>
        <v>OK-Noble-15N-8W-14</v>
      </c>
      <c r="S2809" s="23" t="str">
        <f t="shared" si="344"/>
        <v>15N-8W-14</v>
      </c>
      <c r="T2809" s="23" t="str">
        <f t="shared" si="345"/>
        <v>15</v>
      </c>
      <c r="U2809" s="23" t="str">
        <f t="shared" si="348"/>
        <v>N</v>
      </c>
      <c r="V2809" s="23" t="str">
        <f t="shared" si="346"/>
        <v>8</v>
      </c>
      <c r="W2809" s="23" t="str">
        <f t="shared" si="349"/>
        <v>W</v>
      </c>
      <c r="X2809" s="23" t="str">
        <f t="shared" si="350"/>
        <v>OK</v>
      </c>
      <c r="Y2809" s="184" t="str">
        <f t="shared" si="351"/>
        <v>L0009872</v>
      </c>
      <c r="Z2809" s="28"/>
      <c r="AA2809" s="28"/>
      <c r="AB2809" s="23"/>
    </row>
    <row r="2810" spans="1:28" ht="15">
      <c r="A2810" s="23" t="s">
        <v>9231</v>
      </c>
      <c r="B2810" s="23" t="s">
        <v>13</v>
      </c>
      <c r="C2810" s="2" t="s">
        <v>14</v>
      </c>
      <c r="D2810" s="2" t="s">
        <v>2927</v>
      </c>
      <c r="E2810" s="2" t="s">
        <v>774</v>
      </c>
      <c r="F2810" s="2" t="s">
        <v>15</v>
      </c>
      <c r="G2810" s="2" t="s">
        <v>3479</v>
      </c>
      <c r="H2810" s="2" t="s">
        <v>3480</v>
      </c>
      <c r="I2810" s="2" t="s">
        <v>16</v>
      </c>
      <c r="J2810" s="81">
        <v>42.26</v>
      </c>
      <c r="K2810" s="76">
        <v>3.3148149999999998</v>
      </c>
      <c r="L2810" s="80">
        <v>0.1875</v>
      </c>
      <c r="M2810" s="78">
        <v>41452</v>
      </c>
      <c r="N2810" s="96" t="s">
        <v>4295</v>
      </c>
      <c r="O2810" s="23" t="s">
        <v>280</v>
      </c>
      <c r="P2810" s="23" t="s">
        <v>3465</v>
      </c>
      <c r="Q2810" s="23" t="s">
        <v>3472</v>
      </c>
      <c r="R2810" s="23" t="str">
        <f t="shared" si="347"/>
        <v>OK-Noble-15N-8W-14</v>
      </c>
      <c r="S2810" s="23" t="str">
        <f t="shared" si="344"/>
        <v>15N-8W-14</v>
      </c>
      <c r="T2810" s="23" t="str">
        <f t="shared" si="345"/>
        <v>15</v>
      </c>
      <c r="U2810" s="23" t="str">
        <f t="shared" si="348"/>
        <v>N</v>
      </c>
      <c r="V2810" s="23" t="str">
        <f t="shared" si="346"/>
        <v>8</v>
      </c>
      <c r="W2810" s="23" t="str">
        <f t="shared" si="349"/>
        <v>W</v>
      </c>
      <c r="X2810" s="23" t="str">
        <f t="shared" si="350"/>
        <v>OK</v>
      </c>
      <c r="Y2810" s="184" t="str">
        <f t="shared" si="351"/>
        <v>L0009873</v>
      </c>
      <c r="Z2810" s="28"/>
      <c r="AA2810" s="28"/>
      <c r="AB2810" s="23"/>
    </row>
    <row r="2811" spans="1:28" ht="15">
      <c r="A2811" s="2" t="s">
        <v>9232</v>
      </c>
      <c r="B2811" s="23" t="s">
        <v>13</v>
      </c>
      <c r="C2811" s="2" t="s">
        <v>14</v>
      </c>
      <c r="D2811" s="2" t="s">
        <v>2928</v>
      </c>
      <c r="E2811" s="2" t="s">
        <v>553</v>
      </c>
      <c r="F2811" s="2" t="s">
        <v>15</v>
      </c>
      <c r="G2811" s="2" t="s">
        <v>3479</v>
      </c>
      <c r="H2811" s="2" t="s">
        <v>3480</v>
      </c>
      <c r="I2811" s="2" t="s">
        <v>16</v>
      </c>
      <c r="J2811" s="81">
        <v>40.299999999999997</v>
      </c>
      <c r="K2811" s="76">
        <v>3.3148149999999998</v>
      </c>
      <c r="L2811" s="80">
        <v>0.1875</v>
      </c>
      <c r="M2811" s="82">
        <v>41448</v>
      </c>
      <c r="N2811" s="96" t="s">
        <v>4296</v>
      </c>
      <c r="O2811" s="23" t="s">
        <v>280</v>
      </c>
      <c r="P2811" s="23" t="s">
        <v>3465</v>
      </c>
      <c r="Q2811" s="23" t="s">
        <v>3472</v>
      </c>
      <c r="R2811" s="23" t="str">
        <f t="shared" si="347"/>
        <v>OK-Noble-15N-8W-14</v>
      </c>
      <c r="S2811" s="23" t="str">
        <f t="shared" si="344"/>
        <v>15N-8W-14</v>
      </c>
      <c r="T2811" s="23" t="str">
        <f t="shared" si="345"/>
        <v>15</v>
      </c>
      <c r="U2811" s="23" t="str">
        <f t="shared" si="348"/>
        <v>N</v>
      </c>
      <c r="V2811" s="23" t="str">
        <f t="shared" si="346"/>
        <v>8</v>
      </c>
      <c r="W2811" s="23" t="str">
        <f t="shared" si="349"/>
        <v>W</v>
      </c>
      <c r="X2811" s="23" t="str">
        <f t="shared" si="350"/>
        <v>OK</v>
      </c>
      <c r="Y2811" s="184" t="str">
        <f t="shared" si="351"/>
        <v>L0009874</v>
      </c>
      <c r="Z2811" s="28"/>
      <c r="AA2811" s="28"/>
      <c r="AB2811" s="23"/>
    </row>
    <row r="2812" spans="1:28" ht="15">
      <c r="A2812" s="2" t="s">
        <v>9233</v>
      </c>
      <c r="B2812" s="23" t="s">
        <v>13</v>
      </c>
      <c r="C2812" s="2" t="s">
        <v>14</v>
      </c>
      <c r="D2812" s="2" t="s">
        <v>2929</v>
      </c>
      <c r="E2812" s="2" t="s">
        <v>774</v>
      </c>
      <c r="F2812" s="2" t="s">
        <v>15</v>
      </c>
      <c r="G2812" s="2" t="s">
        <v>3479</v>
      </c>
      <c r="H2812" s="2" t="s">
        <v>3480</v>
      </c>
      <c r="I2812" s="2" t="s">
        <v>16</v>
      </c>
      <c r="J2812" s="81">
        <v>38.85</v>
      </c>
      <c r="K2812" s="76">
        <v>3.3148149999999998</v>
      </c>
      <c r="L2812" s="80">
        <v>0.1875</v>
      </c>
      <c r="M2812" s="82">
        <v>41476</v>
      </c>
      <c r="N2812" s="96" t="s">
        <v>4901</v>
      </c>
      <c r="O2812" s="23" t="s">
        <v>280</v>
      </c>
      <c r="P2812" s="23" t="s">
        <v>3465</v>
      </c>
      <c r="Q2812" s="23" t="s">
        <v>3472</v>
      </c>
      <c r="R2812" s="23" t="str">
        <f t="shared" si="347"/>
        <v>OK-Noble-15N-8W-14</v>
      </c>
      <c r="S2812" s="23" t="str">
        <f t="shared" si="344"/>
        <v>15N-8W-14</v>
      </c>
      <c r="T2812" s="23" t="str">
        <f t="shared" si="345"/>
        <v>15</v>
      </c>
      <c r="U2812" s="23" t="str">
        <f t="shared" si="348"/>
        <v>N</v>
      </c>
      <c r="V2812" s="23" t="str">
        <f t="shared" si="346"/>
        <v>8</v>
      </c>
      <c r="W2812" s="23" t="str">
        <f t="shared" si="349"/>
        <v>W</v>
      </c>
      <c r="X2812" s="23" t="str">
        <f t="shared" si="350"/>
        <v>OK</v>
      </c>
      <c r="Y2812" s="184" t="str">
        <f t="shared" si="351"/>
        <v>L0009875</v>
      </c>
      <c r="Z2812" s="28"/>
      <c r="AA2812" s="28"/>
      <c r="AB2812" s="23"/>
    </row>
    <row r="2813" spans="1:28" ht="15">
      <c r="A2813" s="23" t="s">
        <v>9234</v>
      </c>
      <c r="B2813" s="23" t="s">
        <v>13</v>
      </c>
      <c r="C2813" s="2" t="s">
        <v>14</v>
      </c>
      <c r="D2813" s="2" t="s">
        <v>2930</v>
      </c>
      <c r="E2813" s="2" t="s">
        <v>506</v>
      </c>
      <c r="F2813" s="2" t="s">
        <v>15</v>
      </c>
      <c r="G2813" s="2" t="s">
        <v>3479</v>
      </c>
      <c r="H2813" s="2" t="s">
        <v>3480</v>
      </c>
      <c r="I2813" s="2" t="s">
        <v>16</v>
      </c>
      <c r="J2813" s="81">
        <v>86.86</v>
      </c>
      <c r="K2813" s="76">
        <v>85</v>
      </c>
      <c r="L2813" s="80">
        <v>0.22</v>
      </c>
      <c r="M2813" s="82">
        <v>18332</v>
      </c>
      <c r="N2813" s="96" t="s">
        <v>4902</v>
      </c>
      <c r="O2813" s="23" t="s">
        <v>280</v>
      </c>
      <c r="P2813" s="23" t="s">
        <v>3465</v>
      </c>
      <c r="Q2813" s="23" t="s">
        <v>3472</v>
      </c>
      <c r="R2813" s="23" t="str">
        <f t="shared" si="347"/>
        <v>OK-Noble-15N-8W-14</v>
      </c>
      <c r="S2813" s="23" t="str">
        <f t="shared" si="344"/>
        <v>15N-8W-14</v>
      </c>
      <c r="T2813" s="23" t="str">
        <f t="shared" si="345"/>
        <v>15</v>
      </c>
      <c r="U2813" s="23" t="str">
        <f t="shared" si="348"/>
        <v>N</v>
      </c>
      <c r="V2813" s="23" t="str">
        <f t="shared" si="346"/>
        <v>8</v>
      </c>
      <c r="W2813" s="23" t="str">
        <f t="shared" si="349"/>
        <v>W</v>
      </c>
      <c r="X2813" s="23" t="str">
        <f t="shared" si="350"/>
        <v>OK</v>
      </c>
      <c r="Y2813" s="184" t="str">
        <f t="shared" si="351"/>
        <v>L0009876</v>
      </c>
      <c r="Z2813" s="28"/>
      <c r="AA2813" s="28"/>
      <c r="AB2813" s="23"/>
    </row>
    <row r="2814" spans="1:28" ht="15">
      <c r="A2814" s="2" t="s">
        <v>9235</v>
      </c>
      <c r="B2814" s="23" t="s">
        <v>13</v>
      </c>
      <c r="C2814" s="2" t="s">
        <v>14</v>
      </c>
      <c r="D2814" s="23" t="s">
        <v>2931</v>
      </c>
      <c r="E2814" s="2" t="s">
        <v>898</v>
      </c>
      <c r="F2814" s="23" t="s">
        <v>15</v>
      </c>
      <c r="G2814" s="23" t="s">
        <v>3479</v>
      </c>
      <c r="H2814" s="2" t="s">
        <v>3480</v>
      </c>
      <c r="I2814" s="2" t="s">
        <v>16</v>
      </c>
      <c r="J2814" s="81">
        <v>37.71</v>
      </c>
      <c r="K2814" s="76">
        <v>13.333333</v>
      </c>
      <c r="L2814" s="80">
        <v>0.22</v>
      </c>
      <c r="M2814" s="78">
        <v>41548</v>
      </c>
      <c r="N2814" s="96" t="s">
        <v>6275</v>
      </c>
      <c r="O2814" s="23" t="s">
        <v>280</v>
      </c>
      <c r="P2814" s="23" t="s">
        <v>3465</v>
      </c>
      <c r="Q2814" s="23" t="s">
        <v>3472</v>
      </c>
      <c r="R2814" s="23" t="str">
        <f t="shared" si="347"/>
        <v>OK-Noble-15N-8W-14</v>
      </c>
      <c r="S2814" s="23" t="str">
        <f t="shared" si="344"/>
        <v>15N-8W-14</v>
      </c>
      <c r="T2814" s="23" t="str">
        <f t="shared" si="345"/>
        <v>15</v>
      </c>
      <c r="U2814" s="23" t="str">
        <f t="shared" si="348"/>
        <v>N</v>
      </c>
      <c r="V2814" s="23" t="str">
        <f t="shared" si="346"/>
        <v>8</v>
      </c>
      <c r="W2814" s="23" t="str">
        <f t="shared" si="349"/>
        <v>W</v>
      </c>
      <c r="X2814" s="23" t="str">
        <f t="shared" si="350"/>
        <v>OK</v>
      </c>
      <c r="Y2814" s="184" t="str">
        <f t="shared" si="351"/>
        <v>L0009877</v>
      </c>
      <c r="Z2814" s="28"/>
      <c r="AA2814" s="28"/>
      <c r="AB2814" s="23"/>
    </row>
    <row r="2815" spans="1:28" ht="15">
      <c r="A2815" s="2" t="s">
        <v>9236</v>
      </c>
      <c r="B2815" s="23" t="s">
        <v>13</v>
      </c>
      <c r="C2815" s="2" t="s">
        <v>14</v>
      </c>
      <c r="D2815" s="23" t="s">
        <v>2932</v>
      </c>
      <c r="E2815" s="23" t="s">
        <v>201</v>
      </c>
      <c r="F2815" s="23" t="s">
        <v>15</v>
      </c>
      <c r="G2815" s="23" t="s">
        <v>3479</v>
      </c>
      <c r="H2815" s="2" t="s">
        <v>3480</v>
      </c>
      <c r="I2815" s="2" t="s">
        <v>16</v>
      </c>
      <c r="J2815" s="81">
        <v>41.27</v>
      </c>
      <c r="K2815" s="76">
        <v>6.6666650000000001</v>
      </c>
      <c r="L2815" s="80">
        <v>0.1875</v>
      </c>
      <c r="M2815" s="82">
        <v>42229</v>
      </c>
      <c r="N2815" s="96" t="s">
        <v>6276</v>
      </c>
      <c r="O2815" s="23" t="s">
        <v>280</v>
      </c>
      <c r="P2815" s="23" t="s">
        <v>3465</v>
      </c>
      <c r="Q2815" s="23" t="s">
        <v>3472</v>
      </c>
      <c r="R2815" s="23" t="str">
        <f t="shared" si="347"/>
        <v>OK-Noble-15N-8W-14</v>
      </c>
      <c r="S2815" s="23" t="str">
        <f t="shared" si="344"/>
        <v>15N-8W-14</v>
      </c>
      <c r="T2815" s="23" t="str">
        <f t="shared" si="345"/>
        <v>15</v>
      </c>
      <c r="U2815" s="23" t="str">
        <f t="shared" si="348"/>
        <v>N</v>
      </c>
      <c r="V2815" s="23" t="str">
        <f t="shared" si="346"/>
        <v>8</v>
      </c>
      <c r="W2815" s="23" t="str">
        <f t="shared" si="349"/>
        <v>W</v>
      </c>
      <c r="X2815" s="23" t="str">
        <f t="shared" si="350"/>
        <v>OK</v>
      </c>
      <c r="Y2815" s="184" t="str">
        <f t="shared" si="351"/>
        <v>L0009878</v>
      </c>
      <c r="Z2815" s="28"/>
      <c r="AA2815" s="28"/>
      <c r="AB2815" s="23"/>
    </row>
    <row r="2816" spans="1:28" ht="15">
      <c r="A2816" s="23" t="s">
        <v>9237</v>
      </c>
      <c r="B2816" s="23" t="s">
        <v>13</v>
      </c>
      <c r="C2816" s="2" t="s">
        <v>14</v>
      </c>
      <c r="D2816" s="23" t="s">
        <v>2933</v>
      </c>
      <c r="E2816" s="2" t="s">
        <v>616</v>
      </c>
      <c r="F2816" s="23" t="s">
        <v>15</v>
      </c>
      <c r="G2816" s="23" t="s">
        <v>3479</v>
      </c>
      <c r="H2816" s="2" t="s">
        <v>3480</v>
      </c>
      <c r="I2816" s="2" t="s">
        <v>16</v>
      </c>
      <c r="J2816" s="81">
        <v>40.72</v>
      </c>
      <c r="K2816" s="76">
        <v>6.6666650000000001</v>
      </c>
      <c r="L2816" s="80">
        <v>0.1875</v>
      </c>
      <c r="M2816" s="82">
        <v>42259</v>
      </c>
      <c r="N2816" s="96" t="s">
        <v>6277</v>
      </c>
      <c r="O2816" s="23" t="s">
        <v>280</v>
      </c>
      <c r="P2816" s="23" t="s">
        <v>3465</v>
      </c>
      <c r="Q2816" s="23" t="s">
        <v>3472</v>
      </c>
      <c r="R2816" s="23" t="str">
        <f t="shared" si="347"/>
        <v>OK-Noble-15N-8W-14</v>
      </c>
      <c r="S2816" s="23" t="str">
        <f t="shared" si="344"/>
        <v>15N-8W-14</v>
      </c>
      <c r="T2816" s="23" t="str">
        <f t="shared" si="345"/>
        <v>15</v>
      </c>
      <c r="U2816" s="23" t="str">
        <f t="shared" si="348"/>
        <v>N</v>
      </c>
      <c r="V2816" s="23" t="str">
        <f t="shared" si="346"/>
        <v>8</v>
      </c>
      <c r="W2816" s="23" t="str">
        <f t="shared" si="349"/>
        <v>W</v>
      </c>
      <c r="X2816" s="23" t="str">
        <f t="shared" si="350"/>
        <v>OK</v>
      </c>
      <c r="Y2816" s="184" t="str">
        <f t="shared" si="351"/>
        <v>L0009879</v>
      </c>
      <c r="Z2816" s="28"/>
      <c r="AA2816" s="28"/>
      <c r="AB2816" s="23"/>
    </row>
    <row r="2817" spans="1:28" ht="15">
      <c r="A2817" s="2" t="s">
        <v>9238</v>
      </c>
      <c r="B2817" s="23" t="s">
        <v>13</v>
      </c>
      <c r="C2817" s="2" t="s">
        <v>14</v>
      </c>
      <c r="D2817" s="23" t="s">
        <v>2934</v>
      </c>
      <c r="E2817" s="23" t="s">
        <v>2552</v>
      </c>
      <c r="F2817" s="23" t="s">
        <v>15</v>
      </c>
      <c r="G2817" s="23" t="s">
        <v>3479</v>
      </c>
      <c r="H2817" s="2" t="s">
        <v>3480</v>
      </c>
      <c r="I2817" s="2" t="s">
        <v>16</v>
      </c>
      <c r="J2817" s="81">
        <v>39.29</v>
      </c>
      <c r="K2817" s="76">
        <v>16.66666</v>
      </c>
      <c r="L2817" s="80">
        <v>0.2</v>
      </c>
      <c r="M2817" s="82">
        <v>42800</v>
      </c>
      <c r="N2817" s="96" t="s">
        <v>4903</v>
      </c>
      <c r="O2817" s="23" t="s">
        <v>280</v>
      </c>
      <c r="P2817" s="23" t="s">
        <v>3465</v>
      </c>
      <c r="Q2817" s="23" t="s">
        <v>3472</v>
      </c>
      <c r="R2817" s="23" t="str">
        <f t="shared" si="347"/>
        <v>OK-Noble-15N-8W-14</v>
      </c>
      <c r="S2817" s="23" t="str">
        <f t="shared" si="344"/>
        <v>15N-8W-14</v>
      </c>
      <c r="T2817" s="23" t="str">
        <f t="shared" si="345"/>
        <v>15</v>
      </c>
      <c r="U2817" s="23" t="str">
        <f t="shared" si="348"/>
        <v>N</v>
      </c>
      <c r="V2817" s="23" t="str">
        <f t="shared" si="346"/>
        <v>8</v>
      </c>
      <c r="W2817" s="23" t="str">
        <f t="shared" si="349"/>
        <v>W</v>
      </c>
      <c r="X2817" s="23" t="str">
        <f t="shared" si="350"/>
        <v>OK</v>
      </c>
      <c r="Y2817" s="184" t="str">
        <f t="shared" si="351"/>
        <v>L0009880</v>
      </c>
      <c r="Z2817" s="28"/>
      <c r="AA2817" s="28"/>
      <c r="AB2817" s="23"/>
    </row>
    <row r="2818" spans="1:28" ht="15">
      <c r="A2818" s="2" t="s">
        <v>9239</v>
      </c>
      <c r="B2818" s="23" t="s">
        <v>13</v>
      </c>
      <c r="C2818" s="2" t="s">
        <v>14</v>
      </c>
      <c r="D2818" s="23" t="s">
        <v>2935</v>
      </c>
      <c r="E2818" s="2" t="s">
        <v>1327</v>
      </c>
      <c r="F2818" s="23" t="s">
        <v>15</v>
      </c>
      <c r="G2818" s="23" t="s">
        <v>3477</v>
      </c>
      <c r="H2818" s="79" t="s">
        <v>3526</v>
      </c>
      <c r="I2818" s="2" t="s">
        <v>16</v>
      </c>
      <c r="J2818" s="81">
        <v>114.7</v>
      </c>
      <c r="K2818" s="76">
        <v>1.4166695</v>
      </c>
      <c r="L2818" s="80">
        <v>0.1875</v>
      </c>
      <c r="M2818" s="78">
        <v>42625</v>
      </c>
      <c r="N2818" s="96" t="s">
        <v>4297</v>
      </c>
      <c r="O2818" s="23" t="s">
        <v>1571</v>
      </c>
      <c r="P2818" s="23" t="s">
        <v>3469</v>
      </c>
      <c r="Q2818" s="23" t="s">
        <v>3473</v>
      </c>
      <c r="R2818" s="23" t="str">
        <f t="shared" si="347"/>
        <v>OK-Canadian-12N-9W-36</v>
      </c>
      <c r="S2818" s="23" t="str">
        <f t="shared" si="344"/>
        <v>12N-9W-36</v>
      </c>
      <c r="T2818" s="23" t="str">
        <f t="shared" si="345"/>
        <v>12</v>
      </c>
      <c r="U2818" s="23" t="str">
        <f t="shared" si="348"/>
        <v>N</v>
      </c>
      <c r="V2818" s="23" t="str">
        <f t="shared" si="346"/>
        <v>9</v>
      </c>
      <c r="W2818" s="23" t="str">
        <f t="shared" si="349"/>
        <v>W</v>
      </c>
      <c r="X2818" s="23" t="str">
        <f t="shared" si="350"/>
        <v>OK</v>
      </c>
      <c r="Y2818" s="184" t="str">
        <f t="shared" si="351"/>
        <v>L0009881</v>
      </c>
      <c r="Z2818" s="28"/>
      <c r="AA2818" s="28"/>
      <c r="AB2818" s="23"/>
    </row>
    <row r="2819" spans="1:28" ht="15">
      <c r="A2819" s="23" t="s">
        <v>9240</v>
      </c>
      <c r="B2819" s="23" t="s">
        <v>13</v>
      </c>
      <c r="C2819" s="2" t="s">
        <v>14</v>
      </c>
      <c r="D2819" s="23" t="s">
        <v>2936</v>
      </c>
      <c r="E2819" s="2" t="s">
        <v>774</v>
      </c>
      <c r="F2819" s="23" t="s">
        <v>15</v>
      </c>
      <c r="G2819" s="23" t="s">
        <v>3477</v>
      </c>
      <c r="H2819" s="79" t="s">
        <v>3526</v>
      </c>
      <c r="I2819" s="2" t="s">
        <v>16</v>
      </c>
      <c r="J2819" s="81">
        <v>109.65</v>
      </c>
      <c r="K2819" s="76">
        <v>0.85</v>
      </c>
      <c r="L2819" s="80">
        <v>0.2</v>
      </c>
      <c r="M2819" s="82">
        <v>42782</v>
      </c>
      <c r="N2819" s="96" t="s">
        <v>4075</v>
      </c>
      <c r="O2819" s="23" t="s">
        <v>1571</v>
      </c>
      <c r="P2819" s="23" t="s">
        <v>3469</v>
      </c>
      <c r="Q2819" s="23" t="s">
        <v>3473</v>
      </c>
      <c r="R2819" s="23" t="str">
        <f t="shared" si="347"/>
        <v>OK-Canadian-12N-9W-36</v>
      </c>
      <c r="S2819" s="23" t="str">
        <f t="shared" si="344"/>
        <v>12N-9W-36</v>
      </c>
      <c r="T2819" s="23" t="str">
        <f t="shared" si="345"/>
        <v>12</v>
      </c>
      <c r="U2819" s="23" t="str">
        <f t="shared" si="348"/>
        <v>N</v>
      </c>
      <c r="V2819" s="23" t="str">
        <f t="shared" si="346"/>
        <v>9</v>
      </c>
      <c r="W2819" s="23" t="str">
        <f t="shared" si="349"/>
        <v>W</v>
      </c>
      <c r="X2819" s="23" t="str">
        <f t="shared" si="350"/>
        <v>OK</v>
      </c>
      <c r="Y2819" s="184" t="str">
        <f t="shared" si="351"/>
        <v>L0009882</v>
      </c>
      <c r="Z2819" s="28"/>
      <c r="AA2819" s="28"/>
      <c r="AB2819" s="23"/>
    </row>
    <row r="2820" spans="1:28" ht="15">
      <c r="A2820" s="2" t="s">
        <v>9241</v>
      </c>
      <c r="B2820" s="23" t="s">
        <v>13</v>
      </c>
      <c r="C2820" s="2" t="s">
        <v>14</v>
      </c>
      <c r="D2820" s="23" t="s">
        <v>2937</v>
      </c>
      <c r="E2820" s="23" t="s">
        <v>1502</v>
      </c>
      <c r="F2820" s="23" t="s">
        <v>15</v>
      </c>
      <c r="G2820" s="23" t="s">
        <v>3477</v>
      </c>
      <c r="H2820" s="79" t="s">
        <v>3526</v>
      </c>
      <c r="I2820" s="2" t="s">
        <v>16</v>
      </c>
      <c r="J2820" s="81">
        <v>117.8</v>
      </c>
      <c r="K2820" s="76">
        <v>0.85</v>
      </c>
      <c r="L2820" s="80">
        <v>0.2</v>
      </c>
      <c r="M2820" s="82">
        <v>42796</v>
      </c>
      <c r="N2820" s="96" t="s">
        <v>4298</v>
      </c>
      <c r="O2820" s="23" t="s">
        <v>1571</v>
      </c>
      <c r="P2820" s="23" t="s">
        <v>3469</v>
      </c>
      <c r="Q2820" s="23" t="s">
        <v>3473</v>
      </c>
      <c r="R2820" s="23" t="str">
        <f t="shared" si="347"/>
        <v>OK-Canadian-12N-9W-36</v>
      </c>
      <c r="S2820" s="23" t="str">
        <f t="shared" si="344"/>
        <v>12N-9W-36</v>
      </c>
      <c r="T2820" s="23" t="str">
        <f t="shared" si="345"/>
        <v>12</v>
      </c>
      <c r="U2820" s="23" t="str">
        <f t="shared" si="348"/>
        <v>N</v>
      </c>
      <c r="V2820" s="23" t="str">
        <f t="shared" si="346"/>
        <v>9</v>
      </c>
      <c r="W2820" s="23" t="str">
        <f t="shared" si="349"/>
        <v>W</v>
      </c>
      <c r="X2820" s="23" t="str">
        <f t="shared" si="350"/>
        <v>OK</v>
      </c>
      <c r="Y2820" s="184" t="str">
        <f t="shared" si="351"/>
        <v>L0009883</v>
      </c>
      <c r="Z2820" s="28"/>
      <c r="AA2820" s="28"/>
      <c r="AB2820" s="23"/>
    </row>
    <row r="2821" spans="1:28" ht="15">
      <c r="A2821" s="2" t="s">
        <v>9242</v>
      </c>
      <c r="B2821" s="2" t="s">
        <v>13</v>
      </c>
      <c r="C2821" s="2" t="s">
        <v>14</v>
      </c>
      <c r="D2821" s="2" t="s">
        <v>2938</v>
      </c>
      <c r="E2821" s="2" t="s">
        <v>898</v>
      </c>
      <c r="F2821" s="2" t="s">
        <v>15</v>
      </c>
      <c r="G2821" s="2" t="s">
        <v>3477</v>
      </c>
      <c r="H2821" s="2" t="s">
        <v>3526</v>
      </c>
      <c r="I2821" s="2" t="s">
        <v>16</v>
      </c>
      <c r="J2821" s="75">
        <v>121.79</v>
      </c>
      <c r="K2821" s="76">
        <v>1.7</v>
      </c>
      <c r="L2821" s="77">
        <v>0.2</v>
      </c>
      <c r="M2821" s="78">
        <v>43268</v>
      </c>
      <c r="N2821" s="96" t="s">
        <v>4299</v>
      </c>
      <c r="O2821" s="2" t="s">
        <v>1571</v>
      </c>
      <c r="P2821" s="2" t="s">
        <v>3469</v>
      </c>
      <c r="Q2821" s="2" t="s">
        <v>3473</v>
      </c>
      <c r="R2821" s="23" t="str">
        <f t="shared" si="347"/>
        <v>OK-Canadian-12N-9W-36</v>
      </c>
      <c r="S2821" s="23" t="str">
        <f t="shared" si="344"/>
        <v>12N-9W-36</v>
      </c>
      <c r="T2821" s="23" t="str">
        <f t="shared" si="345"/>
        <v>12</v>
      </c>
      <c r="U2821" s="23" t="str">
        <f t="shared" si="348"/>
        <v>N</v>
      </c>
      <c r="V2821" s="23" t="str">
        <f t="shared" si="346"/>
        <v>9</v>
      </c>
      <c r="W2821" s="23" t="str">
        <f t="shared" si="349"/>
        <v>W</v>
      </c>
      <c r="X2821" s="23" t="str">
        <f t="shared" si="350"/>
        <v>OK</v>
      </c>
      <c r="Y2821" s="184" t="str">
        <f t="shared" si="351"/>
        <v>L0009884</v>
      </c>
      <c r="Z2821" s="28"/>
      <c r="AA2821" s="28"/>
      <c r="AB2821" s="23"/>
    </row>
    <row r="2822" spans="1:28" ht="15">
      <c r="A2822" s="23" t="s">
        <v>9243</v>
      </c>
      <c r="B2822" s="23" t="s">
        <v>13</v>
      </c>
      <c r="C2822" s="2" t="s">
        <v>14</v>
      </c>
      <c r="D2822" s="2" t="s">
        <v>2939</v>
      </c>
      <c r="E2822" s="23" t="s">
        <v>2276</v>
      </c>
      <c r="F2822" s="2" t="s">
        <v>15</v>
      </c>
      <c r="G2822" s="2" t="s">
        <v>3477</v>
      </c>
      <c r="H2822" s="79" t="s">
        <v>3521</v>
      </c>
      <c r="I2822" s="2" t="s">
        <v>16</v>
      </c>
      <c r="J2822" s="75">
        <v>351.53</v>
      </c>
      <c r="K2822" s="76">
        <v>11.66667</v>
      </c>
      <c r="L2822" s="77">
        <v>0.1875</v>
      </c>
      <c r="M2822" s="78">
        <v>41051</v>
      </c>
      <c r="N2822" s="96" t="s">
        <v>4300</v>
      </c>
      <c r="O2822" s="2" t="s">
        <v>140</v>
      </c>
      <c r="P2822" s="2" t="s">
        <v>3469</v>
      </c>
      <c r="Q2822" s="2" t="s">
        <v>3473</v>
      </c>
      <c r="R2822" s="23" t="str">
        <f t="shared" si="347"/>
        <v>OK-Canadian-12N-9W-17</v>
      </c>
      <c r="S2822" s="23" t="str">
        <f t="shared" si="344"/>
        <v>12N-9W-17</v>
      </c>
      <c r="T2822" s="23" t="str">
        <f t="shared" si="345"/>
        <v>12</v>
      </c>
      <c r="U2822" s="23" t="str">
        <f t="shared" si="348"/>
        <v>N</v>
      </c>
      <c r="V2822" s="23" t="str">
        <f t="shared" si="346"/>
        <v>9</v>
      </c>
      <c r="W2822" s="23" t="str">
        <f t="shared" si="349"/>
        <v>W</v>
      </c>
      <c r="X2822" s="23" t="str">
        <f t="shared" si="350"/>
        <v>OK</v>
      </c>
      <c r="Y2822" s="184" t="str">
        <f t="shared" si="351"/>
        <v>L0009885</v>
      </c>
      <c r="Z2822" s="28"/>
      <c r="AA2822" s="28"/>
      <c r="AB2822" s="23"/>
    </row>
    <row r="2823" spans="1:28" ht="15">
      <c r="A2823" s="2" t="s">
        <v>9244</v>
      </c>
      <c r="B2823" s="2" t="s">
        <v>13</v>
      </c>
      <c r="C2823" s="2" t="s">
        <v>14</v>
      </c>
      <c r="D2823" s="2" t="s">
        <v>2940</v>
      </c>
      <c r="E2823" s="2" t="s">
        <v>1327</v>
      </c>
      <c r="F2823" s="2" t="s">
        <v>15</v>
      </c>
      <c r="G2823" s="2" t="s">
        <v>3477</v>
      </c>
      <c r="H2823" s="2" t="s">
        <v>3526</v>
      </c>
      <c r="I2823" s="2" t="s">
        <v>16</v>
      </c>
      <c r="J2823" s="75">
        <v>45.93</v>
      </c>
      <c r="K2823" s="76">
        <v>6.375</v>
      </c>
      <c r="L2823" s="77">
        <v>0.1875</v>
      </c>
      <c r="M2823" s="78">
        <v>41043</v>
      </c>
      <c r="N2823" s="96" t="s">
        <v>4904</v>
      </c>
      <c r="O2823" s="2" t="s">
        <v>1571</v>
      </c>
      <c r="P2823" s="2" t="s">
        <v>3469</v>
      </c>
      <c r="Q2823" s="2" t="s">
        <v>3473</v>
      </c>
      <c r="R2823" s="23" t="str">
        <f t="shared" si="347"/>
        <v>OK-Canadian-12N-9W-36</v>
      </c>
      <c r="S2823" s="23" t="str">
        <f t="shared" si="344"/>
        <v>12N-9W-36</v>
      </c>
      <c r="T2823" s="23" t="str">
        <f t="shared" si="345"/>
        <v>12</v>
      </c>
      <c r="U2823" s="23" t="str">
        <f t="shared" si="348"/>
        <v>N</v>
      </c>
      <c r="V2823" s="23" t="str">
        <f t="shared" si="346"/>
        <v>9</v>
      </c>
      <c r="W2823" s="23" t="str">
        <f t="shared" si="349"/>
        <v>W</v>
      </c>
      <c r="X2823" s="23" t="str">
        <f t="shared" si="350"/>
        <v>OK</v>
      </c>
      <c r="Y2823" s="184" t="str">
        <f t="shared" si="351"/>
        <v>L0009886</v>
      </c>
      <c r="Z2823" s="28"/>
      <c r="AA2823" s="28"/>
      <c r="AB2823" s="23"/>
    </row>
    <row r="2824" spans="1:28" ht="15">
      <c r="A2824" s="2" t="s">
        <v>9245</v>
      </c>
      <c r="B2824" s="2" t="s">
        <v>3475</v>
      </c>
      <c r="C2824" s="2" t="s">
        <v>14</v>
      </c>
      <c r="D2824" s="2" t="s">
        <v>2941</v>
      </c>
      <c r="E2824" s="23" t="s">
        <v>2404</v>
      </c>
      <c r="F2824" s="2" t="s">
        <v>15</v>
      </c>
      <c r="G2824" s="2" t="s">
        <v>3477</v>
      </c>
      <c r="H2824" s="2" t="s">
        <v>3540</v>
      </c>
      <c r="I2824" s="2" t="s">
        <v>16</v>
      </c>
      <c r="J2824" s="75">
        <v>107.23</v>
      </c>
      <c r="K2824" s="76">
        <v>6.1111110000000002</v>
      </c>
      <c r="L2824" s="77">
        <v>0.125</v>
      </c>
      <c r="M2824" s="78">
        <v>41161</v>
      </c>
      <c r="N2824" s="96" t="s">
        <v>4905</v>
      </c>
      <c r="O2824" s="2" t="s">
        <v>284</v>
      </c>
      <c r="P2824" s="2" t="s">
        <v>3466</v>
      </c>
      <c r="Q2824" s="2" t="s">
        <v>3473</v>
      </c>
      <c r="R2824" s="23" t="str">
        <f t="shared" si="347"/>
        <v>OK-Canadian-16N-9W-9</v>
      </c>
      <c r="S2824" s="23" t="str">
        <f t="shared" ref="S2824:S2887" si="352">_xlfn.TEXTAFTER(R2824,"-",2,1,0,"ERROR")</f>
        <v>16N-9W-9</v>
      </c>
      <c r="T2824" s="23" t="str">
        <f t="shared" ref="T2824:T2887" si="353">_xlfn.TEXTBEFORE(P2824,U2824)</f>
        <v>16</v>
      </c>
      <c r="U2824" s="23" t="str">
        <f t="shared" si="348"/>
        <v>N</v>
      </c>
      <c r="V2824" s="23" t="str">
        <f t="shared" ref="V2824:V2887" si="354">_xlfn.TEXTBEFORE(Q2824,W2824)</f>
        <v>9</v>
      </c>
      <c r="W2824" s="23" t="str">
        <f t="shared" si="349"/>
        <v>W</v>
      </c>
      <c r="X2824" s="23" t="str">
        <f t="shared" si="350"/>
        <v>OK</v>
      </c>
      <c r="Y2824" s="184" t="str">
        <f t="shared" si="351"/>
        <v>L0009887</v>
      </c>
      <c r="Z2824" s="28"/>
      <c r="AA2824" s="28"/>
      <c r="AB2824" s="23"/>
    </row>
    <row r="2825" spans="1:28" ht="15">
      <c r="A2825" s="23" t="s">
        <v>9246</v>
      </c>
      <c r="B2825" s="2" t="s">
        <v>13</v>
      </c>
      <c r="C2825" s="2" t="s">
        <v>14</v>
      </c>
      <c r="D2825" s="2" t="s">
        <v>2942</v>
      </c>
      <c r="E2825" s="2" t="s">
        <v>215</v>
      </c>
      <c r="F2825" s="2" t="s">
        <v>15</v>
      </c>
      <c r="G2825" s="2" t="s">
        <v>3477</v>
      </c>
      <c r="H2825" s="2" t="s">
        <v>3521</v>
      </c>
      <c r="I2825" s="2" t="s">
        <v>16</v>
      </c>
      <c r="J2825" s="75">
        <v>77.48</v>
      </c>
      <c r="K2825" s="76">
        <v>0.83333330000000005</v>
      </c>
      <c r="L2825" s="77">
        <v>0.1875</v>
      </c>
      <c r="M2825" s="78">
        <v>41684</v>
      </c>
      <c r="N2825" s="96" t="s">
        <v>6278</v>
      </c>
      <c r="O2825" s="2" t="s">
        <v>140</v>
      </c>
      <c r="P2825" s="2" t="s">
        <v>3469</v>
      </c>
      <c r="Q2825" s="2" t="s">
        <v>3473</v>
      </c>
      <c r="R2825" s="23" t="str">
        <f t="shared" ref="R2825:R2888" si="355">_xlfn.TEXTJOIN("-",TRUE,F2825,G2825,P2825,Q2825,O2825)</f>
        <v>OK-Canadian-12N-9W-17</v>
      </c>
      <c r="S2825" s="23" t="str">
        <f t="shared" si="352"/>
        <v>12N-9W-17</v>
      </c>
      <c r="T2825" s="23" t="str">
        <f t="shared" si="353"/>
        <v>12</v>
      </c>
      <c r="U2825" s="23" t="str">
        <f t="shared" ref="U2825:U2888" si="356">RIGHT(P2825,1)</f>
        <v>N</v>
      </c>
      <c r="V2825" s="23" t="str">
        <f t="shared" si="354"/>
        <v>9</v>
      </c>
      <c r="W2825" s="23" t="str">
        <f t="shared" ref="W2825:W2888" si="357">RIGHT(Q2825,1)</f>
        <v>W</v>
      </c>
      <c r="X2825" s="23" t="str">
        <f t="shared" ref="X2825:X2888" si="358">LEFT(A2825,2)</f>
        <v>OK</v>
      </c>
      <c r="Y2825" s="184" t="str">
        <f t="shared" ref="Y2825:Y2888" si="359">MID(A2825,4,8)</f>
        <v>L0009888</v>
      </c>
      <c r="Z2825" s="28"/>
      <c r="AA2825" s="28"/>
      <c r="AB2825" s="23"/>
    </row>
    <row r="2826" spans="1:28" ht="15">
      <c r="A2826" s="2" t="s">
        <v>9247</v>
      </c>
      <c r="B2826" s="2" t="s">
        <v>13</v>
      </c>
      <c r="C2826" s="2" t="s">
        <v>14</v>
      </c>
      <c r="D2826" s="2" t="s">
        <v>2943</v>
      </c>
      <c r="E2826" s="2" t="s">
        <v>955</v>
      </c>
      <c r="F2826" s="2" t="s">
        <v>15</v>
      </c>
      <c r="G2826" s="2" t="s">
        <v>3477</v>
      </c>
      <c r="H2826" s="2" t="s">
        <v>3521</v>
      </c>
      <c r="I2826" s="2" t="s">
        <v>16</v>
      </c>
      <c r="J2826" s="75">
        <v>127.65</v>
      </c>
      <c r="K2826" s="76">
        <v>10.70262</v>
      </c>
      <c r="L2826" s="77">
        <v>0.1875</v>
      </c>
      <c r="M2826" s="78">
        <v>41206</v>
      </c>
      <c r="N2826" s="96" t="s">
        <v>6231</v>
      </c>
      <c r="O2826" s="2" t="s">
        <v>140</v>
      </c>
      <c r="P2826" s="2" t="s">
        <v>3469</v>
      </c>
      <c r="Q2826" s="2" t="s">
        <v>3473</v>
      </c>
      <c r="R2826" s="23" t="str">
        <f t="shared" si="355"/>
        <v>OK-Canadian-12N-9W-17</v>
      </c>
      <c r="S2826" s="23" t="str">
        <f t="shared" si="352"/>
        <v>12N-9W-17</v>
      </c>
      <c r="T2826" s="23" t="str">
        <f t="shared" si="353"/>
        <v>12</v>
      </c>
      <c r="U2826" s="23" t="str">
        <f t="shared" si="356"/>
        <v>N</v>
      </c>
      <c r="V2826" s="23" t="str">
        <f t="shared" si="354"/>
        <v>9</v>
      </c>
      <c r="W2826" s="23" t="str">
        <f t="shared" si="357"/>
        <v>W</v>
      </c>
      <c r="X2826" s="23" t="str">
        <f t="shared" si="358"/>
        <v>OK</v>
      </c>
      <c r="Y2826" s="184" t="str">
        <f t="shared" si="359"/>
        <v>L0009889</v>
      </c>
      <c r="Z2826" s="28"/>
      <c r="AA2826" s="28"/>
      <c r="AB2826" s="23"/>
    </row>
    <row r="2827" spans="1:28" ht="15">
      <c r="A2827" s="2" t="s">
        <v>9248</v>
      </c>
      <c r="B2827" s="2" t="s">
        <v>13</v>
      </c>
      <c r="C2827" s="2" t="s">
        <v>14</v>
      </c>
      <c r="D2827" s="2" t="s">
        <v>2944</v>
      </c>
      <c r="E2827" s="2" t="s">
        <v>616</v>
      </c>
      <c r="F2827" s="2" t="s">
        <v>15</v>
      </c>
      <c r="G2827" s="2" t="s">
        <v>3477</v>
      </c>
      <c r="H2827" s="2" t="s">
        <v>3521</v>
      </c>
      <c r="I2827" s="2" t="s">
        <v>16</v>
      </c>
      <c r="J2827" s="75">
        <v>38.090000000000003</v>
      </c>
      <c r="K2827" s="76">
        <v>6.6666999999999996</v>
      </c>
      <c r="L2827" s="77">
        <v>0.1875</v>
      </c>
      <c r="M2827" s="78">
        <v>41200</v>
      </c>
      <c r="N2827" s="96" t="s">
        <v>6233</v>
      </c>
      <c r="O2827" s="2" t="s">
        <v>140</v>
      </c>
      <c r="P2827" s="2" t="s">
        <v>3469</v>
      </c>
      <c r="Q2827" s="2" t="s">
        <v>3473</v>
      </c>
      <c r="R2827" s="23" t="str">
        <f t="shared" si="355"/>
        <v>OK-Canadian-12N-9W-17</v>
      </c>
      <c r="S2827" s="23" t="str">
        <f t="shared" si="352"/>
        <v>12N-9W-17</v>
      </c>
      <c r="T2827" s="23" t="str">
        <f t="shared" si="353"/>
        <v>12</v>
      </c>
      <c r="U2827" s="23" t="str">
        <f t="shared" si="356"/>
        <v>N</v>
      </c>
      <c r="V2827" s="23" t="str">
        <f t="shared" si="354"/>
        <v>9</v>
      </c>
      <c r="W2827" s="23" t="str">
        <f t="shared" si="357"/>
        <v>W</v>
      </c>
      <c r="X2827" s="23" t="str">
        <f t="shared" si="358"/>
        <v>OK</v>
      </c>
      <c r="Y2827" s="184" t="str">
        <f t="shared" si="359"/>
        <v>L0009890</v>
      </c>
      <c r="Z2827" s="28"/>
      <c r="AA2827" s="28"/>
      <c r="AB2827" s="23"/>
    </row>
    <row r="2828" spans="1:28" ht="15">
      <c r="A2828" s="23" t="s">
        <v>9249</v>
      </c>
      <c r="B2828" s="2" t="s">
        <v>13</v>
      </c>
      <c r="C2828" s="2" t="s">
        <v>14</v>
      </c>
      <c r="D2828" s="2" t="s">
        <v>2945</v>
      </c>
      <c r="E2828" s="23" t="s">
        <v>1589</v>
      </c>
      <c r="F2828" s="2" t="s">
        <v>15</v>
      </c>
      <c r="G2828" s="2" t="s">
        <v>3477</v>
      </c>
      <c r="H2828" s="2" t="s">
        <v>3521</v>
      </c>
      <c r="I2828" s="2" t="s">
        <v>16</v>
      </c>
      <c r="J2828" s="75">
        <v>76.08</v>
      </c>
      <c r="K2828" s="76">
        <v>1.25</v>
      </c>
      <c r="L2828" s="77">
        <v>0.1875</v>
      </c>
      <c r="M2828" s="78">
        <v>41217</v>
      </c>
      <c r="N2828" s="96" t="s">
        <v>6215</v>
      </c>
      <c r="O2828" s="2" t="s">
        <v>140</v>
      </c>
      <c r="P2828" s="2" t="s">
        <v>3469</v>
      </c>
      <c r="Q2828" s="2" t="s">
        <v>3473</v>
      </c>
      <c r="R2828" s="23" t="str">
        <f t="shared" si="355"/>
        <v>OK-Canadian-12N-9W-17</v>
      </c>
      <c r="S2828" s="23" t="str">
        <f t="shared" si="352"/>
        <v>12N-9W-17</v>
      </c>
      <c r="T2828" s="23" t="str">
        <f t="shared" si="353"/>
        <v>12</v>
      </c>
      <c r="U2828" s="23" t="str">
        <f t="shared" si="356"/>
        <v>N</v>
      </c>
      <c r="V2828" s="23" t="str">
        <f t="shared" si="354"/>
        <v>9</v>
      </c>
      <c r="W2828" s="23" t="str">
        <f t="shared" si="357"/>
        <v>W</v>
      </c>
      <c r="X2828" s="23" t="str">
        <f t="shared" si="358"/>
        <v>OK</v>
      </c>
      <c r="Y2828" s="184" t="str">
        <f t="shared" si="359"/>
        <v>L0009891</v>
      </c>
      <c r="Z2828" s="28"/>
      <c r="AA2828" s="28"/>
      <c r="AB2828" s="23"/>
    </row>
    <row r="2829" spans="1:28" ht="15">
      <c r="A2829" s="2" t="s">
        <v>9250</v>
      </c>
      <c r="B2829" s="2" t="s">
        <v>13</v>
      </c>
      <c r="C2829" s="2" t="s">
        <v>14</v>
      </c>
      <c r="D2829" s="2" t="s">
        <v>2946</v>
      </c>
      <c r="E2829" s="2" t="s">
        <v>1327</v>
      </c>
      <c r="F2829" s="2" t="s">
        <v>15</v>
      </c>
      <c r="G2829" s="2" t="s">
        <v>3477</v>
      </c>
      <c r="H2829" s="2" t="s">
        <v>3521</v>
      </c>
      <c r="I2829" s="2" t="s">
        <v>16</v>
      </c>
      <c r="J2829" s="75">
        <v>115.73</v>
      </c>
      <c r="K2829" s="76">
        <v>2.2917000000000001</v>
      </c>
      <c r="L2829" s="77">
        <v>0.1875</v>
      </c>
      <c r="M2829" s="78">
        <v>41687</v>
      </c>
      <c r="N2829" s="96" t="s">
        <v>6238</v>
      </c>
      <c r="O2829" s="2" t="s">
        <v>140</v>
      </c>
      <c r="P2829" s="2" t="s">
        <v>3469</v>
      </c>
      <c r="Q2829" s="2" t="s">
        <v>3473</v>
      </c>
      <c r="R2829" s="23" t="str">
        <f t="shared" si="355"/>
        <v>OK-Canadian-12N-9W-17</v>
      </c>
      <c r="S2829" s="23" t="str">
        <f t="shared" si="352"/>
        <v>12N-9W-17</v>
      </c>
      <c r="T2829" s="23" t="str">
        <f t="shared" si="353"/>
        <v>12</v>
      </c>
      <c r="U2829" s="23" t="str">
        <f t="shared" si="356"/>
        <v>N</v>
      </c>
      <c r="V2829" s="23" t="str">
        <f t="shared" si="354"/>
        <v>9</v>
      </c>
      <c r="W2829" s="23" t="str">
        <f t="shared" si="357"/>
        <v>W</v>
      </c>
      <c r="X2829" s="23" t="str">
        <f t="shared" si="358"/>
        <v>OK</v>
      </c>
      <c r="Y2829" s="184" t="str">
        <f t="shared" si="359"/>
        <v>L0009892</v>
      </c>
      <c r="Z2829" s="28"/>
      <c r="AA2829" s="28"/>
      <c r="AB2829" s="23"/>
    </row>
    <row r="2830" spans="1:28" ht="15">
      <c r="A2830" s="2" t="s">
        <v>9251</v>
      </c>
      <c r="B2830" s="2" t="s">
        <v>13</v>
      </c>
      <c r="C2830" s="2" t="s">
        <v>14</v>
      </c>
      <c r="D2830" s="2" t="s">
        <v>2947</v>
      </c>
      <c r="E2830" s="2" t="s">
        <v>616</v>
      </c>
      <c r="F2830" s="2" t="s">
        <v>15</v>
      </c>
      <c r="G2830" s="2" t="s">
        <v>3477</v>
      </c>
      <c r="H2830" s="23" t="s">
        <v>3521</v>
      </c>
      <c r="I2830" s="2" t="s">
        <v>16</v>
      </c>
      <c r="J2830" s="75">
        <v>121.47</v>
      </c>
      <c r="K2830" s="76">
        <v>5.625</v>
      </c>
      <c r="L2830" s="77">
        <v>0.1875</v>
      </c>
      <c r="M2830" s="78">
        <v>41207</v>
      </c>
      <c r="N2830" s="96" t="s">
        <v>6241</v>
      </c>
      <c r="O2830" s="2" t="s">
        <v>140</v>
      </c>
      <c r="P2830" s="2" t="s">
        <v>3469</v>
      </c>
      <c r="Q2830" s="2" t="s">
        <v>3473</v>
      </c>
      <c r="R2830" s="23" t="str">
        <f t="shared" si="355"/>
        <v>OK-Canadian-12N-9W-17</v>
      </c>
      <c r="S2830" s="23" t="str">
        <f t="shared" si="352"/>
        <v>12N-9W-17</v>
      </c>
      <c r="T2830" s="23" t="str">
        <f t="shared" si="353"/>
        <v>12</v>
      </c>
      <c r="U2830" s="23" t="str">
        <f t="shared" si="356"/>
        <v>N</v>
      </c>
      <c r="V2830" s="23" t="str">
        <f t="shared" si="354"/>
        <v>9</v>
      </c>
      <c r="W2830" s="23" t="str">
        <f t="shared" si="357"/>
        <v>W</v>
      </c>
      <c r="X2830" s="23" t="str">
        <f t="shared" si="358"/>
        <v>OK</v>
      </c>
      <c r="Y2830" s="184" t="str">
        <f t="shared" si="359"/>
        <v>L0009893</v>
      </c>
      <c r="Z2830" s="28"/>
      <c r="AA2830" s="28"/>
      <c r="AB2830" s="23"/>
    </row>
    <row r="2831" spans="1:28" ht="15">
      <c r="A2831" s="23" t="s">
        <v>9252</v>
      </c>
      <c r="B2831" s="2" t="s">
        <v>13</v>
      </c>
      <c r="C2831" s="2" t="s">
        <v>14</v>
      </c>
      <c r="D2831" s="2" t="s">
        <v>2948</v>
      </c>
      <c r="E2831" s="23" t="s">
        <v>1502</v>
      </c>
      <c r="F2831" s="2" t="s">
        <v>15</v>
      </c>
      <c r="G2831" s="2" t="s">
        <v>3477</v>
      </c>
      <c r="H2831" s="23" t="s">
        <v>3541</v>
      </c>
      <c r="I2831" s="2" t="s">
        <v>16</v>
      </c>
      <c r="J2831" s="75">
        <v>79.069999999999993</v>
      </c>
      <c r="K2831" s="76">
        <v>5</v>
      </c>
      <c r="L2831" s="77">
        <v>0.1875</v>
      </c>
      <c r="M2831" s="78">
        <v>41208</v>
      </c>
      <c r="N2831" s="96" t="s">
        <v>6279</v>
      </c>
      <c r="O2831" s="2" t="s">
        <v>218</v>
      </c>
      <c r="P2831" s="2" t="s">
        <v>3469</v>
      </c>
      <c r="Q2831" s="2" t="s">
        <v>3473</v>
      </c>
      <c r="R2831" s="23" t="str">
        <f t="shared" si="355"/>
        <v>OK-Canadian-12N-9W-20</v>
      </c>
      <c r="S2831" s="23" t="str">
        <f t="shared" si="352"/>
        <v>12N-9W-20</v>
      </c>
      <c r="T2831" s="23" t="str">
        <f t="shared" si="353"/>
        <v>12</v>
      </c>
      <c r="U2831" s="23" t="str">
        <f t="shared" si="356"/>
        <v>N</v>
      </c>
      <c r="V2831" s="23" t="str">
        <f t="shared" si="354"/>
        <v>9</v>
      </c>
      <c r="W2831" s="23" t="str">
        <f t="shared" si="357"/>
        <v>W</v>
      </c>
      <c r="X2831" s="23" t="str">
        <f t="shared" si="358"/>
        <v>OK</v>
      </c>
      <c r="Y2831" s="184" t="str">
        <f t="shared" si="359"/>
        <v>L0009894</v>
      </c>
      <c r="Z2831" s="28"/>
      <c r="AA2831" s="28"/>
      <c r="AB2831" s="23"/>
    </row>
    <row r="2832" spans="1:28" ht="15">
      <c r="A2832" s="2" t="s">
        <v>9253</v>
      </c>
      <c r="B2832" s="2" t="s">
        <v>13</v>
      </c>
      <c r="C2832" s="2" t="s">
        <v>14</v>
      </c>
      <c r="D2832" s="2" t="s">
        <v>2949</v>
      </c>
      <c r="E2832" s="2" t="s">
        <v>354</v>
      </c>
      <c r="F2832" s="2" t="s">
        <v>15</v>
      </c>
      <c r="G2832" s="2" t="s">
        <v>3479</v>
      </c>
      <c r="H2832" s="2" t="s">
        <v>3541</v>
      </c>
      <c r="I2832" s="2" t="s">
        <v>16</v>
      </c>
      <c r="J2832" s="75">
        <v>53.95</v>
      </c>
      <c r="K2832" s="76">
        <v>5.0137999999999998</v>
      </c>
      <c r="L2832" s="77">
        <v>0.1875</v>
      </c>
      <c r="M2832" s="78">
        <v>41217</v>
      </c>
      <c r="N2832" s="96" t="s">
        <v>6280</v>
      </c>
      <c r="O2832" s="2" t="s">
        <v>218</v>
      </c>
      <c r="P2832" s="2" t="s">
        <v>3469</v>
      </c>
      <c r="Q2832" s="2" t="s">
        <v>3473</v>
      </c>
      <c r="R2832" s="23" t="str">
        <f t="shared" si="355"/>
        <v>OK-Noble-12N-9W-20</v>
      </c>
      <c r="S2832" s="23" t="str">
        <f t="shared" si="352"/>
        <v>12N-9W-20</v>
      </c>
      <c r="T2832" s="23" t="str">
        <f t="shared" si="353"/>
        <v>12</v>
      </c>
      <c r="U2832" s="23" t="str">
        <f t="shared" si="356"/>
        <v>N</v>
      </c>
      <c r="V2832" s="23" t="str">
        <f t="shared" si="354"/>
        <v>9</v>
      </c>
      <c r="W2832" s="23" t="str">
        <f t="shared" si="357"/>
        <v>W</v>
      </c>
      <c r="X2832" s="23" t="str">
        <f t="shared" si="358"/>
        <v>OK</v>
      </c>
      <c r="Y2832" s="184" t="str">
        <f t="shared" si="359"/>
        <v>L0009895</v>
      </c>
      <c r="Z2832" s="28"/>
      <c r="AA2832" s="28"/>
      <c r="AB2832" s="23"/>
    </row>
    <row r="2833" spans="1:28" ht="15">
      <c r="A2833" s="2" t="s">
        <v>9254</v>
      </c>
      <c r="B2833" s="2" t="s">
        <v>13</v>
      </c>
      <c r="C2833" s="2" t="s">
        <v>14</v>
      </c>
      <c r="D2833" s="2" t="s">
        <v>2950</v>
      </c>
      <c r="E2833" s="2" t="s">
        <v>766</v>
      </c>
      <c r="F2833" s="2" t="s">
        <v>15</v>
      </c>
      <c r="G2833" s="2" t="s">
        <v>3477</v>
      </c>
      <c r="H2833" s="2" t="s">
        <v>3521</v>
      </c>
      <c r="I2833" s="2" t="s">
        <v>16</v>
      </c>
      <c r="J2833" s="75">
        <v>107.03</v>
      </c>
      <c r="K2833" s="76">
        <v>2.2917000000000001</v>
      </c>
      <c r="L2833" s="77">
        <v>0.1875</v>
      </c>
      <c r="M2833" s="78">
        <v>41687</v>
      </c>
      <c r="N2833" s="96" t="s">
        <v>6281</v>
      </c>
      <c r="O2833" s="2" t="s">
        <v>140</v>
      </c>
      <c r="P2833" s="2" t="s">
        <v>3469</v>
      </c>
      <c r="Q2833" s="2" t="s">
        <v>3473</v>
      </c>
      <c r="R2833" s="23" t="str">
        <f t="shared" si="355"/>
        <v>OK-Canadian-12N-9W-17</v>
      </c>
      <c r="S2833" s="23" t="str">
        <f t="shared" si="352"/>
        <v>12N-9W-17</v>
      </c>
      <c r="T2833" s="23" t="str">
        <f t="shared" si="353"/>
        <v>12</v>
      </c>
      <c r="U2833" s="23" t="str">
        <f t="shared" si="356"/>
        <v>N</v>
      </c>
      <c r="V2833" s="23" t="str">
        <f t="shared" si="354"/>
        <v>9</v>
      </c>
      <c r="W2833" s="23" t="str">
        <f t="shared" si="357"/>
        <v>W</v>
      </c>
      <c r="X2833" s="23" t="str">
        <f t="shared" si="358"/>
        <v>OK</v>
      </c>
      <c r="Y2833" s="184" t="str">
        <f t="shared" si="359"/>
        <v>L0009896</v>
      </c>
      <c r="Z2833" s="28"/>
      <c r="AA2833" s="28"/>
      <c r="AB2833" s="23"/>
    </row>
    <row r="2834" spans="1:28" ht="15">
      <c r="A2834" s="23" t="s">
        <v>9255</v>
      </c>
      <c r="B2834" s="2" t="s">
        <v>13</v>
      </c>
      <c r="C2834" s="2" t="s">
        <v>14</v>
      </c>
      <c r="D2834" s="2" t="s">
        <v>2951</v>
      </c>
      <c r="E2834" s="2" t="s">
        <v>1177</v>
      </c>
      <c r="F2834" s="2" t="s">
        <v>15</v>
      </c>
      <c r="G2834" s="2" t="s">
        <v>3479</v>
      </c>
      <c r="H2834" s="2" t="s">
        <v>3521</v>
      </c>
      <c r="I2834" s="2" t="s">
        <v>16</v>
      </c>
      <c r="J2834" s="75">
        <v>36.67</v>
      </c>
      <c r="K2834" s="76">
        <v>9.5553000000000008</v>
      </c>
      <c r="L2834" s="77">
        <v>0.1875</v>
      </c>
      <c r="M2834" s="78">
        <v>41206</v>
      </c>
      <c r="N2834" s="96" t="s">
        <v>6282</v>
      </c>
      <c r="O2834" s="2" t="s">
        <v>140</v>
      </c>
      <c r="P2834" s="2" t="s">
        <v>3469</v>
      </c>
      <c r="Q2834" s="2" t="s">
        <v>3473</v>
      </c>
      <c r="R2834" s="23" t="str">
        <f t="shared" si="355"/>
        <v>OK-Noble-12N-9W-17</v>
      </c>
      <c r="S2834" s="23" t="str">
        <f t="shared" si="352"/>
        <v>12N-9W-17</v>
      </c>
      <c r="T2834" s="23" t="str">
        <f t="shared" si="353"/>
        <v>12</v>
      </c>
      <c r="U2834" s="23" t="str">
        <f t="shared" si="356"/>
        <v>N</v>
      </c>
      <c r="V2834" s="23" t="str">
        <f t="shared" si="354"/>
        <v>9</v>
      </c>
      <c r="W2834" s="23" t="str">
        <f t="shared" si="357"/>
        <v>W</v>
      </c>
      <c r="X2834" s="23" t="str">
        <f t="shared" si="358"/>
        <v>OK</v>
      </c>
      <c r="Y2834" s="184" t="str">
        <f t="shared" si="359"/>
        <v>L0009897</v>
      </c>
      <c r="Z2834" s="28"/>
      <c r="AA2834" s="28"/>
      <c r="AB2834" s="23"/>
    </row>
    <row r="2835" spans="1:28" ht="15">
      <c r="A2835" s="2" t="s">
        <v>9256</v>
      </c>
      <c r="B2835" s="2" t="s">
        <v>13</v>
      </c>
      <c r="C2835" s="2" t="s">
        <v>14</v>
      </c>
      <c r="D2835" s="2" t="s">
        <v>2952</v>
      </c>
      <c r="E2835" s="23" t="s">
        <v>3188</v>
      </c>
      <c r="F2835" s="2" t="s">
        <v>15</v>
      </c>
      <c r="G2835" s="2" t="s">
        <v>3477</v>
      </c>
      <c r="H2835" s="2" t="s">
        <v>3521</v>
      </c>
      <c r="I2835" s="2" t="s">
        <v>16</v>
      </c>
      <c r="J2835" s="75">
        <v>379.47</v>
      </c>
      <c r="K2835" s="76">
        <v>121.74639999999999</v>
      </c>
      <c r="L2835" s="77">
        <v>0.1875</v>
      </c>
      <c r="M2835" s="78">
        <v>41202</v>
      </c>
      <c r="N2835" s="96" t="s">
        <v>6283</v>
      </c>
      <c r="O2835" s="2" t="s">
        <v>140</v>
      </c>
      <c r="P2835" s="2" t="s">
        <v>3469</v>
      </c>
      <c r="Q2835" s="2" t="s">
        <v>3473</v>
      </c>
      <c r="R2835" s="23" t="str">
        <f t="shared" si="355"/>
        <v>OK-Canadian-12N-9W-17</v>
      </c>
      <c r="S2835" s="23" t="str">
        <f t="shared" si="352"/>
        <v>12N-9W-17</v>
      </c>
      <c r="T2835" s="23" t="str">
        <f t="shared" si="353"/>
        <v>12</v>
      </c>
      <c r="U2835" s="23" t="str">
        <f t="shared" si="356"/>
        <v>N</v>
      </c>
      <c r="V2835" s="23" t="str">
        <f t="shared" si="354"/>
        <v>9</v>
      </c>
      <c r="W2835" s="23" t="str">
        <f t="shared" si="357"/>
        <v>W</v>
      </c>
      <c r="X2835" s="23" t="str">
        <f t="shared" si="358"/>
        <v>OK</v>
      </c>
      <c r="Y2835" s="184" t="str">
        <f t="shared" si="359"/>
        <v>L0009898</v>
      </c>
      <c r="Z2835" s="28"/>
      <c r="AA2835" s="28"/>
      <c r="AB2835" s="23"/>
    </row>
    <row r="2836" spans="1:28" ht="15">
      <c r="A2836" s="2" t="s">
        <v>9257</v>
      </c>
      <c r="B2836" s="2" t="s">
        <v>13</v>
      </c>
      <c r="C2836" s="2" t="s">
        <v>14</v>
      </c>
      <c r="D2836" s="2" t="s">
        <v>2953</v>
      </c>
      <c r="E2836" s="2" t="s">
        <v>616</v>
      </c>
      <c r="F2836" s="2" t="s">
        <v>15</v>
      </c>
      <c r="G2836" s="2" t="s">
        <v>3477</v>
      </c>
      <c r="H2836" s="2" t="s">
        <v>3521</v>
      </c>
      <c r="I2836" s="2" t="s">
        <v>16</v>
      </c>
      <c r="J2836" s="75">
        <v>103.28</v>
      </c>
      <c r="K2836" s="76">
        <v>2.2917000000000001</v>
      </c>
      <c r="L2836" s="77">
        <v>0.1875</v>
      </c>
      <c r="M2836" s="78">
        <v>41217</v>
      </c>
      <c r="N2836" s="96" t="s">
        <v>6284</v>
      </c>
      <c r="O2836" s="2" t="s">
        <v>140</v>
      </c>
      <c r="P2836" s="2" t="s">
        <v>3469</v>
      </c>
      <c r="Q2836" s="2" t="s">
        <v>3473</v>
      </c>
      <c r="R2836" s="23" t="str">
        <f t="shared" si="355"/>
        <v>OK-Canadian-12N-9W-17</v>
      </c>
      <c r="S2836" s="23" t="str">
        <f t="shared" si="352"/>
        <v>12N-9W-17</v>
      </c>
      <c r="T2836" s="23" t="str">
        <f t="shared" si="353"/>
        <v>12</v>
      </c>
      <c r="U2836" s="23" t="str">
        <f t="shared" si="356"/>
        <v>N</v>
      </c>
      <c r="V2836" s="23" t="str">
        <f t="shared" si="354"/>
        <v>9</v>
      </c>
      <c r="W2836" s="23" t="str">
        <f t="shared" si="357"/>
        <v>W</v>
      </c>
      <c r="X2836" s="23" t="str">
        <f t="shared" si="358"/>
        <v>OK</v>
      </c>
      <c r="Y2836" s="184" t="str">
        <f t="shared" si="359"/>
        <v>L0009899</v>
      </c>
      <c r="Z2836" s="28"/>
      <c r="AA2836" s="28"/>
      <c r="AB2836" s="23"/>
    </row>
    <row r="2837" spans="1:28" ht="15">
      <c r="A2837" s="23" t="s">
        <v>9258</v>
      </c>
      <c r="B2837" s="2" t="s">
        <v>13</v>
      </c>
      <c r="C2837" s="2" t="s">
        <v>14</v>
      </c>
      <c r="D2837" s="2" t="s">
        <v>2954</v>
      </c>
      <c r="E2837" s="23" t="s">
        <v>2799</v>
      </c>
      <c r="F2837" s="2" t="s">
        <v>15</v>
      </c>
      <c r="G2837" s="2" t="s">
        <v>3477</v>
      </c>
      <c r="H2837" s="23" t="s">
        <v>3521</v>
      </c>
      <c r="I2837" s="2" t="s">
        <v>16</v>
      </c>
      <c r="J2837" s="75">
        <v>124.65</v>
      </c>
      <c r="K2837" s="76">
        <v>4.5063800000000001</v>
      </c>
      <c r="L2837" s="77">
        <v>0.1875</v>
      </c>
      <c r="M2837" s="78">
        <v>41692</v>
      </c>
      <c r="N2837" s="96" t="s">
        <v>5459</v>
      </c>
      <c r="O2837" s="2" t="s">
        <v>140</v>
      </c>
      <c r="P2837" s="2" t="s">
        <v>3469</v>
      </c>
      <c r="Q2837" s="2" t="s">
        <v>3473</v>
      </c>
      <c r="R2837" s="23" t="str">
        <f t="shared" si="355"/>
        <v>OK-Canadian-12N-9W-17</v>
      </c>
      <c r="S2837" s="23" t="str">
        <f t="shared" si="352"/>
        <v>12N-9W-17</v>
      </c>
      <c r="T2837" s="23" t="str">
        <f t="shared" si="353"/>
        <v>12</v>
      </c>
      <c r="U2837" s="23" t="str">
        <f t="shared" si="356"/>
        <v>N</v>
      </c>
      <c r="V2837" s="23" t="str">
        <f t="shared" si="354"/>
        <v>9</v>
      </c>
      <c r="W2837" s="23" t="str">
        <f t="shared" si="357"/>
        <v>W</v>
      </c>
      <c r="X2837" s="23" t="str">
        <f t="shared" si="358"/>
        <v>OK</v>
      </c>
      <c r="Y2837" s="184" t="str">
        <f t="shared" si="359"/>
        <v>L0009900</v>
      </c>
      <c r="Z2837" s="28"/>
      <c r="AA2837" s="28"/>
      <c r="AB2837" s="23"/>
    </row>
    <row r="2838" spans="1:28" ht="15">
      <c r="A2838" s="2" t="s">
        <v>9259</v>
      </c>
      <c r="B2838" s="2" t="s">
        <v>13</v>
      </c>
      <c r="C2838" s="2" t="s">
        <v>14</v>
      </c>
      <c r="D2838" s="2" t="s">
        <v>2955</v>
      </c>
      <c r="E2838" s="2" t="s">
        <v>215</v>
      </c>
      <c r="F2838" s="2" t="s">
        <v>15</v>
      </c>
      <c r="G2838" s="2" t="s">
        <v>3477</v>
      </c>
      <c r="H2838" s="23" t="s">
        <v>3541</v>
      </c>
      <c r="I2838" s="2" t="s">
        <v>16</v>
      </c>
      <c r="J2838" s="75">
        <v>19.43</v>
      </c>
      <c r="K2838" s="76">
        <v>10</v>
      </c>
      <c r="L2838" s="77">
        <v>0.1875</v>
      </c>
      <c r="M2838" s="78">
        <v>41221</v>
      </c>
      <c r="N2838" s="96" t="s">
        <v>6285</v>
      </c>
      <c r="O2838" s="2" t="s">
        <v>218</v>
      </c>
      <c r="P2838" s="2" t="s">
        <v>3469</v>
      </c>
      <c r="Q2838" s="2" t="s">
        <v>3473</v>
      </c>
      <c r="R2838" s="23" t="str">
        <f t="shared" si="355"/>
        <v>OK-Canadian-12N-9W-20</v>
      </c>
      <c r="S2838" s="23" t="str">
        <f t="shared" si="352"/>
        <v>12N-9W-20</v>
      </c>
      <c r="T2838" s="23" t="str">
        <f t="shared" si="353"/>
        <v>12</v>
      </c>
      <c r="U2838" s="23" t="str">
        <f t="shared" si="356"/>
        <v>N</v>
      </c>
      <c r="V2838" s="23" t="str">
        <f t="shared" si="354"/>
        <v>9</v>
      </c>
      <c r="W2838" s="23" t="str">
        <f t="shared" si="357"/>
        <v>W</v>
      </c>
      <c r="X2838" s="23" t="str">
        <f t="shared" si="358"/>
        <v>OK</v>
      </c>
      <c r="Y2838" s="184" t="str">
        <f t="shared" si="359"/>
        <v>L0009901</v>
      </c>
      <c r="Z2838" s="28"/>
      <c r="AA2838" s="28"/>
      <c r="AB2838" s="23"/>
    </row>
    <row r="2839" spans="1:28" ht="15">
      <c r="A2839" s="2" t="s">
        <v>9260</v>
      </c>
      <c r="B2839" s="2" t="s">
        <v>13</v>
      </c>
      <c r="C2839" s="2" t="s">
        <v>14</v>
      </c>
      <c r="D2839" s="2" t="s">
        <v>2956</v>
      </c>
      <c r="E2839" s="2" t="s">
        <v>616</v>
      </c>
      <c r="F2839" s="2" t="s">
        <v>15</v>
      </c>
      <c r="G2839" s="2" t="s">
        <v>3477</v>
      </c>
      <c r="H2839" s="23" t="s">
        <v>3541</v>
      </c>
      <c r="I2839" s="2" t="s">
        <v>16</v>
      </c>
      <c r="J2839" s="75">
        <v>85.36</v>
      </c>
      <c r="K2839" s="76">
        <v>10</v>
      </c>
      <c r="L2839" s="77">
        <v>0.1875</v>
      </c>
      <c r="M2839" s="78">
        <v>41216</v>
      </c>
      <c r="N2839" s="96" t="s">
        <v>5700</v>
      </c>
      <c r="O2839" s="2" t="s">
        <v>218</v>
      </c>
      <c r="P2839" s="2" t="s">
        <v>3469</v>
      </c>
      <c r="Q2839" s="2" t="s">
        <v>3473</v>
      </c>
      <c r="R2839" s="23" t="str">
        <f t="shared" si="355"/>
        <v>OK-Canadian-12N-9W-20</v>
      </c>
      <c r="S2839" s="23" t="str">
        <f t="shared" si="352"/>
        <v>12N-9W-20</v>
      </c>
      <c r="T2839" s="23" t="str">
        <f t="shared" si="353"/>
        <v>12</v>
      </c>
      <c r="U2839" s="23" t="str">
        <f t="shared" si="356"/>
        <v>N</v>
      </c>
      <c r="V2839" s="23" t="str">
        <f t="shared" si="354"/>
        <v>9</v>
      </c>
      <c r="W2839" s="23" t="str">
        <f t="shared" si="357"/>
        <v>W</v>
      </c>
      <c r="X2839" s="23" t="str">
        <f t="shared" si="358"/>
        <v>OK</v>
      </c>
      <c r="Y2839" s="184" t="str">
        <f t="shared" si="359"/>
        <v>L0009902</v>
      </c>
      <c r="Z2839" s="28"/>
      <c r="AA2839" s="28"/>
      <c r="AB2839" s="23"/>
    </row>
    <row r="2840" spans="1:28" ht="15">
      <c r="A2840" s="23" t="s">
        <v>9261</v>
      </c>
      <c r="B2840" s="2" t="s">
        <v>13</v>
      </c>
      <c r="C2840" s="2" t="s">
        <v>14</v>
      </c>
      <c r="D2840" s="2" t="s">
        <v>2957</v>
      </c>
      <c r="E2840" s="23" t="s">
        <v>2147</v>
      </c>
      <c r="F2840" s="2" t="s">
        <v>15</v>
      </c>
      <c r="G2840" s="2" t="s">
        <v>3477</v>
      </c>
      <c r="H2840" s="23" t="s">
        <v>3541</v>
      </c>
      <c r="I2840" s="2" t="s">
        <v>16</v>
      </c>
      <c r="J2840" s="75">
        <v>78.28</v>
      </c>
      <c r="K2840" s="76">
        <v>5</v>
      </c>
      <c r="L2840" s="77">
        <v>0.1875</v>
      </c>
      <c r="M2840" s="78">
        <v>41222</v>
      </c>
      <c r="N2840" s="96" t="s">
        <v>5700</v>
      </c>
      <c r="O2840" s="2" t="s">
        <v>218</v>
      </c>
      <c r="P2840" s="2" t="s">
        <v>3469</v>
      </c>
      <c r="Q2840" s="2" t="s">
        <v>3473</v>
      </c>
      <c r="R2840" s="23" t="str">
        <f t="shared" si="355"/>
        <v>OK-Canadian-12N-9W-20</v>
      </c>
      <c r="S2840" s="23" t="str">
        <f t="shared" si="352"/>
        <v>12N-9W-20</v>
      </c>
      <c r="T2840" s="23" t="str">
        <f t="shared" si="353"/>
        <v>12</v>
      </c>
      <c r="U2840" s="23" t="str">
        <f t="shared" si="356"/>
        <v>N</v>
      </c>
      <c r="V2840" s="23" t="str">
        <f t="shared" si="354"/>
        <v>9</v>
      </c>
      <c r="W2840" s="23" t="str">
        <f t="shared" si="357"/>
        <v>W</v>
      </c>
      <c r="X2840" s="23" t="str">
        <f t="shared" si="358"/>
        <v>OK</v>
      </c>
      <c r="Y2840" s="184" t="str">
        <f t="shared" si="359"/>
        <v>L0009903</v>
      </c>
      <c r="Z2840" s="28"/>
      <c r="AA2840" s="28"/>
      <c r="AB2840" s="23"/>
    </row>
    <row r="2841" spans="1:28" ht="15">
      <c r="A2841" s="2" t="s">
        <v>9262</v>
      </c>
      <c r="B2841" s="2" t="s">
        <v>13</v>
      </c>
      <c r="C2841" s="2" t="s">
        <v>14</v>
      </c>
      <c r="D2841" s="2" t="s">
        <v>2958</v>
      </c>
      <c r="E2841" s="23" t="s">
        <v>2404</v>
      </c>
      <c r="F2841" s="2" t="s">
        <v>15</v>
      </c>
      <c r="G2841" s="2" t="s">
        <v>3477</v>
      </c>
      <c r="H2841" s="2" t="s">
        <v>3541</v>
      </c>
      <c r="I2841" s="2" t="s">
        <v>16</v>
      </c>
      <c r="J2841" s="75">
        <v>81.34</v>
      </c>
      <c r="K2841" s="76">
        <v>1.875</v>
      </c>
      <c r="L2841" s="77">
        <v>0.1875</v>
      </c>
      <c r="M2841" s="78">
        <v>41700</v>
      </c>
      <c r="N2841" s="96" t="s">
        <v>6286</v>
      </c>
      <c r="O2841" s="2" t="s">
        <v>218</v>
      </c>
      <c r="P2841" s="2" t="s">
        <v>3469</v>
      </c>
      <c r="Q2841" s="2" t="s">
        <v>3473</v>
      </c>
      <c r="R2841" s="23" t="str">
        <f t="shared" si="355"/>
        <v>OK-Canadian-12N-9W-20</v>
      </c>
      <c r="S2841" s="23" t="str">
        <f t="shared" si="352"/>
        <v>12N-9W-20</v>
      </c>
      <c r="T2841" s="23" t="str">
        <f t="shared" si="353"/>
        <v>12</v>
      </c>
      <c r="U2841" s="23" t="str">
        <f t="shared" si="356"/>
        <v>N</v>
      </c>
      <c r="V2841" s="23" t="str">
        <f t="shared" si="354"/>
        <v>9</v>
      </c>
      <c r="W2841" s="23" t="str">
        <f t="shared" si="357"/>
        <v>W</v>
      </c>
      <c r="X2841" s="23" t="str">
        <f t="shared" si="358"/>
        <v>OK</v>
      </c>
      <c r="Y2841" s="184" t="str">
        <f t="shared" si="359"/>
        <v>L0009904</v>
      </c>
      <c r="Z2841" s="28"/>
      <c r="AA2841" s="28"/>
      <c r="AB2841" s="23"/>
    </row>
    <row r="2842" spans="1:28" ht="15">
      <c r="A2842" s="2" t="s">
        <v>9263</v>
      </c>
      <c r="B2842" s="2" t="s">
        <v>13</v>
      </c>
      <c r="C2842" s="2" t="s">
        <v>14</v>
      </c>
      <c r="D2842" s="2" t="s">
        <v>2959</v>
      </c>
      <c r="E2842" s="23" t="s">
        <v>1777</v>
      </c>
      <c r="F2842" s="2" t="s">
        <v>15</v>
      </c>
      <c r="G2842" s="2" t="s">
        <v>3477</v>
      </c>
      <c r="H2842" s="2" t="s">
        <v>3521</v>
      </c>
      <c r="I2842" s="2" t="s">
        <v>16</v>
      </c>
      <c r="J2842" s="75">
        <v>40.19</v>
      </c>
      <c r="K2842" s="76">
        <v>5</v>
      </c>
      <c r="L2842" s="77">
        <v>0.2</v>
      </c>
      <c r="M2842" s="78">
        <v>41173</v>
      </c>
      <c r="N2842" s="96" t="s">
        <v>6287</v>
      </c>
      <c r="O2842" s="2" t="s">
        <v>140</v>
      </c>
      <c r="P2842" s="2" t="s">
        <v>3469</v>
      </c>
      <c r="Q2842" s="2" t="s">
        <v>3473</v>
      </c>
      <c r="R2842" s="23" t="str">
        <f t="shared" si="355"/>
        <v>OK-Canadian-12N-9W-17</v>
      </c>
      <c r="S2842" s="23" t="str">
        <f t="shared" si="352"/>
        <v>12N-9W-17</v>
      </c>
      <c r="T2842" s="23" t="str">
        <f t="shared" si="353"/>
        <v>12</v>
      </c>
      <c r="U2842" s="23" t="str">
        <f t="shared" si="356"/>
        <v>N</v>
      </c>
      <c r="V2842" s="23" t="str">
        <f t="shared" si="354"/>
        <v>9</v>
      </c>
      <c r="W2842" s="23" t="str">
        <f t="shared" si="357"/>
        <v>W</v>
      </c>
      <c r="X2842" s="23" t="str">
        <f t="shared" si="358"/>
        <v>OK</v>
      </c>
      <c r="Y2842" s="184" t="str">
        <f t="shared" si="359"/>
        <v>L0009905</v>
      </c>
      <c r="Z2842" s="28"/>
      <c r="AA2842" s="28"/>
      <c r="AB2842" s="23"/>
    </row>
    <row r="2843" spans="1:28" ht="15">
      <c r="A2843" s="23" t="s">
        <v>9264</v>
      </c>
      <c r="B2843" s="2" t="s">
        <v>13</v>
      </c>
      <c r="C2843" s="2" t="s">
        <v>14</v>
      </c>
      <c r="D2843" s="2" t="s">
        <v>2960</v>
      </c>
      <c r="E2843" s="2" t="s">
        <v>774</v>
      </c>
      <c r="F2843" s="2" t="s">
        <v>15</v>
      </c>
      <c r="G2843" s="2" t="s">
        <v>3477</v>
      </c>
      <c r="H2843" s="2" t="s">
        <v>3521</v>
      </c>
      <c r="I2843" s="2" t="s">
        <v>16</v>
      </c>
      <c r="J2843" s="75">
        <v>71.31</v>
      </c>
      <c r="K2843" s="76">
        <v>1.25</v>
      </c>
      <c r="L2843" s="77">
        <v>0.1875</v>
      </c>
      <c r="M2843" s="78">
        <v>41203</v>
      </c>
      <c r="N2843" s="96" t="s">
        <v>6288</v>
      </c>
      <c r="O2843" s="2" t="s">
        <v>140</v>
      </c>
      <c r="P2843" s="2" t="s">
        <v>3469</v>
      </c>
      <c r="Q2843" s="2" t="s">
        <v>3473</v>
      </c>
      <c r="R2843" s="23" t="str">
        <f t="shared" si="355"/>
        <v>OK-Canadian-12N-9W-17</v>
      </c>
      <c r="S2843" s="23" t="str">
        <f t="shared" si="352"/>
        <v>12N-9W-17</v>
      </c>
      <c r="T2843" s="23" t="str">
        <f t="shared" si="353"/>
        <v>12</v>
      </c>
      <c r="U2843" s="23" t="str">
        <f t="shared" si="356"/>
        <v>N</v>
      </c>
      <c r="V2843" s="23" t="str">
        <f t="shared" si="354"/>
        <v>9</v>
      </c>
      <c r="W2843" s="23" t="str">
        <f t="shared" si="357"/>
        <v>W</v>
      </c>
      <c r="X2843" s="23" t="str">
        <f t="shared" si="358"/>
        <v>OK</v>
      </c>
      <c r="Y2843" s="184" t="str">
        <f t="shared" si="359"/>
        <v>L0009906</v>
      </c>
      <c r="Z2843" s="28"/>
      <c r="AA2843" s="28"/>
      <c r="AB2843" s="23"/>
    </row>
    <row r="2844" spans="1:28" ht="15">
      <c r="A2844" s="2" t="s">
        <v>9265</v>
      </c>
      <c r="B2844" s="2" t="s">
        <v>13</v>
      </c>
      <c r="C2844" s="2" t="s">
        <v>14</v>
      </c>
      <c r="D2844" s="2" t="s">
        <v>2961</v>
      </c>
      <c r="E2844" s="23" t="s">
        <v>2147</v>
      </c>
      <c r="F2844" s="2" t="s">
        <v>15</v>
      </c>
      <c r="G2844" s="2" t="s">
        <v>3477</v>
      </c>
      <c r="H2844" s="2" t="s">
        <v>3521</v>
      </c>
      <c r="I2844" s="2" t="s">
        <v>16</v>
      </c>
      <c r="J2844" s="75">
        <v>82.88</v>
      </c>
      <c r="K2844" s="76">
        <v>0.4</v>
      </c>
      <c r="L2844" s="77">
        <v>0.1875</v>
      </c>
      <c r="M2844" s="78">
        <v>41251</v>
      </c>
      <c r="N2844" s="96" t="s">
        <v>6289</v>
      </c>
      <c r="O2844" s="2" t="s">
        <v>140</v>
      </c>
      <c r="P2844" s="2" t="s">
        <v>3469</v>
      </c>
      <c r="Q2844" s="2" t="s">
        <v>3473</v>
      </c>
      <c r="R2844" s="23" t="str">
        <f t="shared" si="355"/>
        <v>OK-Canadian-12N-9W-17</v>
      </c>
      <c r="S2844" s="23" t="str">
        <f t="shared" si="352"/>
        <v>12N-9W-17</v>
      </c>
      <c r="T2844" s="23" t="str">
        <f t="shared" si="353"/>
        <v>12</v>
      </c>
      <c r="U2844" s="23" t="str">
        <f t="shared" si="356"/>
        <v>N</v>
      </c>
      <c r="V2844" s="23" t="str">
        <f t="shared" si="354"/>
        <v>9</v>
      </c>
      <c r="W2844" s="23" t="str">
        <f t="shared" si="357"/>
        <v>W</v>
      </c>
      <c r="X2844" s="23" t="str">
        <f t="shared" si="358"/>
        <v>OK</v>
      </c>
      <c r="Y2844" s="184" t="str">
        <f t="shared" si="359"/>
        <v>L0009907</v>
      </c>
      <c r="Z2844" s="28"/>
      <c r="AA2844" s="28"/>
      <c r="AB2844" s="23"/>
    </row>
    <row r="2845" spans="1:28" ht="15">
      <c r="A2845" s="2" t="s">
        <v>9266</v>
      </c>
      <c r="B2845" s="2" t="s">
        <v>13</v>
      </c>
      <c r="C2845" s="2" t="s">
        <v>14</v>
      </c>
      <c r="D2845" s="2" t="s">
        <v>286</v>
      </c>
      <c r="E2845" s="2" t="s">
        <v>955</v>
      </c>
      <c r="F2845" s="2" t="s">
        <v>15</v>
      </c>
      <c r="G2845" s="2" t="s">
        <v>3477</v>
      </c>
      <c r="H2845" s="23" t="s">
        <v>3521</v>
      </c>
      <c r="I2845" s="2" t="s">
        <v>16</v>
      </c>
      <c r="J2845" s="75">
        <v>40.340000000000003</v>
      </c>
      <c r="K2845" s="76">
        <v>3.625</v>
      </c>
      <c r="L2845" s="77">
        <v>0.1875</v>
      </c>
      <c r="M2845" s="78">
        <v>41692</v>
      </c>
      <c r="N2845" s="96" t="s">
        <v>6290</v>
      </c>
      <c r="O2845" s="2" t="s">
        <v>140</v>
      </c>
      <c r="P2845" s="2" t="s">
        <v>3469</v>
      </c>
      <c r="Q2845" s="2" t="s">
        <v>3473</v>
      </c>
      <c r="R2845" s="23" t="str">
        <f t="shared" si="355"/>
        <v>OK-Canadian-12N-9W-17</v>
      </c>
      <c r="S2845" s="23" t="str">
        <f t="shared" si="352"/>
        <v>12N-9W-17</v>
      </c>
      <c r="T2845" s="23" t="str">
        <f t="shared" si="353"/>
        <v>12</v>
      </c>
      <c r="U2845" s="23" t="str">
        <f t="shared" si="356"/>
        <v>N</v>
      </c>
      <c r="V2845" s="23" t="str">
        <f t="shared" si="354"/>
        <v>9</v>
      </c>
      <c r="W2845" s="23" t="str">
        <f t="shared" si="357"/>
        <v>W</v>
      </c>
      <c r="X2845" s="23" t="str">
        <f t="shared" si="358"/>
        <v>OK</v>
      </c>
      <c r="Y2845" s="184" t="str">
        <f t="shared" si="359"/>
        <v>L0009908</v>
      </c>
      <c r="Z2845" s="28"/>
      <c r="AA2845" s="28"/>
      <c r="AB2845" s="23"/>
    </row>
    <row r="2846" spans="1:28" ht="15">
      <c r="A2846" s="23" t="s">
        <v>9267</v>
      </c>
      <c r="B2846" s="2" t="s">
        <v>13</v>
      </c>
      <c r="C2846" s="2" t="s">
        <v>14</v>
      </c>
      <c r="D2846" s="2" t="s">
        <v>2962</v>
      </c>
      <c r="E2846" s="23" t="s">
        <v>2864</v>
      </c>
      <c r="F2846" s="2" t="s">
        <v>15</v>
      </c>
      <c r="G2846" s="2" t="s">
        <v>3477</v>
      </c>
      <c r="H2846" s="23" t="s">
        <v>3541</v>
      </c>
      <c r="I2846" s="2" t="s">
        <v>16</v>
      </c>
      <c r="J2846" s="75">
        <v>20.46</v>
      </c>
      <c r="K2846" s="76">
        <v>5</v>
      </c>
      <c r="L2846" s="77">
        <v>0.1875</v>
      </c>
      <c r="M2846" s="78">
        <v>41220</v>
      </c>
      <c r="N2846" s="96" t="s">
        <v>6291</v>
      </c>
      <c r="O2846" s="2" t="s">
        <v>218</v>
      </c>
      <c r="P2846" s="2" t="s">
        <v>3469</v>
      </c>
      <c r="Q2846" s="2" t="s">
        <v>3473</v>
      </c>
      <c r="R2846" s="23" t="str">
        <f t="shared" si="355"/>
        <v>OK-Canadian-12N-9W-20</v>
      </c>
      <c r="S2846" s="23" t="str">
        <f t="shared" si="352"/>
        <v>12N-9W-20</v>
      </c>
      <c r="T2846" s="23" t="str">
        <f t="shared" si="353"/>
        <v>12</v>
      </c>
      <c r="U2846" s="23" t="str">
        <f t="shared" si="356"/>
        <v>N</v>
      </c>
      <c r="V2846" s="23" t="str">
        <f t="shared" si="354"/>
        <v>9</v>
      </c>
      <c r="W2846" s="23" t="str">
        <f t="shared" si="357"/>
        <v>W</v>
      </c>
      <c r="X2846" s="23" t="str">
        <f t="shared" si="358"/>
        <v>OK</v>
      </c>
      <c r="Y2846" s="184" t="str">
        <f t="shared" si="359"/>
        <v>L0009909</v>
      </c>
      <c r="Z2846" s="28"/>
      <c r="AA2846" s="28"/>
      <c r="AB2846" s="23"/>
    </row>
    <row r="2847" spans="1:28" ht="15">
      <c r="A2847" s="2" t="s">
        <v>9268</v>
      </c>
      <c r="B2847" s="2" t="s">
        <v>13</v>
      </c>
      <c r="C2847" s="2" t="s">
        <v>14</v>
      </c>
      <c r="D2847" s="2" t="s">
        <v>2963</v>
      </c>
      <c r="E2847" s="23" t="s">
        <v>1274</v>
      </c>
      <c r="F2847" s="2" t="s">
        <v>15</v>
      </c>
      <c r="G2847" s="2" t="s">
        <v>3479</v>
      </c>
      <c r="H2847" s="2" t="s">
        <v>3541</v>
      </c>
      <c r="I2847" s="2" t="s">
        <v>16</v>
      </c>
      <c r="J2847" s="75">
        <v>27.48</v>
      </c>
      <c r="K2847" s="76">
        <v>1.59</v>
      </c>
      <c r="L2847" s="77">
        <v>0.1875</v>
      </c>
      <c r="M2847" s="78">
        <v>41208</v>
      </c>
      <c r="N2847" s="96" t="s">
        <v>6292</v>
      </c>
      <c r="O2847" s="2" t="s">
        <v>218</v>
      </c>
      <c r="P2847" s="2" t="s">
        <v>3469</v>
      </c>
      <c r="Q2847" s="2" t="s">
        <v>3473</v>
      </c>
      <c r="R2847" s="23" t="str">
        <f t="shared" si="355"/>
        <v>OK-Noble-12N-9W-20</v>
      </c>
      <c r="S2847" s="23" t="str">
        <f t="shared" si="352"/>
        <v>12N-9W-20</v>
      </c>
      <c r="T2847" s="23" t="str">
        <f t="shared" si="353"/>
        <v>12</v>
      </c>
      <c r="U2847" s="23" t="str">
        <f t="shared" si="356"/>
        <v>N</v>
      </c>
      <c r="V2847" s="23" t="str">
        <f t="shared" si="354"/>
        <v>9</v>
      </c>
      <c r="W2847" s="23" t="str">
        <f t="shared" si="357"/>
        <v>W</v>
      </c>
      <c r="X2847" s="23" t="str">
        <f t="shared" si="358"/>
        <v>OK</v>
      </c>
      <c r="Y2847" s="184" t="str">
        <f t="shared" si="359"/>
        <v>L0009910</v>
      </c>
      <c r="Z2847" s="28"/>
      <c r="AA2847" s="28"/>
      <c r="AB2847" s="23"/>
    </row>
    <row r="2848" spans="1:28" ht="15">
      <c r="A2848" s="2" t="s">
        <v>9269</v>
      </c>
      <c r="B2848" s="2" t="s">
        <v>13</v>
      </c>
      <c r="C2848" s="2" t="s">
        <v>14</v>
      </c>
      <c r="D2848" s="2" t="s">
        <v>2964</v>
      </c>
      <c r="E2848" s="2" t="s">
        <v>1327</v>
      </c>
      <c r="F2848" s="2" t="s">
        <v>15</v>
      </c>
      <c r="G2848" s="2" t="s">
        <v>3477</v>
      </c>
      <c r="H2848" s="2" t="s">
        <v>3521</v>
      </c>
      <c r="I2848" s="2" t="s">
        <v>16</v>
      </c>
      <c r="J2848" s="75">
        <v>71.5</v>
      </c>
      <c r="K2848" s="76">
        <v>0.4</v>
      </c>
      <c r="L2848" s="77">
        <v>0.1875</v>
      </c>
      <c r="M2848" s="78">
        <v>41251</v>
      </c>
      <c r="N2848" s="94" t="s">
        <v>6293</v>
      </c>
      <c r="O2848" s="2" t="s">
        <v>140</v>
      </c>
      <c r="P2848" s="2" t="s">
        <v>3469</v>
      </c>
      <c r="Q2848" s="2" t="s">
        <v>3473</v>
      </c>
      <c r="R2848" s="23" t="str">
        <f t="shared" si="355"/>
        <v>OK-Canadian-12N-9W-17</v>
      </c>
      <c r="S2848" s="23" t="str">
        <f t="shared" si="352"/>
        <v>12N-9W-17</v>
      </c>
      <c r="T2848" s="23" t="str">
        <f t="shared" si="353"/>
        <v>12</v>
      </c>
      <c r="U2848" s="23" t="str">
        <f t="shared" si="356"/>
        <v>N</v>
      </c>
      <c r="V2848" s="23" t="str">
        <f t="shared" si="354"/>
        <v>9</v>
      </c>
      <c r="W2848" s="23" t="str">
        <f t="shared" si="357"/>
        <v>W</v>
      </c>
      <c r="X2848" s="23" t="str">
        <f t="shared" si="358"/>
        <v>OK</v>
      </c>
      <c r="Y2848" s="184" t="str">
        <f t="shared" si="359"/>
        <v>L0009911</v>
      </c>
      <c r="Z2848" s="28"/>
      <c r="AA2848" s="28"/>
      <c r="AB2848" s="23"/>
    </row>
    <row r="2849" spans="1:28" ht="15">
      <c r="A2849" s="23" t="s">
        <v>9270</v>
      </c>
      <c r="B2849" s="2" t="s">
        <v>13</v>
      </c>
      <c r="C2849" s="2" t="s">
        <v>14</v>
      </c>
      <c r="D2849" s="2" t="s">
        <v>2965</v>
      </c>
      <c r="E2849" s="2" t="s">
        <v>1177</v>
      </c>
      <c r="F2849" s="2" t="s">
        <v>15</v>
      </c>
      <c r="G2849" s="2" t="s">
        <v>3479</v>
      </c>
      <c r="H2849" s="2" t="s">
        <v>3521</v>
      </c>
      <c r="I2849" s="2" t="s">
        <v>16</v>
      </c>
      <c r="J2849" s="75">
        <v>41.07</v>
      </c>
      <c r="K2849" s="76">
        <v>0.31619999999999998</v>
      </c>
      <c r="L2849" s="77">
        <v>0.1875</v>
      </c>
      <c r="M2849" s="78">
        <v>41721</v>
      </c>
      <c r="N2849" s="96" t="s">
        <v>6294</v>
      </c>
      <c r="O2849" s="2" t="s">
        <v>140</v>
      </c>
      <c r="P2849" s="2" t="s">
        <v>3469</v>
      </c>
      <c r="Q2849" s="2" t="s">
        <v>3473</v>
      </c>
      <c r="R2849" s="23" t="str">
        <f t="shared" si="355"/>
        <v>OK-Noble-12N-9W-17</v>
      </c>
      <c r="S2849" s="23" t="str">
        <f t="shared" si="352"/>
        <v>12N-9W-17</v>
      </c>
      <c r="T2849" s="23" t="str">
        <f t="shared" si="353"/>
        <v>12</v>
      </c>
      <c r="U2849" s="23" t="str">
        <f t="shared" si="356"/>
        <v>N</v>
      </c>
      <c r="V2849" s="23" t="str">
        <f t="shared" si="354"/>
        <v>9</v>
      </c>
      <c r="W2849" s="23" t="str">
        <f t="shared" si="357"/>
        <v>W</v>
      </c>
      <c r="X2849" s="23" t="str">
        <f t="shared" si="358"/>
        <v>OK</v>
      </c>
      <c r="Y2849" s="184" t="str">
        <f t="shared" si="359"/>
        <v>L0009912</v>
      </c>
      <c r="Z2849" s="28"/>
      <c r="AA2849" s="28"/>
      <c r="AB2849" s="23"/>
    </row>
    <row r="2850" spans="1:28" ht="15">
      <c r="A2850" s="2" t="s">
        <v>9271</v>
      </c>
      <c r="B2850" s="2" t="s">
        <v>13</v>
      </c>
      <c r="C2850" s="2" t="s">
        <v>14</v>
      </c>
      <c r="D2850" s="2" t="s">
        <v>2966</v>
      </c>
      <c r="E2850" s="23" t="s">
        <v>201</v>
      </c>
      <c r="F2850" s="2" t="s">
        <v>15</v>
      </c>
      <c r="G2850" s="2" t="s">
        <v>3477</v>
      </c>
      <c r="H2850" s="2" t="s">
        <v>3521</v>
      </c>
      <c r="I2850" s="2" t="s">
        <v>16</v>
      </c>
      <c r="J2850" s="75">
        <v>78.67</v>
      </c>
      <c r="K2850" s="76">
        <v>2</v>
      </c>
      <c r="L2850" s="77">
        <v>0.1875</v>
      </c>
      <c r="M2850" s="78">
        <v>41225</v>
      </c>
      <c r="N2850" s="96" t="s">
        <v>6295</v>
      </c>
      <c r="O2850" s="2" t="s">
        <v>140</v>
      </c>
      <c r="P2850" s="2" t="s">
        <v>3469</v>
      </c>
      <c r="Q2850" s="2" t="s">
        <v>3473</v>
      </c>
      <c r="R2850" s="23" t="str">
        <f t="shared" si="355"/>
        <v>OK-Canadian-12N-9W-17</v>
      </c>
      <c r="S2850" s="23" t="str">
        <f t="shared" si="352"/>
        <v>12N-9W-17</v>
      </c>
      <c r="T2850" s="23" t="str">
        <f t="shared" si="353"/>
        <v>12</v>
      </c>
      <c r="U2850" s="23" t="str">
        <f t="shared" si="356"/>
        <v>N</v>
      </c>
      <c r="V2850" s="23" t="str">
        <f t="shared" si="354"/>
        <v>9</v>
      </c>
      <c r="W2850" s="23" t="str">
        <f t="shared" si="357"/>
        <v>W</v>
      </c>
      <c r="X2850" s="23" t="str">
        <f t="shared" si="358"/>
        <v>OK</v>
      </c>
      <c r="Y2850" s="184" t="str">
        <f t="shared" si="359"/>
        <v>L0009913</v>
      </c>
      <c r="Z2850" s="28"/>
      <c r="AA2850" s="28"/>
      <c r="AB2850" s="23"/>
    </row>
    <row r="2851" spans="1:28" ht="15">
      <c r="A2851" s="2" t="s">
        <v>9272</v>
      </c>
      <c r="B2851" s="2" t="s">
        <v>13</v>
      </c>
      <c r="C2851" s="2" t="s">
        <v>14</v>
      </c>
      <c r="D2851" s="2" t="s">
        <v>2967</v>
      </c>
      <c r="E2851" s="2" t="s">
        <v>616</v>
      </c>
      <c r="F2851" s="2" t="s">
        <v>15</v>
      </c>
      <c r="G2851" s="2" t="s">
        <v>3477</v>
      </c>
      <c r="H2851" s="2" t="s">
        <v>3521</v>
      </c>
      <c r="I2851" s="2" t="s">
        <v>16</v>
      </c>
      <c r="J2851" s="75">
        <v>40.479999999999997</v>
      </c>
      <c r="K2851" s="76">
        <v>6.6666999999999996</v>
      </c>
      <c r="L2851" s="77">
        <v>0.1875</v>
      </c>
      <c r="M2851" s="78">
        <v>41214</v>
      </c>
      <c r="N2851" s="96" t="s">
        <v>6296</v>
      </c>
      <c r="O2851" s="2" t="s">
        <v>140</v>
      </c>
      <c r="P2851" s="2" t="s">
        <v>3469</v>
      </c>
      <c r="Q2851" s="2" t="s">
        <v>3473</v>
      </c>
      <c r="R2851" s="23" t="str">
        <f t="shared" si="355"/>
        <v>OK-Canadian-12N-9W-17</v>
      </c>
      <c r="S2851" s="23" t="str">
        <f t="shared" si="352"/>
        <v>12N-9W-17</v>
      </c>
      <c r="T2851" s="23" t="str">
        <f t="shared" si="353"/>
        <v>12</v>
      </c>
      <c r="U2851" s="23" t="str">
        <f t="shared" si="356"/>
        <v>N</v>
      </c>
      <c r="V2851" s="23" t="str">
        <f t="shared" si="354"/>
        <v>9</v>
      </c>
      <c r="W2851" s="23" t="str">
        <f t="shared" si="357"/>
        <v>W</v>
      </c>
      <c r="X2851" s="23" t="str">
        <f t="shared" si="358"/>
        <v>OK</v>
      </c>
      <c r="Y2851" s="184" t="str">
        <f t="shared" si="359"/>
        <v>L0009914</v>
      </c>
      <c r="Z2851" s="28"/>
      <c r="AA2851" s="28"/>
      <c r="AB2851" s="23"/>
    </row>
    <row r="2852" spans="1:28" ht="15">
      <c r="A2852" s="23" t="s">
        <v>9273</v>
      </c>
      <c r="B2852" s="2" t="s">
        <v>13</v>
      </c>
      <c r="C2852" s="2" t="s">
        <v>14</v>
      </c>
      <c r="D2852" s="2" t="s">
        <v>2968</v>
      </c>
      <c r="E2852" s="23" t="s">
        <v>2276</v>
      </c>
      <c r="F2852" s="2" t="s">
        <v>15</v>
      </c>
      <c r="G2852" s="2" t="s">
        <v>3477</v>
      </c>
      <c r="H2852" s="2" t="s">
        <v>3521</v>
      </c>
      <c r="I2852" s="2" t="s">
        <v>16</v>
      </c>
      <c r="J2852" s="75">
        <v>79.63</v>
      </c>
      <c r="K2852" s="76">
        <v>0.4</v>
      </c>
      <c r="L2852" s="77">
        <v>0.1875</v>
      </c>
      <c r="M2852" s="78">
        <v>41251</v>
      </c>
      <c r="N2852" s="96" t="s">
        <v>6297</v>
      </c>
      <c r="O2852" s="2" t="s">
        <v>140</v>
      </c>
      <c r="P2852" s="2" t="s">
        <v>3469</v>
      </c>
      <c r="Q2852" s="2" t="s">
        <v>3473</v>
      </c>
      <c r="R2852" s="23" t="str">
        <f t="shared" si="355"/>
        <v>OK-Canadian-12N-9W-17</v>
      </c>
      <c r="S2852" s="23" t="str">
        <f t="shared" si="352"/>
        <v>12N-9W-17</v>
      </c>
      <c r="T2852" s="23" t="str">
        <f t="shared" si="353"/>
        <v>12</v>
      </c>
      <c r="U2852" s="23" t="str">
        <f t="shared" si="356"/>
        <v>N</v>
      </c>
      <c r="V2852" s="23" t="str">
        <f t="shared" si="354"/>
        <v>9</v>
      </c>
      <c r="W2852" s="23" t="str">
        <f t="shared" si="357"/>
        <v>W</v>
      </c>
      <c r="X2852" s="23" t="str">
        <f t="shared" si="358"/>
        <v>OK</v>
      </c>
      <c r="Y2852" s="184" t="str">
        <f t="shared" si="359"/>
        <v>L0009915</v>
      </c>
      <c r="Z2852" s="28"/>
      <c r="AA2852" s="28"/>
      <c r="AB2852" s="23"/>
    </row>
    <row r="2853" spans="1:28" ht="15">
      <c r="A2853" s="2" t="s">
        <v>9274</v>
      </c>
      <c r="B2853" s="2" t="s">
        <v>13</v>
      </c>
      <c r="C2853" s="2" t="s">
        <v>14</v>
      </c>
      <c r="D2853" s="2" t="s">
        <v>2969</v>
      </c>
      <c r="E2853" s="2" t="s">
        <v>1051</v>
      </c>
      <c r="F2853" s="2" t="s">
        <v>15</v>
      </c>
      <c r="G2853" s="2" t="s">
        <v>3477</v>
      </c>
      <c r="H2853" s="2" t="s">
        <v>3521</v>
      </c>
      <c r="I2853" s="2" t="s">
        <v>16</v>
      </c>
      <c r="J2853" s="75">
        <v>39.06</v>
      </c>
      <c r="K2853" s="76">
        <v>3.625</v>
      </c>
      <c r="L2853" s="77">
        <v>0.1875</v>
      </c>
      <c r="M2853" s="78">
        <v>41692</v>
      </c>
      <c r="N2853" s="96" t="s">
        <v>6298</v>
      </c>
      <c r="O2853" s="2" t="s">
        <v>140</v>
      </c>
      <c r="P2853" s="2" t="s">
        <v>3469</v>
      </c>
      <c r="Q2853" s="2" t="s">
        <v>3473</v>
      </c>
      <c r="R2853" s="23" t="str">
        <f t="shared" si="355"/>
        <v>OK-Canadian-12N-9W-17</v>
      </c>
      <c r="S2853" s="23" t="str">
        <f t="shared" si="352"/>
        <v>12N-9W-17</v>
      </c>
      <c r="T2853" s="23" t="str">
        <f t="shared" si="353"/>
        <v>12</v>
      </c>
      <c r="U2853" s="23" t="str">
        <f t="shared" si="356"/>
        <v>N</v>
      </c>
      <c r="V2853" s="23" t="str">
        <f t="shared" si="354"/>
        <v>9</v>
      </c>
      <c r="W2853" s="23" t="str">
        <f t="shared" si="357"/>
        <v>W</v>
      </c>
      <c r="X2853" s="23" t="str">
        <f t="shared" si="358"/>
        <v>OK</v>
      </c>
      <c r="Y2853" s="184" t="str">
        <f t="shared" si="359"/>
        <v>L0009916</v>
      </c>
      <c r="Z2853" s="28"/>
      <c r="AA2853" s="28"/>
      <c r="AB2853" s="23"/>
    </row>
    <row r="2854" spans="1:28" ht="15">
      <c r="A2854" s="2" t="s">
        <v>9275</v>
      </c>
      <c r="B2854" s="2" t="s">
        <v>13</v>
      </c>
      <c r="C2854" s="2" t="s">
        <v>14</v>
      </c>
      <c r="D2854" s="2" t="s">
        <v>2970</v>
      </c>
      <c r="E2854" s="2" t="s">
        <v>116</v>
      </c>
      <c r="F2854" s="2" t="s">
        <v>15</v>
      </c>
      <c r="G2854" s="2" t="s">
        <v>3477</v>
      </c>
      <c r="H2854" s="2" t="s">
        <v>3521</v>
      </c>
      <c r="I2854" s="2" t="s">
        <v>16</v>
      </c>
      <c r="J2854" s="75">
        <v>77.540000000000006</v>
      </c>
      <c r="K2854" s="76">
        <v>0.4</v>
      </c>
      <c r="L2854" s="77">
        <v>0.1875</v>
      </c>
      <c r="M2854" s="78">
        <v>41241</v>
      </c>
      <c r="N2854" s="96" t="s">
        <v>6299</v>
      </c>
      <c r="O2854" s="2" t="s">
        <v>140</v>
      </c>
      <c r="P2854" s="2" t="s">
        <v>3469</v>
      </c>
      <c r="Q2854" s="2" t="s">
        <v>3473</v>
      </c>
      <c r="R2854" s="23" t="str">
        <f t="shared" si="355"/>
        <v>OK-Canadian-12N-9W-17</v>
      </c>
      <c r="S2854" s="23" t="str">
        <f t="shared" si="352"/>
        <v>12N-9W-17</v>
      </c>
      <c r="T2854" s="23" t="str">
        <f t="shared" si="353"/>
        <v>12</v>
      </c>
      <c r="U2854" s="23" t="str">
        <f t="shared" si="356"/>
        <v>N</v>
      </c>
      <c r="V2854" s="23" t="str">
        <f t="shared" si="354"/>
        <v>9</v>
      </c>
      <c r="W2854" s="23" t="str">
        <f t="shared" si="357"/>
        <v>W</v>
      </c>
      <c r="X2854" s="23" t="str">
        <f t="shared" si="358"/>
        <v>OK</v>
      </c>
      <c r="Y2854" s="184" t="str">
        <f t="shared" si="359"/>
        <v>L0009917</v>
      </c>
      <c r="Z2854" s="28"/>
      <c r="AA2854" s="28"/>
      <c r="AB2854" s="23"/>
    </row>
    <row r="2855" spans="1:28" ht="15">
      <c r="A2855" s="23" t="s">
        <v>9276</v>
      </c>
      <c r="B2855" s="2" t="s">
        <v>13</v>
      </c>
      <c r="C2855" s="2" t="s">
        <v>14</v>
      </c>
      <c r="D2855" s="2" t="s">
        <v>2971</v>
      </c>
      <c r="E2855" s="2" t="s">
        <v>354</v>
      </c>
      <c r="F2855" s="2" t="s">
        <v>15</v>
      </c>
      <c r="G2855" s="2" t="s">
        <v>3477</v>
      </c>
      <c r="H2855" s="23" t="s">
        <v>3521</v>
      </c>
      <c r="I2855" s="2" t="s">
        <v>16</v>
      </c>
      <c r="J2855" s="75">
        <v>129.94999999999999</v>
      </c>
      <c r="K2855" s="76">
        <v>12.9558</v>
      </c>
      <c r="L2855" s="77">
        <v>0.1875</v>
      </c>
      <c r="M2855" s="78">
        <v>41235</v>
      </c>
      <c r="N2855" s="96" t="s">
        <v>6300</v>
      </c>
      <c r="O2855" s="2" t="s">
        <v>140</v>
      </c>
      <c r="P2855" s="2" t="s">
        <v>3469</v>
      </c>
      <c r="Q2855" s="2" t="s">
        <v>3473</v>
      </c>
      <c r="R2855" s="23" t="str">
        <f t="shared" si="355"/>
        <v>OK-Canadian-12N-9W-17</v>
      </c>
      <c r="S2855" s="23" t="str">
        <f t="shared" si="352"/>
        <v>12N-9W-17</v>
      </c>
      <c r="T2855" s="23" t="str">
        <f t="shared" si="353"/>
        <v>12</v>
      </c>
      <c r="U2855" s="23" t="str">
        <f t="shared" si="356"/>
        <v>N</v>
      </c>
      <c r="V2855" s="23" t="str">
        <f t="shared" si="354"/>
        <v>9</v>
      </c>
      <c r="W2855" s="23" t="str">
        <f t="shared" si="357"/>
        <v>W</v>
      </c>
      <c r="X2855" s="23" t="str">
        <f t="shared" si="358"/>
        <v>OK</v>
      </c>
      <c r="Y2855" s="184" t="str">
        <f t="shared" si="359"/>
        <v>L0009918</v>
      </c>
      <c r="Z2855" s="28"/>
      <c r="AA2855" s="28"/>
      <c r="AB2855" s="23"/>
    </row>
    <row r="2856" spans="1:28" ht="15">
      <c r="A2856" s="2" t="s">
        <v>9277</v>
      </c>
      <c r="B2856" s="2" t="s">
        <v>13</v>
      </c>
      <c r="C2856" s="2" t="s">
        <v>14</v>
      </c>
      <c r="D2856" s="2" t="s">
        <v>2972</v>
      </c>
      <c r="E2856" s="23" t="s">
        <v>1589</v>
      </c>
      <c r="F2856" s="2" t="s">
        <v>15</v>
      </c>
      <c r="G2856" s="2" t="s">
        <v>3479</v>
      </c>
      <c r="H2856" s="23" t="s">
        <v>3541</v>
      </c>
      <c r="I2856" s="2" t="s">
        <v>16</v>
      </c>
      <c r="J2856" s="75">
        <v>21.22</v>
      </c>
      <c r="K2856" s="76">
        <v>1.5899000000000001</v>
      </c>
      <c r="L2856" s="77">
        <v>0.1875</v>
      </c>
      <c r="M2856" s="78">
        <v>41222</v>
      </c>
      <c r="N2856" s="96" t="s">
        <v>6301</v>
      </c>
      <c r="O2856" s="2" t="s">
        <v>218</v>
      </c>
      <c r="P2856" s="2" t="s">
        <v>3469</v>
      </c>
      <c r="Q2856" s="2" t="s">
        <v>3473</v>
      </c>
      <c r="R2856" s="23" t="str">
        <f t="shared" si="355"/>
        <v>OK-Noble-12N-9W-20</v>
      </c>
      <c r="S2856" s="23" t="str">
        <f t="shared" si="352"/>
        <v>12N-9W-20</v>
      </c>
      <c r="T2856" s="23" t="str">
        <f t="shared" si="353"/>
        <v>12</v>
      </c>
      <c r="U2856" s="23" t="str">
        <f t="shared" si="356"/>
        <v>N</v>
      </c>
      <c r="V2856" s="23" t="str">
        <f t="shared" si="354"/>
        <v>9</v>
      </c>
      <c r="W2856" s="23" t="str">
        <f t="shared" si="357"/>
        <v>W</v>
      </c>
      <c r="X2856" s="23" t="str">
        <f t="shared" si="358"/>
        <v>OK</v>
      </c>
      <c r="Y2856" s="184" t="str">
        <f t="shared" si="359"/>
        <v>L0009919</v>
      </c>
      <c r="Z2856" s="28"/>
      <c r="AA2856" s="28"/>
      <c r="AB2856" s="23"/>
    </row>
    <row r="2857" spans="1:28" ht="15">
      <c r="A2857" s="2" t="s">
        <v>9278</v>
      </c>
      <c r="B2857" s="2" t="s">
        <v>13</v>
      </c>
      <c r="C2857" s="2" t="s">
        <v>14</v>
      </c>
      <c r="D2857" s="2" t="s">
        <v>2973</v>
      </c>
      <c r="E2857" s="2" t="s">
        <v>1327</v>
      </c>
      <c r="F2857" s="2" t="s">
        <v>15</v>
      </c>
      <c r="G2857" s="2" t="s">
        <v>3477</v>
      </c>
      <c r="H2857" s="2" t="s">
        <v>3541</v>
      </c>
      <c r="I2857" s="2" t="s">
        <v>16</v>
      </c>
      <c r="J2857" s="75">
        <v>82.81</v>
      </c>
      <c r="K2857" s="76">
        <v>1.11111</v>
      </c>
      <c r="L2857" s="77">
        <v>0.1875</v>
      </c>
      <c r="M2857" s="78">
        <v>41708</v>
      </c>
      <c r="N2857" s="96" t="s">
        <v>6302</v>
      </c>
      <c r="O2857" s="2" t="s">
        <v>218</v>
      </c>
      <c r="P2857" s="2" t="s">
        <v>3469</v>
      </c>
      <c r="Q2857" s="2" t="s">
        <v>3473</v>
      </c>
      <c r="R2857" s="23" t="str">
        <f t="shared" si="355"/>
        <v>OK-Canadian-12N-9W-20</v>
      </c>
      <c r="S2857" s="23" t="str">
        <f t="shared" si="352"/>
        <v>12N-9W-20</v>
      </c>
      <c r="T2857" s="23" t="str">
        <f t="shared" si="353"/>
        <v>12</v>
      </c>
      <c r="U2857" s="23" t="str">
        <f t="shared" si="356"/>
        <v>N</v>
      </c>
      <c r="V2857" s="23" t="str">
        <f t="shared" si="354"/>
        <v>9</v>
      </c>
      <c r="W2857" s="23" t="str">
        <f t="shared" si="357"/>
        <v>W</v>
      </c>
      <c r="X2857" s="23" t="str">
        <f t="shared" si="358"/>
        <v>OK</v>
      </c>
      <c r="Y2857" s="184" t="str">
        <f t="shared" si="359"/>
        <v>L0009920</v>
      </c>
      <c r="Z2857" s="28"/>
      <c r="AA2857" s="28"/>
      <c r="AB2857" s="23"/>
    </row>
    <row r="2858" spans="1:28" ht="15">
      <c r="A2858" s="23" t="s">
        <v>9279</v>
      </c>
      <c r="B2858" s="2" t="s">
        <v>13</v>
      </c>
      <c r="C2858" s="2" t="s">
        <v>14</v>
      </c>
      <c r="D2858" s="2" t="s">
        <v>2974</v>
      </c>
      <c r="E2858" s="2" t="s">
        <v>215</v>
      </c>
      <c r="F2858" s="2" t="s">
        <v>15</v>
      </c>
      <c r="G2858" s="2" t="s">
        <v>3477</v>
      </c>
      <c r="H2858" s="2" t="s">
        <v>3542</v>
      </c>
      <c r="I2858" s="2" t="s">
        <v>16</v>
      </c>
      <c r="J2858" s="75">
        <v>78.16</v>
      </c>
      <c r="K2858" s="76">
        <v>1.6667000000000001</v>
      </c>
      <c r="L2858" s="77">
        <v>0.1875</v>
      </c>
      <c r="M2858" s="78">
        <v>41261</v>
      </c>
      <c r="N2858" s="96" t="s">
        <v>6303</v>
      </c>
      <c r="O2858" s="2" t="s">
        <v>863</v>
      </c>
      <c r="P2858" s="2" t="s">
        <v>3469</v>
      </c>
      <c r="Q2858" s="2" t="s">
        <v>3473</v>
      </c>
      <c r="R2858" s="23" t="str">
        <f t="shared" si="355"/>
        <v>OK-Canadian-12N-9W-21</v>
      </c>
      <c r="S2858" s="23" t="str">
        <f t="shared" si="352"/>
        <v>12N-9W-21</v>
      </c>
      <c r="T2858" s="23" t="str">
        <f t="shared" si="353"/>
        <v>12</v>
      </c>
      <c r="U2858" s="23" t="str">
        <f t="shared" si="356"/>
        <v>N</v>
      </c>
      <c r="V2858" s="23" t="str">
        <f t="shared" si="354"/>
        <v>9</v>
      </c>
      <c r="W2858" s="23" t="str">
        <f t="shared" si="357"/>
        <v>W</v>
      </c>
      <c r="X2858" s="23" t="str">
        <f t="shared" si="358"/>
        <v>OK</v>
      </c>
      <c r="Y2858" s="184" t="str">
        <f t="shared" si="359"/>
        <v>L0009921</v>
      </c>
      <c r="Z2858" s="28"/>
      <c r="AA2858" s="28"/>
      <c r="AB2858" s="23"/>
    </row>
    <row r="2859" spans="1:28" ht="15">
      <c r="A2859" s="2" t="s">
        <v>9280</v>
      </c>
      <c r="B2859" s="2" t="s">
        <v>13</v>
      </c>
      <c r="C2859" s="2" t="s">
        <v>14</v>
      </c>
      <c r="D2859" s="2" t="s">
        <v>2737</v>
      </c>
      <c r="E2859" s="2" t="s">
        <v>616</v>
      </c>
      <c r="F2859" s="2" t="s">
        <v>15</v>
      </c>
      <c r="G2859" s="2" t="s">
        <v>3477</v>
      </c>
      <c r="H2859" s="2" t="s">
        <v>3542</v>
      </c>
      <c r="I2859" s="2" t="s">
        <v>16</v>
      </c>
      <c r="J2859" s="75">
        <v>75.31</v>
      </c>
      <c r="K2859" s="76">
        <v>1.667</v>
      </c>
      <c r="L2859" s="77">
        <v>0.1875</v>
      </c>
      <c r="M2859" s="78">
        <v>41257</v>
      </c>
      <c r="N2859" s="96" t="s">
        <v>5690</v>
      </c>
      <c r="O2859" s="2" t="s">
        <v>863</v>
      </c>
      <c r="P2859" s="2" t="s">
        <v>3469</v>
      </c>
      <c r="Q2859" s="2" t="s">
        <v>3473</v>
      </c>
      <c r="R2859" s="23" t="str">
        <f t="shared" si="355"/>
        <v>OK-Canadian-12N-9W-21</v>
      </c>
      <c r="S2859" s="23" t="str">
        <f t="shared" si="352"/>
        <v>12N-9W-21</v>
      </c>
      <c r="T2859" s="23" t="str">
        <f t="shared" si="353"/>
        <v>12</v>
      </c>
      <c r="U2859" s="23" t="str">
        <f t="shared" si="356"/>
        <v>N</v>
      </c>
      <c r="V2859" s="23" t="str">
        <f t="shared" si="354"/>
        <v>9</v>
      </c>
      <c r="W2859" s="23" t="str">
        <f t="shared" si="357"/>
        <v>W</v>
      </c>
      <c r="X2859" s="23" t="str">
        <f t="shared" si="358"/>
        <v>OK</v>
      </c>
      <c r="Y2859" s="184" t="str">
        <f t="shared" si="359"/>
        <v>L0009922</v>
      </c>
      <c r="Z2859" s="28"/>
      <c r="AA2859" s="28"/>
      <c r="AB2859" s="23"/>
    </row>
    <row r="2860" spans="1:28" ht="15">
      <c r="A2860" s="2" t="s">
        <v>9281</v>
      </c>
      <c r="B2860" s="2" t="s">
        <v>13</v>
      </c>
      <c r="C2860" s="2" t="s">
        <v>14</v>
      </c>
      <c r="D2860" s="2" t="s">
        <v>2975</v>
      </c>
      <c r="E2860" s="2" t="s">
        <v>898</v>
      </c>
      <c r="F2860" s="2" t="s">
        <v>15</v>
      </c>
      <c r="G2860" s="2" t="s">
        <v>3479</v>
      </c>
      <c r="H2860" s="2" t="s">
        <v>3521</v>
      </c>
      <c r="I2860" s="2" t="s">
        <v>16</v>
      </c>
      <c r="J2860" s="75">
        <v>36.96</v>
      </c>
      <c r="K2860" s="76">
        <v>0.43369999999999997</v>
      </c>
      <c r="L2860" s="77">
        <v>0.1875</v>
      </c>
      <c r="M2860" s="78">
        <v>41252</v>
      </c>
      <c r="N2860" s="96" t="s">
        <v>6304</v>
      </c>
      <c r="O2860" s="2" t="s">
        <v>140</v>
      </c>
      <c r="P2860" s="2" t="s">
        <v>3469</v>
      </c>
      <c r="Q2860" s="2" t="s">
        <v>3473</v>
      </c>
      <c r="R2860" s="23" t="str">
        <f t="shared" si="355"/>
        <v>OK-Noble-12N-9W-17</v>
      </c>
      <c r="S2860" s="23" t="str">
        <f t="shared" si="352"/>
        <v>12N-9W-17</v>
      </c>
      <c r="T2860" s="23" t="str">
        <f t="shared" si="353"/>
        <v>12</v>
      </c>
      <c r="U2860" s="23" t="str">
        <f t="shared" si="356"/>
        <v>N</v>
      </c>
      <c r="V2860" s="23" t="str">
        <f t="shared" si="354"/>
        <v>9</v>
      </c>
      <c r="W2860" s="23" t="str">
        <f t="shared" si="357"/>
        <v>W</v>
      </c>
      <c r="X2860" s="23" t="str">
        <f t="shared" si="358"/>
        <v>OK</v>
      </c>
      <c r="Y2860" s="184" t="str">
        <f t="shared" si="359"/>
        <v>L0009923</v>
      </c>
      <c r="Z2860" s="28"/>
      <c r="AA2860" s="28"/>
      <c r="AB2860" s="23"/>
    </row>
    <row r="2861" spans="1:28" ht="15">
      <c r="A2861" s="23" t="s">
        <v>9282</v>
      </c>
      <c r="B2861" s="2" t="s">
        <v>13</v>
      </c>
      <c r="C2861" s="2" t="s">
        <v>14</v>
      </c>
      <c r="D2861" s="2" t="s">
        <v>2976</v>
      </c>
      <c r="E2861" s="2" t="s">
        <v>1051</v>
      </c>
      <c r="F2861" s="2" t="s">
        <v>15</v>
      </c>
      <c r="G2861" s="2" t="s">
        <v>3477</v>
      </c>
      <c r="H2861" s="2" t="s">
        <v>3521</v>
      </c>
      <c r="I2861" s="2" t="s">
        <v>16</v>
      </c>
      <c r="J2861" s="75">
        <v>394.3</v>
      </c>
      <c r="K2861" s="76">
        <v>2.3919000000000001</v>
      </c>
      <c r="L2861" s="77">
        <v>0.1875</v>
      </c>
      <c r="M2861" s="78">
        <v>41722</v>
      </c>
      <c r="N2861" s="96" t="s">
        <v>3855</v>
      </c>
      <c r="O2861" s="2" t="s">
        <v>140</v>
      </c>
      <c r="P2861" s="2" t="s">
        <v>3469</v>
      </c>
      <c r="Q2861" s="2" t="s">
        <v>3473</v>
      </c>
      <c r="R2861" s="23" t="str">
        <f t="shared" si="355"/>
        <v>OK-Canadian-12N-9W-17</v>
      </c>
      <c r="S2861" s="23" t="str">
        <f t="shared" si="352"/>
        <v>12N-9W-17</v>
      </c>
      <c r="T2861" s="23" t="str">
        <f t="shared" si="353"/>
        <v>12</v>
      </c>
      <c r="U2861" s="23" t="str">
        <f t="shared" si="356"/>
        <v>N</v>
      </c>
      <c r="V2861" s="23" t="str">
        <f t="shared" si="354"/>
        <v>9</v>
      </c>
      <c r="W2861" s="23" t="str">
        <f t="shared" si="357"/>
        <v>W</v>
      </c>
      <c r="X2861" s="23" t="str">
        <f t="shared" si="358"/>
        <v>OK</v>
      </c>
      <c r="Y2861" s="184" t="str">
        <f t="shared" si="359"/>
        <v>L0009924</v>
      </c>
      <c r="Z2861" s="28"/>
      <c r="AA2861" s="28"/>
      <c r="AB2861" s="23"/>
    </row>
    <row r="2862" spans="1:28" ht="15">
      <c r="A2862" s="2" t="s">
        <v>9283</v>
      </c>
      <c r="B2862" s="2" t="s">
        <v>13</v>
      </c>
      <c r="C2862" s="2" t="s">
        <v>14</v>
      </c>
      <c r="D2862" s="2" t="s">
        <v>2977</v>
      </c>
      <c r="E2862" s="23" t="s">
        <v>1702</v>
      </c>
      <c r="F2862" s="2" t="s">
        <v>15</v>
      </c>
      <c r="G2862" s="2" t="s">
        <v>3477</v>
      </c>
      <c r="H2862" s="2" t="s">
        <v>3521</v>
      </c>
      <c r="I2862" s="2" t="s">
        <v>16</v>
      </c>
      <c r="J2862" s="75">
        <v>217.21</v>
      </c>
      <c r="K2862" s="76">
        <v>37.510100000000001</v>
      </c>
      <c r="L2862" s="77">
        <v>0.1875</v>
      </c>
      <c r="M2862" s="78">
        <v>41242</v>
      </c>
      <c r="N2862" s="96" t="s">
        <v>6305</v>
      </c>
      <c r="O2862" s="2" t="s">
        <v>140</v>
      </c>
      <c r="P2862" s="2" t="s">
        <v>3469</v>
      </c>
      <c r="Q2862" s="2" t="s">
        <v>3473</v>
      </c>
      <c r="R2862" s="23" t="str">
        <f t="shared" si="355"/>
        <v>OK-Canadian-12N-9W-17</v>
      </c>
      <c r="S2862" s="23" t="str">
        <f t="shared" si="352"/>
        <v>12N-9W-17</v>
      </c>
      <c r="T2862" s="23" t="str">
        <f t="shared" si="353"/>
        <v>12</v>
      </c>
      <c r="U2862" s="23" t="str">
        <f t="shared" si="356"/>
        <v>N</v>
      </c>
      <c r="V2862" s="23" t="str">
        <f t="shared" si="354"/>
        <v>9</v>
      </c>
      <c r="W2862" s="23" t="str">
        <f t="shared" si="357"/>
        <v>W</v>
      </c>
      <c r="X2862" s="23" t="str">
        <f t="shared" si="358"/>
        <v>OK</v>
      </c>
      <c r="Y2862" s="184" t="str">
        <f t="shared" si="359"/>
        <v>L0009925</v>
      </c>
      <c r="Z2862" s="28"/>
      <c r="AA2862" s="28"/>
      <c r="AB2862" s="23"/>
    </row>
    <row r="2863" spans="1:28" ht="15">
      <c r="A2863" s="2" t="s">
        <v>9284</v>
      </c>
      <c r="B2863" s="2" t="s">
        <v>13</v>
      </c>
      <c r="C2863" s="2" t="s">
        <v>14</v>
      </c>
      <c r="D2863" s="2" t="s">
        <v>2978</v>
      </c>
      <c r="E2863" s="23" t="s">
        <v>3188</v>
      </c>
      <c r="F2863" s="2" t="s">
        <v>15</v>
      </c>
      <c r="G2863" s="2" t="s">
        <v>3479</v>
      </c>
      <c r="H2863" s="2" t="s">
        <v>3521</v>
      </c>
      <c r="I2863" s="2" t="s">
        <v>16</v>
      </c>
      <c r="J2863" s="75">
        <v>38.49</v>
      </c>
      <c r="K2863" s="76">
        <v>25.661300000000001</v>
      </c>
      <c r="L2863" s="77">
        <v>0.1875</v>
      </c>
      <c r="M2863" s="78">
        <v>41238</v>
      </c>
      <c r="N2863" s="96" t="s">
        <v>6306</v>
      </c>
      <c r="O2863" s="2" t="s">
        <v>140</v>
      </c>
      <c r="P2863" s="2" t="s">
        <v>3469</v>
      </c>
      <c r="Q2863" s="2" t="s">
        <v>3473</v>
      </c>
      <c r="R2863" s="23" t="str">
        <f t="shared" si="355"/>
        <v>OK-Noble-12N-9W-17</v>
      </c>
      <c r="S2863" s="23" t="str">
        <f t="shared" si="352"/>
        <v>12N-9W-17</v>
      </c>
      <c r="T2863" s="23" t="str">
        <f t="shared" si="353"/>
        <v>12</v>
      </c>
      <c r="U2863" s="23" t="str">
        <f t="shared" si="356"/>
        <v>N</v>
      </c>
      <c r="V2863" s="23" t="str">
        <f t="shared" si="354"/>
        <v>9</v>
      </c>
      <c r="W2863" s="23" t="str">
        <f t="shared" si="357"/>
        <v>W</v>
      </c>
      <c r="X2863" s="23" t="str">
        <f t="shared" si="358"/>
        <v>OK</v>
      </c>
      <c r="Y2863" s="184" t="str">
        <f t="shared" si="359"/>
        <v>L0009926</v>
      </c>
      <c r="Z2863" s="28"/>
      <c r="AA2863" s="28"/>
      <c r="AB2863" s="23"/>
    </row>
    <row r="2864" spans="1:28" ht="15">
      <c r="A2864" s="23" t="s">
        <v>9285</v>
      </c>
      <c r="B2864" s="2" t="s">
        <v>13</v>
      </c>
      <c r="C2864" s="2" t="s">
        <v>14</v>
      </c>
      <c r="D2864" s="2" t="s">
        <v>2979</v>
      </c>
      <c r="E2864" s="2" t="s">
        <v>616</v>
      </c>
      <c r="F2864" s="2" t="s">
        <v>15</v>
      </c>
      <c r="G2864" s="2" t="s">
        <v>3477</v>
      </c>
      <c r="H2864" s="2" t="s">
        <v>3521</v>
      </c>
      <c r="I2864" s="2" t="s">
        <v>16</v>
      </c>
      <c r="J2864" s="75">
        <v>357.43</v>
      </c>
      <c r="K2864" s="76">
        <v>2.3919000000000001</v>
      </c>
      <c r="L2864" s="77">
        <v>0.1875</v>
      </c>
      <c r="M2864" s="78">
        <v>41252</v>
      </c>
      <c r="N2864" s="96" t="s">
        <v>6307</v>
      </c>
      <c r="O2864" s="2" t="s">
        <v>140</v>
      </c>
      <c r="P2864" s="2" t="s">
        <v>3469</v>
      </c>
      <c r="Q2864" s="2" t="s">
        <v>3473</v>
      </c>
      <c r="R2864" s="23" t="str">
        <f t="shared" si="355"/>
        <v>OK-Canadian-12N-9W-17</v>
      </c>
      <c r="S2864" s="23" t="str">
        <f t="shared" si="352"/>
        <v>12N-9W-17</v>
      </c>
      <c r="T2864" s="23" t="str">
        <f t="shared" si="353"/>
        <v>12</v>
      </c>
      <c r="U2864" s="23" t="str">
        <f t="shared" si="356"/>
        <v>N</v>
      </c>
      <c r="V2864" s="23" t="str">
        <f t="shared" si="354"/>
        <v>9</v>
      </c>
      <c r="W2864" s="23" t="str">
        <f t="shared" si="357"/>
        <v>W</v>
      </c>
      <c r="X2864" s="23" t="str">
        <f t="shared" si="358"/>
        <v>OK</v>
      </c>
      <c r="Y2864" s="184" t="str">
        <f t="shared" si="359"/>
        <v>L0009927</v>
      </c>
      <c r="Z2864" s="28"/>
      <c r="AA2864" s="28"/>
      <c r="AB2864" s="23"/>
    </row>
    <row r="2865" spans="1:28" ht="15">
      <c r="A2865" s="2" t="s">
        <v>9286</v>
      </c>
      <c r="B2865" s="2" t="s">
        <v>13</v>
      </c>
      <c r="C2865" s="2" t="s">
        <v>14</v>
      </c>
      <c r="D2865" s="2" t="s">
        <v>2980</v>
      </c>
      <c r="E2865" s="23" t="s">
        <v>3126</v>
      </c>
      <c r="F2865" s="2" t="s">
        <v>15</v>
      </c>
      <c r="G2865" s="2" t="s">
        <v>3479</v>
      </c>
      <c r="H2865" s="2" t="s">
        <v>3521</v>
      </c>
      <c r="I2865" s="2" t="s">
        <v>16</v>
      </c>
      <c r="J2865" s="75">
        <v>39.25</v>
      </c>
      <c r="K2865" s="76">
        <v>0.43369999999999997</v>
      </c>
      <c r="L2865" s="77">
        <v>0.1875</v>
      </c>
      <c r="M2865" s="78">
        <v>41722</v>
      </c>
      <c r="N2865" s="96" t="s">
        <v>6304</v>
      </c>
      <c r="O2865" s="2" t="s">
        <v>140</v>
      </c>
      <c r="P2865" s="2" t="s">
        <v>3469</v>
      </c>
      <c r="Q2865" s="2" t="s">
        <v>3473</v>
      </c>
      <c r="R2865" s="23" t="str">
        <f t="shared" si="355"/>
        <v>OK-Noble-12N-9W-17</v>
      </c>
      <c r="S2865" s="23" t="str">
        <f t="shared" si="352"/>
        <v>12N-9W-17</v>
      </c>
      <c r="T2865" s="23" t="str">
        <f t="shared" si="353"/>
        <v>12</v>
      </c>
      <c r="U2865" s="23" t="str">
        <f t="shared" si="356"/>
        <v>N</v>
      </c>
      <c r="V2865" s="23" t="str">
        <f t="shared" si="354"/>
        <v>9</v>
      </c>
      <c r="W2865" s="23" t="str">
        <f t="shared" si="357"/>
        <v>W</v>
      </c>
      <c r="X2865" s="23" t="str">
        <f t="shared" si="358"/>
        <v>OK</v>
      </c>
      <c r="Y2865" s="184" t="str">
        <f t="shared" si="359"/>
        <v>L0009928</v>
      </c>
      <c r="Z2865" s="28"/>
      <c r="AA2865" s="28"/>
      <c r="AB2865" s="23"/>
    </row>
    <row r="2866" spans="1:28" ht="15">
      <c r="A2866" s="2" t="s">
        <v>9287</v>
      </c>
      <c r="B2866" s="2" t="s">
        <v>13</v>
      </c>
      <c r="C2866" s="2" t="s">
        <v>14</v>
      </c>
      <c r="D2866" s="2" t="s">
        <v>2981</v>
      </c>
      <c r="E2866" s="23" t="s">
        <v>2404</v>
      </c>
      <c r="F2866" s="2" t="s">
        <v>15</v>
      </c>
      <c r="G2866" s="2" t="s">
        <v>3477</v>
      </c>
      <c r="H2866" s="2" t="s">
        <v>3542</v>
      </c>
      <c r="I2866" s="2" t="s">
        <v>16</v>
      </c>
      <c r="J2866" s="75">
        <v>82.55</v>
      </c>
      <c r="K2866" s="76">
        <v>1.6667000000000001</v>
      </c>
      <c r="L2866" s="77">
        <v>0.1875</v>
      </c>
      <c r="M2866" s="78">
        <v>41261</v>
      </c>
      <c r="N2866" s="96" t="s">
        <v>3855</v>
      </c>
      <c r="O2866" s="2" t="s">
        <v>863</v>
      </c>
      <c r="P2866" s="2" t="s">
        <v>3469</v>
      </c>
      <c r="Q2866" s="2" t="s">
        <v>3473</v>
      </c>
      <c r="R2866" s="23" t="str">
        <f t="shared" si="355"/>
        <v>OK-Canadian-12N-9W-21</v>
      </c>
      <c r="S2866" s="23" t="str">
        <f t="shared" si="352"/>
        <v>12N-9W-21</v>
      </c>
      <c r="T2866" s="23" t="str">
        <f t="shared" si="353"/>
        <v>12</v>
      </c>
      <c r="U2866" s="23" t="str">
        <f t="shared" si="356"/>
        <v>N</v>
      </c>
      <c r="V2866" s="23" t="str">
        <f t="shared" si="354"/>
        <v>9</v>
      </c>
      <c r="W2866" s="23" t="str">
        <f t="shared" si="357"/>
        <v>W</v>
      </c>
      <c r="X2866" s="23" t="str">
        <f t="shared" si="358"/>
        <v>OK</v>
      </c>
      <c r="Y2866" s="184" t="str">
        <f t="shared" si="359"/>
        <v>L0009929</v>
      </c>
      <c r="Z2866" s="28"/>
      <c r="AA2866" s="28"/>
      <c r="AB2866" s="23"/>
    </row>
    <row r="2867" spans="1:28" ht="15">
      <c r="A2867" s="23" t="s">
        <v>9288</v>
      </c>
      <c r="B2867" s="2" t="s">
        <v>13</v>
      </c>
      <c r="C2867" s="2" t="s">
        <v>14</v>
      </c>
      <c r="D2867" s="2" t="s">
        <v>2982</v>
      </c>
      <c r="E2867" s="23" t="s">
        <v>2404</v>
      </c>
      <c r="F2867" s="2" t="s">
        <v>15</v>
      </c>
      <c r="G2867" s="2" t="s">
        <v>3477</v>
      </c>
      <c r="H2867" s="2" t="s">
        <v>3521</v>
      </c>
      <c r="I2867" s="2" t="s">
        <v>16</v>
      </c>
      <c r="J2867" s="75">
        <v>87.19</v>
      </c>
      <c r="K2867" s="76">
        <v>0.4</v>
      </c>
      <c r="L2867" s="77">
        <v>0.1875</v>
      </c>
      <c r="M2867" s="78">
        <v>41237</v>
      </c>
      <c r="N2867" s="96" t="s">
        <v>3819</v>
      </c>
      <c r="O2867" s="2" t="s">
        <v>140</v>
      </c>
      <c r="P2867" s="2" t="s">
        <v>3469</v>
      </c>
      <c r="Q2867" s="2" t="s">
        <v>3473</v>
      </c>
      <c r="R2867" s="23" t="str">
        <f t="shared" si="355"/>
        <v>OK-Canadian-12N-9W-17</v>
      </c>
      <c r="S2867" s="23" t="str">
        <f t="shared" si="352"/>
        <v>12N-9W-17</v>
      </c>
      <c r="T2867" s="23" t="str">
        <f t="shared" si="353"/>
        <v>12</v>
      </c>
      <c r="U2867" s="23" t="str">
        <f t="shared" si="356"/>
        <v>N</v>
      </c>
      <c r="V2867" s="23" t="str">
        <f t="shared" si="354"/>
        <v>9</v>
      </c>
      <c r="W2867" s="23" t="str">
        <f t="shared" si="357"/>
        <v>W</v>
      </c>
      <c r="X2867" s="23" t="str">
        <f t="shared" si="358"/>
        <v>OK</v>
      </c>
      <c r="Y2867" s="184" t="str">
        <f t="shared" si="359"/>
        <v>L0009930</v>
      </c>
      <c r="Z2867" s="28"/>
      <c r="AA2867" s="28"/>
      <c r="AB2867" s="23"/>
    </row>
    <row r="2868" spans="1:28" ht="15">
      <c r="A2868" s="2" t="s">
        <v>9289</v>
      </c>
      <c r="B2868" s="2" t="s">
        <v>13</v>
      </c>
      <c r="C2868" s="2" t="s">
        <v>14</v>
      </c>
      <c r="D2868" s="2" t="s">
        <v>2983</v>
      </c>
      <c r="E2868" s="23" t="s">
        <v>2692</v>
      </c>
      <c r="F2868" s="2" t="s">
        <v>15</v>
      </c>
      <c r="G2868" s="2" t="s">
        <v>3477</v>
      </c>
      <c r="H2868" s="2" t="s">
        <v>3542</v>
      </c>
      <c r="I2868" s="2" t="s">
        <v>16</v>
      </c>
      <c r="J2868" s="75">
        <v>79.12</v>
      </c>
      <c r="K2868" s="76">
        <v>22.47</v>
      </c>
      <c r="L2868" s="77">
        <v>0.1875</v>
      </c>
      <c r="M2868" s="78">
        <v>41265</v>
      </c>
      <c r="N2868" s="96" t="s">
        <v>6158</v>
      </c>
      <c r="O2868" s="2" t="s">
        <v>863</v>
      </c>
      <c r="P2868" s="2" t="s">
        <v>3469</v>
      </c>
      <c r="Q2868" s="2" t="s">
        <v>3473</v>
      </c>
      <c r="R2868" s="23" t="str">
        <f t="shared" si="355"/>
        <v>OK-Canadian-12N-9W-21</v>
      </c>
      <c r="S2868" s="23" t="str">
        <f t="shared" si="352"/>
        <v>12N-9W-21</v>
      </c>
      <c r="T2868" s="23" t="str">
        <f t="shared" si="353"/>
        <v>12</v>
      </c>
      <c r="U2868" s="23" t="str">
        <f t="shared" si="356"/>
        <v>N</v>
      </c>
      <c r="V2868" s="23" t="str">
        <f t="shared" si="354"/>
        <v>9</v>
      </c>
      <c r="W2868" s="23" t="str">
        <f t="shared" si="357"/>
        <v>W</v>
      </c>
      <c r="X2868" s="23" t="str">
        <f t="shared" si="358"/>
        <v>OK</v>
      </c>
      <c r="Y2868" s="184" t="str">
        <f t="shared" si="359"/>
        <v>L0009931</v>
      </c>
      <c r="Z2868" s="28"/>
      <c r="AA2868" s="28"/>
      <c r="AB2868" s="23"/>
    </row>
    <row r="2869" spans="1:28" ht="15">
      <c r="A2869" s="2" t="s">
        <v>9290</v>
      </c>
      <c r="B2869" s="2" t="s">
        <v>13</v>
      </c>
      <c r="C2869" s="2" t="s">
        <v>14</v>
      </c>
      <c r="D2869" s="2" t="s">
        <v>2984</v>
      </c>
      <c r="E2869" s="23" t="s">
        <v>1777</v>
      </c>
      <c r="F2869" s="2" t="s">
        <v>15</v>
      </c>
      <c r="G2869" s="2" t="s">
        <v>3477</v>
      </c>
      <c r="H2869" s="2" t="s">
        <v>3521</v>
      </c>
      <c r="I2869" s="2" t="s">
        <v>16</v>
      </c>
      <c r="J2869" s="75">
        <v>41.24</v>
      </c>
      <c r="K2869" s="76">
        <v>20</v>
      </c>
      <c r="L2869" s="77">
        <v>0.1875</v>
      </c>
      <c r="M2869" s="78">
        <v>41743</v>
      </c>
      <c r="N2869" s="96" t="s">
        <v>5958</v>
      </c>
      <c r="O2869" s="2" t="s">
        <v>140</v>
      </c>
      <c r="P2869" s="2" t="s">
        <v>3469</v>
      </c>
      <c r="Q2869" s="2" t="s">
        <v>3473</v>
      </c>
      <c r="R2869" s="23" t="str">
        <f t="shared" si="355"/>
        <v>OK-Canadian-12N-9W-17</v>
      </c>
      <c r="S2869" s="23" t="str">
        <f t="shared" si="352"/>
        <v>12N-9W-17</v>
      </c>
      <c r="T2869" s="23" t="str">
        <f t="shared" si="353"/>
        <v>12</v>
      </c>
      <c r="U2869" s="23" t="str">
        <f t="shared" si="356"/>
        <v>N</v>
      </c>
      <c r="V2869" s="23" t="str">
        <f t="shared" si="354"/>
        <v>9</v>
      </c>
      <c r="W2869" s="23" t="str">
        <f t="shared" si="357"/>
        <v>W</v>
      </c>
      <c r="X2869" s="23" t="str">
        <f t="shared" si="358"/>
        <v>OK</v>
      </c>
      <c r="Y2869" s="184" t="str">
        <f t="shared" si="359"/>
        <v>L0009932</v>
      </c>
      <c r="Z2869" s="28"/>
      <c r="AA2869" s="28"/>
      <c r="AB2869" s="23"/>
    </row>
    <row r="2870" spans="1:28" ht="15">
      <c r="A2870" s="23" t="s">
        <v>9291</v>
      </c>
      <c r="B2870" s="2" t="s">
        <v>13</v>
      </c>
      <c r="C2870" s="2" t="s">
        <v>14</v>
      </c>
      <c r="D2870" s="2" t="s">
        <v>2985</v>
      </c>
      <c r="E2870" s="2" t="s">
        <v>774</v>
      </c>
      <c r="F2870" s="2" t="s">
        <v>15</v>
      </c>
      <c r="G2870" s="2" t="s">
        <v>3479</v>
      </c>
      <c r="H2870" s="2" t="s">
        <v>3521</v>
      </c>
      <c r="I2870" s="2" t="s">
        <v>16</v>
      </c>
      <c r="J2870" s="75">
        <v>38</v>
      </c>
      <c r="K2870" s="76">
        <v>0.43369999999999997</v>
      </c>
      <c r="L2870" s="77">
        <v>0.1875</v>
      </c>
      <c r="M2870" s="78">
        <v>41242</v>
      </c>
      <c r="N2870" s="96" t="s">
        <v>6308</v>
      </c>
      <c r="O2870" s="2" t="s">
        <v>140</v>
      </c>
      <c r="P2870" s="2" t="s">
        <v>3469</v>
      </c>
      <c r="Q2870" s="2" t="s">
        <v>3473</v>
      </c>
      <c r="R2870" s="23" t="str">
        <f t="shared" si="355"/>
        <v>OK-Noble-12N-9W-17</v>
      </c>
      <c r="S2870" s="23" t="str">
        <f t="shared" si="352"/>
        <v>12N-9W-17</v>
      </c>
      <c r="T2870" s="23" t="str">
        <f t="shared" si="353"/>
        <v>12</v>
      </c>
      <c r="U2870" s="23" t="str">
        <f t="shared" si="356"/>
        <v>N</v>
      </c>
      <c r="V2870" s="23" t="str">
        <f t="shared" si="354"/>
        <v>9</v>
      </c>
      <c r="W2870" s="23" t="str">
        <f t="shared" si="357"/>
        <v>W</v>
      </c>
      <c r="X2870" s="23" t="str">
        <f t="shared" si="358"/>
        <v>OK</v>
      </c>
      <c r="Y2870" s="184" t="str">
        <f t="shared" si="359"/>
        <v>L0009933</v>
      </c>
      <c r="Z2870" s="28"/>
      <c r="AA2870" s="28"/>
      <c r="AB2870" s="23"/>
    </row>
    <row r="2871" spans="1:28" ht="15">
      <c r="A2871" s="2" t="s">
        <v>9292</v>
      </c>
      <c r="B2871" s="2" t="s">
        <v>13</v>
      </c>
      <c r="C2871" s="2" t="s">
        <v>14</v>
      </c>
      <c r="D2871" s="2" t="s">
        <v>2986</v>
      </c>
      <c r="E2871" s="23" t="s">
        <v>2864</v>
      </c>
      <c r="F2871" s="2" t="s">
        <v>15</v>
      </c>
      <c r="G2871" s="2" t="s">
        <v>3477</v>
      </c>
      <c r="H2871" s="2" t="s">
        <v>3521</v>
      </c>
      <c r="I2871" s="2" t="s">
        <v>16</v>
      </c>
      <c r="J2871" s="75">
        <v>395.02</v>
      </c>
      <c r="K2871" s="76">
        <v>12.3919</v>
      </c>
      <c r="L2871" s="77">
        <v>0.1875</v>
      </c>
      <c r="M2871" s="78">
        <v>41238</v>
      </c>
      <c r="N2871" s="96" t="s">
        <v>6309</v>
      </c>
      <c r="O2871" s="2" t="s">
        <v>140</v>
      </c>
      <c r="P2871" s="2" t="s">
        <v>3469</v>
      </c>
      <c r="Q2871" s="2" t="s">
        <v>3473</v>
      </c>
      <c r="R2871" s="23" t="str">
        <f t="shared" si="355"/>
        <v>OK-Canadian-12N-9W-17</v>
      </c>
      <c r="S2871" s="23" t="str">
        <f t="shared" si="352"/>
        <v>12N-9W-17</v>
      </c>
      <c r="T2871" s="23" t="str">
        <f t="shared" si="353"/>
        <v>12</v>
      </c>
      <c r="U2871" s="23" t="str">
        <f t="shared" si="356"/>
        <v>N</v>
      </c>
      <c r="V2871" s="23" t="str">
        <f t="shared" si="354"/>
        <v>9</v>
      </c>
      <c r="W2871" s="23" t="str">
        <f t="shared" si="357"/>
        <v>W</v>
      </c>
      <c r="X2871" s="23" t="str">
        <f t="shared" si="358"/>
        <v>OK</v>
      </c>
      <c r="Y2871" s="184" t="str">
        <f t="shared" si="359"/>
        <v>L0009934</v>
      </c>
      <c r="Z2871" s="28"/>
      <c r="AA2871" s="28"/>
      <c r="AB2871" s="23"/>
    </row>
    <row r="2872" spans="1:28" ht="15">
      <c r="A2872" s="2" t="s">
        <v>9293</v>
      </c>
      <c r="B2872" s="2" t="s">
        <v>13</v>
      </c>
      <c r="C2872" s="2" t="s">
        <v>14</v>
      </c>
      <c r="D2872" s="2" t="s">
        <v>2987</v>
      </c>
      <c r="E2872" s="23" t="s">
        <v>2799</v>
      </c>
      <c r="F2872" s="2" t="s">
        <v>15</v>
      </c>
      <c r="G2872" s="2" t="s">
        <v>3477</v>
      </c>
      <c r="H2872" s="2" t="s">
        <v>3521</v>
      </c>
      <c r="I2872" s="2" t="s">
        <v>16</v>
      </c>
      <c r="J2872" s="75">
        <v>38.47</v>
      </c>
      <c r="K2872" s="76">
        <v>2.5</v>
      </c>
      <c r="L2872" s="77">
        <v>0.1875</v>
      </c>
      <c r="M2872" s="78">
        <v>41216</v>
      </c>
      <c r="N2872" s="96" t="s">
        <v>6309</v>
      </c>
      <c r="O2872" s="2" t="s">
        <v>140</v>
      </c>
      <c r="P2872" s="2" t="s">
        <v>3469</v>
      </c>
      <c r="Q2872" s="2" t="s">
        <v>3473</v>
      </c>
      <c r="R2872" s="23" t="str">
        <f t="shared" si="355"/>
        <v>OK-Canadian-12N-9W-17</v>
      </c>
      <c r="S2872" s="23" t="str">
        <f t="shared" si="352"/>
        <v>12N-9W-17</v>
      </c>
      <c r="T2872" s="23" t="str">
        <f t="shared" si="353"/>
        <v>12</v>
      </c>
      <c r="U2872" s="23" t="str">
        <f t="shared" si="356"/>
        <v>N</v>
      </c>
      <c r="V2872" s="23" t="str">
        <f t="shared" si="354"/>
        <v>9</v>
      </c>
      <c r="W2872" s="23" t="str">
        <f t="shared" si="357"/>
        <v>W</v>
      </c>
      <c r="X2872" s="23" t="str">
        <f t="shared" si="358"/>
        <v>OK</v>
      </c>
      <c r="Y2872" s="184" t="str">
        <f t="shared" si="359"/>
        <v>L0009935</v>
      </c>
      <c r="Z2872" s="28"/>
      <c r="AA2872" s="28"/>
      <c r="AB2872" s="23"/>
    </row>
    <row r="2873" spans="1:28" ht="15">
      <c r="A2873" s="23" t="s">
        <v>9294</v>
      </c>
      <c r="B2873" s="2" t="s">
        <v>13</v>
      </c>
      <c r="C2873" s="2" t="s">
        <v>14</v>
      </c>
      <c r="D2873" s="2" t="s">
        <v>2988</v>
      </c>
      <c r="E2873" s="2" t="s">
        <v>774</v>
      </c>
      <c r="F2873" s="2" t="s">
        <v>15</v>
      </c>
      <c r="G2873" s="2" t="s">
        <v>3477</v>
      </c>
      <c r="H2873" s="2" t="s">
        <v>3542</v>
      </c>
      <c r="I2873" s="2" t="s">
        <v>16</v>
      </c>
      <c r="J2873" s="75">
        <v>82.79</v>
      </c>
      <c r="K2873" s="76">
        <v>0.3448</v>
      </c>
      <c r="L2873" s="77">
        <v>0.1875</v>
      </c>
      <c r="M2873" s="78">
        <v>41741</v>
      </c>
      <c r="N2873" s="96" t="s">
        <v>6310</v>
      </c>
      <c r="O2873" s="2" t="s">
        <v>863</v>
      </c>
      <c r="P2873" s="2" t="s">
        <v>3469</v>
      </c>
      <c r="Q2873" s="2" t="s">
        <v>3473</v>
      </c>
      <c r="R2873" s="23" t="str">
        <f t="shared" si="355"/>
        <v>OK-Canadian-12N-9W-21</v>
      </c>
      <c r="S2873" s="23" t="str">
        <f t="shared" si="352"/>
        <v>12N-9W-21</v>
      </c>
      <c r="T2873" s="23" t="str">
        <f t="shared" si="353"/>
        <v>12</v>
      </c>
      <c r="U2873" s="23" t="str">
        <f t="shared" si="356"/>
        <v>N</v>
      </c>
      <c r="V2873" s="23" t="str">
        <f t="shared" si="354"/>
        <v>9</v>
      </c>
      <c r="W2873" s="23" t="str">
        <f t="shared" si="357"/>
        <v>W</v>
      </c>
      <c r="X2873" s="23" t="str">
        <f t="shared" si="358"/>
        <v>OK</v>
      </c>
      <c r="Y2873" s="184" t="str">
        <f t="shared" si="359"/>
        <v>L0009936</v>
      </c>
      <c r="Z2873" s="28"/>
      <c r="AA2873" s="28"/>
      <c r="AB2873" s="23"/>
    </row>
    <row r="2874" spans="1:28" ht="15">
      <c r="A2874" s="2" t="s">
        <v>9295</v>
      </c>
      <c r="B2874" s="2" t="s">
        <v>13</v>
      </c>
      <c r="C2874" s="2" t="s">
        <v>14</v>
      </c>
      <c r="D2874" s="2" t="s">
        <v>2989</v>
      </c>
      <c r="E2874" s="2" t="s">
        <v>111</v>
      </c>
      <c r="F2874" s="2" t="s">
        <v>15</v>
      </c>
      <c r="G2874" s="2" t="s">
        <v>3477</v>
      </c>
      <c r="H2874" s="23" t="s">
        <v>3521</v>
      </c>
      <c r="I2874" s="2" t="s">
        <v>16</v>
      </c>
      <c r="J2874" s="75">
        <v>197.6</v>
      </c>
      <c r="K2874" s="76">
        <v>10.8</v>
      </c>
      <c r="L2874" s="77">
        <v>0.1875</v>
      </c>
      <c r="M2874" s="78">
        <v>41264</v>
      </c>
      <c r="N2874" s="96" t="s">
        <v>4301</v>
      </c>
      <c r="O2874" s="2" t="s">
        <v>140</v>
      </c>
      <c r="P2874" s="2" t="s">
        <v>3469</v>
      </c>
      <c r="Q2874" s="2" t="s">
        <v>3473</v>
      </c>
      <c r="R2874" s="23" t="str">
        <f t="shared" si="355"/>
        <v>OK-Canadian-12N-9W-17</v>
      </c>
      <c r="S2874" s="23" t="str">
        <f t="shared" si="352"/>
        <v>12N-9W-17</v>
      </c>
      <c r="T2874" s="23" t="str">
        <f t="shared" si="353"/>
        <v>12</v>
      </c>
      <c r="U2874" s="23" t="str">
        <f t="shared" si="356"/>
        <v>N</v>
      </c>
      <c r="V2874" s="23" t="str">
        <f t="shared" si="354"/>
        <v>9</v>
      </c>
      <c r="W2874" s="23" t="str">
        <f t="shared" si="357"/>
        <v>W</v>
      </c>
      <c r="X2874" s="23" t="str">
        <f t="shared" si="358"/>
        <v>OK</v>
      </c>
      <c r="Y2874" s="184" t="str">
        <f t="shared" si="359"/>
        <v>L0009937</v>
      </c>
      <c r="Z2874" s="28"/>
      <c r="AA2874" s="28"/>
      <c r="AB2874" s="23"/>
    </row>
    <row r="2875" spans="1:28" ht="15">
      <c r="A2875" s="2" t="s">
        <v>9296</v>
      </c>
      <c r="B2875" s="2" t="s">
        <v>13</v>
      </c>
      <c r="C2875" s="2" t="s">
        <v>14</v>
      </c>
      <c r="D2875" s="2" t="s">
        <v>2990</v>
      </c>
      <c r="E2875" s="2" t="s">
        <v>122</v>
      </c>
      <c r="F2875" s="2" t="s">
        <v>15</v>
      </c>
      <c r="G2875" s="2" t="s">
        <v>3477</v>
      </c>
      <c r="H2875" s="23" t="s">
        <v>3541</v>
      </c>
      <c r="I2875" s="2" t="s">
        <v>16</v>
      </c>
      <c r="J2875" s="75">
        <v>79.56</v>
      </c>
      <c r="K2875" s="76">
        <v>6.5625</v>
      </c>
      <c r="L2875" s="77">
        <v>0.2</v>
      </c>
      <c r="M2875" s="78">
        <v>41323</v>
      </c>
      <c r="N2875" s="96" t="s">
        <v>6311</v>
      </c>
      <c r="O2875" s="2" t="s">
        <v>218</v>
      </c>
      <c r="P2875" s="2" t="s">
        <v>3469</v>
      </c>
      <c r="Q2875" s="2" t="s">
        <v>3473</v>
      </c>
      <c r="R2875" s="23" t="str">
        <f t="shared" si="355"/>
        <v>OK-Canadian-12N-9W-20</v>
      </c>
      <c r="S2875" s="23" t="str">
        <f t="shared" si="352"/>
        <v>12N-9W-20</v>
      </c>
      <c r="T2875" s="23" t="str">
        <f t="shared" si="353"/>
        <v>12</v>
      </c>
      <c r="U2875" s="23" t="str">
        <f t="shared" si="356"/>
        <v>N</v>
      </c>
      <c r="V2875" s="23" t="str">
        <f t="shared" si="354"/>
        <v>9</v>
      </c>
      <c r="W2875" s="23" t="str">
        <f t="shared" si="357"/>
        <v>W</v>
      </c>
      <c r="X2875" s="23" t="str">
        <f t="shared" si="358"/>
        <v>OK</v>
      </c>
      <c r="Y2875" s="184" t="str">
        <f t="shared" si="359"/>
        <v>L0009938</v>
      </c>
      <c r="Z2875" s="28"/>
      <c r="AA2875" s="28"/>
      <c r="AB2875" s="23"/>
    </row>
    <row r="2876" spans="1:28" ht="15">
      <c r="A2876" s="23" t="s">
        <v>9297</v>
      </c>
      <c r="B2876" s="2" t="s">
        <v>13</v>
      </c>
      <c r="C2876" s="2" t="s">
        <v>14</v>
      </c>
      <c r="D2876" s="2" t="s">
        <v>2991</v>
      </c>
      <c r="E2876" s="23" t="s">
        <v>201</v>
      </c>
      <c r="F2876" s="2" t="s">
        <v>15</v>
      </c>
      <c r="G2876" s="2" t="s">
        <v>3477</v>
      </c>
      <c r="H2876" s="2" t="s">
        <v>3541</v>
      </c>
      <c r="I2876" s="2" t="s">
        <v>16</v>
      </c>
      <c r="J2876" s="75">
        <v>80.180000000000007</v>
      </c>
      <c r="K2876" s="76">
        <v>6.5625</v>
      </c>
      <c r="L2876" s="77">
        <v>0.2</v>
      </c>
      <c r="M2876" s="78">
        <v>41337</v>
      </c>
      <c r="N2876" s="96" t="s">
        <v>4302</v>
      </c>
      <c r="O2876" s="2" t="s">
        <v>218</v>
      </c>
      <c r="P2876" s="2" t="s">
        <v>3469</v>
      </c>
      <c r="Q2876" s="2" t="s">
        <v>3473</v>
      </c>
      <c r="R2876" s="23" t="str">
        <f t="shared" si="355"/>
        <v>OK-Canadian-12N-9W-20</v>
      </c>
      <c r="S2876" s="23" t="str">
        <f t="shared" si="352"/>
        <v>12N-9W-20</v>
      </c>
      <c r="T2876" s="23" t="str">
        <f t="shared" si="353"/>
        <v>12</v>
      </c>
      <c r="U2876" s="23" t="str">
        <f t="shared" si="356"/>
        <v>N</v>
      </c>
      <c r="V2876" s="23" t="str">
        <f t="shared" si="354"/>
        <v>9</v>
      </c>
      <c r="W2876" s="23" t="str">
        <f t="shared" si="357"/>
        <v>W</v>
      </c>
      <c r="X2876" s="23" t="str">
        <f t="shared" si="358"/>
        <v>OK</v>
      </c>
      <c r="Y2876" s="184" t="str">
        <f t="shared" si="359"/>
        <v>L0009939</v>
      </c>
      <c r="Z2876" s="28"/>
      <c r="AA2876" s="28"/>
      <c r="AB2876" s="23"/>
    </row>
    <row r="2877" spans="1:28" ht="15">
      <c r="A2877" s="2" t="s">
        <v>9298</v>
      </c>
      <c r="B2877" s="2" t="s">
        <v>13</v>
      </c>
      <c r="C2877" s="2" t="s">
        <v>14</v>
      </c>
      <c r="D2877" s="2" t="s">
        <v>2992</v>
      </c>
      <c r="E2877" s="2" t="s">
        <v>774</v>
      </c>
      <c r="F2877" s="2" t="s">
        <v>15</v>
      </c>
      <c r="G2877" s="2" t="s">
        <v>3477</v>
      </c>
      <c r="H2877" s="2" t="s">
        <v>3521</v>
      </c>
      <c r="I2877" s="2" t="s">
        <v>16</v>
      </c>
      <c r="J2877" s="75">
        <v>375.66</v>
      </c>
      <c r="K2877" s="76">
        <v>2.3919000000000001</v>
      </c>
      <c r="L2877" s="77">
        <v>0.1875</v>
      </c>
      <c r="M2877" s="78">
        <v>41722</v>
      </c>
      <c r="N2877" s="96" t="s">
        <v>4303</v>
      </c>
      <c r="O2877" s="2" t="s">
        <v>140</v>
      </c>
      <c r="P2877" s="2" t="s">
        <v>3469</v>
      </c>
      <c r="Q2877" s="2" t="s">
        <v>3473</v>
      </c>
      <c r="R2877" s="23" t="str">
        <f t="shared" si="355"/>
        <v>OK-Canadian-12N-9W-17</v>
      </c>
      <c r="S2877" s="23" t="str">
        <f t="shared" si="352"/>
        <v>12N-9W-17</v>
      </c>
      <c r="T2877" s="23" t="str">
        <f t="shared" si="353"/>
        <v>12</v>
      </c>
      <c r="U2877" s="23" t="str">
        <f t="shared" si="356"/>
        <v>N</v>
      </c>
      <c r="V2877" s="23" t="str">
        <f t="shared" si="354"/>
        <v>9</v>
      </c>
      <c r="W2877" s="23" t="str">
        <f t="shared" si="357"/>
        <v>W</v>
      </c>
      <c r="X2877" s="23" t="str">
        <f t="shared" si="358"/>
        <v>OK</v>
      </c>
      <c r="Y2877" s="184" t="str">
        <f t="shared" si="359"/>
        <v>L0009940</v>
      </c>
      <c r="Z2877" s="28"/>
      <c r="AA2877" s="28"/>
      <c r="AB2877" s="23"/>
    </row>
    <row r="2878" spans="1:28" ht="15">
      <c r="A2878" s="2" t="s">
        <v>9299</v>
      </c>
      <c r="B2878" s="2" t="s">
        <v>13</v>
      </c>
      <c r="C2878" s="2" t="s">
        <v>14</v>
      </c>
      <c r="D2878" s="2" t="s">
        <v>2993</v>
      </c>
      <c r="E2878" s="2" t="s">
        <v>995</v>
      </c>
      <c r="F2878" s="2" t="s">
        <v>15</v>
      </c>
      <c r="G2878" s="2" t="s">
        <v>3479</v>
      </c>
      <c r="H2878" s="23" t="s">
        <v>3521</v>
      </c>
      <c r="I2878" s="2" t="s">
        <v>16</v>
      </c>
      <c r="J2878" s="75">
        <v>37.590000000000003</v>
      </c>
      <c r="K2878" s="76">
        <v>0.43369999999999997</v>
      </c>
      <c r="L2878" s="77">
        <v>0.1875</v>
      </c>
      <c r="M2878" s="78">
        <v>41242</v>
      </c>
      <c r="N2878" s="96" t="s">
        <v>6312</v>
      </c>
      <c r="O2878" s="2" t="s">
        <v>140</v>
      </c>
      <c r="P2878" s="2" t="s">
        <v>3469</v>
      </c>
      <c r="Q2878" s="2" t="s">
        <v>3473</v>
      </c>
      <c r="R2878" s="23" t="str">
        <f t="shared" si="355"/>
        <v>OK-Noble-12N-9W-17</v>
      </c>
      <c r="S2878" s="23" t="str">
        <f t="shared" si="352"/>
        <v>12N-9W-17</v>
      </c>
      <c r="T2878" s="23" t="str">
        <f t="shared" si="353"/>
        <v>12</v>
      </c>
      <c r="U2878" s="23" t="str">
        <f t="shared" si="356"/>
        <v>N</v>
      </c>
      <c r="V2878" s="23" t="str">
        <f t="shared" si="354"/>
        <v>9</v>
      </c>
      <c r="W2878" s="23" t="str">
        <f t="shared" si="357"/>
        <v>W</v>
      </c>
      <c r="X2878" s="23" t="str">
        <f t="shared" si="358"/>
        <v>OK</v>
      </c>
      <c r="Y2878" s="184" t="str">
        <f t="shared" si="359"/>
        <v>L0009941</v>
      </c>
      <c r="Z2878" s="28"/>
      <c r="AA2878" s="28"/>
      <c r="AB2878" s="23"/>
    </row>
    <row r="2879" spans="1:28" ht="15">
      <c r="A2879" s="23" t="s">
        <v>9300</v>
      </c>
      <c r="B2879" s="2" t="s">
        <v>13</v>
      </c>
      <c r="C2879" s="2" t="s">
        <v>14</v>
      </c>
      <c r="D2879" s="2" t="s">
        <v>2994</v>
      </c>
      <c r="E2879" s="2" t="s">
        <v>898</v>
      </c>
      <c r="F2879" s="2" t="s">
        <v>15</v>
      </c>
      <c r="G2879" s="2" t="s">
        <v>3479</v>
      </c>
      <c r="H2879" s="2" t="s">
        <v>3541</v>
      </c>
      <c r="I2879" s="2" t="s">
        <v>16</v>
      </c>
      <c r="J2879" s="75">
        <v>31.48</v>
      </c>
      <c r="K2879" s="76">
        <v>3.0895000000000001</v>
      </c>
      <c r="L2879" s="77">
        <v>0.2</v>
      </c>
      <c r="M2879" s="78">
        <v>41452</v>
      </c>
      <c r="N2879" s="96" t="s">
        <v>4304</v>
      </c>
      <c r="O2879" s="2" t="s">
        <v>218</v>
      </c>
      <c r="P2879" s="2" t="s">
        <v>3469</v>
      </c>
      <c r="Q2879" s="2" t="s">
        <v>3473</v>
      </c>
      <c r="R2879" s="23" t="str">
        <f t="shared" si="355"/>
        <v>OK-Noble-12N-9W-20</v>
      </c>
      <c r="S2879" s="23" t="str">
        <f t="shared" si="352"/>
        <v>12N-9W-20</v>
      </c>
      <c r="T2879" s="23" t="str">
        <f t="shared" si="353"/>
        <v>12</v>
      </c>
      <c r="U2879" s="23" t="str">
        <f t="shared" si="356"/>
        <v>N</v>
      </c>
      <c r="V2879" s="23" t="str">
        <f t="shared" si="354"/>
        <v>9</v>
      </c>
      <c r="W2879" s="23" t="str">
        <f t="shared" si="357"/>
        <v>W</v>
      </c>
      <c r="X2879" s="23" t="str">
        <f t="shared" si="358"/>
        <v>OK</v>
      </c>
      <c r="Y2879" s="184" t="str">
        <f t="shared" si="359"/>
        <v>L0009942</v>
      </c>
      <c r="Z2879" s="28"/>
      <c r="AA2879" s="28"/>
      <c r="AB2879" s="23"/>
    </row>
    <row r="2880" spans="1:28" ht="15">
      <c r="A2880" s="2" t="s">
        <v>9301</v>
      </c>
      <c r="B2880" s="2" t="s">
        <v>13</v>
      </c>
      <c r="C2880" s="2" t="s">
        <v>14</v>
      </c>
      <c r="D2880" s="2" t="s">
        <v>2995</v>
      </c>
      <c r="E2880" s="2" t="s">
        <v>506</v>
      </c>
      <c r="F2880" s="2" t="s">
        <v>15</v>
      </c>
      <c r="G2880" s="2" t="s">
        <v>3477</v>
      </c>
      <c r="H2880" s="23" t="s">
        <v>3543</v>
      </c>
      <c r="I2880" s="2" t="s">
        <v>16</v>
      </c>
      <c r="J2880" s="75">
        <v>150.69999999999999</v>
      </c>
      <c r="K2880" s="76">
        <v>3.75</v>
      </c>
      <c r="L2880" s="77">
        <v>0.2</v>
      </c>
      <c r="M2880" s="78">
        <v>41466</v>
      </c>
      <c r="N2880" s="96" t="s">
        <v>4906</v>
      </c>
      <c r="O2880" s="2" t="s">
        <v>216</v>
      </c>
      <c r="P2880" s="2" t="s">
        <v>3469</v>
      </c>
      <c r="Q2880" s="2" t="s">
        <v>3473</v>
      </c>
      <c r="R2880" s="23" t="str">
        <f t="shared" si="355"/>
        <v>OK-Canadian-12N-9W-25</v>
      </c>
      <c r="S2880" s="23" t="str">
        <f t="shared" si="352"/>
        <v>12N-9W-25</v>
      </c>
      <c r="T2880" s="23" t="str">
        <f t="shared" si="353"/>
        <v>12</v>
      </c>
      <c r="U2880" s="23" t="str">
        <f t="shared" si="356"/>
        <v>N</v>
      </c>
      <c r="V2880" s="23" t="str">
        <f t="shared" si="354"/>
        <v>9</v>
      </c>
      <c r="W2880" s="23" t="str">
        <f t="shared" si="357"/>
        <v>W</v>
      </c>
      <c r="X2880" s="23" t="str">
        <f t="shared" si="358"/>
        <v>OK</v>
      </c>
      <c r="Y2880" s="184" t="str">
        <f t="shared" si="359"/>
        <v>L0009943</v>
      </c>
      <c r="Z2880" s="28"/>
      <c r="AA2880" s="28"/>
      <c r="AB2880" s="23"/>
    </row>
    <row r="2881" spans="1:28" ht="15">
      <c r="A2881" s="2" t="s">
        <v>9302</v>
      </c>
      <c r="B2881" s="2" t="s">
        <v>13</v>
      </c>
      <c r="C2881" s="2" t="s">
        <v>14</v>
      </c>
      <c r="D2881" s="2" t="s">
        <v>2996</v>
      </c>
      <c r="E2881" s="23" t="s">
        <v>3063</v>
      </c>
      <c r="F2881" s="2" t="s">
        <v>15</v>
      </c>
      <c r="G2881" s="2" t="s">
        <v>3479</v>
      </c>
      <c r="H2881" s="23" t="s">
        <v>3541</v>
      </c>
      <c r="I2881" s="2" t="s">
        <v>16</v>
      </c>
      <c r="J2881" s="75">
        <v>49.94</v>
      </c>
      <c r="K2881" s="76">
        <v>8.5800000000000004E-4</v>
      </c>
      <c r="L2881" s="77">
        <v>0.2</v>
      </c>
      <c r="M2881" s="78">
        <v>41973</v>
      </c>
      <c r="N2881" s="96" t="s">
        <v>4305</v>
      </c>
      <c r="O2881" s="2" t="s">
        <v>218</v>
      </c>
      <c r="P2881" s="2" t="s">
        <v>3469</v>
      </c>
      <c r="Q2881" s="2" t="s">
        <v>3473</v>
      </c>
      <c r="R2881" s="23" t="str">
        <f t="shared" si="355"/>
        <v>OK-Noble-12N-9W-20</v>
      </c>
      <c r="S2881" s="23" t="str">
        <f t="shared" si="352"/>
        <v>12N-9W-20</v>
      </c>
      <c r="T2881" s="23" t="str">
        <f t="shared" si="353"/>
        <v>12</v>
      </c>
      <c r="U2881" s="23" t="str">
        <f t="shared" si="356"/>
        <v>N</v>
      </c>
      <c r="V2881" s="23" t="str">
        <f t="shared" si="354"/>
        <v>9</v>
      </c>
      <c r="W2881" s="23" t="str">
        <f t="shared" si="357"/>
        <v>W</v>
      </c>
      <c r="X2881" s="23" t="str">
        <f t="shared" si="358"/>
        <v>OK</v>
      </c>
      <c r="Y2881" s="184" t="str">
        <f t="shared" si="359"/>
        <v>L0009944</v>
      </c>
      <c r="Z2881" s="28"/>
      <c r="AA2881" s="28"/>
      <c r="AB2881" s="23"/>
    </row>
    <row r="2882" spans="1:28" ht="15">
      <c r="A2882" s="23" t="s">
        <v>9303</v>
      </c>
      <c r="B2882" s="2" t="s">
        <v>13</v>
      </c>
      <c r="C2882" s="2" t="s">
        <v>14</v>
      </c>
      <c r="D2882" s="2" t="s">
        <v>2997</v>
      </c>
      <c r="E2882" s="23" t="s">
        <v>2692</v>
      </c>
      <c r="F2882" s="2" t="s">
        <v>15</v>
      </c>
      <c r="G2882" s="2" t="s">
        <v>3479</v>
      </c>
      <c r="H2882" s="23" t="s">
        <v>3541</v>
      </c>
      <c r="I2882" s="2" t="s">
        <v>16</v>
      </c>
      <c r="J2882" s="75">
        <v>49.66</v>
      </c>
      <c r="K2882" s="76">
        <v>8.5800000000000004E-4</v>
      </c>
      <c r="L2882" s="77">
        <v>0.2</v>
      </c>
      <c r="M2882" s="78">
        <v>41491</v>
      </c>
      <c r="N2882" s="96" t="s">
        <v>3619</v>
      </c>
      <c r="O2882" s="2" t="s">
        <v>218</v>
      </c>
      <c r="P2882" s="2" t="s">
        <v>3469</v>
      </c>
      <c r="Q2882" s="2" t="s">
        <v>3473</v>
      </c>
      <c r="R2882" s="23" t="str">
        <f t="shared" si="355"/>
        <v>OK-Noble-12N-9W-20</v>
      </c>
      <c r="S2882" s="23" t="str">
        <f t="shared" si="352"/>
        <v>12N-9W-20</v>
      </c>
      <c r="T2882" s="23" t="str">
        <f t="shared" si="353"/>
        <v>12</v>
      </c>
      <c r="U2882" s="23" t="str">
        <f t="shared" si="356"/>
        <v>N</v>
      </c>
      <c r="V2882" s="23" t="str">
        <f t="shared" si="354"/>
        <v>9</v>
      </c>
      <c r="W2882" s="23" t="str">
        <f t="shared" si="357"/>
        <v>W</v>
      </c>
      <c r="X2882" s="23" t="str">
        <f t="shared" si="358"/>
        <v>OK</v>
      </c>
      <c r="Y2882" s="184" t="str">
        <f t="shared" si="359"/>
        <v>L0009945</v>
      </c>
      <c r="Z2882" s="28"/>
      <c r="AA2882" s="28"/>
      <c r="AB2882" s="23"/>
    </row>
    <row r="2883" spans="1:28" ht="15">
      <c r="A2883" s="2" t="s">
        <v>9304</v>
      </c>
      <c r="B2883" s="2" t="s">
        <v>13</v>
      </c>
      <c r="C2883" s="2" t="s">
        <v>14</v>
      </c>
      <c r="D2883" s="2" t="s">
        <v>2998</v>
      </c>
      <c r="E2883" s="23" t="s">
        <v>3063</v>
      </c>
      <c r="F2883" s="2" t="s">
        <v>15</v>
      </c>
      <c r="G2883" s="2" t="s">
        <v>3477</v>
      </c>
      <c r="H2883" s="23" t="s">
        <v>3541</v>
      </c>
      <c r="I2883" s="2" t="s">
        <v>16</v>
      </c>
      <c r="J2883" s="75">
        <v>48.75</v>
      </c>
      <c r="K2883" s="76">
        <v>0.40123500000000001</v>
      </c>
      <c r="L2883" s="77">
        <v>0.1875</v>
      </c>
      <c r="M2883" s="78">
        <v>41489</v>
      </c>
      <c r="N2883" s="96" t="s">
        <v>6313</v>
      </c>
      <c r="O2883" s="2" t="s">
        <v>218</v>
      </c>
      <c r="P2883" s="2" t="s">
        <v>3469</v>
      </c>
      <c r="Q2883" s="2" t="s">
        <v>3473</v>
      </c>
      <c r="R2883" s="23" t="str">
        <f t="shared" si="355"/>
        <v>OK-Canadian-12N-9W-20</v>
      </c>
      <c r="S2883" s="23" t="str">
        <f t="shared" si="352"/>
        <v>12N-9W-20</v>
      </c>
      <c r="T2883" s="23" t="str">
        <f t="shared" si="353"/>
        <v>12</v>
      </c>
      <c r="U2883" s="23" t="str">
        <f t="shared" si="356"/>
        <v>N</v>
      </c>
      <c r="V2883" s="23" t="str">
        <f t="shared" si="354"/>
        <v>9</v>
      </c>
      <c r="W2883" s="23" t="str">
        <f t="shared" si="357"/>
        <v>W</v>
      </c>
      <c r="X2883" s="23" t="str">
        <f t="shared" si="358"/>
        <v>OK</v>
      </c>
      <c r="Y2883" s="184" t="str">
        <f t="shared" si="359"/>
        <v>L0009946</v>
      </c>
      <c r="Z2883" s="28"/>
      <c r="AA2883" s="28"/>
      <c r="AB2883" s="23"/>
    </row>
    <row r="2884" spans="1:28" ht="15">
      <c r="A2884" s="2" t="s">
        <v>9305</v>
      </c>
      <c r="B2884" s="2" t="s">
        <v>13</v>
      </c>
      <c r="C2884" s="2" t="s">
        <v>14</v>
      </c>
      <c r="D2884" s="2" t="s">
        <v>2999</v>
      </c>
      <c r="E2884" s="23" t="s">
        <v>1777</v>
      </c>
      <c r="F2884" s="2" t="s">
        <v>15</v>
      </c>
      <c r="G2884" s="2" t="s">
        <v>3477</v>
      </c>
      <c r="H2884" s="23" t="s">
        <v>3541</v>
      </c>
      <c r="I2884" s="2" t="s">
        <v>16</v>
      </c>
      <c r="J2884" s="75">
        <v>45.47</v>
      </c>
      <c r="K2884" s="76">
        <v>8.0519999999999994E-2</v>
      </c>
      <c r="L2884" s="77">
        <v>0.2</v>
      </c>
      <c r="M2884" s="78">
        <v>41504</v>
      </c>
      <c r="N2884" s="96" t="s">
        <v>6314</v>
      </c>
      <c r="O2884" s="2" t="s">
        <v>218</v>
      </c>
      <c r="P2884" s="2" t="s">
        <v>3469</v>
      </c>
      <c r="Q2884" s="2" t="s">
        <v>3473</v>
      </c>
      <c r="R2884" s="23" t="str">
        <f t="shared" si="355"/>
        <v>OK-Canadian-12N-9W-20</v>
      </c>
      <c r="S2884" s="23" t="str">
        <f t="shared" si="352"/>
        <v>12N-9W-20</v>
      </c>
      <c r="T2884" s="23" t="str">
        <f t="shared" si="353"/>
        <v>12</v>
      </c>
      <c r="U2884" s="23" t="str">
        <f t="shared" si="356"/>
        <v>N</v>
      </c>
      <c r="V2884" s="23" t="str">
        <f t="shared" si="354"/>
        <v>9</v>
      </c>
      <c r="W2884" s="23" t="str">
        <f t="shared" si="357"/>
        <v>W</v>
      </c>
      <c r="X2884" s="23" t="str">
        <f t="shared" si="358"/>
        <v>OK</v>
      </c>
      <c r="Y2884" s="184" t="str">
        <f t="shared" si="359"/>
        <v>L0009947</v>
      </c>
      <c r="Z2884" s="28"/>
      <c r="AA2884" s="28"/>
      <c r="AB2884" s="23"/>
    </row>
    <row r="2885" spans="1:28" ht="15">
      <c r="A2885" s="23" t="s">
        <v>9306</v>
      </c>
      <c r="B2885" s="2" t="s">
        <v>13</v>
      </c>
      <c r="C2885" s="2" t="s">
        <v>14</v>
      </c>
      <c r="D2885" s="23" t="s">
        <v>3000</v>
      </c>
      <c r="E2885" s="2" t="s">
        <v>766</v>
      </c>
      <c r="F2885" s="2" t="s">
        <v>15</v>
      </c>
      <c r="G2885" s="23" t="s">
        <v>3477</v>
      </c>
      <c r="H2885" s="2" t="s">
        <v>3541</v>
      </c>
      <c r="I2885" s="2" t="s">
        <v>16</v>
      </c>
      <c r="J2885" s="75">
        <v>83.63</v>
      </c>
      <c r="K2885" s="76">
        <v>0.625</v>
      </c>
      <c r="L2885" s="77">
        <v>0.1875</v>
      </c>
      <c r="M2885" s="82">
        <v>41971</v>
      </c>
      <c r="N2885" s="96" t="s">
        <v>6315</v>
      </c>
      <c r="O2885" s="2" t="s">
        <v>218</v>
      </c>
      <c r="P2885" s="2" t="s">
        <v>3469</v>
      </c>
      <c r="Q2885" s="2" t="s">
        <v>3473</v>
      </c>
      <c r="R2885" s="23" t="str">
        <f t="shared" si="355"/>
        <v>OK-Canadian-12N-9W-20</v>
      </c>
      <c r="S2885" s="23" t="str">
        <f t="shared" si="352"/>
        <v>12N-9W-20</v>
      </c>
      <c r="T2885" s="23" t="str">
        <f t="shared" si="353"/>
        <v>12</v>
      </c>
      <c r="U2885" s="23" t="str">
        <f t="shared" si="356"/>
        <v>N</v>
      </c>
      <c r="V2885" s="23" t="str">
        <f t="shared" si="354"/>
        <v>9</v>
      </c>
      <c r="W2885" s="23" t="str">
        <f t="shared" si="357"/>
        <v>W</v>
      </c>
      <c r="X2885" s="23" t="str">
        <f t="shared" si="358"/>
        <v>OK</v>
      </c>
      <c r="Y2885" s="184" t="str">
        <f t="shared" si="359"/>
        <v>L0009948</v>
      </c>
      <c r="Z2885" s="28"/>
      <c r="AA2885" s="28"/>
      <c r="AB2885" s="23"/>
    </row>
    <row r="2886" spans="1:28" ht="15">
      <c r="A2886" s="2" t="s">
        <v>9307</v>
      </c>
      <c r="B2886" s="2" t="s">
        <v>13</v>
      </c>
      <c r="C2886" s="2" t="s">
        <v>14</v>
      </c>
      <c r="D2886" s="23" t="s">
        <v>3001</v>
      </c>
      <c r="E2886" s="2" t="s">
        <v>766</v>
      </c>
      <c r="F2886" s="2" t="s">
        <v>15</v>
      </c>
      <c r="G2886" s="23" t="s">
        <v>3479</v>
      </c>
      <c r="H2886" s="23" t="s">
        <v>3521</v>
      </c>
      <c r="I2886" s="2" t="s">
        <v>16</v>
      </c>
      <c r="J2886" s="75">
        <v>82.54</v>
      </c>
      <c r="K2886" s="76">
        <v>21.801880000000001</v>
      </c>
      <c r="L2886" s="77">
        <v>0.1875</v>
      </c>
      <c r="M2886" s="78">
        <v>41515</v>
      </c>
      <c r="N2886" s="96" t="s">
        <v>3620</v>
      </c>
      <c r="O2886" s="2" t="s">
        <v>140</v>
      </c>
      <c r="P2886" s="2" t="s">
        <v>3469</v>
      </c>
      <c r="Q2886" s="2" t="s">
        <v>3473</v>
      </c>
      <c r="R2886" s="23" t="str">
        <f t="shared" si="355"/>
        <v>OK-Noble-12N-9W-17</v>
      </c>
      <c r="S2886" s="23" t="str">
        <f t="shared" si="352"/>
        <v>12N-9W-17</v>
      </c>
      <c r="T2886" s="23" t="str">
        <f t="shared" si="353"/>
        <v>12</v>
      </c>
      <c r="U2886" s="23" t="str">
        <f t="shared" si="356"/>
        <v>N</v>
      </c>
      <c r="V2886" s="23" t="str">
        <f t="shared" si="354"/>
        <v>9</v>
      </c>
      <c r="W2886" s="23" t="str">
        <f t="shared" si="357"/>
        <v>W</v>
      </c>
      <c r="X2886" s="23" t="str">
        <f t="shared" si="358"/>
        <v>OK</v>
      </c>
      <c r="Y2886" s="184" t="str">
        <f t="shared" si="359"/>
        <v>L0009949</v>
      </c>
      <c r="Z2886" s="28"/>
      <c r="AA2886" s="28"/>
      <c r="AB2886" s="23"/>
    </row>
    <row r="2887" spans="1:28" ht="15">
      <c r="A2887" s="2" t="s">
        <v>9308</v>
      </c>
      <c r="B2887" s="2" t="s">
        <v>13</v>
      </c>
      <c r="C2887" s="2" t="s">
        <v>14</v>
      </c>
      <c r="D2887" s="2" t="s">
        <v>3002</v>
      </c>
      <c r="E2887" s="2" t="s">
        <v>1051</v>
      </c>
      <c r="F2887" s="2" t="s">
        <v>15</v>
      </c>
      <c r="G2887" s="2" t="s">
        <v>3477</v>
      </c>
      <c r="H2887" s="2" t="s">
        <v>3541</v>
      </c>
      <c r="I2887" s="2" t="s">
        <v>16</v>
      </c>
      <c r="J2887" s="75">
        <v>51.09</v>
      </c>
      <c r="K2887" s="76">
        <v>1.32E-2</v>
      </c>
      <c r="L2887" s="77">
        <v>0.2</v>
      </c>
      <c r="M2887" s="78">
        <v>41489</v>
      </c>
      <c r="N2887" s="96" t="s">
        <v>4306</v>
      </c>
      <c r="O2887" s="2" t="s">
        <v>218</v>
      </c>
      <c r="P2887" s="2" t="s">
        <v>3469</v>
      </c>
      <c r="Q2887" s="2" t="s">
        <v>3473</v>
      </c>
      <c r="R2887" s="23" t="str">
        <f t="shared" si="355"/>
        <v>OK-Canadian-12N-9W-20</v>
      </c>
      <c r="S2887" s="23" t="str">
        <f t="shared" si="352"/>
        <v>12N-9W-20</v>
      </c>
      <c r="T2887" s="23" t="str">
        <f t="shared" si="353"/>
        <v>12</v>
      </c>
      <c r="U2887" s="23" t="str">
        <f t="shared" si="356"/>
        <v>N</v>
      </c>
      <c r="V2887" s="23" t="str">
        <f t="shared" si="354"/>
        <v>9</v>
      </c>
      <c r="W2887" s="23" t="str">
        <f t="shared" si="357"/>
        <v>W</v>
      </c>
      <c r="X2887" s="23" t="str">
        <f t="shared" si="358"/>
        <v>OK</v>
      </c>
      <c r="Y2887" s="184" t="str">
        <f t="shared" si="359"/>
        <v>L0009950</v>
      </c>
      <c r="Z2887" s="28"/>
      <c r="AA2887" s="28"/>
      <c r="AB2887" s="23"/>
    </row>
    <row r="2888" spans="1:28" ht="15">
      <c r="A2888" s="23" t="s">
        <v>9309</v>
      </c>
      <c r="B2888" s="2" t="s">
        <v>13</v>
      </c>
      <c r="C2888" s="2" t="s">
        <v>14</v>
      </c>
      <c r="D2888" s="23" t="s">
        <v>3003</v>
      </c>
      <c r="E2888" s="23" t="s">
        <v>1502</v>
      </c>
      <c r="F2888" s="23" t="s">
        <v>15</v>
      </c>
      <c r="G2888" s="23" t="s">
        <v>3477</v>
      </c>
      <c r="H2888" s="23" t="s">
        <v>3521</v>
      </c>
      <c r="I2888" s="2" t="s">
        <v>16</v>
      </c>
      <c r="J2888" s="75">
        <v>38.700000000000003</v>
      </c>
      <c r="K2888" s="76">
        <v>5</v>
      </c>
      <c r="L2888" s="80">
        <v>0.2</v>
      </c>
      <c r="M2888" s="82">
        <v>41551</v>
      </c>
      <c r="N2888" s="96" t="s">
        <v>6316</v>
      </c>
      <c r="O2888" s="23" t="s">
        <v>140</v>
      </c>
      <c r="P2888" s="23" t="s">
        <v>3469</v>
      </c>
      <c r="Q2888" s="23" t="s">
        <v>3473</v>
      </c>
      <c r="R2888" s="23" t="str">
        <f t="shared" si="355"/>
        <v>OK-Canadian-12N-9W-17</v>
      </c>
      <c r="S2888" s="23" t="str">
        <f t="shared" ref="S2888:S2951" si="360">_xlfn.TEXTAFTER(R2888,"-",2,1,0,"ERROR")</f>
        <v>12N-9W-17</v>
      </c>
      <c r="T2888" s="23" t="str">
        <f t="shared" ref="T2888:T2951" si="361">_xlfn.TEXTBEFORE(P2888,U2888)</f>
        <v>12</v>
      </c>
      <c r="U2888" s="23" t="str">
        <f t="shared" si="356"/>
        <v>N</v>
      </c>
      <c r="V2888" s="23" t="str">
        <f t="shared" ref="V2888:V2951" si="362">_xlfn.TEXTBEFORE(Q2888,W2888)</f>
        <v>9</v>
      </c>
      <c r="W2888" s="23" t="str">
        <f t="shared" si="357"/>
        <v>W</v>
      </c>
      <c r="X2888" s="23" t="str">
        <f t="shared" si="358"/>
        <v>OK</v>
      </c>
      <c r="Y2888" s="184" t="str">
        <f t="shared" si="359"/>
        <v>L0009951</v>
      </c>
      <c r="Z2888" s="28"/>
      <c r="AA2888" s="28"/>
      <c r="AB2888" s="23"/>
    </row>
    <row r="2889" spans="1:28" ht="15">
      <c r="A2889" s="2" t="s">
        <v>9310</v>
      </c>
      <c r="B2889" s="2" t="s">
        <v>13</v>
      </c>
      <c r="C2889" s="2" t="s">
        <v>14</v>
      </c>
      <c r="D2889" s="23" t="s">
        <v>3004</v>
      </c>
      <c r="E2889" s="23" t="s">
        <v>1274</v>
      </c>
      <c r="F2889" s="23" t="s">
        <v>15</v>
      </c>
      <c r="G2889" s="23" t="s">
        <v>3477</v>
      </c>
      <c r="H2889" s="23" t="s">
        <v>3541</v>
      </c>
      <c r="I2889" s="2" t="s">
        <v>16</v>
      </c>
      <c r="J2889" s="75">
        <v>283.74</v>
      </c>
      <c r="K2889" s="76">
        <v>2.8580000000000001</v>
      </c>
      <c r="L2889" s="77">
        <v>0.2</v>
      </c>
      <c r="M2889" s="82">
        <v>41987</v>
      </c>
      <c r="N2889" s="96" t="s">
        <v>4907</v>
      </c>
      <c r="O2889" s="23" t="s">
        <v>218</v>
      </c>
      <c r="P2889" s="23" t="s">
        <v>3469</v>
      </c>
      <c r="Q2889" s="23" t="s">
        <v>3473</v>
      </c>
      <c r="R2889" s="23" t="str">
        <f t="shared" ref="R2889:R2952" si="363">_xlfn.TEXTJOIN("-",TRUE,F2889,G2889,P2889,Q2889,O2889)</f>
        <v>OK-Canadian-12N-9W-20</v>
      </c>
      <c r="S2889" s="23" t="str">
        <f t="shared" si="360"/>
        <v>12N-9W-20</v>
      </c>
      <c r="T2889" s="23" t="str">
        <f t="shared" si="361"/>
        <v>12</v>
      </c>
      <c r="U2889" s="23" t="str">
        <f t="shared" ref="U2889:U2952" si="364">RIGHT(P2889,1)</f>
        <v>N</v>
      </c>
      <c r="V2889" s="23" t="str">
        <f t="shared" si="362"/>
        <v>9</v>
      </c>
      <c r="W2889" s="23" t="str">
        <f t="shared" ref="W2889:W2952" si="365">RIGHT(Q2889,1)</f>
        <v>W</v>
      </c>
      <c r="X2889" s="23" t="str">
        <f t="shared" ref="X2889:X2952" si="366">LEFT(A2889,2)</f>
        <v>OK</v>
      </c>
      <c r="Y2889" s="184" t="str">
        <f t="shared" ref="Y2889:Y2952" si="367">MID(A2889,4,8)</f>
        <v>L0009952</v>
      </c>
      <c r="Z2889" s="28"/>
      <c r="AA2889" s="28"/>
      <c r="AB2889" s="23"/>
    </row>
    <row r="2890" spans="1:28" ht="15">
      <c r="A2890" s="2" t="s">
        <v>9311</v>
      </c>
      <c r="B2890" s="2" t="s">
        <v>13</v>
      </c>
      <c r="C2890" s="2" t="s">
        <v>14</v>
      </c>
      <c r="D2890" s="23" t="s">
        <v>3005</v>
      </c>
      <c r="E2890" s="23" t="s">
        <v>2207</v>
      </c>
      <c r="F2890" s="23" t="s">
        <v>15</v>
      </c>
      <c r="G2890" s="23" t="s">
        <v>3479</v>
      </c>
      <c r="H2890" s="23" t="s">
        <v>3541</v>
      </c>
      <c r="I2890" s="2" t="s">
        <v>16</v>
      </c>
      <c r="J2890" s="75">
        <v>119.07</v>
      </c>
      <c r="K2890" s="76">
        <v>26.944400000000002</v>
      </c>
      <c r="L2890" s="77">
        <v>0.2</v>
      </c>
      <c r="M2890" s="78">
        <v>41593</v>
      </c>
      <c r="N2890" s="96" t="s">
        <v>4908</v>
      </c>
      <c r="O2890" s="23" t="s">
        <v>218</v>
      </c>
      <c r="P2890" s="23" t="s">
        <v>3469</v>
      </c>
      <c r="Q2890" s="23" t="s">
        <v>3473</v>
      </c>
      <c r="R2890" s="23" t="str">
        <f t="shared" si="363"/>
        <v>OK-Noble-12N-9W-20</v>
      </c>
      <c r="S2890" s="23" t="str">
        <f t="shared" si="360"/>
        <v>12N-9W-20</v>
      </c>
      <c r="T2890" s="23" t="str">
        <f t="shared" si="361"/>
        <v>12</v>
      </c>
      <c r="U2890" s="23" t="str">
        <f t="shared" si="364"/>
        <v>N</v>
      </c>
      <c r="V2890" s="23" t="str">
        <f t="shared" si="362"/>
        <v>9</v>
      </c>
      <c r="W2890" s="23" t="str">
        <f t="shared" si="365"/>
        <v>W</v>
      </c>
      <c r="X2890" s="23" t="str">
        <f t="shared" si="366"/>
        <v>OK</v>
      </c>
      <c r="Y2890" s="184" t="str">
        <f t="shared" si="367"/>
        <v>L0009953</v>
      </c>
      <c r="Z2890" s="28"/>
      <c r="AA2890" s="28"/>
      <c r="AB2890" s="23"/>
    </row>
    <row r="2891" spans="1:28" ht="15">
      <c r="A2891" s="23" t="s">
        <v>9312</v>
      </c>
      <c r="B2891" s="2" t="s">
        <v>13</v>
      </c>
      <c r="C2891" s="2" t="s">
        <v>14</v>
      </c>
      <c r="D2891" s="23" t="s">
        <v>3006</v>
      </c>
      <c r="E2891" s="2" t="s">
        <v>215</v>
      </c>
      <c r="F2891" s="23" t="s">
        <v>15</v>
      </c>
      <c r="G2891" s="23" t="s">
        <v>3479</v>
      </c>
      <c r="H2891" s="2" t="s">
        <v>3541</v>
      </c>
      <c r="I2891" s="2" t="s">
        <v>16</v>
      </c>
      <c r="J2891" s="75">
        <v>22.52</v>
      </c>
      <c r="K2891" s="76">
        <v>2.0049999999999999</v>
      </c>
      <c r="L2891" s="77">
        <v>0.2</v>
      </c>
      <c r="M2891" s="82">
        <v>41595</v>
      </c>
      <c r="N2891" s="96" t="s">
        <v>3621</v>
      </c>
      <c r="O2891" s="23" t="s">
        <v>218</v>
      </c>
      <c r="P2891" s="23" t="s">
        <v>3469</v>
      </c>
      <c r="Q2891" s="23" t="s">
        <v>3473</v>
      </c>
      <c r="R2891" s="23" t="str">
        <f t="shared" si="363"/>
        <v>OK-Noble-12N-9W-20</v>
      </c>
      <c r="S2891" s="23" t="str">
        <f t="shared" si="360"/>
        <v>12N-9W-20</v>
      </c>
      <c r="T2891" s="23" t="str">
        <f t="shared" si="361"/>
        <v>12</v>
      </c>
      <c r="U2891" s="23" t="str">
        <f t="shared" si="364"/>
        <v>N</v>
      </c>
      <c r="V2891" s="23" t="str">
        <f t="shared" si="362"/>
        <v>9</v>
      </c>
      <c r="W2891" s="23" t="str">
        <f t="shared" si="365"/>
        <v>W</v>
      </c>
      <c r="X2891" s="23" t="str">
        <f t="shared" si="366"/>
        <v>OK</v>
      </c>
      <c r="Y2891" s="184" t="str">
        <f t="shared" si="367"/>
        <v>L0009954</v>
      </c>
      <c r="Z2891" s="28"/>
      <c r="AA2891" s="28"/>
      <c r="AB2891" s="23"/>
    </row>
    <row r="2892" spans="1:28" ht="15">
      <c r="A2892" s="2" t="s">
        <v>9313</v>
      </c>
      <c r="B2892" s="2" t="s">
        <v>13</v>
      </c>
      <c r="C2892" s="2" t="s">
        <v>14</v>
      </c>
      <c r="D2892" s="23" t="s">
        <v>3007</v>
      </c>
      <c r="E2892" s="23" t="s">
        <v>2404</v>
      </c>
      <c r="F2892" s="2" t="s">
        <v>15</v>
      </c>
      <c r="G2892" s="2" t="s">
        <v>3477</v>
      </c>
      <c r="H2892" s="2" t="s">
        <v>3521</v>
      </c>
      <c r="I2892" s="2" t="s">
        <v>16</v>
      </c>
      <c r="J2892" s="75">
        <v>104.74</v>
      </c>
      <c r="K2892" s="76">
        <v>14</v>
      </c>
      <c r="L2892" s="77">
        <v>0.1875</v>
      </c>
      <c r="M2892" s="82">
        <v>41662</v>
      </c>
      <c r="N2892" s="94" t="s">
        <v>4909</v>
      </c>
      <c r="O2892" s="23" t="s">
        <v>140</v>
      </c>
      <c r="P2892" s="23" t="s">
        <v>3469</v>
      </c>
      <c r="Q2892" s="23" t="s">
        <v>3473</v>
      </c>
      <c r="R2892" s="23" t="str">
        <f t="shared" si="363"/>
        <v>OK-Canadian-12N-9W-17</v>
      </c>
      <c r="S2892" s="23" t="str">
        <f t="shared" si="360"/>
        <v>12N-9W-17</v>
      </c>
      <c r="T2892" s="23" t="str">
        <f t="shared" si="361"/>
        <v>12</v>
      </c>
      <c r="U2892" s="23" t="str">
        <f t="shared" si="364"/>
        <v>N</v>
      </c>
      <c r="V2892" s="23" t="str">
        <f t="shared" si="362"/>
        <v>9</v>
      </c>
      <c r="W2892" s="23" t="str">
        <f t="shared" si="365"/>
        <v>W</v>
      </c>
      <c r="X2892" s="23" t="str">
        <f t="shared" si="366"/>
        <v>OK</v>
      </c>
      <c r="Y2892" s="184" t="str">
        <f t="shared" si="367"/>
        <v>L0009955</v>
      </c>
      <c r="Z2892" s="28"/>
      <c r="AA2892" s="28"/>
      <c r="AB2892" s="23"/>
    </row>
    <row r="2893" spans="1:28" ht="15">
      <c r="A2893" s="2" t="s">
        <v>9314</v>
      </c>
      <c r="B2893" s="2" t="s">
        <v>13</v>
      </c>
      <c r="C2893" s="2" t="s">
        <v>14</v>
      </c>
      <c r="D2893" s="23" t="s">
        <v>3008</v>
      </c>
      <c r="E2893" s="2" t="s">
        <v>766</v>
      </c>
      <c r="F2893" s="23" t="s">
        <v>15</v>
      </c>
      <c r="G2893" s="23" t="s">
        <v>3477</v>
      </c>
      <c r="H2893" s="2" t="s">
        <v>3523</v>
      </c>
      <c r="I2893" s="2" t="s">
        <v>3463</v>
      </c>
      <c r="J2893" s="75">
        <v>38.979999999999997</v>
      </c>
      <c r="K2893" s="76">
        <v>5</v>
      </c>
      <c r="L2893" s="77">
        <v>0.2</v>
      </c>
      <c r="M2893" s="82">
        <v>42064</v>
      </c>
      <c r="N2893" s="96" t="s">
        <v>6317</v>
      </c>
      <c r="O2893" s="23" t="s">
        <v>280</v>
      </c>
      <c r="P2893" s="23" t="s">
        <v>3466</v>
      </c>
      <c r="Q2893" s="23" t="s">
        <v>3473</v>
      </c>
      <c r="R2893" s="23" t="str">
        <f t="shared" si="363"/>
        <v>OK-Canadian-16N-9W-14</v>
      </c>
      <c r="S2893" s="23" t="str">
        <f t="shared" si="360"/>
        <v>16N-9W-14</v>
      </c>
      <c r="T2893" s="23" t="str">
        <f t="shared" si="361"/>
        <v>16</v>
      </c>
      <c r="U2893" s="23" t="str">
        <f t="shared" si="364"/>
        <v>N</v>
      </c>
      <c r="V2893" s="23" t="str">
        <f t="shared" si="362"/>
        <v>9</v>
      </c>
      <c r="W2893" s="23" t="str">
        <f t="shared" si="365"/>
        <v>W</v>
      </c>
      <c r="X2893" s="23" t="str">
        <f t="shared" si="366"/>
        <v>OK</v>
      </c>
      <c r="Y2893" s="184" t="str">
        <f t="shared" si="367"/>
        <v>L0009956</v>
      </c>
      <c r="Z2893" s="28"/>
      <c r="AA2893" s="28"/>
      <c r="AB2893" s="23"/>
    </row>
    <row r="2894" spans="1:28" ht="15">
      <c r="A2894" s="23" t="s">
        <v>9315</v>
      </c>
      <c r="B2894" s="2" t="s">
        <v>13</v>
      </c>
      <c r="C2894" s="2" t="s">
        <v>14</v>
      </c>
      <c r="D2894" s="23" t="s">
        <v>3009</v>
      </c>
      <c r="E2894" s="23" t="s">
        <v>1274</v>
      </c>
      <c r="F2894" s="2" t="s">
        <v>15</v>
      </c>
      <c r="G2894" s="2" t="s">
        <v>3477</v>
      </c>
      <c r="H2894" s="2" t="s">
        <v>3543</v>
      </c>
      <c r="I2894" s="2" t="s">
        <v>16</v>
      </c>
      <c r="J2894" s="75">
        <v>144.15</v>
      </c>
      <c r="K2894" s="76">
        <v>22.5</v>
      </c>
      <c r="L2894" s="77">
        <v>0.2</v>
      </c>
      <c r="M2894" s="78">
        <v>41584</v>
      </c>
      <c r="N2894" s="94" t="s">
        <v>4307</v>
      </c>
      <c r="O2894" s="23" t="s">
        <v>216</v>
      </c>
      <c r="P2894" s="23" t="s">
        <v>3469</v>
      </c>
      <c r="Q2894" s="23" t="s">
        <v>3473</v>
      </c>
      <c r="R2894" s="23" t="str">
        <f t="shared" si="363"/>
        <v>OK-Canadian-12N-9W-25</v>
      </c>
      <c r="S2894" s="23" t="str">
        <f t="shared" si="360"/>
        <v>12N-9W-25</v>
      </c>
      <c r="T2894" s="23" t="str">
        <f t="shared" si="361"/>
        <v>12</v>
      </c>
      <c r="U2894" s="23" t="str">
        <f t="shared" si="364"/>
        <v>N</v>
      </c>
      <c r="V2894" s="23" t="str">
        <f t="shared" si="362"/>
        <v>9</v>
      </c>
      <c r="W2894" s="23" t="str">
        <f t="shared" si="365"/>
        <v>W</v>
      </c>
      <c r="X2894" s="23" t="str">
        <f t="shared" si="366"/>
        <v>OK</v>
      </c>
      <c r="Y2894" s="184" t="str">
        <f t="shared" si="367"/>
        <v>L0009957</v>
      </c>
      <c r="Z2894" s="28"/>
      <c r="AA2894" s="28"/>
      <c r="AB2894" s="23"/>
    </row>
    <row r="2895" spans="1:28" ht="15">
      <c r="A2895" s="2" t="s">
        <v>9316</v>
      </c>
      <c r="B2895" s="2" t="s">
        <v>13</v>
      </c>
      <c r="C2895" s="2" t="s">
        <v>14</v>
      </c>
      <c r="D2895" s="23" t="s">
        <v>3010</v>
      </c>
      <c r="E2895" s="2" t="s">
        <v>766</v>
      </c>
      <c r="F2895" s="23" t="s">
        <v>15</v>
      </c>
      <c r="G2895" s="23" t="s">
        <v>3477</v>
      </c>
      <c r="H2895" s="2" t="s">
        <v>3523</v>
      </c>
      <c r="I2895" s="2" t="s">
        <v>3463</v>
      </c>
      <c r="J2895" s="75">
        <v>39.53</v>
      </c>
      <c r="K2895" s="76">
        <v>5</v>
      </c>
      <c r="L2895" s="77">
        <v>0.2</v>
      </c>
      <c r="M2895" s="82">
        <v>41580</v>
      </c>
      <c r="N2895" s="96" t="s">
        <v>6318</v>
      </c>
      <c r="O2895" s="23" t="s">
        <v>280</v>
      </c>
      <c r="P2895" s="23" t="s">
        <v>3466</v>
      </c>
      <c r="Q2895" s="23" t="s">
        <v>3473</v>
      </c>
      <c r="R2895" s="23" t="str">
        <f t="shared" si="363"/>
        <v>OK-Canadian-16N-9W-14</v>
      </c>
      <c r="S2895" s="23" t="str">
        <f t="shared" si="360"/>
        <v>16N-9W-14</v>
      </c>
      <c r="T2895" s="23" t="str">
        <f t="shared" si="361"/>
        <v>16</v>
      </c>
      <c r="U2895" s="23" t="str">
        <f t="shared" si="364"/>
        <v>N</v>
      </c>
      <c r="V2895" s="23" t="str">
        <f t="shared" si="362"/>
        <v>9</v>
      </c>
      <c r="W2895" s="23" t="str">
        <f t="shared" si="365"/>
        <v>W</v>
      </c>
      <c r="X2895" s="23" t="str">
        <f t="shared" si="366"/>
        <v>OK</v>
      </c>
      <c r="Y2895" s="184" t="str">
        <f t="shared" si="367"/>
        <v>L0009958</v>
      </c>
      <c r="Z2895" s="28"/>
      <c r="AA2895" s="28"/>
      <c r="AB2895" s="23"/>
    </row>
    <row r="2896" spans="1:28" ht="15">
      <c r="A2896" s="2" t="s">
        <v>9317</v>
      </c>
      <c r="B2896" s="23" t="s">
        <v>13</v>
      </c>
      <c r="C2896" s="2" t="s">
        <v>14</v>
      </c>
      <c r="D2896" s="23" t="s">
        <v>3011</v>
      </c>
      <c r="E2896" s="23" t="s">
        <v>2404</v>
      </c>
      <c r="F2896" s="23" t="s">
        <v>15</v>
      </c>
      <c r="G2896" s="23" t="s">
        <v>3477</v>
      </c>
      <c r="H2896" s="2" t="s">
        <v>3543</v>
      </c>
      <c r="I2896" s="2" t="s">
        <v>16</v>
      </c>
      <c r="J2896" s="75">
        <v>141.94</v>
      </c>
      <c r="K2896" s="76">
        <v>22.5</v>
      </c>
      <c r="L2896" s="80">
        <v>0.2</v>
      </c>
      <c r="M2896" s="82">
        <v>41594</v>
      </c>
      <c r="N2896" s="96" t="s">
        <v>4308</v>
      </c>
      <c r="O2896" s="23" t="s">
        <v>216</v>
      </c>
      <c r="P2896" s="23" t="s">
        <v>3469</v>
      </c>
      <c r="Q2896" s="23" t="s">
        <v>3473</v>
      </c>
      <c r="R2896" s="23" t="str">
        <f t="shared" si="363"/>
        <v>OK-Canadian-12N-9W-25</v>
      </c>
      <c r="S2896" s="23" t="str">
        <f t="shared" si="360"/>
        <v>12N-9W-25</v>
      </c>
      <c r="T2896" s="23" t="str">
        <f t="shared" si="361"/>
        <v>12</v>
      </c>
      <c r="U2896" s="23" t="str">
        <f t="shared" si="364"/>
        <v>N</v>
      </c>
      <c r="V2896" s="23" t="str">
        <f t="shared" si="362"/>
        <v>9</v>
      </c>
      <c r="W2896" s="23" t="str">
        <f t="shared" si="365"/>
        <v>W</v>
      </c>
      <c r="X2896" s="23" t="str">
        <f t="shared" si="366"/>
        <v>OK</v>
      </c>
      <c r="Y2896" s="184" t="str">
        <f t="shared" si="367"/>
        <v>L0009959</v>
      </c>
      <c r="Z2896" s="28"/>
      <c r="AA2896" s="28"/>
      <c r="AB2896" s="23"/>
    </row>
    <row r="2897" spans="1:28" ht="15">
      <c r="A2897" s="23" t="s">
        <v>9318</v>
      </c>
      <c r="B2897" s="2" t="s">
        <v>13</v>
      </c>
      <c r="C2897" s="2" t="s">
        <v>14</v>
      </c>
      <c r="D2897" s="23" t="s">
        <v>3012</v>
      </c>
      <c r="E2897" s="23" t="s">
        <v>2552</v>
      </c>
      <c r="F2897" s="23" t="s">
        <v>15</v>
      </c>
      <c r="G2897" s="23" t="s">
        <v>3477</v>
      </c>
      <c r="H2897" s="2" t="s">
        <v>3544</v>
      </c>
      <c r="I2897" s="2" t="s">
        <v>16</v>
      </c>
      <c r="J2897" s="75">
        <v>37.619999999999997</v>
      </c>
      <c r="K2897" s="76">
        <v>10</v>
      </c>
      <c r="L2897" s="80">
        <v>0.2</v>
      </c>
      <c r="M2897" s="82">
        <v>42109</v>
      </c>
      <c r="N2897" s="96" t="s">
        <v>4910</v>
      </c>
      <c r="O2897" s="23" t="s">
        <v>242</v>
      </c>
      <c r="P2897" s="23" t="s">
        <v>3469</v>
      </c>
      <c r="Q2897" s="23" t="s">
        <v>3473</v>
      </c>
      <c r="R2897" s="23" t="str">
        <f t="shared" si="363"/>
        <v>OK-Canadian-12N-9W-15</v>
      </c>
      <c r="S2897" s="23" t="str">
        <f t="shared" si="360"/>
        <v>12N-9W-15</v>
      </c>
      <c r="T2897" s="23" t="str">
        <f t="shared" si="361"/>
        <v>12</v>
      </c>
      <c r="U2897" s="23" t="str">
        <f t="shared" si="364"/>
        <v>N</v>
      </c>
      <c r="V2897" s="23" t="str">
        <f t="shared" si="362"/>
        <v>9</v>
      </c>
      <c r="W2897" s="23" t="str">
        <f t="shared" si="365"/>
        <v>W</v>
      </c>
      <c r="X2897" s="23" t="str">
        <f t="shared" si="366"/>
        <v>OK</v>
      </c>
      <c r="Y2897" s="184" t="str">
        <f t="shared" si="367"/>
        <v>L0009960</v>
      </c>
      <c r="Z2897" s="28"/>
      <c r="AA2897" s="28"/>
      <c r="AB2897" s="23"/>
    </row>
    <row r="2898" spans="1:28" ht="15">
      <c r="A2898" s="2" t="s">
        <v>9319</v>
      </c>
      <c r="B2898" s="2" t="s">
        <v>13</v>
      </c>
      <c r="C2898" s="2" t="s">
        <v>14</v>
      </c>
      <c r="D2898" s="23" t="s">
        <v>3013</v>
      </c>
      <c r="E2898" s="2" t="s">
        <v>766</v>
      </c>
      <c r="F2898" s="23" t="s">
        <v>15</v>
      </c>
      <c r="G2898" s="23" t="s">
        <v>3477</v>
      </c>
      <c r="H2898" s="2" t="s">
        <v>3543</v>
      </c>
      <c r="I2898" s="2" t="s">
        <v>16</v>
      </c>
      <c r="J2898" s="75">
        <v>140.27000000000001</v>
      </c>
      <c r="K2898" s="76">
        <v>26.25</v>
      </c>
      <c r="L2898" s="80">
        <v>0.1875</v>
      </c>
      <c r="M2898" s="78">
        <v>41752</v>
      </c>
      <c r="N2898" s="96" t="s">
        <v>4911</v>
      </c>
      <c r="O2898" s="23" t="s">
        <v>216</v>
      </c>
      <c r="P2898" s="23" t="s">
        <v>3469</v>
      </c>
      <c r="Q2898" s="23" t="s">
        <v>3473</v>
      </c>
      <c r="R2898" s="23" t="str">
        <f t="shared" si="363"/>
        <v>OK-Canadian-12N-9W-25</v>
      </c>
      <c r="S2898" s="23" t="str">
        <f t="shared" si="360"/>
        <v>12N-9W-25</v>
      </c>
      <c r="T2898" s="23" t="str">
        <f t="shared" si="361"/>
        <v>12</v>
      </c>
      <c r="U2898" s="23" t="str">
        <f t="shared" si="364"/>
        <v>N</v>
      </c>
      <c r="V2898" s="23" t="str">
        <f t="shared" si="362"/>
        <v>9</v>
      </c>
      <c r="W2898" s="23" t="str">
        <f t="shared" si="365"/>
        <v>W</v>
      </c>
      <c r="X2898" s="23" t="str">
        <f t="shared" si="366"/>
        <v>OK</v>
      </c>
      <c r="Y2898" s="184" t="str">
        <f t="shared" si="367"/>
        <v>L0009961</v>
      </c>
      <c r="Z2898" s="28"/>
      <c r="AA2898" s="28"/>
      <c r="AB2898" s="23"/>
    </row>
    <row r="2899" spans="1:28" ht="15">
      <c r="A2899" s="2" t="s">
        <v>9320</v>
      </c>
      <c r="B2899" s="2" t="s">
        <v>13</v>
      </c>
      <c r="C2899" s="2" t="s">
        <v>14</v>
      </c>
      <c r="D2899" s="23" t="s">
        <v>3014</v>
      </c>
      <c r="E2899" s="23" t="s">
        <v>3063</v>
      </c>
      <c r="F2899" s="23" t="s">
        <v>15</v>
      </c>
      <c r="G2899" s="23" t="s">
        <v>3477</v>
      </c>
      <c r="H2899" s="2" t="s">
        <v>3543</v>
      </c>
      <c r="I2899" s="2" t="s">
        <v>16</v>
      </c>
      <c r="J2899" s="75">
        <v>217.47</v>
      </c>
      <c r="K2899" s="76">
        <v>44.196471000000003</v>
      </c>
      <c r="L2899" s="80">
        <v>0.1875</v>
      </c>
      <c r="M2899" s="82">
        <v>41747</v>
      </c>
      <c r="N2899" s="96" t="s">
        <v>4309</v>
      </c>
      <c r="O2899" s="23" t="s">
        <v>216</v>
      </c>
      <c r="P2899" s="23" t="s">
        <v>3469</v>
      </c>
      <c r="Q2899" s="23" t="s">
        <v>3473</v>
      </c>
      <c r="R2899" s="23" t="str">
        <f t="shared" si="363"/>
        <v>OK-Canadian-12N-9W-25</v>
      </c>
      <c r="S2899" s="23" t="str">
        <f t="shared" si="360"/>
        <v>12N-9W-25</v>
      </c>
      <c r="T2899" s="23" t="str">
        <f t="shared" si="361"/>
        <v>12</v>
      </c>
      <c r="U2899" s="23" t="str">
        <f t="shared" si="364"/>
        <v>N</v>
      </c>
      <c r="V2899" s="23" t="str">
        <f t="shared" si="362"/>
        <v>9</v>
      </c>
      <c r="W2899" s="23" t="str">
        <f t="shared" si="365"/>
        <v>W</v>
      </c>
      <c r="X2899" s="23" t="str">
        <f t="shared" si="366"/>
        <v>OK</v>
      </c>
      <c r="Y2899" s="184" t="str">
        <f t="shared" si="367"/>
        <v>L0009962</v>
      </c>
      <c r="Z2899" s="28"/>
      <c r="AA2899" s="28"/>
      <c r="AB2899" s="23"/>
    </row>
    <row r="2900" spans="1:28" ht="15">
      <c r="A2900" s="23" t="s">
        <v>9321</v>
      </c>
      <c r="B2900" s="2" t="s">
        <v>13</v>
      </c>
      <c r="C2900" s="2" t="s">
        <v>14</v>
      </c>
      <c r="D2900" s="23" t="s">
        <v>3015</v>
      </c>
      <c r="E2900" s="23" t="s">
        <v>2404</v>
      </c>
      <c r="F2900" s="23" t="s">
        <v>15</v>
      </c>
      <c r="G2900" s="23" t="s">
        <v>3477</v>
      </c>
      <c r="H2900" s="2" t="s">
        <v>3543</v>
      </c>
      <c r="I2900" s="2" t="s">
        <v>16</v>
      </c>
      <c r="J2900" s="75">
        <v>35.46</v>
      </c>
      <c r="K2900" s="76">
        <v>15</v>
      </c>
      <c r="L2900" s="80">
        <v>0.1875</v>
      </c>
      <c r="M2900" s="82">
        <v>41768</v>
      </c>
      <c r="N2900" s="96" t="s">
        <v>4912</v>
      </c>
      <c r="O2900" s="23" t="s">
        <v>216</v>
      </c>
      <c r="P2900" s="23" t="s">
        <v>3469</v>
      </c>
      <c r="Q2900" s="23" t="s">
        <v>3473</v>
      </c>
      <c r="R2900" s="23" t="str">
        <f t="shared" si="363"/>
        <v>OK-Canadian-12N-9W-25</v>
      </c>
      <c r="S2900" s="23" t="str">
        <f t="shared" si="360"/>
        <v>12N-9W-25</v>
      </c>
      <c r="T2900" s="23" t="str">
        <f t="shared" si="361"/>
        <v>12</v>
      </c>
      <c r="U2900" s="23" t="str">
        <f t="shared" si="364"/>
        <v>N</v>
      </c>
      <c r="V2900" s="23" t="str">
        <f t="shared" si="362"/>
        <v>9</v>
      </c>
      <c r="W2900" s="23" t="str">
        <f t="shared" si="365"/>
        <v>W</v>
      </c>
      <c r="X2900" s="23" t="str">
        <f t="shared" si="366"/>
        <v>OK</v>
      </c>
      <c r="Y2900" s="184" t="str">
        <f t="shared" si="367"/>
        <v>L0009963</v>
      </c>
      <c r="Z2900" s="28"/>
      <c r="AA2900" s="28"/>
      <c r="AB2900" s="23"/>
    </row>
    <row r="2901" spans="1:28" ht="15">
      <c r="A2901" s="2" t="s">
        <v>9322</v>
      </c>
      <c r="B2901" s="2" t="s">
        <v>13</v>
      </c>
      <c r="C2901" s="2" t="s">
        <v>14</v>
      </c>
      <c r="D2901" s="23" t="s">
        <v>3016</v>
      </c>
      <c r="E2901" s="23" t="s">
        <v>1777</v>
      </c>
      <c r="F2901" s="23" t="s">
        <v>15</v>
      </c>
      <c r="G2901" s="23" t="s">
        <v>3477</v>
      </c>
      <c r="H2901" s="2" t="s">
        <v>3543</v>
      </c>
      <c r="I2901" s="2" t="s">
        <v>16</v>
      </c>
      <c r="J2901" s="75">
        <v>234.86</v>
      </c>
      <c r="K2901" s="76">
        <v>44.196471000000003</v>
      </c>
      <c r="L2901" s="80">
        <v>0.1875</v>
      </c>
      <c r="M2901" s="82">
        <v>42231</v>
      </c>
      <c r="N2901" s="96" t="s">
        <v>6319</v>
      </c>
      <c r="O2901" s="23" t="s">
        <v>216</v>
      </c>
      <c r="P2901" s="23" t="s">
        <v>3469</v>
      </c>
      <c r="Q2901" s="23" t="s">
        <v>3473</v>
      </c>
      <c r="R2901" s="23" t="str">
        <f t="shared" si="363"/>
        <v>OK-Canadian-12N-9W-25</v>
      </c>
      <c r="S2901" s="23" t="str">
        <f t="shared" si="360"/>
        <v>12N-9W-25</v>
      </c>
      <c r="T2901" s="23" t="str">
        <f t="shared" si="361"/>
        <v>12</v>
      </c>
      <c r="U2901" s="23" t="str">
        <f t="shared" si="364"/>
        <v>N</v>
      </c>
      <c r="V2901" s="23" t="str">
        <f t="shared" si="362"/>
        <v>9</v>
      </c>
      <c r="W2901" s="23" t="str">
        <f t="shared" si="365"/>
        <v>W</v>
      </c>
      <c r="X2901" s="23" t="str">
        <f t="shared" si="366"/>
        <v>OK</v>
      </c>
      <c r="Y2901" s="184" t="str">
        <f t="shared" si="367"/>
        <v>L0009964</v>
      </c>
      <c r="Z2901" s="28"/>
      <c r="AA2901" s="28"/>
      <c r="AB2901" s="23"/>
    </row>
    <row r="2902" spans="1:28" ht="15">
      <c r="A2902" s="2" t="s">
        <v>9323</v>
      </c>
      <c r="B2902" s="2" t="s">
        <v>13</v>
      </c>
      <c r="C2902" s="2" t="s">
        <v>14</v>
      </c>
      <c r="D2902" s="23" t="s">
        <v>3017</v>
      </c>
      <c r="E2902" s="23" t="s">
        <v>3188</v>
      </c>
      <c r="F2902" s="23" t="s">
        <v>15</v>
      </c>
      <c r="G2902" s="23" t="s">
        <v>3477</v>
      </c>
      <c r="H2902" s="2" t="s">
        <v>3543</v>
      </c>
      <c r="I2902" s="2" t="s">
        <v>16</v>
      </c>
      <c r="J2902" s="75">
        <v>141.66999999999999</v>
      </c>
      <c r="K2902" s="76">
        <v>48.749924999999998</v>
      </c>
      <c r="L2902" s="80">
        <v>0.1875</v>
      </c>
      <c r="M2902" s="78">
        <v>41751</v>
      </c>
      <c r="N2902" s="96" t="s">
        <v>6320</v>
      </c>
      <c r="O2902" s="23" t="s">
        <v>216</v>
      </c>
      <c r="P2902" s="23" t="s">
        <v>3469</v>
      </c>
      <c r="Q2902" s="23" t="s">
        <v>3473</v>
      </c>
      <c r="R2902" s="23" t="str">
        <f t="shared" si="363"/>
        <v>OK-Canadian-12N-9W-25</v>
      </c>
      <c r="S2902" s="23" t="str">
        <f t="shared" si="360"/>
        <v>12N-9W-25</v>
      </c>
      <c r="T2902" s="23" t="str">
        <f t="shared" si="361"/>
        <v>12</v>
      </c>
      <c r="U2902" s="23" t="str">
        <f t="shared" si="364"/>
        <v>N</v>
      </c>
      <c r="V2902" s="23" t="str">
        <f t="shared" si="362"/>
        <v>9</v>
      </c>
      <c r="W2902" s="23" t="str">
        <f t="shared" si="365"/>
        <v>W</v>
      </c>
      <c r="X2902" s="23" t="str">
        <f t="shared" si="366"/>
        <v>OK</v>
      </c>
      <c r="Y2902" s="184" t="str">
        <f t="shared" si="367"/>
        <v>L0009965</v>
      </c>
      <c r="Z2902" s="28"/>
      <c r="AA2902" s="28"/>
      <c r="AB2902" s="23"/>
    </row>
    <row r="2903" spans="1:28" ht="15">
      <c r="A2903" s="23" t="s">
        <v>9324</v>
      </c>
      <c r="B2903" s="2" t="s">
        <v>13</v>
      </c>
      <c r="C2903" s="2" t="s">
        <v>14</v>
      </c>
      <c r="D2903" s="23" t="s">
        <v>3018</v>
      </c>
      <c r="E2903" s="2" t="s">
        <v>1177</v>
      </c>
      <c r="F2903" s="23" t="s">
        <v>15</v>
      </c>
      <c r="G2903" s="23" t="s">
        <v>3477</v>
      </c>
      <c r="H2903" s="2" t="s">
        <v>3543</v>
      </c>
      <c r="I2903" s="2" t="s">
        <v>16</v>
      </c>
      <c r="J2903" s="75">
        <v>103.65</v>
      </c>
      <c r="K2903" s="76">
        <v>2.5</v>
      </c>
      <c r="L2903" s="80">
        <v>0.1875</v>
      </c>
      <c r="M2903" s="82">
        <v>41761</v>
      </c>
      <c r="N2903" s="96" t="s">
        <v>6321</v>
      </c>
      <c r="O2903" s="23" t="s">
        <v>216</v>
      </c>
      <c r="P2903" s="23" t="s">
        <v>3469</v>
      </c>
      <c r="Q2903" s="23" t="s">
        <v>3473</v>
      </c>
      <c r="R2903" s="23" t="str">
        <f t="shared" si="363"/>
        <v>OK-Canadian-12N-9W-25</v>
      </c>
      <c r="S2903" s="23" t="str">
        <f t="shared" si="360"/>
        <v>12N-9W-25</v>
      </c>
      <c r="T2903" s="23" t="str">
        <f t="shared" si="361"/>
        <v>12</v>
      </c>
      <c r="U2903" s="23" t="str">
        <f t="shared" si="364"/>
        <v>N</v>
      </c>
      <c r="V2903" s="23" t="str">
        <f t="shared" si="362"/>
        <v>9</v>
      </c>
      <c r="W2903" s="23" t="str">
        <f t="shared" si="365"/>
        <v>W</v>
      </c>
      <c r="X2903" s="23" t="str">
        <f t="shared" si="366"/>
        <v>OK</v>
      </c>
      <c r="Y2903" s="184" t="str">
        <f t="shared" si="367"/>
        <v>L0009966</v>
      </c>
      <c r="Z2903" s="28"/>
      <c r="AA2903" s="28"/>
      <c r="AB2903" s="23"/>
    </row>
    <row r="2904" spans="1:28" ht="15">
      <c r="A2904" s="2" t="s">
        <v>9325</v>
      </c>
      <c r="B2904" s="2" t="s">
        <v>13</v>
      </c>
      <c r="C2904" s="2" t="s">
        <v>14</v>
      </c>
      <c r="D2904" s="23" t="s">
        <v>3019</v>
      </c>
      <c r="E2904" s="23" t="s">
        <v>201</v>
      </c>
      <c r="F2904" s="23" t="s">
        <v>15</v>
      </c>
      <c r="G2904" s="23" t="s">
        <v>3477</v>
      </c>
      <c r="H2904" s="2" t="s">
        <v>3543</v>
      </c>
      <c r="I2904" s="2" t="s">
        <v>16</v>
      </c>
      <c r="J2904" s="75">
        <v>102.1</v>
      </c>
      <c r="K2904" s="76">
        <v>0.125</v>
      </c>
      <c r="L2904" s="80">
        <v>0.1875</v>
      </c>
      <c r="M2904" s="82">
        <v>41769</v>
      </c>
      <c r="N2904" s="96" t="s">
        <v>4913</v>
      </c>
      <c r="O2904" s="23" t="s">
        <v>216</v>
      </c>
      <c r="P2904" s="23" t="s">
        <v>3469</v>
      </c>
      <c r="Q2904" s="23" t="s">
        <v>3473</v>
      </c>
      <c r="R2904" s="23" t="str">
        <f t="shared" si="363"/>
        <v>OK-Canadian-12N-9W-25</v>
      </c>
      <c r="S2904" s="23" t="str">
        <f t="shared" si="360"/>
        <v>12N-9W-25</v>
      </c>
      <c r="T2904" s="23" t="str">
        <f t="shared" si="361"/>
        <v>12</v>
      </c>
      <c r="U2904" s="23" t="str">
        <f t="shared" si="364"/>
        <v>N</v>
      </c>
      <c r="V2904" s="23" t="str">
        <f t="shared" si="362"/>
        <v>9</v>
      </c>
      <c r="W2904" s="23" t="str">
        <f t="shared" si="365"/>
        <v>W</v>
      </c>
      <c r="X2904" s="23" t="str">
        <f t="shared" si="366"/>
        <v>OK</v>
      </c>
      <c r="Y2904" s="184" t="str">
        <f t="shared" si="367"/>
        <v>L0009967</v>
      </c>
      <c r="Z2904" s="28"/>
      <c r="AA2904" s="28"/>
      <c r="AB2904" s="23"/>
    </row>
    <row r="2905" spans="1:28" ht="15">
      <c r="A2905" s="2" t="s">
        <v>9326</v>
      </c>
      <c r="B2905" s="2" t="s">
        <v>13</v>
      </c>
      <c r="C2905" s="2" t="s">
        <v>14</v>
      </c>
      <c r="D2905" s="23" t="s">
        <v>3020</v>
      </c>
      <c r="E2905" s="23" t="s">
        <v>2147</v>
      </c>
      <c r="F2905" s="23" t="s">
        <v>15</v>
      </c>
      <c r="G2905" s="23" t="s">
        <v>3477</v>
      </c>
      <c r="H2905" s="2" t="s">
        <v>3543</v>
      </c>
      <c r="I2905" s="2" t="s">
        <v>16</v>
      </c>
      <c r="J2905" s="75">
        <v>107.36</v>
      </c>
      <c r="K2905" s="76">
        <v>0.125</v>
      </c>
      <c r="L2905" s="80">
        <v>0.1875</v>
      </c>
      <c r="M2905" s="82">
        <v>42239</v>
      </c>
      <c r="N2905" s="96" t="s">
        <v>4914</v>
      </c>
      <c r="O2905" s="23" t="s">
        <v>216</v>
      </c>
      <c r="P2905" s="23" t="s">
        <v>3469</v>
      </c>
      <c r="Q2905" s="23" t="s">
        <v>3473</v>
      </c>
      <c r="R2905" s="23" t="str">
        <f t="shared" si="363"/>
        <v>OK-Canadian-12N-9W-25</v>
      </c>
      <c r="S2905" s="23" t="str">
        <f t="shared" si="360"/>
        <v>12N-9W-25</v>
      </c>
      <c r="T2905" s="23" t="str">
        <f t="shared" si="361"/>
        <v>12</v>
      </c>
      <c r="U2905" s="23" t="str">
        <f t="shared" si="364"/>
        <v>N</v>
      </c>
      <c r="V2905" s="23" t="str">
        <f t="shared" si="362"/>
        <v>9</v>
      </c>
      <c r="W2905" s="23" t="str">
        <f t="shared" si="365"/>
        <v>W</v>
      </c>
      <c r="X2905" s="23" t="str">
        <f t="shared" si="366"/>
        <v>OK</v>
      </c>
      <c r="Y2905" s="184" t="str">
        <f t="shared" si="367"/>
        <v>L0009968</v>
      </c>
      <c r="Z2905" s="28"/>
      <c r="AA2905" s="28"/>
      <c r="AB2905" s="23"/>
    </row>
    <row r="2906" spans="1:28" ht="15">
      <c r="A2906" s="23" t="s">
        <v>9327</v>
      </c>
      <c r="B2906" s="2" t="s">
        <v>13</v>
      </c>
      <c r="C2906" s="2" t="s">
        <v>14</v>
      </c>
      <c r="D2906" s="23" t="s">
        <v>3021</v>
      </c>
      <c r="E2906" s="23" t="s">
        <v>1777</v>
      </c>
      <c r="F2906" s="23" t="s">
        <v>15</v>
      </c>
      <c r="G2906" s="23" t="s">
        <v>3477</v>
      </c>
      <c r="H2906" s="2" t="s">
        <v>3543</v>
      </c>
      <c r="I2906" s="2" t="s">
        <v>16</v>
      </c>
      <c r="J2906" s="75">
        <v>95.04</v>
      </c>
      <c r="K2906" s="76">
        <v>0.125</v>
      </c>
      <c r="L2906" s="80">
        <v>0.1875</v>
      </c>
      <c r="M2906" s="78">
        <v>41759</v>
      </c>
      <c r="N2906" s="96" t="s">
        <v>4915</v>
      </c>
      <c r="O2906" s="23" t="s">
        <v>216</v>
      </c>
      <c r="P2906" s="23" t="s">
        <v>3469</v>
      </c>
      <c r="Q2906" s="23" t="s">
        <v>3473</v>
      </c>
      <c r="R2906" s="23" t="str">
        <f t="shared" si="363"/>
        <v>OK-Canadian-12N-9W-25</v>
      </c>
      <c r="S2906" s="23" t="str">
        <f t="shared" si="360"/>
        <v>12N-9W-25</v>
      </c>
      <c r="T2906" s="23" t="str">
        <f t="shared" si="361"/>
        <v>12</v>
      </c>
      <c r="U2906" s="23" t="str">
        <f t="shared" si="364"/>
        <v>N</v>
      </c>
      <c r="V2906" s="23" t="str">
        <f t="shared" si="362"/>
        <v>9</v>
      </c>
      <c r="W2906" s="23" t="str">
        <f t="shared" si="365"/>
        <v>W</v>
      </c>
      <c r="X2906" s="23" t="str">
        <f t="shared" si="366"/>
        <v>OK</v>
      </c>
      <c r="Y2906" s="184" t="str">
        <f t="shared" si="367"/>
        <v>L0009969</v>
      </c>
      <c r="Z2906" s="28"/>
      <c r="AA2906" s="28"/>
      <c r="AB2906" s="23"/>
    </row>
    <row r="2907" spans="1:28" ht="15">
      <c r="A2907" s="2" t="s">
        <v>9328</v>
      </c>
      <c r="B2907" s="2" t="s">
        <v>13</v>
      </c>
      <c r="C2907" s="2" t="s">
        <v>14</v>
      </c>
      <c r="D2907" s="23" t="s">
        <v>3022</v>
      </c>
      <c r="E2907" s="23" t="s">
        <v>201</v>
      </c>
      <c r="F2907" s="23" t="s">
        <v>15</v>
      </c>
      <c r="G2907" s="23" t="s">
        <v>3477</v>
      </c>
      <c r="H2907" s="2" t="s">
        <v>3543</v>
      </c>
      <c r="I2907" s="2" t="s">
        <v>16</v>
      </c>
      <c r="J2907" s="75">
        <v>108.49</v>
      </c>
      <c r="K2907" s="76">
        <v>1.875</v>
      </c>
      <c r="L2907" s="80">
        <v>0.1875</v>
      </c>
      <c r="M2907" s="82">
        <v>41761</v>
      </c>
      <c r="N2907" s="96" t="s">
        <v>4647</v>
      </c>
      <c r="O2907" s="23" t="s">
        <v>216</v>
      </c>
      <c r="P2907" s="23" t="s">
        <v>3469</v>
      </c>
      <c r="Q2907" s="23" t="s">
        <v>3473</v>
      </c>
      <c r="R2907" s="23" t="str">
        <f t="shared" si="363"/>
        <v>OK-Canadian-12N-9W-25</v>
      </c>
      <c r="S2907" s="23" t="str">
        <f t="shared" si="360"/>
        <v>12N-9W-25</v>
      </c>
      <c r="T2907" s="23" t="str">
        <f t="shared" si="361"/>
        <v>12</v>
      </c>
      <c r="U2907" s="23" t="str">
        <f t="shared" si="364"/>
        <v>N</v>
      </c>
      <c r="V2907" s="23" t="str">
        <f t="shared" si="362"/>
        <v>9</v>
      </c>
      <c r="W2907" s="23" t="str">
        <f t="shared" si="365"/>
        <v>W</v>
      </c>
      <c r="X2907" s="23" t="str">
        <f t="shared" si="366"/>
        <v>OK</v>
      </c>
      <c r="Y2907" s="184" t="str">
        <f t="shared" si="367"/>
        <v>L0009970</v>
      </c>
      <c r="Z2907" s="28"/>
      <c r="AA2907" s="28"/>
      <c r="AB2907" s="23"/>
    </row>
    <row r="2908" spans="1:28" ht="15">
      <c r="A2908" s="2" t="s">
        <v>9329</v>
      </c>
      <c r="B2908" s="2" t="s">
        <v>13</v>
      </c>
      <c r="C2908" s="2" t="s">
        <v>14</v>
      </c>
      <c r="D2908" s="23" t="s">
        <v>3023</v>
      </c>
      <c r="E2908" s="2" t="s">
        <v>1177</v>
      </c>
      <c r="F2908" s="23" t="s">
        <v>15</v>
      </c>
      <c r="G2908" s="23" t="s">
        <v>3477</v>
      </c>
      <c r="H2908" s="2" t="s">
        <v>3543</v>
      </c>
      <c r="I2908" s="2" t="s">
        <v>16</v>
      </c>
      <c r="J2908" s="75">
        <v>104.42</v>
      </c>
      <c r="K2908" s="76">
        <v>2.4999997999999999</v>
      </c>
      <c r="L2908" s="80">
        <v>0.1875</v>
      </c>
      <c r="M2908" s="82">
        <v>41775</v>
      </c>
      <c r="N2908" s="96" t="s">
        <v>4913</v>
      </c>
      <c r="O2908" s="23" t="s">
        <v>216</v>
      </c>
      <c r="P2908" s="23" t="s">
        <v>3469</v>
      </c>
      <c r="Q2908" s="23" t="s">
        <v>3473</v>
      </c>
      <c r="R2908" s="23" t="str">
        <f t="shared" si="363"/>
        <v>OK-Canadian-12N-9W-25</v>
      </c>
      <c r="S2908" s="23" t="str">
        <f t="shared" si="360"/>
        <v>12N-9W-25</v>
      </c>
      <c r="T2908" s="23" t="str">
        <f t="shared" si="361"/>
        <v>12</v>
      </c>
      <c r="U2908" s="23" t="str">
        <f t="shared" si="364"/>
        <v>N</v>
      </c>
      <c r="V2908" s="23" t="str">
        <f t="shared" si="362"/>
        <v>9</v>
      </c>
      <c r="W2908" s="23" t="str">
        <f t="shared" si="365"/>
        <v>W</v>
      </c>
      <c r="X2908" s="23" t="str">
        <f t="shared" si="366"/>
        <v>OK</v>
      </c>
      <c r="Y2908" s="184" t="str">
        <f t="shared" si="367"/>
        <v>L0009971</v>
      </c>
      <c r="Z2908" s="28"/>
      <c r="AA2908" s="28"/>
      <c r="AB2908" s="23"/>
    </row>
    <row r="2909" spans="1:28" ht="15">
      <c r="A2909" s="23" t="s">
        <v>9330</v>
      </c>
      <c r="B2909" s="2" t="s">
        <v>13</v>
      </c>
      <c r="C2909" s="2" t="s">
        <v>14</v>
      </c>
      <c r="D2909" s="23" t="s">
        <v>3024</v>
      </c>
      <c r="E2909" s="2" t="s">
        <v>1051</v>
      </c>
      <c r="F2909" s="23" t="s">
        <v>15</v>
      </c>
      <c r="G2909" s="23" t="s">
        <v>3477</v>
      </c>
      <c r="H2909" s="2" t="s">
        <v>3543</v>
      </c>
      <c r="I2909" s="2" t="s">
        <v>16</v>
      </c>
      <c r="J2909" s="75">
        <v>98.59</v>
      </c>
      <c r="K2909" s="76">
        <v>7.5</v>
      </c>
      <c r="L2909" s="80">
        <v>0.1875</v>
      </c>
      <c r="M2909" s="82">
        <v>42245</v>
      </c>
      <c r="N2909" s="96" t="s">
        <v>4648</v>
      </c>
      <c r="O2909" s="23" t="s">
        <v>216</v>
      </c>
      <c r="P2909" s="23" t="s">
        <v>3469</v>
      </c>
      <c r="Q2909" s="23" t="s">
        <v>3473</v>
      </c>
      <c r="R2909" s="23" t="str">
        <f t="shared" si="363"/>
        <v>OK-Canadian-12N-9W-25</v>
      </c>
      <c r="S2909" s="23" t="str">
        <f t="shared" si="360"/>
        <v>12N-9W-25</v>
      </c>
      <c r="T2909" s="23" t="str">
        <f t="shared" si="361"/>
        <v>12</v>
      </c>
      <c r="U2909" s="23" t="str">
        <f t="shared" si="364"/>
        <v>N</v>
      </c>
      <c r="V2909" s="23" t="str">
        <f t="shared" si="362"/>
        <v>9</v>
      </c>
      <c r="W2909" s="23" t="str">
        <f t="shared" si="365"/>
        <v>W</v>
      </c>
      <c r="X2909" s="23" t="str">
        <f t="shared" si="366"/>
        <v>OK</v>
      </c>
      <c r="Y2909" s="184" t="str">
        <f t="shared" si="367"/>
        <v>L0009972</v>
      </c>
      <c r="Z2909" s="28"/>
      <c r="AA2909" s="28"/>
      <c r="AB2909" s="23"/>
    </row>
    <row r="2910" spans="1:28" ht="15">
      <c r="A2910" s="2" t="s">
        <v>9331</v>
      </c>
      <c r="B2910" s="23" t="s">
        <v>13</v>
      </c>
      <c r="C2910" s="2" t="s">
        <v>14</v>
      </c>
      <c r="D2910" s="23" t="s">
        <v>3025</v>
      </c>
      <c r="E2910" s="23" t="s">
        <v>2404</v>
      </c>
      <c r="F2910" s="23" t="s">
        <v>15</v>
      </c>
      <c r="G2910" s="23" t="s">
        <v>3477</v>
      </c>
      <c r="H2910" s="2" t="s">
        <v>3543</v>
      </c>
      <c r="I2910" s="2" t="s">
        <v>16</v>
      </c>
      <c r="J2910" s="75">
        <v>21.09</v>
      </c>
      <c r="K2910" s="76">
        <v>15</v>
      </c>
      <c r="L2910" s="80">
        <v>0.1875</v>
      </c>
      <c r="M2910" s="78">
        <v>41752</v>
      </c>
      <c r="N2910" s="96" t="s">
        <v>6322</v>
      </c>
      <c r="O2910" s="23" t="s">
        <v>216</v>
      </c>
      <c r="P2910" s="23" t="s">
        <v>3469</v>
      </c>
      <c r="Q2910" s="23" t="s">
        <v>3473</v>
      </c>
      <c r="R2910" s="23" t="str">
        <f t="shared" si="363"/>
        <v>OK-Canadian-12N-9W-25</v>
      </c>
      <c r="S2910" s="23" t="str">
        <f t="shared" si="360"/>
        <v>12N-9W-25</v>
      </c>
      <c r="T2910" s="23" t="str">
        <f t="shared" si="361"/>
        <v>12</v>
      </c>
      <c r="U2910" s="23" t="str">
        <f t="shared" si="364"/>
        <v>N</v>
      </c>
      <c r="V2910" s="23" t="str">
        <f t="shared" si="362"/>
        <v>9</v>
      </c>
      <c r="W2910" s="23" t="str">
        <f t="shared" si="365"/>
        <v>W</v>
      </c>
      <c r="X2910" s="23" t="str">
        <f t="shared" si="366"/>
        <v>OK</v>
      </c>
      <c r="Y2910" s="184" t="str">
        <f t="shared" si="367"/>
        <v>L0009973</v>
      </c>
      <c r="Z2910" s="28"/>
      <c r="AA2910" s="28"/>
      <c r="AB2910" s="23"/>
    </row>
    <row r="2911" spans="1:28" ht="15">
      <c r="A2911" s="2" t="s">
        <v>9332</v>
      </c>
      <c r="B2911" s="23" t="s">
        <v>13</v>
      </c>
      <c r="C2911" s="2" t="s">
        <v>14</v>
      </c>
      <c r="D2911" s="23" t="s">
        <v>3026</v>
      </c>
      <c r="E2911" s="23" t="s">
        <v>2552</v>
      </c>
      <c r="F2911" s="23" t="s">
        <v>15</v>
      </c>
      <c r="G2911" s="23" t="s">
        <v>3477</v>
      </c>
      <c r="H2911" s="2" t="s">
        <v>3544</v>
      </c>
      <c r="I2911" s="2" t="s">
        <v>16</v>
      </c>
      <c r="J2911" s="75">
        <v>75.400000000000006</v>
      </c>
      <c r="K2911" s="76">
        <v>7.11111</v>
      </c>
      <c r="L2911" s="80">
        <v>0.1875</v>
      </c>
      <c r="M2911" s="82">
        <v>41796</v>
      </c>
      <c r="N2911" s="96" t="s">
        <v>4916</v>
      </c>
      <c r="O2911" s="23" t="s">
        <v>242</v>
      </c>
      <c r="P2911" s="23" t="s">
        <v>3469</v>
      </c>
      <c r="Q2911" s="23" t="s">
        <v>3473</v>
      </c>
      <c r="R2911" s="23" t="str">
        <f t="shared" si="363"/>
        <v>OK-Canadian-12N-9W-15</v>
      </c>
      <c r="S2911" s="23" t="str">
        <f t="shared" si="360"/>
        <v>12N-9W-15</v>
      </c>
      <c r="T2911" s="23" t="str">
        <f t="shared" si="361"/>
        <v>12</v>
      </c>
      <c r="U2911" s="23" t="str">
        <f t="shared" si="364"/>
        <v>N</v>
      </c>
      <c r="V2911" s="23" t="str">
        <f t="shared" si="362"/>
        <v>9</v>
      </c>
      <c r="W2911" s="23" t="str">
        <f t="shared" si="365"/>
        <v>W</v>
      </c>
      <c r="X2911" s="23" t="str">
        <f t="shared" si="366"/>
        <v>OK</v>
      </c>
      <c r="Y2911" s="184" t="str">
        <f t="shared" si="367"/>
        <v>L0009974</v>
      </c>
      <c r="Z2911" s="28"/>
      <c r="AA2911" s="28"/>
      <c r="AB2911" s="23"/>
    </row>
    <row r="2912" spans="1:28" ht="15">
      <c r="A2912" s="23" t="s">
        <v>9333</v>
      </c>
      <c r="B2912" s="2" t="s">
        <v>13</v>
      </c>
      <c r="C2912" s="2" t="s">
        <v>14</v>
      </c>
      <c r="D2912" s="23" t="s">
        <v>3027</v>
      </c>
      <c r="E2912" s="2" t="s">
        <v>898</v>
      </c>
      <c r="F2912" s="23" t="s">
        <v>15</v>
      </c>
      <c r="G2912" s="23" t="s">
        <v>3477</v>
      </c>
      <c r="H2912" s="2" t="s">
        <v>3544</v>
      </c>
      <c r="I2912" s="2" t="s">
        <v>16</v>
      </c>
      <c r="J2912" s="75">
        <v>76.53</v>
      </c>
      <c r="K2912" s="76">
        <v>8.4444440000000007</v>
      </c>
      <c r="L2912" s="80">
        <v>0.1875</v>
      </c>
      <c r="M2912" s="82">
        <v>41810</v>
      </c>
      <c r="N2912" s="96" t="s">
        <v>4917</v>
      </c>
      <c r="O2912" s="23" t="s">
        <v>242</v>
      </c>
      <c r="P2912" s="23" t="s">
        <v>3469</v>
      </c>
      <c r="Q2912" s="23" t="s">
        <v>3473</v>
      </c>
      <c r="R2912" s="23" t="str">
        <f t="shared" si="363"/>
        <v>OK-Canadian-12N-9W-15</v>
      </c>
      <c r="S2912" s="23" t="str">
        <f t="shared" si="360"/>
        <v>12N-9W-15</v>
      </c>
      <c r="T2912" s="23" t="str">
        <f t="shared" si="361"/>
        <v>12</v>
      </c>
      <c r="U2912" s="23" t="str">
        <f t="shared" si="364"/>
        <v>N</v>
      </c>
      <c r="V2912" s="23" t="str">
        <f t="shared" si="362"/>
        <v>9</v>
      </c>
      <c r="W2912" s="23" t="str">
        <f t="shared" si="365"/>
        <v>W</v>
      </c>
      <c r="X2912" s="23" t="str">
        <f t="shared" si="366"/>
        <v>OK</v>
      </c>
      <c r="Y2912" s="184" t="str">
        <f t="shared" si="367"/>
        <v>L0009975</v>
      </c>
      <c r="Z2912" s="28"/>
      <c r="AA2912" s="28"/>
      <c r="AB2912" s="23"/>
    </row>
    <row r="2913" spans="1:28" ht="15">
      <c r="A2913" s="2" t="s">
        <v>9334</v>
      </c>
      <c r="B2913" s="2" t="s">
        <v>13</v>
      </c>
      <c r="C2913" s="2" t="s">
        <v>14</v>
      </c>
      <c r="D2913" s="23" t="s">
        <v>3028</v>
      </c>
      <c r="E2913" s="2" t="s">
        <v>506</v>
      </c>
      <c r="F2913" s="23" t="s">
        <v>15</v>
      </c>
      <c r="G2913" s="23" t="s">
        <v>3477</v>
      </c>
      <c r="H2913" s="2" t="s">
        <v>3543</v>
      </c>
      <c r="I2913" s="2" t="s">
        <v>16</v>
      </c>
      <c r="J2913" s="75">
        <v>96.73</v>
      </c>
      <c r="K2913" s="76">
        <v>2.4999975000000001</v>
      </c>
      <c r="L2913" s="80">
        <v>0.1875</v>
      </c>
      <c r="M2913" s="82">
        <v>42245</v>
      </c>
      <c r="N2913" s="96" t="s">
        <v>4918</v>
      </c>
      <c r="O2913" s="23" t="s">
        <v>216</v>
      </c>
      <c r="P2913" s="23" t="s">
        <v>3469</v>
      </c>
      <c r="Q2913" s="23" t="s">
        <v>3473</v>
      </c>
      <c r="R2913" s="23" t="str">
        <f t="shared" si="363"/>
        <v>OK-Canadian-12N-9W-25</v>
      </c>
      <c r="S2913" s="23" t="str">
        <f t="shared" si="360"/>
        <v>12N-9W-25</v>
      </c>
      <c r="T2913" s="23" t="str">
        <f t="shared" si="361"/>
        <v>12</v>
      </c>
      <c r="U2913" s="23" t="str">
        <f t="shared" si="364"/>
        <v>N</v>
      </c>
      <c r="V2913" s="23" t="str">
        <f t="shared" si="362"/>
        <v>9</v>
      </c>
      <c r="W2913" s="23" t="str">
        <f t="shared" si="365"/>
        <v>W</v>
      </c>
      <c r="X2913" s="23" t="str">
        <f t="shared" si="366"/>
        <v>OK</v>
      </c>
      <c r="Y2913" s="184" t="str">
        <f t="shared" si="367"/>
        <v>L0009976</v>
      </c>
      <c r="Z2913" s="28"/>
      <c r="AA2913" s="28"/>
      <c r="AB2913" s="23"/>
    </row>
    <row r="2914" spans="1:28" ht="15">
      <c r="A2914" s="2" t="s">
        <v>9335</v>
      </c>
      <c r="B2914" s="23" t="s">
        <v>13</v>
      </c>
      <c r="C2914" s="2" t="s">
        <v>14</v>
      </c>
      <c r="D2914" s="23" t="s">
        <v>3029</v>
      </c>
      <c r="E2914" s="2" t="s">
        <v>1177</v>
      </c>
      <c r="F2914" s="23" t="s">
        <v>15</v>
      </c>
      <c r="G2914" s="23" t="s">
        <v>3477</v>
      </c>
      <c r="H2914" s="2" t="s">
        <v>3543</v>
      </c>
      <c r="I2914" s="2" t="s">
        <v>16</v>
      </c>
      <c r="J2914" s="75">
        <v>135.97999999999999</v>
      </c>
      <c r="K2914" s="76">
        <v>4.03125</v>
      </c>
      <c r="L2914" s="80">
        <v>0.1875</v>
      </c>
      <c r="M2914" s="78">
        <v>41780</v>
      </c>
      <c r="N2914" s="96" t="s">
        <v>4919</v>
      </c>
      <c r="O2914" s="23" t="s">
        <v>216</v>
      </c>
      <c r="P2914" s="23" t="s">
        <v>3469</v>
      </c>
      <c r="Q2914" s="23" t="s">
        <v>3473</v>
      </c>
      <c r="R2914" s="23" t="str">
        <f t="shared" si="363"/>
        <v>OK-Canadian-12N-9W-25</v>
      </c>
      <c r="S2914" s="23" t="str">
        <f t="shared" si="360"/>
        <v>12N-9W-25</v>
      </c>
      <c r="T2914" s="23" t="str">
        <f t="shared" si="361"/>
        <v>12</v>
      </c>
      <c r="U2914" s="23" t="str">
        <f t="shared" si="364"/>
        <v>N</v>
      </c>
      <c r="V2914" s="23" t="str">
        <f t="shared" si="362"/>
        <v>9</v>
      </c>
      <c r="W2914" s="23" t="str">
        <f t="shared" si="365"/>
        <v>W</v>
      </c>
      <c r="X2914" s="23" t="str">
        <f t="shared" si="366"/>
        <v>OK</v>
      </c>
      <c r="Y2914" s="184" t="str">
        <f t="shared" si="367"/>
        <v>L0009977</v>
      </c>
      <c r="Z2914" s="28"/>
      <c r="AA2914" s="28"/>
      <c r="AB2914" s="23"/>
    </row>
    <row r="2915" spans="1:28" ht="15">
      <c r="A2915" s="23" t="s">
        <v>9336</v>
      </c>
      <c r="B2915" s="2" t="s">
        <v>13</v>
      </c>
      <c r="C2915" s="2" t="s">
        <v>14</v>
      </c>
      <c r="D2915" s="23" t="s">
        <v>3030</v>
      </c>
      <c r="E2915" s="2" t="s">
        <v>215</v>
      </c>
      <c r="F2915" s="23" t="s">
        <v>15</v>
      </c>
      <c r="G2915" s="23" t="s">
        <v>3477</v>
      </c>
      <c r="H2915" s="2" t="s">
        <v>3544</v>
      </c>
      <c r="I2915" s="2" t="s">
        <v>16</v>
      </c>
      <c r="J2915" s="75">
        <v>151.19999999999999</v>
      </c>
      <c r="K2915" s="76">
        <v>70</v>
      </c>
      <c r="L2915" s="80">
        <v>0.1875</v>
      </c>
      <c r="M2915" s="82">
        <v>41796</v>
      </c>
      <c r="N2915" s="96" t="s">
        <v>6323</v>
      </c>
      <c r="O2915" s="23" t="s">
        <v>242</v>
      </c>
      <c r="P2915" s="23" t="s">
        <v>3469</v>
      </c>
      <c r="Q2915" s="23" t="s">
        <v>3473</v>
      </c>
      <c r="R2915" s="23" t="str">
        <f t="shared" si="363"/>
        <v>OK-Canadian-12N-9W-15</v>
      </c>
      <c r="S2915" s="23" t="str">
        <f t="shared" si="360"/>
        <v>12N-9W-15</v>
      </c>
      <c r="T2915" s="23" t="str">
        <f t="shared" si="361"/>
        <v>12</v>
      </c>
      <c r="U2915" s="23" t="str">
        <f t="shared" si="364"/>
        <v>N</v>
      </c>
      <c r="V2915" s="23" t="str">
        <f t="shared" si="362"/>
        <v>9</v>
      </c>
      <c r="W2915" s="23" t="str">
        <f t="shared" si="365"/>
        <v>W</v>
      </c>
      <c r="X2915" s="23" t="str">
        <f t="shared" si="366"/>
        <v>OK</v>
      </c>
      <c r="Y2915" s="184" t="str">
        <f t="shared" si="367"/>
        <v>L0009978</v>
      </c>
      <c r="Z2915" s="28"/>
      <c r="AA2915" s="28"/>
      <c r="AB2915" s="23"/>
    </row>
    <row r="2916" spans="1:28" ht="15">
      <c r="A2916" s="2" t="s">
        <v>9337</v>
      </c>
      <c r="B2916" s="2" t="s">
        <v>13</v>
      </c>
      <c r="C2916" s="2" t="s">
        <v>14</v>
      </c>
      <c r="D2916" s="23" t="s">
        <v>3031</v>
      </c>
      <c r="E2916" s="2" t="s">
        <v>1396</v>
      </c>
      <c r="F2916" s="2" t="s">
        <v>15</v>
      </c>
      <c r="G2916" s="23" t="s">
        <v>3477</v>
      </c>
      <c r="H2916" s="23" t="s">
        <v>3543</v>
      </c>
      <c r="I2916" s="2" t="s">
        <v>16</v>
      </c>
      <c r="J2916" s="75">
        <v>141.78</v>
      </c>
      <c r="K2916" s="76">
        <v>48.749924999999998</v>
      </c>
      <c r="L2916" s="77">
        <v>0.1875</v>
      </c>
      <c r="M2916" s="82">
        <v>41785</v>
      </c>
      <c r="N2916" s="96" t="s">
        <v>6324</v>
      </c>
      <c r="O2916" s="2" t="s">
        <v>216</v>
      </c>
      <c r="P2916" s="2" t="s">
        <v>3469</v>
      </c>
      <c r="Q2916" s="2" t="s">
        <v>3473</v>
      </c>
      <c r="R2916" s="23" t="str">
        <f t="shared" si="363"/>
        <v>OK-Canadian-12N-9W-25</v>
      </c>
      <c r="S2916" s="23" t="str">
        <f t="shared" si="360"/>
        <v>12N-9W-25</v>
      </c>
      <c r="T2916" s="23" t="str">
        <f t="shared" si="361"/>
        <v>12</v>
      </c>
      <c r="U2916" s="23" t="str">
        <f t="shared" si="364"/>
        <v>N</v>
      </c>
      <c r="V2916" s="23" t="str">
        <f t="shared" si="362"/>
        <v>9</v>
      </c>
      <c r="W2916" s="23" t="str">
        <f t="shared" si="365"/>
        <v>W</v>
      </c>
      <c r="X2916" s="23" t="str">
        <f t="shared" si="366"/>
        <v>OK</v>
      </c>
      <c r="Y2916" s="184" t="str">
        <f t="shared" si="367"/>
        <v>L0009979</v>
      </c>
      <c r="Z2916" s="28"/>
      <c r="AA2916" s="28"/>
      <c r="AB2916" s="23"/>
    </row>
    <row r="2917" spans="1:28" ht="15">
      <c r="A2917" s="2" t="s">
        <v>9338</v>
      </c>
      <c r="B2917" s="23" t="s">
        <v>13</v>
      </c>
      <c r="C2917" s="2" t="s">
        <v>14</v>
      </c>
      <c r="D2917" s="23" t="s">
        <v>3032</v>
      </c>
      <c r="E2917" s="2" t="s">
        <v>1471</v>
      </c>
      <c r="F2917" s="23" t="s">
        <v>15</v>
      </c>
      <c r="G2917" s="23" t="s">
        <v>3479</v>
      </c>
      <c r="H2917" s="2" t="s">
        <v>3529</v>
      </c>
      <c r="I2917" s="2" t="s">
        <v>16</v>
      </c>
      <c r="J2917" s="75">
        <v>39.39</v>
      </c>
      <c r="K2917" s="76">
        <v>5</v>
      </c>
      <c r="L2917" s="80">
        <v>0.1875</v>
      </c>
      <c r="M2917" s="82">
        <v>34150</v>
      </c>
      <c r="N2917" s="96" t="s">
        <v>4310</v>
      </c>
      <c r="O2917" s="23" t="s">
        <v>683</v>
      </c>
      <c r="P2917" s="23" t="s">
        <v>3466</v>
      </c>
      <c r="Q2917" s="23" t="s">
        <v>3473</v>
      </c>
      <c r="R2917" s="23" t="str">
        <f t="shared" si="363"/>
        <v>OK-Noble-16N-9W-7</v>
      </c>
      <c r="S2917" s="23" t="str">
        <f t="shared" si="360"/>
        <v>16N-9W-7</v>
      </c>
      <c r="T2917" s="23" t="str">
        <f t="shared" si="361"/>
        <v>16</v>
      </c>
      <c r="U2917" s="23" t="str">
        <f t="shared" si="364"/>
        <v>N</v>
      </c>
      <c r="V2917" s="23" t="str">
        <f t="shared" si="362"/>
        <v>9</v>
      </c>
      <c r="W2917" s="23" t="str">
        <f t="shared" si="365"/>
        <v>W</v>
      </c>
      <c r="X2917" s="23" t="str">
        <f t="shared" si="366"/>
        <v>OK</v>
      </c>
      <c r="Y2917" s="184" t="str">
        <f t="shared" si="367"/>
        <v>L0009980</v>
      </c>
      <c r="Z2917" s="28"/>
      <c r="AA2917" s="28"/>
      <c r="AB2917" s="23"/>
    </row>
    <row r="2918" spans="1:28" ht="15">
      <c r="A2918" s="23" t="s">
        <v>9339</v>
      </c>
      <c r="B2918" s="23" t="s">
        <v>13</v>
      </c>
      <c r="C2918" s="2" t="s">
        <v>14</v>
      </c>
      <c r="D2918" s="23" t="s">
        <v>3033</v>
      </c>
      <c r="E2918" s="23" t="s">
        <v>1589</v>
      </c>
      <c r="F2918" s="23" t="s">
        <v>15</v>
      </c>
      <c r="G2918" s="23" t="s">
        <v>3477</v>
      </c>
      <c r="H2918" s="2" t="s">
        <v>3544</v>
      </c>
      <c r="I2918" s="2" t="s">
        <v>16</v>
      </c>
      <c r="J2918" s="75">
        <v>81.22</v>
      </c>
      <c r="K2918" s="76">
        <v>6.3333329999999997</v>
      </c>
      <c r="L2918" s="80">
        <v>0.1875</v>
      </c>
      <c r="M2918" s="78">
        <v>41800</v>
      </c>
      <c r="N2918" s="96" t="s">
        <v>4920</v>
      </c>
      <c r="O2918" s="23" t="s">
        <v>242</v>
      </c>
      <c r="P2918" s="23" t="s">
        <v>3469</v>
      </c>
      <c r="Q2918" s="23" t="s">
        <v>3473</v>
      </c>
      <c r="R2918" s="23" t="str">
        <f t="shared" si="363"/>
        <v>OK-Canadian-12N-9W-15</v>
      </c>
      <c r="S2918" s="23" t="str">
        <f t="shared" si="360"/>
        <v>12N-9W-15</v>
      </c>
      <c r="T2918" s="23" t="str">
        <f t="shared" si="361"/>
        <v>12</v>
      </c>
      <c r="U2918" s="23" t="str">
        <f t="shared" si="364"/>
        <v>N</v>
      </c>
      <c r="V2918" s="23" t="str">
        <f t="shared" si="362"/>
        <v>9</v>
      </c>
      <c r="W2918" s="23" t="str">
        <f t="shared" si="365"/>
        <v>W</v>
      </c>
      <c r="X2918" s="23" t="str">
        <f t="shared" si="366"/>
        <v>OK</v>
      </c>
      <c r="Y2918" s="184" t="str">
        <f t="shared" si="367"/>
        <v>L0009981</v>
      </c>
      <c r="Z2918" s="28"/>
      <c r="AA2918" s="28"/>
      <c r="AB2918" s="23"/>
    </row>
    <row r="2919" spans="1:28" ht="15">
      <c r="A2919" s="2" t="s">
        <v>9340</v>
      </c>
      <c r="B2919" s="23" t="s">
        <v>13</v>
      </c>
      <c r="C2919" s="2" t="s">
        <v>14</v>
      </c>
      <c r="D2919" s="23" t="s">
        <v>3034</v>
      </c>
      <c r="E2919" s="23" t="s">
        <v>2207</v>
      </c>
      <c r="F2919" s="23" t="s">
        <v>15</v>
      </c>
      <c r="G2919" s="23" t="s">
        <v>3477</v>
      </c>
      <c r="H2919" s="2" t="s">
        <v>3544</v>
      </c>
      <c r="I2919" s="2" t="s">
        <v>16</v>
      </c>
      <c r="J2919" s="75">
        <v>77.540000000000006</v>
      </c>
      <c r="K2919" s="76">
        <v>6.3333329999999997</v>
      </c>
      <c r="L2919" s="80">
        <v>0.1875</v>
      </c>
      <c r="M2919" s="82">
        <v>41796</v>
      </c>
      <c r="N2919" s="96" t="s">
        <v>4921</v>
      </c>
      <c r="O2919" s="23" t="s">
        <v>242</v>
      </c>
      <c r="P2919" s="23" t="s">
        <v>3469</v>
      </c>
      <c r="Q2919" s="23" t="s">
        <v>3473</v>
      </c>
      <c r="R2919" s="23" t="str">
        <f t="shared" si="363"/>
        <v>OK-Canadian-12N-9W-15</v>
      </c>
      <c r="S2919" s="23" t="str">
        <f t="shared" si="360"/>
        <v>12N-9W-15</v>
      </c>
      <c r="T2919" s="23" t="str">
        <f t="shared" si="361"/>
        <v>12</v>
      </c>
      <c r="U2919" s="23" t="str">
        <f t="shared" si="364"/>
        <v>N</v>
      </c>
      <c r="V2919" s="23" t="str">
        <f t="shared" si="362"/>
        <v>9</v>
      </c>
      <c r="W2919" s="23" t="str">
        <f t="shared" si="365"/>
        <v>W</v>
      </c>
      <c r="X2919" s="23" t="str">
        <f t="shared" si="366"/>
        <v>OK</v>
      </c>
      <c r="Y2919" s="184" t="str">
        <f t="shared" si="367"/>
        <v>L0009982</v>
      </c>
      <c r="Z2919" s="28"/>
      <c r="AA2919" s="28"/>
      <c r="AB2919" s="23"/>
    </row>
    <row r="2920" spans="1:28" ht="15">
      <c r="A2920" s="2" t="s">
        <v>9341</v>
      </c>
      <c r="B2920" s="23" t="s">
        <v>13</v>
      </c>
      <c r="C2920" s="2" t="s">
        <v>14</v>
      </c>
      <c r="D2920" s="23" t="s">
        <v>3035</v>
      </c>
      <c r="E2920" s="23" t="s">
        <v>2147</v>
      </c>
      <c r="F2920" s="23" t="s">
        <v>15</v>
      </c>
      <c r="G2920" s="23" t="s">
        <v>3477</v>
      </c>
      <c r="H2920" s="2" t="s">
        <v>3544</v>
      </c>
      <c r="I2920" s="2" t="s">
        <v>16</v>
      </c>
      <c r="J2920" s="75">
        <v>72.55</v>
      </c>
      <c r="K2920" s="76">
        <v>8.8887999999999998</v>
      </c>
      <c r="L2920" s="80">
        <v>0.1875</v>
      </c>
      <c r="M2920" s="82">
        <v>41817</v>
      </c>
      <c r="N2920" s="96" t="s">
        <v>4922</v>
      </c>
      <c r="O2920" s="23" t="s">
        <v>242</v>
      </c>
      <c r="P2920" s="23" t="s">
        <v>3469</v>
      </c>
      <c r="Q2920" s="23" t="s">
        <v>3473</v>
      </c>
      <c r="R2920" s="23" t="str">
        <f t="shared" si="363"/>
        <v>OK-Canadian-12N-9W-15</v>
      </c>
      <c r="S2920" s="23" t="str">
        <f t="shared" si="360"/>
        <v>12N-9W-15</v>
      </c>
      <c r="T2920" s="23" t="str">
        <f t="shared" si="361"/>
        <v>12</v>
      </c>
      <c r="U2920" s="23" t="str">
        <f t="shared" si="364"/>
        <v>N</v>
      </c>
      <c r="V2920" s="23" t="str">
        <f t="shared" si="362"/>
        <v>9</v>
      </c>
      <c r="W2920" s="23" t="str">
        <f t="shared" si="365"/>
        <v>W</v>
      </c>
      <c r="X2920" s="23" t="str">
        <f t="shared" si="366"/>
        <v>OK</v>
      </c>
      <c r="Y2920" s="184" t="str">
        <f t="shared" si="367"/>
        <v>L0009983</v>
      </c>
      <c r="Z2920" s="28"/>
      <c r="AA2920" s="28"/>
      <c r="AB2920" s="23"/>
    </row>
    <row r="2921" spans="1:28" ht="15">
      <c r="A2921" s="23" t="s">
        <v>9342</v>
      </c>
      <c r="B2921" s="23" t="s">
        <v>13</v>
      </c>
      <c r="C2921" s="2" t="s">
        <v>14</v>
      </c>
      <c r="D2921" s="23" t="s">
        <v>3036</v>
      </c>
      <c r="E2921" s="2" t="s">
        <v>1396</v>
      </c>
      <c r="F2921" s="23" t="s">
        <v>15</v>
      </c>
      <c r="G2921" s="23" t="s">
        <v>3479</v>
      </c>
      <c r="H2921" s="2" t="s">
        <v>3521</v>
      </c>
      <c r="I2921" s="2" t="s">
        <v>16</v>
      </c>
      <c r="J2921" s="81">
        <v>80.33</v>
      </c>
      <c r="K2921" s="76">
        <v>21.8018</v>
      </c>
      <c r="L2921" s="80">
        <v>0.1875</v>
      </c>
      <c r="M2921" s="82">
        <v>42310</v>
      </c>
      <c r="N2921" s="96" t="s">
        <v>4923</v>
      </c>
      <c r="O2921" s="23" t="s">
        <v>140</v>
      </c>
      <c r="P2921" s="23" t="s">
        <v>3469</v>
      </c>
      <c r="Q2921" s="23" t="s">
        <v>3473</v>
      </c>
      <c r="R2921" s="23" t="str">
        <f t="shared" si="363"/>
        <v>OK-Noble-12N-9W-17</v>
      </c>
      <c r="S2921" s="23" t="str">
        <f t="shared" si="360"/>
        <v>12N-9W-17</v>
      </c>
      <c r="T2921" s="23" t="str">
        <f t="shared" si="361"/>
        <v>12</v>
      </c>
      <c r="U2921" s="23" t="str">
        <f t="shared" si="364"/>
        <v>N</v>
      </c>
      <c r="V2921" s="23" t="str">
        <f t="shared" si="362"/>
        <v>9</v>
      </c>
      <c r="W2921" s="23" t="str">
        <f t="shared" si="365"/>
        <v>W</v>
      </c>
      <c r="X2921" s="23" t="str">
        <f t="shared" si="366"/>
        <v>OK</v>
      </c>
      <c r="Y2921" s="184" t="str">
        <f t="shared" si="367"/>
        <v>L0009984</v>
      </c>
      <c r="Z2921" s="28"/>
      <c r="AA2921" s="28"/>
      <c r="AB2921" s="23"/>
    </row>
    <row r="2922" spans="1:28" ht="15">
      <c r="A2922" s="2" t="s">
        <v>9343</v>
      </c>
      <c r="B2922" s="23" t="s">
        <v>13</v>
      </c>
      <c r="C2922" s="2" t="s">
        <v>14</v>
      </c>
      <c r="D2922" s="23" t="s">
        <v>3037</v>
      </c>
      <c r="E2922" s="23" t="s">
        <v>3188</v>
      </c>
      <c r="F2922" s="23" t="s">
        <v>15</v>
      </c>
      <c r="G2922" s="23" t="s">
        <v>3477</v>
      </c>
      <c r="H2922" s="79" t="s">
        <v>3544</v>
      </c>
      <c r="I2922" s="2" t="s">
        <v>16</v>
      </c>
      <c r="J2922" s="81">
        <v>72.180000000000007</v>
      </c>
      <c r="K2922" s="76">
        <v>2.11111</v>
      </c>
      <c r="L2922" s="80">
        <v>0.1875</v>
      </c>
      <c r="M2922" s="78">
        <v>41837</v>
      </c>
      <c r="N2922" s="96" t="s">
        <v>6325</v>
      </c>
      <c r="O2922" s="23" t="s">
        <v>242</v>
      </c>
      <c r="P2922" s="23" t="s">
        <v>3469</v>
      </c>
      <c r="Q2922" s="23" t="s">
        <v>3473</v>
      </c>
      <c r="R2922" s="23" t="str">
        <f t="shared" si="363"/>
        <v>OK-Canadian-12N-9W-15</v>
      </c>
      <c r="S2922" s="23" t="str">
        <f t="shared" si="360"/>
        <v>12N-9W-15</v>
      </c>
      <c r="T2922" s="23" t="str">
        <f t="shared" si="361"/>
        <v>12</v>
      </c>
      <c r="U2922" s="23" t="str">
        <f t="shared" si="364"/>
        <v>N</v>
      </c>
      <c r="V2922" s="23" t="str">
        <f t="shared" si="362"/>
        <v>9</v>
      </c>
      <c r="W2922" s="23" t="str">
        <f t="shared" si="365"/>
        <v>W</v>
      </c>
      <c r="X2922" s="23" t="str">
        <f t="shared" si="366"/>
        <v>OK</v>
      </c>
      <c r="Y2922" s="184" t="str">
        <f t="shared" si="367"/>
        <v>L0009985</v>
      </c>
      <c r="Z2922" s="28"/>
      <c r="AA2922" s="28"/>
      <c r="AB2922" s="23"/>
    </row>
    <row r="2923" spans="1:28" ht="15">
      <c r="A2923" s="2" t="s">
        <v>9344</v>
      </c>
      <c r="B2923" s="23" t="s">
        <v>13</v>
      </c>
      <c r="C2923" s="2" t="s">
        <v>14</v>
      </c>
      <c r="D2923" s="23" t="s">
        <v>3038</v>
      </c>
      <c r="E2923" s="2" t="s">
        <v>506</v>
      </c>
      <c r="F2923" s="23" t="s">
        <v>15</v>
      </c>
      <c r="G2923" s="23" t="s">
        <v>3477</v>
      </c>
      <c r="H2923" s="79" t="s">
        <v>3526</v>
      </c>
      <c r="I2923" s="2" t="s">
        <v>16</v>
      </c>
      <c r="J2923" s="81">
        <v>44.74</v>
      </c>
      <c r="K2923" s="76">
        <v>6.375</v>
      </c>
      <c r="L2923" s="80">
        <v>0.1875</v>
      </c>
      <c r="M2923" s="82">
        <v>41853</v>
      </c>
      <c r="N2923" s="96" t="s">
        <v>6326</v>
      </c>
      <c r="O2923" s="23" t="s">
        <v>1571</v>
      </c>
      <c r="P2923" s="23" t="s">
        <v>3469</v>
      </c>
      <c r="Q2923" s="23" t="s">
        <v>3473</v>
      </c>
      <c r="R2923" s="23" t="str">
        <f t="shared" si="363"/>
        <v>OK-Canadian-12N-9W-36</v>
      </c>
      <c r="S2923" s="23" t="str">
        <f t="shared" si="360"/>
        <v>12N-9W-36</v>
      </c>
      <c r="T2923" s="23" t="str">
        <f t="shared" si="361"/>
        <v>12</v>
      </c>
      <c r="U2923" s="23" t="str">
        <f t="shared" si="364"/>
        <v>N</v>
      </c>
      <c r="V2923" s="23" t="str">
        <f t="shared" si="362"/>
        <v>9</v>
      </c>
      <c r="W2923" s="23" t="str">
        <f t="shared" si="365"/>
        <v>W</v>
      </c>
      <c r="X2923" s="23" t="str">
        <f t="shared" si="366"/>
        <v>OK</v>
      </c>
      <c r="Y2923" s="184" t="str">
        <f t="shared" si="367"/>
        <v>L0009986</v>
      </c>
      <c r="Z2923" s="28"/>
      <c r="AA2923" s="28"/>
      <c r="AB2923" s="23"/>
    </row>
    <row r="2924" spans="1:28" ht="15">
      <c r="A2924" s="23" t="s">
        <v>9345</v>
      </c>
      <c r="B2924" s="23" t="s">
        <v>13</v>
      </c>
      <c r="C2924" s="2" t="s">
        <v>14</v>
      </c>
      <c r="D2924" s="23" t="s">
        <v>3039</v>
      </c>
      <c r="E2924" s="2" t="s">
        <v>955</v>
      </c>
      <c r="F2924" s="23" t="s">
        <v>15</v>
      </c>
      <c r="G2924" s="23" t="s">
        <v>3477</v>
      </c>
      <c r="H2924" s="79" t="s">
        <v>3526</v>
      </c>
      <c r="I2924" s="2" t="s">
        <v>16</v>
      </c>
      <c r="J2924" s="81">
        <v>37.18</v>
      </c>
      <c r="K2924" s="76">
        <v>17</v>
      </c>
      <c r="L2924" s="80">
        <v>0.1875</v>
      </c>
      <c r="M2924" s="82">
        <v>41867</v>
      </c>
      <c r="N2924" s="96" t="s">
        <v>6327</v>
      </c>
      <c r="O2924" s="23" t="s">
        <v>1571</v>
      </c>
      <c r="P2924" s="23" t="s">
        <v>3469</v>
      </c>
      <c r="Q2924" s="23" t="s">
        <v>3473</v>
      </c>
      <c r="R2924" s="23" t="str">
        <f t="shared" si="363"/>
        <v>OK-Canadian-12N-9W-36</v>
      </c>
      <c r="S2924" s="23" t="str">
        <f t="shared" si="360"/>
        <v>12N-9W-36</v>
      </c>
      <c r="T2924" s="23" t="str">
        <f t="shared" si="361"/>
        <v>12</v>
      </c>
      <c r="U2924" s="23" t="str">
        <f t="shared" si="364"/>
        <v>N</v>
      </c>
      <c r="V2924" s="23" t="str">
        <f t="shared" si="362"/>
        <v>9</v>
      </c>
      <c r="W2924" s="23" t="str">
        <f t="shared" si="365"/>
        <v>W</v>
      </c>
      <c r="X2924" s="23" t="str">
        <f t="shared" si="366"/>
        <v>OK</v>
      </c>
      <c r="Y2924" s="184" t="str">
        <f t="shared" si="367"/>
        <v>L0009987</v>
      </c>
      <c r="Z2924" s="28"/>
      <c r="AA2924" s="28"/>
      <c r="AB2924" s="23"/>
    </row>
    <row r="2925" spans="1:28" ht="15">
      <c r="A2925" s="2" t="s">
        <v>9346</v>
      </c>
      <c r="B2925" s="23" t="s">
        <v>13</v>
      </c>
      <c r="C2925" s="2" t="s">
        <v>14</v>
      </c>
      <c r="D2925" s="23" t="s">
        <v>3040</v>
      </c>
      <c r="E2925" s="2" t="s">
        <v>1051</v>
      </c>
      <c r="F2925" s="23" t="s">
        <v>15</v>
      </c>
      <c r="G2925" s="23" t="s">
        <v>3477</v>
      </c>
      <c r="H2925" s="79" t="s">
        <v>3526</v>
      </c>
      <c r="I2925" s="2" t="s">
        <v>16</v>
      </c>
      <c r="J2925" s="81">
        <v>213.88</v>
      </c>
      <c r="K2925" s="76">
        <v>13.812474999999999</v>
      </c>
      <c r="L2925" s="80">
        <v>0.1875</v>
      </c>
      <c r="M2925" s="82">
        <v>42337</v>
      </c>
      <c r="N2925" s="96" t="s">
        <v>4924</v>
      </c>
      <c r="O2925" s="23" t="s">
        <v>1571</v>
      </c>
      <c r="P2925" s="23" t="s">
        <v>3469</v>
      </c>
      <c r="Q2925" s="23" t="s">
        <v>3473</v>
      </c>
      <c r="R2925" s="23" t="str">
        <f t="shared" si="363"/>
        <v>OK-Canadian-12N-9W-36</v>
      </c>
      <c r="S2925" s="23" t="str">
        <f t="shared" si="360"/>
        <v>12N-9W-36</v>
      </c>
      <c r="T2925" s="23" t="str">
        <f t="shared" si="361"/>
        <v>12</v>
      </c>
      <c r="U2925" s="23" t="str">
        <f t="shared" si="364"/>
        <v>N</v>
      </c>
      <c r="V2925" s="23" t="str">
        <f t="shared" si="362"/>
        <v>9</v>
      </c>
      <c r="W2925" s="23" t="str">
        <f t="shared" si="365"/>
        <v>W</v>
      </c>
      <c r="X2925" s="23" t="str">
        <f t="shared" si="366"/>
        <v>OK</v>
      </c>
      <c r="Y2925" s="184" t="str">
        <f t="shared" si="367"/>
        <v>L0009988</v>
      </c>
      <c r="Z2925" s="28"/>
      <c r="AA2925" s="28"/>
      <c r="AB2925" s="23"/>
    </row>
    <row r="2926" spans="1:28" ht="15">
      <c r="A2926" s="2" t="s">
        <v>9347</v>
      </c>
      <c r="B2926" s="23" t="s">
        <v>13</v>
      </c>
      <c r="C2926" s="2" t="s">
        <v>14</v>
      </c>
      <c r="D2926" s="23" t="s">
        <v>3041</v>
      </c>
      <c r="E2926" s="23" t="s">
        <v>1777</v>
      </c>
      <c r="F2926" s="23" t="s">
        <v>15</v>
      </c>
      <c r="G2926" s="23" t="s">
        <v>3477</v>
      </c>
      <c r="H2926" s="2" t="s">
        <v>3526</v>
      </c>
      <c r="I2926" s="2" t="s">
        <v>16</v>
      </c>
      <c r="J2926" s="81">
        <v>203.42</v>
      </c>
      <c r="K2926" s="76">
        <v>13.812474999999999</v>
      </c>
      <c r="L2926" s="80">
        <v>0.1875</v>
      </c>
      <c r="M2926" s="78">
        <v>41857</v>
      </c>
      <c r="N2926" s="96" t="s">
        <v>4925</v>
      </c>
      <c r="O2926" s="23" t="s">
        <v>1571</v>
      </c>
      <c r="P2926" s="23" t="s">
        <v>3469</v>
      </c>
      <c r="Q2926" s="23" t="s">
        <v>3473</v>
      </c>
      <c r="R2926" s="23" t="str">
        <f t="shared" si="363"/>
        <v>OK-Canadian-12N-9W-36</v>
      </c>
      <c r="S2926" s="23" t="str">
        <f t="shared" si="360"/>
        <v>12N-9W-36</v>
      </c>
      <c r="T2926" s="23" t="str">
        <f t="shared" si="361"/>
        <v>12</v>
      </c>
      <c r="U2926" s="23" t="str">
        <f t="shared" si="364"/>
        <v>N</v>
      </c>
      <c r="V2926" s="23" t="str">
        <f t="shared" si="362"/>
        <v>9</v>
      </c>
      <c r="W2926" s="23" t="str">
        <f t="shared" si="365"/>
        <v>W</v>
      </c>
      <c r="X2926" s="23" t="str">
        <f t="shared" si="366"/>
        <v>OK</v>
      </c>
      <c r="Y2926" s="184" t="str">
        <f t="shared" si="367"/>
        <v>L0009989</v>
      </c>
      <c r="Z2926" s="28"/>
      <c r="AA2926" s="28"/>
      <c r="AB2926" s="23"/>
    </row>
    <row r="2927" spans="1:28" ht="15">
      <c r="A2927" s="23" t="s">
        <v>9348</v>
      </c>
      <c r="B2927" s="23" t="s">
        <v>13</v>
      </c>
      <c r="C2927" s="2" t="s">
        <v>14</v>
      </c>
      <c r="D2927" s="23" t="s">
        <v>3042</v>
      </c>
      <c r="E2927" s="2" t="s">
        <v>616</v>
      </c>
      <c r="F2927" s="23" t="s">
        <v>15</v>
      </c>
      <c r="G2927" s="23" t="s">
        <v>3477</v>
      </c>
      <c r="H2927" s="2" t="s">
        <v>3521</v>
      </c>
      <c r="I2927" s="2" t="s">
        <v>16</v>
      </c>
      <c r="J2927" s="81">
        <v>20.059999999999999</v>
      </c>
      <c r="K2927" s="76">
        <v>2.5</v>
      </c>
      <c r="L2927" s="80">
        <v>0.1875</v>
      </c>
      <c r="M2927" s="82">
        <v>41866</v>
      </c>
      <c r="N2927" s="96" t="s">
        <v>4926</v>
      </c>
      <c r="O2927" s="23" t="s">
        <v>140</v>
      </c>
      <c r="P2927" s="23" t="s">
        <v>3469</v>
      </c>
      <c r="Q2927" s="23" t="s">
        <v>3473</v>
      </c>
      <c r="R2927" s="23" t="str">
        <f t="shared" si="363"/>
        <v>OK-Canadian-12N-9W-17</v>
      </c>
      <c r="S2927" s="23" t="str">
        <f t="shared" si="360"/>
        <v>12N-9W-17</v>
      </c>
      <c r="T2927" s="23" t="str">
        <f t="shared" si="361"/>
        <v>12</v>
      </c>
      <c r="U2927" s="23" t="str">
        <f t="shared" si="364"/>
        <v>N</v>
      </c>
      <c r="V2927" s="23" t="str">
        <f t="shared" si="362"/>
        <v>9</v>
      </c>
      <c r="W2927" s="23" t="str">
        <f t="shared" si="365"/>
        <v>W</v>
      </c>
      <c r="X2927" s="23" t="str">
        <f t="shared" si="366"/>
        <v>OK</v>
      </c>
      <c r="Y2927" s="184" t="str">
        <f t="shared" si="367"/>
        <v>L0009990</v>
      </c>
      <c r="Z2927" s="28"/>
      <c r="AA2927" s="28"/>
      <c r="AB2927" s="23"/>
    </row>
    <row r="2928" spans="1:28" ht="15">
      <c r="A2928" s="2" t="s">
        <v>9349</v>
      </c>
      <c r="B2928" s="23" t="s">
        <v>13</v>
      </c>
      <c r="C2928" s="2" t="s">
        <v>14</v>
      </c>
      <c r="D2928" s="23" t="s">
        <v>3043</v>
      </c>
      <c r="E2928" s="23" t="s">
        <v>3188</v>
      </c>
      <c r="F2928" s="23" t="s">
        <v>15</v>
      </c>
      <c r="G2928" s="23" t="s">
        <v>3479</v>
      </c>
      <c r="H2928" s="23" t="s">
        <v>3521</v>
      </c>
      <c r="I2928" s="2" t="s">
        <v>16</v>
      </c>
      <c r="J2928" s="81">
        <v>10.61</v>
      </c>
      <c r="K2928" s="76">
        <v>10</v>
      </c>
      <c r="L2928" s="80">
        <v>0.1875</v>
      </c>
      <c r="M2928" s="82">
        <v>41880</v>
      </c>
      <c r="N2928" s="96" t="s">
        <v>3622</v>
      </c>
      <c r="O2928" s="23" t="s">
        <v>140</v>
      </c>
      <c r="P2928" s="23" t="s">
        <v>3469</v>
      </c>
      <c r="Q2928" s="23" t="s">
        <v>3473</v>
      </c>
      <c r="R2928" s="23" t="str">
        <f t="shared" si="363"/>
        <v>OK-Noble-12N-9W-17</v>
      </c>
      <c r="S2928" s="23" t="str">
        <f t="shared" si="360"/>
        <v>12N-9W-17</v>
      </c>
      <c r="T2928" s="23" t="str">
        <f t="shared" si="361"/>
        <v>12</v>
      </c>
      <c r="U2928" s="23" t="str">
        <f t="shared" si="364"/>
        <v>N</v>
      </c>
      <c r="V2928" s="23" t="str">
        <f t="shared" si="362"/>
        <v>9</v>
      </c>
      <c r="W2928" s="23" t="str">
        <f t="shared" si="365"/>
        <v>W</v>
      </c>
      <c r="X2928" s="23" t="str">
        <f t="shared" si="366"/>
        <v>OK</v>
      </c>
      <c r="Y2928" s="184" t="str">
        <f t="shared" si="367"/>
        <v>L0009991</v>
      </c>
      <c r="Z2928" s="28"/>
      <c r="AA2928" s="28"/>
      <c r="AB2928" s="23"/>
    </row>
    <row r="2929" spans="1:28" ht="15">
      <c r="A2929" s="2" t="s">
        <v>9350</v>
      </c>
      <c r="B2929" s="23" t="s">
        <v>13</v>
      </c>
      <c r="C2929" s="2" t="s">
        <v>14</v>
      </c>
      <c r="D2929" s="23" t="s">
        <v>3044</v>
      </c>
      <c r="E2929" s="2" t="s">
        <v>215</v>
      </c>
      <c r="F2929" s="23" t="s">
        <v>15</v>
      </c>
      <c r="G2929" s="23" t="s">
        <v>3477</v>
      </c>
      <c r="H2929" s="79" t="s">
        <v>3541</v>
      </c>
      <c r="I2929" s="2" t="s">
        <v>16</v>
      </c>
      <c r="J2929" s="81">
        <v>101.03</v>
      </c>
      <c r="K2929" s="76">
        <v>69.073300000000003</v>
      </c>
      <c r="L2929" s="80">
        <v>0.1875</v>
      </c>
      <c r="M2929" s="82">
        <v>42350</v>
      </c>
      <c r="N2929" s="96" t="s">
        <v>4927</v>
      </c>
      <c r="O2929" s="23" t="s">
        <v>218</v>
      </c>
      <c r="P2929" s="23" t="s">
        <v>3469</v>
      </c>
      <c r="Q2929" s="23" t="s">
        <v>3473</v>
      </c>
      <c r="R2929" s="23" t="str">
        <f t="shared" si="363"/>
        <v>OK-Canadian-12N-9W-20</v>
      </c>
      <c r="S2929" s="23" t="str">
        <f t="shared" si="360"/>
        <v>12N-9W-20</v>
      </c>
      <c r="T2929" s="23" t="str">
        <f t="shared" si="361"/>
        <v>12</v>
      </c>
      <c r="U2929" s="23" t="str">
        <f t="shared" si="364"/>
        <v>N</v>
      </c>
      <c r="V2929" s="23" t="str">
        <f t="shared" si="362"/>
        <v>9</v>
      </c>
      <c r="W2929" s="23" t="str">
        <f t="shared" si="365"/>
        <v>W</v>
      </c>
      <c r="X2929" s="23" t="str">
        <f t="shared" si="366"/>
        <v>OK</v>
      </c>
      <c r="Y2929" s="184" t="str">
        <f t="shared" si="367"/>
        <v>L0009992</v>
      </c>
      <c r="Z2929" s="28"/>
      <c r="AA2929" s="28"/>
      <c r="AB2929" s="23"/>
    </row>
    <row r="2930" spans="1:28" ht="15">
      <c r="A2930" s="23" t="s">
        <v>9351</v>
      </c>
      <c r="B2930" s="23" t="s">
        <v>13</v>
      </c>
      <c r="C2930" s="2" t="s">
        <v>14</v>
      </c>
      <c r="D2930" s="23" t="s">
        <v>3045</v>
      </c>
      <c r="E2930" s="2" t="s">
        <v>111</v>
      </c>
      <c r="F2930" s="23" t="s">
        <v>15</v>
      </c>
      <c r="G2930" s="23" t="s">
        <v>3477</v>
      </c>
      <c r="H2930" s="79" t="s">
        <v>3526</v>
      </c>
      <c r="I2930" s="2" t="s">
        <v>16</v>
      </c>
      <c r="J2930" s="81">
        <v>199.84</v>
      </c>
      <c r="K2930" s="76">
        <v>8.5</v>
      </c>
      <c r="L2930" s="80">
        <v>0.1875</v>
      </c>
      <c r="M2930" s="78">
        <v>41864</v>
      </c>
      <c r="N2930" s="96" t="s">
        <v>4928</v>
      </c>
      <c r="O2930" s="23" t="s">
        <v>1571</v>
      </c>
      <c r="P2930" s="23" t="s">
        <v>3469</v>
      </c>
      <c r="Q2930" s="23" t="s">
        <v>3473</v>
      </c>
      <c r="R2930" s="23" t="str">
        <f t="shared" si="363"/>
        <v>OK-Canadian-12N-9W-36</v>
      </c>
      <c r="S2930" s="23" t="str">
        <f t="shared" si="360"/>
        <v>12N-9W-36</v>
      </c>
      <c r="T2930" s="23" t="str">
        <f t="shared" si="361"/>
        <v>12</v>
      </c>
      <c r="U2930" s="23" t="str">
        <f t="shared" si="364"/>
        <v>N</v>
      </c>
      <c r="V2930" s="23" t="str">
        <f t="shared" si="362"/>
        <v>9</v>
      </c>
      <c r="W2930" s="23" t="str">
        <f t="shared" si="365"/>
        <v>W</v>
      </c>
      <c r="X2930" s="23" t="str">
        <f t="shared" si="366"/>
        <v>OK</v>
      </c>
      <c r="Y2930" s="184" t="str">
        <f t="shared" si="367"/>
        <v>L0009993</v>
      </c>
      <c r="Z2930" s="28"/>
      <c r="AA2930" s="28"/>
      <c r="AB2930" s="23"/>
    </row>
    <row r="2931" spans="1:28" ht="15">
      <c r="A2931" s="2" t="s">
        <v>9352</v>
      </c>
      <c r="B2931" s="23" t="s">
        <v>13</v>
      </c>
      <c r="C2931" s="2" t="s">
        <v>14</v>
      </c>
      <c r="D2931" s="23" t="s">
        <v>3046</v>
      </c>
      <c r="E2931" s="23" t="s">
        <v>1702</v>
      </c>
      <c r="F2931" s="23" t="s">
        <v>15</v>
      </c>
      <c r="G2931" s="23" t="s">
        <v>3477</v>
      </c>
      <c r="H2931" s="79" t="s">
        <v>3526</v>
      </c>
      <c r="I2931" s="2" t="s">
        <v>16</v>
      </c>
      <c r="J2931" s="81">
        <v>161.22999999999999</v>
      </c>
      <c r="K2931" s="76">
        <v>85</v>
      </c>
      <c r="L2931" s="80">
        <v>0.1875</v>
      </c>
      <c r="M2931" s="82">
        <v>41893</v>
      </c>
      <c r="N2931" s="96" t="s">
        <v>6328</v>
      </c>
      <c r="O2931" s="23" t="s">
        <v>1571</v>
      </c>
      <c r="P2931" s="23" t="s">
        <v>3469</v>
      </c>
      <c r="Q2931" s="23" t="s">
        <v>3473</v>
      </c>
      <c r="R2931" s="23" t="str">
        <f t="shared" si="363"/>
        <v>OK-Canadian-12N-9W-36</v>
      </c>
      <c r="S2931" s="23" t="str">
        <f t="shared" si="360"/>
        <v>12N-9W-36</v>
      </c>
      <c r="T2931" s="23" t="str">
        <f t="shared" si="361"/>
        <v>12</v>
      </c>
      <c r="U2931" s="23" t="str">
        <f t="shared" si="364"/>
        <v>N</v>
      </c>
      <c r="V2931" s="23" t="str">
        <f t="shared" si="362"/>
        <v>9</v>
      </c>
      <c r="W2931" s="23" t="str">
        <f t="shared" si="365"/>
        <v>W</v>
      </c>
      <c r="X2931" s="23" t="str">
        <f t="shared" si="366"/>
        <v>OK</v>
      </c>
      <c r="Y2931" s="184" t="str">
        <f t="shared" si="367"/>
        <v>L0009994</v>
      </c>
      <c r="Z2931" s="28"/>
      <c r="AA2931" s="28"/>
      <c r="AB2931" s="23"/>
    </row>
    <row r="2932" spans="1:28" ht="15">
      <c r="A2932" s="2" t="s">
        <v>9353</v>
      </c>
      <c r="B2932" s="23" t="s">
        <v>13</v>
      </c>
      <c r="C2932" s="2" t="s">
        <v>14</v>
      </c>
      <c r="D2932" s="23" t="s">
        <v>3047</v>
      </c>
      <c r="E2932" s="2" t="s">
        <v>774</v>
      </c>
      <c r="F2932" s="23" t="s">
        <v>15</v>
      </c>
      <c r="G2932" s="23" t="s">
        <v>3477</v>
      </c>
      <c r="H2932" s="23" t="s">
        <v>3526</v>
      </c>
      <c r="I2932" s="2" t="s">
        <v>16</v>
      </c>
      <c r="J2932" s="81">
        <v>242.61</v>
      </c>
      <c r="K2932" s="76">
        <v>11.333330999999999</v>
      </c>
      <c r="L2932" s="80">
        <v>0.1875</v>
      </c>
      <c r="M2932" s="82">
        <v>41867</v>
      </c>
      <c r="N2932" s="96" t="s">
        <v>6329</v>
      </c>
      <c r="O2932" s="23" t="s">
        <v>1571</v>
      </c>
      <c r="P2932" s="23" t="s">
        <v>3469</v>
      </c>
      <c r="Q2932" s="23" t="s">
        <v>3473</v>
      </c>
      <c r="R2932" s="23" t="str">
        <f t="shared" si="363"/>
        <v>OK-Canadian-12N-9W-36</v>
      </c>
      <c r="S2932" s="23" t="str">
        <f t="shared" si="360"/>
        <v>12N-9W-36</v>
      </c>
      <c r="T2932" s="23" t="str">
        <f t="shared" si="361"/>
        <v>12</v>
      </c>
      <c r="U2932" s="23" t="str">
        <f t="shared" si="364"/>
        <v>N</v>
      </c>
      <c r="V2932" s="23" t="str">
        <f t="shared" si="362"/>
        <v>9</v>
      </c>
      <c r="W2932" s="23" t="str">
        <f t="shared" si="365"/>
        <v>W</v>
      </c>
      <c r="X2932" s="23" t="str">
        <f t="shared" si="366"/>
        <v>OK</v>
      </c>
      <c r="Y2932" s="184" t="str">
        <f t="shared" si="367"/>
        <v>L0009995</v>
      </c>
      <c r="Z2932" s="28"/>
      <c r="AA2932" s="28"/>
      <c r="AB2932" s="23"/>
    </row>
    <row r="2933" spans="1:28" ht="15">
      <c r="A2933" s="23" t="s">
        <v>9354</v>
      </c>
      <c r="B2933" s="23" t="s">
        <v>13</v>
      </c>
      <c r="C2933" s="2" t="s">
        <v>14</v>
      </c>
      <c r="D2933" s="23" t="s">
        <v>3048</v>
      </c>
      <c r="E2933" s="23" t="s">
        <v>1274</v>
      </c>
      <c r="F2933" s="23" t="s">
        <v>15</v>
      </c>
      <c r="G2933" s="23" t="s">
        <v>3477</v>
      </c>
      <c r="H2933" s="23" t="s">
        <v>3541</v>
      </c>
      <c r="I2933" s="2" t="s">
        <v>16</v>
      </c>
      <c r="J2933" s="81">
        <v>84.89</v>
      </c>
      <c r="K2933" s="76">
        <v>1.25</v>
      </c>
      <c r="L2933" s="80">
        <v>0.1875</v>
      </c>
      <c r="M2933" s="82">
        <v>42386</v>
      </c>
      <c r="N2933" s="96" t="s">
        <v>4928</v>
      </c>
      <c r="O2933" s="23" t="s">
        <v>218</v>
      </c>
      <c r="P2933" s="23" t="s">
        <v>3469</v>
      </c>
      <c r="Q2933" s="23" t="s">
        <v>3473</v>
      </c>
      <c r="R2933" s="23" t="str">
        <f t="shared" si="363"/>
        <v>OK-Canadian-12N-9W-20</v>
      </c>
      <c r="S2933" s="23" t="str">
        <f t="shared" si="360"/>
        <v>12N-9W-20</v>
      </c>
      <c r="T2933" s="23" t="str">
        <f t="shared" si="361"/>
        <v>12</v>
      </c>
      <c r="U2933" s="23" t="str">
        <f t="shared" si="364"/>
        <v>N</v>
      </c>
      <c r="V2933" s="23" t="str">
        <f t="shared" si="362"/>
        <v>9</v>
      </c>
      <c r="W2933" s="23" t="str">
        <f t="shared" si="365"/>
        <v>W</v>
      </c>
      <c r="X2933" s="23" t="str">
        <f t="shared" si="366"/>
        <v>OK</v>
      </c>
      <c r="Y2933" s="184" t="str">
        <f t="shared" si="367"/>
        <v>L0009996</v>
      </c>
      <c r="Z2933" s="28"/>
      <c r="AA2933" s="28"/>
      <c r="AB2933" s="23"/>
    </row>
    <row r="2934" spans="1:28" ht="15">
      <c r="A2934" s="2" t="s">
        <v>9355</v>
      </c>
      <c r="B2934" s="23" t="s">
        <v>13</v>
      </c>
      <c r="C2934" s="2" t="s">
        <v>14</v>
      </c>
      <c r="D2934" s="23" t="s">
        <v>3049</v>
      </c>
      <c r="E2934" s="23" t="s">
        <v>201</v>
      </c>
      <c r="F2934" s="23" t="s">
        <v>15</v>
      </c>
      <c r="G2934" s="23" t="s">
        <v>3477</v>
      </c>
      <c r="H2934" s="23" t="s">
        <v>3541</v>
      </c>
      <c r="I2934" s="2" t="s">
        <v>16</v>
      </c>
      <c r="J2934" s="81">
        <v>82.74</v>
      </c>
      <c r="K2934" s="76">
        <v>1.875</v>
      </c>
      <c r="L2934" s="80">
        <v>0.1875</v>
      </c>
      <c r="M2934" s="78">
        <v>41900</v>
      </c>
      <c r="N2934" s="96" t="s">
        <v>4924</v>
      </c>
      <c r="O2934" s="23" t="s">
        <v>218</v>
      </c>
      <c r="P2934" s="23" t="s">
        <v>3469</v>
      </c>
      <c r="Q2934" s="23" t="s">
        <v>3473</v>
      </c>
      <c r="R2934" s="23" t="str">
        <f t="shared" si="363"/>
        <v>OK-Canadian-12N-9W-20</v>
      </c>
      <c r="S2934" s="23" t="str">
        <f t="shared" si="360"/>
        <v>12N-9W-20</v>
      </c>
      <c r="T2934" s="23" t="str">
        <f t="shared" si="361"/>
        <v>12</v>
      </c>
      <c r="U2934" s="23" t="str">
        <f t="shared" si="364"/>
        <v>N</v>
      </c>
      <c r="V2934" s="23" t="str">
        <f t="shared" si="362"/>
        <v>9</v>
      </c>
      <c r="W2934" s="23" t="str">
        <f t="shared" si="365"/>
        <v>W</v>
      </c>
      <c r="X2934" s="23" t="str">
        <f t="shared" si="366"/>
        <v>OK</v>
      </c>
      <c r="Y2934" s="184" t="str">
        <f t="shared" si="367"/>
        <v>L0009997</v>
      </c>
      <c r="Z2934" s="28"/>
      <c r="AA2934" s="28"/>
      <c r="AB2934" s="23"/>
    </row>
    <row r="2935" spans="1:28" ht="15">
      <c r="A2935" s="2" t="s">
        <v>9356</v>
      </c>
      <c r="B2935" s="23" t="s">
        <v>13</v>
      </c>
      <c r="C2935" s="2" t="s">
        <v>14</v>
      </c>
      <c r="D2935" s="23" t="s">
        <v>3050</v>
      </c>
      <c r="E2935" s="23" t="s">
        <v>201</v>
      </c>
      <c r="F2935" s="23" t="s">
        <v>15</v>
      </c>
      <c r="G2935" s="23" t="s">
        <v>3477</v>
      </c>
      <c r="H2935" s="2" t="s">
        <v>3541</v>
      </c>
      <c r="I2935" s="2" t="s">
        <v>16</v>
      </c>
      <c r="J2935" s="81">
        <v>80.97</v>
      </c>
      <c r="K2935" s="76">
        <v>1.25</v>
      </c>
      <c r="L2935" s="80">
        <v>0.1875</v>
      </c>
      <c r="M2935" s="82">
        <v>41902</v>
      </c>
      <c r="N2935" s="96" t="s">
        <v>4925</v>
      </c>
      <c r="O2935" s="23" t="s">
        <v>218</v>
      </c>
      <c r="P2935" s="23" t="s">
        <v>3469</v>
      </c>
      <c r="Q2935" s="23" t="s">
        <v>3473</v>
      </c>
      <c r="R2935" s="23" t="str">
        <f t="shared" si="363"/>
        <v>OK-Canadian-12N-9W-20</v>
      </c>
      <c r="S2935" s="23" t="str">
        <f t="shared" si="360"/>
        <v>12N-9W-20</v>
      </c>
      <c r="T2935" s="23" t="str">
        <f t="shared" si="361"/>
        <v>12</v>
      </c>
      <c r="U2935" s="23" t="str">
        <f t="shared" si="364"/>
        <v>N</v>
      </c>
      <c r="V2935" s="23" t="str">
        <f t="shared" si="362"/>
        <v>9</v>
      </c>
      <c r="W2935" s="23" t="str">
        <f t="shared" si="365"/>
        <v>W</v>
      </c>
      <c r="X2935" s="23" t="str">
        <f t="shared" si="366"/>
        <v>OK</v>
      </c>
      <c r="Y2935" s="184" t="str">
        <f t="shared" si="367"/>
        <v>L0009998</v>
      </c>
      <c r="Z2935" s="28"/>
      <c r="AA2935" s="28"/>
      <c r="AB2935" s="23"/>
    </row>
    <row r="2936" spans="1:28" ht="15">
      <c r="A2936" s="23" t="s">
        <v>9357</v>
      </c>
      <c r="B2936" s="23" t="s">
        <v>13</v>
      </c>
      <c r="C2936" s="2" t="s">
        <v>14</v>
      </c>
      <c r="D2936" s="23" t="s">
        <v>3051</v>
      </c>
      <c r="E2936" s="2" t="s">
        <v>506</v>
      </c>
      <c r="F2936" s="23" t="s">
        <v>15</v>
      </c>
      <c r="G2936" s="23" t="s">
        <v>3477</v>
      </c>
      <c r="H2936" s="23" t="s">
        <v>3544</v>
      </c>
      <c r="I2936" s="2" t="s">
        <v>16</v>
      </c>
      <c r="J2936" s="81">
        <v>73.209999999999994</v>
      </c>
      <c r="K2936" s="76">
        <v>2.1111110000000002</v>
      </c>
      <c r="L2936" s="80">
        <v>0.1875</v>
      </c>
      <c r="M2936" s="82">
        <v>41847</v>
      </c>
      <c r="N2936" s="96" t="s">
        <v>4311</v>
      </c>
      <c r="O2936" s="23" t="s">
        <v>242</v>
      </c>
      <c r="P2936" s="23" t="s">
        <v>3469</v>
      </c>
      <c r="Q2936" s="23" t="s">
        <v>3473</v>
      </c>
      <c r="R2936" s="23" t="str">
        <f t="shared" si="363"/>
        <v>OK-Canadian-12N-9W-15</v>
      </c>
      <c r="S2936" s="23" t="str">
        <f t="shared" si="360"/>
        <v>12N-9W-15</v>
      </c>
      <c r="T2936" s="23" t="str">
        <f t="shared" si="361"/>
        <v>12</v>
      </c>
      <c r="U2936" s="23" t="str">
        <f t="shared" si="364"/>
        <v>N</v>
      </c>
      <c r="V2936" s="23" t="str">
        <f t="shared" si="362"/>
        <v>9</v>
      </c>
      <c r="W2936" s="23" t="str">
        <f t="shared" si="365"/>
        <v>W</v>
      </c>
      <c r="X2936" s="23" t="str">
        <f t="shared" si="366"/>
        <v>OK</v>
      </c>
      <c r="Y2936" s="184" t="str">
        <f t="shared" si="367"/>
        <v>L0009999</v>
      </c>
      <c r="Z2936" s="28"/>
      <c r="AA2936" s="28"/>
      <c r="AB2936" s="23"/>
    </row>
    <row r="2937" spans="1:28" ht="15">
      <c r="A2937" s="2" t="s">
        <v>9358</v>
      </c>
      <c r="B2937" s="23" t="s">
        <v>13</v>
      </c>
      <c r="C2937" s="2" t="s">
        <v>14</v>
      </c>
      <c r="D2937" s="23" t="s">
        <v>3052</v>
      </c>
      <c r="E2937" s="23" t="s">
        <v>201</v>
      </c>
      <c r="F2937" s="2" t="s">
        <v>15</v>
      </c>
      <c r="G2937" s="23" t="s">
        <v>3477</v>
      </c>
      <c r="H2937" s="23" t="s">
        <v>3541</v>
      </c>
      <c r="I2937" s="2" t="s">
        <v>16</v>
      </c>
      <c r="J2937" s="75">
        <v>75.98</v>
      </c>
      <c r="K2937" s="76">
        <v>1.25</v>
      </c>
      <c r="L2937" s="77">
        <v>0.1875</v>
      </c>
      <c r="M2937" s="82">
        <v>42386</v>
      </c>
      <c r="N2937" s="96" t="s">
        <v>4929</v>
      </c>
      <c r="O2937" s="2" t="s">
        <v>218</v>
      </c>
      <c r="P2937" s="2" t="s">
        <v>3469</v>
      </c>
      <c r="Q2937" s="2" t="s">
        <v>3473</v>
      </c>
      <c r="R2937" s="23" t="str">
        <f t="shared" si="363"/>
        <v>OK-Canadian-12N-9W-20</v>
      </c>
      <c r="S2937" s="23" t="str">
        <f t="shared" si="360"/>
        <v>12N-9W-20</v>
      </c>
      <c r="T2937" s="23" t="str">
        <f t="shared" si="361"/>
        <v>12</v>
      </c>
      <c r="U2937" s="23" t="str">
        <f t="shared" si="364"/>
        <v>N</v>
      </c>
      <c r="V2937" s="23" t="str">
        <f t="shared" si="362"/>
        <v>9</v>
      </c>
      <c r="W2937" s="23" t="str">
        <f t="shared" si="365"/>
        <v>W</v>
      </c>
      <c r="X2937" s="23" t="str">
        <f t="shared" si="366"/>
        <v>OK</v>
      </c>
      <c r="Y2937" s="184" t="str">
        <f t="shared" si="367"/>
        <v>L0010000</v>
      </c>
      <c r="Z2937" s="1"/>
      <c r="AA2937" s="1"/>
      <c r="AB2937" s="2"/>
    </row>
    <row r="2938" spans="1:28" ht="15">
      <c r="A2938" s="2" t="s">
        <v>9359</v>
      </c>
      <c r="B2938" s="23" t="s">
        <v>13</v>
      </c>
      <c r="C2938" s="2" t="s">
        <v>14</v>
      </c>
      <c r="D2938" s="23" t="s">
        <v>3053</v>
      </c>
      <c r="E2938" s="2" t="s">
        <v>723</v>
      </c>
      <c r="F2938" s="2" t="s">
        <v>15</v>
      </c>
      <c r="G2938" s="23" t="s">
        <v>3477</v>
      </c>
      <c r="H2938" s="23" t="s">
        <v>3541</v>
      </c>
      <c r="I2938" s="2" t="s">
        <v>16</v>
      </c>
      <c r="J2938" s="75">
        <v>158.65</v>
      </c>
      <c r="K2938" s="76">
        <v>69.757402999999996</v>
      </c>
      <c r="L2938" s="77">
        <v>0.125</v>
      </c>
      <c r="M2938" s="82">
        <v>15102</v>
      </c>
      <c r="N2938" s="96" t="s">
        <v>6330</v>
      </c>
      <c r="O2938" s="2" t="s">
        <v>218</v>
      </c>
      <c r="P2938" s="2" t="s">
        <v>3470</v>
      </c>
      <c r="Q2938" s="2" t="s">
        <v>3474</v>
      </c>
      <c r="R2938" s="23" t="str">
        <f t="shared" si="363"/>
        <v>OK-Canadian- 12N - 9W -20</v>
      </c>
      <c r="S2938" s="23" t="str">
        <f t="shared" si="360"/>
        <v xml:space="preserve"> 12N - 9W -20</v>
      </c>
      <c r="T2938" s="23" t="str">
        <f t="shared" si="361"/>
        <v/>
      </c>
      <c r="U2938" s="23" t="str">
        <f t="shared" si="364"/>
        <v xml:space="preserve"> </v>
      </c>
      <c r="V2938" s="23" t="str">
        <f t="shared" si="362"/>
        <v/>
      </c>
      <c r="W2938" s="23" t="str">
        <f t="shared" si="365"/>
        <v xml:space="preserve"> </v>
      </c>
      <c r="X2938" s="23" t="str">
        <f t="shared" si="366"/>
        <v>OK</v>
      </c>
      <c r="Y2938" s="184" t="str">
        <f t="shared" si="367"/>
        <v>L0010001</v>
      </c>
      <c r="Z2938" s="1"/>
      <c r="AA2938" s="1"/>
      <c r="AB2938" s="2"/>
    </row>
    <row r="2939" spans="1:28" ht="15">
      <c r="A2939" s="23" t="s">
        <v>9360</v>
      </c>
      <c r="B2939" s="23" t="s">
        <v>13</v>
      </c>
      <c r="C2939" s="2" t="s">
        <v>14</v>
      </c>
      <c r="D2939" s="23" t="s">
        <v>3054</v>
      </c>
      <c r="E2939" s="23" t="s">
        <v>2147</v>
      </c>
      <c r="F2939" s="2" t="s">
        <v>15</v>
      </c>
      <c r="G2939" s="23" t="s">
        <v>3477</v>
      </c>
      <c r="H2939" s="23" t="s">
        <v>3541</v>
      </c>
      <c r="I2939" s="2" t="s">
        <v>16</v>
      </c>
      <c r="J2939" s="75">
        <v>160.38</v>
      </c>
      <c r="K2939" s="76">
        <v>1.074074</v>
      </c>
      <c r="L2939" s="77">
        <v>0.125</v>
      </c>
      <c r="M2939" s="82">
        <v>12239</v>
      </c>
      <c r="N2939" s="96" t="s">
        <v>66</v>
      </c>
      <c r="O2939" s="2" t="s">
        <v>218</v>
      </c>
      <c r="P2939" s="2" t="s">
        <v>3470</v>
      </c>
      <c r="Q2939" s="2" t="s">
        <v>3474</v>
      </c>
      <c r="R2939" s="23" t="str">
        <f t="shared" si="363"/>
        <v>OK-Canadian- 12N - 9W -20</v>
      </c>
      <c r="S2939" s="23" t="str">
        <f t="shared" si="360"/>
        <v xml:space="preserve"> 12N - 9W -20</v>
      </c>
      <c r="T2939" s="23" t="str">
        <f t="shared" si="361"/>
        <v/>
      </c>
      <c r="U2939" s="23" t="str">
        <f t="shared" si="364"/>
        <v xml:space="preserve"> </v>
      </c>
      <c r="V2939" s="23" t="str">
        <f t="shared" si="362"/>
        <v/>
      </c>
      <c r="W2939" s="23" t="str">
        <f t="shared" si="365"/>
        <v xml:space="preserve"> </v>
      </c>
      <c r="X2939" s="23" t="str">
        <f t="shared" si="366"/>
        <v>OK</v>
      </c>
      <c r="Y2939" s="184" t="str">
        <f t="shared" si="367"/>
        <v>L0010002</v>
      </c>
      <c r="Z2939" s="1"/>
      <c r="AA2939" s="1"/>
      <c r="AB2939" s="2"/>
    </row>
    <row r="2940" spans="1:28" ht="15">
      <c r="A2940" s="2" t="s">
        <v>9361</v>
      </c>
      <c r="B2940" s="23" t="s">
        <v>13</v>
      </c>
      <c r="C2940" s="2" t="s">
        <v>14</v>
      </c>
      <c r="D2940" s="23" t="s">
        <v>3055</v>
      </c>
      <c r="E2940" s="23" t="s">
        <v>1502</v>
      </c>
      <c r="F2940" s="2" t="s">
        <v>15</v>
      </c>
      <c r="G2940" s="23" t="s">
        <v>3477</v>
      </c>
      <c r="H2940" s="23" t="s">
        <v>3541</v>
      </c>
      <c r="I2940" s="2" t="s">
        <v>16</v>
      </c>
      <c r="J2940" s="75">
        <v>150.61000000000001</v>
      </c>
      <c r="K2940" s="76">
        <v>2.3629628999999999</v>
      </c>
      <c r="L2940" s="77">
        <v>0.125</v>
      </c>
      <c r="M2940" s="82">
        <v>12116</v>
      </c>
      <c r="N2940" s="96" t="s">
        <v>67</v>
      </c>
      <c r="O2940" s="2" t="s">
        <v>218</v>
      </c>
      <c r="P2940" s="2" t="s">
        <v>3470</v>
      </c>
      <c r="Q2940" s="2" t="s">
        <v>3474</v>
      </c>
      <c r="R2940" s="23" t="str">
        <f t="shared" si="363"/>
        <v>OK-Canadian- 12N - 9W -20</v>
      </c>
      <c r="S2940" s="23" t="str">
        <f t="shared" si="360"/>
        <v xml:space="preserve"> 12N - 9W -20</v>
      </c>
      <c r="T2940" s="23" t="str">
        <f t="shared" si="361"/>
        <v/>
      </c>
      <c r="U2940" s="23" t="str">
        <f t="shared" si="364"/>
        <v xml:space="preserve"> </v>
      </c>
      <c r="V2940" s="23" t="str">
        <f t="shared" si="362"/>
        <v/>
      </c>
      <c r="W2940" s="23" t="str">
        <f t="shared" si="365"/>
        <v xml:space="preserve"> </v>
      </c>
      <c r="X2940" s="23" t="str">
        <f t="shared" si="366"/>
        <v>OK</v>
      </c>
      <c r="Y2940" s="184" t="str">
        <f t="shared" si="367"/>
        <v>L0010003</v>
      </c>
      <c r="Z2940" s="1"/>
      <c r="AA2940" s="1"/>
      <c r="AB2940" s="2"/>
    </row>
    <row r="2941" spans="1:28" ht="15">
      <c r="A2941" s="2" t="s">
        <v>9362</v>
      </c>
      <c r="B2941" s="23" t="s">
        <v>13</v>
      </c>
      <c r="C2941" s="2" t="s">
        <v>14</v>
      </c>
      <c r="D2941" s="23" t="s">
        <v>3056</v>
      </c>
      <c r="E2941" s="2" t="s">
        <v>1327</v>
      </c>
      <c r="F2941" s="2" t="s">
        <v>15</v>
      </c>
      <c r="G2941" s="23" t="s">
        <v>3477</v>
      </c>
      <c r="H2941" s="2" t="s">
        <v>3541</v>
      </c>
      <c r="I2941" s="2" t="s">
        <v>16</v>
      </c>
      <c r="J2941" s="81">
        <v>178.88</v>
      </c>
      <c r="K2941" s="76">
        <v>8.0555540000000008</v>
      </c>
      <c r="L2941" s="77">
        <v>0.125</v>
      </c>
      <c r="M2941" s="82">
        <v>12582</v>
      </c>
      <c r="N2941" s="96" t="s">
        <v>4930</v>
      </c>
      <c r="O2941" s="2" t="s">
        <v>218</v>
      </c>
      <c r="P2941" s="2" t="s">
        <v>3470</v>
      </c>
      <c r="Q2941" s="2" t="s">
        <v>3474</v>
      </c>
      <c r="R2941" s="23" t="str">
        <f t="shared" si="363"/>
        <v>OK-Canadian- 12N - 9W -20</v>
      </c>
      <c r="S2941" s="23" t="str">
        <f t="shared" si="360"/>
        <v xml:space="preserve"> 12N - 9W -20</v>
      </c>
      <c r="T2941" s="23" t="str">
        <f t="shared" si="361"/>
        <v/>
      </c>
      <c r="U2941" s="23" t="str">
        <f t="shared" si="364"/>
        <v xml:space="preserve"> </v>
      </c>
      <c r="V2941" s="23" t="str">
        <f t="shared" si="362"/>
        <v/>
      </c>
      <c r="W2941" s="23" t="str">
        <f t="shared" si="365"/>
        <v xml:space="preserve"> </v>
      </c>
      <c r="X2941" s="23" t="str">
        <f t="shared" si="366"/>
        <v>OK</v>
      </c>
      <c r="Y2941" s="184" t="str">
        <f t="shared" si="367"/>
        <v>L0010004</v>
      </c>
      <c r="Z2941" s="1"/>
      <c r="AA2941" s="1"/>
      <c r="AB2941" s="2"/>
    </row>
    <row r="2942" spans="1:28" ht="15">
      <c r="A2942" s="23" t="s">
        <v>9363</v>
      </c>
      <c r="B2942" s="23" t="s">
        <v>13</v>
      </c>
      <c r="C2942" s="2" t="s">
        <v>14</v>
      </c>
      <c r="D2942" s="23" t="s">
        <v>3057</v>
      </c>
      <c r="E2942" s="23" t="s">
        <v>1777</v>
      </c>
      <c r="F2942" s="2" t="s">
        <v>15</v>
      </c>
      <c r="G2942" s="23" t="s">
        <v>3479</v>
      </c>
      <c r="H2942" s="2" t="s">
        <v>3522</v>
      </c>
      <c r="I2942" s="2" t="s">
        <v>16</v>
      </c>
      <c r="J2942" s="81">
        <v>85.87</v>
      </c>
      <c r="K2942" s="76">
        <v>16.112812999999999</v>
      </c>
      <c r="L2942" s="77">
        <v>0.125</v>
      </c>
      <c r="M2942" s="82">
        <v>28981</v>
      </c>
      <c r="N2942" s="96" t="s">
        <v>6331</v>
      </c>
      <c r="O2942" s="2" t="s">
        <v>177</v>
      </c>
      <c r="P2942" s="2" t="s">
        <v>3467</v>
      </c>
      <c r="Q2942" s="2" t="s">
        <v>3474</v>
      </c>
      <c r="R2942" s="23" t="str">
        <f t="shared" si="363"/>
        <v>OK-Noble- 16N - 9W -18</v>
      </c>
      <c r="S2942" s="23" t="str">
        <f t="shared" si="360"/>
        <v xml:space="preserve"> 16N - 9W -18</v>
      </c>
      <c r="T2942" s="23" t="str">
        <f t="shared" si="361"/>
        <v/>
      </c>
      <c r="U2942" s="23" t="str">
        <f t="shared" si="364"/>
        <v xml:space="preserve"> </v>
      </c>
      <c r="V2942" s="23" t="str">
        <f t="shared" si="362"/>
        <v/>
      </c>
      <c r="W2942" s="23" t="str">
        <f t="shared" si="365"/>
        <v xml:space="preserve"> </v>
      </c>
      <c r="X2942" s="23" t="str">
        <f t="shared" si="366"/>
        <v>OK</v>
      </c>
      <c r="Y2942" s="184" t="str">
        <f t="shared" si="367"/>
        <v>L0010005</v>
      </c>
      <c r="Z2942" s="1"/>
      <c r="AA2942" s="1"/>
      <c r="AB2942" s="2"/>
    </row>
    <row r="2943" spans="1:28" ht="15">
      <c r="A2943" s="2" t="s">
        <v>9364</v>
      </c>
      <c r="B2943" s="23" t="s">
        <v>13</v>
      </c>
      <c r="C2943" s="2" t="s">
        <v>14</v>
      </c>
      <c r="D2943" s="23" t="s">
        <v>3058</v>
      </c>
      <c r="E2943" s="2" t="s">
        <v>354</v>
      </c>
      <c r="F2943" s="23" t="s">
        <v>15</v>
      </c>
      <c r="G2943" s="23" t="s">
        <v>3479</v>
      </c>
      <c r="H2943" s="79" t="s">
        <v>3522</v>
      </c>
      <c r="I2943" s="2" t="s">
        <v>16</v>
      </c>
      <c r="J2943" s="81">
        <v>82.22</v>
      </c>
      <c r="K2943" s="76">
        <v>9.7525890000000004</v>
      </c>
      <c r="L2943" s="80">
        <v>0.125</v>
      </c>
      <c r="M2943" s="82">
        <v>25972</v>
      </c>
      <c r="N2943" s="96" t="s">
        <v>4931</v>
      </c>
      <c r="O2943" s="23" t="s">
        <v>177</v>
      </c>
      <c r="P2943" s="23" t="s">
        <v>3467</v>
      </c>
      <c r="Q2943" s="23" t="s">
        <v>3474</v>
      </c>
      <c r="R2943" s="23" t="str">
        <f t="shared" si="363"/>
        <v>OK-Noble- 16N - 9W -18</v>
      </c>
      <c r="S2943" s="23" t="str">
        <f t="shared" si="360"/>
        <v xml:space="preserve"> 16N - 9W -18</v>
      </c>
      <c r="T2943" s="23" t="str">
        <f t="shared" si="361"/>
        <v/>
      </c>
      <c r="U2943" s="23" t="str">
        <f t="shared" si="364"/>
        <v xml:space="preserve"> </v>
      </c>
      <c r="V2943" s="23" t="str">
        <f t="shared" si="362"/>
        <v/>
      </c>
      <c r="W2943" s="23" t="str">
        <f t="shared" si="365"/>
        <v xml:space="preserve"> </v>
      </c>
      <c r="X2943" s="23" t="str">
        <f t="shared" si="366"/>
        <v>OK</v>
      </c>
      <c r="Y2943" s="184" t="str">
        <f t="shared" si="367"/>
        <v>L0010006</v>
      </c>
      <c r="Z2943" s="28"/>
      <c r="AA2943" s="28"/>
      <c r="AB2943" s="23"/>
    </row>
    <row r="2944" spans="1:28" ht="15">
      <c r="A2944" s="2" t="s">
        <v>9365</v>
      </c>
      <c r="B2944" s="23" t="s">
        <v>13</v>
      </c>
      <c r="C2944" s="2" t="s">
        <v>14</v>
      </c>
      <c r="D2944" s="23" t="s">
        <v>3059</v>
      </c>
      <c r="E2944" s="23" t="s">
        <v>2692</v>
      </c>
      <c r="F2944" s="23" t="s">
        <v>15</v>
      </c>
      <c r="G2944" s="23" t="s">
        <v>3477</v>
      </c>
      <c r="H2944" s="23" t="s">
        <v>3526</v>
      </c>
      <c r="I2944" s="2" t="s">
        <v>16</v>
      </c>
      <c r="J2944" s="81">
        <v>80.099999999999994</v>
      </c>
      <c r="K2944" s="76">
        <v>5.6666695000000002</v>
      </c>
      <c r="L2944" s="80">
        <v>0.1875</v>
      </c>
      <c r="M2944" s="82">
        <v>41936</v>
      </c>
      <c r="N2944" s="96" t="s">
        <v>6332</v>
      </c>
      <c r="O2944" s="23" t="s">
        <v>1571</v>
      </c>
      <c r="P2944" s="23" t="s">
        <v>3469</v>
      </c>
      <c r="Q2944" s="23" t="s">
        <v>3473</v>
      </c>
      <c r="R2944" s="23" t="str">
        <f t="shared" si="363"/>
        <v>OK-Canadian-12N-9W-36</v>
      </c>
      <c r="S2944" s="23" t="str">
        <f t="shared" si="360"/>
        <v>12N-9W-36</v>
      </c>
      <c r="T2944" s="23" t="str">
        <f t="shared" si="361"/>
        <v>12</v>
      </c>
      <c r="U2944" s="23" t="str">
        <f t="shared" si="364"/>
        <v>N</v>
      </c>
      <c r="V2944" s="23" t="str">
        <f t="shared" si="362"/>
        <v>9</v>
      </c>
      <c r="W2944" s="23" t="str">
        <f t="shared" si="365"/>
        <v>W</v>
      </c>
      <c r="X2944" s="23" t="str">
        <f t="shared" si="366"/>
        <v>OK</v>
      </c>
      <c r="Y2944" s="184" t="str">
        <f t="shared" si="367"/>
        <v>L0010007</v>
      </c>
      <c r="Z2944" s="28"/>
      <c r="AA2944" s="28"/>
      <c r="AB2944" s="23"/>
    </row>
    <row r="2945" spans="1:28" ht="15">
      <c r="A2945" s="23" t="s">
        <v>9366</v>
      </c>
      <c r="B2945" s="23" t="s">
        <v>13</v>
      </c>
      <c r="C2945" s="2" t="s">
        <v>14</v>
      </c>
      <c r="D2945" s="23" t="s">
        <v>3060</v>
      </c>
      <c r="E2945" s="23" t="s">
        <v>3188</v>
      </c>
      <c r="F2945" s="23" t="s">
        <v>15</v>
      </c>
      <c r="G2945" s="23" t="s">
        <v>3479</v>
      </c>
      <c r="H2945" s="23" t="s">
        <v>3541</v>
      </c>
      <c r="I2945" s="2" t="s">
        <v>16</v>
      </c>
      <c r="J2945" s="81">
        <v>78.97</v>
      </c>
      <c r="K2945" s="76">
        <v>0.71430000000000005</v>
      </c>
      <c r="L2945" s="80">
        <v>0.125</v>
      </c>
      <c r="M2945" s="82">
        <v>42420</v>
      </c>
      <c r="N2945" s="96" t="s">
        <v>4932</v>
      </c>
      <c r="O2945" s="23" t="s">
        <v>218</v>
      </c>
      <c r="P2945" s="23" t="s">
        <v>3469</v>
      </c>
      <c r="Q2945" s="23" t="s">
        <v>3473</v>
      </c>
      <c r="R2945" s="23" t="str">
        <f t="shared" si="363"/>
        <v>OK-Noble-12N-9W-20</v>
      </c>
      <c r="S2945" s="23" t="str">
        <f t="shared" si="360"/>
        <v>12N-9W-20</v>
      </c>
      <c r="T2945" s="23" t="str">
        <f t="shared" si="361"/>
        <v>12</v>
      </c>
      <c r="U2945" s="23" t="str">
        <f t="shared" si="364"/>
        <v>N</v>
      </c>
      <c r="V2945" s="23" t="str">
        <f t="shared" si="362"/>
        <v>9</v>
      </c>
      <c r="W2945" s="23" t="str">
        <f t="shared" si="365"/>
        <v>W</v>
      </c>
      <c r="X2945" s="23" t="str">
        <f t="shared" si="366"/>
        <v>OK</v>
      </c>
      <c r="Y2945" s="184" t="str">
        <f t="shared" si="367"/>
        <v>L0010008</v>
      </c>
      <c r="Z2945" s="28"/>
      <c r="AA2945" s="28"/>
      <c r="AB2945" s="23"/>
    </row>
    <row r="2946" spans="1:28" ht="15">
      <c r="A2946" s="2" t="s">
        <v>9367</v>
      </c>
      <c r="B2946" s="23" t="s">
        <v>13</v>
      </c>
      <c r="C2946" s="2" t="s">
        <v>14</v>
      </c>
      <c r="D2946" s="23" t="s">
        <v>3061</v>
      </c>
      <c r="E2946" s="23" t="s">
        <v>1274</v>
      </c>
      <c r="F2946" s="23" t="s">
        <v>15</v>
      </c>
      <c r="G2946" s="23" t="s">
        <v>3479</v>
      </c>
      <c r="H2946" s="79" t="s">
        <v>3541</v>
      </c>
      <c r="I2946" s="2" t="s">
        <v>16</v>
      </c>
      <c r="J2946" s="81">
        <v>57.86</v>
      </c>
      <c r="K2946" s="76">
        <v>26.458200000000001</v>
      </c>
      <c r="L2946" s="80">
        <v>0.1875</v>
      </c>
      <c r="M2946" s="78">
        <v>41738</v>
      </c>
      <c r="N2946" s="96" t="s">
        <v>6333</v>
      </c>
      <c r="O2946" s="23" t="s">
        <v>218</v>
      </c>
      <c r="P2946" s="23" t="s">
        <v>3469</v>
      </c>
      <c r="Q2946" s="23" t="s">
        <v>3473</v>
      </c>
      <c r="R2946" s="23" t="str">
        <f t="shared" si="363"/>
        <v>OK-Noble-12N-9W-20</v>
      </c>
      <c r="S2946" s="23" t="str">
        <f t="shared" si="360"/>
        <v>12N-9W-20</v>
      </c>
      <c r="T2946" s="23" t="str">
        <f t="shared" si="361"/>
        <v>12</v>
      </c>
      <c r="U2946" s="23" t="str">
        <f t="shared" si="364"/>
        <v>N</v>
      </c>
      <c r="V2946" s="23" t="str">
        <f t="shared" si="362"/>
        <v>9</v>
      </c>
      <c r="W2946" s="23" t="str">
        <f t="shared" si="365"/>
        <v>W</v>
      </c>
      <c r="X2946" s="23" t="str">
        <f t="shared" si="366"/>
        <v>OK</v>
      </c>
      <c r="Y2946" s="184" t="str">
        <f t="shared" si="367"/>
        <v>L0010009</v>
      </c>
      <c r="Z2946" s="28"/>
      <c r="AA2946" s="28"/>
      <c r="AB2946" s="23"/>
    </row>
    <row r="2947" spans="1:28" ht="15">
      <c r="A2947" s="2" t="s">
        <v>9368</v>
      </c>
      <c r="B2947" s="23" t="s">
        <v>13</v>
      </c>
      <c r="C2947" s="2" t="s">
        <v>14</v>
      </c>
      <c r="D2947" s="23" t="s">
        <v>159</v>
      </c>
      <c r="E2947" s="23" t="s">
        <v>2864</v>
      </c>
      <c r="F2947" s="23" t="s">
        <v>15</v>
      </c>
      <c r="G2947" s="23" t="s">
        <v>3477</v>
      </c>
      <c r="H2947" s="79" t="s">
        <v>3526</v>
      </c>
      <c r="I2947" s="2" t="s">
        <v>16</v>
      </c>
      <c r="J2947" s="81">
        <v>275.43</v>
      </c>
      <c r="K2947" s="76">
        <v>5.578125</v>
      </c>
      <c r="L2947" s="80">
        <v>0.125</v>
      </c>
      <c r="M2947" s="82">
        <v>41929</v>
      </c>
      <c r="N2947" s="96" t="s">
        <v>4312</v>
      </c>
      <c r="O2947" s="23" t="s">
        <v>1571</v>
      </c>
      <c r="P2947" s="23" t="s">
        <v>3469</v>
      </c>
      <c r="Q2947" s="23" t="s">
        <v>3473</v>
      </c>
      <c r="R2947" s="23" t="str">
        <f t="shared" si="363"/>
        <v>OK-Canadian-12N-9W-36</v>
      </c>
      <c r="S2947" s="23" t="str">
        <f t="shared" si="360"/>
        <v>12N-9W-36</v>
      </c>
      <c r="T2947" s="23" t="str">
        <f t="shared" si="361"/>
        <v>12</v>
      </c>
      <c r="U2947" s="23" t="str">
        <f t="shared" si="364"/>
        <v>N</v>
      </c>
      <c r="V2947" s="23" t="str">
        <f t="shared" si="362"/>
        <v>9</v>
      </c>
      <c r="W2947" s="23" t="str">
        <f t="shared" si="365"/>
        <v>W</v>
      </c>
      <c r="X2947" s="23" t="str">
        <f t="shared" si="366"/>
        <v>OK</v>
      </c>
      <c r="Y2947" s="184" t="str">
        <f t="shared" si="367"/>
        <v>L0010010</v>
      </c>
      <c r="Z2947" s="28"/>
      <c r="AA2947" s="28"/>
      <c r="AB2947" s="23"/>
    </row>
    <row r="2948" spans="1:28" ht="15">
      <c r="A2948" s="23" t="s">
        <v>9369</v>
      </c>
      <c r="B2948" s="23" t="s">
        <v>13</v>
      </c>
      <c r="C2948" s="2" t="s">
        <v>14</v>
      </c>
      <c r="D2948" s="23" t="s">
        <v>3062</v>
      </c>
      <c r="E2948" s="2" t="s">
        <v>1177</v>
      </c>
      <c r="F2948" s="23" t="s">
        <v>15</v>
      </c>
      <c r="G2948" s="23" t="s">
        <v>3477</v>
      </c>
      <c r="H2948" s="2" t="s">
        <v>3526</v>
      </c>
      <c r="I2948" s="2" t="s">
        <v>16</v>
      </c>
      <c r="J2948" s="81">
        <v>40.42</v>
      </c>
      <c r="K2948" s="76">
        <v>17</v>
      </c>
      <c r="L2948" s="80">
        <v>0.2</v>
      </c>
      <c r="M2948" s="82">
        <v>41935</v>
      </c>
      <c r="N2948" s="96" t="s">
        <v>4313</v>
      </c>
      <c r="O2948" s="23" t="s">
        <v>1571</v>
      </c>
      <c r="P2948" s="23" t="s">
        <v>3469</v>
      </c>
      <c r="Q2948" s="23" t="s">
        <v>3473</v>
      </c>
      <c r="R2948" s="23" t="str">
        <f t="shared" si="363"/>
        <v>OK-Canadian-12N-9W-36</v>
      </c>
      <c r="S2948" s="23" t="str">
        <f t="shared" si="360"/>
        <v>12N-9W-36</v>
      </c>
      <c r="T2948" s="23" t="str">
        <f t="shared" si="361"/>
        <v>12</v>
      </c>
      <c r="U2948" s="23" t="str">
        <f t="shared" si="364"/>
        <v>N</v>
      </c>
      <c r="V2948" s="23" t="str">
        <f t="shared" si="362"/>
        <v>9</v>
      </c>
      <c r="W2948" s="23" t="str">
        <f t="shared" si="365"/>
        <v>W</v>
      </c>
      <c r="X2948" s="23" t="str">
        <f t="shared" si="366"/>
        <v>OK</v>
      </c>
      <c r="Y2948" s="184" t="str">
        <f t="shared" si="367"/>
        <v>L0010011</v>
      </c>
      <c r="Z2948" s="28"/>
      <c r="AA2948" s="28"/>
      <c r="AB2948" s="23"/>
    </row>
    <row r="2949" spans="1:28" ht="15">
      <c r="A2949" s="2" t="s">
        <v>9370</v>
      </c>
      <c r="B2949" s="23" t="s">
        <v>13</v>
      </c>
      <c r="C2949" s="2" t="s">
        <v>14</v>
      </c>
      <c r="D2949" s="23" t="s">
        <v>3064</v>
      </c>
      <c r="E2949" s="23" t="s">
        <v>2147</v>
      </c>
      <c r="F2949" s="23" t="s">
        <v>15</v>
      </c>
      <c r="G2949" s="23" t="s">
        <v>3477</v>
      </c>
      <c r="H2949" s="79" t="s">
        <v>3544</v>
      </c>
      <c r="I2949" s="2" t="s">
        <v>16</v>
      </c>
      <c r="J2949" s="81">
        <v>18.72</v>
      </c>
      <c r="K2949" s="76">
        <v>0.5</v>
      </c>
      <c r="L2949" s="80">
        <v>0.2</v>
      </c>
      <c r="M2949" s="82">
        <v>42430</v>
      </c>
      <c r="N2949" s="96" t="s">
        <v>4933</v>
      </c>
      <c r="O2949" s="23" t="s">
        <v>242</v>
      </c>
      <c r="P2949" s="23" t="s">
        <v>3469</v>
      </c>
      <c r="Q2949" s="23" t="s">
        <v>3473</v>
      </c>
      <c r="R2949" s="23" t="str">
        <f t="shared" si="363"/>
        <v>OK-Canadian-12N-9W-15</v>
      </c>
      <c r="S2949" s="23" t="str">
        <f t="shared" si="360"/>
        <v>12N-9W-15</v>
      </c>
      <c r="T2949" s="23" t="str">
        <f t="shared" si="361"/>
        <v>12</v>
      </c>
      <c r="U2949" s="23" t="str">
        <f t="shared" si="364"/>
        <v>N</v>
      </c>
      <c r="V2949" s="23" t="str">
        <f t="shared" si="362"/>
        <v>9</v>
      </c>
      <c r="W2949" s="23" t="str">
        <f t="shared" si="365"/>
        <v>W</v>
      </c>
      <c r="X2949" s="23" t="str">
        <f t="shared" si="366"/>
        <v>OK</v>
      </c>
      <c r="Y2949" s="184" t="str">
        <f t="shared" si="367"/>
        <v>L0010012</v>
      </c>
      <c r="Z2949" s="28"/>
      <c r="AA2949" s="28"/>
      <c r="AB2949" s="23"/>
    </row>
    <row r="2950" spans="1:28" ht="15">
      <c r="A2950" s="2" t="s">
        <v>9371</v>
      </c>
      <c r="B2950" s="23" t="s">
        <v>13</v>
      </c>
      <c r="C2950" s="2" t="s">
        <v>14</v>
      </c>
      <c r="D2950" s="23" t="s">
        <v>3065</v>
      </c>
      <c r="E2950" s="23" t="s">
        <v>3126</v>
      </c>
      <c r="F2950" s="23" t="s">
        <v>15</v>
      </c>
      <c r="G2950" s="23" t="s">
        <v>3477</v>
      </c>
      <c r="H2950" s="79" t="s">
        <v>3526</v>
      </c>
      <c r="I2950" s="2" t="s">
        <v>16</v>
      </c>
      <c r="J2950" s="81">
        <v>162.30000000000001</v>
      </c>
      <c r="K2950" s="76">
        <v>11.33305</v>
      </c>
      <c r="L2950" s="80">
        <v>0.125</v>
      </c>
      <c r="M2950" s="78">
        <v>41953</v>
      </c>
      <c r="N2950" s="96" t="s">
        <v>4934</v>
      </c>
      <c r="O2950" s="23" t="s">
        <v>1571</v>
      </c>
      <c r="P2950" s="23" t="s">
        <v>3469</v>
      </c>
      <c r="Q2950" s="23" t="s">
        <v>3473</v>
      </c>
      <c r="R2950" s="23" t="str">
        <f t="shared" si="363"/>
        <v>OK-Canadian-12N-9W-36</v>
      </c>
      <c r="S2950" s="23" t="str">
        <f t="shared" si="360"/>
        <v>12N-9W-36</v>
      </c>
      <c r="T2950" s="23" t="str">
        <f t="shared" si="361"/>
        <v>12</v>
      </c>
      <c r="U2950" s="23" t="str">
        <f t="shared" si="364"/>
        <v>N</v>
      </c>
      <c r="V2950" s="23" t="str">
        <f t="shared" si="362"/>
        <v>9</v>
      </c>
      <c r="W2950" s="23" t="str">
        <f t="shared" si="365"/>
        <v>W</v>
      </c>
      <c r="X2950" s="23" t="str">
        <f t="shared" si="366"/>
        <v>OK</v>
      </c>
      <c r="Y2950" s="184" t="str">
        <f t="shared" si="367"/>
        <v>L0010013</v>
      </c>
      <c r="Z2950" s="28"/>
      <c r="AA2950" s="28"/>
      <c r="AB2950" s="23"/>
    </row>
    <row r="2951" spans="1:28" ht="15">
      <c r="A2951" s="23" t="s">
        <v>9372</v>
      </c>
      <c r="B2951" s="23" t="s">
        <v>13</v>
      </c>
      <c r="C2951" s="2" t="s">
        <v>14</v>
      </c>
      <c r="D2951" s="23" t="s">
        <v>3066</v>
      </c>
      <c r="E2951" s="23" t="s">
        <v>3126</v>
      </c>
      <c r="F2951" s="23" t="s">
        <v>15</v>
      </c>
      <c r="G2951" s="23" t="s">
        <v>3477</v>
      </c>
      <c r="H2951" s="79" t="s">
        <v>3526</v>
      </c>
      <c r="I2951" s="2" t="s">
        <v>16</v>
      </c>
      <c r="J2951" s="81">
        <v>272.24</v>
      </c>
      <c r="K2951" s="76">
        <v>1.859375</v>
      </c>
      <c r="L2951" s="80">
        <v>0.1875</v>
      </c>
      <c r="M2951" s="82">
        <v>41949</v>
      </c>
      <c r="N2951" s="96" t="s">
        <v>4935</v>
      </c>
      <c r="O2951" s="23" t="s">
        <v>1571</v>
      </c>
      <c r="P2951" s="23" t="s">
        <v>3469</v>
      </c>
      <c r="Q2951" s="23" t="s">
        <v>3473</v>
      </c>
      <c r="R2951" s="23" t="str">
        <f t="shared" si="363"/>
        <v>OK-Canadian-12N-9W-36</v>
      </c>
      <c r="S2951" s="23" t="str">
        <f t="shared" si="360"/>
        <v>12N-9W-36</v>
      </c>
      <c r="T2951" s="23" t="str">
        <f t="shared" si="361"/>
        <v>12</v>
      </c>
      <c r="U2951" s="23" t="str">
        <f t="shared" si="364"/>
        <v>N</v>
      </c>
      <c r="V2951" s="23" t="str">
        <f t="shared" si="362"/>
        <v>9</v>
      </c>
      <c r="W2951" s="23" t="str">
        <f t="shared" si="365"/>
        <v>W</v>
      </c>
      <c r="X2951" s="23" t="str">
        <f t="shared" si="366"/>
        <v>OK</v>
      </c>
      <c r="Y2951" s="184" t="str">
        <f t="shared" si="367"/>
        <v>L0010014</v>
      </c>
      <c r="Z2951" s="28"/>
      <c r="AA2951" s="28"/>
      <c r="AB2951" s="23"/>
    </row>
    <row r="2952" spans="1:28" ht="15">
      <c r="A2952" s="2" t="s">
        <v>9373</v>
      </c>
      <c r="B2952" s="23" t="s">
        <v>13</v>
      </c>
      <c r="C2952" s="2" t="s">
        <v>14</v>
      </c>
      <c r="D2952" s="23" t="s">
        <v>3067</v>
      </c>
      <c r="E2952" s="23" t="s">
        <v>2207</v>
      </c>
      <c r="F2952" s="23" t="s">
        <v>15</v>
      </c>
      <c r="G2952" s="23" t="s">
        <v>3477</v>
      </c>
      <c r="H2952" s="23" t="s">
        <v>3526</v>
      </c>
      <c r="I2952" s="2" t="s">
        <v>16</v>
      </c>
      <c r="J2952" s="81">
        <v>248.2</v>
      </c>
      <c r="K2952" s="76">
        <v>1.7</v>
      </c>
      <c r="L2952" s="80">
        <v>0.1875</v>
      </c>
      <c r="M2952" s="82">
        <v>41938</v>
      </c>
      <c r="N2952" s="96" t="s">
        <v>6334</v>
      </c>
      <c r="O2952" s="23" t="s">
        <v>1571</v>
      </c>
      <c r="P2952" s="23" t="s">
        <v>3469</v>
      </c>
      <c r="Q2952" s="23" t="s">
        <v>3473</v>
      </c>
      <c r="R2952" s="23" t="str">
        <f t="shared" si="363"/>
        <v>OK-Canadian-12N-9W-36</v>
      </c>
      <c r="S2952" s="23" t="str">
        <f t="shared" ref="S2952:S3015" si="368">_xlfn.TEXTAFTER(R2952,"-",2,1,0,"ERROR")</f>
        <v>12N-9W-36</v>
      </c>
      <c r="T2952" s="23" t="str">
        <f t="shared" ref="T2952:T3015" si="369">_xlfn.TEXTBEFORE(P2952,U2952)</f>
        <v>12</v>
      </c>
      <c r="U2952" s="23" t="str">
        <f t="shared" si="364"/>
        <v>N</v>
      </c>
      <c r="V2952" s="23" t="str">
        <f t="shared" ref="V2952:V3015" si="370">_xlfn.TEXTBEFORE(Q2952,W2952)</f>
        <v>9</v>
      </c>
      <c r="W2952" s="23" t="str">
        <f t="shared" si="365"/>
        <v>W</v>
      </c>
      <c r="X2952" s="23" t="str">
        <f t="shared" si="366"/>
        <v>OK</v>
      </c>
      <c r="Y2952" s="184" t="str">
        <f t="shared" si="367"/>
        <v>L0010015</v>
      </c>
      <c r="Z2952" s="28"/>
      <c r="AA2952" s="28"/>
      <c r="AB2952" s="23"/>
    </row>
    <row r="2953" spans="1:28" ht="15">
      <c r="A2953" s="2" t="s">
        <v>9374</v>
      </c>
      <c r="B2953" s="23" t="s">
        <v>13</v>
      </c>
      <c r="C2953" s="2" t="s">
        <v>14</v>
      </c>
      <c r="D2953" s="23" t="s">
        <v>3068</v>
      </c>
      <c r="E2953" s="23" t="s">
        <v>1502</v>
      </c>
      <c r="F2953" s="23" t="s">
        <v>15</v>
      </c>
      <c r="G2953" s="23" t="s">
        <v>3479</v>
      </c>
      <c r="H2953" s="23" t="s">
        <v>3541</v>
      </c>
      <c r="I2953" s="2" t="s">
        <v>16</v>
      </c>
      <c r="J2953" s="81">
        <v>1.87</v>
      </c>
      <c r="K2953" s="76">
        <v>0.23335</v>
      </c>
      <c r="L2953" s="80">
        <v>0.1875</v>
      </c>
      <c r="M2953" s="82">
        <v>42436</v>
      </c>
      <c r="N2953" s="96" t="s">
        <v>4936</v>
      </c>
      <c r="O2953" s="23" t="s">
        <v>218</v>
      </c>
      <c r="P2953" s="23" t="s">
        <v>3469</v>
      </c>
      <c r="Q2953" s="23" t="s">
        <v>3473</v>
      </c>
      <c r="R2953" s="23" t="str">
        <f t="shared" ref="R2953:R3016" si="371">_xlfn.TEXTJOIN("-",TRUE,F2953,G2953,P2953,Q2953,O2953)</f>
        <v>OK-Noble-12N-9W-20</v>
      </c>
      <c r="S2953" s="23" t="str">
        <f t="shared" si="368"/>
        <v>12N-9W-20</v>
      </c>
      <c r="T2953" s="23" t="str">
        <f t="shared" si="369"/>
        <v>12</v>
      </c>
      <c r="U2953" s="23" t="str">
        <f t="shared" ref="U2953:U3016" si="372">RIGHT(P2953,1)</f>
        <v>N</v>
      </c>
      <c r="V2953" s="23" t="str">
        <f t="shared" si="370"/>
        <v>9</v>
      </c>
      <c r="W2953" s="23" t="str">
        <f t="shared" ref="W2953:W3016" si="373">RIGHT(Q2953,1)</f>
        <v>W</v>
      </c>
      <c r="X2953" s="23" t="str">
        <f t="shared" ref="X2953:X3016" si="374">LEFT(A2953,2)</f>
        <v>OK</v>
      </c>
      <c r="Y2953" s="184" t="str">
        <f t="shared" ref="Y2953:Y3016" si="375">MID(A2953,4,8)</f>
        <v>L0010016</v>
      </c>
      <c r="Z2953" s="28"/>
      <c r="AA2953" s="28"/>
      <c r="AB2953" s="23"/>
    </row>
    <row r="2954" spans="1:28" ht="15">
      <c r="A2954" s="23" t="s">
        <v>9375</v>
      </c>
      <c r="B2954" s="23" t="s">
        <v>13</v>
      </c>
      <c r="C2954" s="2" t="s">
        <v>14</v>
      </c>
      <c r="D2954" s="23" t="s">
        <v>3069</v>
      </c>
      <c r="E2954" s="2" t="s">
        <v>1396</v>
      </c>
      <c r="F2954" s="23" t="s">
        <v>15</v>
      </c>
      <c r="G2954" s="23" t="s">
        <v>3477</v>
      </c>
      <c r="H2954" s="23" t="s">
        <v>3497</v>
      </c>
      <c r="I2954" s="2" t="s">
        <v>16</v>
      </c>
      <c r="J2954" s="81">
        <v>156.54</v>
      </c>
      <c r="K2954" s="76">
        <v>0.73850099999999996</v>
      </c>
      <c r="L2954" s="80">
        <v>0.2</v>
      </c>
      <c r="M2954" s="78">
        <v>41960</v>
      </c>
      <c r="N2954" s="96" t="s">
        <v>6335</v>
      </c>
      <c r="O2954" s="23" t="s">
        <v>683</v>
      </c>
      <c r="P2954" s="23" t="s">
        <v>3465</v>
      </c>
      <c r="Q2954" s="23" t="s">
        <v>3472</v>
      </c>
      <c r="R2954" s="23" t="str">
        <f t="shared" si="371"/>
        <v>OK-Canadian-15N-8W-7</v>
      </c>
      <c r="S2954" s="23" t="str">
        <f t="shared" si="368"/>
        <v>15N-8W-7</v>
      </c>
      <c r="T2954" s="23" t="str">
        <f t="shared" si="369"/>
        <v>15</v>
      </c>
      <c r="U2954" s="23" t="str">
        <f t="shared" si="372"/>
        <v>N</v>
      </c>
      <c r="V2954" s="23" t="str">
        <f t="shared" si="370"/>
        <v>8</v>
      </c>
      <c r="W2954" s="23" t="str">
        <f t="shared" si="373"/>
        <v>W</v>
      </c>
      <c r="X2954" s="23" t="str">
        <f t="shared" si="374"/>
        <v>OK</v>
      </c>
      <c r="Y2954" s="184" t="str">
        <f t="shared" si="375"/>
        <v>L0010017</v>
      </c>
      <c r="Z2954" s="28"/>
      <c r="AA2954" s="28"/>
      <c r="AB2954" s="23"/>
    </row>
    <row r="2955" spans="1:28" ht="15">
      <c r="A2955" s="2" t="s">
        <v>9376</v>
      </c>
      <c r="B2955" s="23" t="s">
        <v>13</v>
      </c>
      <c r="C2955" s="2" t="s">
        <v>14</v>
      </c>
      <c r="D2955" s="23" t="s">
        <v>3070</v>
      </c>
      <c r="E2955" s="2" t="s">
        <v>116</v>
      </c>
      <c r="F2955" s="23" t="s">
        <v>15</v>
      </c>
      <c r="G2955" s="23" t="s">
        <v>3479</v>
      </c>
      <c r="H2955" s="23" t="s">
        <v>3541</v>
      </c>
      <c r="I2955" s="2" t="s">
        <v>16</v>
      </c>
      <c r="J2955" s="81">
        <v>66.48</v>
      </c>
      <c r="K2955" s="76">
        <v>0.34733999999999998</v>
      </c>
      <c r="L2955" s="80">
        <v>0.1875</v>
      </c>
      <c r="M2955" s="82">
        <v>41952</v>
      </c>
      <c r="N2955" s="96" t="s">
        <v>4314</v>
      </c>
      <c r="O2955" s="23" t="s">
        <v>218</v>
      </c>
      <c r="P2955" s="23" t="s">
        <v>3469</v>
      </c>
      <c r="Q2955" s="23" t="s">
        <v>3473</v>
      </c>
      <c r="R2955" s="23" t="str">
        <f t="shared" si="371"/>
        <v>OK-Noble-12N-9W-20</v>
      </c>
      <c r="S2955" s="23" t="str">
        <f t="shared" si="368"/>
        <v>12N-9W-20</v>
      </c>
      <c r="T2955" s="23" t="str">
        <f t="shared" si="369"/>
        <v>12</v>
      </c>
      <c r="U2955" s="23" t="str">
        <f t="shared" si="372"/>
        <v>N</v>
      </c>
      <c r="V2955" s="23" t="str">
        <f t="shared" si="370"/>
        <v>9</v>
      </c>
      <c r="W2955" s="23" t="str">
        <f t="shared" si="373"/>
        <v>W</v>
      </c>
      <c r="X2955" s="23" t="str">
        <f t="shared" si="374"/>
        <v>OK</v>
      </c>
      <c r="Y2955" s="184" t="str">
        <f t="shared" si="375"/>
        <v>L0010018</v>
      </c>
      <c r="Z2955" s="28"/>
      <c r="AA2955" s="28"/>
      <c r="AB2955" s="23"/>
    </row>
    <row r="2956" spans="1:28" ht="15">
      <c r="A2956" s="2" t="s">
        <v>9377</v>
      </c>
      <c r="B2956" s="23" t="s">
        <v>13</v>
      </c>
      <c r="C2956" s="2" t="s">
        <v>14</v>
      </c>
      <c r="D2956" s="23" t="s">
        <v>3071</v>
      </c>
      <c r="E2956" s="23" t="s">
        <v>2276</v>
      </c>
      <c r="F2956" s="23" t="s">
        <v>15</v>
      </c>
      <c r="G2956" s="23" t="s">
        <v>3479</v>
      </c>
      <c r="H2956" s="23" t="s">
        <v>3541</v>
      </c>
      <c r="I2956" s="2" t="s">
        <v>16</v>
      </c>
      <c r="J2956" s="81">
        <v>62.44</v>
      </c>
      <c r="K2956" s="76">
        <v>0.17366999999999999</v>
      </c>
      <c r="L2956" s="80">
        <v>0.1875</v>
      </c>
      <c r="M2956" s="82">
        <v>41966</v>
      </c>
      <c r="N2956" s="96" t="s">
        <v>4937</v>
      </c>
      <c r="O2956" s="23" t="s">
        <v>218</v>
      </c>
      <c r="P2956" s="23" t="s">
        <v>3469</v>
      </c>
      <c r="Q2956" s="23" t="s">
        <v>3473</v>
      </c>
      <c r="R2956" s="23" t="str">
        <f t="shared" si="371"/>
        <v>OK-Noble-12N-9W-20</v>
      </c>
      <c r="S2956" s="23" t="str">
        <f t="shared" si="368"/>
        <v>12N-9W-20</v>
      </c>
      <c r="T2956" s="23" t="str">
        <f t="shared" si="369"/>
        <v>12</v>
      </c>
      <c r="U2956" s="23" t="str">
        <f t="shared" si="372"/>
        <v>N</v>
      </c>
      <c r="V2956" s="23" t="str">
        <f t="shared" si="370"/>
        <v>9</v>
      </c>
      <c r="W2956" s="23" t="str">
        <f t="shared" si="373"/>
        <v>W</v>
      </c>
      <c r="X2956" s="23" t="str">
        <f t="shared" si="374"/>
        <v>OK</v>
      </c>
      <c r="Y2956" s="184" t="str">
        <f t="shared" si="375"/>
        <v>L0010019</v>
      </c>
      <c r="Z2956" s="28"/>
      <c r="AA2956" s="28"/>
      <c r="AB2956" s="23"/>
    </row>
    <row r="2957" spans="1:28" ht="15">
      <c r="A2957" s="23" t="s">
        <v>9378</v>
      </c>
      <c r="B2957" s="23" t="s">
        <v>13</v>
      </c>
      <c r="C2957" s="2" t="s">
        <v>14</v>
      </c>
      <c r="D2957" s="23" t="s">
        <v>3072</v>
      </c>
      <c r="E2957" s="23" t="s">
        <v>2207</v>
      </c>
      <c r="F2957" s="23" t="s">
        <v>15</v>
      </c>
      <c r="G2957" s="23" t="s">
        <v>3479</v>
      </c>
      <c r="H2957" s="23" t="s">
        <v>3541</v>
      </c>
      <c r="I2957" s="2" t="s">
        <v>16</v>
      </c>
      <c r="J2957" s="81">
        <v>56.69</v>
      </c>
      <c r="K2957" s="76">
        <v>0.11577999999999999</v>
      </c>
      <c r="L2957" s="80">
        <v>0.1875</v>
      </c>
      <c r="M2957" s="82">
        <v>42436</v>
      </c>
      <c r="N2957" s="96" t="s">
        <v>4315</v>
      </c>
      <c r="O2957" s="23" t="s">
        <v>218</v>
      </c>
      <c r="P2957" s="23" t="s">
        <v>3469</v>
      </c>
      <c r="Q2957" s="23" t="s">
        <v>3473</v>
      </c>
      <c r="R2957" s="23" t="str">
        <f t="shared" si="371"/>
        <v>OK-Noble-12N-9W-20</v>
      </c>
      <c r="S2957" s="23" t="str">
        <f t="shared" si="368"/>
        <v>12N-9W-20</v>
      </c>
      <c r="T2957" s="23" t="str">
        <f t="shared" si="369"/>
        <v>12</v>
      </c>
      <c r="U2957" s="23" t="str">
        <f t="shared" si="372"/>
        <v>N</v>
      </c>
      <c r="V2957" s="23" t="str">
        <f t="shared" si="370"/>
        <v>9</v>
      </c>
      <c r="W2957" s="23" t="str">
        <f t="shared" si="373"/>
        <v>W</v>
      </c>
      <c r="X2957" s="23" t="str">
        <f t="shared" si="374"/>
        <v>OK</v>
      </c>
      <c r="Y2957" s="184" t="str">
        <f t="shared" si="375"/>
        <v>L0010020</v>
      </c>
      <c r="Z2957" s="28"/>
      <c r="AA2957" s="28"/>
      <c r="AB2957" s="23"/>
    </row>
    <row r="2958" spans="1:28" ht="15">
      <c r="A2958" s="2" t="s">
        <v>9379</v>
      </c>
      <c r="B2958" s="23" t="s">
        <v>13</v>
      </c>
      <c r="C2958" s="2" t="s">
        <v>14</v>
      </c>
      <c r="D2958" s="23" t="s">
        <v>3030</v>
      </c>
      <c r="E2958" s="2" t="s">
        <v>616</v>
      </c>
      <c r="F2958" s="23" t="s">
        <v>15</v>
      </c>
      <c r="G2958" s="23" t="s">
        <v>3479</v>
      </c>
      <c r="H2958" s="23" t="s">
        <v>3541</v>
      </c>
      <c r="I2958" s="2" t="s">
        <v>16</v>
      </c>
      <c r="J2958" s="81">
        <v>62.23</v>
      </c>
      <c r="K2958" s="76">
        <v>3.4520000000000002E-2</v>
      </c>
      <c r="L2958" s="80">
        <v>0.1875</v>
      </c>
      <c r="M2958" s="78">
        <v>41956</v>
      </c>
      <c r="N2958" s="96" t="s">
        <v>3623</v>
      </c>
      <c r="O2958" s="23" t="s">
        <v>218</v>
      </c>
      <c r="P2958" s="23" t="s">
        <v>3469</v>
      </c>
      <c r="Q2958" s="23" t="s">
        <v>3473</v>
      </c>
      <c r="R2958" s="23" t="str">
        <f t="shared" si="371"/>
        <v>OK-Noble-12N-9W-20</v>
      </c>
      <c r="S2958" s="23" t="str">
        <f t="shared" si="368"/>
        <v>12N-9W-20</v>
      </c>
      <c r="T2958" s="23" t="str">
        <f t="shared" si="369"/>
        <v>12</v>
      </c>
      <c r="U2958" s="23" t="str">
        <f t="shared" si="372"/>
        <v>N</v>
      </c>
      <c r="V2958" s="23" t="str">
        <f t="shared" si="370"/>
        <v>9</v>
      </c>
      <c r="W2958" s="23" t="str">
        <f t="shared" si="373"/>
        <v>W</v>
      </c>
      <c r="X2958" s="23" t="str">
        <f t="shared" si="374"/>
        <v>OK</v>
      </c>
      <c r="Y2958" s="184" t="str">
        <f t="shared" si="375"/>
        <v>L0010021</v>
      </c>
      <c r="Z2958" s="28"/>
      <c r="AA2958" s="28"/>
      <c r="AB2958" s="23"/>
    </row>
    <row r="2959" spans="1:28" ht="15">
      <c r="A2959" s="2" t="s">
        <v>9380</v>
      </c>
      <c r="B2959" s="23" t="s">
        <v>13</v>
      </c>
      <c r="C2959" s="2" t="s">
        <v>14</v>
      </c>
      <c r="D2959" s="23" t="s">
        <v>3073</v>
      </c>
      <c r="E2959" s="2" t="s">
        <v>766</v>
      </c>
      <c r="F2959" s="23" t="s">
        <v>15</v>
      </c>
      <c r="G2959" s="23" t="s">
        <v>3479</v>
      </c>
      <c r="H2959" s="23" t="s">
        <v>3541</v>
      </c>
      <c r="I2959" s="2" t="s">
        <v>16</v>
      </c>
      <c r="J2959" s="81">
        <v>56.05</v>
      </c>
      <c r="K2959" s="76">
        <v>2.589E-2</v>
      </c>
      <c r="L2959" s="80">
        <v>0.1875</v>
      </c>
      <c r="M2959" s="82">
        <v>41952</v>
      </c>
      <c r="N2959" s="96" t="s">
        <v>4938</v>
      </c>
      <c r="O2959" s="23" t="s">
        <v>218</v>
      </c>
      <c r="P2959" s="23" t="s">
        <v>3469</v>
      </c>
      <c r="Q2959" s="23" t="s">
        <v>3473</v>
      </c>
      <c r="R2959" s="23" t="str">
        <f t="shared" si="371"/>
        <v>OK-Noble-12N-9W-20</v>
      </c>
      <c r="S2959" s="23" t="str">
        <f t="shared" si="368"/>
        <v>12N-9W-20</v>
      </c>
      <c r="T2959" s="23" t="str">
        <f t="shared" si="369"/>
        <v>12</v>
      </c>
      <c r="U2959" s="23" t="str">
        <f t="shared" si="372"/>
        <v>N</v>
      </c>
      <c r="V2959" s="23" t="str">
        <f t="shared" si="370"/>
        <v>9</v>
      </c>
      <c r="W2959" s="23" t="str">
        <f t="shared" si="373"/>
        <v>W</v>
      </c>
      <c r="X2959" s="23" t="str">
        <f t="shared" si="374"/>
        <v>OK</v>
      </c>
      <c r="Y2959" s="184" t="str">
        <f t="shared" si="375"/>
        <v>L0010022</v>
      </c>
      <c r="Z2959" s="28"/>
      <c r="AA2959" s="28"/>
      <c r="AB2959" s="23"/>
    </row>
    <row r="2960" spans="1:28" ht="15">
      <c r="A2960" s="23" t="s">
        <v>9381</v>
      </c>
      <c r="B2960" s="23" t="s">
        <v>13</v>
      </c>
      <c r="C2960" s="2" t="s">
        <v>14</v>
      </c>
      <c r="D2960" s="23" t="s">
        <v>3074</v>
      </c>
      <c r="E2960" s="23" t="s">
        <v>2404</v>
      </c>
      <c r="F2960" s="23" t="s">
        <v>15</v>
      </c>
      <c r="G2960" s="23" t="s">
        <v>3479</v>
      </c>
      <c r="H2960" s="23" t="s">
        <v>3541</v>
      </c>
      <c r="I2960" s="2" t="s">
        <v>16</v>
      </c>
      <c r="J2960" s="81">
        <v>64.040000000000006</v>
      </c>
      <c r="K2960" s="76">
        <v>0.72489999999999999</v>
      </c>
      <c r="L2960" s="80">
        <v>0.1875</v>
      </c>
      <c r="M2960" s="82">
        <v>41931</v>
      </c>
      <c r="N2960" s="96" t="s">
        <v>6336</v>
      </c>
      <c r="O2960" s="23" t="s">
        <v>218</v>
      </c>
      <c r="P2960" s="23" t="s">
        <v>3469</v>
      </c>
      <c r="Q2960" s="23" t="s">
        <v>3473</v>
      </c>
      <c r="R2960" s="23" t="str">
        <f t="shared" si="371"/>
        <v>OK-Noble-12N-9W-20</v>
      </c>
      <c r="S2960" s="23" t="str">
        <f t="shared" si="368"/>
        <v>12N-9W-20</v>
      </c>
      <c r="T2960" s="23" t="str">
        <f t="shared" si="369"/>
        <v>12</v>
      </c>
      <c r="U2960" s="23" t="str">
        <f t="shared" si="372"/>
        <v>N</v>
      </c>
      <c r="V2960" s="23" t="str">
        <f t="shared" si="370"/>
        <v>9</v>
      </c>
      <c r="W2960" s="23" t="str">
        <f t="shared" si="373"/>
        <v>W</v>
      </c>
      <c r="X2960" s="23" t="str">
        <f t="shared" si="374"/>
        <v>OK</v>
      </c>
      <c r="Y2960" s="184" t="str">
        <f t="shared" si="375"/>
        <v>L0010023</v>
      </c>
      <c r="Z2960" s="28"/>
      <c r="AA2960" s="28"/>
      <c r="AB2960" s="23"/>
    </row>
    <row r="2961" spans="1:28" ht="15">
      <c r="A2961" s="2" t="s">
        <v>9382</v>
      </c>
      <c r="B2961" s="23" t="s">
        <v>13</v>
      </c>
      <c r="C2961" s="2" t="s">
        <v>14</v>
      </c>
      <c r="D2961" s="23" t="s">
        <v>3075</v>
      </c>
      <c r="E2961" s="2" t="s">
        <v>1177</v>
      </c>
      <c r="F2961" s="23" t="s">
        <v>15</v>
      </c>
      <c r="G2961" s="23" t="s">
        <v>3479</v>
      </c>
      <c r="H2961" s="23" t="s">
        <v>3541</v>
      </c>
      <c r="I2961" s="2" t="s">
        <v>16</v>
      </c>
      <c r="J2961" s="81">
        <v>59.32</v>
      </c>
      <c r="K2961" s="76">
        <v>0.72489999999999999</v>
      </c>
      <c r="L2961" s="80">
        <v>0.1875</v>
      </c>
      <c r="M2961" s="82">
        <v>42401</v>
      </c>
      <c r="N2961" s="96" t="s">
        <v>4314</v>
      </c>
      <c r="O2961" s="23" t="s">
        <v>218</v>
      </c>
      <c r="P2961" s="23" t="s">
        <v>3469</v>
      </c>
      <c r="Q2961" s="23" t="s">
        <v>3473</v>
      </c>
      <c r="R2961" s="23" t="str">
        <f t="shared" si="371"/>
        <v>OK-Noble-12N-9W-20</v>
      </c>
      <c r="S2961" s="23" t="str">
        <f t="shared" si="368"/>
        <v>12N-9W-20</v>
      </c>
      <c r="T2961" s="23" t="str">
        <f t="shared" si="369"/>
        <v>12</v>
      </c>
      <c r="U2961" s="23" t="str">
        <f t="shared" si="372"/>
        <v>N</v>
      </c>
      <c r="V2961" s="23" t="str">
        <f t="shared" si="370"/>
        <v>9</v>
      </c>
      <c r="W2961" s="23" t="str">
        <f t="shared" si="373"/>
        <v>W</v>
      </c>
      <c r="X2961" s="23" t="str">
        <f t="shared" si="374"/>
        <v>OK</v>
      </c>
      <c r="Y2961" s="184" t="str">
        <f t="shared" si="375"/>
        <v>L0010024</v>
      </c>
      <c r="Z2961" s="28"/>
      <c r="AA2961" s="28"/>
      <c r="AB2961" s="23"/>
    </row>
    <row r="2962" spans="1:28" ht="15">
      <c r="A2962" s="2" t="s">
        <v>9383</v>
      </c>
      <c r="B2962" s="23" t="s">
        <v>13</v>
      </c>
      <c r="C2962" s="2" t="s">
        <v>14</v>
      </c>
      <c r="D2962" s="23" t="s">
        <v>3076</v>
      </c>
      <c r="E2962" s="2" t="s">
        <v>955</v>
      </c>
      <c r="F2962" s="23" t="s">
        <v>15</v>
      </c>
      <c r="G2962" s="23" t="s">
        <v>3479</v>
      </c>
      <c r="H2962" s="23" t="s">
        <v>3541</v>
      </c>
      <c r="I2962" s="2" t="s">
        <v>16</v>
      </c>
      <c r="J2962" s="81">
        <v>60.47</v>
      </c>
      <c r="K2962" s="76">
        <v>1.33145</v>
      </c>
      <c r="L2962" s="80">
        <v>0.1875</v>
      </c>
      <c r="M2962" s="78">
        <v>41864</v>
      </c>
      <c r="N2962" s="96" t="s">
        <v>6337</v>
      </c>
      <c r="O2962" s="23" t="s">
        <v>218</v>
      </c>
      <c r="P2962" s="23" t="s">
        <v>3469</v>
      </c>
      <c r="Q2962" s="23" t="s">
        <v>3473</v>
      </c>
      <c r="R2962" s="23" t="str">
        <f t="shared" si="371"/>
        <v>OK-Noble-12N-9W-20</v>
      </c>
      <c r="S2962" s="23" t="str">
        <f t="shared" si="368"/>
        <v>12N-9W-20</v>
      </c>
      <c r="T2962" s="23" t="str">
        <f t="shared" si="369"/>
        <v>12</v>
      </c>
      <c r="U2962" s="23" t="str">
        <f t="shared" si="372"/>
        <v>N</v>
      </c>
      <c r="V2962" s="23" t="str">
        <f t="shared" si="370"/>
        <v>9</v>
      </c>
      <c r="W2962" s="23" t="str">
        <f t="shared" si="373"/>
        <v>W</v>
      </c>
      <c r="X2962" s="23" t="str">
        <f t="shared" si="374"/>
        <v>OK</v>
      </c>
      <c r="Y2962" s="184" t="str">
        <f t="shared" si="375"/>
        <v>L0010025</v>
      </c>
      <c r="Z2962" s="28"/>
      <c r="AA2962" s="28"/>
      <c r="AB2962" s="23"/>
    </row>
    <row r="2963" spans="1:28" ht="15">
      <c r="A2963" s="23" t="s">
        <v>9384</v>
      </c>
      <c r="B2963" s="23" t="s">
        <v>13</v>
      </c>
      <c r="C2963" s="2" t="s">
        <v>14</v>
      </c>
      <c r="D2963" s="23" t="s">
        <v>3077</v>
      </c>
      <c r="E2963" s="23" t="s">
        <v>3188</v>
      </c>
      <c r="F2963" s="23" t="s">
        <v>15</v>
      </c>
      <c r="G2963" s="23" t="s">
        <v>3479</v>
      </c>
      <c r="H2963" s="23" t="s">
        <v>3541</v>
      </c>
      <c r="I2963" s="2" t="s">
        <v>16</v>
      </c>
      <c r="J2963" s="81">
        <v>64.78</v>
      </c>
      <c r="K2963" s="76">
        <v>0.10355</v>
      </c>
      <c r="L2963" s="80">
        <v>0.1875</v>
      </c>
      <c r="M2963" s="82">
        <v>41924</v>
      </c>
      <c r="N2963" s="96" t="s">
        <v>3624</v>
      </c>
      <c r="O2963" s="23" t="s">
        <v>218</v>
      </c>
      <c r="P2963" s="23" t="s">
        <v>3469</v>
      </c>
      <c r="Q2963" s="23" t="s">
        <v>3473</v>
      </c>
      <c r="R2963" s="23" t="str">
        <f t="shared" si="371"/>
        <v>OK-Noble-12N-9W-20</v>
      </c>
      <c r="S2963" s="23" t="str">
        <f t="shared" si="368"/>
        <v>12N-9W-20</v>
      </c>
      <c r="T2963" s="23" t="str">
        <f t="shared" si="369"/>
        <v>12</v>
      </c>
      <c r="U2963" s="23" t="str">
        <f t="shared" si="372"/>
        <v>N</v>
      </c>
      <c r="V2963" s="23" t="str">
        <f t="shared" si="370"/>
        <v>9</v>
      </c>
      <c r="W2963" s="23" t="str">
        <f t="shared" si="373"/>
        <v>W</v>
      </c>
      <c r="X2963" s="23" t="str">
        <f t="shared" si="374"/>
        <v>OK</v>
      </c>
      <c r="Y2963" s="184" t="str">
        <f t="shared" si="375"/>
        <v>L0010026</v>
      </c>
      <c r="Z2963" s="28"/>
      <c r="AA2963" s="28"/>
      <c r="AB2963" s="23"/>
    </row>
    <row r="2964" spans="1:28" ht="15">
      <c r="A2964" s="2" t="s">
        <v>9385</v>
      </c>
      <c r="B2964" s="23" t="s">
        <v>13</v>
      </c>
      <c r="C2964" s="2" t="s">
        <v>14</v>
      </c>
      <c r="D2964" s="23" t="s">
        <v>3078</v>
      </c>
      <c r="E2964" s="2" t="s">
        <v>174</v>
      </c>
      <c r="F2964" s="23" t="s">
        <v>15</v>
      </c>
      <c r="G2964" s="23" t="s">
        <v>3479</v>
      </c>
      <c r="H2964" s="23" t="s">
        <v>3541</v>
      </c>
      <c r="I2964" s="2" t="s">
        <v>16</v>
      </c>
      <c r="J2964" s="81">
        <v>56.84</v>
      </c>
      <c r="K2964" s="76">
        <v>0.23155999999999999</v>
      </c>
      <c r="L2964" s="80">
        <v>0.1875</v>
      </c>
      <c r="M2964" s="82">
        <v>41938</v>
      </c>
      <c r="N2964" s="96" t="s">
        <v>4939</v>
      </c>
      <c r="O2964" s="23" t="s">
        <v>218</v>
      </c>
      <c r="P2964" s="23" t="s">
        <v>3469</v>
      </c>
      <c r="Q2964" s="23" t="s">
        <v>3473</v>
      </c>
      <c r="R2964" s="23" t="str">
        <f t="shared" si="371"/>
        <v>OK-Noble-12N-9W-20</v>
      </c>
      <c r="S2964" s="23" t="str">
        <f t="shared" si="368"/>
        <v>12N-9W-20</v>
      </c>
      <c r="T2964" s="23" t="str">
        <f t="shared" si="369"/>
        <v>12</v>
      </c>
      <c r="U2964" s="23" t="str">
        <f t="shared" si="372"/>
        <v>N</v>
      </c>
      <c r="V2964" s="23" t="str">
        <f t="shared" si="370"/>
        <v>9</v>
      </c>
      <c r="W2964" s="23" t="str">
        <f t="shared" si="373"/>
        <v>W</v>
      </c>
      <c r="X2964" s="23" t="str">
        <f t="shared" si="374"/>
        <v>OK</v>
      </c>
      <c r="Y2964" s="184" t="str">
        <f t="shared" si="375"/>
        <v>L0010027</v>
      </c>
      <c r="Z2964" s="28"/>
      <c r="AA2964" s="28"/>
      <c r="AB2964" s="23"/>
    </row>
    <row r="2965" spans="1:28" ht="15">
      <c r="A2965" s="2" t="s">
        <v>9386</v>
      </c>
      <c r="B2965" s="23" t="s">
        <v>13</v>
      </c>
      <c r="C2965" s="2" t="s">
        <v>14</v>
      </c>
      <c r="D2965" s="23" t="s">
        <v>3079</v>
      </c>
      <c r="E2965" s="23" t="s">
        <v>2276</v>
      </c>
      <c r="F2965" s="23" t="s">
        <v>15</v>
      </c>
      <c r="G2965" s="23" t="s">
        <v>3479</v>
      </c>
      <c r="H2965" s="23" t="s">
        <v>3541</v>
      </c>
      <c r="I2965" s="2" t="s">
        <v>16</v>
      </c>
      <c r="J2965" s="81">
        <v>56.51</v>
      </c>
      <c r="K2965" s="76">
        <v>1.4497599999999999</v>
      </c>
      <c r="L2965" s="80">
        <v>0.1875</v>
      </c>
      <c r="M2965" s="82">
        <v>42408</v>
      </c>
      <c r="N2965" s="96" t="s">
        <v>4316</v>
      </c>
      <c r="O2965" s="23" t="s">
        <v>218</v>
      </c>
      <c r="P2965" s="23" t="s">
        <v>3469</v>
      </c>
      <c r="Q2965" s="23" t="s">
        <v>3473</v>
      </c>
      <c r="R2965" s="23" t="str">
        <f t="shared" si="371"/>
        <v>OK-Noble-12N-9W-20</v>
      </c>
      <c r="S2965" s="23" t="str">
        <f t="shared" si="368"/>
        <v>12N-9W-20</v>
      </c>
      <c r="T2965" s="23" t="str">
        <f t="shared" si="369"/>
        <v>12</v>
      </c>
      <c r="U2965" s="23" t="str">
        <f t="shared" si="372"/>
        <v>N</v>
      </c>
      <c r="V2965" s="23" t="str">
        <f t="shared" si="370"/>
        <v>9</v>
      </c>
      <c r="W2965" s="23" t="str">
        <f t="shared" si="373"/>
        <v>W</v>
      </c>
      <c r="X2965" s="23" t="str">
        <f t="shared" si="374"/>
        <v>OK</v>
      </c>
      <c r="Y2965" s="184" t="str">
        <f t="shared" si="375"/>
        <v>L0010028</v>
      </c>
      <c r="Z2965" s="28"/>
      <c r="AA2965" s="28"/>
      <c r="AB2965" s="23"/>
    </row>
    <row r="2966" spans="1:28" ht="15">
      <c r="A2966" s="23" t="s">
        <v>9387</v>
      </c>
      <c r="B2966" s="23" t="s">
        <v>13</v>
      </c>
      <c r="C2966" s="2" t="s">
        <v>14</v>
      </c>
      <c r="D2966" s="23" t="s">
        <v>3080</v>
      </c>
      <c r="E2966" s="2" t="s">
        <v>1177</v>
      </c>
      <c r="F2966" s="23" t="s">
        <v>15</v>
      </c>
      <c r="G2966" s="23" t="s">
        <v>3479</v>
      </c>
      <c r="H2966" s="23" t="s">
        <v>3541</v>
      </c>
      <c r="I2966" s="2" t="s">
        <v>16</v>
      </c>
      <c r="J2966" s="81">
        <v>58.98</v>
      </c>
      <c r="K2966" s="76">
        <v>0.34733999999999998</v>
      </c>
      <c r="L2966" s="80">
        <v>0.1875</v>
      </c>
      <c r="M2966" s="78">
        <v>41928</v>
      </c>
      <c r="N2966" s="96" t="s">
        <v>4317</v>
      </c>
      <c r="O2966" s="23" t="s">
        <v>218</v>
      </c>
      <c r="P2966" s="23" t="s">
        <v>3469</v>
      </c>
      <c r="Q2966" s="23" t="s">
        <v>3473</v>
      </c>
      <c r="R2966" s="23" t="str">
        <f t="shared" si="371"/>
        <v>OK-Noble-12N-9W-20</v>
      </c>
      <c r="S2966" s="23" t="str">
        <f t="shared" si="368"/>
        <v>12N-9W-20</v>
      </c>
      <c r="T2966" s="23" t="str">
        <f t="shared" si="369"/>
        <v>12</v>
      </c>
      <c r="U2966" s="23" t="str">
        <f t="shared" si="372"/>
        <v>N</v>
      </c>
      <c r="V2966" s="23" t="str">
        <f t="shared" si="370"/>
        <v>9</v>
      </c>
      <c r="W2966" s="23" t="str">
        <f t="shared" si="373"/>
        <v>W</v>
      </c>
      <c r="X2966" s="23" t="str">
        <f t="shared" si="374"/>
        <v>OK</v>
      </c>
      <c r="Y2966" s="184" t="str">
        <f t="shared" si="375"/>
        <v>L0010029</v>
      </c>
      <c r="Z2966" s="28"/>
      <c r="AA2966" s="28"/>
      <c r="AB2966" s="23"/>
    </row>
    <row r="2967" spans="1:28" ht="15">
      <c r="A2967" s="2" t="s">
        <v>9388</v>
      </c>
      <c r="B2967" s="23" t="s">
        <v>13</v>
      </c>
      <c r="C2967" s="2" t="s">
        <v>14</v>
      </c>
      <c r="D2967" s="23" t="s">
        <v>3081</v>
      </c>
      <c r="E2967" s="23" t="s">
        <v>3188</v>
      </c>
      <c r="F2967" s="23" t="s">
        <v>15</v>
      </c>
      <c r="G2967" s="23" t="s">
        <v>3479</v>
      </c>
      <c r="H2967" s="23" t="s">
        <v>3541</v>
      </c>
      <c r="I2967" s="2" t="s">
        <v>16</v>
      </c>
      <c r="J2967" s="81">
        <v>63.9</v>
      </c>
      <c r="K2967" s="76">
        <v>0.12081</v>
      </c>
      <c r="L2967" s="80">
        <v>0.1875</v>
      </c>
      <c r="M2967" s="82">
        <v>41924</v>
      </c>
      <c r="N2967" s="96" t="s">
        <v>4318</v>
      </c>
      <c r="O2967" s="23" t="s">
        <v>218</v>
      </c>
      <c r="P2967" s="23" t="s">
        <v>3469</v>
      </c>
      <c r="Q2967" s="23" t="s">
        <v>3473</v>
      </c>
      <c r="R2967" s="23" t="str">
        <f t="shared" si="371"/>
        <v>OK-Noble-12N-9W-20</v>
      </c>
      <c r="S2967" s="23" t="str">
        <f t="shared" si="368"/>
        <v>12N-9W-20</v>
      </c>
      <c r="T2967" s="23" t="str">
        <f t="shared" si="369"/>
        <v>12</v>
      </c>
      <c r="U2967" s="23" t="str">
        <f t="shared" si="372"/>
        <v>N</v>
      </c>
      <c r="V2967" s="23" t="str">
        <f t="shared" si="370"/>
        <v>9</v>
      </c>
      <c r="W2967" s="23" t="str">
        <f t="shared" si="373"/>
        <v>W</v>
      </c>
      <c r="X2967" s="23" t="str">
        <f t="shared" si="374"/>
        <v>OK</v>
      </c>
      <c r="Y2967" s="184" t="str">
        <f t="shared" si="375"/>
        <v>L0010030</v>
      </c>
      <c r="Z2967" s="28"/>
      <c r="AA2967" s="28"/>
      <c r="AB2967" s="23"/>
    </row>
    <row r="2968" spans="1:28" ht="15">
      <c r="A2968" s="2" t="s">
        <v>9389</v>
      </c>
      <c r="B2968" s="23" t="s">
        <v>13</v>
      </c>
      <c r="C2968" s="2" t="s">
        <v>14</v>
      </c>
      <c r="D2968" s="23" t="s">
        <v>3082</v>
      </c>
      <c r="E2968" s="23" t="s">
        <v>2276</v>
      </c>
      <c r="F2968" s="23" t="s">
        <v>15</v>
      </c>
      <c r="G2968" s="23" t="s">
        <v>3479</v>
      </c>
      <c r="H2968" s="23" t="s">
        <v>3541</v>
      </c>
      <c r="I2968" s="2" t="s">
        <v>16</v>
      </c>
      <c r="J2968" s="81">
        <v>56.13</v>
      </c>
      <c r="K2968" s="76">
        <v>1.04705</v>
      </c>
      <c r="L2968" s="80">
        <v>0.1875</v>
      </c>
      <c r="M2968" s="82">
        <v>41938</v>
      </c>
      <c r="N2968" s="96" t="s">
        <v>4319</v>
      </c>
      <c r="O2968" s="23" t="s">
        <v>218</v>
      </c>
      <c r="P2968" s="23" t="s">
        <v>3469</v>
      </c>
      <c r="Q2968" s="23" t="s">
        <v>3473</v>
      </c>
      <c r="R2968" s="23" t="str">
        <f t="shared" si="371"/>
        <v>OK-Noble-12N-9W-20</v>
      </c>
      <c r="S2968" s="23" t="str">
        <f t="shared" si="368"/>
        <v>12N-9W-20</v>
      </c>
      <c r="T2968" s="23" t="str">
        <f t="shared" si="369"/>
        <v>12</v>
      </c>
      <c r="U2968" s="23" t="str">
        <f t="shared" si="372"/>
        <v>N</v>
      </c>
      <c r="V2968" s="23" t="str">
        <f t="shared" si="370"/>
        <v>9</v>
      </c>
      <c r="W2968" s="23" t="str">
        <f t="shared" si="373"/>
        <v>W</v>
      </c>
      <c r="X2968" s="23" t="str">
        <f t="shared" si="374"/>
        <v>OK</v>
      </c>
      <c r="Y2968" s="184" t="str">
        <f t="shared" si="375"/>
        <v>L0010031</v>
      </c>
      <c r="Z2968" s="28"/>
      <c r="AA2968" s="28"/>
      <c r="AB2968" s="23"/>
    </row>
    <row r="2969" spans="1:28" ht="15">
      <c r="A2969" s="23" t="s">
        <v>9390</v>
      </c>
      <c r="B2969" s="23" t="s">
        <v>13</v>
      </c>
      <c r="C2969" s="2" t="s">
        <v>14</v>
      </c>
      <c r="D2969" s="23" t="s">
        <v>3083</v>
      </c>
      <c r="E2969" s="23" t="s">
        <v>3126</v>
      </c>
      <c r="F2969" s="23" t="s">
        <v>15</v>
      </c>
      <c r="G2969" s="23" t="s">
        <v>3479</v>
      </c>
      <c r="H2969" s="23" t="s">
        <v>3541</v>
      </c>
      <c r="I2969" s="2" t="s">
        <v>16</v>
      </c>
      <c r="J2969" s="81">
        <v>52.15</v>
      </c>
      <c r="K2969" s="76">
        <v>2.589E-2</v>
      </c>
      <c r="L2969" s="80">
        <v>0.1875</v>
      </c>
      <c r="M2969" s="82">
        <v>42408</v>
      </c>
      <c r="N2969" s="96" t="s">
        <v>4320</v>
      </c>
      <c r="O2969" s="23" t="s">
        <v>218</v>
      </c>
      <c r="P2969" s="23" t="s">
        <v>3469</v>
      </c>
      <c r="Q2969" s="23" t="s">
        <v>3473</v>
      </c>
      <c r="R2969" s="23" t="str">
        <f t="shared" si="371"/>
        <v>OK-Noble-12N-9W-20</v>
      </c>
      <c r="S2969" s="23" t="str">
        <f t="shared" si="368"/>
        <v>12N-9W-20</v>
      </c>
      <c r="T2969" s="23" t="str">
        <f t="shared" si="369"/>
        <v>12</v>
      </c>
      <c r="U2969" s="23" t="str">
        <f t="shared" si="372"/>
        <v>N</v>
      </c>
      <c r="V2969" s="23" t="str">
        <f t="shared" si="370"/>
        <v>9</v>
      </c>
      <c r="W2969" s="23" t="str">
        <f t="shared" si="373"/>
        <v>W</v>
      </c>
      <c r="X2969" s="23" t="str">
        <f t="shared" si="374"/>
        <v>OK</v>
      </c>
      <c r="Y2969" s="184" t="str">
        <f t="shared" si="375"/>
        <v>L0010032</v>
      </c>
      <c r="Z2969" s="28"/>
      <c r="AA2969" s="28"/>
      <c r="AB2969" s="23"/>
    </row>
    <row r="2970" spans="1:28" ht="15">
      <c r="A2970" s="2" t="s">
        <v>9391</v>
      </c>
      <c r="B2970" s="23" t="s">
        <v>13</v>
      </c>
      <c r="C2970" s="2" t="s">
        <v>14</v>
      </c>
      <c r="D2970" s="23" t="s">
        <v>3084</v>
      </c>
      <c r="E2970" s="2" t="s">
        <v>955</v>
      </c>
      <c r="F2970" s="23" t="s">
        <v>15</v>
      </c>
      <c r="G2970" s="23" t="s">
        <v>3479</v>
      </c>
      <c r="H2970" s="23" t="s">
        <v>3541</v>
      </c>
      <c r="I2970" s="2" t="s">
        <v>16</v>
      </c>
      <c r="J2970" s="81">
        <v>59.38</v>
      </c>
      <c r="K2970" s="76">
        <v>0.34733999999999998</v>
      </c>
      <c r="L2970" s="80">
        <v>0.1875</v>
      </c>
      <c r="M2970" s="78">
        <v>41928</v>
      </c>
      <c r="N2970" s="96" t="s">
        <v>4940</v>
      </c>
      <c r="O2970" s="23" t="s">
        <v>218</v>
      </c>
      <c r="P2970" s="23" t="s">
        <v>3469</v>
      </c>
      <c r="Q2970" s="23" t="s">
        <v>3473</v>
      </c>
      <c r="R2970" s="23" t="str">
        <f t="shared" si="371"/>
        <v>OK-Noble-12N-9W-20</v>
      </c>
      <c r="S2970" s="23" t="str">
        <f t="shared" si="368"/>
        <v>12N-9W-20</v>
      </c>
      <c r="T2970" s="23" t="str">
        <f t="shared" si="369"/>
        <v>12</v>
      </c>
      <c r="U2970" s="23" t="str">
        <f t="shared" si="372"/>
        <v>N</v>
      </c>
      <c r="V2970" s="23" t="str">
        <f t="shared" si="370"/>
        <v>9</v>
      </c>
      <c r="W2970" s="23" t="str">
        <f t="shared" si="373"/>
        <v>W</v>
      </c>
      <c r="X2970" s="23" t="str">
        <f t="shared" si="374"/>
        <v>OK</v>
      </c>
      <c r="Y2970" s="184" t="str">
        <f t="shared" si="375"/>
        <v>L0010033</v>
      </c>
      <c r="Z2970" s="28"/>
      <c r="AA2970" s="28"/>
      <c r="AB2970" s="23"/>
    </row>
    <row r="2971" spans="1:28" ht="15">
      <c r="A2971" s="2" t="s">
        <v>9392</v>
      </c>
      <c r="B2971" s="23" t="s">
        <v>13</v>
      </c>
      <c r="C2971" s="2" t="s">
        <v>14</v>
      </c>
      <c r="D2971" s="23" t="s">
        <v>3085</v>
      </c>
      <c r="E2971" s="23" t="s">
        <v>1274</v>
      </c>
      <c r="F2971" s="23" t="s">
        <v>15</v>
      </c>
      <c r="G2971" s="23" t="s">
        <v>3479</v>
      </c>
      <c r="H2971" s="23" t="s">
        <v>3541</v>
      </c>
      <c r="I2971" s="2" t="s">
        <v>16</v>
      </c>
      <c r="J2971" s="81">
        <v>62.43</v>
      </c>
      <c r="K2971" s="76">
        <v>0.60407</v>
      </c>
      <c r="L2971" s="80">
        <v>0.1875</v>
      </c>
      <c r="M2971" s="82">
        <v>41924</v>
      </c>
      <c r="N2971" s="96" t="s">
        <v>4321</v>
      </c>
      <c r="O2971" s="23" t="s">
        <v>218</v>
      </c>
      <c r="P2971" s="23" t="s">
        <v>3469</v>
      </c>
      <c r="Q2971" s="23" t="s">
        <v>3473</v>
      </c>
      <c r="R2971" s="23" t="str">
        <f t="shared" si="371"/>
        <v>OK-Noble-12N-9W-20</v>
      </c>
      <c r="S2971" s="23" t="str">
        <f t="shared" si="368"/>
        <v>12N-9W-20</v>
      </c>
      <c r="T2971" s="23" t="str">
        <f t="shared" si="369"/>
        <v>12</v>
      </c>
      <c r="U2971" s="23" t="str">
        <f t="shared" si="372"/>
        <v>N</v>
      </c>
      <c r="V2971" s="23" t="str">
        <f t="shared" si="370"/>
        <v>9</v>
      </c>
      <c r="W2971" s="23" t="str">
        <f t="shared" si="373"/>
        <v>W</v>
      </c>
      <c r="X2971" s="23" t="str">
        <f t="shared" si="374"/>
        <v>OK</v>
      </c>
      <c r="Y2971" s="184" t="str">
        <f t="shared" si="375"/>
        <v>L0010034</v>
      </c>
      <c r="Z2971" s="28"/>
      <c r="AA2971" s="28"/>
      <c r="AB2971" s="23"/>
    </row>
    <row r="2972" spans="1:28" ht="15">
      <c r="A2972" s="23" t="s">
        <v>9393</v>
      </c>
      <c r="B2972" s="23" t="s">
        <v>13</v>
      </c>
      <c r="C2972" s="2" t="s">
        <v>14</v>
      </c>
      <c r="D2972" s="23" t="s">
        <v>3086</v>
      </c>
      <c r="E2972" s="23" t="s">
        <v>2864</v>
      </c>
      <c r="F2972" s="23" t="s">
        <v>15</v>
      </c>
      <c r="G2972" s="23" t="s">
        <v>3479</v>
      </c>
      <c r="H2972" s="23" t="s">
        <v>3541</v>
      </c>
      <c r="I2972" s="2" t="s">
        <v>16</v>
      </c>
      <c r="J2972" s="81">
        <v>64.400000000000006</v>
      </c>
      <c r="K2972" s="76">
        <v>3.1411500000000001</v>
      </c>
      <c r="L2972" s="80">
        <v>0.1875</v>
      </c>
      <c r="M2972" s="82">
        <v>41938</v>
      </c>
      <c r="N2972" s="96" t="s">
        <v>4322</v>
      </c>
      <c r="O2972" s="23" t="s">
        <v>218</v>
      </c>
      <c r="P2972" s="23" t="s">
        <v>3469</v>
      </c>
      <c r="Q2972" s="23" t="s">
        <v>3473</v>
      </c>
      <c r="R2972" s="23" t="str">
        <f t="shared" si="371"/>
        <v>OK-Noble-12N-9W-20</v>
      </c>
      <c r="S2972" s="23" t="str">
        <f t="shared" si="368"/>
        <v>12N-9W-20</v>
      </c>
      <c r="T2972" s="23" t="str">
        <f t="shared" si="369"/>
        <v>12</v>
      </c>
      <c r="U2972" s="23" t="str">
        <f t="shared" si="372"/>
        <v>N</v>
      </c>
      <c r="V2972" s="23" t="str">
        <f t="shared" si="370"/>
        <v>9</v>
      </c>
      <c r="W2972" s="23" t="str">
        <f t="shared" si="373"/>
        <v>W</v>
      </c>
      <c r="X2972" s="23" t="str">
        <f t="shared" si="374"/>
        <v>OK</v>
      </c>
      <c r="Y2972" s="184" t="str">
        <f t="shared" si="375"/>
        <v>L0010035</v>
      </c>
      <c r="Z2972" s="28"/>
      <c r="AA2972" s="28"/>
      <c r="AB2972" s="23"/>
    </row>
    <row r="2973" spans="1:28" ht="15">
      <c r="A2973" s="2" t="s">
        <v>9394</v>
      </c>
      <c r="B2973" s="23" t="s">
        <v>13</v>
      </c>
      <c r="C2973" s="2" t="s">
        <v>14</v>
      </c>
      <c r="D2973" s="23" t="s">
        <v>3087</v>
      </c>
      <c r="E2973" s="2" t="s">
        <v>174</v>
      </c>
      <c r="F2973" s="23" t="s">
        <v>15</v>
      </c>
      <c r="G2973" s="23" t="s">
        <v>3479</v>
      </c>
      <c r="H2973" s="23" t="s">
        <v>3541</v>
      </c>
      <c r="I2973" s="2" t="s">
        <v>16</v>
      </c>
      <c r="J2973" s="81">
        <v>59.34</v>
      </c>
      <c r="K2973" s="76">
        <v>0.34733999999999998</v>
      </c>
      <c r="L2973" s="80">
        <v>0.1875</v>
      </c>
      <c r="M2973" s="82">
        <v>42408</v>
      </c>
      <c r="N2973" s="96" t="s">
        <v>4323</v>
      </c>
      <c r="O2973" s="23" t="s">
        <v>218</v>
      </c>
      <c r="P2973" s="23" t="s">
        <v>3469</v>
      </c>
      <c r="Q2973" s="23" t="s">
        <v>3473</v>
      </c>
      <c r="R2973" s="23" t="str">
        <f t="shared" si="371"/>
        <v>OK-Noble-12N-9W-20</v>
      </c>
      <c r="S2973" s="23" t="str">
        <f t="shared" si="368"/>
        <v>12N-9W-20</v>
      </c>
      <c r="T2973" s="23" t="str">
        <f t="shared" si="369"/>
        <v>12</v>
      </c>
      <c r="U2973" s="23" t="str">
        <f t="shared" si="372"/>
        <v>N</v>
      </c>
      <c r="V2973" s="23" t="str">
        <f t="shared" si="370"/>
        <v>9</v>
      </c>
      <c r="W2973" s="23" t="str">
        <f t="shared" si="373"/>
        <v>W</v>
      </c>
      <c r="X2973" s="23" t="str">
        <f t="shared" si="374"/>
        <v>OK</v>
      </c>
      <c r="Y2973" s="184" t="str">
        <f t="shared" si="375"/>
        <v>L0010036</v>
      </c>
      <c r="Z2973" s="28"/>
      <c r="AA2973" s="28"/>
      <c r="AB2973" s="23"/>
    </row>
    <row r="2974" spans="1:28" ht="15">
      <c r="A2974" s="2" t="s">
        <v>9395</v>
      </c>
      <c r="B2974" s="23" t="s">
        <v>13</v>
      </c>
      <c r="C2974" s="2" t="s">
        <v>14</v>
      </c>
      <c r="D2974" s="23" t="s">
        <v>3088</v>
      </c>
      <c r="E2974" s="2" t="s">
        <v>153</v>
      </c>
      <c r="F2974" s="23" t="s">
        <v>15</v>
      </c>
      <c r="G2974" s="23" t="s">
        <v>3479</v>
      </c>
      <c r="H2974" s="23" t="s">
        <v>3541</v>
      </c>
      <c r="I2974" s="2" t="s">
        <v>16</v>
      </c>
      <c r="J2974" s="81">
        <v>59.5</v>
      </c>
      <c r="K2974" s="76">
        <v>1.294E-2</v>
      </c>
      <c r="L2974" s="80">
        <v>0.1875</v>
      </c>
      <c r="M2974" s="78">
        <v>41928</v>
      </c>
      <c r="N2974" s="96" t="s">
        <v>3625</v>
      </c>
      <c r="O2974" s="23" t="s">
        <v>218</v>
      </c>
      <c r="P2974" s="23" t="s">
        <v>3469</v>
      </c>
      <c r="Q2974" s="23" t="s">
        <v>3473</v>
      </c>
      <c r="R2974" s="23" t="str">
        <f t="shared" si="371"/>
        <v>OK-Noble-12N-9W-20</v>
      </c>
      <c r="S2974" s="23" t="str">
        <f t="shared" si="368"/>
        <v>12N-9W-20</v>
      </c>
      <c r="T2974" s="23" t="str">
        <f t="shared" si="369"/>
        <v>12</v>
      </c>
      <c r="U2974" s="23" t="str">
        <f t="shared" si="372"/>
        <v>N</v>
      </c>
      <c r="V2974" s="23" t="str">
        <f t="shared" si="370"/>
        <v>9</v>
      </c>
      <c r="W2974" s="23" t="str">
        <f t="shared" si="373"/>
        <v>W</v>
      </c>
      <c r="X2974" s="23" t="str">
        <f t="shared" si="374"/>
        <v>OK</v>
      </c>
      <c r="Y2974" s="184" t="str">
        <f t="shared" si="375"/>
        <v>L0010037</v>
      </c>
      <c r="Z2974" s="28"/>
      <c r="AA2974" s="28"/>
      <c r="AB2974" s="23"/>
    </row>
    <row r="2975" spans="1:28" ht="15">
      <c r="A2975" s="23" t="s">
        <v>9396</v>
      </c>
      <c r="B2975" s="23" t="s">
        <v>13</v>
      </c>
      <c r="C2975" s="2" t="s">
        <v>14</v>
      </c>
      <c r="D2975" s="23" t="s">
        <v>3089</v>
      </c>
      <c r="E2975" s="23" t="s">
        <v>2404</v>
      </c>
      <c r="F2975" s="23" t="s">
        <v>15</v>
      </c>
      <c r="G2975" s="23" t="s">
        <v>3479</v>
      </c>
      <c r="H2975" s="23" t="s">
        <v>3541</v>
      </c>
      <c r="I2975" s="2" t="s">
        <v>16</v>
      </c>
      <c r="J2975" s="81">
        <v>64.25</v>
      </c>
      <c r="K2975" s="76">
        <v>2.589E-2</v>
      </c>
      <c r="L2975" s="80">
        <v>0.1875</v>
      </c>
      <c r="M2975" s="82">
        <v>41924</v>
      </c>
      <c r="N2975" s="96" t="s">
        <v>4324</v>
      </c>
      <c r="O2975" s="23" t="s">
        <v>218</v>
      </c>
      <c r="P2975" s="23" t="s">
        <v>3469</v>
      </c>
      <c r="Q2975" s="23" t="s">
        <v>3473</v>
      </c>
      <c r="R2975" s="23" t="str">
        <f t="shared" si="371"/>
        <v>OK-Noble-12N-9W-20</v>
      </c>
      <c r="S2975" s="23" t="str">
        <f t="shared" si="368"/>
        <v>12N-9W-20</v>
      </c>
      <c r="T2975" s="23" t="str">
        <f t="shared" si="369"/>
        <v>12</v>
      </c>
      <c r="U2975" s="23" t="str">
        <f t="shared" si="372"/>
        <v>N</v>
      </c>
      <c r="V2975" s="23" t="str">
        <f t="shared" si="370"/>
        <v>9</v>
      </c>
      <c r="W2975" s="23" t="str">
        <f t="shared" si="373"/>
        <v>W</v>
      </c>
      <c r="X2975" s="23" t="str">
        <f t="shared" si="374"/>
        <v>OK</v>
      </c>
      <c r="Y2975" s="184" t="str">
        <f t="shared" si="375"/>
        <v>L0010038</v>
      </c>
      <c r="Z2975" s="28"/>
      <c r="AA2975" s="28"/>
      <c r="AB2975" s="23"/>
    </row>
    <row r="2976" spans="1:28" ht="15">
      <c r="A2976" s="2" t="s">
        <v>9397</v>
      </c>
      <c r="B2976" s="23" t="s">
        <v>13</v>
      </c>
      <c r="C2976" s="2" t="s">
        <v>14</v>
      </c>
      <c r="D2976" s="23" t="s">
        <v>3090</v>
      </c>
      <c r="E2976" s="23" t="s">
        <v>2147</v>
      </c>
      <c r="F2976" s="23" t="s">
        <v>15</v>
      </c>
      <c r="G2976" s="23" t="s">
        <v>3479</v>
      </c>
      <c r="H2976" s="23" t="s">
        <v>3541</v>
      </c>
      <c r="I2976" s="2" t="s">
        <v>16</v>
      </c>
      <c r="J2976" s="81">
        <v>55.07</v>
      </c>
      <c r="K2976" s="76">
        <v>1.3893599999999999</v>
      </c>
      <c r="L2976" s="80">
        <v>0.1875</v>
      </c>
      <c r="M2976" s="82">
        <v>41938</v>
      </c>
      <c r="N2976" s="96" t="s">
        <v>4325</v>
      </c>
      <c r="O2976" s="23" t="s">
        <v>218</v>
      </c>
      <c r="P2976" s="23" t="s">
        <v>3469</v>
      </c>
      <c r="Q2976" s="23" t="s">
        <v>3473</v>
      </c>
      <c r="R2976" s="23" t="str">
        <f t="shared" si="371"/>
        <v>OK-Noble-12N-9W-20</v>
      </c>
      <c r="S2976" s="23" t="str">
        <f t="shared" si="368"/>
        <v>12N-9W-20</v>
      </c>
      <c r="T2976" s="23" t="str">
        <f t="shared" si="369"/>
        <v>12</v>
      </c>
      <c r="U2976" s="23" t="str">
        <f t="shared" si="372"/>
        <v>N</v>
      </c>
      <c r="V2976" s="23" t="str">
        <f t="shared" si="370"/>
        <v>9</v>
      </c>
      <c r="W2976" s="23" t="str">
        <f t="shared" si="373"/>
        <v>W</v>
      </c>
      <c r="X2976" s="23" t="str">
        <f t="shared" si="374"/>
        <v>OK</v>
      </c>
      <c r="Y2976" s="184" t="str">
        <f t="shared" si="375"/>
        <v>L0010039</v>
      </c>
      <c r="Z2976" s="28"/>
      <c r="AA2976" s="28"/>
      <c r="AB2976" s="23"/>
    </row>
    <row r="2977" spans="1:28" ht="15">
      <c r="A2977" s="2" t="s">
        <v>9398</v>
      </c>
      <c r="B2977" s="23" t="s">
        <v>13</v>
      </c>
      <c r="C2977" s="2" t="s">
        <v>14</v>
      </c>
      <c r="D2977" s="23" t="s">
        <v>3091</v>
      </c>
      <c r="E2977" s="2" t="s">
        <v>553</v>
      </c>
      <c r="F2977" s="23" t="s">
        <v>15</v>
      </c>
      <c r="G2977" s="23" t="s">
        <v>3479</v>
      </c>
      <c r="H2977" s="23" t="s">
        <v>3541</v>
      </c>
      <c r="I2977" s="2" t="s">
        <v>16</v>
      </c>
      <c r="J2977" s="81">
        <v>59.57</v>
      </c>
      <c r="K2977" s="76">
        <v>0.43224000000000001</v>
      </c>
      <c r="L2977" s="80">
        <v>0.1875</v>
      </c>
      <c r="M2977" s="82">
        <v>42408</v>
      </c>
      <c r="N2977" s="96" t="s">
        <v>4941</v>
      </c>
      <c r="O2977" s="23" t="s">
        <v>218</v>
      </c>
      <c r="P2977" s="23" t="s">
        <v>3469</v>
      </c>
      <c r="Q2977" s="23" t="s">
        <v>3473</v>
      </c>
      <c r="R2977" s="23" t="str">
        <f t="shared" si="371"/>
        <v>OK-Noble-12N-9W-20</v>
      </c>
      <c r="S2977" s="23" t="str">
        <f t="shared" si="368"/>
        <v>12N-9W-20</v>
      </c>
      <c r="T2977" s="23" t="str">
        <f t="shared" si="369"/>
        <v>12</v>
      </c>
      <c r="U2977" s="23" t="str">
        <f t="shared" si="372"/>
        <v>N</v>
      </c>
      <c r="V2977" s="23" t="str">
        <f t="shared" si="370"/>
        <v>9</v>
      </c>
      <c r="W2977" s="23" t="str">
        <f t="shared" si="373"/>
        <v>W</v>
      </c>
      <c r="X2977" s="23" t="str">
        <f t="shared" si="374"/>
        <v>OK</v>
      </c>
      <c r="Y2977" s="184" t="str">
        <f t="shared" si="375"/>
        <v>L0010040</v>
      </c>
      <c r="Z2977" s="28"/>
      <c r="AA2977" s="28"/>
      <c r="AB2977" s="23"/>
    </row>
    <row r="2978" spans="1:28" ht="15">
      <c r="A2978" s="23" t="s">
        <v>9399</v>
      </c>
      <c r="B2978" s="23" t="s">
        <v>13</v>
      </c>
      <c r="C2978" s="2" t="s">
        <v>14</v>
      </c>
      <c r="D2978" s="23" t="s">
        <v>3092</v>
      </c>
      <c r="E2978" s="2" t="s">
        <v>616</v>
      </c>
      <c r="F2978" s="23" t="s">
        <v>15</v>
      </c>
      <c r="G2978" s="23" t="s">
        <v>3479</v>
      </c>
      <c r="H2978" s="23" t="s">
        <v>3541</v>
      </c>
      <c r="I2978" s="2" t="s">
        <v>16</v>
      </c>
      <c r="J2978" s="81">
        <v>61.33</v>
      </c>
      <c r="K2978" s="76">
        <v>1.294E-2</v>
      </c>
      <c r="L2978" s="80">
        <v>0.1875</v>
      </c>
      <c r="M2978" s="78">
        <v>41928</v>
      </c>
      <c r="N2978" s="96" t="s">
        <v>4326</v>
      </c>
      <c r="O2978" s="23" t="s">
        <v>218</v>
      </c>
      <c r="P2978" s="23" t="s">
        <v>3469</v>
      </c>
      <c r="Q2978" s="23" t="s">
        <v>3473</v>
      </c>
      <c r="R2978" s="23" t="str">
        <f t="shared" si="371"/>
        <v>OK-Noble-12N-9W-20</v>
      </c>
      <c r="S2978" s="23" t="str">
        <f t="shared" si="368"/>
        <v>12N-9W-20</v>
      </c>
      <c r="T2978" s="23" t="str">
        <f t="shared" si="369"/>
        <v>12</v>
      </c>
      <c r="U2978" s="23" t="str">
        <f t="shared" si="372"/>
        <v>N</v>
      </c>
      <c r="V2978" s="23" t="str">
        <f t="shared" si="370"/>
        <v>9</v>
      </c>
      <c r="W2978" s="23" t="str">
        <f t="shared" si="373"/>
        <v>W</v>
      </c>
      <c r="X2978" s="23" t="str">
        <f t="shared" si="374"/>
        <v>OK</v>
      </c>
      <c r="Y2978" s="184" t="str">
        <f t="shared" si="375"/>
        <v>L0010041</v>
      </c>
      <c r="Z2978" s="28"/>
      <c r="AA2978" s="28"/>
      <c r="AB2978" s="23"/>
    </row>
    <row r="2979" spans="1:28" ht="15">
      <c r="A2979" s="2" t="s">
        <v>9400</v>
      </c>
      <c r="B2979" s="23" t="s">
        <v>13</v>
      </c>
      <c r="C2979" s="2" t="s">
        <v>14</v>
      </c>
      <c r="D2979" s="23" t="s">
        <v>3093</v>
      </c>
      <c r="E2979" s="23" t="s">
        <v>3188</v>
      </c>
      <c r="F2979" s="23" t="s">
        <v>15</v>
      </c>
      <c r="G2979" s="23" t="s">
        <v>3479</v>
      </c>
      <c r="H2979" s="23" t="s">
        <v>3541</v>
      </c>
      <c r="I2979" s="2" t="s">
        <v>16</v>
      </c>
      <c r="J2979" s="81">
        <v>62.11</v>
      </c>
      <c r="K2979" s="76">
        <v>0.23155999999999999</v>
      </c>
      <c r="L2979" s="80">
        <v>0.1875</v>
      </c>
      <c r="M2979" s="82">
        <v>41924</v>
      </c>
      <c r="N2979" s="96" t="s">
        <v>4942</v>
      </c>
      <c r="O2979" s="23" t="s">
        <v>218</v>
      </c>
      <c r="P2979" s="23" t="s">
        <v>3469</v>
      </c>
      <c r="Q2979" s="23" t="s">
        <v>3473</v>
      </c>
      <c r="R2979" s="23" t="str">
        <f t="shared" si="371"/>
        <v>OK-Noble-12N-9W-20</v>
      </c>
      <c r="S2979" s="23" t="str">
        <f t="shared" si="368"/>
        <v>12N-9W-20</v>
      </c>
      <c r="T2979" s="23" t="str">
        <f t="shared" si="369"/>
        <v>12</v>
      </c>
      <c r="U2979" s="23" t="str">
        <f t="shared" si="372"/>
        <v>N</v>
      </c>
      <c r="V2979" s="23" t="str">
        <f t="shared" si="370"/>
        <v>9</v>
      </c>
      <c r="W2979" s="23" t="str">
        <f t="shared" si="373"/>
        <v>W</v>
      </c>
      <c r="X2979" s="23" t="str">
        <f t="shared" si="374"/>
        <v>OK</v>
      </c>
      <c r="Y2979" s="184" t="str">
        <f t="shared" si="375"/>
        <v>L0010042</v>
      </c>
      <c r="Z2979" s="28"/>
      <c r="AA2979" s="28"/>
      <c r="AB2979" s="23"/>
    </row>
    <row r="2980" spans="1:28" ht="15">
      <c r="A2980" s="2" t="s">
        <v>9401</v>
      </c>
      <c r="B2980" s="23" t="s">
        <v>13</v>
      </c>
      <c r="C2980" s="2" t="s">
        <v>14</v>
      </c>
      <c r="D2980" s="23" t="s">
        <v>817</v>
      </c>
      <c r="E2980" s="2" t="s">
        <v>1177</v>
      </c>
      <c r="F2980" s="23" t="s">
        <v>15</v>
      </c>
      <c r="G2980" s="23" t="s">
        <v>3479</v>
      </c>
      <c r="H2980" s="23" t="s">
        <v>3541</v>
      </c>
      <c r="I2980" s="2" t="s">
        <v>16</v>
      </c>
      <c r="J2980" s="81">
        <v>59.2</v>
      </c>
      <c r="K2980" s="76">
        <v>0.23155999999999999</v>
      </c>
      <c r="L2980" s="80">
        <v>0.1875</v>
      </c>
      <c r="M2980" s="82">
        <v>41938</v>
      </c>
      <c r="N2980" s="96" t="s">
        <v>4327</v>
      </c>
      <c r="O2980" s="23" t="s">
        <v>218</v>
      </c>
      <c r="P2980" s="23" t="s">
        <v>3469</v>
      </c>
      <c r="Q2980" s="23" t="s">
        <v>3473</v>
      </c>
      <c r="R2980" s="23" t="str">
        <f t="shared" si="371"/>
        <v>OK-Noble-12N-9W-20</v>
      </c>
      <c r="S2980" s="23" t="str">
        <f t="shared" si="368"/>
        <v>12N-9W-20</v>
      </c>
      <c r="T2980" s="23" t="str">
        <f t="shared" si="369"/>
        <v>12</v>
      </c>
      <c r="U2980" s="23" t="str">
        <f t="shared" si="372"/>
        <v>N</v>
      </c>
      <c r="V2980" s="23" t="str">
        <f t="shared" si="370"/>
        <v>9</v>
      </c>
      <c r="W2980" s="23" t="str">
        <f t="shared" si="373"/>
        <v>W</v>
      </c>
      <c r="X2980" s="23" t="str">
        <f t="shared" si="374"/>
        <v>OK</v>
      </c>
      <c r="Y2980" s="184" t="str">
        <f t="shared" si="375"/>
        <v>L0010043</v>
      </c>
      <c r="Z2980" s="28"/>
      <c r="AA2980" s="28"/>
      <c r="AB2980" s="23"/>
    </row>
    <row r="2981" spans="1:28" ht="15">
      <c r="A2981" s="23" t="s">
        <v>9402</v>
      </c>
      <c r="B2981" s="23" t="s">
        <v>13</v>
      </c>
      <c r="C2981" s="2" t="s">
        <v>14</v>
      </c>
      <c r="D2981" s="23" t="s">
        <v>3094</v>
      </c>
      <c r="E2981" s="23" t="s">
        <v>2207</v>
      </c>
      <c r="F2981" s="23" t="s">
        <v>15</v>
      </c>
      <c r="G2981" s="23" t="s">
        <v>3479</v>
      </c>
      <c r="H2981" s="23" t="s">
        <v>3541</v>
      </c>
      <c r="I2981" s="2" t="s">
        <v>16</v>
      </c>
      <c r="J2981" s="81">
        <v>60.85</v>
      </c>
      <c r="K2981" s="76">
        <v>0.23155999999999999</v>
      </c>
      <c r="L2981" s="80">
        <v>0.1875</v>
      </c>
      <c r="M2981" s="82">
        <v>42408</v>
      </c>
      <c r="N2981" s="96" t="s">
        <v>4328</v>
      </c>
      <c r="O2981" s="23" t="s">
        <v>218</v>
      </c>
      <c r="P2981" s="23" t="s">
        <v>3469</v>
      </c>
      <c r="Q2981" s="23" t="s">
        <v>3473</v>
      </c>
      <c r="R2981" s="23" t="str">
        <f t="shared" si="371"/>
        <v>OK-Noble-12N-9W-20</v>
      </c>
      <c r="S2981" s="23" t="str">
        <f t="shared" si="368"/>
        <v>12N-9W-20</v>
      </c>
      <c r="T2981" s="23" t="str">
        <f t="shared" si="369"/>
        <v>12</v>
      </c>
      <c r="U2981" s="23" t="str">
        <f t="shared" si="372"/>
        <v>N</v>
      </c>
      <c r="V2981" s="23" t="str">
        <f t="shared" si="370"/>
        <v>9</v>
      </c>
      <c r="W2981" s="23" t="str">
        <f t="shared" si="373"/>
        <v>W</v>
      </c>
      <c r="X2981" s="23" t="str">
        <f t="shared" si="374"/>
        <v>OK</v>
      </c>
      <c r="Y2981" s="184" t="str">
        <f t="shared" si="375"/>
        <v>L0010044</v>
      </c>
      <c r="Z2981" s="28"/>
      <c r="AA2981" s="28"/>
      <c r="AB2981" s="23"/>
    </row>
    <row r="2982" spans="1:28" ht="15">
      <c r="A2982" s="2" t="s">
        <v>9403</v>
      </c>
      <c r="B2982" s="23" t="s">
        <v>13</v>
      </c>
      <c r="C2982" s="2" t="s">
        <v>14</v>
      </c>
      <c r="D2982" s="23" t="s">
        <v>3095</v>
      </c>
      <c r="E2982" s="2" t="s">
        <v>723</v>
      </c>
      <c r="F2982" s="23" t="s">
        <v>15</v>
      </c>
      <c r="G2982" s="23" t="s">
        <v>3479</v>
      </c>
      <c r="H2982" s="23" t="s">
        <v>3541</v>
      </c>
      <c r="I2982" s="2" t="s">
        <v>16</v>
      </c>
      <c r="J2982" s="81">
        <v>53.19</v>
      </c>
      <c r="K2982" s="76">
        <v>1.3893599999999999</v>
      </c>
      <c r="L2982" s="80">
        <v>0.1875</v>
      </c>
      <c r="M2982" s="78">
        <v>41928</v>
      </c>
      <c r="N2982" s="96" t="s">
        <v>4329</v>
      </c>
      <c r="O2982" s="23" t="s">
        <v>218</v>
      </c>
      <c r="P2982" s="23" t="s">
        <v>3469</v>
      </c>
      <c r="Q2982" s="23" t="s">
        <v>3473</v>
      </c>
      <c r="R2982" s="23" t="str">
        <f t="shared" si="371"/>
        <v>OK-Noble-12N-9W-20</v>
      </c>
      <c r="S2982" s="23" t="str">
        <f t="shared" si="368"/>
        <v>12N-9W-20</v>
      </c>
      <c r="T2982" s="23" t="str">
        <f t="shared" si="369"/>
        <v>12</v>
      </c>
      <c r="U2982" s="23" t="str">
        <f t="shared" si="372"/>
        <v>N</v>
      </c>
      <c r="V2982" s="23" t="str">
        <f t="shared" si="370"/>
        <v>9</v>
      </c>
      <c r="W2982" s="23" t="str">
        <f t="shared" si="373"/>
        <v>W</v>
      </c>
      <c r="X2982" s="23" t="str">
        <f t="shared" si="374"/>
        <v>OK</v>
      </c>
      <c r="Y2982" s="184" t="str">
        <f t="shared" si="375"/>
        <v>L0010045</v>
      </c>
      <c r="Z2982" s="28"/>
      <c r="AA2982" s="28"/>
      <c r="AB2982" s="23"/>
    </row>
    <row r="2983" spans="1:28" ht="15">
      <c r="A2983" s="2" t="s">
        <v>9404</v>
      </c>
      <c r="B2983" s="23" t="s">
        <v>13</v>
      </c>
      <c r="C2983" s="2" t="s">
        <v>14</v>
      </c>
      <c r="D2983" s="23" t="s">
        <v>3096</v>
      </c>
      <c r="E2983" s="23" t="s">
        <v>3188</v>
      </c>
      <c r="F2983" s="23" t="s">
        <v>15</v>
      </c>
      <c r="G2983" s="23" t="s">
        <v>3479</v>
      </c>
      <c r="H2983" s="23" t="s">
        <v>3541</v>
      </c>
      <c r="I2983" s="2" t="s">
        <v>16</v>
      </c>
      <c r="J2983" s="81">
        <v>58.75</v>
      </c>
      <c r="K2983" s="76">
        <v>0.11650000000000001</v>
      </c>
      <c r="L2983" s="80">
        <v>0.1875</v>
      </c>
      <c r="M2983" s="82">
        <v>41924</v>
      </c>
      <c r="N2983" s="96" t="s">
        <v>4330</v>
      </c>
      <c r="O2983" s="23" t="s">
        <v>218</v>
      </c>
      <c r="P2983" s="23" t="s">
        <v>3469</v>
      </c>
      <c r="Q2983" s="23" t="s">
        <v>3473</v>
      </c>
      <c r="R2983" s="23" t="str">
        <f t="shared" si="371"/>
        <v>OK-Noble-12N-9W-20</v>
      </c>
      <c r="S2983" s="23" t="str">
        <f t="shared" si="368"/>
        <v>12N-9W-20</v>
      </c>
      <c r="T2983" s="23" t="str">
        <f t="shared" si="369"/>
        <v>12</v>
      </c>
      <c r="U2983" s="23" t="str">
        <f t="shared" si="372"/>
        <v>N</v>
      </c>
      <c r="V2983" s="23" t="str">
        <f t="shared" si="370"/>
        <v>9</v>
      </c>
      <c r="W2983" s="23" t="str">
        <f t="shared" si="373"/>
        <v>W</v>
      </c>
      <c r="X2983" s="23" t="str">
        <f t="shared" si="374"/>
        <v>OK</v>
      </c>
      <c r="Y2983" s="184" t="str">
        <f t="shared" si="375"/>
        <v>L0010046</v>
      </c>
      <c r="Z2983" s="28"/>
      <c r="AA2983" s="28"/>
      <c r="AB2983" s="23"/>
    </row>
    <row r="2984" spans="1:28" ht="15">
      <c r="A2984" s="23" t="s">
        <v>9405</v>
      </c>
      <c r="B2984" s="23" t="s">
        <v>13</v>
      </c>
      <c r="C2984" s="2" t="s">
        <v>14</v>
      </c>
      <c r="D2984" s="23" t="s">
        <v>3097</v>
      </c>
      <c r="E2984" s="2" t="s">
        <v>1396</v>
      </c>
      <c r="F2984" s="23" t="s">
        <v>15</v>
      </c>
      <c r="G2984" s="23" t="s">
        <v>3479</v>
      </c>
      <c r="H2984" s="23" t="s">
        <v>3541</v>
      </c>
      <c r="I2984" s="2" t="s">
        <v>16</v>
      </c>
      <c r="J2984" s="81">
        <v>62.13</v>
      </c>
      <c r="K2984" s="76">
        <v>1.294E-2</v>
      </c>
      <c r="L2984" s="80">
        <v>0.1875</v>
      </c>
      <c r="M2984" s="82">
        <v>41938</v>
      </c>
      <c r="N2984" s="96" t="s">
        <v>4331</v>
      </c>
      <c r="O2984" s="23" t="s">
        <v>218</v>
      </c>
      <c r="P2984" s="23" t="s">
        <v>3469</v>
      </c>
      <c r="Q2984" s="23" t="s">
        <v>3473</v>
      </c>
      <c r="R2984" s="23" t="str">
        <f t="shared" si="371"/>
        <v>OK-Noble-12N-9W-20</v>
      </c>
      <c r="S2984" s="23" t="str">
        <f t="shared" si="368"/>
        <v>12N-9W-20</v>
      </c>
      <c r="T2984" s="23" t="str">
        <f t="shared" si="369"/>
        <v>12</v>
      </c>
      <c r="U2984" s="23" t="str">
        <f t="shared" si="372"/>
        <v>N</v>
      </c>
      <c r="V2984" s="23" t="str">
        <f t="shared" si="370"/>
        <v>9</v>
      </c>
      <c r="W2984" s="23" t="str">
        <f t="shared" si="373"/>
        <v>W</v>
      </c>
      <c r="X2984" s="23" t="str">
        <f t="shared" si="374"/>
        <v>OK</v>
      </c>
      <c r="Y2984" s="184" t="str">
        <f t="shared" si="375"/>
        <v>L0010047</v>
      </c>
      <c r="Z2984" s="28"/>
      <c r="AA2984" s="28"/>
      <c r="AB2984" s="23"/>
    </row>
    <row r="2985" spans="1:28" ht="15">
      <c r="A2985" s="2" t="s">
        <v>9406</v>
      </c>
      <c r="B2985" s="23" t="s">
        <v>13</v>
      </c>
      <c r="C2985" s="2" t="s">
        <v>14</v>
      </c>
      <c r="D2985" s="23" t="s">
        <v>3098</v>
      </c>
      <c r="E2985" s="2" t="s">
        <v>723</v>
      </c>
      <c r="F2985" s="23" t="s">
        <v>15</v>
      </c>
      <c r="G2985" s="23" t="s">
        <v>3479</v>
      </c>
      <c r="H2985" s="23" t="s">
        <v>3541</v>
      </c>
      <c r="I2985" s="2" t="s">
        <v>16</v>
      </c>
      <c r="J2985" s="81">
        <v>57.77</v>
      </c>
      <c r="K2985" s="76">
        <v>0.43224000000000001</v>
      </c>
      <c r="L2985" s="80">
        <v>0.1875</v>
      </c>
      <c r="M2985" s="82">
        <v>42408</v>
      </c>
      <c r="N2985" s="96" t="s">
        <v>4943</v>
      </c>
      <c r="O2985" s="23" t="s">
        <v>218</v>
      </c>
      <c r="P2985" s="23" t="s">
        <v>3469</v>
      </c>
      <c r="Q2985" s="23" t="s">
        <v>3473</v>
      </c>
      <c r="R2985" s="23" t="str">
        <f t="shared" si="371"/>
        <v>OK-Noble-12N-9W-20</v>
      </c>
      <c r="S2985" s="23" t="str">
        <f t="shared" si="368"/>
        <v>12N-9W-20</v>
      </c>
      <c r="T2985" s="23" t="str">
        <f t="shared" si="369"/>
        <v>12</v>
      </c>
      <c r="U2985" s="23" t="str">
        <f t="shared" si="372"/>
        <v>N</v>
      </c>
      <c r="V2985" s="23" t="str">
        <f t="shared" si="370"/>
        <v>9</v>
      </c>
      <c r="W2985" s="23" t="str">
        <f t="shared" si="373"/>
        <v>W</v>
      </c>
      <c r="X2985" s="23" t="str">
        <f t="shared" si="374"/>
        <v>OK</v>
      </c>
      <c r="Y2985" s="184" t="str">
        <f t="shared" si="375"/>
        <v>L0010048</v>
      </c>
      <c r="Z2985" s="28"/>
      <c r="AA2985" s="28"/>
      <c r="AB2985" s="23"/>
    </row>
    <row r="2986" spans="1:28" ht="15">
      <c r="A2986" s="2" t="s">
        <v>9407</v>
      </c>
      <c r="B2986" s="23" t="s">
        <v>13</v>
      </c>
      <c r="C2986" s="2" t="s">
        <v>14</v>
      </c>
      <c r="D2986" s="23" t="s">
        <v>3099</v>
      </c>
      <c r="E2986" s="23" t="s">
        <v>2692</v>
      </c>
      <c r="F2986" s="23" t="s">
        <v>15</v>
      </c>
      <c r="G2986" s="23" t="s">
        <v>3479</v>
      </c>
      <c r="H2986" s="23" t="s">
        <v>3541</v>
      </c>
      <c r="I2986" s="2" t="s">
        <v>16</v>
      </c>
      <c r="J2986" s="81">
        <v>60.93</v>
      </c>
      <c r="K2986" s="76">
        <v>0.34733999999999998</v>
      </c>
      <c r="L2986" s="80">
        <v>0.1875</v>
      </c>
      <c r="M2986" s="78">
        <v>41928</v>
      </c>
      <c r="N2986" s="96" t="s">
        <v>3626</v>
      </c>
      <c r="O2986" s="23" t="s">
        <v>218</v>
      </c>
      <c r="P2986" s="23" t="s">
        <v>3469</v>
      </c>
      <c r="Q2986" s="23" t="s">
        <v>3473</v>
      </c>
      <c r="R2986" s="23" t="str">
        <f t="shared" si="371"/>
        <v>OK-Noble-12N-9W-20</v>
      </c>
      <c r="S2986" s="23" t="str">
        <f t="shared" si="368"/>
        <v>12N-9W-20</v>
      </c>
      <c r="T2986" s="23" t="str">
        <f t="shared" si="369"/>
        <v>12</v>
      </c>
      <c r="U2986" s="23" t="str">
        <f t="shared" si="372"/>
        <v>N</v>
      </c>
      <c r="V2986" s="23" t="str">
        <f t="shared" si="370"/>
        <v>9</v>
      </c>
      <c r="W2986" s="23" t="str">
        <f t="shared" si="373"/>
        <v>W</v>
      </c>
      <c r="X2986" s="23" t="str">
        <f t="shared" si="374"/>
        <v>OK</v>
      </c>
      <c r="Y2986" s="184" t="str">
        <f t="shared" si="375"/>
        <v>L0010049</v>
      </c>
      <c r="Z2986" s="28"/>
      <c r="AA2986" s="28"/>
      <c r="AB2986" s="23"/>
    </row>
    <row r="2987" spans="1:28" ht="15">
      <c r="A2987" s="23" t="s">
        <v>9408</v>
      </c>
      <c r="B2987" s="23" t="s">
        <v>13</v>
      </c>
      <c r="C2987" s="2" t="s">
        <v>14</v>
      </c>
      <c r="D2987" s="23" t="s">
        <v>3100</v>
      </c>
      <c r="E2987" s="2" t="s">
        <v>955</v>
      </c>
      <c r="F2987" s="23" t="s">
        <v>15</v>
      </c>
      <c r="G2987" s="23" t="s">
        <v>3479</v>
      </c>
      <c r="H2987" s="23" t="s">
        <v>3541</v>
      </c>
      <c r="I2987" s="2" t="s">
        <v>16</v>
      </c>
      <c r="J2987" s="81">
        <v>62.11</v>
      </c>
      <c r="K2987" s="76">
        <v>0.60407</v>
      </c>
      <c r="L2987" s="80">
        <v>0.1875</v>
      </c>
      <c r="M2987" s="82">
        <v>41924</v>
      </c>
      <c r="N2987" s="96" t="s">
        <v>3627</v>
      </c>
      <c r="O2987" s="23" t="s">
        <v>218</v>
      </c>
      <c r="P2987" s="23" t="s">
        <v>3469</v>
      </c>
      <c r="Q2987" s="23" t="s">
        <v>3473</v>
      </c>
      <c r="R2987" s="23" t="str">
        <f t="shared" si="371"/>
        <v>OK-Noble-12N-9W-20</v>
      </c>
      <c r="S2987" s="23" t="str">
        <f t="shared" si="368"/>
        <v>12N-9W-20</v>
      </c>
      <c r="T2987" s="23" t="str">
        <f t="shared" si="369"/>
        <v>12</v>
      </c>
      <c r="U2987" s="23" t="str">
        <f t="shared" si="372"/>
        <v>N</v>
      </c>
      <c r="V2987" s="23" t="str">
        <f t="shared" si="370"/>
        <v>9</v>
      </c>
      <c r="W2987" s="23" t="str">
        <f t="shared" si="373"/>
        <v>W</v>
      </c>
      <c r="X2987" s="23" t="str">
        <f t="shared" si="374"/>
        <v>OK</v>
      </c>
      <c r="Y2987" s="184" t="str">
        <f t="shared" si="375"/>
        <v>L0010050</v>
      </c>
      <c r="Z2987" s="28"/>
      <c r="AA2987" s="28"/>
      <c r="AB2987" s="23"/>
    </row>
    <row r="2988" spans="1:28" ht="15">
      <c r="A2988" s="2" t="s">
        <v>9409</v>
      </c>
      <c r="B2988" s="23" t="s">
        <v>13</v>
      </c>
      <c r="C2988" s="2" t="s">
        <v>14</v>
      </c>
      <c r="D2988" s="23" t="s">
        <v>3101</v>
      </c>
      <c r="E2988" s="23" t="s">
        <v>1502</v>
      </c>
      <c r="F2988" s="23" t="s">
        <v>15</v>
      </c>
      <c r="G2988" s="23" t="s">
        <v>3479</v>
      </c>
      <c r="H2988" s="23" t="s">
        <v>3541</v>
      </c>
      <c r="I2988" s="2" t="s">
        <v>16</v>
      </c>
      <c r="J2988" s="81">
        <v>59.71</v>
      </c>
      <c r="K2988" s="76">
        <v>0.12081</v>
      </c>
      <c r="L2988" s="80">
        <v>0.1875</v>
      </c>
      <c r="M2988" s="82">
        <v>41938</v>
      </c>
      <c r="N2988" s="96" t="s">
        <v>4332</v>
      </c>
      <c r="O2988" s="23" t="s">
        <v>218</v>
      </c>
      <c r="P2988" s="23" t="s">
        <v>3469</v>
      </c>
      <c r="Q2988" s="23" t="s">
        <v>3473</v>
      </c>
      <c r="R2988" s="23" t="str">
        <f t="shared" si="371"/>
        <v>OK-Noble-12N-9W-20</v>
      </c>
      <c r="S2988" s="23" t="str">
        <f t="shared" si="368"/>
        <v>12N-9W-20</v>
      </c>
      <c r="T2988" s="23" t="str">
        <f t="shared" si="369"/>
        <v>12</v>
      </c>
      <c r="U2988" s="23" t="str">
        <f t="shared" si="372"/>
        <v>N</v>
      </c>
      <c r="V2988" s="23" t="str">
        <f t="shared" si="370"/>
        <v>9</v>
      </c>
      <c r="W2988" s="23" t="str">
        <f t="shared" si="373"/>
        <v>W</v>
      </c>
      <c r="X2988" s="23" t="str">
        <f t="shared" si="374"/>
        <v>OK</v>
      </c>
      <c r="Y2988" s="184" t="str">
        <f t="shared" si="375"/>
        <v>L0010051</v>
      </c>
      <c r="Z2988" s="28"/>
      <c r="AA2988" s="28"/>
      <c r="AB2988" s="23"/>
    </row>
    <row r="2989" spans="1:28" ht="15">
      <c r="A2989" s="2" t="s">
        <v>9410</v>
      </c>
      <c r="B2989" s="23" t="s">
        <v>13</v>
      </c>
      <c r="C2989" s="2" t="s">
        <v>14</v>
      </c>
      <c r="D2989" s="23" t="s">
        <v>3102</v>
      </c>
      <c r="E2989" s="2" t="s">
        <v>1051</v>
      </c>
      <c r="F2989" s="23" t="s">
        <v>15</v>
      </c>
      <c r="G2989" s="23" t="s">
        <v>3479</v>
      </c>
      <c r="H2989" s="23" t="s">
        <v>3541</v>
      </c>
      <c r="I2989" s="2" t="s">
        <v>16</v>
      </c>
      <c r="J2989" s="81">
        <v>61.27</v>
      </c>
      <c r="K2989" s="76">
        <v>1.294E-2</v>
      </c>
      <c r="L2989" s="80">
        <v>0.1875</v>
      </c>
      <c r="M2989" s="82">
        <v>42408</v>
      </c>
      <c r="N2989" s="96" t="s">
        <v>4333</v>
      </c>
      <c r="O2989" s="23" t="s">
        <v>218</v>
      </c>
      <c r="P2989" s="23" t="s">
        <v>3469</v>
      </c>
      <c r="Q2989" s="23" t="s">
        <v>3473</v>
      </c>
      <c r="R2989" s="23" t="str">
        <f t="shared" si="371"/>
        <v>OK-Noble-12N-9W-20</v>
      </c>
      <c r="S2989" s="23" t="str">
        <f t="shared" si="368"/>
        <v>12N-9W-20</v>
      </c>
      <c r="T2989" s="23" t="str">
        <f t="shared" si="369"/>
        <v>12</v>
      </c>
      <c r="U2989" s="23" t="str">
        <f t="shared" si="372"/>
        <v>N</v>
      </c>
      <c r="V2989" s="23" t="str">
        <f t="shared" si="370"/>
        <v>9</v>
      </c>
      <c r="W2989" s="23" t="str">
        <f t="shared" si="373"/>
        <v>W</v>
      </c>
      <c r="X2989" s="23" t="str">
        <f t="shared" si="374"/>
        <v>OK</v>
      </c>
      <c r="Y2989" s="184" t="str">
        <f t="shared" si="375"/>
        <v>L0010052</v>
      </c>
      <c r="Z2989" s="28"/>
      <c r="AA2989" s="28"/>
      <c r="AB2989" s="23"/>
    </row>
    <row r="2990" spans="1:28" ht="15">
      <c r="A2990" s="23" t="s">
        <v>9411</v>
      </c>
      <c r="B2990" s="23" t="s">
        <v>13</v>
      </c>
      <c r="C2990" s="2" t="s">
        <v>14</v>
      </c>
      <c r="D2990" s="23" t="s">
        <v>3103</v>
      </c>
      <c r="E2990" s="2" t="s">
        <v>354</v>
      </c>
      <c r="F2990" s="23" t="s">
        <v>15</v>
      </c>
      <c r="G2990" s="23" t="s">
        <v>3479</v>
      </c>
      <c r="H2990" s="23" t="s">
        <v>3541</v>
      </c>
      <c r="I2990" s="2" t="s">
        <v>16</v>
      </c>
      <c r="J2990" s="81">
        <v>57.83</v>
      </c>
      <c r="K2990" s="76">
        <v>9.0690000000000007E-2</v>
      </c>
      <c r="L2990" s="80">
        <v>0.1875</v>
      </c>
      <c r="M2990" s="78">
        <v>41928</v>
      </c>
      <c r="N2990" s="96" t="s">
        <v>4334</v>
      </c>
      <c r="O2990" s="23" t="s">
        <v>218</v>
      </c>
      <c r="P2990" s="23" t="s">
        <v>3469</v>
      </c>
      <c r="Q2990" s="23" t="s">
        <v>3473</v>
      </c>
      <c r="R2990" s="23" t="str">
        <f t="shared" si="371"/>
        <v>OK-Noble-12N-9W-20</v>
      </c>
      <c r="S2990" s="23" t="str">
        <f t="shared" si="368"/>
        <v>12N-9W-20</v>
      </c>
      <c r="T2990" s="23" t="str">
        <f t="shared" si="369"/>
        <v>12</v>
      </c>
      <c r="U2990" s="23" t="str">
        <f t="shared" si="372"/>
        <v>N</v>
      </c>
      <c r="V2990" s="23" t="str">
        <f t="shared" si="370"/>
        <v>9</v>
      </c>
      <c r="W2990" s="23" t="str">
        <f t="shared" si="373"/>
        <v>W</v>
      </c>
      <c r="X2990" s="23" t="str">
        <f t="shared" si="374"/>
        <v>OK</v>
      </c>
      <c r="Y2990" s="184" t="str">
        <f t="shared" si="375"/>
        <v>L0010053</v>
      </c>
      <c r="Z2990" s="28"/>
      <c r="AA2990" s="28"/>
      <c r="AB2990" s="23"/>
    </row>
    <row r="2991" spans="1:28" ht="15">
      <c r="A2991" s="2" t="s">
        <v>9412</v>
      </c>
      <c r="B2991" s="23" t="s">
        <v>13</v>
      </c>
      <c r="C2991" s="2" t="s">
        <v>14</v>
      </c>
      <c r="D2991" s="23" t="s">
        <v>3104</v>
      </c>
      <c r="E2991" s="2" t="s">
        <v>215</v>
      </c>
      <c r="F2991" s="23" t="s">
        <v>15</v>
      </c>
      <c r="G2991" s="23" t="s">
        <v>3479</v>
      </c>
      <c r="H2991" s="23" t="s">
        <v>3541</v>
      </c>
      <c r="I2991" s="2" t="s">
        <v>16</v>
      </c>
      <c r="J2991" s="81">
        <v>60.12</v>
      </c>
      <c r="K2991" s="76">
        <v>1.294E-2</v>
      </c>
      <c r="L2991" s="80">
        <v>0.1875</v>
      </c>
      <c r="M2991" s="82">
        <v>41924</v>
      </c>
      <c r="N2991" s="96" t="s">
        <v>3628</v>
      </c>
      <c r="O2991" s="23" t="s">
        <v>218</v>
      </c>
      <c r="P2991" s="23" t="s">
        <v>3469</v>
      </c>
      <c r="Q2991" s="23" t="s">
        <v>3473</v>
      </c>
      <c r="R2991" s="23" t="str">
        <f t="shared" si="371"/>
        <v>OK-Noble-12N-9W-20</v>
      </c>
      <c r="S2991" s="23" t="str">
        <f t="shared" si="368"/>
        <v>12N-9W-20</v>
      </c>
      <c r="T2991" s="23" t="str">
        <f t="shared" si="369"/>
        <v>12</v>
      </c>
      <c r="U2991" s="23" t="str">
        <f t="shared" si="372"/>
        <v>N</v>
      </c>
      <c r="V2991" s="23" t="str">
        <f t="shared" si="370"/>
        <v>9</v>
      </c>
      <c r="W2991" s="23" t="str">
        <f t="shared" si="373"/>
        <v>W</v>
      </c>
      <c r="X2991" s="23" t="str">
        <f t="shared" si="374"/>
        <v>OK</v>
      </c>
      <c r="Y2991" s="184" t="str">
        <f t="shared" si="375"/>
        <v>L0010054</v>
      </c>
      <c r="Z2991" s="28"/>
      <c r="AA2991" s="28"/>
      <c r="AB2991" s="23"/>
    </row>
    <row r="2992" spans="1:28" ht="15">
      <c r="A2992" s="2" t="s">
        <v>9413</v>
      </c>
      <c r="B2992" s="23" t="s">
        <v>13</v>
      </c>
      <c r="C2992" s="2" t="s">
        <v>14</v>
      </c>
      <c r="D2992" s="23" t="s">
        <v>3105</v>
      </c>
      <c r="E2992" s="23" t="s">
        <v>2404</v>
      </c>
      <c r="F2992" s="23" t="s">
        <v>15</v>
      </c>
      <c r="G2992" s="23" t="s">
        <v>3479</v>
      </c>
      <c r="H2992" s="2" t="s">
        <v>3541</v>
      </c>
      <c r="I2992" s="2" t="s">
        <v>16</v>
      </c>
      <c r="J2992" s="81">
        <v>62.6</v>
      </c>
      <c r="K2992" s="76">
        <v>1.294E-2</v>
      </c>
      <c r="L2992" s="80">
        <v>0.1875</v>
      </c>
      <c r="M2992" s="82">
        <v>41938</v>
      </c>
      <c r="N2992" s="96" t="s">
        <v>4335</v>
      </c>
      <c r="O2992" s="23" t="s">
        <v>218</v>
      </c>
      <c r="P2992" s="23" t="s">
        <v>3469</v>
      </c>
      <c r="Q2992" s="23" t="s">
        <v>3473</v>
      </c>
      <c r="R2992" s="23" t="str">
        <f t="shared" si="371"/>
        <v>OK-Noble-12N-9W-20</v>
      </c>
      <c r="S2992" s="23" t="str">
        <f t="shared" si="368"/>
        <v>12N-9W-20</v>
      </c>
      <c r="T2992" s="23" t="str">
        <f t="shared" si="369"/>
        <v>12</v>
      </c>
      <c r="U2992" s="23" t="str">
        <f t="shared" si="372"/>
        <v>N</v>
      </c>
      <c r="V2992" s="23" t="str">
        <f t="shared" si="370"/>
        <v>9</v>
      </c>
      <c r="W2992" s="23" t="str">
        <f t="shared" si="373"/>
        <v>W</v>
      </c>
      <c r="X2992" s="23" t="str">
        <f t="shared" si="374"/>
        <v>OK</v>
      </c>
      <c r="Y2992" s="184" t="str">
        <f t="shared" si="375"/>
        <v>L0010055</v>
      </c>
      <c r="Z2992" s="28"/>
      <c r="AA2992" s="28"/>
      <c r="AB2992" s="23"/>
    </row>
    <row r="2993" spans="1:28" ht="15">
      <c r="A2993" s="23" t="s">
        <v>9414</v>
      </c>
      <c r="B2993" s="23" t="s">
        <v>13</v>
      </c>
      <c r="C2993" s="2" t="s">
        <v>14</v>
      </c>
      <c r="D2993" s="23" t="s">
        <v>3106</v>
      </c>
      <c r="E2993" s="23" t="s">
        <v>2864</v>
      </c>
      <c r="F2993" s="23" t="s">
        <v>15</v>
      </c>
      <c r="G2993" s="23" t="s">
        <v>3477</v>
      </c>
      <c r="H2993" s="2" t="s">
        <v>3544</v>
      </c>
      <c r="I2993" s="2" t="s">
        <v>16</v>
      </c>
      <c r="J2993" s="81">
        <v>40.22</v>
      </c>
      <c r="K2993" s="76">
        <v>7.4800000000000002E-5</v>
      </c>
      <c r="L2993" s="80">
        <v>0.2</v>
      </c>
      <c r="M2993" s="82">
        <v>42430</v>
      </c>
      <c r="N2993" s="96" t="s">
        <v>6338</v>
      </c>
      <c r="O2993" s="23" t="s">
        <v>242</v>
      </c>
      <c r="P2993" s="23" t="s">
        <v>3469</v>
      </c>
      <c r="Q2993" s="23" t="s">
        <v>3473</v>
      </c>
      <c r="R2993" s="23" t="str">
        <f t="shared" si="371"/>
        <v>OK-Canadian-12N-9W-15</v>
      </c>
      <c r="S2993" s="23" t="str">
        <f t="shared" si="368"/>
        <v>12N-9W-15</v>
      </c>
      <c r="T2993" s="23" t="str">
        <f t="shared" si="369"/>
        <v>12</v>
      </c>
      <c r="U2993" s="23" t="str">
        <f t="shared" si="372"/>
        <v>N</v>
      </c>
      <c r="V2993" s="23" t="str">
        <f t="shared" si="370"/>
        <v>9</v>
      </c>
      <c r="W2993" s="23" t="str">
        <f t="shared" si="373"/>
        <v>W</v>
      </c>
      <c r="X2993" s="23" t="str">
        <f t="shared" si="374"/>
        <v>OK</v>
      </c>
      <c r="Y2993" s="184" t="str">
        <f t="shared" si="375"/>
        <v>L0010056</v>
      </c>
      <c r="Z2993" s="28"/>
      <c r="AA2993" s="28"/>
      <c r="AB2993" s="23"/>
    </row>
    <row r="2994" spans="1:28" ht="15">
      <c r="A2994" s="2" t="s">
        <v>9415</v>
      </c>
      <c r="B2994" s="23" t="s">
        <v>13</v>
      </c>
      <c r="C2994" s="2" t="s">
        <v>14</v>
      </c>
      <c r="D2994" s="23" t="s">
        <v>3107</v>
      </c>
      <c r="E2994" s="2" t="s">
        <v>354</v>
      </c>
      <c r="F2994" s="23" t="s">
        <v>15</v>
      </c>
      <c r="G2994" s="23" t="s">
        <v>3477</v>
      </c>
      <c r="H2994" s="2" t="s">
        <v>3544</v>
      </c>
      <c r="I2994" s="2" t="s">
        <v>16</v>
      </c>
      <c r="J2994" s="81">
        <v>19.37</v>
      </c>
      <c r="K2994" s="76">
        <v>3.25</v>
      </c>
      <c r="L2994" s="80">
        <v>0.1875</v>
      </c>
      <c r="M2994" s="78">
        <v>41976</v>
      </c>
      <c r="N2994" s="96" t="s">
        <v>6339</v>
      </c>
      <c r="O2994" s="23" t="s">
        <v>242</v>
      </c>
      <c r="P2994" s="23" t="s">
        <v>3469</v>
      </c>
      <c r="Q2994" s="23" t="s">
        <v>3473</v>
      </c>
      <c r="R2994" s="23" t="str">
        <f t="shared" si="371"/>
        <v>OK-Canadian-12N-9W-15</v>
      </c>
      <c r="S2994" s="23" t="str">
        <f t="shared" si="368"/>
        <v>12N-9W-15</v>
      </c>
      <c r="T2994" s="23" t="str">
        <f t="shared" si="369"/>
        <v>12</v>
      </c>
      <c r="U2994" s="23" t="str">
        <f t="shared" si="372"/>
        <v>N</v>
      </c>
      <c r="V2994" s="23" t="str">
        <f t="shared" si="370"/>
        <v>9</v>
      </c>
      <c r="W2994" s="23" t="str">
        <f t="shared" si="373"/>
        <v>W</v>
      </c>
      <c r="X2994" s="23" t="str">
        <f t="shared" si="374"/>
        <v>OK</v>
      </c>
      <c r="Y2994" s="184" t="str">
        <f t="shared" si="375"/>
        <v>L0010057</v>
      </c>
      <c r="Z2994" s="28"/>
      <c r="AA2994" s="28"/>
      <c r="AB2994" s="23"/>
    </row>
    <row r="2995" spans="1:28" ht="15">
      <c r="A2995" s="2" t="s">
        <v>9416</v>
      </c>
      <c r="B2995" s="23" t="s">
        <v>13</v>
      </c>
      <c r="C2995" s="2" t="s">
        <v>14</v>
      </c>
      <c r="D2995" s="23" t="s">
        <v>523</v>
      </c>
      <c r="E2995" s="2" t="s">
        <v>354</v>
      </c>
      <c r="F2995" s="23" t="s">
        <v>15</v>
      </c>
      <c r="G2995" s="23" t="s">
        <v>3477</v>
      </c>
      <c r="H2995" s="23" t="s">
        <v>3544</v>
      </c>
      <c r="I2995" s="2" t="s">
        <v>16</v>
      </c>
      <c r="J2995" s="81">
        <v>20.18</v>
      </c>
      <c r="K2995" s="76">
        <v>0.5</v>
      </c>
      <c r="L2995" s="80">
        <v>0.2</v>
      </c>
      <c r="M2995" s="82">
        <v>41953</v>
      </c>
      <c r="N2995" s="96" t="s">
        <v>6340</v>
      </c>
      <c r="O2995" s="23" t="s">
        <v>242</v>
      </c>
      <c r="P2995" s="23" t="s">
        <v>3469</v>
      </c>
      <c r="Q2995" s="23" t="s">
        <v>3473</v>
      </c>
      <c r="R2995" s="23" t="str">
        <f t="shared" si="371"/>
        <v>OK-Canadian-12N-9W-15</v>
      </c>
      <c r="S2995" s="23" t="str">
        <f t="shared" si="368"/>
        <v>12N-9W-15</v>
      </c>
      <c r="T2995" s="23" t="str">
        <f t="shared" si="369"/>
        <v>12</v>
      </c>
      <c r="U2995" s="23" t="str">
        <f t="shared" si="372"/>
        <v>N</v>
      </c>
      <c r="V2995" s="23" t="str">
        <f t="shared" si="370"/>
        <v>9</v>
      </c>
      <c r="W2995" s="23" t="str">
        <f t="shared" si="373"/>
        <v>W</v>
      </c>
      <c r="X2995" s="23" t="str">
        <f t="shared" si="374"/>
        <v>OK</v>
      </c>
      <c r="Y2995" s="184" t="str">
        <f t="shared" si="375"/>
        <v>L0010058</v>
      </c>
      <c r="Z2995" s="28"/>
      <c r="AA2995" s="28"/>
      <c r="AB2995" s="23"/>
    </row>
    <row r="2996" spans="1:28" ht="15">
      <c r="A2996" s="23" t="s">
        <v>9417</v>
      </c>
      <c r="B2996" s="23" t="s">
        <v>13</v>
      </c>
      <c r="C2996" s="2" t="s">
        <v>14</v>
      </c>
      <c r="D2996" s="23" t="s">
        <v>3108</v>
      </c>
      <c r="E2996" s="23" t="s">
        <v>1777</v>
      </c>
      <c r="F2996" s="23" t="s">
        <v>15</v>
      </c>
      <c r="G2996" s="23" t="s">
        <v>3479</v>
      </c>
      <c r="H2996" s="23" t="s">
        <v>3541</v>
      </c>
      <c r="I2996" s="2" t="s">
        <v>16</v>
      </c>
      <c r="J2996" s="81">
        <v>62.92</v>
      </c>
      <c r="K2996" s="76">
        <v>1.4497599999999999</v>
      </c>
      <c r="L2996" s="80">
        <v>0.1875</v>
      </c>
      <c r="M2996" s="82">
        <v>41986</v>
      </c>
      <c r="N2996" s="96" t="s">
        <v>3629</v>
      </c>
      <c r="O2996" s="23" t="s">
        <v>218</v>
      </c>
      <c r="P2996" s="23" t="s">
        <v>3469</v>
      </c>
      <c r="Q2996" s="23" t="s">
        <v>3473</v>
      </c>
      <c r="R2996" s="23" t="str">
        <f t="shared" si="371"/>
        <v>OK-Noble-12N-9W-20</v>
      </c>
      <c r="S2996" s="23" t="str">
        <f t="shared" si="368"/>
        <v>12N-9W-20</v>
      </c>
      <c r="T2996" s="23" t="str">
        <f t="shared" si="369"/>
        <v>12</v>
      </c>
      <c r="U2996" s="23" t="str">
        <f t="shared" si="372"/>
        <v>N</v>
      </c>
      <c r="V2996" s="23" t="str">
        <f t="shared" si="370"/>
        <v>9</v>
      </c>
      <c r="W2996" s="23" t="str">
        <f t="shared" si="373"/>
        <v>W</v>
      </c>
      <c r="X2996" s="23" t="str">
        <f t="shared" si="374"/>
        <v>OK</v>
      </c>
      <c r="Y2996" s="184" t="str">
        <f t="shared" si="375"/>
        <v>L0010059</v>
      </c>
      <c r="Z2996" s="28"/>
      <c r="AA2996" s="28"/>
      <c r="AB2996" s="23"/>
    </row>
    <row r="2997" spans="1:28" ht="15">
      <c r="A2997" s="2" t="s">
        <v>9418</v>
      </c>
      <c r="B2997" s="23" t="s">
        <v>13</v>
      </c>
      <c r="C2997" s="2" t="s">
        <v>14</v>
      </c>
      <c r="D2997" s="23" t="s">
        <v>3109</v>
      </c>
      <c r="E2997" s="23" t="s">
        <v>201</v>
      </c>
      <c r="F2997" s="23" t="s">
        <v>15</v>
      </c>
      <c r="G2997" s="23" t="s">
        <v>3479</v>
      </c>
      <c r="H2997" s="2" t="s">
        <v>3541</v>
      </c>
      <c r="I2997" s="2" t="s">
        <v>16</v>
      </c>
      <c r="J2997" s="81">
        <v>54.52</v>
      </c>
      <c r="K2997" s="76">
        <v>6.9470000000000004E-2</v>
      </c>
      <c r="L2997" s="80">
        <v>0.1875</v>
      </c>
      <c r="M2997" s="82">
        <v>42456</v>
      </c>
      <c r="N2997" s="96" t="s">
        <v>6341</v>
      </c>
      <c r="O2997" s="23" t="s">
        <v>218</v>
      </c>
      <c r="P2997" s="23" t="s">
        <v>3469</v>
      </c>
      <c r="Q2997" s="23" t="s">
        <v>3473</v>
      </c>
      <c r="R2997" s="23" t="str">
        <f t="shared" si="371"/>
        <v>OK-Noble-12N-9W-20</v>
      </c>
      <c r="S2997" s="23" t="str">
        <f t="shared" si="368"/>
        <v>12N-9W-20</v>
      </c>
      <c r="T2997" s="23" t="str">
        <f t="shared" si="369"/>
        <v>12</v>
      </c>
      <c r="U2997" s="23" t="str">
        <f t="shared" si="372"/>
        <v>N</v>
      </c>
      <c r="V2997" s="23" t="str">
        <f t="shared" si="370"/>
        <v>9</v>
      </c>
      <c r="W2997" s="23" t="str">
        <f t="shared" si="373"/>
        <v>W</v>
      </c>
      <c r="X2997" s="23" t="str">
        <f t="shared" si="374"/>
        <v>OK</v>
      </c>
      <c r="Y2997" s="184" t="str">
        <f t="shared" si="375"/>
        <v>L0010060</v>
      </c>
      <c r="Z2997" s="28"/>
      <c r="AA2997" s="28"/>
      <c r="AB2997" s="23"/>
    </row>
    <row r="2998" spans="1:28" ht="15">
      <c r="A2998" s="2" t="s">
        <v>9419</v>
      </c>
      <c r="B2998" s="23" t="s">
        <v>13</v>
      </c>
      <c r="C2998" s="2" t="s">
        <v>14</v>
      </c>
      <c r="D2998" s="23" t="s">
        <v>3110</v>
      </c>
      <c r="E2998" s="2" t="s">
        <v>215</v>
      </c>
      <c r="F2998" s="23" t="s">
        <v>15</v>
      </c>
      <c r="G2998" s="23" t="s">
        <v>3477</v>
      </c>
      <c r="H2998" s="2" t="s">
        <v>3544</v>
      </c>
      <c r="I2998" s="2" t="s">
        <v>16</v>
      </c>
      <c r="J2998" s="81">
        <v>168.88</v>
      </c>
      <c r="K2998" s="76">
        <v>35</v>
      </c>
      <c r="L2998" s="80">
        <v>0.1875</v>
      </c>
      <c r="M2998" s="78">
        <v>41984</v>
      </c>
      <c r="N2998" s="96" t="s">
        <v>4336</v>
      </c>
      <c r="O2998" s="23" t="s">
        <v>242</v>
      </c>
      <c r="P2998" s="23" t="s">
        <v>3469</v>
      </c>
      <c r="Q2998" s="23" t="s">
        <v>3473</v>
      </c>
      <c r="R2998" s="23" t="str">
        <f t="shared" si="371"/>
        <v>OK-Canadian-12N-9W-15</v>
      </c>
      <c r="S2998" s="23" t="str">
        <f t="shared" si="368"/>
        <v>12N-9W-15</v>
      </c>
      <c r="T2998" s="23" t="str">
        <f t="shared" si="369"/>
        <v>12</v>
      </c>
      <c r="U2998" s="23" t="str">
        <f t="shared" si="372"/>
        <v>N</v>
      </c>
      <c r="V2998" s="23" t="str">
        <f t="shared" si="370"/>
        <v>9</v>
      </c>
      <c r="W2998" s="23" t="str">
        <f t="shared" si="373"/>
        <v>W</v>
      </c>
      <c r="X2998" s="23" t="str">
        <f t="shared" si="374"/>
        <v>OK</v>
      </c>
      <c r="Y2998" s="184" t="str">
        <f t="shared" si="375"/>
        <v>L0010061</v>
      </c>
      <c r="Z2998" s="28"/>
      <c r="AA2998" s="28"/>
      <c r="AB2998" s="23"/>
    </row>
    <row r="2999" spans="1:28" ht="15">
      <c r="A2999" s="23" t="s">
        <v>9420</v>
      </c>
      <c r="B2999" s="79" t="s">
        <v>13</v>
      </c>
      <c r="C2999" s="2" t="s">
        <v>14</v>
      </c>
      <c r="D2999" s="23" t="s">
        <v>3111</v>
      </c>
      <c r="E2999" s="23" t="s">
        <v>3188</v>
      </c>
      <c r="F2999" s="23" t="s">
        <v>15</v>
      </c>
      <c r="G2999" s="23" t="s">
        <v>3477</v>
      </c>
      <c r="H2999" s="23" t="s">
        <v>3544</v>
      </c>
      <c r="I2999" s="2" t="s">
        <v>16</v>
      </c>
      <c r="J2999" s="81">
        <v>156.94999999999999</v>
      </c>
      <c r="K2999" s="76">
        <v>35</v>
      </c>
      <c r="L2999" s="80">
        <v>0.1875</v>
      </c>
      <c r="M2999" s="82">
        <v>41980</v>
      </c>
      <c r="N2999" s="96" t="s">
        <v>4337</v>
      </c>
      <c r="O2999" s="23" t="s">
        <v>242</v>
      </c>
      <c r="P2999" s="23" t="s">
        <v>3469</v>
      </c>
      <c r="Q2999" s="23" t="s">
        <v>3473</v>
      </c>
      <c r="R2999" s="23" t="str">
        <f t="shared" si="371"/>
        <v>OK-Canadian-12N-9W-15</v>
      </c>
      <c r="S2999" s="23" t="str">
        <f t="shared" si="368"/>
        <v>12N-9W-15</v>
      </c>
      <c r="T2999" s="23" t="str">
        <f t="shared" si="369"/>
        <v>12</v>
      </c>
      <c r="U2999" s="23" t="str">
        <f t="shared" si="372"/>
        <v>N</v>
      </c>
      <c r="V2999" s="23" t="str">
        <f t="shared" si="370"/>
        <v>9</v>
      </c>
      <c r="W2999" s="23" t="str">
        <f t="shared" si="373"/>
        <v>W</v>
      </c>
      <c r="X2999" s="23" t="str">
        <f t="shared" si="374"/>
        <v>OK</v>
      </c>
      <c r="Y2999" s="184" t="str">
        <f t="shared" si="375"/>
        <v>L0010062</v>
      </c>
      <c r="Z2999" s="28"/>
      <c r="AA2999" s="28"/>
      <c r="AB2999" s="23"/>
    </row>
    <row r="3000" spans="1:28" ht="15">
      <c r="A3000" s="2" t="s">
        <v>9421</v>
      </c>
      <c r="B3000" s="79" t="s">
        <v>13</v>
      </c>
      <c r="C3000" s="2" t="s">
        <v>14</v>
      </c>
      <c r="D3000" s="23" t="s">
        <v>3112</v>
      </c>
      <c r="E3000" s="2" t="s">
        <v>1100</v>
      </c>
      <c r="F3000" s="23" t="s">
        <v>15</v>
      </c>
      <c r="G3000" s="23" t="s">
        <v>3477</v>
      </c>
      <c r="H3000" s="23" t="s">
        <v>3545</v>
      </c>
      <c r="I3000" s="2" t="s">
        <v>16</v>
      </c>
      <c r="J3000" s="81">
        <v>40.76</v>
      </c>
      <c r="K3000" s="76">
        <v>1.875</v>
      </c>
      <c r="L3000" s="80">
        <v>0.2</v>
      </c>
      <c r="M3000" s="82">
        <v>42007</v>
      </c>
      <c r="N3000" s="96" t="s">
        <v>4944</v>
      </c>
      <c r="O3000" s="23" t="s">
        <v>2526</v>
      </c>
      <c r="P3000" s="23" t="s">
        <v>3469</v>
      </c>
      <c r="Q3000" s="23" t="s">
        <v>3473</v>
      </c>
      <c r="R3000" s="23" t="str">
        <f t="shared" si="371"/>
        <v>OK-Canadian-12N-9W-24</v>
      </c>
      <c r="S3000" s="23" t="str">
        <f t="shared" si="368"/>
        <v>12N-9W-24</v>
      </c>
      <c r="T3000" s="23" t="str">
        <f t="shared" si="369"/>
        <v>12</v>
      </c>
      <c r="U3000" s="23" t="str">
        <f t="shared" si="372"/>
        <v>N</v>
      </c>
      <c r="V3000" s="23" t="str">
        <f t="shared" si="370"/>
        <v>9</v>
      </c>
      <c r="W3000" s="23" t="str">
        <f t="shared" si="373"/>
        <v>W</v>
      </c>
      <c r="X3000" s="23" t="str">
        <f t="shared" si="374"/>
        <v>OK</v>
      </c>
      <c r="Y3000" s="184" t="str">
        <f t="shared" si="375"/>
        <v>L0010063</v>
      </c>
      <c r="Z3000" s="28"/>
      <c r="AA3000" s="28"/>
      <c r="AB3000" s="23"/>
    </row>
    <row r="3001" spans="1:28" ht="15">
      <c r="A3001" s="2" t="s">
        <v>9422</v>
      </c>
      <c r="B3001" s="23" t="s">
        <v>13</v>
      </c>
      <c r="C3001" s="2" t="s">
        <v>14</v>
      </c>
      <c r="D3001" s="23" t="s">
        <v>3113</v>
      </c>
      <c r="E3001" s="23" t="s">
        <v>1274</v>
      </c>
      <c r="F3001" s="23" t="s">
        <v>15</v>
      </c>
      <c r="G3001" s="23" t="s">
        <v>3477</v>
      </c>
      <c r="H3001" s="2" t="s">
        <v>3545</v>
      </c>
      <c r="I3001" s="2" t="s">
        <v>16</v>
      </c>
      <c r="J3001" s="81">
        <v>126.89</v>
      </c>
      <c r="K3001" s="76">
        <v>3.75</v>
      </c>
      <c r="L3001" s="80">
        <v>0.1875</v>
      </c>
      <c r="M3001" s="82">
        <v>42483</v>
      </c>
      <c r="N3001" s="96" t="s">
        <v>6342</v>
      </c>
      <c r="O3001" s="23" t="s">
        <v>2526</v>
      </c>
      <c r="P3001" s="23" t="s">
        <v>3469</v>
      </c>
      <c r="Q3001" s="23" t="s">
        <v>3473</v>
      </c>
      <c r="R3001" s="23" t="str">
        <f t="shared" si="371"/>
        <v>OK-Canadian-12N-9W-24</v>
      </c>
      <c r="S3001" s="23" t="str">
        <f t="shared" si="368"/>
        <v>12N-9W-24</v>
      </c>
      <c r="T3001" s="23" t="str">
        <f t="shared" si="369"/>
        <v>12</v>
      </c>
      <c r="U3001" s="23" t="str">
        <f t="shared" si="372"/>
        <v>N</v>
      </c>
      <c r="V3001" s="23" t="str">
        <f t="shared" si="370"/>
        <v>9</v>
      </c>
      <c r="W3001" s="23" t="str">
        <f t="shared" si="373"/>
        <v>W</v>
      </c>
      <c r="X3001" s="23" t="str">
        <f t="shared" si="374"/>
        <v>OK</v>
      </c>
      <c r="Y3001" s="184" t="str">
        <f t="shared" si="375"/>
        <v>L0010064</v>
      </c>
      <c r="Z3001" s="28"/>
      <c r="AA3001" s="28"/>
      <c r="AB3001" s="23"/>
    </row>
    <row r="3002" spans="1:28" ht="15">
      <c r="A3002" s="23" t="s">
        <v>9423</v>
      </c>
      <c r="B3002" s="79" t="s">
        <v>13</v>
      </c>
      <c r="C3002" s="2" t="s">
        <v>14</v>
      </c>
      <c r="D3002" s="23" t="s">
        <v>3114</v>
      </c>
      <c r="E3002" s="2" t="s">
        <v>995</v>
      </c>
      <c r="F3002" s="23" t="s">
        <v>15</v>
      </c>
      <c r="G3002" s="23" t="s">
        <v>3477</v>
      </c>
      <c r="H3002" s="23" t="s">
        <v>3544</v>
      </c>
      <c r="I3002" s="2" t="s">
        <v>16</v>
      </c>
      <c r="J3002" s="81">
        <v>37.17</v>
      </c>
      <c r="K3002" s="76">
        <v>1.4919999999999999E-4</v>
      </c>
      <c r="L3002" s="80">
        <v>0.2</v>
      </c>
      <c r="M3002" s="78">
        <v>41960</v>
      </c>
      <c r="N3002" s="96" t="s">
        <v>4338</v>
      </c>
      <c r="O3002" s="23" t="s">
        <v>242</v>
      </c>
      <c r="P3002" s="23" t="s">
        <v>3469</v>
      </c>
      <c r="Q3002" s="23" t="s">
        <v>3473</v>
      </c>
      <c r="R3002" s="23" t="str">
        <f t="shared" si="371"/>
        <v>OK-Canadian-12N-9W-15</v>
      </c>
      <c r="S3002" s="23" t="str">
        <f t="shared" si="368"/>
        <v>12N-9W-15</v>
      </c>
      <c r="T3002" s="23" t="str">
        <f t="shared" si="369"/>
        <v>12</v>
      </c>
      <c r="U3002" s="23" t="str">
        <f t="shared" si="372"/>
        <v>N</v>
      </c>
      <c r="V3002" s="23" t="str">
        <f t="shared" si="370"/>
        <v>9</v>
      </c>
      <c r="W3002" s="23" t="str">
        <f t="shared" si="373"/>
        <v>W</v>
      </c>
      <c r="X3002" s="23" t="str">
        <f t="shared" si="374"/>
        <v>OK</v>
      </c>
      <c r="Y3002" s="184" t="str">
        <f t="shared" si="375"/>
        <v>L0010065</v>
      </c>
      <c r="Z3002" s="28"/>
      <c r="AA3002" s="28"/>
      <c r="AB3002" s="23"/>
    </row>
    <row r="3003" spans="1:28" ht="15">
      <c r="A3003" s="2" t="s">
        <v>9424</v>
      </c>
      <c r="B3003" s="79" t="s">
        <v>13</v>
      </c>
      <c r="C3003" s="2" t="s">
        <v>14</v>
      </c>
      <c r="D3003" s="23" t="s">
        <v>3115</v>
      </c>
      <c r="E3003" s="23" t="s">
        <v>3063</v>
      </c>
      <c r="F3003" s="23" t="s">
        <v>15</v>
      </c>
      <c r="G3003" s="23" t="s">
        <v>3477</v>
      </c>
      <c r="H3003" s="23" t="s">
        <v>3545</v>
      </c>
      <c r="I3003" s="2" t="s">
        <v>16</v>
      </c>
      <c r="J3003" s="81">
        <v>211.71</v>
      </c>
      <c r="K3003" s="76">
        <v>14.375025000000001</v>
      </c>
      <c r="L3003" s="80">
        <v>0.1875</v>
      </c>
      <c r="M3003" s="82">
        <v>41999</v>
      </c>
      <c r="N3003" s="96" t="s">
        <v>4945</v>
      </c>
      <c r="O3003" s="23" t="s">
        <v>2526</v>
      </c>
      <c r="P3003" s="23" t="s">
        <v>3469</v>
      </c>
      <c r="Q3003" s="23" t="s">
        <v>3473</v>
      </c>
      <c r="R3003" s="23" t="str">
        <f t="shared" si="371"/>
        <v>OK-Canadian-12N-9W-24</v>
      </c>
      <c r="S3003" s="23" t="str">
        <f t="shared" si="368"/>
        <v>12N-9W-24</v>
      </c>
      <c r="T3003" s="23" t="str">
        <f t="shared" si="369"/>
        <v>12</v>
      </c>
      <c r="U3003" s="23" t="str">
        <f t="shared" si="372"/>
        <v>N</v>
      </c>
      <c r="V3003" s="23" t="str">
        <f t="shared" si="370"/>
        <v>9</v>
      </c>
      <c r="W3003" s="23" t="str">
        <f t="shared" si="373"/>
        <v>W</v>
      </c>
      <c r="X3003" s="23" t="str">
        <f t="shared" si="374"/>
        <v>OK</v>
      </c>
      <c r="Y3003" s="184" t="str">
        <f t="shared" si="375"/>
        <v>L0010066</v>
      </c>
      <c r="Z3003" s="28"/>
      <c r="AA3003" s="28"/>
      <c r="AB3003" s="23"/>
    </row>
    <row r="3004" spans="1:28" ht="15">
      <c r="A3004" s="2" t="s">
        <v>9425</v>
      </c>
      <c r="B3004" s="23" t="s">
        <v>13</v>
      </c>
      <c r="C3004" s="2" t="s">
        <v>14</v>
      </c>
      <c r="D3004" s="23" t="s">
        <v>3116</v>
      </c>
      <c r="E3004" s="23" t="s">
        <v>1589</v>
      </c>
      <c r="F3004" s="23" t="s">
        <v>15</v>
      </c>
      <c r="G3004" s="23" t="s">
        <v>3477</v>
      </c>
      <c r="H3004" s="2" t="s">
        <v>3545</v>
      </c>
      <c r="I3004" s="2" t="s">
        <v>16</v>
      </c>
      <c r="J3004" s="81">
        <v>216.33</v>
      </c>
      <c r="K3004" s="76">
        <v>22.460999999999999</v>
      </c>
      <c r="L3004" s="80">
        <v>0.1875</v>
      </c>
      <c r="M3004" s="82">
        <v>42013</v>
      </c>
      <c r="N3004" s="96" t="s">
        <v>6343</v>
      </c>
      <c r="O3004" s="23" t="s">
        <v>2526</v>
      </c>
      <c r="P3004" s="23" t="s">
        <v>3469</v>
      </c>
      <c r="Q3004" s="23" t="s">
        <v>3473</v>
      </c>
      <c r="R3004" s="23" t="str">
        <f t="shared" si="371"/>
        <v>OK-Canadian-12N-9W-24</v>
      </c>
      <c r="S3004" s="23" t="str">
        <f t="shared" si="368"/>
        <v>12N-9W-24</v>
      </c>
      <c r="T3004" s="23" t="str">
        <f t="shared" si="369"/>
        <v>12</v>
      </c>
      <c r="U3004" s="23" t="str">
        <f t="shared" si="372"/>
        <v>N</v>
      </c>
      <c r="V3004" s="23" t="str">
        <f t="shared" si="370"/>
        <v>9</v>
      </c>
      <c r="W3004" s="23" t="str">
        <f t="shared" si="373"/>
        <v>W</v>
      </c>
      <c r="X3004" s="23" t="str">
        <f t="shared" si="374"/>
        <v>OK</v>
      </c>
      <c r="Y3004" s="184" t="str">
        <f t="shared" si="375"/>
        <v>L0010067</v>
      </c>
      <c r="Z3004" s="28"/>
      <c r="AA3004" s="28"/>
      <c r="AB3004" s="23"/>
    </row>
    <row r="3005" spans="1:28" ht="15">
      <c r="A3005" s="23" t="s">
        <v>9426</v>
      </c>
      <c r="B3005" s="23" t="s">
        <v>13</v>
      </c>
      <c r="C3005" s="2" t="s">
        <v>14</v>
      </c>
      <c r="D3005" s="23" t="s">
        <v>3117</v>
      </c>
      <c r="E3005" s="23" t="s">
        <v>2864</v>
      </c>
      <c r="F3005" s="23" t="s">
        <v>15</v>
      </c>
      <c r="G3005" s="23" t="s">
        <v>3477</v>
      </c>
      <c r="H3005" s="2" t="s">
        <v>3544</v>
      </c>
      <c r="I3005" s="2" t="s">
        <v>16</v>
      </c>
      <c r="J3005" s="81">
        <v>153.38</v>
      </c>
      <c r="K3005" s="76">
        <v>0.85</v>
      </c>
      <c r="L3005" s="80">
        <v>0.2</v>
      </c>
      <c r="M3005" s="82">
        <v>42511</v>
      </c>
      <c r="N3005" s="96" t="s">
        <v>6344</v>
      </c>
      <c r="O3005" s="23" t="s">
        <v>242</v>
      </c>
      <c r="P3005" s="23" t="s">
        <v>3469</v>
      </c>
      <c r="Q3005" s="23" t="s">
        <v>3473</v>
      </c>
      <c r="R3005" s="23" t="str">
        <f t="shared" si="371"/>
        <v>OK-Canadian-12N-9W-15</v>
      </c>
      <c r="S3005" s="23" t="str">
        <f t="shared" si="368"/>
        <v>12N-9W-15</v>
      </c>
      <c r="T3005" s="23" t="str">
        <f t="shared" si="369"/>
        <v>12</v>
      </c>
      <c r="U3005" s="23" t="str">
        <f t="shared" si="372"/>
        <v>N</v>
      </c>
      <c r="V3005" s="23" t="str">
        <f t="shared" si="370"/>
        <v>9</v>
      </c>
      <c r="W3005" s="23" t="str">
        <f t="shared" si="373"/>
        <v>W</v>
      </c>
      <c r="X3005" s="23" t="str">
        <f t="shared" si="374"/>
        <v>OK</v>
      </c>
      <c r="Y3005" s="184" t="str">
        <f t="shared" si="375"/>
        <v>L0010068</v>
      </c>
      <c r="Z3005" s="28"/>
      <c r="AA3005" s="28"/>
      <c r="AB3005" s="23"/>
    </row>
    <row r="3006" spans="1:28" ht="15">
      <c r="A3006" s="2" t="s">
        <v>9427</v>
      </c>
      <c r="B3006" s="79" t="s">
        <v>13</v>
      </c>
      <c r="C3006" s="2" t="s">
        <v>14</v>
      </c>
      <c r="D3006" s="23" t="s">
        <v>3118</v>
      </c>
      <c r="E3006" s="23" t="s">
        <v>2692</v>
      </c>
      <c r="F3006" s="23" t="s">
        <v>15</v>
      </c>
      <c r="G3006" s="23" t="s">
        <v>3477</v>
      </c>
      <c r="H3006" s="23" t="s">
        <v>3544</v>
      </c>
      <c r="I3006" s="2" t="s">
        <v>16</v>
      </c>
      <c r="J3006" s="81">
        <v>173.48</v>
      </c>
      <c r="K3006" s="76">
        <v>3.8250000000000002</v>
      </c>
      <c r="L3006" s="80">
        <v>0.2</v>
      </c>
      <c r="M3006" s="78">
        <v>42031</v>
      </c>
      <c r="N3006" s="96" t="s">
        <v>6345</v>
      </c>
      <c r="O3006" s="23" t="s">
        <v>242</v>
      </c>
      <c r="P3006" s="23" t="s">
        <v>3469</v>
      </c>
      <c r="Q3006" s="23" t="s">
        <v>3473</v>
      </c>
      <c r="R3006" s="23" t="str">
        <f t="shared" si="371"/>
        <v>OK-Canadian-12N-9W-15</v>
      </c>
      <c r="S3006" s="23" t="str">
        <f t="shared" si="368"/>
        <v>12N-9W-15</v>
      </c>
      <c r="T3006" s="23" t="str">
        <f t="shared" si="369"/>
        <v>12</v>
      </c>
      <c r="U3006" s="23" t="str">
        <f t="shared" si="372"/>
        <v>N</v>
      </c>
      <c r="V3006" s="23" t="str">
        <f t="shared" si="370"/>
        <v>9</v>
      </c>
      <c r="W3006" s="23" t="str">
        <f t="shared" si="373"/>
        <v>W</v>
      </c>
      <c r="X3006" s="23" t="str">
        <f t="shared" si="374"/>
        <v>OK</v>
      </c>
      <c r="Y3006" s="184" t="str">
        <f t="shared" si="375"/>
        <v>L0010069</v>
      </c>
      <c r="Z3006" s="28"/>
      <c r="AA3006" s="28"/>
      <c r="AB3006" s="23"/>
    </row>
    <row r="3007" spans="1:28" ht="15">
      <c r="A3007" s="2" t="s">
        <v>9428</v>
      </c>
      <c r="B3007" s="23" t="s">
        <v>13</v>
      </c>
      <c r="C3007" s="2" t="s">
        <v>14</v>
      </c>
      <c r="D3007" s="23" t="s">
        <v>3119</v>
      </c>
      <c r="E3007" s="23" t="s">
        <v>1702</v>
      </c>
      <c r="F3007" s="23" t="s">
        <v>15</v>
      </c>
      <c r="G3007" s="23" t="s">
        <v>3477</v>
      </c>
      <c r="H3007" s="23" t="s">
        <v>3545</v>
      </c>
      <c r="I3007" s="2" t="s">
        <v>16</v>
      </c>
      <c r="J3007" s="81">
        <v>38.200000000000003</v>
      </c>
      <c r="K3007" s="76">
        <v>7.5</v>
      </c>
      <c r="L3007" s="80">
        <v>0.1875</v>
      </c>
      <c r="M3007" s="82">
        <v>42016</v>
      </c>
      <c r="N3007" s="96" t="s">
        <v>4339</v>
      </c>
      <c r="O3007" s="23" t="s">
        <v>2526</v>
      </c>
      <c r="P3007" s="23" t="s">
        <v>3469</v>
      </c>
      <c r="Q3007" s="23" t="s">
        <v>3473</v>
      </c>
      <c r="R3007" s="23" t="str">
        <f t="shared" si="371"/>
        <v>OK-Canadian-12N-9W-24</v>
      </c>
      <c r="S3007" s="23" t="str">
        <f t="shared" si="368"/>
        <v>12N-9W-24</v>
      </c>
      <c r="T3007" s="23" t="str">
        <f t="shared" si="369"/>
        <v>12</v>
      </c>
      <c r="U3007" s="23" t="str">
        <f t="shared" si="372"/>
        <v>N</v>
      </c>
      <c r="V3007" s="23" t="str">
        <f t="shared" si="370"/>
        <v>9</v>
      </c>
      <c r="W3007" s="23" t="str">
        <f t="shared" si="373"/>
        <v>W</v>
      </c>
      <c r="X3007" s="23" t="str">
        <f t="shared" si="374"/>
        <v>OK</v>
      </c>
      <c r="Y3007" s="184" t="str">
        <f t="shared" si="375"/>
        <v>L0010070</v>
      </c>
      <c r="Z3007" s="28"/>
      <c r="AA3007" s="28"/>
      <c r="AB3007" s="23"/>
    </row>
    <row r="3008" spans="1:28" ht="15">
      <c r="A3008" s="23" t="s">
        <v>9429</v>
      </c>
      <c r="B3008" s="79" t="s">
        <v>13</v>
      </c>
      <c r="C3008" s="2" t="s">
        <v>14</v>
      </c>
      <c r="D3008" s="23" t="s">
        <v>3120</v>
      </c>
      <c r="E3008" s="2" t="s">
        <v>354</v>
      </c>
      <c r="F3008" s="23" t="s">
        <v>15</v>
      </c>
      <c r="G3008" s="23" t="s">
        <v>3479</v>
      </c>
      <c r="H3008" s="23" t="s">
        <v>3541</v>
      </c>
      <c r="I3008" s="2" t="s">
        <v>16</v>
      </c>
      <c r="J3008" s="81">
        <v>59.06</v>
      </c>
      <c r="K3008" s="76">
        <v>1.04705</v>
      </c>
      <c r="L3008" s="80">
        <v>0.1875</v>
      </c>
      <c r="M3008" s="82">
        <v>42029</v>
      </c>
      <c r="N3008" s="96" t="s">
        <v>6346</v>
      </c>
      <c r="O3008" s="23" t="s">
        <v>218</v>
      </c>
      <c r="P3008" s="23" t="s">
        <v>3469</v>
      </c>
      <c r="Q3008" s="23" t="s">
        <v>3473</v>
      </c>
      <c r="R3008" s="23" t="str">
        <f t="shared" si="371"/>
        <v>OK-Noble-12N-9W-20</v>
      </c>
      <c r="S3008" s="23" t="str">
        <f t="shared" si="368"/>
        <v>12N-9W-20</v>
      </c>
      <c r="T3008" s="23" t="str">
        <f t="shared" si="369"/>
        <v>12</v>
      </c>
      <c r="U3008" s="23" t="str">
        <f t="shared" si="372"/>
        <v>N</v>
      </c>
      <c r="V3008" s="23" t="str">
        <f t="shared" si="370"/>
        <v>9</v>
      </c>
      <c r="W3008" s="23" t="str">
        <f t="shared" si="373"/>
        <v>W</v>
      </c>
      <c r="X3008" s="23" t="str">
        <f t="shared" si="374"/>
        <v>OK</v>
      </c>
      <c r="Y3008" s="184" t="str">
        <f t="shared" si="375"/>
        <v>L0010071</v>
      </c>
      <c r="Z3008" s="28"/>
      <c r="AA3008" s="28"/>
      <c r="AB3008" s="23"/>
    </row>
    <row r="3009" spans="1:28" ht="15">
      <c r="A3009" s="2" t="s">
        <v>9430</v>
      </c>
      <c r="B3009" s="23" t="s">
        <v>13</v>
      </c>
      <c r="C3009" s="2" t="s">
        <v>14</v>
      </c>
      <c r="D3009" s="23" t="s">
        <v>3121</v>
      </c>
      <c r="E3009" s="23" t="s">
        <v>2404</v>
      </c>
      <c r="F3009" s="23" t="s">
        <v>15</v>
      </c>
      <c r="G3009" s="23" t="s">
        <v>3477</v>
      </c>
      <c r="H3009" s="2" t="s">
        <v>3545</v>
      </c>
      <c r="I3009" s="2" t="s">
        <v>16</v>
      </c>
      <c r="J3009" s="81">
        <v>40.32</v>
      </c>
      <c r="K3009" s="76">
        <v>7.5</v>
      </c>
      <c r="L3009" s="80">
        <v>0.1875</v>
      </c>
      <c r="M3009" s="82">
        <v>42506</v>
      </c>
      <c r="N3009" s="96" t="s">
        <v>4340</v>
      </c>
      <c r="O3009" s="23" t="s">
        <v>2526</v>
      </c>
      <c r="P3009" s="23" t="s">
        <v>3469</v>
      </c>
      <c r="Q3009" s="23" t="s">
        <v>3473</v>
      </c>
      <c r="R3009" s="23" t="str">
        <f t="shared" si="371"/>
        <v>OK-Canadian-12N-9W-24</v>
      </c>
      <c r="S3009" s="23" t="str">
        <f t="shared" si="368"/>
        <v>12N-9W-24</v>
      </c>
      <c r="T3009" s="23" t="str">
        <f t="shared" si="369"/>
        <v>12</v>
      </c>
      <c r="U3009" s="23" t="str">
        <f t="shared" si="372"/>
        <v>N</v>
      </c>
      <c r="V3009" s="23" t="str">
        <f t="shared" si="370"/>
        <v>9</v>
      </c>
      <c r="W3009" s="23" t="str">
        <f t="shared" si="373"/>
        <v>W</v>
      </c>
      <c r="X3009" s="23" t="str">
        <f t="shared" si="374"/>
        <v>OK</v>
      </c>
      <c r="Y3009" s="184" t="str">
        <f t="shared" si="375"/>
        <v>L0010072</v>
      </c>
      <c r="Z3009" s="28"/>
      <c r="AA3009" s="28"/>
      <c r="AB3009" s="23"/>
    </row>
    <row r="3010" spans="1:28" ht="15">
      <c r="A3010" s="2" t="s">
        <v>9431</v>
      </c>
      <c r="B3010" s="23" t="s">
        <v>13</v>
      </c>
      <c r="C3010" s="2" t="s">
        <v>14</v>
      </c>
      <c r="D3010" s="23" t="s">
        <v>3122</v>
      </c>
      <c r="E3010" s="2" t="s">
        <v>354</v>
      </c>
      <c r="F3010" s="23" t="s">
        <v>15</v>
      </c>
      <c r="G3010" s="23" t="s">
        <v>3477</v>
      </c>
      <c r="H3010" s="79" t="s">
        <v>3544</v>
      </c>
      <c r="I3010" s="2" t="s">
        <v>16</v>
      </c>
      <c r="J3010" s="81">
        <v>37.51</v>
      </c>
      <c r="K3010" s="76">
        <v>2.5</v>
      </c>
      <c r="L3010" s="80">
        <v>0.1875</v>
      </c>
      <c r="M3010" s="78">
        <v>42044</v>
      </c>
      <c r="N3010" s="96" t="s">
        <v>6347</v>
      </c>
      <c r="O3010" s="23" t="s">
        <v>242</v>
      </c>
      <c r="P3010" s="23" t="s">
        <v>3469</v>
      </c>
      <c r="Q3010" s="23" t="s">
        <v>3473</v>
      </c>
      <c r="R3010" s="23" t="str">
        <f t="shared" si="371"/>
        <v>OK-Canadian-12N-9W-15</v>
      </c>
      <c r="S3010" s="23" t="str">
        <f t="shared" si="368"/>
        <v>12N-9W-15</v>
      </c>
      <c r="T3010" s="23" t="str">
        <f t="shared" si="369"/>
        <v>12</v>
      </c>
      <c r="U3010" s="23" t="str">
        <f t="shared" si="372"/>
        <v>N</v>
      </c>
      <c r="V3010" s="23" t="str">
        <f t="shared" si="370"/>
        <v>9</v>
      </c>
      <c r="W3010" s="23" t="str">
        <f t="shared" si="373"/>
        <v>W</v>
      </c>
      <c r="X3010" s="23" t="str">
        <f t="shared" si="374"/>
        <v>OK</v>
      </c>
      <c r="Y3010" s="184" t="str">
        <f t="shared" si="375"/>
        <v>L0010073</v>
      </c>
      <c r="Z3010" s="28"/>
      <c r="AA3010" s="28"/>
      <c r="AB3010" s="23"/>
    </row>
    <row r="3011" spans="1:28" ht="15">
      <c r="A3011" s="23" t="s">
        <v>9432</v>
      </c>
      <c r="B3011" s="23" t="s">
        <v>13</v>
      </c>
      <c r="C3011" s="2" t="s">
        <v>14</v>
      </c>
      <c r="D3011" s="23" t="s">
        <v>2361</v>
      </c>
      <c r="E3011" s="2" t="s">
        <v>1396</v>
      </c>
      <c r="F3011" s="23" t="s">
        <v>15</v>
      </c>
      <c r="G3011" s="23" t="s">
        <v>3477</v>
      </c>
      <c r="H3011" s="79" t="s">
        <v>3546</v>
      </c>
      <c r="I3011" s="2" t="s">
        <v>16</v>
      </c>
      <c r="J3011" s="81">
        <v>68.459999999999994</v>
      </c>
      <c r="K3011" s="76">
        <v>0.50002500000000005</v>
      </c>
      <c r="L3011" s="80">
        <v>0.2</v>
      </c>
      <c r="M3011" s="82">
        <v>42001</v>
      </c>
      <c r="N3011" s="96" t="s">
        <v>4946</v>
      </c>
      <c r="O3011" s="23" t="s">
        <v>221</v>
      </c>
      <c r="P3011" s="23" t="s">
        <v>3469</v>
      </c>
      <c r="Q3011" s="23" t="s">
        <v>3473</v>
      </c>
      <c r="R3011" s="23" t="str">
        <f t="shared" si="371"/>
        <v>OK-Canadian-12N-9W-1</v>
      </c>
      <c r="S3011" s="23" t="str">
        <f t="shared" si="368"/>
        <v>12N-9W-1</v>
      </c>
      <c r="T3011" s="23" t="str">
        <f t="shared" si="369"/>
        <v>12</v>
      </c>
      <c r="U3011" s="23" t="str">
        <f t="shared" si="372"/>
        <v>N</v>
      </c>
      <c r="V3011" s="23" t="str">
        <f t="shared" si="370"/>
        <v>9</v>
      </c>
      <c r="W3011" s="23" t="str">
        <f t="shared" si="373"/>
        <v>W</v>
      </c>
      <c r="X3011" s="23" t="str">
        <f t="shared" si="374"/>
        <v>OK</v>
      </c>
      <c r="Y3011" s="184" t="str">
        <f t="shared" si="375"/>
        <v>L0010074</v>
      </c>
      <c r="Z3011" s="28"/>
      <c r="AA3011" s="28"/>
      <c r="AB3011" s="23"/>
    </row>
    <row r="3012" spans="1:28" ht="15">
      <c r="A3012" s="2" t="s">
        <v>9433</v>
      </c>
      <c r="B3012" s="23" t="s">
        <v>13</v>
      </c>
      <c r="C3012" s="2" t="s">
        <v>14</v>
      </c>
      <c r="D3012" s="23" t="s">
        <v>3123</v>
      </c>
      <c r="E3012" s="23" t="s">
        <v>3063</v>
      </c>
      <c r="F3012" s="23" t="s">
        <v>15</v>
      </c>
      <c r="G3012" s="23" t="s">
        <v>3477</v>
      </c>
      <c r="H3012" s="79" t="s">
        <v>3546</v>
      </c>
      <c r="I3012" s="2" t="s">
        <v>16</v>
      </c>
      <c r="J3012" s="81">
        <v>70.95</v>
      </c>
      <c r="K3012" s="76">
        <v>0.50002500000000005</v>
      </c>
      <c r="L3012" s="80">
        <v>0.2</v>
      </c>
      <c r="M3012" s="82">
        <v>42015</v>
      </c>
      <c r="N3012" s="96" t="s">
        <v>4947</v>
      </c>
      <c r="O3012" s="23" t="s">
        <v>221</v>
      </c>
      <c r="P3012" s="23" t="s">
        <v>3469</v>
      </c>
      <c r="Q3012" s="23" t="s">
        <v>3473</v>
      </c>
      <c r="R3012" s="23" t="str">
        <f t="shared" si="371"/>
        <v>OK-Canadian-12N-9W-1</v>
      </c>
      <c r="S3012" s="23" t="str">
        <f t="shared" si="368"/>
        <v>12N-9W-1</v>
      </c>
      <c r="T3012" s="23" t="str">
        <f t="shared" si="369"/>
        <v>12</v>
      </c>
      <c r="U3012" s="23" t="str">
        <f t="shared" si="372"/>
        <v>N</v>
      </c>
      <c r="V3012" s="23" t="str">
        <f t="shared" si="370"/>
        <v>9</v>
      </c>
      <c r="W3012" s="23" t="str">
        <f t="shared" si="373"/>
        <v>W</v>
      </c>
      <c r="X3012" s="23" t="str">
        <f t="shared" si="374"/>
        <v>OK</v>
      </c>
      <c r="Y3012" s="184" t="str">
        <f t="shared" si="375"/>
        <v>L0010075</v>
      </c>
      <c r="Z3012" s="28"/>
      <c r="AA3012" s="28"/>
      <c r="AB3012" s="23"/>
    </row>
    <row r="3013" spans="1:28" ht="15">
      <c r="A3013" s="2" t="s">
        <v>9434</v>
      </c>
      <c r="B3013" s="23" t="s">
        <v>13</v>
      </c>
      <c r="C3013" s="2" t="s">
        <v>14</v>
      </c>
      <c r="D3013" s="23" t="s">
        <v>3124</v>
      </c>
      <c r="E3013" s="2" t="s">
        <v>215</v>
      </c>
      <c r="F3013" s="23" t="s">
        <v>15</v>
      </c>
      <c r="G3013" s="23" t="s">
        <v>3477</v>
      </c>
      <c r="H3013" s="2" t="s">
        <v>3546</v>
      </c>
      <c r="I3013" s="2" t="s">
        <v>16</v>
      </c>
      <c r="J3013" s="81">
        <v>68.680000000000007</v>
      </c>
      <c r="K3013" s="76">
        <v>0.50002500000000005</v>
      </c>
      <c r="L3013" s="80">
        <v>0.2</v>
      </c>
      <c r="M3013" s="82">
        <v>42485</v>
      </c>
      <c r="N3013" s="96" t="s">
        <v>4948</v>
      </c>
      <c r="O3013" s="23" t="s">
        <v>221</v>
      </c>
      <c r="P3013" s="23" t="s">
        <v>3469</v>
      </c>
      <c r="Q3013" s="23" t="s">
        <v>3473</v>
      </c>
      <c r="R3013" s="23" t="str">
        <f t="shared" si="371"/>
        <v>OK-Canadian-12N-9W-1</v>
      </c>
      <c r="S3013" s="23" t="str">
        <f t="shared" si="368"/>
        <v>12N-9W-1</v>
      </c>
      <c r="T3013" s="23" t="str">
        <f t="shared" si="369"/>
        <v>12</v>
      </c>
      <c r="U3013" s="23" t="str">
        <f t="shared" si="372"/>
        <v>N</v>
      </c>
      <c r="V3013" s="23" t="str">
        <f t="shared" si="370"/>
        <v>9</v>
      </c>
      <c r="W3013" s="23" t="str">
        <f t="shared" si="373"/>
        <v>W</v>
      </c>
      <c r="X3013" s="23" t="str">
        <f t="shared" si="374"/>
        <v>OK</v>
      </c>
      <c r="Y3013" s="184" t="str">
        <f t="shared" si="375"/>
        <v>L0010076</v>
      </c>
      <c r="Z3013" s="28"/>
      <c r="AA3013" s="28"/>
      <c r="AB3013" s="23"/>
    </row>
    <row r="3014" spans="1:28" ht="15">
      <c r="A3014" s="23" t="s">
        <v>9435</v>
      </c>
      <c r="B3014" s="23" t="s">
        <v>13</v>
      </c>
      <c r="C3014" s="2" t="s">
        <v>14</v>
      </c>
      <c r="D3014" s="23" t="s">
        <v>3125</v>
      </c>
      <c r="E3014" s="23" t="s">
        <v>201</v>
      </c>
      <c r="F3014" s="23" t="s">
        <v>15</v>
      </c>
      <c r="G3014" s="23" t="s">
        <v>3477</v>
      </c>
      <c r="H3014" s="2" t="s">
        <v>3544</v>
      </c>
      <c r="I3014" s="2" t="s">
        <v>16</v>
      </c>
      <c r="J3014" s="81">
        <v>19.86</v>
      </c>
      <c r="K3014" s="76">
        <v>0.25</v>
      </c>
      <c r="L3014" s="80">
        <v>0.1875</v>
      </c>
      <c r="M3014" s="78">
        <v>42151</v>
      </c>
      <c r="N3014" s="96" t="s">
        <v>4341</v>
      </c>
      <c r="O3014" s="23" t="s">
        <v>242</v>
      </c>
      <c r="P3014" s="23" t="s">
        <v>3469</v>
      </c>
      <c r="Q3014" s="23" t="s">
        <v>3473</v>
      </c>
      <c r="R3014" s="23" t="str">
        <f t="shared" si="371"/>
        <v>OK-Canadian-12N-9W-15</v>
      </c>
      <c r="S3014" s="23" t="str">
        <f t="shared" si="368"/>
        <v>12N-9W-15</v>
      </c>
      <c r="T3014" s="23" t="str">
        <f t="shared" si="369"/>
        <v>12</v>
      </c>
      <c r="U3014" s="23" t="str">
        <f t="shared" si="372"/>
        <v>N</v>
      </c>
      <c r="V3014" s="23" t="str">
        <f t="shared" si="370"/>
        <v>9</v>
      </c>
      <c r="W3014" s="23" t="str">
        <f t="shared" si="373"/>
        <v>W</v>
      </c>
      <c r="X3014" s="23" t="str">
        <f t="shared" si="374"/>
        <v>OK</v>
      </c>
      <c r="Y3014" s="184" t="str">
        <f t="shared" si="375"/>
        <v>L0010077</v>
      </c>
      <c r="Z3014" s="28"/>
      <c r="AA3014" s="28"/>
      <c r="AB3014" s="23"/>
    </row>
    <row r="3015" spans="1:28" ht="15">
      <c r="A3015" s="2" t="s">
        <v>9436</v>
      </c>
      <c r="B3015" s="79" t="s">
        <v>13</v>
      </c>
      <c r="C3015" s="2" t="s">
        <v>14</v>
      </c>
      <c r="D3015" s="23" t="s">
        <v>2713</v>
      </c>
      <c r="E3015" s="2" t="s">
        <v>1177</v>
      </c>
      <c r="F3015" s="23" t="s">
        <v>15</v>
      </c>
      <c r="G3015" s="23" t="s">
        <v>3477</v>
      </c>
      <c r="H3015" s="79" t="s">
        <v>3544</v>
      </c>
      <c r="I3015" s="2" t="s">
        <v>16</v>
      </c>
      <c r="J3015" s="81">
        <v>38.85</v>
      </c>
      <c r="K3015" s="76">
        <v>0.9</v>
      </c>
      <c r="L3015" s="80">
        <v>0.2</v>
      </c>
      <c r="M3015" s="82">
        <v>42147</v>
      </c>
      <c r="N3015" s="96" t="s">
        <v>4342</v>
      </c>
      <c r="O3015" s="23" t="s">
        <v>242</v>
      </c>
      <c r="P3015" s="23" t="s">
        <v>3469</v>
      </c>
      <c r="Q3015" s="23" t="s">
        <v>3473</v>
      </c>
      <c r="R3015" s="23" t="str">
        <f t="shared" si="371"/>
        <v>OK-Canadian-12N-9W-15</v>
      </c>
      <c r="S3015" s="23" t="str">
        <f t="shared" si="368"/>
        <v>12N-9W-15</v>
      </c>
      <c r="T3015" s="23" t="str">
        <f t="shared" si="369"/>
        <v>12</v>
      </c>
      <c r="U3015" s="23" t="str">
        <f t="shared" si="372"/>
        <v>N</v>
      </c>
      <c r="V3015" s="23" t="str">
        <f t="shared" si="370"/>
        <v>9</v>
      </c>
      <c r="W3015" s="23" t="str">
        <f t="shared" si="373"/>
        <v>W</v>
      </c>
      <c r="X3015" s="23" t="str">
        <f t="shared" si="374"/>
        <v>OK</v>
      </c>
      <c r="Y3015" s="184" t="str">
        <f t="shared" si="375"/>
        <v>L0010078</v>
      </c>
      <c r="Z3015" s="28"/>
      <c r="AA3015" s="28"/>
      <c r="AB3015" s="23"/>
    </row>
    <row r="3016" spans="1:28" ht="15">
      <c r="A3016" s="2" t="s">
        <v>9437</v>
      </c>
      <c r="B3016" s="79" t="s">
        <v>13</v>
      </c>
      <c r="C3016" s="2" t="s">
        <v>14</v>
      </c>
      <c r="D3016" s="23" t="s">
        <v>3127</v>
      </c>
      <c r="E3016" s="2" t="s">
        <v>616</v>
      </c>
      <c r="F3016" s="23" t="s">
        <v>15</v>
      </c>
      <c r="G3016" s="23" t="s">
        <v>3477</v>
      </c>
      <c r="H3016" s="79" t="s">
        <v>3546</v>
      </c>
      <c r="I3016" s="2" t="s">
        <v>16</v>
      </c>
      <c r="J3016" s="81">
        <v>219.93</v>
      </c>
      <c r="K3016" s="76">
        <v>17.583334000000001</v>
      </c>
      <c r="L3016" s="80">
        <v>0.1875</v>
      </c>
      <c r="M3016" s="82">
        <v>42189</v>
      </c>
      <c r="N3016" s="96" t="s">
        <v>6348</v>
      </c>
      <c r="O3016" s="23" t="s">
        <v>265</v>
      </c>
      <c r="P3016" s="23" t="s">
        <v>3469</v>
      </c>
      <c r="Q3016" s="23" t="s">
        <v>3473</v>
      </c>
      <c r="R3016" s="23" t="str">
        <f t="shared" si="371"/>
        <v>OK-Canadian-12N-9W-12</v>
      </c>
      <c r="S3016" s="23" t="str">
        <f t="shared" ref="S3016:S3079" si="376">_xlfn.TEXTAFTER(R3016,"-",2,1,0,"ERROR")</f>
        <v>12N-9W-12</v>
      </c>
      <c r="T3016" s="23" t="str">
        <f t="shared" ref="T3016:T3079" si="377">_xlfn.TEXTBEFORE(P3016,U3016)</f>
        <v>12</v>
      </c>
      <c r="U3016" s="23" t="str">
        <f t="shared" si="372"/>
        <v>N</v>
      </c>
      <c r="V3016" s="23" t="str">
        <f t="shared" ref="V3016:V3079" si="378">_xlfn.TEXTBEFORE(Q3016,W3016)</f>
        <v>9</v>
      </c>
      <c r="W3016" s="23" t="str">
        <f t="shared" si="373"/>
        <v>W</v>
      </c>
      <c r="X3016" s="23" t="str">
        <f t="shared" si="374"/>
        <v>OK</v>
      </c>
      <c r="Y3016" s="184" t="str">
        <f t="shared" si="375"/>
        <v>L0010079</v>
      </c>
      <c r="Z3016" s="28"/>
      <c r="AA3016" s="28"/>
      <c r="AB3016" s="23"/>
    </row>
    <row r="3017" spans="1:28" ht="15">
      <c r="A3017" s="23" t="s">
        <v>9438</v>
      </c>
      <c r="B3017" s="79" t="s">
        <v>13</v>
      </c>
      <c r="C3017" s="2" t="s">
        <v>14</v>
      </c>
      <c r="D3017" s="23" t="s">
        <v>3128</v>
      </c>
      <c r="E3017" s="23" t="s">
        <v>2692</v>
      </c>
      <c r="F3017" s="23" t="s">
        <v>15</v>
      </c>
      <c r="G3017" s="23" t="s">
        <v>3477</v>
      </c>
      <c r="H3017" s="79" t="s">
        <v>3546</v>
      </c>
      <c r="I3017" s="2" t="s">
        <v>16</v>
      </c>
      <c r="J3017" s="81">
        <v>241.78</v>
      </c>
      <c r="K3017" s="76">
        <v>17.583334000000001</v>
      </c>
      <c r="L3017" s="80">
        <v>0.1875</v>
      </c>
      <c r="M3017" s="82">
        <v>42659</v>
      </c>
      <c r="N3017" s="96" t="s">
        <v>4343</v>
      </c>
      <c r="O3017" s="23" t="s">
        <v>265</v>
      </c>
      <c r="P3017" s="23" t="s">
        <v>3469</v>
      </c>
      <c r="Q3017" s="23" t="s">
        <v>3473</v>
      </c>
      <c r="R3017" s="23" t="str">
        <f t="shared" ref="R3017:R3080" si="379">_xlfn.TEXTJOIN("-",TRUE,F3017,G3017,P3017,Q3017,O3017)</f>
        <v>OK-Canadian-12N-9W-12</v>
      </c>
      <c r="S3017" s="23" t="str">
        <f t="shared" si="376"/>
        <v>12N-9W-12</v>
      </c>
      <c r="T3017" s="23" t="str">
        <f t="shared" si="377"/>
        <v>12</v>
      </c>
      <c r="U3017" s="23" t="str">
        <f t="shared" ref="U3017:U3080" si="380">RIGHT(P3017,1)</f>
        <v>N</v>
      </c>
      <c r="V3017" s="23" t="str">
        <f t="shared" si="378"/>
        <v>9</v>
      </c>
      <c r="W3017" s="23" t="str">
        <f t="shared" ref="W3017:W3080" si="381">RIGHT(Q3017,1)</f>
        <v>W</v>
      </c>
      <c r="X3017" s="23" t="str">
        <f t="shared" ref="X3017:X3080" si="382">LEFT(A3017,2)</f>
        <v>OK</v>
      </c>
      <c r="Y3017" s="184" t="str">
        <f t="shared" ref="Y3017:Y3080" si="383">MID(A3017,4,8)</f>
        <v>L0010080</v>
      </c>
      <c r="Z3017" s="28"/>
      <c r="AA3017" s="28"/>
      <c r="AB3017" s="23"/>
    </row>
    <row r="3018" spans="1:28" ht="15">
      <c r="A3018" s="2" t="s">
        <v>9439</v>
      </c>
      <c r="B3018" s="79" t="s">
        <v>13</v>
      </c>
      <c r="C3018" s="2" t="s">
        <v>14</v>
      </c>
      <c r="D3018" s="23" t="s">
        <v>3129</v>
      </c>
      <c r="E3018" s="23" t="s">
        <v>2552</v>
      </c>
      <c r="F3018" s="23" t="s">
        <v>15</v>
      </c>
      <c r="G3018" s="23" t="s">
        <v>3477</v>
      </c>
      <c r="H3018" s="79" t="s">
        <v>3546</v>
      </c>
      <c r="I3018" s="2" t="s">
        <v>16</v>
      </c>
      <c r="J3018" s="81">
        <v>258.83</v>
      </c>
      <c r="K3018" s="76">
        <v>4.3958348000000003</v>
      </c>
      <c r="L3018" s="80">
        <v>0.1875</v>
      </c>
      <c r="M3018" s="78">
        <v>42179</v>
      </c>
      <c r="N3018" s="96" t="s">
        <v>4344</v>
      </c>
      <c r="O3018" s="23" t="s">
        <v>265</v>
      </c>
      <c r="P3018" s="23" t="s">
        <v>3469</v>
      </c>
      <c r="Q3018" s="23" t="s">
        <v>3473</v>
      </c>
      <c r="R3018" s="23" t="str">
        <f t="shared" si="379"/>
        <v>OK-Canadian-12N-9W-12</v>
      </c>
      <c r="S3018" s="23" t="str">
        <f t="shared" si="376"/>
        <v>12N-9W-12</v>
      </c>
      <c r="T3018" s="23" t="str">
        <f t="shared" si="377"/>
        <v>12</v>
      </c>
      <c r="U3018" s="23" t="str">
        <f t="shared" si="380"/>
        <v>N</v>
      </c>
      <c r="V3018" s="23" t="str">
        <f t="shared" si="378"/>
        <v>9</v>
      </c>
      <c r="W3018" s="23" t="str">
        <f t="shared" si="381"/>
        <v>W</v>
      </c>
      <c r="X3018" s="23" t="str">
        <f t="shared" si="382"/>
        <v>OK</v>
      </c>
      <c r="Y3018" s="184" t="str">
        <f t="shared" si="383"/>
        <v>L0010081</v>
      </c>
      <c r="Z3018" s="28"/>
      <c r="AA3018" s="28"/>
      <c r="AB3018" s="23"/>
    </row>
    <row r="3019" spans="1:28" ht="15">
      <c r="A3019" s="2" t="s">
        <v>9440</v>
      </c>
      <c r="B3019" s="79" t="s">
        <v>13</v>
      </c>
      <c r="C3019" s="2" t="s">
        <v>14</v>
      </c>
      <c r="D3019" s="23" t="s">
        <v>3130</v>
      </c>
      <c r="E3019" s="23" t="s">
        <v>1589</v>
      </c>
      <c r="F3019" s="23" t="s">
        <v>15</v>
      </c>
      <c r="G3019" s="23" t="s">
        <v>3477</v>
      </c>
      <c r="H3019" s="79" t="s">
        <v>3546</v>
      </c>
      <c r="I3019" s="2" t="s">
        <v>16</v>
      </c>
      <c r="J3019" s="81">
        <v>19.97</v>
      </c>
      <c r="K3019" s="76">
        <v>3.2124997999999998</v>
      </c>
      <c r="L3019" s="80">
        <v>0.1875</v>
      </c>
      <c r="M3019" s="82">
        <v>42190</v>
      </c>
      <c r="N3019" s="96" t="s">
        <v>4345</v>
      </c>
      <c r="O3019" s="23" t="s">
        <v>265</v>
      </c>
      <c r="P3019" s="23" t="s">
        <v>3469</v>
      </c>
      <c r="Q3019" s="23" t="s">
        <v>3473</v>
      </c>
      <c r="R3019" s="23" t="str">
        <f t="shared" si="379"/>
        <v>OK-Canadian-12N-9W-12</v>
      </c>
      <c r="S3019" s="23" t="str">
        <f t="shared" si="376"/>
        <v>12N-9W-12</v>
      </c>
      <c r="T3019" s="23" t="str">
        <f t="shared" si="377"/>
        <v>12</v>
      </c>
      <c r="U3019" s="23" t="str">
        <f t="shared" si="380"/>
        <v>N</v>
      </c>
      <c r="V3019" s="23" t="str">
        <f t="shared" si="378"/>
        <v>9</v>
      </c>
      <c r="W3019" s="23" t="str">
        <f t="shared" si="381"/>
        <v>W</v>
      </c>
      <c r="X3019" s="23" t="str">
        <f t="shared" si="382"/>
        <v>OK</v>
      </c>
      <c r="Y3019" s="184" t="str">
        <f t="shared" si="383"/>
        <v>L0010082</v>
      </c>
      <c r="Z3019" s="28"/>
      <c r="AA3019" s="28"/>
      <c r="AB3019" s="23"/>
    </row>
    <row r="3020" spans="1:28" ht="15">
      <c r="A3020" s="23" t="s">
        <v>9441</v>
      </c>
      <c r="B3020" s="79" t="s">
        <v>13</v>
      </c>
      <c r="C3020" s="2" t="s">
        <v>14</v>
      </c>
      <c r="D3020" s="23" t="s">
        <v>3131</v>
      </c>
      <c r="E3020" s="2" t="s">
        <v>111</v>
      </c>
      <c r="F3020" s="23" t="s">
        <v>15</v>
      </c>
      <c r="G3020" s="23" t="s">
        <v>3477</v>
      </c>
      <c r="H3020" s="79" t="s">
        <v>3546</v>
      </c>
      <c r="I3020" s="2" t="s">
        <v>16</v>
      </c>
      <c r="J3020" s="81">
        <v>240.63</v>
      </c>
      <c r="K3020" s="76">
        <v>4.3958348000000003</v>
      </c>
      <c r="L3020" s="80">
        <v>0.1875</v>
      </c>
      <c r="M3020" s="82">
        <v>42189</v>
      </c>
      <c r="N3020" s="96" t="s">
        <v>6349</v>
      </c>
      <c r="O3020" s="23" t="s">
        <v>265</v>
      </c>
      <c r="P3020" s="23" t="s">
        <v>3469</v>
      </c>
      <c r="Q3020" s="23" t="s">
        <v>3473</v>
      </c>
      <c r="R3020" s="23" t="str">
        <f t="shared" si="379"/>
        <v>OK-Canadian-12N-9W-12</v>
      </c>
      <c r="S3020" s="23" t="str">
        <f t="shared" si="376"/>
        <v>12N-9W-12</v>
      </c>
      <c r="T3020" s="23" t="str">
        <f t="shared" si="377"/>
        <v>12</v>
      </c>
      <c r="U3020" s="23" t="str">
        <f t="shared" si="380"/>
        <v>N</v>
      </c>
      <c r="V3020" s="23" t="str">
        <f t="shared" si="378"/>
        <v>9</v>
      </c>
      <c r="W3020" s="23" t="str">
        <f t="shared" si="381"/>
        <v>W</v>
      </c>
      <c r="X3020" s="23" t="str">
        <f t="shared" si="382"/>
        <v>OK</v>
      </c>
      <c r="Y3020" s="184" t="str">
        <f t="shared" si="383"/>
        <v>L0010083</v>
      </c>
      <c r="Z3020" s="28"/>
      <c r="AA3020" s="28"/>
      <c r="AB3020" s="23"/>
    </row>
    <row r="3021" spans="1:28" ht="15">
      <c r="A3021" s="2" t="s">
        <v>9442</v>
      </c>
      <c r="B3021" s="79" t="s">
        <v>13</v>
      </c>
      <c r="C3021" s="2" t="s">
        <v>14</v>
      </c>
      <c r="D3021" s="23" t="s">
        <v>3132</v>
      </c>
      <c r="E3021" s="2" t="s">
        <v>174</v>
      </c>
      <c r="F3021" s="23" t="s">
        <v>15</v>
      </c>
      <c r="G3021" s="23" t="s">
        <v>3477</v>
      </c>
      <c r="H3021" s="79" t="s">
        <v>3546</v>
      </c>
      <c r="I3021" s="2" t="s">
        <v>16</v>
      </c>
      <c r="J3021" s="81">
        <v>20.65</v>
      </c>
      <c r="K3021" s="76">
        <v>7.1874975000000001</v>
      </c>
      <c r="L3021" s="80">
        <v>0.1875</v>
      </c>
      <c r="M3021" s="82">
        <v>42674</v>
      </c>
      <c r="N3021" s="96" t="s">
        <v>6350</v>
      </c>
      <c r="O3021" s="23" t="s">
        <v>265</v>
      </c>
      <c r="P3021" s="23" t="s">
        <v>3469</v>
      </c>
      <c r="Q3021" s="23" t="s">
        <v>3473</v>
      </c>
      <c r="R3021" s="23" t="str">
        <f t="shared" si="379"/>
        <v>OK-Canadian-12N-9W-12</v>
      </c>
      <c r="S3021" s="23" t="str">
        <f t="shared" si="376"/>
        <v>12N-9W-12</v>
      </c>
      <c r="T3021" s="23" t="str">
        <f t="shared" si="377"/>
        <v>12</v>
      </c>
      <c r="U3021" s="23" t="str">
        <f t="shared" si="380"/>
        <v>N</v>
      </c>
      <c r="V3021" s="23" t="str">
        <f t="shared" si="378"/>
        <v>9</v>
      </c>
      <c r="W3021" s="23" t="str">
        <f t="shared" si="381"/>
        <v>W</v>
      </c>
      <c r="X3021" s="23" t="str">
        <f t="shared" si="382"/>
        <v>OK</v>
      </c>
      <c r="Y3021" s="184" t="str">
        <f t="shared" si="383"/>
        <v>L0010084</v>
      </c>
      <c r="Z3021" s="28"/>
      <c r="AA3021" s="28"/>
      <c r="AB3021" s="23"/>
    </row>
    <row r="3022" spans="1:28" ht="15">
      <c r="A3022" s="2" t="s">
        <v>9443</v>
      </c>
      <c r="B3022" s="79" t="s">
        <v>13</v>
      </c>
      <c r="C3022" s="2" t="s">
        <v>14</v>
      </c>
      <c r="D3022" s="23" t="s">
        <v>3133</v>
      </c>
      <c r="E3022" s="23" t="s">
        <v>2404</v>
      </c>
      <c r="F3022" s="23" t="s">
        <v>15</v>
      </c>
      <c r="G3022" s="23" t="s">
        <v>3477</v>
      </c>
      <c r="H3022" s="79" t="s">
        <v>3546</v>
      </c>
      <c r="I3022" s="2" t="s">
        <v>16</v>
      </c>
      <c r="J3022" s="81">
        <v>18.690000000000001</v>
      </c>
      <c r="K3022" s="76">
        <v>4.5999974999999997</v>
      </c>
      <c r="L3022" s="80">
        <v>0.1875</v>
      </c>
      <c r="M3022" s="78">
        <v>42194</v>
      </c>
      <c r="N3022" s="96" t="s">
        <v>6351</v>
      </c>
      <c r="O3022" s="23" t="s">
        <v>265</v>
      </c>
      <c r="P3022" s="23" t="s">
        <v>3469</v>
      </c>
      <c r="Q3022" s="23" t="s">
        <v>3473</v>
      </c>
      <c r="R3022" s="23" t="str">
        <f t="shared" si="379"/>
        <v>OK-Canadian-12N-9W-12</v>
      </c>
      <c r="S3022" s="23" t="str">
        <f t="shared" si="376"/>
        <v>12N-9W-12</v>
      </c>
      <c r="T3022" s="23" t="str">
        <f t="shared" si="377"/>
        <v>12</v>
      </c>
      <c r="U3022" s="23" t="str">
        <f t="shared" si="380"/>
        <v>N</v>
      </c>
      <c r="V3022" s="23" t="str">
        <f t="shared" si="378"/>
        <v>9</v>
      </c>
      <c r="W3022" s="23" t="str">
        <f t="shared" si="381"/>
        <v>W</v>
      </c>
      <c r="X3022" s="23" t="str">
        <f t="shared" si="382"/>
        <v>OK</v>
      </c>
      <c r="Y3022" s="184" t="str">
        <f t="shared" si="383"/>
        <v>L0010085</v>
      </c>
      <c r="Z3022" s="28"/>
      <c r="AA3022" s="28"/>
      <c r="AB3022" s="23"/>
    </row>
    <row r="3023" spans="1:28" ht="15">
      <c r="A3023" s="23" t="s">
        <v>9444</v>
      </c>
      <c r="B3023" s="79" t="s">
        <v>13</v>
      </c>
      <c r="C3023" s="2" t="s">
        <v>14</v>
      </c>
      <c r="D3023" s="23" t="s">
        <v>3134</v>
      </c>
      <c r="E3023" s="2" t="s">
        <v>153</v>
      </c>
      <c r="F3023" s="23" t="s">
        <v>15</v>
      </c>
      <c r="G3023" s="23" t="s">
        <v>3477</v>
      </c>
      <c r="H3023" s="79" t="s">
        <v>3546</v>
      </c>
      <c r="I3023" s="2" t="s">
        <v>16</v>
      </c>
      <c r="J3023" s="81">
        <v>86.61</v>
      </c>
      <c r="K3023" s="76">
        <v>2.8125015000000002</v>
      </c>
      <c r="L3023" s="80">
        <v>0.1875</v>
      </c>
      <c r="M3023" s="82">
        <v>42208</v>
      </c>
      <c r="N3023" s="94" t="s">
        <v>6352</v>
      </c>
      <c r="O3023" s="23" t="s">
        <v>265</v>
      </c>
      <c r="P3023" s="23" t="s">
        <v>3469</v>
      </c>
      <c r="Q3023" s="23" t="s">
        <v>3473</v>
      </c>
      <c r="R3023" s="23" t="str">
        <f t="shared" si="379"/>
        <v>OK-Canadian-12N-9W-12</v>
      </c>
      <c r="S3023" s="23" t="str">
        <f t="shared" si="376"/>
        <v>12N-9W-12</v>
      </c>
      <c r="T3023" s="23" t="str">
        <f t="shared" si="377"/>
        <v>12</v>
      </c>
      <c r="U3023" s="23" t="str">
        <f t="shared" si="380"/>
        <v>N</v>
      </c>
      <c r="V3023" s="23" t="str">
        <f t="shared" si="378"/>
        <v>9</v>
      </c>
      <c r="W3023" s="23" t="str">
        <f t="shared" si="381"/>
        <v>W</v>
      </c>
      <c r="X3023" s="23" t="str">
        <f t="shared" si="382"/>
        <v>OK</v>
      </c>
      <c r="Y3023" s="184" t="str">
        <f t="shared" si="383"/>
        <v>L0010086</v>
      </c>
      <c r="Z3023" s="28"/>
      <c r="AA3023" s="28"/>
      <c r="AB3023" s="23"/>
    </row>
    <row r="3024" spans="1:28" ht="15">
      <c r="A3024" s="2" t="s">
        <v>9445</v>
      </c>
      <c r="B3024" s="23" t="s">
        <v>13</v>
      </c>
      <c r="C3024" s="2" t="s">
        <v>14</v>
      </c>
      <c r="D3024" s="23" t="s">
        <v>3135</v>
      </c>
      <c r="E3024" s="23" t="s">
        <v>1274</v>
      </c>
      <c r="F3024" s="23" t="s">
        <v>15</v>
      </c>
      <c r="G3024" s="23" t="s">
        <v>3477</v>
      </c>
      <c r="H3024" s="23" t="s">
        <v>3546</v>
      </c>
      <c r="I3024" s="2" t="s">
        <v>16</v>
      </c>
      <c r="J3024" s="81">
        <v>1.51</v>
      </c>
      <c r="K3024" s="76">
        <v>1.125</v>
      </c>
      <c r="L3024" s="80">
        <v>0.2</v>
      </c>
      <c r="M3024" s="82">
        <v>42230</v>
      </c>
      <c r="N3024" s="96" t="s">
        <v>6353</v>
      </c>
      <c r="O3024" s="23" t="s">
        <v>265</v>
      </c>
      <c r="P3024" s="23" t="s">
        <v>3469</v>
      </c>
      <c r="Q3024" s="23" t="s">
        <v>3473</v>
      </c>
      <c r="R3024" s="23" t="str">
        <f t="shared" si="379"/>
        <v>OK-Canadian-12N-9W-12</v>
      </c>
      <c r="S3024" s="23" t="str">
        <f t="shared" si="376"/>
        <v>12N-9W-12</v>
      </c>
      <c r="T3024" s="23" t="str">
        <f t="shared" si="377"/>
        <v>12</v>
      </c>
      <c r="U3024" s="23" t="str">
        <f t="shared" si="380"/>
        <v>N</v>
      </c>
      <c r="V3024" s="23" t="str">
        <f t="shared" si="378"/>
        <v>9</v>
      </c>
      <c r="W3024" s="23" t="str">
        <f t="shared" si="381"/>
        <v>W</v>
      </c>
      <c r="X3024" s="23" t="str">
        <f t="shared" si="382"/>
        <v>OK</v>
      </c>
      <c r="Y3024" s="184" t="str">
        <f t="shared" si="383"/>
        <v>L0010087</v>
      </c>
      <c r="Z3024" s="28"/>
      <c r="AA3024" s="28"/>
      <c r="AB3024" s="23"/>
    </row>
    <row r="3025" spans="1:28" ht="15">
      <c r="A3025" s="2" t="s">
        <v>9446</v>
      </c>
      <c r="B3025" s="79" t="s">
        <v>13</v>
      </c>
      <c r="C3025" s="2" t="s">
        <v>14</v>
      </c>
      <c r="D3025" s="23" t="s">
        <v>3136</v>
      </c>
      <c r="E3025" s="2" t="s">
        <v>1177</v>
      </c>
      <c r="F3025" s="23" t="s">
        <v>15</v>
      </c>
      <c r="G3025" s="23" t="s">
        <v>3477</v>
      </c>
      <c r="H3025" s="79" t="s">
        <v>3547</v>
      </c>
      <c r="I3025" s="2" t="s">
        <v>16</v>
      </c>
      <c r="J3025" s="81">
        <v>43.16</v>
      </c>
      <c r="K3025" s="76">
        <v>30</v>
      </c>
      <c r="L3025" s="80">
        <v>0.2</v>
      </c>
      <c r="M3025" s="82">
        <v>42700</v>
      </c>
      <c r="N3025" s="96" t="s">
        <v>6354</v>
      </c>
      <c r="O3025" s="23" t="s">
        <v>265</v>
      </c>
      <c r="P3025" s="23" t="s">
        <v>3469</v>
      </c>
      <c r="Q3025" s="23" t="s">
        <v>3473</v>
      </c>
      <c r="R3025" s="23" t="str">
        <f t="shared" si="379"/>
        <v>OK-Canadian-12N-9W-12</v>
      </c>
      <c r="S3025" s="23" t="str">
        <f t="shared" si="376"/>
        <v>12N-9W-12</v>
      </c>
      <c r="T3025" s="23" t="str">
        <f t="shared" si="377"/>
        <v>12</v>
      </c>
      <c r="U3025" s="23" t="str">
        <f t="shared" si="380"/>
        <v>N</v>
      </c>
      <c r="V3025" s="23" t="str">
        <f t="shared" si="378"/>
        <v>9</v>
      </c>
      <c r="W3025" s="23" t="str">
        <f t="shared" si="381"/>
        <v>W</v>
      </c>
      <c r="X3025" s="23" t="str">
        <f t="shared" si="382"/>
        <v>OK</v>
      </c>
      <c r="Y3025" s="184" t="str">
        <f t="shared" si="383"/>
        <v>L0010088</v>
      </c>
      <c r="Z3025" s="28"/>
      <c r="AA3025" s="28"/>
      <c r="AB3025" s="23"/>
    </row>
    <row r="3026" spans="1:28" ht="15">
      <c r="A3026" s="23" t="s">
        <v>9447</v>
      </c>
      <c r="B3026" s="79" t="s">
        <v>13</v>
      </c>
      <c r="C3026" s="2" t="s">
        <v>14</v>
      </c>
      <c r="D3026" s="23" t="s">
        <v>804</v>
      </c>
      <c r="E3026" s="2" t="s">
        <v>616</v>
      </c>
      <c r="F3026" s="23" t="s">
        <v>15</v>
      </c>
      <c r="G3026" s="23" t="s">
        <v>3477</v>
      </c>
      <c r="H3026" s="79" t="s">
        <v>3546</v>
      </c>
      <c r="I3026" s="2" t="s">
        <v>16</v>
      </c>
      <c r="J3026" s="81">
        <v>152.34</v>
      </c>
      <c r="K3026" s="76">
        <v>62.739600000000003</v>
      </c>
      <c r="L3026" s="80">
        <v>0.1875</v>
      </c>
      <c r="M3026" s="78">
        <v>42219</v>
      </c>
      <c r="N3026" s="96" t="s">
        <v>4346</v>
      </c>
      <c r="O3026" s="23" t="s">
        <v>265</v>
      </c>
      <c r="P3026" s="23" t="s">
        <v>3469</v>
      </c>
      <c r="Q3026" s="23" t="s">
        <v>3473</v>
      </c>
      <c r="R3026" s="23" t="str">
        <f t="shared" si="379"/>
        <v>OK-Canadian-12N-9W-12</v>
      </c>
      <c r="S3026" s="23" t="str">
        <f t="shared" si="376"/>
        <v>12N-9W-12</v>
      </c>
      <c r="T3026" s="23" t="str">
        <f t="shared" si="377"/>
        <v>12</v>
      </c>
      <c r="U3026" s="23" t="str">
        <f t="shared" si="380"/>
        <v>N</v>
      </c>
      <c r="V3026" s="23" t="str">
        <f t="shared" si="378"/>
        <v>9</v>
      </c>
      <c r="W3026" s="23" t="str">
        <f t="shared" si="381"/>
        <v>W</v>
      </c>
      <c r="X3026" s="23" t="str">
        <f t="shared" si="382"/>
        <v>OK</v>
      </c>
      <c r="Y3026" s="184" t="str">
        <f t="shared" si="383"/>
        <v>L0010089</v>
      </c>
      <c r="Z3026" s="28"/>
      <c r="AA3026" s="28"/>
      <c r="AB3026" s="23"/>
    </row>
    <row r="3027" spans="1:28" ht="15">
      <c r="A3027" s="2" t="s">
        <v>9448</v>
      </c>
      <c r="B3027" s="79" t="s">
        <v>13</v>
      </c>
      <c r="C3027" s="2" t="s">
        <v>14</v>
      </c>
      <c r="D3027" s="23" t="s">
        <v>3137</v>
      </c>
      <c r="E3027" s="2" t="s">
        <v>1177</v>
      </c>
      <c r="F3027" s="23" t="s">
        <v>15</v>
      </c>
      <c r="G3027" s="23" t="s">
        <v>3477</v>
      </c>
      <c r="H3027" s="79" t="s">
        <v>3546</v>
      </c>
      <c r="I3027" s="2" t="s">
        <v>16</v>
      </c>
      <c r="J3027" s="81">
        <v>87.07</v>
      </c>
      <c r="K3027" s="76">
        <v>0.70312580000000002</v>
      </c>
      <c r="L3027" s="80">
        <v>0.1875</v>
      </c>
      <c r="M3027" s="82">
        <v>42208</v>
      </c>
      <c r="N3027" s="96" t="s">
        <v>6355</v>
      </c>
      <c r="O3027" s="23" t="s">
        <v>265</v>
      </c>
      <c r="P3027" s="23" t="s">
        <v>3469</v>
      </c>
      <c r="Q3027" s="23" t="s">
        <v>3473</v>
      </c>
      <c r="R3027" s="23" t="str">
        <f t="shared" si="379"/>
        <v>OK-Canadian-12N-9W-12</v>
      </c>
      <c r="S3027" s="23" t="str">
        <f t="shared" si="376"/>
        <v>12N-9W-12</v>
      </c>
      <c r="T3027" s="23" t="str">
        <f t="shared" si="377"/>
        <v>12</v>
      </c>
      <c r="U3027" s="23" t="str">
        <f t="shared" si="380"/>
        <v>N</v>
      </c>
      <c r="V3027" s="23" t="str">
        <f t="shared" si="378"/>
        <v>9</v>
      </c>
      <c r="W3027" s="23" t="str">
        <f t="shared" si="381"/>
        <v>W</v>
      </c>
      <c r="X3027" s="23" t="str">
        <f t="shared" si="382"/>
        <v>OK</v>
      </c>
      <c r="Y3027" s="184" t="str">
        <f t="shared" si="383"/>
        <v>L0010090</v>
      </c>
      <c r="Z3027" s="28"/>
      <c r="AA3027" s="28"/>
      <c r="AB3027" s="23"/>
    </row>
    <row r="3028" spans="1:28" ht="15">
      <c r="A3028" s="2" t="s">
        <v>9449</v>
      </c>
      <c r="B3028" s="79" t="s">
        <v>13</v>
      </c>
      <c r="C3028" s="2" t="s">
        <v>14</v>
      </c>
      <c r="D3028" s="23" t="s">
        <v>3138</v>
      </c>
      <c r="E3028" s="2" t="s">
        <v>616</v>
      </c>
      <c r="F3028" s="23" t="s">
        <v>15</v>
      </c>
      <c r="G3028" s="23" t="s">
        <v>3477</v>
      </c>
      <c r="H3028" s="79" t="s">
        <v>3546</v>
      </c>
      <c r="I3028" s="2" t="s">
        <v>16</v>
      </c>
      <c r="J3028" s="81">
        <v>82.91</v>
      </c>
      <c r="K3028" s="76">
        <v>0.70312580000000002</v>
      </c>
      <c r="L3028" s="80">
        <v>0.1875</v>
      </c>
      <c r="M3028" s="82">
        <v>42222</v>
      </c>
      <c r="N3028" s="96" t="s">
        <v>4347</v>
      </c>
      <c r="O3028" s="23" t="s">
        <v>265</v>
      </c>
      <c r="P3028" s="23" t="s">
        <v>3469</v>
      </c>
      <c r="Q3028" s="23" t="s">
        <v>3473</v>
      </c>
      <c r="R3028" s="23" t="str">
        <f t="shared" si="379"/>
        <v>OK-Canadian-12N-9W-12</v>
      </c>
      <c r="S3028" s="23" t="str">
        <f t="shared" si="376"/>
        <v>12N-9W-12</v>
      </c>
      <c r="T3028" s="23" t="str">
        <f t="shared" si="377"/>
        <v>12</v>
      </c>
      <c r="U3028" s="23" t="str">
        <f t="shared" si="380"/>
        <v>N</v>
      </c>
      <c r="V3028" s="23" t="str">
        <f t="shared" si="378"/>
        <v>9</v>
      </c>
      <c r="W3028" s="23" t="str">
        <f t="shared" si="381"/>
        <v>W</v>
      </c>
      <c r="X3028" s="23" t="str">
        <f t="shared" si="382"/>
        <v>OK</v>
      </c>
      <c r="Y3028" s="184" t="str">
        <f t="shared" si="383"/>
        <v>L0010091</v>
      </c>
      <c r="Z3028" s="28"/>
      <c r="AA3028" s="28"/>
      <c r="AB3028" s="23"/>
    </row>
    <row r="3029" spans="1:28" ht="15">
      <c r="A3029" s="23" t="s">
        <v>9450</v>
      </c>
      <c r="B3029" s="2" t="s">
        <v>13</v>
      </c>
      <c r="C3029" s="2" t="s">
        <v>14</v>
      </c>
      <c r="D3029" s="23" t="s">
        <v>3139</v>
      </c>
      <c r="E3029" s="23" t="s">
        <v>2276</v>
      </c>
      <c r="F3029" s="23" t="s">
        <v>15</v>
      </c>
      <c r="G3029" s="23" t="s">
        <v>3477</v>
      </c>
      <c r="H3029" s="2" t="s">
        <v>3546</v>
      </c>
      <c r="I3029" s="2" t="s">
        <v>16</v>
      </c>
      <c r="J3029" s="81">
        <v>244.53</v>
      </c>
      <c r="K3029" s="76">
        <v>4.3958348000000003</v>
      </c>
      <c r="L3029" s="80">
        <v>0.1875</v>
      </c>
      <c r="M3029" s="82">
        <v>42659</v>
      </c>
      <c r="N3029" s="96" t="s">
        <v>4348</v>
      </c>
      <c r="O3029" s="23" t="s">
        <v>265</v>
      </c>
      <c r="P3029" s="23" t="s">
        <v>3469</v>
      </c>
      <c r="Q3029" s="23" t="s">
        <v>3473</v>
      </c>
      <c r="R3029" s="23" t="str">
        <f t="shared" si="379"/>
        <v>OK-Canadian-12N-9W-12</v>
      </c>
      <c r="S3029" s="23" t="str">
        <f t="shared" si="376"/>
        <v>12N-9W-12</v>
      </c>
      <c r="T3029" s="23" t="str">
        <f t="shared" si="377"/>
        <v>12</v>
      </c>
      <c r="U3029" s="23" t="str">
        <f t="shared" si="380"/>
        <v>N</v>
      </c>
      <c r="V3029" s="23" t="str">
        <f t="shared" si="378"/>
        <v>9</v>
      </c>
      <c r="W3029" s="23" t="str">
        <f t="shared" si="381"/>
        <v>W</v>
      </c>
      <c r="X3029" s="23" t="str">
        <f t="shared" si="382"/>
        <v>OK</v>
      </c>
      <c r="Y3029" s="184" t="str">
        <f t="shared" si="383"/>
        <v>L0010092</v>
      </c>
      <c r="Z3029" s="28"/>
      <c r="AA3029" s="28"/>
      <c r="AB3029" s="23"/>
    </row>
    <row r="3030" spans="1:28" ht="15">
      <c r="A3030" s="2" t="s">
        <v>9451</v>
      </c>
      <c r="B3030" s="2" t="s">
        <v>13</v>
      </c>
      <c r="C3030" s="2" t="s">
        <v>14</v>
      </c>
      <c r="D3030" s="23" t="s">
        <v>3140</v>
      </c>
      <c r="E3030" s="23" t="s">
        <v>3188</v>
      </c>
      <c r="F3030" s="23" t="s">
        <v>15</v>
      </c>
      <c r="G3030" s="23" t="s">
        <v>3477</v>
      </c>
      <c r="H3030" s="2" t="s">
        <v>3543</v>
      </c>
      <c r="I3030" s="2" t="s">
        <v>16</v>
      </c>
      <c r="J3030" s="81">
        <v>100.94</v>
      </c>
      <c r="K3030" s="76">
        <v>2.8125</v>
      </c>
      <c r="L3030" s="80">
        <v>0.1875</v>
      </c>
      <c r="M3030" s="78">
        <v>42236</v>
      </c>
      <c r="N3030" s="96" t="s">
        <v>4349</v>
      </c>
      <c r="O3030" s="23" t="s">
        <v>216</v>
      </c>
      <c r="P3030" s="23" t="s">
        <v>3469</v>
      </c>
      <c r="Q3030" s="23" t="s">
        <v>3473</v>
      </c>
      <c r="R3030" s="23" t="str">
        <f t="shared" si="379"/>
        <v>OK-Canadian-12N-9W-25</v>
      </c>
      <c r="S3030" s="23" t="str">
        <f t="shared" si="376"/>
        <v>12N-9W-25</v>
      </c>
      <c r="T3030" s="23" t="str">
        <f t="shared" si="377"/>
        <v>12</v>
      </c>
      <c r="U3030" s="23" t="str">
        <f t="shared" si="380"/>
        <v>N</v>
      </c>
      <c r="V3030" s="23" t="str">
        <f t="shared" si="378"/>
        <v>9</v>
      </c>
      <c r="W3030" s="23" t="str">
        <f t="shared" si="381"/>
        <v>W</v>
      </c>
      <c r="X3030" s="23" t="str">
        <f t="shared" si="382"/>
        <v>OK</v>
      </c>
      <c r="Y3030" s="184" t="str">
        <f t="shared" si="383"/>
        <v>L0010093</v>
      </c>
      <c r="Z3030" s="28"/>
      <c r="AA3030" s="28"/>
      <c r="AB3030" s="23"/>
    </row>
    <row r="3031" spans="1:28" ht="15">
      <c r="A3031" s="2" t="s">
        <v>9452</v>
      </c>
      <c r="B3031" s="2" t="s">
        <v>13</v>
      </c>
      <c r="C3031" s="2" t="s">
        <v>14</v>
      </c>
      <c r="D3031" s="23" t="s">
        <v>3141</v>
      </c>
      <c r="E3031" s="2" t="s">
        <v>774</v>
      </c>
      <c r="F3031" s="23" t="s">
        <v>15</v>
      </c>
      <c r="G3031" s="23" t="s">
        <v>3477</v>
      </c>
      <c r="H3031" s="2" t="s">
        <v>3543</v>
      </c>
      <c r="I3031" s="2" t="s">
        <v>16</v>
      </c>
      <c r="J3031" s="81">
        <v>98.53</v>
      </c>
      <c r="K3031" s="76">
        <v>2.8125</v>
      </c>
      <c r="L3031" s="80">
        <v>0.1875</v>
      </c>
      <c r="M3031" s="82">
        <v>42232</v>
      </c>
      <c r="N3031" s="96" t="s">
        <v>4350</v>
      </c>
      <c r="O3031" s="23" t="s">
        <v>216</v>
      </c>
      <c r="P3031" s="23" t="s">
        <v>3469</v>
      </c>
      <c r="Q3031" s="23" t="s">
        <v>3473</v>
      </c>
      <c r="R3031" s="23" t="str">
        <f t="shared" si="379"/>
        <v>OK-Canadian-12N-9W-25</v>
      </c>
      <c r="S3031" s="23" t="str">
        <f t="shared" si="376"/>
        <v>12N-9W-25</v>
      </c>
      <c r="T3031" s="23" t="str">
        <f t="shared" si="377"/>
        <v>12</v>
      </c>
      <c r="U3031" s="23" t="str">
        <f t="shared" si="380"/>
        <v>N</v>
      </c>
      <c r="V3031" s="23" t="str">
        <f t="shared" si="378"/>
        <v>9</v>
      </c>
      <c r="W3031" s="23" t="str">
        <f t="shared" si="381"/>
        <v>W</v>
      </c>
      <c r="X3031" s="23" t="str">
        <f t="shared" si="382"/>
        <v>OK</v>
      </c>
      <c r="Y3031" s="184" t="str">
        <f t="shared" si="383"/>
        <v>L0010094</v>
      </c>
      <c r="Z3031" s="28"/>
      <c r="AA3031" s="28"/>
      <c r="AB3031" s="23"/>
    </row>
    <row r="3032" spans="1:28" ht="15">
      <c r="A3032" s="23" t="s">
        <v>9453</v>
      </c>
      <c r="B3032" s="2" t="s">
        <v>13</v>
      </c>
      <c r="C3032" s="2" t="s">
        <v>14</v>
      </c>
      <c r="D3032" s="23" t="s">
        <v>3142</v>
      </c>
      <c r="E3032" s="23" t="s">
        <v>2692</v>
      </c>
      <c r="F3032" s="23" t="s">
        <v>15</v>
      </c>
      <c r="G3032" s="23" t="s">
        <v>3477</v>
      </c>
      <c r="H3032" s="2" t="s">
        <v>3543</v>
      </c>
      <c r="I3032" s="2" t="s">
        <v>16</v>
      </c>
      <c r="J3032" s="81">
        <v>105.76</v>
      </c>
      <c r="K3032" s="76">
        <v>2.8125</v>
      </c>
      <c r="L3032" s="80">
        <v>0.1875</v>
      </c>
      <c r="M3032" s="82">
        <v>42246</v>
      </c>
      <c r="N3032" s="96" t="s">
        <v>6356</v>
      </c>
      <c r="O3032" s="23" t="s">
        <v>216</v>
      </c>
      <c r="P3032" s="23" t="s">
        <v>3469</v>
      </c>
      <c r="Q3032" s="23" t="s">
        <v>3473</v>
      </c>
      <c r="R3032" s="23" t="str">
        <f t="shared" si="379"/>
        <v>OK-Canadian-12N-9W-25</v>
      </c>
      <c r="S3032" s="23" t="str">
        <f t="shared" si="376"/>
        <v>12N-9W-25</v>
      </c>
      <c r="T3032" s="23" t="str">
        <f t="shared" si="377"/>
        <v>12</v>
      </c>
      <c r="U3032" s="23" t="str">
        <f t="shared" si="380"/>
        <v>N</v>
      </c>
      <c r="V3032" s="23" t="str">
        <f t="shared" si="378"/>
        <v>9</v>
      </c>
      <c r="W3032" s="23" t="str">
        <f t="shared" si="381"/>
        <v>W</v>
      </c>
      <c r="X3032" s="23" t="str">
        <f t="shared" si="382"/>
        <v>OK</v>
      </c>
      <c r="Y3032" s="184" t="str">
        <f t="shared" si="383"/>
        <v>L0010095</v>
      </c>
      <c r="Z3032" s="28"/>
      <c r="AA3032" s="28"/>
      <c r="AB3032" s="23"/>
    </row>
    <row r="3033" spans="1:28" ht="15">
      <c r="A3033" s="2" t="s">
        <v>9454</v>
      </c>
      <c r="B3033" s="23" t="s">
        <v>13</v>
      </c>
      <c r="C3033" s="2" t="s">
        <v>14</v>
      </c>
      <c r="D3033" s="23" t="s">
        <v>3143</v>
      </c>
      <c r="E3033" s="23" t="s">
        <v>3063</v>
      </c>
      <c r="F3033" s="23" t="s">
        <v>15</v>
      </c>
      <c r="G3033" s="23" t="s">
        <v>3477</v>
      </c>
      <c r="H3033" s="23" t="s">
        <v>3543</v>
      </c>
      <c r="I3033" s="2" t="s">
        <v>16</v>
      </c>
      <c r="J3033" s="81">
        <v>100.47</v>
      </c>
      <c r="K3033" s="76">
        <v>2.8125</v>
      </c>
      <c r="L3033" s="80">
        <v>0.1875</v>
      </c>
      <c r="M3033" s="82">
        <v>42716</v>
      </c>
      <c r="N3033" s="96" t="s">
        <v>4351</v>
      </c>
      <c r="O3033" s="23" t="s">
        <v>216</v>
      </c>
      <c r="P3033" s="23" t="s">
        <v>3469</v>
      </c>
      <c r="Q3033" s="23" t="s">
        <v>3473</v>
      </c>
      <c r="R3033" s="23" t="str">
        <f t="shared" si="379"/>
        <v>OK-Canadian-12N-9W-25</v>
      </c>
      <c r="S3033" s="23" t="str">
        <f t="shared" si="376"/>
        <v>12N-9W-25</v>
      </c>
      <c r="T3033" s="23" t="str">
        <f t="shared" si="377"/>
        <v>12</v>
      </c>
      <c r="U3033" s="23" t="str">
        <f t="shared" si="380"/>
        <v>N</v>
      </c>
      <c r="V3033" s="23" t="str">
        <f t="shared" si="378"/>
        <v>9</v>
      </c>
      <c r="W3033" s="23" t="str">
        <f t="shared" si="381"/>
        <v>W</v>
      </c>
      <c r="X3033" s="23" t="str">
        <f t="shared" si="382"/>
        <v>OK</v>
      </c>
      <c r="Y3033" s="184" t="str">
        <f t="shared" si="383"/>
        <v>L0010096</v>
      </c>
      <c r="Z3033" s="28"/>
      <c r="AA3033" s="28"/>
      <c r="AB3033" s="23"/>
    </row>
    <row r="3034" spans="1:28" ht="15">
      <c r="A3034" s="2" t="s">
        <v>9455</v>
      </c>
      <c r="B3034" s="23" t="s">
        <v>13</v>
      </c>
      <c r="C3034" s="2" t="s">
        <v>14</v>
      </c>
      <c r="D3034" s="23" t="s">
        <v>3144</v>
      </c>
      <c r="E3034" s="2" t="s">
        <v>1471</v>
      </c>
      <c r="F3034" s="23" t="s">
        <v>15</v>
      </c>
      <c r="G3034" s="23" t="s">
        <v>3477</v>
      </c>
      <c r="H3034" s="23" t="s">
        <v>3547</v>
      </c>
      <c r="I3034" s="2" t="s">
        <v>16</v>
      </c>
      <c r="J3034" s="81">
        <v>35.979999999999997</v>
      </c>
      <c r="K3034" s="76">
        <v>15</v>
      </c>
      <c r="L3034" s="80">
        <v>0.1875</v>
      </c>
      <c r="M3034" s="78">
        <v>42258</v>
      </c>
      <c r="N3034" s="96" t="s">
        <v>6357</v>
      </c>
      <c r="O3034" s="23" t="s">
        <v>119</v>
      </c>
      <c r="P3034" s="23" t="s">
        <v>3469</v>
      </c>
      <c r="Q3034" s="23" t="s">
        <v>3473</v>
      </c>
      <c r="R3034" s="23" t="str">
        <f t="shared" si="379"/>
        <v>OK-Canadian-12N-9W-13</v>
      </c>
      <c r="S3034" s="23" t="str">
        <f t="shared" si="376"/>
        <v>12N-9W-13</v>
      </c>
      <c r="T3034" s="23" t="str">
        <f t="shared" si="377"/>
        <v>12</v>
      </c>
      <c r="U3034" s="23" t="str">
        <f t="shared" si="380"/>
        <v>N</v>
      </c>
      <c r="V3034" s="23" t="str">
        <f t="shared" si="378"/>
        <v>9</v>
      </c>
      <c r="W3034" s="23" t="str">
        <f t="shared" si="381"/>
        <v>W</v>
      </c>
      <c r="X3034" s="23" t="str">
        <f t="shared" si="382"/>
        <v>OK</v>
      </c>
      <c r="Y3034" s="184" t="str">
        <f t="shared" si="383"/>
        <v>L0010097</v>
      </c>
      <c r="Z3034" s="28"/>
      <c r="AA3034" s="28"/>
      <c r="AB3034" s="23"/>
    </row>
    <row r="3035" spans="1:28" ht="15">
      <c r="A3035" s="23" t="s">
        <v>9456</v>
      </c>
      <c r="B3035" s="23" t="s">
        <v>13</v>
      </c>
      <c r="C3035" s="2" t="s">
        <v>14</v>
      </c>
      <c r="D3035" s="23" t="s">
        <v>3145</v>
      </c>
      <c r="E3035" s="23" t="s">
        <v>2799</v>
      </c>
      <c r="F3035" s="23" t="s">
        <v>15</v>
      </c>
      <c r="G3035" s="23" t="s">
        <v>3477</v>
      </c>
      <c r="H3035" s="23" t="s">
        <v>3547</v>
      </c>
      <c r="I3035" s="2" t="s">
        <v>16</v>
      </c>
      <c r="J3035" s="81">
        <v>37.68</v>
      </c>
      <c r="K3035" s="76">
        <v>15</v>
      </c>
      <c r="L3035" s="80">
        <v>0.1875</v>
      </c>
      <c r="M3035" s="82">
        <v>42254</v>
      </c>
      <c r="N3035" s="96" t="s">
        <v>6358</v>
      </c>
      <c r="O3035" s="23" t="s">
        <v>119</v>
      </c>
      <c r="P3035" s="23" t="s">
        <v>3469</v>
      </c>
      <c r="Q3035" s="23" t="s">
        <v>3473</v>
      </c>
      <c r="R3035" s="23" t="str">
        <f t="shared" si="379"/>
        <v>OK-Canadian-12N-9W-13</v>
      </c>
      <c r="S3035" s="23" t="str">
        <f t="shared" si="376"/>
        <v>12N-9W-13</v>
      </c>
      <c r="T3035" s="23" t="str">
        <f t="shared" si="377"/>
        <v>12</v>
      </c>
      <c r="U3035" s="23" t="str">
        <f t="shared" si="380"/>
        <v>N</v>
      </c>
      <c r="V3035" s="23" t="str">
        <f t="shared" si="378"/>
        <v>9</v>
      </c>
      <c r="W3035" s="23" t="str">
        <f t="shared" si="381"/>
        <v>W</v>
      </c>
      <c r="X3035" s="23" t="str">
        <f t="shared" si="382"/>
        <v>OK</v>
      </c>
      <c r="Y3035" s="184" t="str">
        <f t="shared" si="383"/>
        <v>L0010098</v>
      </c>
      <c r="Z3035" s="28"/>
      <c r="AA3035" s="28"/>
      <c r="AB3035" s="23"/>
    </row>
    <row r="3036" spans="1:28" ht="15">
      <c r="A3036" s="2" t="s">
        <v>9457</v>
      </c>
      <c r="B3036" s="23" t="s">
        <v>13</v>
      </c>
      <c r="C3036" s="2" t="s">
        <v>14</v>
      </c>
      <c r="D3036" s="23" t="s">
        <v>3146</v>
      </c>
      <c r="E3036" s="23" t="s">
        <v>2276</v>
      </c>
      <c r="F3036" s="23" t="s">
        <v>15</v>
      </c>
      <c r="G3036" s="23" t="s">
        <v>3477</v>
      </c>
      <c r="H3036" s="79" t="s">
        <v>3547</v>
      </c>
      <c r="I3036" s="2" t="s">
        <v>16</v>
      </c>
      <c r="J3036" s="81">
        <v>39.54</v>
      </c>
      <c r="K3036" s="76">
        <v>3.75</v>
      </c>
      <c r="L3036" s="80">
        <v>0.1875</v>
      </c>
      <c r="M3036" s="82">
        <v>42268</v>
      </c>
      <c r="N3036" s="96" t="s">
        <v>6359</v>
      </c>
      <c r="O3036" s="23" t="s">
        <v>119</v>
      </c>
      <c r="P3036" s="23" t="s">
        <v>3469</v>
      </c>
      <c r="Q3036" s="23" t="s">
        <v>3473</v>
      </c>
      <c r="R3036" s="23" t="str">
        <f t="shared" si="379"/>
        <v>OK-Canadian-12N-9W-13</v>
      </c>
      <c r="S3036" s="23" t="str">
        <f t="shared" si="376"/>
        <v>12N-9W-13</v>
      </c>
      <c r="T3036" s="23" t="str">
        <f t="shared" si="377"/>
        <v>12</v>
      </c>
      <c r="U3036" s="23" t="str">
        <f t="shared" si="380"/>
        <v>N</v>
      </c>
      <c r="V3036" s="23" t="str">
        <f t="shared" si="378"/>
        <v>9</v>
      </c>
      <c r="W3036" s="23" t="str">
        <f t="shared" si="381"/>
        <v>W</v>
      </c>
      <c r="X3036" s="23" t="str">
        <f t="shared" si="382"/>
        <v>OK</v>
      </c>
      <c r="Y3036" s="184" t="str">
        <f t="shared" si="383"/>
        <v>L0010099</v>
      </c>
      <c r="Z3036" s="28"/>
      <c r="AA3036" s="28"/>
      <c r="AB3036" s="23"/>
    </row>
    <row r="3037" spans="1:28" ht="15">
      <c r="A3037" s="2" t="s">
        <v>9458</v>
      </c>
      <c r="B3037" s="23" t="s">
        <v>13</v>
      </c>
      <c r="C3037" s="2" t="s">
        <v>14</v>
      </c>
      <c r="D3037" s="23" t="s">
        <v>3147</v>
      </c>
      <c r="E3037" s="2" t="s">
        <v>1396</v>
      </c>
      <c r="F3037" s="23" t="s">
        <v>15</v>
      </c>
      <c r="G3037" s="23" t="s">
        <v>3477</v>
      </c>
      <c r="H3037" s="79" t="s">
        <v>3546</v>
      </c>
      <c r="I3037" s="2" t="s">
        <v>16</v>
      </c>
      <c r="J3037" s="81">
        <v>81.05</v>
      </c>
      <c r="K3037" s="76">
        <v>15</v>
      </c>
      <c r="L3037" s="80">
        <v>0.1875</v>
      </c>
      <c r="M3037" s="82">
        <v>42751</v>
      </c>
      <c r="N3037" s="96" t="s">
        <v>4352</v>
      </c>
      <c r="O3037" s="23" t="s">
        <v>221</v>
      </c>
      <c r="P3037" s="23" t="s">
        <v>3469</v>
      </c>
      <c r="Q3037" s="23" t="s">
        <v>3473</v>
      </c>
      <c r="R3037" s="23" t="str">
        <f t="shared" si="379"/>
        <v>OK-Canadian-12N-9W-1</v>
      </c>
      <c r="S3037" s="23" t="str">
        <f t="shared" si="376"/>
        <v>12N-9W-1</v>
      </c>
      <c r="T3037" s="23" t="str">
        <f t="shared" si="377"/>
        <v>12</v>
      </c>
      <c r="U3037" s="23" t="str">
        <f t="shared" si="380"/>
        <v>N</v>
      </c>
      <c r="V3037" s="23" t="str">
        <f t="shared" si="378"/>
        <v>9</v>
      </c>
      <c r="W3037" s="23" t="str">
        <f t="shared" si="381"/>
        <v>W</v>
      </c>
      <c r="X3037" s="23" t="str">
        <f t="shared" si="382"/>
        <v>OK</v>
      </c>
      <c r="Y3037" s="184" t="str">
        <f t="shared" si="383"/>
        <v>L0010100</v>
      </c>
      <c r="Z3037" s="28"/>
      <c r="AA3037" s="28"/>
      <c r="AB3037" s="23"/>
    </row>
    <row r="3038" spans="1:28" ht="15">
      <c r="A3038" s="23" t="s">
        <v>9459</v>
      </c>
      <c r="B3038" s="23" t="s">
        <v>13</v>
      </c>
      <c r="C3038" s="2" t="s">
        <v>14</v>
      </c>
      <c r="D3038" s="23" t="s">
        <v>3148</v>
      </c>
      <c r="E3038" s="23" t="s">
        <v>1589</v>
      </c>
      <c r="F3038" s="23" t="s">
        <v>15</v>
      </c>
      <c r="G3038" s="23" t="s">
        <v>3477</v>
      </c>
      <c r="H3038" s="79" t="s">
        <v>3546</v>
      </c>
      <c r="I3038" s="2" t="s">
        <v>16</v>
      </c>
      <c r="J3038" s="81">
        <v>59.69</v>
      </c>
      <c r="K3038" s="76">
        <v>22.5</v>
      </c>
      <c r="L3038" s="80">
        <v>0.1875</v>
      </c>
      <c r="M3038" s="78">
        <v>42271</v>
      </c>
      <c r="N3038" s="96" t="s">
        <v>4353</v>
      </c>
      <c r="O3038" s="23" t="s">
        <v>221</v>
      </c>
      <c r="P3038" s="23" t="s">
        <v>3469</v>
      </c>
      <c r="Q3038" s="23" t="s">
        <v>3473</v>
      </c>
      <c r="R3038" s="23" t="str">
        <f t="shared" si="379"/>
        <v>OK-Canadian-12N-9W-1</v>
      </c>
      <c r="S3038" s="23" t="str">
        <f t="shared" si="376"/>
        <v>12N-9W-1</v>
      </c>
      <c r="T3038" s="23" t="str">
        <f t="shared" si="377"/>
        <v>12</v>
      </c>
      <c r="U3038" s="23" t="str">
        <f t="shared" si="380"/>
        <v>N</v>
      </c>
      <c r="V3038" s="23" t="str">
        <f t="shared" si="378"/>
        <v>9</v>
      </c>
      <c r="W3038" s="23" t="str">
        <f t="shared" si="381"/>
        <v>W</v>
      </c>
      <c r="X3038" s="23" t="str">
        <f t="shared" si="382"/>
        <v>OK</v>
      </c>
      <c r="Y3038" s="184" t="str">
        <f t="shared" si="383"/>
        <v>L0010101</v>
      </c>
      <c r="Z3038" s="28"/>
      <c r="AA3038" s="28"/>
      <c r="AB3038" s="23"/>
    </row>
    <row r="3039" spans="1:28" ht="15">
      <c r="A3039" s="2" t="s">
        <v>9460</v>
      </c>
      <c r="B3039" s="23" t="s">
        <v>13</v>
      </c>
      <c r="C3039" s="2" t="s">
        <v>14</v>
      </c>
      <c r="D3039" s="23" t="s">
        <v>3149</v>
      </c>
      <c r="E3039" s="23" t="s">
        <v>2207</v>
      </c>
      <c r="F3039" s="23" t="s">
        <v>15</v>
      </c>
      <c r="G3039" s="23" t="s">
        <v>3477</v>
      </c>
      <c r="H3039" s="79" t="s">
        <v>3546</v>
      </c>
      <c r="I3039" s="2" t="s">
        <v>16</v>
      </c>
      <c r="J3039" s="81">
        <v>84.68</v>
      </c>
      <c r="K3039" s="76">
        <v>15</v>
      </c>
      <c r="L3039" s="80">
        <v>0.1875</v>
      </c>
      <c r="M3039" s="82">
        <v>42267</v>
      </c>
      <c r="N3039" s="96" t="s">
        <v>4354</v>
      </c>
      <c r="O3039" s="23" t="s">
        <v>221</v>
      </c>
      <c r="P3039" s="23" t="s">
        <v>3469</v>
      </c>
      <c r="Q3039" s="23" t="s">
        <v>3473</v>
      </c>
      <c r="R3039" s="23" t="str">
        <f t="shared" si="379"/>
        <v>OK-Canadian-12N-9W-1</v>
      </c>
      <c r="S3039" s="23" t="str">
        <f t="shared" si="376"/>
        <v>12N-9W-1</v>
      </c>
      <c r="T3039" s="23" t="str">
        <f t="shared" si="377"/>
        <v>12</v>
      </c>
      <c r="U3039" s="23" t="str">
        <f t="shared" si="380"/>
        <v>N</v>
      </c>
      <c r="V3039" s="23" t="str">
        <f t="shared" si="378"/>
        <v>9</v>
      </c>
      <c r="W3039" s="23" t="str">
        <f t="shared" si="381"/>
        <v>W</v>
      </c>
      <c r="X3039" s="23" t="str">
        <f t="shared" si="382"/>
        <v>OK</v>
      </c>
      <c r="Y3039" s="184" t="str">
        <f t="shared" si="383"/>
        <v>L0010102</v>
      </c>
      <c r="Z3039" s="28"/>
      <c r="AA3039" s="28"/>
      <c r="AB3039" s="23"/>
    </row>
    <row r="3040" spans="1:28" ht="15">
      <c r="A3040" s="2" t="s">
        <v>9461</v>
      </c>
      <c r="B3040" s="23" t="s">
        <v>13</v>
      </c>
      <c r="C3040" s="2" t="s">
        <v>14</v>
      </c>
      <c r="D3040" s="23" t="s">
        <v>3150</v>
      </c>
      <c r="E3040" s="2" t="s">
        <v>553</v>
      </c>
      <c r="F3040" s="23" t="s">
        <v>15</v>
      </c>
      <c r="G3040" s="23" t="s">
        <v>3477</v>
      </c>
      <c r="H3040" s="23" t="s">
        <v>3546</v>
      </c>
      <c r="I3040" s="2" t="s">
        <v>16</v>
      </c>
      <c r="J3040" s="81">
        <v>108.04</v>
      </c>
      <c r="K3040" s="76">
        <v>9.3750225</v>
      </c>
      <c r="L3040" s="80">
        <v>0.1875</v>
      </c>
      <c r="M3040" s="82">
        <v>42281</v>
      </c>
      <c r="N3040" s="96" t="s">
        <v>4355</v>
      </c>
      <c r="O3040" s="23" t="s">
        <v>221</v>
      </c>
      <c r="P3040" s="23" t="s">
        <v>3469</v>
      </c>
      <c r="Q3040" s="23" t="s">
        <v>3473</v>
      </c>
      <c r="R3040" s="23" t="str">
        <f t="shared" si="379"/>
        <v>OK-Canadian-12N-9W-1</v>
      </c>
      <c r="S3040" s="23" t="str">
        <f t="shared" si="376"/>
        <v>12N-9W-1</v>
      </c>
      <c r="T3040" s="23" t="str">
        <f t="shared" si="377"/>
        <v>12</v>
      </c>
      <c r="U3040" s="23" t="str">
        <f t="shared" si="380"/>
        <v>N</v>
      </c>
      <c r="V3040" s="23" t="str">
        <f t="shared" si="378"/>
        <v>9</v>
      </c>
      <c r="W3040" s="23" t="str">
        <f t="shared" si="381"/>
        <v>W</v>
      </c>
      <c r="X3040" s="23" t="str">
        <f t="shared" si="382"/>
        <v>OK</v>
      </c>
      <c r="Y3040" s="184" t="str">
        <f t="shared" si="383"/>
        <v>L0010103</v>
      </c>
      <c r="Z3040" s="28"/>
      <c r="AA3040" s="28"/>
      <c r="AB3040" s="23"/>
    </row>
    <row r="3041" spans="1:28" ht="15">
      <c r="A3041" s="23" t="s">
        <v>9462</v>
      </c>
      <c r="B3041" s="23" t="s">
        <v>13</v>
      </c>
      <c r="C3041" s="2" t="s">
        <v>14</v>
      </c>
      <c r="D3041" s="23" t="s">
        <v>3151</v>
      </c>
      <c r="E3041" s="23" t="s">
        <v>2552</v>
      </c>
      <c r="F3041" s="23" t="s">
        <v>15</v>
      </c>
      <c r="G3041" s="23" t="s">
        <v>3477</v>
      </c>
      <c r="H3041" s="23" t="s">
        <v>3547</v>
      </c>
      <c r="I3041" s="2" t="s">
        <v>16</v>
      </c>
      <c r="J3041" s="81">
        <v>80.39</v>
      </c>
      <c r="K3041" s="76">
        <v>9.3754500000000007</v>
      </c>
      <c r="L3041" s="80">
        <v>0.1875</v>
      </c>
      <c r="M3041" s="82">
        <v>42745</v>
      </c>
      <c r="N3041" s="96" t="s">
        <v>4949</v>
      </c>
      <c r="O3041" s="23" t="s">
        <v>119</v>
      </c>
      <c r="P3041" s="23" t="s">
        <v>3469</v>
      </c>
      <c r="Q3041" s="23" t="s">
        <v>3473</v>
      </c>
      <c r="R3041" s="23" t="str">
        <f t="shared" si="379"/>
        <v>OK-Canadian-12N-9W-13</v>
      </c>
      <c r="S3041" s="23" t="str">
        <f t="shared" si="376"/>
        <v>12N-9W-13</v>
      </c>
      <c r="T3041" s="23" t="str">
        <f t="shared" si="377"/>
        <v>12</v>
      </c>
      <c r="U3041" s="23" t="str">
        <f t="shared" si="380"/>
        <v>N</v>
      </c>
      <c r="V3041" s="23" t="str">
        <f t="shared" si="378"/>
        <v>9</v>
      </c>
      <c r="W3041" s="23" t="str">
        <f t="shared" si="381"/>
        <v>W</v>
      </c>
      <c r="X3041" s="23" t="str">
        <f t="shared" si="382"/>
        <v>OK</v>
      </c>
      <c r="Y3041" s="184" t="str">
        <f t="shared" si="383"/>
        <v>L0010104</v>
      </c>
      <c r="Z3041" s="28"/>
      <c r="AA3041" s="28"/>
      <c r="AB3041" s="23"/>
    </row>
    <row r="3042" spans="1:28" ht="15">
      <c r="A3042" s="2" t="s">
        <v>9463</v>
      </c>
      <c r="B3042" s="23" t="s">
        <v>13</v>
      </c>
      <c r="C3042" s="2" t="s">
        <v>14</v>
      </c>
      <c r="D3042" s="23" t="s">
        <v>3152</v>
      </c>
      <c r="E3042" s="23" t="s">
        <v>1589</v>
      </c>
      <c r="F3042" s="23" t="s">
        <v>15</v>
      </c>
      <c r="G3042" s="23" t="s">
        <v>3477</v>
      </c>
      <c r="H3042" s="23" t="s">
        <v>3547</v>
      </c>
      <c r="I3042" s="2" t="s">
        <v>16</v>
      </c>
      <c r="J3042" s="81">
        <v>72.56</v>
      </c>
      <c r="K3042" s="76">
        <v>9.3755220000000001</v>
      </c>
      <c r="L3042" s="80">
        <v>0.1875</v>
      </c>
      <c r="M3042" s="78">
        <v>42265</v>
      </c>
      <c r="N3042" s="96" t="s">
        <v>4950</v>
      </c>
      <c r="O3042" s="23" t="s">
        <v>119</v>
      </c>
      <c r="P3042" s="23" t="s">
        <v>3469</v>
      </c>
      <c r="Q3042" s="23" t="s">
        <v>3473</v>
      </c>
      <c r="R3042" s="23" t="str">
        <f t="shared" si="379"/>
        <v>OK-Canadian-12N-9W-13</v>
      </c>
      <c r="S3042" s="23" t="str">
        <f t="shared" si="376"/>
        <v>12N-9W-13</v>
      </c>
      <c r="T3042" s="23" t="str">
        <f t="shared" si="377"/>
        <v>12</v>
      </c>
      <c r="U3042" s="23" t="str">
        <f t="shared" si="380"/>
        <v>N</v>
      </c>
      <c r="V3042" s="23" t="str">
        <f t="shared" si="378"/>
        <v>9</v>
      </c>
      <c r="W3042" s="23" t="str">
        <f t="shared" si="381"/>
        <v>W</v>
      </c>
      <c r="X3042" s="23" t="str">
        <f t="shared" si="382"/>
        <v>OK</v>
      </c>
      <c r="Y3042" s="184" t="str">
        <f t="shared" si="383"/>
        <v>L0010105</v>
      </c>
      <c r="Z3042" s="28"/>
      <c r="AA3042" s="28"/>
      <c r="AB3042" s="23"/>
    </row>
    <row r="3043" spans="1:28" ht="15">
      <c r="A3043" s="2" t="s">
        <v>9464</v>
      </c>
      <c r="B3043" s="23" t="s">
        <v>13</v>
      </c>
      <c r="C3043" s="2" t="s">
        <v>14</v>
      </c>
      <c r="D3043" s="23" t="s">
        <v>3153</v>
      </c>
      <c r="E3043" s="2" t="s">
        <v>955</v>
      </c>
      <c r="F3043" s="23" t="s">
        <v>15</v>
      </c>
      <c r="G3043" s="23" t="s">
        <v>3479</v>
      </c>
      <c r="H3043" s="79" t="s">
        <v>3541</v>
      </c>
      <c r="I3043" s="2" t="s">
        <v>16</v>
      </c>
      <c r="J3043" s="81">
        <v>63.06</v>
      </c>
      <c r="K3043" s="76">
        <v>0.1208</v>
      </c>
      <c r="L3043" s="80">
        <v>0.125</v>
      </c>
      <c r="M3043" s="82">
        <v>42264</v>
      </c>
      <c r="N3043" s="96" t="s">
        <v>6360</v>
      </c>
      <c r="O3043" s="23" t="s">
        <v>218</v>
      </c>
      <c r="P3043" s="23" t="s">
        <v>3469</v>
      </c>
      <c r="Q3043" s="23" t="s">
        <v>3473</v>
      </c>
      <c r="R3043" s="23" t="str">
        <f t="shared" si="379"/>
        <v>OK-Noble-12N-9W-20</v>
      </c>
      <c r="S3043" s="23" t="str">
        <f t="shared" si="376"/>
        <v>12N-9W-20</v>
      </c>
      <c r="T3043" s="23" t="str">
        <f t="shared" si="377"/>
        <v>12</v>
      </c>
      <c r="U3043" s="23" t="str">
        <f t="shared" si="380"/>
        <v>N</v>
      </c>
      <c r="V3043" s="23" t="str">
        <f t="shared" si="378"/>
        <v>9</v>
      </c>
      <c r="W3043" s="23" t="str">
        <f t="shared" si="381"/>
        <v>W</v>
      </c>
      <c r="X3043" s="23" t="str">
        <f t="shared" si="382"/>
        <v>OK</v>
      </c>
      <c r="Y3043" s="184" t="str">
        <f t="shared" si="383"/>
        <v>L0010106</v>
      </c>
      <c r="Z3043" s="28"/>
      <c r="AA3043" s="28"/>
      <c r="AB3043" s="23"/>
    </row>
    <row r="3044" spans="1:28" ht="15">
      <c r="A3044" s="23" t="s">
        <v>9465</v>
      </c>
      <c r="B3044" s="23" t="s">
        <v>13</v>
      </c>
      <c r="C3044" s="2" t="s">
        <v>14</v>
      </c>
      <c r="D3044" s="23" t="s">
        <v>3154</v>
      </c>
      <c r="E3044" s="23" t="s">
        <v>3188</v>
      </c>
      <c r="F3044" s="23" t="s">
        <v>15</v>
      </c>
      <c r="G3044" s="23" t="s">
        <v>3477</v>
      </c>
      <c r="H3044" s="79" t="s">
        <v>3546</v>
      </c>
      <c r="I3044" s="2" t="s">
        <v>16</v>
      </c>
      <c r="J3044" s="81">
        <v>79.44</v>
      </c>
      <c r="K3044" s="76">
        <v>3.75</v>
      </c>
      <c r="L3044" s="80">
        <v>0.1875</v>
      </c>
      <c r="M3044" s="82">
        <v>42287</v>
      </c>
      <c r="N3044" s="96" t="s">
        <v>6361</v>
      </c>
      <c r="O3044" s="23" t="s">
        <v>221</v>
      </c>
      <c r="P3044" s="23" t="s">
        <v>3469</v>
      </c>
      <c r="Q3044" s="23" t="s">
        <v>3473</v>
      </c>
      <c r="R3044" s="23" t="str">
        <f t="shared" si="379"/>
        <v>OK-Canadian-12N-9W-1</v>
      </c>
      <c r="S3044" s="23" t="str">
        <f t="shared" si="376"/>
        <v>12N-9W-1</v>
      </c>
      <c r="T3044" s="23" t="str">
        <f t="shared" si="377"/>
        <v>12</v>
      </c>
      <c r="U3044" s="23" t="str">
        <f t="shared" si="380"/>
        <v>N</v>
      </c>
      <c r="V3044" s="23" t="str">
        <f t="shared" si="378"/>
        <v>9</v>
      </c>
      <c r="W3044" s="23" t="str">
        <f t="shared" si="381"/>
        <v>W</v>
      </c>
      <c r="X3044" s="23" t="str">
        <f t="shared" si="382"/>
        <v>OK</v>
      </c>
      <c r="Y3044" s="184" t="str">
        <f t="shared" si="383"/>
        <v>L0010107</v>
      </c>
      <c r="Z3044" s="28"/>
      <c r="AA3044" s="28"/>
      <c r="AB3044" s="23"/>
    </row>
    <row r="3045" spans="1:28" ht="15">
      <c r="A3045" s="2" t="s">
        <v>9466</v>
      </c>
      <c r="B3045" s="23" t="s">
        <v>13</v>
      </c>
      <c r="C3045" s="2" t="s">
        <v>14</v>
      </c>
      <c r="D3045" s="23" t="s">
        <v>3155</v>
      </c>
      <c r="E3045" s="2" t="s">
        <v>766</v>
      </c>
      <c r="F3045" s="23" t="s">
        <v>15</v>
      </c>
      <c r="G3045" s="23" t="s">
        <v>3477</v>
      </c>
      <c r="H3045" s="79" t="s">
        <v>3546</v>
      </c>
      <c r="I3045" s="2" t="s">
        <v>16</v>
      </c>
      <c r="J3045" s="81">
        <v>40.75</v>
      </c>
      <c r="K3045" s="76">
        <v>1.2857099999999999</v>
      </c>
      <c r="L3045" s="80">
        <v>0.1875</v>
      </c>
      <c r="M3045" s="82">
        <v>42755</v>
      </c>
      <c r="N3045" s="96" t="s">
        <v>6362</v>
      </c>
      <c r="O3045" s="23" t="s">
        <v>221</v>
      </c>
      <c r="P3045" s="23" t="s">
        <v>3469</v>
      </c>
      <c r="Q3045" s="23" t="s">
        <v>3473</v>
      </c>
      <c r="R3045" s="23" t="str">
        <f t="shared" si="379"/>
        <v>OK-Canadian-12N-9W-1</v>
      </c>
      <c r="S3045" s="23" t="str">
        <f t="shared" si="376"/>
        <v>12N-9W-1</v>
      </c>
      <c r="T3045" s="23" t="str">
        <f t="shared" si="377"/>
        <v>12</v>
      </c>
      <c r="U3045" s="23" t="str">
        <f t="shared" si="380"/>
        <v>N</v>
      </c>
      <c r="V3045" s="23" t="str">
        <f t="shared" si="378"/>
        <v>9</v>
      </c>
      <c r="W3045" s="23" t="str">
        <f t="shared" si="381"/>
        <v>W</v>
      </c>
      <c r="X3045" s="23" t="str">
        <f t="shared" si="382"/>
        <v>OK</v>
      </c>
      <c r="Y3045" s="184" t="str">
        <f t="shared" si="383"/>
        <v>L0010108</v>
      </c>
      <c r="Z3045" s="28"/>
      <c r="AA3045" s="28"/>
      <c r="AB3045" s="23"/>
    </row>
    <row r="3046" spans="1:28" ht="15">
      <c r="A3046" s="2" t="s">
        <v>9467</v>
      </c>
      <c r="B3046" s="23" t="s">
        <v>13</v>
      </c>
      <c r="C3046" s="2" t="s">
        <v>14</v>
      </c>
      <c r="D3046" s="23" t="s">
        <v>3156</v>
      </c>
      <c r="E3046" s="23" t="s">
        <v>1702</v>
      </c>
      <c r="F3046" s="23" t="s">
        <v>15</v>
      </c>
      <c r="G3046" s="23" t="s">
        <v>3477</v>
      </c>
      <c r="H3046" s="79" t="s">
        <v>3546</v>
      </c>
      <c r="I3046" s="2" t="s">
        <v>16</v>
      </c>
      <c r="J3046" s="81">
        <v>38.18</v>
      </c>
      <c r="K3046" s="76">
        <v>1.9285725</v>
      </c>
      <c r="L3046" s="80">
        <v>0.1875</v>
      </c>
      <c r="M3046" s="78">
        <v>42275</v>
      </c>
      <c r="N3046" s="96" t="s">
        <v>6363</v>
      </c>
      <c r="O3046" s="23" t="s">
        <v>221</v>
      </c>
      <c r="P3046" s="23" t="s">
        <v>3469</v>
      </c>
      <c r="Q3046" s="23" t="s">
        <v>3473</v>
      </c>
      <c r="R3046" s="23" t="str">
        <f t="shared" si="379"/>
        <v>OK-Canadian-12N-9W-1</v>
      </c>
      <c r="S3046" s="23" t="str">
        <f t="shared" si="376"/>
        <v>12N-9W-1</v>
      </c>
      <c r="T3046" s="23" t="str">
        <f t="shared" si="377"/>
        <v>12</v>
      </c>
      <c r="U3046" s="23" t="str">
        <f t="shared" si="380"/>
        <v>N</v>
      </c>
      <c r="V3046" s="23" t="str">
        <f t="shared" si="378"/>
        <v>9</v>
      </c>
      <c r="W3046" s="23" t="str">
        <f t="shared" si="381"/>
        <v>W</v>
      </c>
      <c r="X3046" s="23" t="str">
        <f t="shared" si="382"/>
        <v>OK</v>
      </c>
      <c r="Y3046" s="184" t="str">
        <f t="shared" si="383"/>
        <v>L0010109</v>
      </c>
      <c r="Z3046" s="28"/>
      <c r="AA3046" s="28"/>
      <c r="AB3046" s="23"/>
    </row>
    <row r="3047" spans="1:28" ht="15">
      <c r="A3047" s="23" t="s">
        <v>9468</v>
      </c>
      <c r="B3047" s="23" t="s">
        <v>13</v>
      </c>
      <c r="C3047" s="2" t="s">
        <v>14</v>
      </c>
      <c r="D3047" s="23" t="s">
        <v>3157</v>
      </c>
      <c r="E3047" s="2" t="s">
        <v>1177</v>
      </c>
      <c r="F3047" s="23" t="s">
        <v>15</v>
      </c>
      <c r="G3047" s="23" t="s">
        <v>3477</v>
      </c>
      <c r="H3047" s="79" t="s">
        <v>3546</v>
      </c>
      <c r="I3047" s="2" t="s">
        <v>16</v>
      </c>
      <c r="J3047" s="81">
        <v>42.46</v>
      </c>
      <c r="K3047" s="76">
        <v>2.0832975</v>
      </c>
      <c r="L3047" s="80">
        <v>0.1875</v>
      </c>
      <c r="M3047" s="82">
        <v>42267</v>
      </c>
      <c r="N3047" s="96" t="s">
        <v>6364</v>
      </c>
      <c r="O3047" s="23" t="s">
        <v>221</v>
      </c>
      <c r="P3047" s="23" t="s">
        <v>3469</v>
      </c>
      <c r="Q3047" s="23" t="s">
        <v>3473</v>
      </c>
      <c r="R3047" s="23" t="str">
        <f t="shared" si="379"/>
        <v>OK-Canadian-12N-9W-1</v>
      </c>
      <c r="S3047" s="23" t="str">
        <f t="shared" si="376"/>
        <v>12N-9W-1</v>
      </c>
      <c r="T3047" s="23" t="str">
        <f t="shared" si="377"/>
        <v>12</v>
      </c>
      <c r="U3047" s="23" t="str">
        <f t="shared" si="380"/>
        <v>N</v>
      </c>
      <c r="V3047" s="23" t="str">
        <f t="shared" si="378"/>
        <v>9</v>
      </c>
      <c r="W3047" s="23" t="str">
        <f t="shared" si="381"/>
        <v>W</v>
      </c>
      <c r="X3047" s="23" t="str">
        <f t="shared" si="382"/>
        <v>OK</v>
      </c>
      <c r="Y3047" s="184" t="str">
        <f t="shared" si="383"/>
        <v>L0010110</v>
      </c>
      <c r="Z3047" s="28"/>
      <c r="AA3047" s="28"/>
      <c r="AB3047" s="23"/>
    </row>
    <row r="3048" spans="1:28" ht="15">
      <c r="A3048" s="2" t="s">
        <v>9469</v>
      </c>
      <c r="B3048" s="23" t="s">
        <v>13</v>
      </c>
      <c r="C3048" s="2" t="s">
        <v>14</v>
      </c>
      <c r="D3048" s="23" t="s">
        <v>3158</v>
      </c>
      <c r="E3048" s="2" t="s">
        <v>995</v>
      </c>
      <c r="F3048" s="23" t="s">
        <v>15</v>
      </c>
      <c r="G3048" s="23" t="s">
        <v>3477</v>
      </c>
      <c r="H3048" s="79" t="s">
        <v>3546</v>
      </c>
      <c r="I3048" s="2" t="s">
        <v>16</v>
      </c>
      <c r="J3048" s="81">
        <v>83.97</v>
      </c>
      <c r="K3048" s="76">
        <v>18.75</v>
      </c>
      <c r="L3048" s="80">
        <v>0.1875</v>
      </c>
      <c r="M3048" s="82">
        <v>42281</v>
      </c>
      <c r="N3048" s="96" t="s">
        <v>6365</v>
      </c>
      <c r="O3048" s="23" t="s">
        <v>221</v>
      </c>
      <c r="P3048" s="23" t="s">
        <v>3469</v>
      </c>
      <c r="Q3048" s="23" t="s">
        <v>3473</v>
      </c>
      <c r="R3048" s="23" t="str">
        <f t="shared" si="379"/>
        <v>OK-Canadian-12N-9W-1</v>
      </c>
      <c r="S3048" s="23" t="str">
        <f t="shared" si="376"/>
        <v>12N-9W-1</v>
      </c>
      <c r="T3048" s="23" t="str">
        <f t="shared" si="377"/>
        <v>12</v>
      </c>
      <c r="U3048" s="23" t="str">
        <f t="shared" si="380"/>
        <v>N</v>
      </c>
      <c r="V3048" s="23" t="str">
        <f t="shared" si="378"/>
        <v>9</v>
      </c>
      <c r="W3048" s="23" t="str">
        <f t="shared" si="381"/>
        <v>W</v>
      </c>
      <c r="X3048" s="23" t="str">
        <f t="shared" si="382"/>
        <v>OK</v>
      </c>
      <c r="Y3048" s="184" t="str">
        <f t="shared" si="383"/>
        <v>L0010111</v>
      </c>
      <c r="Z3048" s="28"/>
      <c r="AA3048" s="28"/>
      <c r="AB3048" s="23"/>
    </row>
    <row r="3049" spans="1:28" ht="15">
      <c r="A3049" s="2" t="s">
        <v>9470</v>
      </c>
      <c r="B3049" s="23" t="s">
        <v>13</v>
      </c>
      <c r="C3049" s="2" t="s">
        <v>14</v>
      </c>
      <c r="D3049" s="23" t="s">
        <v>3159</v>
      </c>
      <c r="E3049" s="23" t="s">
        <v>1702</v>
      </c>
      <c r="F3049" s="23" t="s">
        <v>15</v>
      </c>
      <c r="G3049" s="23" t="s">
        <v>3477</v>
      </c>
      <c r="H3049" s="79" t="s">
        <v>3546</v>
      </c>
      <c r="I3049" s="2" t="s">
        <v>16</v>
      </c>
      <c r="J3049" s="81">
        <v>82.14</v>
      </c>
      <c r="K3049" s="76">
        <v>0.80310000000000004</v>
      </c>
      <c r="L3049" s="80">
        <v>0.1875</v>
      </c>
      <c r="M3049" s="82">
        <v>42751</v>
      </c>
      <c r="N3049" s="96" t="s">
        <v>6366</v>
      </c>
      <c r="O3049" s="23" t="s">
        <v>221</v>
      </c>
      <c r="P3049" s="23" t="s">
        <v>3469</v>
      </c>
      <c r="Q3049" s="23" t="s">
        <v>3473</v>
      </c>
      <c r="R3049" s="23" t="str">
        <f t="shared" si="379"/>
        <v>OK-Canadian-12N-9W-1</v>
      </c>
      <c r="S3049" s="23" t="str">
        <f t="shared" si="376"/>
        <v>12N-9W-1</v>
      </c>
      <c r="T3049" s="23" t="str">
        <f t="shared" si="377"/>
        <v>12</v>
      </c>
      <c r="U3049" s="23" t="str">
        <f t="shared" si="380"/>
        <v>N</v>
      </c>
      <c r="V3049" s="23" t="str">
        <f t="shared" si="378"/>
        <v>9</v>
      </c>
      <c r="W3049" s="23" t="str">
        <f t="shared" si="381"/>
        <v>W</v>
      </c>
      <c r="X3049" s="23" t="str">
        <f t="shared" si="382"/>
        <v>OK</v>
      </c>
      <c r="Y3049" s="184" t="str">
        <f t="shared" si="383"/>
        <v>L0010112</v>
      </c>
      <c r="Z3049" s="28"/>
      <c r="AA3049" s="28"/>
      <c r="AB3049" s="23"/>
    </row>
    <row r="3050" spans="1:28" ht="15">
      <c r="A3050" s="23" t="s">
        <v>9471</v>
      </c>
      <c r="B3050" s="23" t="s">
        <v>13</v>
      </c>
      <c r="C3050" s="2" t="s">
        <v>14</v>
      </c>
      <c r="D3050" s="23" t="s">
        <v>3160</v>
      </c>
      <c r="E3050" s="2" t="s">
        <v>1327</v>
      </c>
      <c r="F3050" s="23" t="s">
        <v>15</v>
      </c>
      <c r="G3050" s="23" t="s">
        <v>3477</v>
      </c>
      <c r="H3050" s="79" t="s">
        <v>3546</v>
      </c>
      <c r="I3050" s="2" t="s">
        <v>16</v>
      </c>
      <c r="J3050" s="81">
        <v>69.400000000000006</v>
      </c>
      <c r="K3050" s="76">
        <v>0.15</v>
      </c>
      <c r="L3050" s="80">
        <v>0.1875</v>
      </c>
      <c r="M3050" s="78">
        <v>42271</v>
      </c>
      <c r="N3050" s="96" t="s">
        <v>5877</v>
      </c>
      <c r="O3050" s="23" t="s">
        <v>221</v>
      </c>
      <c r="P3050" s="23" t="s">
        <v>3469</v>
      </c>
      <c r="Q3050" s="23" t="s">
        <v>3473</v>
      </c>
      <c r="R3050" s="23" t="str">
        <f t="shared" si="379"/>
        <v>OK-Canadian-12N-9W-1</v>
      </c>
      <c r="S3050" s="23" t="str">
        <f t="shared" si="376"/>
        <v>12N-9W-1</v>
      </c>
      <c r="T3050" s="23" t="str">
        <f t="shared" si="377"/>
        <v>12</v>
      </c>
      <c r="U3050" s="23" t="str">
        <f t="shared" si="380"/>
        <v>N</v>
      </c>
      <c r="V3050" s="23" t="str">
        <f t="shared" si="378"/>
        <v>9</v>
      </c>
      <c r="W3050" s="23" t="str">
        <f t="shared" si="381"/>
        <v>W</v>
      </c>
      <c r="X3050" s="23" t="str">
        <f t="shared" si="382"/>
        <v>OK</v>
      </c>
      <c r="Y3050" s="184" t="str">
        <f t="shared" si="383"/>
        <v>L0010113</v>
      </c>
      <c r="Z3050" s="28"/>
      <c r="AA3050" s="28"/>
      <c r="AB3050" s="23"/>
    </row>
    <row r="3051" spans="1:28" ht="15">
      <c r="A3051" s="2" t="s">
        <v>9472</v>
      </c>
      <c r="B3051" s="23" t="s">
        <v>13</v>
      </c>
      <c r="C3051" s="2" t="s">
        <v>14</v>
      </c>
      <c r="D3051" s="23" t="s">
        <v>3161</v>
      </c>
      <c r="E3051" s="23" t="s">
        <v>201</v>
      </c>
      <c r="F3051" s="23" t="s">
        <v>15</v>
      </c>
      <c r="G3051" s="23" t="s">
        <v>3477</v>
      </c>
      <c r="H3051" s="23" t="s">
        <v>3546</v>
      </c>
      <c r="I3051" s="2" t="s">
        <v>16</v>
      </c>
      <c r="J3051" s="81">
        <v>41.07</v>
      </c>
      <c r="K3051" s="76">
        <v>3.857145</v>
      </c>
      <c r="L3051" s="80">
        <v>0.1875</v>
      </c>
      <c r="M3051" s="82">
        <v>42271</v>
      </c>
      <c r="N3051" s="96" t="s">
        <v>6367</v>
      </c>
      <c r="O3051" s="23" t="s">
        <v>221</v>
      </c>
      <c r="P3051" s="23" t="s">
        <v>3469</v>
      </c>
      <c r="Q3051" s="23" t="s">
        <v>3473</v>
      </c>
      <c r="R3051" s="23" t="str">
        <f t="shared" si="379"/>
        <v>OK-Canadian-12N-9W-1</v>
      </c>
      <c r="S3051" s="23" t="str">
        <f t="shared" si="376"/>
        <v>12N-9W-1</v>
      </c>
      <c r="T3051" s="23" t="str">
        <f t="shared" si="377"/>
        <v>12</v>
      </c>
      <c r="U3051" s="23" t="str">
        <f t="shared" si="380"/>
        <v>N</v>
      </c>
      <c r="V3051" s="23" t="str">
        <f t="shared" si="378"/>
        <v>9</v>
      </c>
      <c r="W3051" s="23" t="str">
        <f t="shared" si="381"/>
        <v>W</v>
      </c>
      <c r="X3051" s="23" t="str">
        <f t="shared" si="382"/>
        <v>OK</v>
      </c>
      <c r="Y3051" s="184" t="str">
        <f t="shared" si="383"/>
        <v>L0010114</v>
      </c>
      <c r="Z3051" s="28"/>
      <c r="AA3051" s="28"/>
      <c r="AB3051" s="23"/>
    </row>
    <row r="3052" spans="1:28" ht="15">
      <c r="A3052" s="2" t="s">
        <v>9473</v>
      </c>
      <c r="B3052" s="23" t="s">
        <v>13</v>
      </c>
      <c r="C3052" s="2" t="s">
        <v>14</v>
      </c>
      <c r="D3052" s="23" t="s">
        <v>3162</v>
      </c>
      <c r="E3052" s="2" t="s">
        <v>616</v>
      </c>
      <c r="F3052" s="23" t="s">
        <v>15</v>
      </c>
      <c r="G3052" s="23" t="s">
        <v>3477</v>
      </c>
      <c r="H3052" s="79" t="s">
        <v>3547</v>
      </c>
      <c r="I3052" s="2" t="s">
        <v>16</v>
      </c>
      <c r="J3052" s="81">
        <v>115.49</v>
      </c>
      <c r="K3052" s="76">
        <v>22.5</v>
      </c>
      <c r="L3052" s="80">
        <v>0.1875</v>
      </c>
      <c r="M3052" s="82">
        <v>42280</v>
      </c>
      <c r="N3052" s="96" t="s">
        <v>6368</v>
      </c>
      <c r="O3052" s="23" t="s">
        <v>119</v>
      </c>
      <c r="P3052" s="23" t="s">
        <v>3469</v>
      </c>
      <c r="Q3052" s="23" t="s">
        <v>3473</v>
      </c>
      <c r="R3052" s="23" t="str">
        <f t="shared" si="379"/>
        <v>OK-Canadian-12N-9W-13</v>
      </c>
      <c r="S3052" s="23" t="str">
        <f t="shared" si="376"/>
        <v>12N-9W-13</v>
      </c>
      <c r="T3052" s="23" t="str">
        <f t="shared" si="377"/>
        <v>12</v>
      </c>
      <c r="U3052" s="23" t="str">
        <f t="shared" si="380"/>
        <v>N</v>
      </c>
      <c r="V3052" s="23" t="str">
        <f t="shared" si="378"/>
        <v>9</v>
      </c>
      <c r="W3052" s="23" t="str">
        <f t="shared" si="381"/>
        <v>W</v>
      </c>
      <c r="X3052" s="23" t="str">
        <f t="shared" si="382"/>
        <v>OK</v>
      </c>
      <c r="Y3052" s="184" t="str">
        <f t="shared" si="383"/>
        <v>L0010115</v>
      </c>
      <c r="Z3052" s="28"/>
      <c r="AA3052" s="28"/>
      <c r="AB3052" s="23"/>
    </row>
    <row r="3053" spans="1:28" ht="15">
      <c r="A3053" s="23" t="s">
        <v>9474</v>
      </c>
      <c r="B3053" s="23" t="s">
        <v>13</v>
      </c>
      <c r="C3053" s="2" t="s">
        <v>14</v>
      </c>
      <c r="D3053" s="23" t="s">
        <v>3163</v>
      </c>
      <c r="E3053" s="23" t="s">
        <v>2799</v>
      </c>
      <c r="F3053" s="23" t="s">
        <v>15</v>
      </c>
      <c r="G3053" s="23" t="s">
        <v>3477</v>
      </c>
      <c r="H3053" s="79" t="s">
        <v>3546</v>
      </c>
      <c r="I3053" s="2" t="s">
        <v>16</v>
      </c>
      <c r="J3053" s="81">
        <v>83.23</v>
      </c>
      <c r="K3053" s="76">
        <v>3.75</v>
      </c>
      <c r="L3053" s="80">
        <v>0.1875</v>
      </c>
      <c r="M3053" s="82">
        <v>42764</v>
      </c>
      <c r="N3053" s="96" t="s">
        <v>4356</v>
      </c>
      <c r="O3053" s="23" t="s">
        <v>221</v>
      </c>
      <c r="P3053" s="23" t="s">
        <v>3469</v>
      </c>
      <c r="Q3053" s="23" t="s">
        <v>3473</v>
      </c>
      <c r="R3053" s="23" t="str">
        <f t="shared" si="379"/>
        <v>OK-Canadian-12N-9W-1</v>
      </c>
      <c r="S3053" s="23" t="str">
        <f t="shared" si="376"/>
        <v>12N-9W-1</v>
      </c>
      <c r="T3053" s="23" t="str">
        <f t="shared" si="377"/>
        <v>12</v>
      </c>
      <c r="U3053" s="23" t="str">
        <f t="shared" si="380"/>
        <v>N</v>
      </c>
      <c r="V3053" s="23" t="str">
        <f t="shared" si="378"/>
        <v>9</v>
      </c>
      <c r="W3053" s="23" t="str">
        <f t="shared" si="381"/>
        <v>W</v>
      </c>
      <c r="X3053" s="23" t="str">
        <f t="shared" si="382"/>
        <v>OK</v>
      </c>
      <c r="Y3053" s="184" t="str">
        <f t="shared" si="383"/>
        <v>L0010116</v>
      </c>
      <c r="Z3053" s="28"/>
      <c r="AA3053" s="28"/>
      <c r="AB3053" s="23"/>
    </row>
    <row r="3054" spans="1:28" ht="15">
      <c r="A3054" s="2" t="s">
        <v>9475</v>
      </c>
      <c r="B3054" s="23" t="s">
        <v>13</v>
      </c>
      <c r="C3054" s="2" t="s">
        <v>14</v>
      </c>
      <c r="D3054" s="23" t="s">
        <v>3164</v>
      </c>
      <c r="E3054" s="2" t="s">
        <v>354</v>
      </c>
      <c r="F3054" s="23" t="s">
        <v>15</v>
      </c>
      <c r="G3054" s="23" t="s">
        <v>3477</v>
      </c>
      <c r="H3054" s="79" t="s">
        <v>3546</v>
      </c>
      <c r="I3054" s="2" t="s">
        <v>16</v>
      </c>
      <c r="J3054" s="81">
        <v>43.2</v>
      </c>
      <c r="K3054" s="76">
        <v>1.2857175000000001</v>
      </c>
      <c r="L3054" s="80">
        <v>0.1875</v>
      </c>
      <c r="M3054" s="78">
        <v>42275</v>
      </c>
      <c r="N3054" s="96" t="s">
        <v>4357</v>
      </c>
      <c r="O3054" s="23" t="s">
        <v>221</v>
      </c>
      <c r="P3054" s="23" t="s">
        <v>3469</v>
      </c>
      <c r="Q3054" s="23" t="s">
        <v>3473</v>
      </c>
      <c r="R3054" s="23" t="str">
        <f t="shared" si="379"/>
        <v>OK-Canadian-12N-9W-1</v>
      </c>
      <c r="S3054" s="23" t="str">
        <f t="shared" si="376"/>
        <v>12N-9W-1</v>
      </c>
      <c r="T3054" s="23" t="str">
        <f t="shared" si="377"/>
        <v>12</v>
      </c>
      <c r="U3054" s="23" t="str">
        <f t="shared" si="380"/>
        <v>N</v>
      </c>
      <c r="V3054" s="23" t="str">
        <f t="shared" si="378"/>
        <v>9</v>
      </c>
      <c r="W3054" s="23" t="str">
        <f t="shared" si="381"/>
        <v>W</v>
      </c>
      <c r="X3054" s="23" t="str">
        <f t="shared" si="382"/>
        <v>OK</v>
      </c>
      <c r="Y3054" s="184" t="str">
        <f t="shared" si="383"/>
        <v>L0010117</v>
      </c>
      <c r="Z3054" s="28"/>
      <c r="AA3054" s="28"/>
      <c r="AB3054" s="23"/>
    </row>
    <row r="3055" spans="1:28" ht="15">
      <c r="A3055" s="2" t="s">
        <v>9476</v>
      </c>
      <c r="B3055" s="23" t="s">
        <v>13</v>
      </c>
      <c r="C3055" s="2" t="s">
        <v>14</v>
      </c>
      <c r="D3055" s="23" t="s">
        <v>3165</v>
      </c>
      <c r="E3055" s="23" t="s">
        <v>2799</v>
      </c>
      <c r="F3055" s="23" t="s">
        <v>15</v>
      </c>
      <c r="G3055" s="23" t="s">
        <v>3477</v>
      </c>
      <c r="H3055" s="79" t="s">
        <v>3546</v>
      </c>
      <c r="I3055" s="2" t="s">
        <v>16</v>
      </c>
      <c r="J3055" s="81">
        <v>84.09</v>
      </c>
      <c r="K3055" s="76">
        <v>1.875</v>
      </c>
      <c r="L3055" s="80">
        <v>0.1875</v>
      </c>
      <c r="M3055" s="82">
        <v>42273</v>
      </c>
      <c r="N3055" s="96" t="s">
        <v>4358</v>
      </c>
      <c r="O3055" s="23" t="s">
        <v>221</v>
      </c>
      <c r="P3055" s="23" t="s">
        <v>3469</v>
      </c>
      <c r="Q3055" s="23" t="s">
        <v>3473</v>
      </c>
      <c r="R3055" s="23" t="str">
        <f t="shared" si="379"/>
        <v>OK-Canadian-12N-9W-1</v>
      </c>
      <c r="S3055" s="23" t="str">
        <f t="shared" si="376"/>
        <v>12N-9W-1</v>
      </c>
      <c r="T3055" s="23" t="str">
        <f t="shared" si="377"/>
        <v>12</v>
      </c>
      <c r="U3055" s="23" t="str">
        <f t="shared" si="380"/>
        <v>N</v>
      </c>
      <c r="V3055" s="23" t="str">
        <f t="shared" si="378"/>
        <v>9</v>
      </c>
      <c r="W3055" s="23" t="str">
        <f t="shared" si="381"/>
        <v>W</v>
      </c>
      <c r="X3055" s="23" t="str">
        <f t="shared" si="382"/>
        <v>OK</v>
      </c>
      <c r="Y3055" s="184" t="str">
        <f t="shared" si="383"/>
        <v>L0010118</v>
      </c>
      <c r="Z3055" s="28"/>
      <c r="AA3055" s="28"/>
      <c r="AB3055" s="23"/>
    </row>
    <row r="3056" spans="1:28" ht="15">
      <c r="A3056" s="23" t="s">
        <v>9477</v>
      </c>
      <c r="B3056" s="23" t="s">
        <v>13</v>
      </c>
      <c r="C3056" s="2" t="s">
        <v>14</v>
      </c>
      <c r="D3056" s="23" t="s">
        <v>3166</v>
      </c>
      <c r="E3056" s="2" t="s">
        <v>723</v>
      </c>
      <c r="F3056" s="23" t="s">
        <v>15</v>
      </c>
      <c r="G3056" s="23" t="s">
        <v>3477</v>
      </c>
      <c r="H3056" s="79" t="s">
        <v>3546</v>
      </c>
      <c r="I3056" s="2" t="s">
        <v>16</v>
      </c>
      <c r="J3056" s="81">
        <v>38.450000000000003</v>
      </c>
      <c r="K3056" s="76">
        <v>1.2857099999999999</v>
      </c>
      <c r="L3056" s="80">
        <v>0.1875</v>
      </c>
      <c r="M3056" s="82">
        <v>42285</v>
      </c>
      <c r="N3056" s="96" t="s">
        <v>4359</v>
      </c>
      <c r="O3056" s="23" t="s">
        <v>221</v>
      </c>
      <c r="P3056" s="23" t="s">
        <v>3469</v>
      </c>
      <c r="Q3056" s="23" t="s">
        <v>3473</v>
      </c>
      <c r="R3056" s="23" t="str">
        <f t="shared" si="379"/>
        <v>OK-Canadian-12N-9W-1</v>
      </c>
      <c r="S3056" s="23" t="str">
        <f t="shared" si="376"/>
        <v>12N-9W-1</v>
      </c>
      <c r="T3056" s="23" t="str">
        <f t="shared" si="377"/>
        <v>12</v>
      </c>
      <c r="U3056" s="23" t="str">
        <f t="shared" si="380"/>
        <v>N</v>
      </c>
      <c r="V3056" s="23" t="str">
        <f t="shared" si="378"/>
        <v>9</v>
      </c>
      <c r="W3056" s="23" t="str">
        <f t="shared" si="381"/>
        <v>W</v>
      </c>
      <c r="X3056" s="23" t="str">
        <f t="shared" si="382"/>
        <v>OK</v>
      </c>
      <c r="Y3056" s="184" t="str">
        <f t="shared" si="383"/>
        <v>L0010119</v>
      </c>
      <c r="Z3056" s="28"/>
      <c r="AA3056" s="28"/>
      <c r="AB3056" s="23"/>
    </row>
    <row r="3057" spans="1:28" ht="15">
      <c r="A3057" s="2" t="s">
        <v>9478</v>
      </c>
      <c r="B3057" s="23" t="s">
        <v>13</v>
      </c>
      <c r="C3057" s="2" t="s">
        <v>14</v>
      </c>
      <c r="D3057" s="23" t="s">
        <v>3167</v>
      </c>
      <c r="E3057" s="2" t="s">
        <v>616</v>
      </c>
      <c r="F3057" s="23" t="s">
        <v>15</v>
      </c>
      <c r="G3057" s="23" t="s">
        <v>3477</v>
      </c>
      <c r="H3057" s="79" t="s">
        <v>3546</v>
      </c>
      <c r="I3057" s="2" t="s">
        <v>16</v>
      </c>
      <c r="J3057" s="81">
        <v>81.260000000000005</v>
      </c>
      <c r="K3057" s="76">
        <v>1.7968500000000001</v>
      </c>
      <c r="L3057" s="80">
        <v>0.1875</v>
      </c>
      <c r="M3057" s="82">
        <v>42751</v>
      </c>
      <c r="N3057" s="96" t="s">
        <v>4360</v>
      </c>
      <c r="O3057" s="23" t="s">
        <v>221</v>
      </c>
      <c r="P3057" s="23" t="s">
        <v>3469</v>
      </c>
      <c r="Q3057" s="23" t="s">
        <v>3473</v>
      </c>
      <c r="R3057" s="23" t="str">
        <f t="shared" si="379"/>
        <v>OK-Canadian-12N-9W-1</v>
      </c>
      <c r="S3057" s="23" t="str">
        <f t="shared" si="376"/>
        <v>12N-9W-1</v>
      </c>
      <c r="T3057" s="23" t="str">
        <f t="shared" si="377"/>
        <v>12</v>
      </c>
      <c r="U3057" s="23" t="str">
        <f t="shared" si="380"/>
        <v>N</v>
      </c>
      <c r="V3057" s="23" t="str">
        <f t="shared" si="378"/>
        <v>9</v>
      </c>
      <c r="W3057" s="23" t="str">
        <f t="shared" si="381"/>
        <v>W</v>
      </c>
      <c r="X3057" s="23" t="str">
        <f t="shared" si="382"/>
        <v>OK</v>
      </c>
      <c r="Y3057" s="184" t="str">
        <f t="shared" si="383"/>
        <v>L0010120</v>
      </c>
      <c r="Z3057" s="28"/>
      <c r="AA3057" s="28"/>
      <c r="AB3057" s="23"/>
    </row>
    <row r="3058" spans="1:28" ht="15">
      <c r="A3058" s="2" t="s">
        <v>9479</v>
      </c>
      <c r="B3058" s="23" t="s">
        <v>13</v>
      </c>
      <c r="C3058" s="2" t="s">
        <v>14</v>
      </c>
      <c r="D3058" s="23" t="s">
        <v>3168</v>
      </c>
      <c r="E3058" s="2" t="s">
        <v>354</v>
      </c>
      <c r="F3058" s="23" t="s">
        <v>15</v>
      </c>
      <c r="G3058" s="23" t="s">
        <v>3477</v>
      </c>
      <c r="H3058" s="79" t="s">
        <v>3546</v>
      </c>
      <c r="I3058" s="2" t="s">
        <v>16</v>
      </c>
      <c r="J3058" s="81">
        <v>111.98</v>
      </c>
      <c r="K3058" s="76">
        <v>2.25</v>
      </c>
      <c r="L3058" s="80">
        <v>0.1875</v>
      </c>
      <c r="M3058" s="78">
        <v>42284</v>
      </c>
      <c r="N3058" s="96" t="s">
        <v>4361</v>
      </c>
      <c r="O3058" s="23" t="s">
        <v>221</v>
      </c>
      <c r="P3058" s="23" t="s">
        <v>3469</v>
      </c>
      <c r="Q3058" s="23" t="s">
        <v>3473</v>
      </c>
      <c r="R3058" s="23" t="str">
        <f t="shared" si="379"/>
        <v>OK-Canadian-12N-9W-1</v>
      </c>
      <c r="S3058" s="23" t="str">
        <f t="shared" si="376"/>
        <v>12N-9W-1</v>
      </c>
      <c r="T3058" s="23" t="str">
        <f t="shared" si="377"/>
        <v>12</v>
      </c>
      <c r="U3058" s="23" t="str">
        <f t="shared" si="380"/>
        <v>N</v>
      </c>
      <c r="V3058" s="23" t="str">
        <f t="shared" si="378"/>
        <v>9</v>
      </c>
      <c r="W3058" s="23" t="str">
        <f t="shared" si="381"/>
        <v>W</v>
      </c>
      <c r="X3058" s="23" t="str">
        <f t="shared" si="382"/>
        <v>OK</v>
      </c>
      <c r="Y3058" s="184" t="str">
        <f t="shared" si="383"/>
        <v>L0010121</v>
      </c>
      <c r="Z3058" s="28"/>
      <c r="AA3058" s="28"/>
      <c r="AB3058" s="23"/>
    </row>
    <row r="3059" spans="1:28" ht="15">
      <c r="A3059" s="23" t="s">
        <v>9480</v>
      </c>
      <c r="B3059" s="23" t="s">
        <v>13</v>
      </c>
      <c r="C3059" s="2" t="s">
        <v>14</v>
      </c>
      <c r="D3059" s="23" t="s">
        <v>3169</v>
      </c>
      <c r="E3059" s="2" t="s">
        <v>354</v>
      </c>
      <c r="F3059" s="23" t="s">
        <v>15</v>
      </c>
      <c r="G3059" s="23" t="s">
        <v>3477</v>
      </c>
      <c r="H3059" s="79" t="s">
        <v>3546</v>
      </c>
      <c r="I3059" s="2" t="s">
        <v>16</v>
      </c>
      <c r="J3059" s="81">
        <v>41.05</v>
      </c>
      <c r="K3059" s="76">
        <v>2.0833050000000002</v>
      </c>
      <c r="L3059" s="80">
        <v>0.1875</v>
      </c>
      <c r="M3059" s="82">
        <v>42267</v>
      </c>
      <c r="N3059" s="96" t="s">
        <v>6369</v>
      </c>
      <c r="O3059" s="23" t="s">
        <v>221</v>
      </c>
      <c r="P3059" s="23" t="s">
        <v>3469</v>
      </c>
      <c r="Q3059" s="23" t="s">
        <v>3473</v>
      </c>
      <c r="R3059" s="23" t="str">
        <f t="shared" si="379"/>
        <v>OK-Canadian-12N-9W-1</v>
      </c>
      <c r="S3059" s="23" t="str">
        <f t="shared" si="376"/>
        <v>12N-9W-1</v>
      </c>
      <c r="T3059" s="23" t="str">
        <f t="shared" si="377"/>
        <v>12</v>
      </c>
      <c r="U3059" s="23" t="str">
        <f t="shared" si="380"/>
        <v>N</v>
      </c>
      <c r="V3059" s="23" t="str">
        <f t="shared" si="378"/>
        <v>9</v>
      </c>
      <c r="W3059" s="23" t="str">
        <f t="shared" si="381"/>
        <v>W</v>
      </c>
      <c r="X3059" s="23" t="str">
        <f t="shared" si="382"/>
        <v>OK</v>
      </c>
      <c r="Y3059" s="184" t="str">
        <f t="shared" si="383"/>
        <v>L0010122</v>
      </c>
      <c r="Z3059" s="28"/>
      <c r="AA3059" s="28"/>
      <c r="AB3059" s="23"/>
    </row>
    <row r="3060" spans="1:28" ht="15">
      <c r="A3060" s="2" t="s">
        <v>9481</v>
      </c>
      <c r="B3060" s="23" t="s">
        <v>13</v>
      </c>
      <c r="C3060" s="2" t="s">
        <v>14</v>
      </c>
      <c r="D3060" s="23" t="s">
        <v>3170</v>
      </c>
      <c r="E3060" s="23" t="s">
        <v>2276</v>
      </c>
      <c r="F3060" s="23" t="s">
        <v>15</v>
      </c>
      <c r="G3060" s="23" t="s">
        <v>3477</v>
      </c>
      <c r="H3060" s="79" t="s">
        <v>3546</v>
      </c>
      <c r="I3060" s="2" t="s">
        <v>16</v>
      </c>
      <c r="J3060" s="81">
        <v>81.61</v>
      </c>
      <c r="K3060" s="76">
        <v>1.875</v>
      </c>
      <c r="L3060" s="80">
        <v>0.1875</v>
      </c>
      <c r="M3060" s="82">
        <v>42287</v>
      </c>
      <c r="N3060" s="96" t="s">
        <v>6370</v>
      </c>
      <c r="O3060" s="23" t="s">
        <v>221</v>
      </c>
      <c r="P3060" s="23" t="s">
        <v>3469</v>
      </c>
      <c r="Q3060" s="23" t="s">
        <v>3473</v>
      </c>
      <c r="R3060" s="23" t="str">
        <f t="shared" si="379"/>
        <v>OK-Canadian-12N-9W-1</v>
      </c>
      <c r="S3060" s="23" t="str">
        <f t="shared" si="376"/>
        <v>12N-9W-1</v>
      </c>
      <c r="T3060" s="23" t="str">
        <f t="shared" si="377"/>
        <v>12</v>
      </c>
      <c r="U3060" s="23" t="str">
        <f t="shared" si="380"/>
        <v>N</v>
      </c>
      <c r="V3060" s="23" t="str">
        <f t="shared" si="378"/>
        <v>9</v>
      </c>
      <c r="W3060" s="23" t="str">
        <f t="shared" si="381"/>
        <v>W</v>
      </c>
      <c r="X3060" s="23" t="str">
        <f t="shared" si="382"/>
        <v>OK</v>
      </c>
      <c r="Y3060" s="184" t="str">
        <f t="shared" si="383"/>
        <v>L0010123</v>
      </c>
      <c r="Z3060" s="28"/>
      <c r="AA3060" s="28"/>
      <c r="AB3060" s="23"/>
    </row>
    <row r="3061" spans="1:28" ht="15">
      <c r="A3061" s="2" t="s">
        <v>9482</v>
      </c>
      <c r="B3061" s="23" t="s">
        <v>13</v>
      </c>
      <c r="C3061" s="2" t="s">
        <v>14</v>
      </c>
      <c r="D3061" s="23" t="s">
        <v>3171</v>
      </c>
      <c r="E3061" s="23" t="s">
        <v>2864</v>
      </c>
      <c r="F3061" s="23" t="s">
        <v>15</v>
      </c>
      <c r="G3061" s="23" t="s">
        <v>3477</v>
      </c>
      <c r="H3061" s="79" t="s">
        <v>3546</v>
      </c>
      <c r="I3061" s="2" t="s">
        <v>16</v>
      </c>
      <c r="J3061" s="81">
        <v>72.349999999999994</v>
      </c>
      <c r="K3061" s="76">
        <v>5.625</v>
      </c>
      <c r="L3061" s="80">
        <v>0.1875</v>
      </c>
      <c r="M3061" s="82">
        <v>42757</v>
      </c>
      <c r="N3061" s="96" t="s">
        <v>6370</v>
      </c>
      <c r="O3061" s="23" t="s">
        <v>221</v>
      </c>
      <c r="P3061" s="23" t="s">
        <v>3469</v>
      </c>
      <c r="Q3061" s="23" t="s">
        <v>3473</v>
      </c>
      <c r="R3061" s="23" t="str">
        <f t="shared" si="379"/>
        <v>OK-Canadian-12N-9W-1</v>
      </c>
      <c r="S3061" s="23" t="str">
        <f t="shared" si="376"/>
        <v>12N-9W-1</v>
      </c>
      <c r="T3061" s="23" t="str">
        <f t="shared" si="377"/>
        <v>12</v>
      </c>
      <c r="U3061" s="23" t="str">
        <f t="shared" si="380"/>
        <v>N</v>
      </c>
      <c r="V3061" s="23" t="str">
        <f t="shared" si="378"/>
        <v>9</v>
      </c>
      <c r="W3061" s="23" t="str">
        <f t="shared" si="381"/>
        <v>W</v>
      </c>
      <c r="X3061" s="23" t="str">
        <f t="shared" si="382"/>
        <v>OK</v>
      </c>
      <c r="Y3061" s="184" t="str">
        <f t="shared" si="383"/>
        <v>L0010124</v>
      </c>
      <c r="Z3061" s="28"/>
      <c r="AA3061" s="28"/>
      <c r="AB3061" s="23"/>
    </row>
    <row r="3062" spans="1:28" ht="15">
      <c r="A3062" s="23" t="s">
        <v>9483</v>
      </c>
      <c r="B3062" s="23" t="s">
        <v>13</v>
      </c>
      <c r="C3062" s="2" t="s">
        <v>14</v>
      </c>
      <c r="D3062" s="23" t="s">
        <v>3172</v>
      </c>
      <c r="E3062" s="23" t="s">
        <v>2147</v>
      </c>
      <c r="F3062" s="23" t="s">
        <v>15</v>
      </c>
      <c r="G3062" s="23" t="s">
        <v>3477</v>
      </c>
      <c r="H3062" s="23" t="s">
        <v>3546</v>
      </c>
      <c r="I3062" s="2" t="s">
        <v>16</v>
      </c>
      <c r="J3062" s="81">
        <v>37.590000000000003</v>
      </c>
      <c r="K3062" s="76">
        <v>3.857145</v>
      </c>
      <c r="L3062" s="80">
        <v>0.1875</v>
      </c>
      <c r="M3062" s="78">
        <v>42275</v>
      </c>
      <c r="N3062" s="96" t="s">
        <v>4362</v>
      </c>
      <c r="O3062" s="23" t="s">
        <v>221</v>
      </c>
      <c r="P3062" s="23" t="s">
        <v>3469</v>
      </c>
      <c r="Q3062" s="23" t="s">
        <v>3473</v>
      </c>
      <c r="R3062" s="23" t="str">
        <f t="shared" si="379"/>
        <v>OK-Canadian-12N-9W-1</v>
      </c>
      <c r="S3062" s="23" t="str">
        <f t="shared" si="376"/>
        <v>12N-9W-1</v>
      </c>
      <c r="T3062" s="23" t="str">
        <f t="shared" si="377"/>
        <v>12</v>
      </c>
      <c r="U3062" s="23" t="str">
        <f t="shared" si="380"/>
        <v>N</v>
      </c>
      <c r="V3062" s="23" t="str">
        <f t="shared" si="378"/>
        <v>9</v>
      </c>
      <c r="W3062" s="23" t="str">
        <f t="shared" si="381"/>
        <v>W</v>
      </c>
      <c r="X3062" s="23" t="str">
        <f t="shared" si="382"/>
        <v>OK</v>
      </c>
      <c r="Y3062" s="184" t="str">
        <f t="shared" si="383"/>
        <v>L0010125</v>
      </c>
      <c r="Z3062" s="28"/>
      <c r="AA3062" s="28"/>
      <c r="AB3062" s="23"/>
    </row>
    <row r="3063" spans="1:28" ht="15">
      <c r="A3063" s="2" t="s">
        <v>9484</v>
      </c>
      <c r="B3063" s="23" t="s">
        <v>13</v>
      </c>
      <c r="C3063" s="2" t="s">
        <v>14</v>
      </c>
      <c r="D3063" s="23" t="s">
        <v>3173</v>
      </c>
      <c r="E3063" s="23" t="s">
        <v>201</v>
      </c>
      <c r="F3063" s="23" t="s">
        <v>15</v>
      </c>
      <c r="G3063" s="23" t="s">
        <v>3477</v>
      </c>
      <c r="H3063" s="23" t="s">
        <v>3547</v>
      </c>
      <c r="I3063" s="2" t="s">
        <v>16</v>
      </c>
      <c r="J3063" s="81">
        <v>35.75</v>
      </c>
      <c r="K3063" s="76">
        <v>3.375</v>
      </c>
      <c r="L3063" s="80">
        <v>0.2</v>
      </c>
      <c r="M3063" s="82">
        <v>42293</v>
      </c>
      <c r="N3063" s="96" t="s">
        <v>4363</v>
      </c>
      <c r="O3063" s="23" t="s">
        <v>119</v>
      </c>
      <c r="P3063" s="23" t="s">
        <v>3469</v>
      </c>
      <c r="Q3063" s="23" t="s">
        <v>3473</v>
      </c>
      <c r="R3063" s="23" t="str">
        <f t="shared" si="379"/>
        <v>OK-Canadian-12N-9W-13</v>
      </c>
      <c r="S3063" s="23" t="str">
        <f t="shared" si="376"/>
        <v>12N-9W-13</v>
      </c>
      <c r="T3063" s="23" t="str">
        <f t="shared" si="377"/>
        <v>12</v>
      </c>
      <c r="U3063" s="23" t="str">
        <f t="shared" si="380"/>
        <v>N</v>
      </c>
      <c r="V3063" s="23" t="str">
        <f t="shared" si="378"/>
        <v>9</v>
      </c>
      <c r="W3063" s="23" t="str">
        <f t="shared" si="381"/>
        <v>W</v>
      </c>
      <c r="X3063" s="23" t="str">
        <f t="shared" si="382"/>
        <v>OK</v>
      </c>
      <c r="Y3063" s="184" t="str">
        <f t="shared" si="383"/>
        <v>L0010126</v>
      </c>
      <c r="Z3063" s="28"/>
      <c r="AA3063" s="28"/>
      <c r="AB3063" s="23"/>
    </row>
    <row r="3064" spans="1:28" ht="15">
      <c r="A3064" s="2" t="s">
        <v>9485</v>
      </c>
      <c r="B3064" s="23" t="s">
        <v>13</v>
      </c>
      <c r="C3064" s="2" t="s">
        <v>14</v>
      </c>
      <c r="D3064" s="23" t="s">
        <v>3174</v>
      </c>
      <c r="E3064" s="23" t="s">
        <v>1274</v>
      </c>
      <c r="F3064" s="23" t="s">
        <v>15</v>
      </c>
      <c r="G3064" s="23" t="s">
        <v>3477</v>
      </c>
      <c r="H3064" s="79" t="s">
        <v>3547</v>
      </c>
      <c r="I3064" s="2" t="s">
        <v>16</v>
      </c>
      <c r="J3064" s="81">
        <v>195.19</v>
      </c>
      <c r="K3064" s="76">
        <v>93.125003000000007</v>
      </c>
      <c r="L3064" s="80">
        <v>0.2</v>
      </c>
      <c r="M3064" s="82">
        <v>42307</v>
      </c>
      <c r="N3064" s="96" t="s">
        <v>6371</v>
      </c>
      <c r="O3064" s="23" t="s">
        <v>119</v>
      </c>
      <c r="P3064" s="23" t="s">
        <v>3469</v>
      </c>
      <c r="Q3064" s="23" t="s">
        <v>3473</v>
      </c>
      <c r="R3064" s="23" t="str">
        <f t="shared" si="379"/>
        <v>OK-Canadian-12N-9W-13</v>
      </c>
      <c r="S3064" s="23" t="str">
        <f t="shared" si="376"/>
        <v>12N-9W-13</v>
      </c>
      <c r="T3064" s="23" t="str">
        <f t="shared" si="377"/>
        <v>12</v>
      </c>
      <c r="U3064" s="23" t="str">
        <f t="shared" si="380"/>
        <v>N</v>
      </c>
      <c r="V3064" s="23" t="str">
        <f t="shared" si="378"/>
        <v>9</v>
      </c>
      <c r="W3064" s="23" t="str">
        <f t="shared" si="381"/>
        <v>W</v>
      </c>
      <c r="X3064" s="23" t="str">
        <f t="shared" si="382"/>
        <v>OK</v>
      </c>
      <c r="Y3064" s="184" t="str">
        <f t="shared" si="383"/>
        <v>L0010127</v>
      </c>
      <c r="Z3064" s="28"/>
      <c r="AA3064" s="28"/>
      <c r="AB3064" s="23"/>
    </row>
    <row r="3065" spans="1:28" ht="15">
      <c r="A3065" s="23" t="s">
        <v>9486</v>
      </c>
      <c r="B3065" s="23" t="s">
        <v>13</v>
      </c>
      <c r="C3065" s="2" t="s">
        <v>14</v>
      </c>
      <c r="D3065" s="23" t="s">
        <v>3175</v>
      </c>
      <c r="E3065" s="2" t="s">
        <v>354</v>
      </c>
      <c r="F3065" s="23" t="s">
        <v>15</v>
      </c>
      <c r="G3065" s="23" t="s">
        <v>3477</v>
      </c>
      <c r="H3065" s="79" t="s">
        <v>3546</v>
      </c>
      <c r="I3065" s="2" t="s">
        <v>16</v>
      </c>
      <c r="J3065" s="81">
        <v>112.48</v>
      </c>
      <c r="K3065" s="76">
        <v>2.25</v>
      </c>
      <c r="L3065" s="80">
        <v>0.1875</v>
      </c>
      <c r="M3065" s="82">
        <v>42764</v>
      </c>
      <c r="N3065" s="96" t="s">
        <v>6372</v>
      </c>
      <c r="O3065" s="23" t="s">
        <v>221</v>
      </c>
      <c r="P3065" s="23" t="s">
        <v>3469</v>
      </c>
      <c r="Q3065" s="23" t="s">
        <v>3473</v>
      </c>
      <c r="R3065" s="23" t="str">
        <f t="shared" si="379"/>
        <v>OK-Canadian-12N-9W-1</v>
      </c>
      <c r="S3065" s="23" t="str">
        <f t="shared" si="376"/>
        <v>12N-9W-1</v>
      </c>
      <c r="T3065" s="23" t="str">
        <f t="shared" si="377"/>
        <v>12</v>
      </c>
      <c r="U3065" s="23" t="str">
        <f t="shared" si="380"/>
        <v>N</v>
      </c>
      <c r="V3065" s="23" t="str">
        <f t="shared" si="378"/>
        <v>9</v>
      </c>
      <c r="W3065" s="23" t="str">
        <f t="shared" si="381"/>
        <v>W</v>
      </c>
      <c r="X3065" s="23" t="str">
        <f t="shared" si="382"/>
        <v>OK</v>
      </c>
      <c r="Y3065" s="184" t="str">
        <f t="shared" si="383"/>
        <v>L0010128</v>
      </c>
      <c r="Z3065" s="28"/>
      <c r="AA3065" s="28"/>
      <c r="AB3065" s="23"/>
    </row>
    <row r="3066" spans="1:28" ht="15">
      <c r="A3066" s="2" t="s">
        <v>9487</v>
      </c>
      <c r="B3066" s="23" t="s">
        <v>13</v>
      </c>
      <c r="C3066" s="2" t="s">
        <v>14</v>
      </c>
      <c r="D3066" s="23" t="s">
        <v>3176</v>
      </c>
      <c r="E3066" s="2" t="s">
        <v>1327</v>
      </c>
      <c r="F3066" s="23" t="s">
        <v>15</v>
      </c>
      <c r="G3066" s="23" t="s">
        <v>3477</v>
      </c>
      <c r="H3066" s="79" t="s">
        <v>3546</v>
      </c>
      <c r="I3066" s="2" t="s">
        <v>16</v>
      </c>
      <c r="J3066" s="81">
        <v>20.34</v>
      </c>
      <c r="K3066" s="76">
        <v>0.62499979999999999</v>
      </c>
      <c r="L3066" s="80">
        <v>0.1875</v>
      </c>
      <c r="M3066" s="78">
        <v>42284</v>
      </c>
      <c r="N3066" s="96" t="s">
        <v>6373</v>
      </c>
      <c r="O3066" s="23" t="s">
        <v>221</v>
      </c>
      <c r="P3066" s="23" t="s">
        <v>3469</v>
      </c>
      <c r="Q3066" s="23" t="s">
        <v>3473</v>
      </c>
      <c r="R3066" s="23" t="str">
        <f t="shared" si="379"/>
        <v>OK-Canadian-12N-9W-1</v>
      </c>
      <c r="S3066" s="23" t="str">
        <f t="shared" si="376"/>
        <v>12N-9W-1</v>
      </c>
      <c r="T3066" s="23" t="str">
        <f t="shared" si="377"/>
        <v>12</v>
      </c>
      <c r="U3066" s="23" t="str">
        <f t="shared" si="380"/>
        <v>N</v>
      </c>
      <c r="V3066" s="23" t="str">
        <f t="shared" si="378"/>
        <v>9</v>
      </c>
      <c r="W3066" s="23" t="str">
        <f t="shared" si="381"/>
        <v>W</v>
      </c>
      <c r="X3066" s="23" t="str">
        <f t="shared" si="382"/>
        <v>OK</v>
      </c>
      <c r="Y3066" s="184" t="str">
        <f t="shared" si="383"/>
        <v>L0010129</v>
      </c>
      <c r="Z3066" s="28"/>
      <c r="AA3066" s="28"/>
      <c r="AB3066" s="23"/>
    </row>
    <row r="3067" spans="1:28" ht="15">
      <c r="A3067" s="2" t="s">
        <v>9488</v>
      </c>
      <c r="B3067" s="23" t="s">
        <v>13</v>
      </c>
      <c r="C3067" s="2" t="s">
        <v>14</v>
      </c>
      <c r="D3067" s="23" t="s">
        <v>3177</v>
      </c>
      <c r="E3067" s="2" t="s">
        <v>1100</v>
      </c>
      <c r="F3067" s="23" t="s">
        <v>15</v>
      </c>
      <c r="G3067" s="23" t="s">
        <v>3477</v>
      </c>
      <c r="H3067" s="79" t="s">
        <v>3546</v>
      </c>
      <c r="I3067" s="2" t="s">
        <v>16</v>
      </c>
      <c r="J3067" s="81">
        <v>121.23</v>
      </c>
      <c r="K3067" s="76">
        <v>2.25</v>
      </c>
      <c r="L3067" s="80">
        <v>0.1875</v>
      </c>
      <c r="M3067" s="82">
        <v>42280</v>
      </c>
      <c r="N3067" s="96" t="s">
        <v>6374</v>
      </c>
      <c r="O3067" s="23" t="s">
        <v>221</v>
      </c>
      <c r="P3067" s="23" t="s">
        <v>3469</v>
      </c>
      <c r="Q3067" s="23" t="s">
        <v>3473</v>
      </c>
      <c r="R3067" s="23" t="str">
        <f t="shared" si="379"/>
        <v>OK-Canadian-12N-9W-1</v>
      </c>
      <c r="S3067" s="23" t="str">
        <f t="shared" si="376"/>
        <v>12N-9W-1</v>
      </c>
      <c r="T3067" s="23" t="str">
        <f t="shared" si="377"/>
        <v>12</v>
      </c>
      <c r="U3067" s="23" t="str">
        <f t="shared" si="380"/>
        <v>N</v>
      </c>
      <c r="V3067" s="23" t="str">
        <f t="shared" si="378"/>
        <v>9</v>
      </c>
      <c r="W3067" s="23" t="str">
        <f t="shared" si="381"/>
        <v>W</v>
      </c>
      <c r="X3067" s="23" t="str">
        <f t="shared" si="382"/>
        <v>OK</v>
      </c>
      <c r="Y3067" s="184" t="str">
        <f t="shared" si="383"/>
        <v>L0010130</v>
      </c>
      <c r="Z3067" s="28"/>
      <c r="AA3067" s="28"/>
      <c r="AB3067" s="23"/>
    </row>
    <row r="3068" spans="1:28" ht="15">
      <c r="A3068" s="23" t="s">
        <v>9489</v>
      </c>
      <c r="B3068" s="23" t="s">
        <v>13</v>
      </c>
      <c r="C3068" s="2" t="s">
        <v>14</v>
      </c>
      <c r="D3068" s="23" t="s">
        <v>3178</v>
      </c>
      <c r="E3068" s="2" t="s">
        <v>354</v>
      </c>
      <c r="F3068" s="23" t="s">
        <v>15</v>
      </c>
      <c r="G3068" s="23" t="s">
        <v>3477</v>
      </c>
      <c r="H3068" s="79" t="s">
        <v>3546</v>
      </c>
      <c r="I3068" s="2" t="s">
        <v>16</v>
      </c>
      <c r="J3068" s="81">
        <v>39.520000000000003</v>
      </c>
      <c r="K3068" s="76">
        <v>1.0416525000000001</v>
      </c>
      <c r="L3068" s="80">
        <v>0.1875</v>
      </c>
      <c r="M3068" s="82">
        <v>42281</v>
      </c>
      <c r="N3068" s="96" t="s">
        <v>4356</v>
      </c>
      <c r="O3068" s="23" t="s">
        <v>221</v>
      </c>
      <c r="P3068" s="23" t="s">
        <v>3469</v>
      </c>
      <c r="Q3068" s="23" t="s">
        <v>3473</v>
      </c>
      <c r="R3068" s="23" t="str">
        <f t="shared" si="379"/>
        <v>OK-Canadian-12N-9W-1</v>
      </c>
      <c r="S3068" s="23" t="str">
        <f t="shared" si="376"/>
        <v>12N-9W-1</v>
      </c>
      <c r="T3068" s="23" t="str">
        <f t="shared" si="377"/>
        <v>12</v>
      </c>
      <c r="U3068" s="23" t="str">
        <f t="shared" si="380"/>
        <v>N</v>
      </c>
      <c r="V3068" s="23" t="str">
        <f t="shared" si="378"/>
        <v>9</v>
      </c>
      <c r="W3068" s="23" t="str">
        <f t="shared" si="381"/>
        <v>W</v>
      </c>
      <c r="X3068" s="23" t="str">
        <f t="shared" si="382"/>
        <v>OK</v>
      </c>
      <c r="Y3068" s="184" t="str">
        <f t="shared" si="383"/>
        <v>L0010131</v>
      </c>
      <c r="Z3068" s="28"/>
      <c r="AA3068" s="28"/>
      <c r="AB3068" s="23"/>
    </row>
    <row r="3069" spans="1:28" ht="15">
      <c r="A3069" s="2" t="s">
        <v>9490</v>
      </c>
      <c r="B3069" s="23" t="s">
        <v>13</v>
      </c>
      <c r="C3069" s="2" t="s">
        <v>14</v>
      </c>
      <c r="D3069" s="23" t="s">
        <v>3179</v>
      </c>
      <c r="E3069" s="23" t="s">
        <v>2404</v>
      </c>
      <c r="F3069" s="23" t="s">
        <v>15</v>
      </c>
      <c r="G3069" s="23" t="s">
        <v>3477</v>
      </c>
      <c r="H3069" s="79" t="s">
        <v>3546</v>
      </c>
      <c r="I3069" s="2" t="s">
        <v>16</v>
      </c>
      <c r="J3069" s="81">
        <v>115.2</v>
      </c>
      <c r="K3069" s="76">
        <v>9.3750300000000006</v>
      </c>
      <c r="L3069" s="80">
        <v>0.1875</v>
      </c>
      <c r="M3069" s="82">
        <v>42751</v>
      </c>
      <c r="N3069" s="96" t="s">
        <v>4364</v>
      </c>
      <c r="O3069" s="23" t="s">
        <v>221</v>
      </c>
      <c r="P3069" s="23" t="s">
        <v>3469</v>
      </c>
      <c r="Q3069" s="23" t="s">
        <v>3473</v>
      </c>
      <c r="R3069" s="23" t="str">
        <f t="shared" si="379"/>
        <v>OK-Canadian-12N-9W-1</v>
      </c>
      <c r="S3069" s="23" t="str">
        <f t="shared" si="376"/>
        <v>12N-9W-1</v>
      </c>
      <c r="T3069" s="23" t="str">
        <f t="shared" si="377"/>
        <v>12</v>
      </c>
      <c r="U3069" s="23" t="str">
        <f t="shared" si="380"/>
        <v>N</v>
      </c>
      <c r="V3069" s="23" t="str">
        <f t="shared" si="378"/>
        <v>9</v>
      </c>
      <c r="W3069" s="23" t="str">
        <f t="shared" si="381"/>
        <v>W</v>
      </c>
      <c r="X3069" s="23" t="str">
        <f t="shared" si="382"/>
        <v>OK</v>
      </c>
      <c r="Y3069" s="184" t="str">
        <f t="shared" si="383"/>
        <v>L0010132</v>
      </c>
      <c r="Z3069" s="28"/>
      <c r="AA3069" s="28"/>
      <c r="AB3069" s="23"/>
    </row>
    <row r="3070" spans="1:28" ht="15">
      <c r="A3070" s="2" t="s">
        <v>9491</v>
      </c>
      <c r="B3070" s="23" t="s">
        <v>13</v>
      </c>
      <c r="C3070" s="2" t="s">
        <v>14</v>
      </c>
      <c r="D3070" s="23" t="s">
        <v>3180</v>
      </c>
      <c r="E3070" s="23" t="s">
        <v>2692</v>
      </c>
      <c r="F3070" s="23" t="s">
        <v>15</v>
      </c>
      <c r="G3070" s="23" t="s">
        <v>3477</v>
      </c>
      <c r="H3070" s="79" t="s">
        <v>3546</v>
      </c>
      <c r="I3070" s="2" t="s">
        <v>16</v>
      </c>
      <c r="J3070" s="81">
        <v>42</v>
      </c>
      <c r="K3070" s="76">
        <v>1.0416525000000001</v>
      </c>
      <c r="L3070" s="80">
        <v>0.1875</v>
      </c>
      <c r="M3070" s="78">
        <v>42271</v>
      </c>
      <c r="N3070" s="96" t="s">
        <v>4365</v>
      </c>
      <c r="O3070" s="23" t="s">
        <v>221</v>
      </c>
      <c r="P3070" s="23" t="s">
        <v>3469</v>
      </c>
      <c r="Q3070" s="23" t="s">
        <v>3473</v>
      </c>
      <c r="R3070" s="23" t="str">
        <f t="shared" si="379"/>
        <v>OK-Canadian-12N-9W-1</v>
      </c>
      <c r="S3070" s="23" t="str">
        <f t="shared" si="376"/>
        <v>12N-9W-1</v>
      </c>
      <c r="T3070" s="23" t="str">
        <f t="shared" si="377"/>
        <v>12</v>
      </c>
      <c r="U3070" s="23" t="str">
        <f t="shared" si="380"/>
        <v>N</v>
      </c>
      <c r="V3070" s="23" t="str">
        <f t="shared" si="378"/>
        <v>9</v>
      </c>
      <c r="W3070" s="23" t="str">
        <f t="shared" si="381"/>
        <v>W</v>
      </c>
      <c r="X3070" s="23" t="str">
        <f t="shared" si="382"/>
        <v>OK</v>
      </c>
      <c r="Y3070" s="184" t="str">
        <f t="shared" si="383"/>
        <v>L0010133</v>
      </c>
      <c r="Z3070" s="28"/>
      <c r="AA3070" s="28"/>
      <c r="AB3070" s="23"/>
    </row>
    <row r="3071" spans="1:28" ht="15">
      <c r="A3071" s="23" t="s">
        <v>9492</v>
      </c>
      <c r="B3071" s="23" t="s">
        <v>13</v>
      </c>
      <c r="C3071" s="2" t="s">
        <v>14</v>
      </c>
      <c r="D3071" s="23" t="s">
        <v>3181</v>
      </c>
      <c r="E3071" s="2" t="s">
        <v>1327</v>
      </c>
      <c r="F3071" s="23" t="s">
        <v>15</v>
      </c>
      <c r="G3071" s="23" t="s">
        <v>3477</v>
      </c>
      <c r="H3071" s="79" t="s">
        <v>3546</v>
      </c>
      <c r="I3071" s="2" t="s">
        <v>16</v>
      </c>
      <c r="J3071" s="81">
        <v>43.21</v>
      </c>
      <c r="K3071" s="76">
        <v>1.2857145000000001</v>
      </c>
      <c r="L3071" s="80">
        <v>0.1875</v>
      </c>
      <c r="M3071" s="82">
        <v>42271</v>
      </c>
      <c r="N3071" s="96" t="s">
        <v>4366</v>
      </c>
      <c r="O3071" s="23" t="s">
        <v>221</v>
      </c>
      <c r="P3071" s="23" t="s">
        <v>3469</v>
      </c>
      <c r="Q3071" s="23" t="s">
        <v>3473</v>
      </c>
      <c r="R3071" s="23" t="str">
        <f t="shared" si="379"/>
        <v>OK-Canadian-12N-9W-1</v>
      </c>
      <c r="S3071" s="23" t="str">
        <f t="shared" si="376"/>
        <v>12N-9W-1</v>
      </c>
      <c r="T3071" s="23" t="str">
        <f t="shared" si="377"/>
        <v>12</v>
      </c>
      <c r="U3071" s="23" t="str">
        <f t="shared" si="380"/>
        <v>N</v>
      </c>
      <c r="V3071" s="23" t="str">
        <f t="shared" si="378"/>
        <v>9</v>
      </c>
      <c r="W3071" s="23" t="str">
        <f t="shared" si="381"/>
        <v>W</v>
      </c>
      <c r="X3071" s="23" t="str">
        <f t="shared" si="382"/>
        <v>OK</v>
      </c>
      <c r="Y3071" s="184" t="str">
        <f t="shared" si="383"/>
        <v>L0010134</v>
      </c>
      <c r="Z3071" s="28"/>
      <c r="AA3071" s="28"/>
      <c r="AB3071" s="23"/>
    </row>
    <row r="3072" spans="1:28" ht="15">
      <c r="A3072" s="2" t="s">
        <v>9493</v>
      </c>
      <c r="B3072" s="23" t="s">
        <v>13</v>
      </c>
      <c r="C3072" s="2" t="s">
        <v>14</v>
      </c>
      <c r="D3072" s="23" t="s">
        <v>3182</v>
      </c>
      <c r="E3072" s="23" t="s">
        <v>2552</v>
      </c>
      <c r="F3072" s="23" t="s">
        <v>15</v>
      </c>
      <c r="G3072" s="23" t="s">
        <v>3477</v>
      </c>
      <c r="H3072" s="79" t="s">
        <v>3546</v>
      </c>
      <c r="I3072" s="2" t="s">
        <v>16</v>
      </c>
      <c r="J3072" s="81">
        <v>77.89</v>
      </c>
      <c r="K3072" s="76">
        <v>1.875</v>
      </c>
      <c r="L3072" s="80">
        <v>0.1875</v>
      </c>
      <c r="M3072" s="82">
        <v>42287</v>
      </c>
      <c r="N3072" s="96" t="s">
        <v>4367</v>
      </c>
      <c r="O3072" s="23" t="s">
        <v>221</v>
      </c>
      <c r="P3072" s="23" t="s">
        <v>3469</v>
      </c>
      <c r="Q3072" s="23" t="s">
        <v>3473</v>
      </c>
      <c r="R3072" s="23" t="str">
        <f t="shared" si="379"/>
        <v>OK-Canadian-12N-9W-1</v>
      </c>
      <c r="S3072" s="23" t="str">
        <f t="shared" si="376"/>
        <v>12N-9W-1</v>
      </c>
      <c r="T3072" s="23" t="str">
        <f t="shared" si="377"/>
        <v>12</v>
      </c>
      <c r="U3072" s="23" t="str">
        <f t="shared" si="380"/>
        <v>N</v>
      </c>
      <c r="V3072" s="23" t="str">
        <f t="shared" si="378"/>
        <v>9</v>
      </c>
      <c r="W3072" s="23" t="str">
        <f t="shared" si="381"/>
        <v>W</v>
      </c>
      <c r="X3072" s="23" t="str">
        <f t="shared" si="382"/>
        <v>OK</v>
      </c>
      <c r="Y3072" s="184" t="str">
        <f t="shared" si="383"/>
        <v>L0010135</v>
      </c>
      <c r="Z3072" s="28"/>
      <c r="AA3072" s="28"/>
      <c r="AB3072" s="23"/>
    </row>
    <row r="3073" spans="1:28" ht="15">
      <c r="A3073" s="2" t="s">
        <v>9494</v>
      </c>
      <c r="B3073" s="23" t="s">
        <v>13</v>
      </c>
      <c r="C3073" s="2" t="s">
        <v>14</v>
      </c>
      <c r="D3073" s="23" t="s">
        <v>3183</v>
      </c>
      <c r="E3073" s="23" t="s">
        <v>3126</v>
      </c>
      <c r="F3073" s="23" t="s">
        <v>15</v>
      </c>
      <c r="G3073" s="23" t="s">
        <v>3477</v>
      </c>
      <c r="H3073" s="79" t="s">
        <v>3546</v>
      </c>
      <c r="I3073" s="2" t="s">
        <v>16</v>
      </c>
      <c r="J3073" s="81">
        <v>38.69</v>
      </c>
      <c r="K3073" s="76">
        <v>1.2857145000000001</v>
      </c>
      <c r="L3073" s="80">
        <v>0.1875</v>
      </c>
      <c r="M3073" s="82">
        <v>42755</v>
      </c>
      <c r="N3073" s="96" t="s">
        <v>4368</v>
      </c>
      <c r="O3073" s="23" t="s">
        <v>221</v>
      </c>
      <c r="P3073" s="23" t="s">
        <v>3469</v>
      </c>
      <c r="Q3073" s="23" t="s">
        <v>3473</v>
      </c>
      <c r="R3073" s="23" t="str">
        <f t="shared" si="379"/>
        <v>OK-Canadian-12N-9W-1</v>
      </c>
      <c r="S3073" s="23" t="str">
        <f t="shared" si="376"/>
        <v>12N-9W-1</v>
      </c>
      <c r="T3073" s="23" t="str">
        <f t="shared" si="377"/>
        <v>12</v>
      </c>
      <c r="U3073" s="23" t="str">
        <f t="shared" si="380"/>
        <v>N</v>
      </c>
      <c r="V3073" s="23" t="str">
        <f t="shared" si="378"/>
        <v>9</v>
      </c>
      <c r="W3073" s="23" t="str">
        <f t="shared" si="381"/>
        <v>W</v>
      </c>
      <c r="X3073" s="23" t="str">
        <f t="shared" si="382"/>
        <v>OK</v>
      </c>
      <c r="Y3073" s="184" t="str">
        <f t="shared" si="383"/>
        <v>L0010136</v>
      </c>
      <c r="Z3073" s="28"/>
      <c r="AA3073" s="28"/>
      <c r="AB3073" s="23"/>
    </row>
    <row r="3074" spans="1:28" ht="15">
      <c r="A3074" s="23" t="s">
        <v>9495</v>
      </c>
      <c r="B3074" s="23" t="s">
        <v>13</v>
      </c>
      <c r="C3074" s="2" t="s">
        <v>14</v>
      </c>
      <c r="D3074" s="23" t="s">
        <v>3184</v>
      </c>
      <c r="E3074" s="23" t="s">
        <v>3126</v>
      </c>
      <c r="F3074" s="23" t="s">
        <v>15</v>
      </c>
      <c r="G3074" s="23" t="s">
        <v>3477</v>
      </c>
      <c r="H3074" s="79" t="s">
        <v>3546</v>
      </c>
      <c r="I3074" s="2" t="s">
        <v>16</v>
      </c>
      <c r="J3074" s="81">
        <v>20.440000000000001</v>
      </c>
      <c r="K3074" s="76">
        <v>2.5000049999999998</v>
      </c>
      <c r="L3074" s="80">
        <v>0.1875</v>
      </c>
      <c r="M3074" s="78">
        <v>42299</v>
      </c>
      <c r="N3074" s="96" t="s">
        <v>4369</v>
      </c>
      <c r="O3074" s="23" t="s">
        <v>221</v>
      </c>
      <c r="P3074" s="23" t="s">
        <v>3469</v>
      </c>
      <c r="Q3074" s="23" t="s">
        <v>3473</v>
      </c>
      <c r="R3074" s="23" t="str">
        <f t="shared" si="379"/>
        <v>OK-Canadian-12N-9W-1</v>
      </c>
      <c r="S3074" s="23" t="str">
        <f t="shared" si="376"/>
        <v>12N-9W-1</v>
      </c>
      <c r="T3074" s="23" t="str">
        <f t="shared" si="377"/>
        <v>12</v>
      </c>
      <c r="U3074" s="23" t="str">
        <f t="shared" si="380"/>
        <v>N</v>
      </c>
      <c r="V3074" s="23" t="str">
        <f t="shared" si="378"/>
        <v>9</v>
      </c>
      <c r="W3074" s="23" t="str">
        <f t="shared" si="381"/>
        <v>W</v>
      </c>
      <c r="X3074" s="23" t="str">
        <f t="shared" si="382"/>
        <v>OK</v>
      </c>
      <c r="Y3074" s="184" t="str">
        <f t="shared" si="383"/>
        <v>L0010137</v>
      </c>
      <c r="Z3074" s="28"/>
      <c r="AA3074" s="28"/>
      <c r="AB3074" s="23"/>
    </row>
    <row r="3075" spans="1:28" ht="15">
      <c r="A3075" s="2" t="s">
        <v>9496</v>
      </c>
      <c r="B3075" s="79" t="s">
        <v>13</v>
      </c>
      <c r="C3075" s="2" t="s">
        <v>14</v>
      </c>
      <c r="D3075" s="23" t="s">
        <v>3185</v>
      </c>
      <c r="E3075" s="23" t="s">
        <v>2799</v>
      </c>
      <c r="F3075" s="23" t="s">
        <v>15</v>
      </c>
      <c r="G3075" s="23" t="s">
        <v>3477</v>
      </c>
      <c r="H3075" s="23" t="s">
        <v>3546</v>
      </c>
      <c r="I3075" s="2" t="s">
        <v>16</v>
      </c>
      <c r="J3075" s="81">
        <v>19.600000000000001</v>
      </c>
      <c r="K3075" s="76">
        <v>2.5000049999999998</v>
      </c>
      <c r="L3075" s="80">
        <v>0.1875</v>
      </c>
      <c r="M3075" s="82">
        <v>42295</v>
      </c>
      <c r="N3075" s="96" t="s">
        <v>4370</v>
      </c>
      <c r="O3075" s="23" t="s">
        <v>221</v>
      </c>
      <c r="P3075" s="23" t="s">
        <v>3469</v>
      </c>
      <c r="Q3075" s="23" t="s">
        <v>3473</v>
      </c>
      <c r="R3075" s="23" t="str">
        <f t="shared" si="379"/>
        <v>OK-Canadian-12N-9W-1</v>
      </c>
      <c r="S3075" s="23" t="str">
        <f t="shared" si="376"/>
        <v>12N-9W-1</v>
      </c>
      <c r="T3075" s="23" t="str">
        <f t="shared" si="377"/>
        <v>12</v>
      </c>
      <c r="U3075" s="23" t="str">
        <f t="shared" si="380"/>
        <v>N</v>
      </c>
      <c r="V3075" s="23" t="str">
        <f t="shared" si="378"/>
        <v>9</v>
      </c>
      <c r="W3075" s="23" t="str">
        <f t="shared" si="381"/>
        <v>W</v>
      </c>
      <c r="X3075" s="23" t="str">
        <f t="shared" si="382"/>
        <v>OK</v>
      </c>
      <c r="Y3075" s="184" t="str">
        <f t="shared" si="383"/>
        <v>L0010138</v>
      </c>
      <c r="Z3075" s="28"/>
      <c r="AA3075" s="28"/>
      <c r="AB3075" s="23"/>
    </row>
    <row r="3076" spans="1:28" ht="15">
      <c r="A3076" s="2" t="s">
        <v>9497</v>
      </c>
      <c r="B3076" s="79" t="s">
        <v>13</v>
      </c>
      <c r="C3076" s="2" t="s">
        <v>14</v>
      </c>
      <c r="D3076" s="23" t="s">
        <v>1417</v>
      </c>
      <c r="E3076" s="23" t="s">
        <v>1702</v>
      </c>
      <c r="F3076" s="23" t="s">
        <v>15</v>
      </c>
      <c r="G3076" s="23" t="s">
        <v>3477</v>
      </c>
      <c r="H3076" s="23" t="s">
        <v>3545</v>
      </c>
      <c r="I3076" s="2" t="s">
        <v>16</v>
      </c>
      <c r="J3076" s="81">
        <v>119.88</v>
      </c>
      <c r="K3076" s="76">
        <v>34.6875</v>
      </c>
      <c r="L3076" s="80">
        <v>0.1875</v>
      </c>
      <c r="M3076" s="82">
        <v>42299</v>
      </c>
      <c r="N3076" s="96" t="s">
        <v>6375</v>
      </c>
      <c r="O3076" s="23" t="s">
        <v>2526</v>
      </c>
      <c r="P3076" s="23" t="s">
        <v>3469</v>
      </c>
      <c r="Q3076" s="23" t="s">
        <v>3473</v>
      </c>
      <c r="R3076" s="23" t="str">
        <f t="shared" si="379"/>
        <v>OK-Canadian-12N-9W-24</v>
      </c>
      <c r="S3076" s="23" t="str">
        <f t="shared" si="376"/>
        <v>12N-9W-24</v>
      </c>
      <c r="T3076" s="23" t="str">
        <f t="shared" si="377"/>
        <v>12</v>
      </c>
      <c r="U3076" s="23" t="str">
        <f t="shared" si="380"/>
        <v>N</v>
      </c>
      <c r="V3076" s="23" t="str">
        <f t="shared" si="378"/>
        <v>9</v>
      </c>
      <c r="W3076" s="23" t="str">
        <f t="shared" si="381"/>
        <v>W</v>
      </c>
      <c r="X3076" s="23" t="str">
        <f t="shared" si="382"/>
        <v>OK</v>
      </c>
      <c r="Y3076" s="184" t="str">
        <f t="shared" si="383"/>
        <v>L0010139</v>
      </c>
      <c r="Z3076" s="28"/>
      <c r="AA3076" s="28"/>
      <c r="AB3076" s="23"/>
    </row>
    <row r="3077" spans="1:28" ht="15">
      <c r="A3077" s="23" t="s">
        <v>9498</v>
      </c>
      <c r="B3077" s="23" t="s">
        <v>13</v>
      </c>
      <c r="C3077" s="2" t="s">
        <v>14</v>
      </c>
      <c r="D3077" s="23" t="s">
        <v>3186</v>
      </c>
      <c r="E3077" s="23" t="s">
        <v>1274</v>
      </c>
      <c r="F3077" s="23" t="s">
        <v>15</v>
      </c>
      <c r="G3077" s="23" t="s">
        <v>3477</v>
      </c>
      <c r="H3077" s="79" t="s">
        <v>3545</v>
      </c>
      <c r="I3077" s="2" t="s">
        <v>16</v>
      </c>
      <c r="J3077" s="81">
        <v>125.19</v>
      </c>
      <c r="K3077" s="76">
        <v>34.6875</v>
      </c>
      <c r="L3077" s="80">
        <v>0.1875</v>
      </c>
      <c r="M3077" s="82">
        <v>42769</v>
      </c>
      <c r="N3077" s="96" t="s">
        <v>6376</v>
      </c>
      <c r="O3077" s="23" t="s">
        <v>2526</v>
      </c>
      <c r="P3077" s="23" t="s">
        <v>3469</v>
      </c>
      <c r="Q3077" s="23" t="s">
        <v>3473</v>
      </c>
      <c r="R3077" s="23" t="str">
        <f t="shared" si="379"/>
        <v>OK-Canadian-12N-9W-24</v>
      </c>
      <c r="S3077" s="23" t="str">
        <f t="shared" si="376"/>
        <v>12N-9W-24</v>
      </c>
      <c r="T3077" s="23" t="str">
        <f t="shared" si="377"/>
        <v>12</v>
      </c>
      <c r="U3077" s="23" t="str">
        <f t="shared" si="380"/>
        <v>N</v>
      </c>
      <c r="V3077" s="23" t="str">
        <f t="shared" si="378"/>
        <v>9</v>
      </c>
      <c r="W3077" s="23" t="str">
        <f t="shared" si="381"/>
        <v>W</v>
      </c>
      <c r="X3077" s="23" t="str">
        <f t="shared" si="382"/>
        <v>OK</v>
      </c>
      <c r="Y3077" s="184" t="str">
        <f t="shared" si="383"/>
        <v>L0010140</v>
      </c>
      <c r="Z3077" s="28"/>
      <c r="AA3077" s="28"/>
      <c r="AB3077" s="23"/>
    </row>
    <row r="3078" spans="1:28" ht="15">
      <c r="A3078" s="2" t="s">
        <v>9499</v>
      </c>
      <c r="B3078" s="23" t="s">
        <v>13</v>
      </c>
      <c r="C3078" s="2" t="s">
        <v>14</v>
      </c>
      <c r="D3078" s="23" t="s">
        <v>3187</v>
      </c>
      <c r="E3078" s="23" t="s">
        <v>2552</v>
      </c>
      <c r="F3078" s="23" t="s">
        <v>15</v>
      </c>
      <c r="G3078" s="23" t="s">
        <v>3477</v>
      </c>
      <c r="H3078" s="79" t="s">
        <v>3546</v>
      </c>
      <c r="I3078" s="2" t="s">
        <v>16</v>
      </c>
      <c r="J3078" s="81">
        <v>72.2</v>
      </c>
      <c r="K3078" s="76">
        <v>1.875</v>
      </c>
      <c r="L3078" s="80">
        <v>0.1875</v>
      </c>
      <c r="M3078" s="78">
        <v>42277</v>
      </c>
      <c r="N3078" s="96" t="s">
        <v>4951</v>
      </c>
      <c r="O3078" s="23" t="s">
        <v>221</v>
      </c>
      <c r="P3078" s="23" t="s">
        <v>3469</v>
      </c>
      <c r="Q3078" s="23" t="s">
        <v>3473</v>
      </c>
      <c r="R3078" s="23" t="str">
        <f t="shared" si="379"/>
        <v>OK-Canadian-12N-9W-1</v>
      </c>
      <c r="S3078" s="23" t="str">
        <f t="shared" si="376"/>
        <v>12N-9W-1</v>
      </c>
      <c r="T3078" s="23" t="str">
        <f t="shared" si="377"/>
        <v>12</v>
      </c>
      <c r="U3078" s="23" t="str">
        <f t="shared" si="380"/>
        <v>N</v>
      </c>
      <c r="V3078" s="23" t="str">
        <f t="shared" si="378"/>
        <v>9</v>
      </c>
      <c r="W3078" s="23" t="str">
        <f t="shared" si="381"/>
        <v>W</v>
      </c>
      <c r="X3078" s="23" t="str">
        <f t="shared" si="382"/>
        <v>OK</v>
      </c>
      <c r="Y3078" s="184" t="str">
        <f t="shared" si="383"/>
        <v>L0010141</v>
      </c>
      <c r="Z3078" s="28"/>
      <c r="AA3078" s="28"/>
      <c r="AB3078" s="23"/>
    </row>
    <row r="3079" spans="1:28" ht="15">
      <c r="A3079" s="2" t="s">
        <v>9500</v>
      </c>
      <c r="B3079" s="23" t="s">
        <v>13</v>
      </c>
      <c r="C3079" s="2" t="s">
        <v>14</v>
      </c>
      <c r="D3079" s="23" t="s">
        <v>3189</v>
      </c>
      <c r="E3079" s="23" t="s">
        <v>2404</v>
      </c>
      <c r="F3079" s="23" t="s">
        <v>15</v>
      </c>
      <c r="G3079" s="23" t="s">
        <v>3477</v>
      </c>
      <c r="H3079" s="79" t="s">
        <v>3546</v>
      </c>
      <c r="I3079" s="2" t="s">
        <v>16</v>
      </c>
      <c r="J3079" s="81">
        <v>95.72</v>
      </c>
      <c r="K3079" s="76">
        <v>24.62745</v>
      </c>
      <c r="L3079" s="80">
        <v>0.2</v>
      </c>
      <c r="M3079" s="82">
        <v>42316</v>
      </c>
      <c r="N3079" s="96" t="s">
        <v>4371</v>
      </c>
      <c r="O3079" s="23" t="s">
        <v>221</v>
      </c>
      <c r="P3079" s="23" t="s">
        <v>3469</v>
      </c>
      <c r="Q3079" s="23" t="s">
        <v>3473</v>
      </c>
      <c r="R3079" s="23" t="str">
        <f t="shared" si="379"/>
        <v>OK-Canadian-12N-9W-1</v>
      </c>
      <c r="S3079" s="23" t="str">
        <f t="shared" si="376"/>
        <v>12N-9W-1</v>
      </c>
      <c r="T3079" s="23" t="str">
        <f t="shared" si="377"/>
        <v>12</v>
      </c>
      <c r="U3079" s="23" t="str">
        <f t="shared" si="380"/>
        <v>N</v>
      </c>
      <c r="V3079" s="23" t="str">
        <f t="shared" si="378"/>
        <v>9</v>
      </c>
      <c r="W3079" s="23" t="str">
        <f t="shared" si="381"/>
        <v>W</v>
      </c>
      <c r="X3079" s="23" t="str">
        <f t="shared" si="382"/>
        <v>OK</v>
      </c>
      <c r="Y3079" s="184" t="str">
        <f t="shared" si="383"/>
        <v>L0010142</v>
      </c>
      <c r="Z3079" s="28"/>
      <c r="AA3079" s="28"/>
      <c r="AB3079" s="23"/>
    </row>
    <row r="3080" spans="1:28" ht="15">
      <c r="A3080" s="23" t="s">
        <v>9501</v>
      </c>
      <c r="B3080" s="79" t="s">
        <v>13</v>
      </c>
      <c r="C3080" s="2" t="s">
        <v>14</v>
      </c>
      <c r="D3080" s="23" t="s">
        <v>3190</v>
      </c>
      <c r="E3080" s="23" t="s">
        <v>2404</v>
      </c>
      <c r="F3080" s="23" t="s">
        <v>15</v>
      </c>
      <c r="G3080" s="23" t="s">
        <v>3477</v>
      </c>
      <c r="H3080" s="79" t="s">
        <v>3546</v>
      </c>
      <c r="I3080" s="2" t="s">
        <v>16</v>
      </c>
      <c r="J3080" s="81">
        <v>40.049999999999997</v>
      </c>
      <c r="K3080" s="76">
        <v>1.0416525000000001</v>
      </c>
      <c r="L3080" s="80">
        <v>0.1875</v>
      </c>
      <c r="M3080" s="82">
        <v>42281</v>
      </c>
      <c r="N3080" s="96" t="s">
        <v>6377</v>
      </c>
      <c r="O3080" s="23" t="s">
        <v>221</v>
      </c>
      <c r="P3080" s="23" t="s">
        <v>3469</v>
      </c>
      <c r="Q3080" s="23" t="s">
        <v>3473</v>
      </c>
      <c r="R3080" s="23" t="str">
        <f t="shared" si="379"/>
        <v>OK-Canadian-12N-9W-1</v>
      </c>
      <c r="S3080" s="23" t="str">
        <f t="shared" ref="S3080:S3143" si="384">_xlfn.TEXTAFTER(R3080,"-",2,1,0,"ERROR")</f>
        <v>12N-9W-1</v>
      </c>
      <c r="T3080" s="23" t="str">
        <f t="shared" ref="T3080:T3143" si="385">_xlfn.TEXTBEFORE(P3080,U3080)</f>
        <v>12</v>
      </c>
      <c r="U3080" s="23" t="str">
        <f t="shared" si="380"/>
        <v>N</v>
      </c>
      <c r="V3080" s="23" t="str">
        <f t="shared" ref="V3080:V3143" si="386">_xlfn.TEXTBEFORE(Q3080,W3080)</f>
        <v>9</v>
      </c>
      <c r="W3080" s="23" t="str">
        <f t="shared" si="381"/>
        <v>W</v>
      </c>
      <c r="X3080" s="23" t="str">
        <f t="shared" si="382"/>
        <v>OK</v>
      </c>
      <c r="Y3080" s="184" t="str">
        <f t="shared" si="383"/>
        <v>L0010143</v>
      </c>
      <c r="Z3080" s="28"/>
      <c r="AA3080" s="28"/>
      <c r="AB3080" s="23"/>
    </row>
    <row r="3081" spans="1:28" ht="15">
      <c r="A3081" s="2" t="s">
        <v>9502</v>
      </c>
      <c r="B3081" s="23" t="s">
        <v>13</v>
      </c>
      <c r="C3081" s="2" t="s">
        <v>14</v>
      </c>
      <c r="D3081" s="23" t="s">
        <v>3191</v>
      </c>
      <c r="E3081" s="23" t="s">
        <v>3188</v>
      </c>
      <c r="F3081" s="23" t="s">
        <v>15</v>
      </c>
      <c r="G3081" s="23" t="s">
        <v>3477</v>
      </c>
      <c r="H3081" s="23" t="s">
        <v>3546</v>
      </c>
      <c r="I3081" s="2" t="s">
        <v>16</v>
      </c>
      <c r="J3081" s="81">
        <v>78.17</v>
      </c>
      <c r="K3081" s="76">
        <v>1.6725E-2</v>
      </c>
      <c r="L3081" s="80">
        <v>0.2</v>
      </c>
      <c r="M3081" s="82">
        <v>43142</v>
      </c>
      <c r="N3081" s="96" t="s">
        <v>4372</v>
      </c>
      <c r="O3081" s="23" t="s">
        <v>265</v>
      </c>
      <c r="P3081" s="23" t="s">
        <v>3469</v>
      </c>
      <c r="Q3081" s="23" t="s">
        <v>3473</v>
      </c>
      <c r="R3081" s="23" t="str">
        <f t="shared" ref="R3081:R3144" si="387">_xlfn.TEXTJOIN("-",TRUE,F3081,G3081,P3081,Q3081,O3081)</f>
        <v>OK-Canadian-12N-9W-12</v>
      </c>
      <c r="S3081" s="23" t="str">
        <f t="shared" si="384"/>
        <v>12N-9W-12</v>
      </c>
      <c r="T3081" s="23" t="str">
        <f t="shared" si="385"/>
        <v>12</v>
      </c>
      <c r="U3081" s="23" t="str">
        <f t="shared" ref="U3081:U3144" si="388">RIGHT(P3081,1)</f>
        <v>N</v>
      </c>
      <c r="V3081" s="23" t="str">
        <f t="shared" si="386"/>
        <v>9</v>
      </c>
      <c r="W3081" s="23" t="str">
        <f t="shared" ref="W3081:W3144" si="389">RIGHT(Q3081,1)</f>
        <v>W</v>
      </c>
      <c r="X3081" s="23" t="str">
        <f t="shared" ref="X3081:X3144" si="390">LEFT(A3081,2)</f>
        <v>OK</v>
      </c>
      <c r="Y3081" s="184" t="str">
        <f t="shared" ref="Y3081:Y3144" si="391">MID(A3081,4,8)</f>
        <v>L0010144</v>
      </c>
      <c r="Z3081" s="28"/>
      <c r="AA3081" s="28"/>
      <c r="AB3081" s="23"/>
    </row>
    <row r="3082" spans="1:28" ht="15">
      <c r="A3082" s="2" t="s">
        <v>9503</v>
      </c>
      <c r="B3082" s="23" t="s">
        <v>13</v>
      </c>
      <c r="C3082" s="2" t="s">
        <v>14</v>
      </c>
      <c r="D3082" s="23" t="s">
        <v>3192</v>
      </c>
      <c r="E3082" s="23" t="s">
        <v>2404</v>
      </c>
      <c r="F3082" s="23" t="s">
        <v>15</v>
      </c>
      <c r="G3082" s="23" t="s">
        <v>3477</v>
      </c>
      <c r="H3082" s="23" t="s">
        <v>3547</v>
      </c>
      <c r="I3082" s="2" t="s">
        <v>16</v>
      </c>
      <c r="J3082" s="81">
        <v>4.97</v>
      </c>
      <c r="K3082" s="76">
        <v>0.156225</v>
      </c>
      <c r="L3082" s="80">
        <v>0.1875</v>
      </c>
      <c r="M3082" s="78">
        <v>42662</v>
      </c>
      <c r="N3082" s="96" t="s">
        <v>4373</v>
      </c>
      <c r="O3082" s="23" t="s">
        <v>119</v>
      </c>
      <c r="P3082" s="23" t="s">
        <v>3469</v>
      </c>
      <c r="Q3082" s="23" t="s">
        <v>3473</v>
      </c>
      <c r="R3082" s="23" t="str">
        <f t="shared" si="387"/>
        <v>OK-Canadian-12N-9W-13</v>
      </c>
      <c r="S3082" s="23" t="str">
        <f t="shared" si="384"/>
        <v>12N-9W-13</v>
      </c>
      <c r="T3082" s="23" t="str">
        <f t="shared" si="385"/>
        <v>12</v>
      </c>
      <c r="U3082" s="23" t="str">
        <f t="shared" si="388"/>
        <v>N</v>
      </c>
      <c r="V3082" s="23" t="str">
        <f t="shared" si="386"/>
        <v>9</v>
      </c>
      <c r="W3082" s="23" t="str">
        <f t="shared" si="389"/>
        <v>W</v>
      </c>
      <c r="X3082" s="23" t="str">
        <f t="shared" si="390"/>
        <v>OK</v>
      </c>
      <c r="Y3082" s="184" t="str">
        <f t="shared" si="391"/>
        <v>L0010145</v>
      </c>
      <c r="Z3082" s="28"/>
      <c r="AA3082" s="28"/>
      <c r="AB3082" s="23"/>
    </row>
    <row r="3083" spans="1:28" ht="15">
      <c r="A3083" s="23" t="s">
        <v>9504</v>
      </c>
      <c r="B3083" s="79" t="s">
        <v>13</v>
      </c>
      <c r="C3083" s="2" t="s">
        <v>14</v>
      </c>
      <c r="D3083" s="23" t="s">
        <v>3193</v>
      </c>
      <c r="E3083" s="23" t="s">
        <v>2864</v>
      </c>
      <c r="F3083" s="23" t="s">
        <v>15</v>
      </c>
      <c r="G3083" s="23" t="s">
        <v>3477</v>
      </c>
      <c r="H3083" s="79" t="s">
        <v>3547</v>
      </c>
      <c r="I3083" s="2" t="s">
        <v>16</v>
      </c>
      <c r="J3083" s="81">
        <v>79.67</v>
      </c>
      <c r="K3083" s="76">
        <v>3.75</v>
      </c>
      <c r="L3083" s="80">
        <v>0.1875</v>
      </c>
      <c r="M3083" s="82">
        <v>42663</v>
      </c>
      <c r="N3083" s="96" t="s">
        <v>4374</v>
      </c>
      <c r="O3083" s="23" t="s">
        <v>119</v>
      </c>
      <c r="P3083" s="23" t="s">
        <v>3469</v>
      </c>
      <c r="Q3083" s="23" t="s">
        <v>3473</v>
      </c>
      <c r="R3083" s="23" t="str">
        <f t="shared" si="387"/>
        <v>OK-Canadian-12N-9W-13</v>
      </c>
      <c r="S3083" s="23" t="str">
        <f t="shared" si="384"/>
        <v>12N-9W-13</v>
      </c>
      <c r="T3083" s="23" t="str">
        <f t="shared" si="385"/>
        <v>12</v>
      </c>
      <c r="U3083" s="23" t="str">
        <f t="shared" si="388"/>
        <v>N</v>
      </c>
      <c r="V3083" s="23" t="str">
        <f t="shared" si="386"/>
        <v>9</v>
      </c>
      <c r="W3083" s="23" t="str">
        <f t="shared" si="389"/>
        <v>W</v>
      </c>
      <c r="X3083" s="23" t="str">
        <f t="shared" si="390"/>
        <v>OK</v>
      </c>
      <c r="Y3083" s="184" t="str">
        <f t="shared" si="391"/>
        <v>L0010146</v>
      </c>
      <c r="Z3083" s="28"/>
      <c r="AA3083" s="28"/>
      <c r="AB3083" s="23"/>
    </row>
    <row r="3084" spans="1:28" ht="15">
      <c r="A3084" s="2" t="s">
        <v>9505</v>
      </c>
      <c r="B3084" s="79" t="s">
        <v>13</v>
      </c>
      <c r="C3084" s="2" t="s">
        <v>14</v>
      </c>
      <c r="D3084" s="23" t="s">
        <v>3194</v>
      </c>
      <c r="E3084" s="2" t="s">
        <v>506</v>
      </c>
      <c r="F3084" s="23" t="s">
        <v>15</v>
      </c>
      <c r="G3084" s="23" t="s">
        <v>3477</v>
      </c>
      <c r="H3084" s="79" t="s">
        <v>3546</v>
      </c>
      <c r="I3084" s="2" t="s">
        <v>16</v>
      </c>
      <c r="J3084" s="81">
        <v>36.450000000000003</v>
      </c>
      <c r="K3084" s="76">
        <v>3.75</v>
      </c>
      <c r="L3084" s="80">
        <v>0.2</v>
      </c>
      <c r="M3084" s="82">
        <v>42677</v>
      </c>
      <c r="N3084" s="96" t="s">
        <v>4375</v>
      </c>
      <c r="O3084" s="23" t="s">
        <v>265</v>
      </c>
      <c r="P3084" s="23" t="s">
        <v>3469</v>
      </c>
      <c r="Q3084" s="23" t="s">
        <v>3473</v>
      </c>
      <c r="R3084" s="23" t="str">
        <f t="shared" si="387"/>
        <v>OK-Canadian-12N-9W-12</v>
      </c>
      <c r="S3084" s="23" t="str">
        <f t="shared" si="384"/>
        <v>12N-9W-12</v>
      </c>
      <c r="T3084" s="23" t="str">
        <f t="shared" si="385"/>
        <v>12</v>
      </c>
      <c r="U3084" s="23" t="str">
        <f t="shared" si="388"/>
        <v>N</v>
      </c>
      <c r="V3084" s="23" t="str">
        <f t="shared" si="386"/>
        <v>9</v>
      </c>
      <c r="W3084" s="23" t="str">
        <f t="shared" si="389"/>
        <v>W</v>
      </c>
      <c r="X3084" s="23" t="str">
        <f t="shared" si="390"/>
        <v>OK</v>
      </c>
      <c r="Y3084" s="184" t="str">
        <f t="shared" si="391"/>
        <v>L0010147</v>
      </c>
      <c r="Z3084" s="28"/>
      <c r="AA3084" s="28"/>
      <c r="AB3084" s="23"/>
    </row>
    <row r="3085" spans="1:28" ht="15">
      <c r="A3085" s="2" t="s">
        <v>9506</v>
      </c>
      <c r="B3085" s="79" t="s">
        <v>13</v>
      </c>
      <c r="C3085" s="2" t="s">
        <v>14</v>
      </c>
      <c r="D3085" s="23" t="s">
        <v>3195</v>
      </c>
      <c r="E3085" s="23" t="s">
        <v>3188</v>
      </c>
      <c r="F3085" s="23" t="s">
        <v>15</v>
      </c>
      <c r="G3085" s="23" t="s">
        <v>3477</v>
      </c>
      <c r="H3085" s="79" t="s">
        <v>3546</v>
      </c>
      <c r="I3085" s="2" t="s">
        <v>16</v>
      </c>
      <c r="J3085" s="81">
        <v>85.78</v>
      </c>
      <c r="K3085" s="76">
        <v>1.875</v>
      </c>
      <c r="L3085" s="80">
        <v>0.1875</v>
      </c>
      <c r="M3085" s="82">
        <v>43143</v>
      </c>
      <c r="N3085" s="96" t="s">
        <v>6378</v>
      </c>
      <c r="O3085" s="23" t="s">
        <v>265</v>
      </c>
      <c r="P3085" s="23" t="s">
        <v>3469</v>
      </c>
      <c r="Q3085" s="23" t="s">
        <v>3473</v>
      </c>
      <c r="R3085" s="23" t="str">
        <f t="shared" si="387"/>
        <v>OK-Canadian-12N-9W-12</v>
      </c>
      <c r="S3085" s="23" t="str">
        <f t="shared" si="384"/>
        <v>12N-9W-12</v>
      </c>
      <c r="T3085" s="23" t="str">
        <f t="shared" si="385"/>
        <v>12</v>
      </c>
      <c r="U3085" s="23" t="str">
        <f t="shared" si="388"/>
        <v>N</v>
      </c>
      <c r="V3085" s="23" t="str">
        <f t="shared" si="386"/>
        <v>9</v>
      </c>
      <c r="W3085" s="23" t="str">
        <f t="shared" si="389"/>
        <v>W</v>
      </c>
      <c r="X3085" s="23" t="str">
        <f t="shared" si="390"/>
        <v>OK</v>
      </c>
      <c r="Y3085" s="184" t="str">
        <f t="shared" si="391"/>
        <v>L0010148</v>
      </c>
      <c r="Z3085" s="28"/>
      <c r="AA3085" s="28"/>
      <c r="AB3085" s="23"/>
    </row>
    <row r="3086" spans="1:28" ht="15">
      <c r="A3086" s="23" t="s">
        <v>9507</v>
      </c>
      <c r="B3086" s="79" t="s">
        <v>13</v>
      </c>
      <c r="C3086" s="2" t="s">
        <v>14</v>
      </c>
      <c r="D3086" s="23" t="s">
        <v>3196</v>
      </c>
      <c r="E3086" s="23" t="s">
        <v>2147</v>
      </c>
      <c r="F3086" s="23" t="s">
        <v>15</v>
      </c>
      <c r="G3086" s="23" t="s">
        <v>3477</v>
      </c>
      <c r="H3086" s="23" t="s">
        <v>3546</v>
      </c>
      <c r="I3086" s="2" t="s">
        <v>16</v>
      </c>
      <c r="J3086" s="81">
        <v>79.98</v>
      </c>
      <c r="K3086" s="76">
        <v>1.2500003</v>
      </c>
      <c r="L3086" s="80">
        <v>0.1875</v>
      </c>
      <c r="M3086" s="78">
        <v>42669</v>
      </c>
      <c r="N3086" s="96" t="s">
        <v>4952</v>
      </c>
      <c r="O3086" s="23" t="s">
        <v>265</v>
      </c>
      <c r="P3086" s="23" t="s">
        <v>3469</v>
      </c>
      <c r="Q3086" s="23" t="s">
        <v>3473</v>
      </c>
      <c r="R3086" s="23" t="str">
        <f t="shared" si="387"/>
        <v>OK-Canadian-12N-9W-12</v>
      </c>
      <c r="S3086" s="23" t="str">
        <f t="shared" si="384"/>
        <v>12N-9W-12</v>
      </c>
      <c r="T3086" s="23" t="str">
        <f t="shared" si="385"/>
        <v>12</v>
      </c>
      <c r="U3086" s="23" t="str">
        <f t="shared" si="388"/>
        <v>N</v>
      </c>
      <c r="V3086" s="23" t="str">
        <f t="shared" si="386"/>
        <v>9</v>
      </c>
      <c r="W3086" s="23" t="str">
        <f t="shared" si="389"/>
        <v>W</v>
      </c>
      <c r="X3086" s="23" t="str">
        <f t="shared" si="390"/>
        <v>OK</v>
      </c>
      <c r="Y3086" s="184" t="str">
        <f t="shared" si="391"/>
        <v>L0010149</v>
      </c>
      <c r="Z3086" s="28"/>
      <c r="AA3086" s="28"/>
      <c r="AB3086" s="23"/>
    </row>
    <row r="3087" spans="1:28" ht="15">
      <c r="A3087" s="2" t="s">
        <v>9508</v>
      </c>
      <c r="B3087" s="79" t="s">
        <v>13</v>
      </c>
      <c r="C3087" s="2" t="s">
        <v>14</v>
      </c>
      <c r="D3087" s="23" t="s">
        <v>3197</v>
      </c>
      <c r="E3087" s="2" t="s">
        <v>122</v>
      </c>
      <c r="F3087" s="23" t="s">
        <v>15</v>
      </c>
      <c r="G3087" s="23" t="s">
        <v>3477</v>
      </c>
      <c r="H3087" s="79" t="s">
        <v>3545</v>
      </c>
      <c r="I3087" s="2" t="s">
        <v>16</v>
      </c>
      <c r="J3087" s="81">
        <v>20.399999999999999</v>
      </c>
      <c r="K3087" s="76">
        <v>3.75</v>
      </c>
      <c r="L3087" s="80">
        <v>0.25</v>
      </c>
      <c r="M3087" s="82">
        <v>42657</v>
      </c>
      <c r="N3087" s="96" t="s">
        <v>6379</v>
      </c>
      <c r="O3087" s="23" t="s">
        <v>2526</v>
      </c>
      <c r="P3087" s="23" t="s">
        <v>3469</v>
      </c>
      <c r="Q3087" s="23" t="s">
        <v>3473</v>
      </c>
      <c r="R3087" s="23" t="str">
        <f t="shared" si="387"/>
        <v>OK-Canadian-12N-9W-24</v>
      </c>
      <c r="S3087" s="23" t="str">
        <f t="shared" si="384"/>
        <v>12N-9W-24</v>
      </c>
      <c r="T3087" s="23" t="str">
        <f t="shared" si="385"/>
        <v>12</v>
      </c>
      <c r="U3087" s="23" t="str">
        <f t="shared" si="388"/>
        <v>N</v>
      </c>
      <c r="V3087" s="23" t="str">
        <f t="shared" si="386"/>
        <v>9</v>
      </c>
      <c r="W3087" s="23" t="str">
        <f t="shared" si="389"/>
        <v>W</v>
      </c>
      <c r="X3087" s="23" t="str">
        <f t="shared" si="390"/>
        <v>OK</v>
      </c>
      <c r="Y3087" s="184" t="str">
        <f t="shared" si="391"/>
        <v>L0010150</v>
      </c>
      <c r="Z3087" s="28"/>
      <c r="AA3087" s="28"/>
      <c r="AB3087" s="23"/>
    </row>
    <row r="3088" spans="1:28" ht="15">
      <c r="A3088" s="2" t="s">
        <v>9509</v>
      </c>
      <c r="B3088" s="79" t="s">
        <v>13</v>
      </c>
      <c r="C3088" s="2" t="s">
        <v>14</v>
      </c>
      <c r="D3088" s="23" t="s">
        <v>1700</v>
      </c>
      <c r="E3088" s="23" t="s">
        <v>2276</v>
      </c>
      <c r="F3088" s="23" t="s">
        <v>15</v>
      </c>
      <c r="G3088" s="23" t="s">
        <v>3477</v>
      </c>
      <c r="H3088" s="23" t="s">
        <v>3546</v>
      </c>
      <c r="I3088" s="2" t="s">
        <v>16</v>
      </c>
      <c r="J3088" s="81">
        <v>83.61</v>
      </c>
      <c r="K3088" s="76">
        <v>0.5625</v>
      </c>
      <c r="L3088" s="80">
        <v>0.2</v>
      </c>
      <c r="M3088" s="82">
        <v>42694</v>
      </c>
      <c r="N3088" s="96" t="s">
        <v>6380</v>
      </c>
      <c r="O3088" s="23" t="s">
        <v>265</v>
      </c>
      <c r="P3088" s="23" t="s">
        <v>3469</v>
      </c>
      <c r="Q3088" s="23" t="s">
        <v>3473</v>
      </c>
      <c r="R3088" s="23" t="str">
        <f t="shared" si="387"/>
        <v>OK-Canadian-12N-9W-12</v>
      </c>
      <c r="S3088" s="23" t="str">
        <f t="shared" si="384"/>
        <v>12N-9W-12</v>
      </c>
      <c r="T3088" s="23" t="str">
        <f t="shared" si="385"/>
        <v>12</v>
      </c>
      <c r="U3088" s="23" t="str">
        <f t="shared" si="388"/>
        <v>N</v>
      </c>
      <c r="V3088" s="23" t="str">
        <f t="shared" si="386"/>
        <v>9</v>
      </c>
      <c r="W3088" s="23" t="str">
        <f t="shared" si="389"/>
        <v>W</v>
      </c>
      <c r="X3088" s="23" t="str">
        <f t="shared" si="390"/>
        <v>OK</v>
      </c>
      <c r="Y3088" s="184" t="str">
        <f t="shared" si="391"/>
        <v>L0010151</v>
      </c>
      <c r="Z3088" s="28"/>
      <c r="AA3088" s="28"/>
      <c r="AB3088" s="23"/>
    </row>
    <row r="3089" spans="1:28" ht="15">
      <c r="A3089" s="23" t="s">
        <v>9510</v>
      </c>
      <c r="B3089" s="79" t="s">
        <v>13</v>
      </c>
      <c r="C3089" s="2" t="s">
        <v>14</v>
      </c>
      <c r="D3089" s="23" t="s">
        <v>3198</v>
      </c>
      <c r="E3089" s="2" t="s">
        <v>354</v>
      </c>
      <c r="F3089" s="23" t="s">
        <v>15</v>
      </c>
      <c r="G3089" s="23" t="s">
        <v>3477</v>
      </c>
      <c r="H3089" s="23" t="s">
        <v>3545</v>
      </c>
      <c r="I3089" s="2" t="s">
        <v>16</v>
      </c>
      <c r="J3089" s="81">
        <v>113.61</v>
      </c>
      <c r="K3089" s="76">
        <v>0.83333400000000002</v>
      </c>
      <c r="L3089" s="80">
        <v>0.1875</v>
      </c>
      <c r="M3089" s="82">
        <v>43200</v>
      </c>
      <c r="N3089" s="96" t="s">
        <v>4376</v>
      </c>
      <c r="O3089" s="23" t="s">
        <v>2526</v>
      </c>
      <c r="P3089" s="23" t="s">
        <v>3469</v>
      </c>
      <c r="Q3089" s="23" t="s">
        <v>3473</v>
      </c>
      <c r="R3089" s="23" t="str">
        <f t="shared" si="387"/>
        <v>OK-Canadian-12N-9W-24</v>
      </c>
      <c r="S3089" s="23" t="str">
        <f t="shared" si="384"/>
        <v>12N-9W-24</v>
      </c>
      <c r="T3089" s="23" t="str">
        <f t="shared" si="385"/>
        <v>12</v>
      </c>
      <c r="U3089" s="23" t="str">
        <f t="shared" si="388"/>
        <v>N</v>
      </c>
      <c r="V3089" s="23" t="str">
        <f t="shared" si="386"/>
        <v>9</v>
      </c>
      <c r="W3089" s="23" t="str">
        <f t="shared" si="389"/>
        <v>W</v>
      </c>
      <c r="X3089" s="23" t="str">
        <f t="shared" si="390"/>
        <v>OK</v>
      </c>
      <c r="Y3089" s="184" t="str">
        <f t="shared" si="391"/>
        <v>L0010152</v>
      </c>
      <c r="Z3089" s="28"/>
      <c r="AA3089" s="28"/>
      <c r="AB3089" s="23"/>
    </row>
    <row r="3090" spans="1:28" ht="15">
      <c r="A3090" s="2" t="s">
        <v>9511</v>
      </c>
      <c r="B3090" s="79" t="s">
        <v>13</v>
      </c>
      <c r="C3090" s="2" t="s">
        <v>14</v>
      </c>
      <c r="D3090" s="23" t="s">
        <v>3199</v>
      </c>
      <c r="E3090" s="23" t="s">
        <v>1589</v>
      </c>
      <c r="F3090" s="23" t="s">
        <v>15</v>
      </c>
      <c r="G3090" s="23" t="s">
        <v>3477</v>
      </c>
      <c r="H3090" s="23" t="s">
        <v>3545</v>
      </c>
      <c r="I3090" s="2" t="s">
        <v>16</v>
      </c>
      <c r="J3090" s="81">
        <v>40.85</v>
      </c>
      <c r="K3090" s="76">
        <v>0.375</v>
      </c>
      <c r="L3090" s="80">
        <v>0.2</v>
      </c>
      <c r="M3090" s="78">
        <v>42720</v>
      </c>
      <c r="N3090" s="96" t="s">
        <v>4377</v>
      </c>
      <c r="O3090" s="23" t="s">
        <v>2526</v>
      </c>
      <c r="P3090" s="23" t="s">
        <v>3469</v>
      </c>
      <c r="Q3090" s="23" t="s">
        <v>3473</v>
      </c>
      <c r="R3090" s="23" t="str">
        <f t="shared" si="387"/>
        <v>OK-Canadian-12N-9W-24</v>
      </c>
      <c r="S3090" s="23" t="str">
        <f t="shared" si="384"/>
        <v>12N-9W-24</v>
      </c>
      <c r="T3090" s="23" t="str">
        <f t="shared" si="385"/>
        <v>12</v>
      </c>
      <c r="U3090" s="23" t="str">
        <f t="shared" si="388"/>
        <v>N</v>
      </c>
      <c r="V3090" s="23" t="str">
        <f t="shared" si="386"/>
        <v>9</v>
      </c>
      <c r="W3090" s="23" t="str">
        <f t="shared" si="389"/>
        <v>W</v>
      </c>
      <c r="X3090" s="23" t="str">
        <f t="shared" si="390"/>
        <v>OK</v>
      </c>
      <c r="Y3090" s="184" t="str">
        <f t="shared" si="391"/>
        <v>L0010153</v>
      </c>
      <c r="Z3090" s="28"/>
      <c r="AA3090" s="28"/>
      <c r="AB3090" s="23"/>
    </row>
    <row r="3091" spans="1:28" ht="15">
      <c r="A3091" s="2" t="s">
        <v>9512</v>
      </c>
      <c r="B3091" s="2" t="s">
        <v>13</v>
      </c>
      <c r="C3091" s="2" t="s">
        <v>14</v>
      </c>
      <c r="D3091" s="23" t="s">
        <v>380</v>
      </c>
      <c r="E3091" s="23" t="s">
        <v>201</v>
      </c>
      <c r="F3091" s="23" t="s">
        <v>15</v>
      </c>
      <c r="G3091" s="23" t="s">
        <v>3477</v>
      </c>
      <c r="H3091" s="2" t="s">
        <v>3545</v>
      </c>
      <c r="I3091" s="2" t="s">
        <v>16</v>
      </c>
      <c r="J3091" s="81">
        <v>39.369999999999997</v>
      </c>
      <c r="K3091" s="76">
        <v>5.625</v>
      </c>
      <c r="L3091" s="80">
        <v>0.1875</v>
      </c>
      <c r="M3091" s="82">
        <v>42735</v>
      </c>
      <c r="N3091" s="96" t="s">
        <v>6381</v>
      </c>
      <c r="O3091" s="23" t="s">
        <v>2526</v>
      </c>
      <c r="P3091" s="23" t="s">
        <v>3469</v>
      </c>
      <c r="Q3091" s="23" t="s">
        <v>3473</v>
      </c>
      <c r="R3091" s="23" t="str">
        <f t="shared" si="387"/>
        <v>OK-Canadian-12N-9W-24</v>
      </c>
      <c r="S3091" s="23" t="str">
        <f t="shared" si="384"/>
        <v>12N-9W-24</v>
      </c>
      <c r="T3091" s="23" t="str">
        <f t="shared" si="385"/>
        <v>12</v>
      </c>
      <c r="U3091" s="23" t="str">
        <f t="shared" si="388"/>
        <v>N</v>
      </c>
      <c r="V3091" s="23" t="str">
        <f t="shared" si="386"/>
        <v>9</v>
      </c>
      <c r="W3091" s="23" t="str">
        <f t="shared" si="389"/>
        <v>W</v>
      </c>
      <c r="X3091" s="23" t="str">
        <f t="shared" si="390"/>
        <v>OK</v>
      </c>
      <c r="Y3091" s="184" t="str">
        <f t="shared" si="391"/>
        <v>L0010154</v>
      </c>
      <c r="Z3091" s="28"/>
      <c r="AA3091" s="28"/>
      <c r="AB3091" s="23"/>
    </row>
    <row r="3092" spans="1:28" ht="15">
      <c r="A3092" s="23" t="s">
        <v>9513</v>
      </c>
      <c r="B3092" s="79" t="s">
        <v>13</v>
      </c>
      <c r="C3092" s="2" t="s">
        <v>14</v>
      </c>
      <c r="D3092" s="23" t="s">
        <v>3200</v>
      </c>
      <c r="E3092" s="23" t="s">
        <v>2552</v>
      </c>
      <c r="F3092" s="23" t="s">
        <v>15</v>
      </c>
      <c r="G3092" s="23" t="s">
        <v>3477</v>
      </c>
      <c r="H3092" s="23" t="s">
        <v>3543</v>
      </c>
      <c r="I3092" s="2" t="s">
        <v>16</v>
      </c>
      <c r="J3092" s="81">
        <v>103.99</v>
      </c>
      <c r="K3092" s="76">
        <v>1.875</v>
      </c>
      <c r="L3092" s="80">
        <v>0.1875</v>
      </c>
      <c r="M3092" s="82">
        <v>42754</v>
      </c>
      <c r="N3092" s="96" t="s">
        <v>6382</v>
      </c>
      <c r="O3092" s="23" t="s">
        <v>216</v>
      </c>
      <c r="P3092" s="23" t="s">
        <v>3469</v>
      </c>
      <c r="Q3092" s="23" t="s">
        <v>3473</v>
      </c>
      <c r="R3092" s="23" t="str">
        <f t="shared" si="387"/>
        <v>OK-Canadian-12N-9W-25</v>
      </c>
      <c r="S3092" s="23" t="str">
        <f t="shared" si="384"/>
        <v>12N-9W-25</v>
      </c>
      <c r="T3092" s="23" t="str">
        <f t="shared" si="385"/>
        <v>12</v>
      </c>
      <c r="U3092" s="23" t="str">
        <f t="shared" si="388"/>
        <v>N</v>
      </c>
      <c r="V3092" s="23" t="str">
        <f t="shared" si="386"/>
        <v>9</v>
      </c>
      <c r="W3092" s="23" t="str">
        <f t="shared" si="389"/>
        <v>W</v>
      </c>
      <c r="X3092" s="23" t="str">
        <f t="shared" si="390"/>
        <v>OK</v>
      </c>
      <c r="Y3092" s="184" t="str">
        <f t="shared" si="391"/>
        <v>L0010155</v>
      </c>
      <c r="Z3092" s="28"/>
      <c r="AA3092" s="28"/>
      <c r="AB3092" s="23"/>
    </row>
    <row r="3093" spans="1:28" ht="15">
      <c r="A3093" s="2" t="s">
        <v>9514</v>
      </c>
      <c r="B3093" s="79" t="s">
        <v>13</v>
      </c>
      <c r="C3093" s="2" t="s">
        <v>14</v>
      </c>
      <c r="D3093" s="23" t="s">
        <v>3201</v>
      </c>
      <c r="E3093" s="23" t="s">
        <v>1777</v>
      </c>
      <c r="F3093" s="23" t="s">
        <v>15</v>
      </c>
      <c r="G3093" s="23" t="s">
        <v>3477</v>
      </c>
      <c r="H3093" s="23" t="s">
        <v>3545</v>
      </c>
      <c r="I3093" s="2" t="s">
        <v>16</v>
      </c>
      <c r="J3093" s="81">
        <v>35.659999999999997</v>
      </c>
      <c r="K3093" s="76">
        <v>0.375</v>
      </c>
      <c r="L3093" s="80">
        <v>0.2</v>
      </c>
      <c r="M3093" s="82">
        <v>43205</v>
      </c>
      <c r="N3093" s="96" t="s">
        <v>6383</v>
      </c>
      <c r="O3093" s="23" t="s">
        <v>2526</v>
      </c>
      <c r="P3093" s="23" t="s">
        <v>3469</v>
      </c>
      <c r="Q3093" s="23" t="s">
        <v>3473</v>
      </c>
      <c r="R3093" s="23" t="str">
        <f t="shared" si="387"/>
        <v>OK-Canadian-12N-9W-24</v>
      </c>
      <c r="S3093" s="23" t="str">
        <f t="shared" si="384"/>
        <v>12N-9W-24</v>
      </c>
      <c r="T3093" s="23" t="str">
        <f t="shared" si="385"/>
        <v>12</v>
      </c>
      <c r="U3093" s="23" t="str">
        <f t="shared" si="388"/>
        <v>N</v>
      </c>
      <c r="V3093" s="23" t="str">
        <f t="shared" si="386"/>
        <v>9</v>
      </c>
      <c r="W3093" s="23" t="str">
        <f t="shared" si="389"/>
        <v>W</v>
      </c>
      <c r="X3093" s="23" t="str">
        <f t="shared" si="390"/>
        <v>OK</v>
      </c>
      <c r="Y3093" s="184" t="str">
        <f t="shared" si="391"/>
        <v>L0010156</v>
      </c>
      <c r="Z3093" s="28"/>
      <c r="AA3093" s="28"/>
      <c r="AB3093" s="23"/>
    </row>
    <row r="3094" spans="1:28" ht="15">
      <c r="A3094" s="2" t="s">
        <v>9515</v>
      </c>
      <c r="B3094" s="79" t="s">
        <v>13</v>
      </c>
      <c r="C3094" s="2" t="s">
        <v>14</v>
      </c>
      <c r="D3094" s="23" t="s">
        <v>3202</v>
      </c>
      <c r="E3094" s="2" t="s">
        <v>1396</v>
      </c>
      <c r="F3094" s="23" t="s">
        <v>15</v>
      </c>
      <c r="G3094" s="23" t="s">
        <v>3477</v>
      </c>
      <c r="H3094" s="23" t="s">
        <v>3545</v>
      </c>
      <c r="I3094" s="2" t="s">
        <v>16</v>
      </c>
      <c r="J3094" s="81">
        <v>39.71</v>
      </c>
      <c r="K3094" s="76">
        <v>0.375</v>
      </c>
      <c r="L3094" s="80">
        <v>0.2</v>
      </c>
      <c r="M3094" s="78">
        <v>42724</v>
      </c>
      <c r="N3094" s="96" t="s">
        <v>6384</v>
      </c>
      <c r="O3094" s="23" t="s">
        <v>2526</v>
      </c>
      <c r="P3094" s="23" t="s">
        <v>3469</v>
      </c>
      <c r="Q3094" s="23" t="s">
        <v>3473</v>
      </c>
      <c r="R3094" s="23" t="str">
        <f t="shared" si="387"/>
        <v>OK-Canadian-12N-9W-24</v>
      </c>
      <c r="S3094" s="23" t="str">
        <f t="shared" si="384"/>
        <v>12N-9W-24</v>
      </c>
      <c r="T3094" s="23" t="str">
        <f t="shared" si="385"/>
        <v>12</v>
      </c>
      <c r="U3094" s="23" t="str">
        <f t="shared" si="388"/>
        <v>N</v>
      </c>
      <c r="V3094" s="23" t="str">
        <f t="shared" si="386"/>
        <v>9</v>
      </c>
      <c r="W3094" s="23" t="str">
        <f t="shared" si="389"/>
        <v>W</v>
      </c>
      <c r="X3094" s="23" t="str">
        <f t="shared" si="390"/>
        <v>OK</v>
      </c>
      <c r="Y3094" s="184" t="str">
        <f t="shared" si="391"/>
        <v>L0010157</v>
      </c>
      <c r="Z3094" s="28"/>
      <c r="AA3094" s="28"/>
      <c r="AB3094" s="23"/>
    </row>
    <row r="3095" spans="1:28" ht="15">
      <c r="A3095" s="23" t="s">
        <v>9516</v>
      </c>
      <c r="B3095" s="79" t="s">
        <v>13</v>
      </c>
      <c r="C3095" s="2" t="s">
        <v>14</v>
      </c>
      <c r="D3095" s="23" t="s">
        <v>3203</v>
      </c>
      <c r="E3095" s="23" t="s">
        <v>1777</v>
      </c>
      <c r="F3095" s="23" t="s">
        <v>15</v>
      </c>
      <c r="G3095" s="23" t="s">
        <v>3477</v>
      </c>
      <c r="H3095" s="2" t="s">
        <v>3480</v>
      </c>
      <c r="I3095" s="2" t="s">
        <v>3463</v>
      </c>
      <c r="J3095" s="81">
        <v>154.82</v>
      </c>
      <c r="K3095" s="76">
        <v>26.666667</v>
      </c>
      <c r="L3095" s="80">
        <v>0.1875</v>
      </c>
      <c r="M3095" s="82">
        <v>42744</v>
      </c>
      <c r="N3095" s="96" t="s">
        <v>6385</v>
      </c>
      <c r="O3095" s="23" t="s">
        <v>956</v>
      </c>
      <c r="P3095" s="23" t="s">
        <v>3469</v>
      </c>
      <c r="Q3095" s="23" t="s">
        <v>3471</v>
      </c>
      <c r="R3095" s="23" t="str">
        <f t="shared" si="387"/>
        <v>OK-Canadian-12N-7W-28</v>
      </c>
      <c r="S3095" s="23" t="str">
        <f t="shared" si="384"/>
        <v>12N-7W-28</v>
      </c>
      <c r="T3095" s="23" t="str">
        <f t="shared" si="385"/>
        <v>12</v>
      </c>
      <c r="U3095" s="23" t="str">
        <f t="shared" si="388"/>
        <v>N</v>
      </c>
      <c r="V3095" s="23" t="str">
        <f t="shared" si="386"/>
        <v>7</v>
      </c>
      <c r="W3095" s="23" t="str">
        <f t="shared" si="389"/>
        <v>W</v>
      </c>
      <c r="X3095" s="23" t="str">
        <f t="shared" si="390"/>
        <v>OK</v>
      </c>
      <c r="Y3095" s="184" t="str">
        <f t="shared" si="391"/>
        <v>L0010158</v>
      </c>
      <c r="Z3095" s="28"/>
      <c r="AA3095" s="28"/>
      <c r="AB3095" s="23"/>
    </row>
    <row r="3096" spans="1:28" ht="15">
      <c r="A3096" s="2" t="s">
        <v>9517</v>
      </c>
      <c r="B3096" s="79" t="s">
        <v>13</v>
      </c>
      <c r="C3096" s="2" t="s">
        <v>14</v>
      </c>
      <c r="D3096" s="23" t="s">
        <v>3204</v>
      </c>
      <c r="E3096" s="23" t="s">
        <v>3188</v>
      </c>
      <c r="F3096" s="23" t="s">
        <v>15</v>
      </c>
      <c r="G3096" s="23" t="s">
        <v>3477</v>
      </c>
      <c r="H3096" s="2" t="s">
        <v>3480</v>
      </c>
      <c r="I3096" s="2" t="s">
        <v>3463</v>
      </c>
      <c r="J3096" s="81">
        <v>40.770000000000003</v>
      </c>
      <c r="K3096" s="76">
        <v>2.2222222</v>
      </c>
      <c r="L3096" s="80">
        <v>0.1875</v>
      </c>
      <c r="M3096" s="82">
        <v>42762</v>
      </c>
      <c r="N3096" s="96" t="s">
        <v>6386</v>
      </c>
      <c r="O3096" s="23" t="s">
        <v>956</v>
      </c>
      <c r="P3096" s="23" t="s">
        <v>3469</v>
      </c>
      <c r="Q3096" s="23" t="s">
        <v>3471</v>
      </c>
      <c r="R3096" s="23" t="str">
        <f t="shared" si="387"/>
        <v>OK-Canadian-12N-7W-28</v>
      </c>
      <c r="S3096" s="23" t="str">
        <f t="shared" si="384"/>
        <v>12N-7W-28</v>
      </c>
      <c r="T3096" s="23" t="str">
        <f t="shared" si="385"/>
        <v>12</v>
      </c>
      <c r="U3096" s="23" t="str">
        <f t="shared" si="388"/>
        <v>N</v>
      </c>
      <c r="V3096" s="23" t="str">
        <f t="shared" si="386"/>
        <v>7</v>
      </c>
      <c r="W3096" s="23" t="str">
        <f t="shared" si="389"/>
        <v>W</v>
      </c>
      <c r="X3096" s="23" t="str">
        <f t="shared" si="390"/>
        <v>OK</v>
      </c>
      <c r="Y3096" s="184" t="str">
        <f t="shared" si="391"/>
        <v>L0010159</v>
      </c>
      <c r="Z3096" s="28"/>
      <c r="AA3096" s="28"/>
      <c r="AB3096" s="23"/>
    </row>
    <row r="3097" spans="1:28" ht="15">
      <c r="A3097" s="2" t="s">
        <v>9518</v>
      </c>
      <c r="B3097" s="79" t="s">
        <v>13</v>
      </c>
      <c r="C3097" s="2" t="s">
        <v>14</v>
      </c>
      <c r="D3097" s="23" t="s">
        <v>3205</v>
      </c>
      <c r="E3097" s="2" t="s">
        <v>1100</v>
      </c>
      <c r="F3097" s="23" t="s">
        <v>15</v>
      </c>
      <c r="G3097" s="23" t="s">
        <v>3477</v>
      </c>
      <c r="H3097" s="2" t="s">
        <v>3480</v>
      </c>
      <c r="I3097" s="2" t="s">
        <v>3463</v>
      </c>
      <c r="J3097" s="81">
        <v>163.38</v>
      </c>
      <c r="K3097" s="76">
        <v>10</v>
      </c>
      <c r="L3097" s="80">
        <v>0.1875</v>
      </c>
      <c r="M3097" s="82">
        <v>43228</v>
      </c>
      <c r="N3097" s="96" t="s">
        <v>4310</v>
      </c>
      <c r="O3097" s="23" t="s">
        <v>956</v>
      </c>
      <c r="P3097" s="23" t="s">
        <v>3469</v>
      </c>
      <c r="Q3097" s="23" t="s">
        <v>3471</v>
      </c>
      <c r="R3097" s="23" t="str">
        <f t="shared" si="387"/>
        <v>OK-Canadian-12N-7W-28</v>
      </c>
      <c r="S3097" s="23" t="str">
        <f t="shared" si="384"/>
        <v>12N-7W-28</v>
      </c>
      <c r="T3097" s="23" t="str">
        <f t="shared" si="385"/>
        <v>12</v>
      </c>
      <c r="U3097" s="23" t="str">
        <f t="shared" si="388"/>
        <v>N</v>
      </c>
      <c r="V3097" s="23" t="str">
        <f t="shared" si="386"/>
        <v>7</v>
      </c>
      <c r="W3097" s="23" t="str">
        <f t="shared" si="389"/>
        <v>W</v>
      </c>
      <c r="X3097" s="23" t="str">
        <f t="shared" si="390"/>
        <v>OK</v>
      </c>
      <c r="Y3097" s="184" t="str">
        <f t="shared" si="391"/>
        <v>L0010160</v>
      </c>
      <c r="Z3097" s="28"/>
      <c r="AA3097" s="28"/>
      <c r="AB3097" s="23"/>
    </row>
    <row r="3098" spans="1:28" ht="15">
      <c r="A3098" s="23" t="s">
        <v>9519</v>
      </c>
      <c r="B3098" s="79" t="s">
        <v>13</v>
      </c>
      <c r="C3098" s="2" t="s">
        <v>14</v>
      </c>
      <c r="D3098" s="23" t="s">
        <v>3206</v>
      </c>
      <c r="E3098" s="2" t="s">
        <v>1471</v>
      </c>
      <c r="F3098" s="23" t="s">
        <v>15</v>
      </c>
      <c r="G3098" s="23" t="s">
        <v>3477</v>
      </c>
      <c r="H3098" s="2" t="s">
        <v>3480</v>
      </c>
      <c r="I3098" s="2" t="s">
        <v>3463</v>
      </c>
      <c r="J3098" s="81">
        <v>153.97999999999999</v>
      </c>
      <c r="K3098" s="76">
        <v>20</v>
      </c>
      <c r="L3098" s="80">
        <v>0.1875</v>
      </c>
      <c r="M3098" s="78">
        <v>42748</v>
      </c>
      <c r="N3098" s="96" t="s">
        <v>6387</v>
      </c>
      <c r="O3098" s="23" t="s">
        <v>956</v>
      </c>
      <c r="P3098" s="23" t="s">
        <v>3469</v>
      </c>
      <c r="Q3098" s="23" t="s">
        <v>3471</v>
      </c>
      <c r="R3098" s="23" t="str">
        <f t="shared" si="387"/>
        <v>OK-Canadian-12N-7W-28</v>
      </c>
      <c r="S3098" s="23" t="str">
        <f t="shared" si="384"/>
        <v>12N-7W-28</v>
      </c>
      <c r="T3098" s="23" t="str">
        <f t="shared" si="385"/>
        <v>12</v>
      </c>
      <c r="U3098" s="23" t="str">
        <f t="shared" si="388"/>
        <v>N</v>
      </c>
      <c r="V3098" s="23" t="str">
        <f t="shared" si="386"/>
        <v>7</v>
      </c>
      <c r="W3098" s="23" t="str">
        <f t="shared" si="389"/>
        <v>W</v>
      </c>
      <c r="X3098" s="23" t="str">
        <f t="shared" si="390"/>
        <v>OK</v>
      </c>
      <c r="Y3098" s="184" t="str">
        <f t="shared" si="391"/>
        <v>L0010161</v>
      </c>
      <c r="Z3098" s="28"/>
      <c r="AA3098" s="28"/>
      <c r="AB3098" s="23"/>
    </row>
    <row r="3099" spans="1:28" ht="15">
      <c r="A3099" s="2" t="s">
        <v>9520</v>
      </c>
      <c r="B3099" s="79" t="s">
        <v>13</v>
      </c>
      <c r="C3099" s="2" t="s">
        <v>14</v>
      </c>
      <c r="D3099" s="23" t="s">
        <v>3207</v>
      </c>
      <c r="E3099" s="23" t="s">
        <v>2864</v>
      </c>
      <c r="F3099" s="23" t="s">
        <v>15</v>
      </c>
      <c r="G3099" s="23" t="s">
        <v>3477</v>
      </c>
      <c r="H3099" s="23" t="s">
        <v>3546</v>
      </c>
      <c r="I3099" s="2" t="s">
        <v>16</v>
      </c>
      <c r="J3099" s="81">
        <v>76.97</v>
      </c>
      <c r="K3099" s="76">
        <v>0.5625</v>
      </c>
      <c r="L3099" s="80">
        <v>0.2</v>
      </c>
      <c r="M3099" s="82">
        <v>42685</v>
      </c>
      <c r="N3099" s="96" t="s">
        <v>6384</v>
      </c>
      <c r="O3099" s="23" t="s">
        <v>265</v>
      </c>
      <c r="P3099" s="23" t="s">
        <v>3469</v>
      </c>
      <c r="Q3099" s="23" t="s">
        <v>3473</v>
      </c>
      <c r="R3099" s="23" t="str">
        <f t="shared" si="387"/>
        <v>OK-Canadian-12N-9W-12</v>
      </c>
      <c r="S3099" s="23" t="str">
        <f t="shared" si="384"/>
        <v>12N-9W-12</v>
      </c>
      <c r="T3099" s="23" t="str">
        <f t="shared" si="385"/>
        <v>12</v>
      </c>
      <c r="U3099" s="23" t="str">
        <f t="shared" si="388"/>
        <v>N</v>
      </c>
      <c r="V3099" s="23" t="str">
        <f t="shared" si="386"/>
        <v>9</v>
      </c>
      <c r="W3099" s="23" t="str">
        <f t="shared" si="389"/>
        <v>W</v>
      </c>
      <c r="X3099" s="23" t="str">
        <f t="shared" si="390"/>
        <v>OK</v>
      </c>
      <c r="Y3099" s="184" t="str">
        <f t="shared" si="391"/>
        <v>L0010162</v>
      </c>
      <c r="Z3099" s="28"/>
      <c r="AA3099" s="28"/>
      <c r="AB3099" s="23"/>
    </row>
    <row r="3100" spans="1:28" ht="15">
      <c r="A3100" s="2" t="s">
        <v>9521</v>
      </c>
      <c r="B3100" s="23" t="s">
        <v>13</v>
      </c>
      <c r="C3100" s="2" t="s">
        <v>14</v>
      </c>
      <c r="D3100" s="23" t="s">
        <v>3208</v>
      </c>
      <c r="E3100" s="2" t="s">
        <v>1177</v>
      </c>
      <c r="F3100" s="23" t="s">
        <v>15</v>
      </c>
      <c r="G3100" s="23" t="s">
        <v>3477</v>
      </c>
      <c r="H3100" s="2" t="s">
        <v>3480</v>
      </c>
      <c r="I3100" s="2" t="s">
        <v>3463</v>
      </c>
      <c r="J3100" s="81">
        <v>79.37</v>
      </c>
      <c r="K3100" s="76">
        <v>10</v>
      </c>
      <c r="L3100" s="80">
        <v>0.1875</v>
      </c>
      <c r="M3100" s="82">
        <v>42758</v>
      </c>
      <c r="N3100" s="96" t="s">
        <v>4378</v>
      </c>
      <c r="O3100" s="23" t="s">
        <v>956</v>
      </c>
      <c r="P3100" s="23" t="s">
        <v>3469</v>
      </c>
      <c r="Q3100" s="23" t="s">
        <v>3471</v>
      </c>
      <c r="R3100" s="23" t="str">
        <f t="shared" si="387"/>
        <v>OK-Canadian-12N-7W-28</v>
      </c>
      <c r="S3100" s="23" t="str">
        <f t="shared" si="384"/>
        <v>12N-7W-28</v>
      </c>
      <c r="T3100" s="23" t="str">
        <f t="shared" si="385"/>
        <v>12</v>
      </c>
      <c r="U3100" s="23" t="str">
        <f t="shared" si="388"/>
        <v>N</v>
      </c>
      <c r="V3100" s="23" t="str">
        <f t="shared" si="386"/>
        <v>7</v>
      </c>
      <c r="W3100" s="23" t="str">
        <f t="shared" si="389"/>
        <v>W</v>
      </c>
      <c r="X3100" s="23" t="str">
        <f t="shared" si="390"/>
        <v>OK</v>
      </c>
      <c r="Y3100" s="184" t="str">
        <f t="shared" si="391"/>
        <v>L0010163</v>
      </c>
      <c r="Z3100" s="28"/>
      <c r="AA3100" s="28"/>
      <c r="AB3100" s="23"/>
    </row>
    <row r="3101" spans="1:28" ht="15">
      <c r="A3101" s="23" t="s">
        <v>9522</v>
      </c>
      <c r="B3101" s="23" t="s">
        <v>13</v>
      </c>
      <c r="C3101" s="2" t="s">
        <v>14</v>
      </c>
      <c r="D3101" s="23" t="s">
        <v>3209</v>
      </c>
      <c r="E3101" s="2" t="s">
        <v>153</v>
      </c>
      <c r="F3101" s="23" t="s">
        <v>15</v>
      </c>
      <c r="G3101" s="23" t="s">
        <v>3477</v>
      </c>
      <c r="H3101" s="79" t="s">
        <v>3546</v>
      </c>
      <c r="I3101" s="2" t="s">
        <v>16</v>
      </c>
      <c r="J3101" s="81">
        <v>38.119999999999997</v>
      </c>
      <c r="K3101" s="76">
        <v>0.64282499999999998</v>
      </c>
      <c r="L3101" s="80">
        <v>0.1875</v>
      </c>
      <c r="M3101" s="82">
        <v>43273</v>
      </c>
      <c r="N3101" s="96" t="s">
        <v>6388</v>
      </c>
      <c r="O3101" s="23" t="s">
        <v>221</v>
      </c>
      <c r="P3101" s="23" t="s">
        <v>3469</v>
      </c>
      <c r="Q3101" s="23" t="s">
        <v>3473</v>
      </c>
      <c r="R3101" s="23" t="str">
        <f t="shared" si="387"/>
        <v>OK-Canadian-12N-9W-1</v>
      </c>
      <c r="S3101" s="23" t="str">
        <f t="shared" si="384"/>
        <v>12N-9W-1</v>
      </c>
      <c r="T3101" s="23" t="str">
        <f t="shared" si="385"/>
        <v>12</v>
      </c>
      <c r="U3101" s="23" t="str">
        <f t="shared" si="388"/>
        <v>N</v>
      </c>
      <c r="V3101" s="23" t="str">
        <f t="shared" si="386"/>
        <v>9</v>
      </c>
      <c r="W3101" s="23" t="str">
        <f t="shared" si="389"/>
        <v>W</v>
      </c>
      <c r="X3101" s="23" t="str">
        <f t="shared" si="390"/>
        <v>OK</v>
      </c>
      <c r="Y3101" s="184" t="str">
        <f t="shared" si="391"/>
        <v>L0010164</v>
      </c>
      <c r="Z3101" s="28"/>
      <c r="AA3101" s="28"/>
      <c r="AB3101" s="23"/>
    </row>
    <row r="3102" spans="1:28" ht="15">
      <c r="A3102" s="2" t="s">
        <v>9523</v>
      </c>
      <c r="B3102" s="79" t="s">
        <v>13</v>
      </c>
      <c r="C3102" s="2" t="s">
        <v>14</v>
      </c>
      <c r="D3102" s="23" t="s">
        <v>3210</v>
      </c>
      <c r="E3102" s="2" t="s">
        <v>955</v>
      </c>
      <c r="F3102" s="23" t="s">
        <v>15</v>
      </c>
      <c r="G3102" s="23" t="s">
        <v>3477</v>
      </c>
      <c r="H3102" s="79" t="s">
        <v>3546</v>
      </c>
      <c r="I3102" s="2" t="s">
        <v>16</v>
      </c>
      <c r="J3102" s="81">
        <v>41.59</v>
      </c>
      <c r="K3102" s="76">
        <v>0.16071450000000001</v>
      </c>
      <c r="L3102" s="80">
        <v>0.1875</v>
      </c>
      <c r="M3102" s="78">
        <v>42793</v>
      </c>
      <c r="N3102" s="96" t="s">
        <v>4953</v>
      </c>
      <c r="O3102" s="23" t="s">
        <v>221</v>
      </c>
      <c r="P3102" s="23" t="s">
        <v>3469</v>
      </c>
      <c r="Q3102" s="23" t="s">
        <v>3473</v>
      </c>
      <c r="R3102" s="23" t="str">
        <f t="shared" si="387"/>
        <v>OK-Canadian-12N-9W-1</v>
      </c>
      <c r="S3102" s="23" t="str">
        <f t="shared" si="384"/>
        <v>12N-9W-1</v>
      </c>
      <c r="T3102" s="23" t="str">
        <f t="shared" si="385"/>
        <v>12</v>
      </c>
      <c r="U3102" s="23" t="str">
        <f t="shared" si="388"/>
        <v>N</v>
      </c>
      <c r="V3102" s="23" t="str">
        <f t="shared" si="386"/>
        <v>9</v>
      </c>
      <c r="W3102" s="23" t="str">
        <f t="shared" si="389"/>
        <v>W</v>
      </c>
      <c r="X3102" s="23" t="str">
        <f t="shared" si="390"/>
        <v>OK</v>
      </c>
      <c r="Y3102" s="184" t="str">
        <f t="shared" si="391"/>
        <v>L0010165</v>
      </c>
      <c r="Z3102" s="28"/>
      <c r="AA3102" s="28"/>
      <c r="AB3102" s="23"/>
    </row>
    <row r="3103" spans="1:28" ht="15">
      <c r="A3103" s="2" t="s">
        <v>9524</v>
      </c>
      <c r="B3103" s="2" t="s">
        <v>13</v>
      </c>
      <c r="C3103" s="2" t="s">
        <v>14</v>
      </c>
      <c r="D3103" s="23" t="s">
        <v>3211</v>
      </c>
      <c r="E3103" s="2" t="s">
        <v>1471</v>
      </c>
      <c r="F3103" s="23" t="s">
        <v>15</v>
      </c>
      <c r="G3103" s="23" t="s">
        <v>3477</v>
      </c>
      <c r="H3103" s="2" t="s">
        <v>3546</v>
      </c>
      <c r="I3103" s="2" t="s">
        <v>16</v>
      </c>
      <c r="J3103" s="81">
        <v>78.34</v>
      </c>
      <c r="K3103" s="76">
        <v>0.5625</v>
      </c>
      <c r="L3103" s="80">
        <v>0.2</v>
      </c>
      <c r="M3103" s="82">
        <v>42789</v>
      </c>
      <c r="N3103" s="96" t="s">
        <v>4379</v>
      </c>
      <c r="O3103" s="23" t="s">
        <v>265</v>
      </c>
      <c r="P3103" s="23" t="s">
        <v>3469</v>
      </c>
      <c r="Q3103" s="23" t="s">
        <v>3473</v>
      </c>
      <c r="R3103" s="23" t="str">
        <f t="shared" si="387"/>
        <v>OK-Canadian-12N-9W-12</v>
      </c>
      <c r="S3103" s="23" t="str">
        <f t="shared" si="384"/>
        <v>12N-9W-12</v>
      </c>
      <c r="T3103" s="23" t="str">
        <f t="shared" si="385"/>
        <v>12</v>
      </c>
      <c r="U3103" s="23" t="str">
        <f t="shared" si="388"/>
        <v>N</v>
      </c>
      <c r="V3103" s="23" t="str">
        <f t="shared" si="386"/>
        <v>9</v>
      </c>
      <c r="W3103" s="23" t="str">
        <f t="shared" si="389"/>
        <v>W</v>
      </c>
      <c r="X3103" s="23" t="str">
        <f t="shared" si="390"/>
        <v>OK</v>
      </c>
      <c r="Y3103" s="184" t="str">
        <f t="shared" si="391"/>
        <v>L0010166</v>
      </c>
      <c r="Z3103" s="28"/>
      <c r="AA3103" s="28"/>
      <c r="AB3103" s="23"/>
    </row>
    <row r="3104" spans="1:28" ht="15">
      <c r="A3104" s="23" t="s">
        <v>9525</v>
      </c>
      <c r="B3104" s="2" t="s">
        <v>3475</v>
      </c>
      <c r="C3104" s="2" t="s">
        <v>14</v>
      </c>
      <c r="D3104" s="23" t="s">
        <v>3212</v>
      </c>
      <c r="E3104" s="2" t="s">
        <v>1177</v>
      </c>
      <c r="F3104" s="23" t="s">
        <v>15</v>
      </c>
      <c r="G3104" s="23" t="s">
        <v>3477</v>
      </c>
      <c r="H3104" s="2" t="s">
        <v>3543</v>
      </c>
      <c r="I3104" s="2" t="s">
        <v>16</v>
      </c>
      <c r="J3104" s="81">
        <v>85.27</v>
      </c>
      <c r="K3104" s="76">
        <v>0.625</v>
      </c>
      <c r="L3104" s="23"/>
      <c r="M3104" s="82">
        <v>42784</v>
      </c>
      <c r="N3104" s="96" t="s">
        <v>4380</v>
      </c>
      <c r="O3104" s="23" t="s">
        <v>216</v>
      </c>
      <c r="P3104" s="23" t="s">
        <v>3469</v>
      </c>
      <c r="Q3104" s="23" t="s">
        <v>3473</v>
      </c>
      <c r="R3104" s="23" t="str">
        <f t="shared" si="387"/>
        <v>OK-Canadian-12N-9W-25</v>
      </c>
      <c r="S3104" s="23" t="str">
        <f t="shared" si="384"/>
        <v>12N-9W-25</v>
      </c>
      <c r="T3104" s="23" t="str">
        <f t="shared" si="385"/>
        <v>12</v>
      </c>
      <c r="U3104" s="23" t="str">
        <f t="shared" si="388"/>
        <v>N</v>
      </c>
      <c r="V3104" s="23" t="str">
        <f t="shared" si="386"/>
        <v>9</v>
      </c>
      <c r="W3104" s="23" t="str">
        <f t="shared" si="389"/>
        <v>W</v>
      </c>
      <c r="X3104" s="23" t="str">
        <f t="shared" si="390"/>
        <v>OK</v>
      </c>
      <c r="Y3104" s="184" t="str">
        <f t="shared" si="391"/>
        <v>L0010167</v>
      </c>
      <c r="Z3104" s="28"/>
      <c r="AA3104" s="28"/>
      <c r="AB3104" s="23"/>
    </row>
    <row r="3105" spans="1:28" ht="15">
      <c r="A3105" s="2" t="s">
        <v>9526</v>
      </c>
      <c r="B3105" s="2" t="s">
        <v>3475</v>
      </c>
      <c r="C3105" s="2" t="s">
        <v>14</v>
      </c>
      <c r="D3105" s="23" t="s">
        <v>3213</v>
      </c>
      <c r="E3105" s="23" t="s">
        <v>2276</v>
      </c>
      <c r="F3105" s="23" t="s">
        <v>15</v>
      </c>
      <c r="G3105" s="23" t="s">
        <v>3477</v>
      </c>
      <c r="H3105" s="2" t="s">
        <v>3543</v>
      </c>
      <c r="I3105" s="2" t="s">
        <v>16</v>
      </c>
      <c r="J3105" s="81">
        <v>97.9</v>
      </c>
      <c r="K3105" s="76">
        <v>0.625</v>
      </c>
      <c r="L3105" s="23"/>
      <c r="M3105" s="82">
        <v>43242</v>
      </c>
      <c r="N3105" s="96" t="s">
        <v>6389</v>
      </c>
      <c r="O3105" s="23" t="s">
        <v>216</v>
      </c>
      <c r="P3105" s="23" t="s">
        <v>3469</v>
      </c>
      <c r="Q3105" s="23" t="s">
        <v>3473</v>
      </c>
      <c r="R3105" s="23" t="str">
        <f t="shared" si="387"/>
        <v>OK-Canadian-12N-9W-25</v>
      </c>
      <c r="S3105" s="23" t="str">
        <f t="shared" si="384"/>
        <v>12N-9W-25</v>
      </c>
      <c r="T3105" s="23" t="str">
        <f t="shared" si="385"/>
        <v>12</v>
      </c>
      <c r="U3105" s="23" t="str">
        <f t="shared" si="388"/>
        <v>N</v>
      </c>
      <c r="V3105" s="23" t="str">
        <f t="shared" si="386"/>
        <v>9</v>
      </c>
      <c r="W3105" s="23" t="str">
        <f t="shared" si="389"/>
        <v>W</v>
      </c>
      <c r="X3105" s="23" t="str">
        <f t="shared" si="390"/>
        <v>OK</v>
      </c>
      <c r="Y3105" s="184" t="str">
        <f t="shared" si="391"/>
        <v>L0010168</v>
      </c>
      <c r="Z3105" s="28"/>
      <c r="AA3105" s="28"/>
      <c r="AB3105" s="23"/>
    </row>
    <row r="3106" spans="1:28" ht="15">
      <c r="A3106" s="2" t="s">
        <v>9527</v>
      </c>
      <c r="B3106" s="23" t="s">
        <v>3475</v>
      </c>
      <c r="C3106" s="2" t="s">
        <v>14</v>
      </c>
      <c r="D3106" s="23" t="s">
        <v>3214</v>
      </c>
      <c r="E3106" s="2" t="s">
        <v>354</v>
      </c>
      <c r="F3106" s="23" t="s">
        <v>15</v>
      </c>
      <c r="G3106" s="23" t="s">
        <v>3477</v>
      </c>
      <c r="H3106" s="79" t="s">
        <v>3543</v>
      </c>
      <c r="I3106" s="2" t="s">
        <v>16</v>
      </c>
      <c r="J3106" s="81">
        <v>94.59</v>
      </c>
      <c r="K3106" s="76">
        <v>0.625</v>
      </c>
      <c r="L3106" s="80"/>
      <c r="M3106" s="78">
        <v>42759</v>
      </c>
      <c r="N3106" s="96" t="s">
        <v>4954</v>
      </c>
      <c r="O3106" s="23" t="s">
        <v>216</v>
      </c>
      <c r="P3106" s="23" t="s">
        <v>3469</v>
      </c>
      <c r="Q3106" s="23" t="s">
        <v>3473</v>
      </c>
      <c r="R3106" s="23" t="str">
        <f t="shared" si="387"/>
        <v>OK-Canadian-12N-9W-25</v>
      </c>
      <c r="S3106" s="23" t="str">
        <f t="shared" si="384"/>
        <v>12N-9W-25</v>
      </c>
      <c r="T3106" s="23" t="str">
        <f t="shared" si="385"/>
        <v>12</v>
      </c>
      <c r="U3106" s="23" t="str">
        <f t="shared" si="388"/>
        <v>N</v>
      </c>
      <c r="V3106" s="23" t="str">
        <f t="shared" si="386"/>
        <v>9</v>
      </c>
      <c r="W3106" s="23" t="str">
        <f t="shared" si="389"/>
        <v>W</v>
      </c>
      <c r="X3106" s="23" t="str">
        <f t="shared" si="390"/>
        <v>OK</v>
      </c>
      <c r="Y3106" s="184" t="str">
        <f t="shared" si="391"/>
        <v>L0010169</v>
      </c>
      <c r="Z3106" s="28"/>
      <c r="AA3106" s="28"/>
      <c r="AB3106" s="23"/>
    </row>
    <row r="3107" spans="1:28" ht="15">
      <c r="A3107" s="23" t="s">
        <v>9528</v>
      </c>
      <c r="B3107" s="23" t="s">
        <v>13</v>
      </c>
      <c r="C3107" s="2" t="s">
        <v>14</v>
      </c>
      <c r="D3107" s="23" t="s">
        <v>3215</v>
      </c>
      <c r="E3107" s="2" t="s">
        <v>354</v>
      </c>
      <c r="F3107" s="23" t="s">
        <v>15</v>
      </c>
      <c r="G3107" s="23" t="s">
        <v>3477</v>
      </c>
      <c r="H3107" s="79" t="s">
        <v>3546</v>
      </c>
      <c r="I3107" s="2" t="s">
        <v>16</v>
      </c>
      <c r="J3107" s="81">
        <v>36.65</v>
      </c>
      <c r="K3107" s="76">
        <v>0.10415000000000001</v>
      </c>
      <c r="L3107" s="80">
        <v>0.1875</v>
      </c>
      <c r="M3107" s="82">
        <v>42797</v>
      </c>
      <c r="N3107" s="96" t="s">
        <v>4381</v>
      </c>
      <c r="O3107" s="23" t="s">
        <v>221</v>
      </c>
      <c r="P3107" s="23" t="s">
        <v>3469</v>
      </c>
      <c r="Q3107" s="23" t="s">
        <v>3473</v>
      </c>
      <c r="R3107" s="23" t="str">
        <f t="shared" si="387"/>
        <v>OK-Canadian-12N-9W-1</v>
      </c>
      <c r="S3107" s="23" t="str">
        <f t="shared" si="384"/>
        <v>12N-9W-1</v>
      </c>
      <c r="T3107" s="23" t="str">
        <f t="shared" si="385"/>
        <v>12</v>
      </c>
      <c r="U3107" s="23" t="str">
        <f t="shared" si="388"/>
        <v>N</v>
      </c>
      <c r="V3107" s="23" t="str">
        <f t="shared" si="386"/>
        <v>9</v>
      </c>
      <c r="W3107" s="23" t="str">
        <f t="shared" si="389"/>
        <v>W</v>
      </c>
      <c r="X3107" s="23" t="str">
        <f t="shared" si="390"/>
        <v>OK</v>
      </c>
      <c r="Y3107" s="184" t="str">
        <f t="shared" si="391"/>
        <v>L0010170</v>
      </c>
      <c r="Z3107" s="28"/>
      <c r="AA3107" s="28"/>
      <c r="AB3107" s="23"/>
    </row>
    <row r="3108" spans="1:28" ht="15">
      <c r="A3108" s="2" t="s">
        <v>9529</v>
      </c>
      <c r="B3108" s="79" t="s">
        <v>13</v>
      </c>
      <c r="C3108" s="2" t="s">
        <v>14</v>
      </c>
      <c r="D3108" s="23" t="s">
        <v>3216</v>
      </c>
      <c r="E3108" s="2" t="s">
        <v>122</v>
      </c>
      <c r="F3108" s="23" t="s">
        <v>15</v>
      </c>
      <c r="G3108" s="23" t="s">
        <v>3477</v>
      </c>
      <c r="H3108" s="23" t="s">
        <v>3546</v>
      </c>
      <c r="I3108" s="2" t="s">
        <v>16</v>
      </c>
      <c r="J3108" s="81">
        <v>18.72</v>
      </c>
      <c r="K3108" s="76">
        <v>15</v>
      </c>
      <c r="L3108" s="80">
        <v>0.2</v>
      </c>
      <c r="M3108" s="82">
        <v>42798</v>
      </c>
      <c r="N3108" s="96" t="s">
        <v>4382</v>
      </c>
      <c r="O3108" s="23" t="s">
        <v>221</v>
      </c>
      <c r="P3108" s="23" t="s">
        <v>3469</v>
      </c>
      <c r="Q3108" s="23" t="s">
        <v>3473</v>
      </c>
      <c r="R3108" s="23" t="str">
        <f t="shared" si="387"/>
        <v>OK-Canadian-12N-9W-1</v>
      </c>
      <c r="S3108" s="23" t="str">
        <f t="shared" si="384"/>
        <v>12N-9W-1</v>
      </c>
      <c r="T3108" s="23" t="str">
        <f t="shared" si="385"/>
        <v>12</v>
      </c>
      <c r="U3108" s="23" t="str">
        <f t="shared" si="388"/>
        <v>N</v>
      </c>
      <c r="V3108" s="23" t="str">
        <f t="shared" si="386"/>
        <v>9</v>
      </c>
      <c r="W3108" s="23" t="str">
        <f t="shared" si="389"/>
        <v>W</v>
      </c>
      <c r="X3108" s="23" t="str">
        <f t="shared" si="390"/>
        <v>OK</v>
      </c>
      <c r="Y3108" s="184" t="str">
        <f t="shared" si="391"/>
        <v>L0010171</v>
      </c>
      <c r="Z3108" s="28"/>
      <c r="AA3108" s="28"/>
      <c r="AB3108" s="23"/>
    </row>
    <row r="3109" spans="1:28" ht="15">
      <c r="A3109" s="2" t="s">
        <v>9530</v>
      </c>
      <c r="B3109" s="23" t="s">
        <v>13</v>
      </c>
      <c r="C3109" s="2" t="s">
        <v>14</v>
      </c>
      <c r="D3109" s="23" t="s">
        <v>3217</v>
      </c>
      <c r="E3109" s="23" t="s">
        <v>2692</v>
      </c>
      <c r="F3109" s="23" t="s">
        <v>15</v>
      </c>
      <c r="G3109" s="23" t="s">
        <v>3477</v>
      </c>
      <c r="H3109" s="79" t="s">
        <v>3545</v>
      </c>
      <c r="I3109" s="2" t="s">
        <v>16</v>
      </c>
      <c r="J3109" s="81">
        <v>20.059999999999999</v>
      </c>
      <c r="K3109" s="76">
        <v>7.5</v>
      </c>
      <c r="L3109" s="80">
        <v>0.2</v>
      </c>
      <c r="M3109" s="82">
        <v>43268</v>
      </c>
      <c r="N3109" s="96" t="s">
        <v>6390</v>
      </c>
      <c r="O3109" s="23" t="s">
        <v>2526</v>
      </c>
      <c r="P3109" s="23" t="s">
        <v>3469</v>
      </c>
      <c r="Q3109" s="23" t="s">
        <v>3473</v>
      </c>
      <c r="R3109" s="23" t="str">
        <f t="shared" si="387"/>
        <v>OK-Canadian-12N-9W-24</v>
      </c>
      <c r="S3109" s="23" t="str">
        <f t="shared" si="384"/>
        <v>12N-9W-24</v>
      </c>
      <c r="T3109" s="23" t="str">
        <f t="shared" si="385"/>
        <v>12</v>
      </c>
      <c r="U3109" s="23" t="str">
        <f t="shared" si="388"/>
        <v>N</v>
      </c>
      <c r="V3109" s="23" t="str">
        <f t="shared" si="386"/>
        <v>9</v>
      </c>
      <c r="W3109" s="23" t="str">
        <f t="shared" si="389"/>
        <v>W</v>
      </c>
      <c r="X3109" s="23" t="str">
        <f t="shared" si="390"/>
        <v>OK</v>
      </c>
      <c r="Y3109" s="184" t="str">
        <f t="shared" si="391"/>
        <v>L0010172</v>
      </c>
      <c r="Z3109" s="28"/>
      <c r="AA3109" s="28"/>
      <c r="AB3109" s="23"/>
    </row>
    <row r="3110" spans="1:28" ht="15">
      <c r="A3110" s="23" t="s">
        <v>9531</v>
      </c>
      <c r="B3110" s="23" t="s">
        <v>13</v>
      </c>
      <c r="C3110" s="2" t="s">
        <v>14</v>
      </c>
      <c r="D3110" s="23" t="s">
        <v>3218</v>
      </c>
      <c r="E3110" s="2" t="s">
        <v>723</v>
      </c>
      <c r="F3110" s="23" t="s">
        <v>15</v>
      </c>
      <c r="G3110" s="23" t="s">
        <v>3477</v>
      </c>
      <c r="H3110" s="79" t="s">
        <v>3546</v>
      </c>
      <c r="I3110" s="2" t="s">
        <v>16</v>
      </c>
      <c r="J3110" s="81">
        <v>42.56</v>
      </c>
      <c r="K3110" s="76">
        <v>0.1041488</v>
      </c>
      <c r="L3110" s="80">
        <v>0.2</v>
      </c>
      <c r="M3110" s="78">
        <v>42801</v>
      </c>
      <c r="N3110" s="96" t="s">
        <v>4955</v>
      </c>
      <c r="O3110" s="23" t="s">
        <v>221</v>
      </c>
      <c r="P3110" s="23" t="s">
        <v>3469</v>
      </c>
      <c r="Q3110" s="23" t="s">
        <v>3473</v>
      </c>
      <c r="R3110" s="23" t="str">
        <f t="shared" si="387"/>
        <v>OK-Canadian-12N-9W-1</v>
      </c>
      <c r="S3110" s="23" t="str">
        <f t="shared" si="384"/>
        <v>12N-9W-1</v>
      </c>
      <c r="T3110" s="23" t="str">
        <f t="shared" si="385"/>
        <v>12</v>
      </c>
      <c r="U3110" s="23" t="str">
        <f t="shared" si="388"/>
        <v>N</v>
      </c>
      <c r="V3110" s="23" t="str">
        <f t="shared" si="386"/>
        <v>9</v>
      </c>
      <c r="W3110" s="23" t="str">
        <f t="shared" si="389"/>
        <v>W</v>
      </c>
      <c r="X3110" s="23" t="str">
        <f t="shared" si="390"/>
        <v>OK</v>
      </c>
      <c r="Y3110" s="184" t="str">
        <f t="shared" si="391"/>
        <v>L0010173</v>
      </c>
      <c r="Z3110" s="28"/>
      <c r="AA3110" s="28"/>
      <c r="AB3110" s="23"/>
    </row>
    <row r="3111" spans="1:28" ht="15">
      <c r="A3111" s="2" t="s">
        <v>9532</v>
      </c>
      <c r="B3111" s="23" t="s">
        <v>13</v>
      </c>
      <c r="C3111" s="2" t="s">
        <v>14</v>
      </c>
      <c r="D3111" s="23" t="s">
        <v>3219</v>
      </c>
      <c r="E3111" s="2" t="s">
        <v>774</v>
      </c>
      <c r="F3111" s="23" t="s">
        <v>15</v>
      </c>
      <c r="G3111" s="23" t="s">
        <v>3477</v>
      </c>
      <c r="H3111" s="79" t="s">
        <v>3546</v>
      </c>
      <c r="I3111" s="2" t="s">
        <v>16</v>
      </c>
      <c r="J3111" s="81">
        <v>40.53</v>
      </c>
      <c r="K3111" s="76">
        <v>0.1041488</v>
      </c>
      <c r="L3111" s="80">
        <v>0.2</v>
      </c>
      <c r="M3111" s="82">
        <v>42798</v>
      </c>
      <c r="N3111" s="96" t="s">
        <v>4383</v>
      </c>
      <c r="O3111" s="23" t="s">
        <v>221</v>
      </c>
      <c r="P3111" s="23" t="s">
        <v>3469</v>
      </c>
      <c r="Q3111" s="23" t="s">
        <v>3473</v>
      </c>
      <c r="R3111" s="23" t="str">
        <f t="shared" si="387"/>
        <v>OK-Canadian-12N-9W-1</v>
      </c>
      <c r="S3111" s="23" t="str">
        <f t="shared" si="384"/>
        <v>12N-9W-1</v>
      </c>
      <c r="T3111" s="23" t="str">
        <f t="shared" si="385"/>
        <v>12</v>
      </c>
      <c r="U3111" s="23" t="str">
        <f t="shared" si="388"/>
        <v>N</v>
      </c>
      <c r="V3111" s="23" t="str">
        <f t="shared" si="386"/>
        <v>9</v>
      </c>
      <c r="W3111" s="23" t="str">
        <f t="shared" si="389"/>
        <v>W</v>
      </c>
      <c r="X3111" s="23" t="str">
        <f t="shared" si="390"/>
        <v>OK</v>
      </c>
      <c r="Y3111" s="184" t="str">
        <f t="shared" si="391"/>
        <v>L0010174</v>
      </c>
      <c r="Z3111" s="28"/>
      <c r="AA3111" s="28"/>
      <c r="AB3111" s="23"/>
    </row>
    <row r="3112" spans="1:28" ht="15">
      <c r="A3112" s="2" t="s">
        <v>9533</v>
      </c>
      <c r="B3112" s="23" t="s">
        <v>13</v>
      </c>
      <c r="C3112" s="2" t="s">
        <v>14</v>
      </c>
      <c r="D3112" s="23" t="s">
        <v>3220</v>
      </c>
      <c r="E3112" s="2" t="s">
        <v>955</v>
      </c>
      <c r="F3112" s="23" t="s">
        <v>15</v>
      </c>
      <c r="G3112" s="23" t="s">
        <v>3477</v>
      </c>
      <c r="H3112" s="79" t="s">
        <v>3546</v>
      </c>
      <c r="I3112" s="2" t="s">
        <v>16</v>
      </c>
      <c r="J3112" s="81">
        <v>38.700000000000003</v>
      </c>
      <c r="K3112" s="76">
        <v>0.20830499999999999</v>
      </c>
      <c r="L3112" s="80">
        <v>0.1875</v>
      </c>
      <c r="M3112" s="82">
        <v>42813</v>
      </c>
      <c r="N3112" s="96" t="s">
        <v>4383</v>
      </c>
      <c r="O3112" s="23" t="s">
        <v>221</v>
      </c>
      <c r="P3112" s="23" t="s">
        <v>3469</v>
      </c>
      <c r="Q3112" s="23" t="s">
        <v>3473</v>
      </c>
      <c r="R3112" s="23" t="str">
        <f t="shared" si="387"/>
        <v>OK-Canadian-12N-9W-1</v>
      </c>
      <c r="S3112" s="23" t="str">
        <f t="shared" si="384"/>
        <v>12N-9W-1</v>
      </c>
      <c r="T3112" s="23" t="str">
        <f t="shared" si="385"/>
        <v>12</v>
      </c>
      <c r="U3112" s="23" t="str">
        <f t="shared" si="388"/>
        <v>N</v>
      </c>
      <c r="V3112" s="23" t="str">
        <f t="shared" si="386"/>
        <v>9</v>
      </c>
      <c r="W3112" s="23" t="str">
        <f t="shared" si="389"/>
        <v>W</v>
      </c>
      <c r="X3112" s="23" t="str">
        <f t="shared" si="390"/>
        <v>OK</v>
      </c>
      <c r="Y3112" s="184" t="str">
        <f t="shared" si="391"/>
        <v>L0010175</v>
      </c>
      <c r="Z3112" s="28"/>
      <c r="AA3112" s="28"/>
      <c r="AB3112" s="23"/>
    </row>
    <row r="3113" spans="1:28" ht="15">
      <c r="A3113" s="23" t="s">
        <v>9534</v>
      </c>
      <c r="B3113" s="23" t="s">
        <v>13</v>
      </c>
      <c r="C3113" s="2" t="s">
        <v>14</v>
      </c>
      <c r="D3113" s="23" t="s">
        <v>3221</v>
      </c>
      <c r="E3113" s="2" t="s">
        <v>1396</v>
      </c>
      <c r="F3113" s="23" t="s">
        <v>15</v>
      </c>
      <c r="G3113" s="23" t="s">
        <v>3477</v>
      </c>
      <c r="H3113" s="79" t="s">
        <v>3546</v>
      </c>
      <c r="I3113" s="2" t="s">
        <v>16</v>
      </c>
      <c r="J3113" s="81">
        <v>40.82</v>
      </c>
      <c r="K3113" s="76">
        <v>0.2118525</v>
      </c>
      <c r="L3113" s="80">
        <v>0.2</v>
      </c>
      <c r="M3113" s="82">
        <v>43281</v>
      </c>
      <c r="N3113" s="96" t="s">
        <v>4384</v>
      </c>
      <c r="O3113" s="23" t="s">
        <v>221</v>
      </c>
      <c r="P3113" s="23" t="s">
        <v>3469</v>
      </c>
      <c r="Q3113" s="23" t="s">
        <v>3473</v>
      </c>
      <c r="R3113" s="23" t="str">
        <f t="shared" si="387"/>
        <v>OK-Canadian-12N-9W-1</v>
      </c>
      <c r="S3113" s="23" t="str">
        <f t="shared" si="384"/>
        <v>12N-9W-1</v>
      </c>
      <c r="T3113" s="23" t="str">
        <f t="shared" si="385"/>
        <v>12</v>
      </c>
      <c r="U3113" s="23" t="str">
        <f t="shared" si="388"/>
        <v>N</v>
      </c>
      <c r="V3113" s="23" t="str">
        <f t="shared" si="386"/>
        <v>9</v>
      </c>
      <c r="W3113" s="23" t="str">
        <f t="shared" si="389"/>
        <v>W</v>
      </c>
      <c r="X3113" s="23" t="str">
        <f t="shared" si="390"/>
        <v>OK</v>
      </c>
      <c r="Y3113" s="184" t="str">
        <f t="shared" si="391"/>
        <v>L0010176</v>
      </c>
      <c r="Z3113" s="28"/>
      <c r="AA3113" s="28"/>
      <c r="AB3113" s="23"/>
    </row>
    <row r="3114" spans="1:28" ht="15">
      <c r="A3114" s="2" t="s">
        <v>9535</v>
      </c>
      <c r="B3114" s="23" t="s">
        <v>13</v>
      </c>
      <c r="C3114" s="2" t="s">
        <v>14</v>
      </c>
      <c r="D3114" s="23" t="s">
        <v>3222</v>
      </c>
      <c r="E3114" s="23" t="s">
        <v>2276</v>
      </c>
      <c r="F3114" s="23" t="s">
        <v>15</v>
      </c>
      <c r="G3114" s="23" t="s">
        <v>3477</v>
      </c>
      <c r="H3114" s="79" t="s">
        <v>3546</v>
      </c>
      <c r="I3114" s="2" t="s">
        <v>16</v>
      </c>
      <c r="J3114" s="81">
        <v>38.99</v>
      </c>
      <c r="K3114" s="76">
        <v>1.2857175000000001</v>
      </c>
      <c r="L3114" s="80">
        <v>0.1875</v>
      </c>
      <c r="M3114" s="78">
        <v>42801</v>
      </c>
      <c r="N3114" s="96" t="s">
        <v>4385</v>
      </c>
      <c r="O3114" s="23" t="s">
        <v>221</v>
      </c>
      <c r="P3114" s="23" t="s">
        <v>3469</v>
      </c>
      <c r="Q3114" s="23" t="s">
        <v>3473</v>
      </c>
      <c r="R3114" s="23" t="str">
        <f t="shared" si="387"/>
        <v>OK-Canadian-12N-9W-1</v>
      </c>
      <c r="S3114" s="23" t="str">
        <f t="shared" si="384"/>
        <v>12N-9W-1</v>
      </c>
      <c r="T3114" s="23" t="str">
        <f t="shared" si="385"/>
        <v>12</v>
      </c>
      <c r="U3114" s="23" t="str">
        <f t="shared" si="388"/>
        <v>N</v>
      </c>
      <c r="V3114" s="23" t="str">
        <f t="shared" si="386"/>
        <v>9</v>
      </c>
      <c r="W3114" s="23" t="str">
        <f t="shared" si="389"/>
        <v>W</v>
      </c>
      <c r="X3114" s="23" t="str">
        <f t="shared" si="390"/>
        <v>OK</v>
      </c>
      <c r="Y3114" s="184" t="str">
        <f t="shared" si="391"/>
        <v>L0010177</v>
      </c>
      <c r="Z3114" s="28"/>
      <c r="AA3114" s="28"/>
      <c r="AB3114" s="23"/>
    </row>
    <row r="3115" spans="1:28" ht="15">
      <c r="A3115" s="2" t="s">
        <v>9536</v>
      </c>
      <c r="B3115" s="23" t="s">
        <v>13</v>
      </c>
      <c r="C3115" s="2" t="s">
        <v>14</v>
      </c>
      <c r="D3115" s="23" t="s">
        <v>3223</v>
      </c>
      <c r="E3115" s="2" t="s">
        <v>1471</v>
      </c>
      <c r="F3115" s="23" t="s">
        <v>15</v>
      </c>
      <c r="G3115" s="23" t="s">
        <v>3477</v>
      </c>
      <c r="H3115" s="79" t="s">
        <v>3546</v>
      </c>
      <c r="I3115" s="2" t="s">
        <v>16</v>
      </c>
      <c r="J3115" s="81">
        <v>38.520000000000003</v>
      </c>
      <c r="K3115" s="76">
        <v>0.10415000000000001</v>
      </c>
      <c r="L3115" s="80">
        <v>0.1875</v>
      </c>
      <c r="M3115" s="82">
        <v>42798</v>
      </c>
      <c r="N3115" s="94" t="s">
        <v>4386</v>
      </c>
      <c r="O3115" s="23" t="s">
        <v>221</v>
      </c>
      <c r="P3115" s="23" t="s">
        <v>3469</v>
      </c>
      <c r="Q3115" s="23" t="s">
        <v>3473</v>
      </c>
      <c r="R3115" s="23" t="str">
        <f t="shared" si="387"/>
        <v>OK-Canadian-12N-9W-1</v>
      </c>
      <c r="S3115" s="23" t="str">
        <f t="shared" si="384"/>
        <v>12N-9W-1</v>
      </c>
      <c r="T3115" s="23" t="str">
        <f t="shared" si="385"/>
        <v>12</v>
      </c>
      <c r="U3115" s="23" t="str">
        <f t="shared" si="388"/>
        <v>N</v>
      </c>
      <c r="V3115" s="23" t="str">
        <f t="shared" si="386"/>
        <v>9</v>
      </c>
      <c r="W3115" s="23" t="str">
        <f t="shared" si="389"/>
        <v>W</v>
      </c>
      <c r="X3115" s="23" t="str">
        <f t="shared" si="390"/>
        <v>OK</v>
      </c>
      <c r="Y3115" s="184" t="str">
        <f t="shared" si="391"/>
        <v>L0010178</v>
      </c>
      <c r="Z3115" s="28"/>
      <c r="AA3115" s="28"/>
      <c r="AB3115" s="23"/>
    </row>
    <row r="3116" spans="1:28" ht="15">
      <c r="A3116" s="23" t="s">
        <v>9537</v>
      </c>
      <c r="B3116" s="23" t="s">
        <v>13</v>
      </c>
      <c r="C3116" s="2" t="s">
        <v>14</v>
      </c>
      <c r="D3116" s="23" t="s">
        <v>3224</v>
      </c>
      <c r="E3116" s="2" t="s">
        <v>215</v>
      </c>
      <c r="F3116" s="23" t="s">
        <v>15</v>
      </c>
      <c r="G3116" s="23" t="s">
        <v>3477</v>
      </c>
      <c r="H3116" s="23" t="s">
        <v>3546</v>
      </c>
      <c r="I3116" s="2" t="s">
        <v>16</v>
      </c>
      <c r="J3116" s="81">
        <v>18.8</v>
      </c>
      <c r="K3116" s="76">
        <v>0.62499749999999998</v>
      </c>
      <c r="L3116" s="80">
        <v>0.2</v>
      </c>
      <c r="M3116" s="82">
        <v>42812</v>
      </c>
      <c r="N3116" s="96" t="s">
        <v>4956</v>
      </c>
      <c r="O3116" s="23" t="s">
        <v>221</v>
      </c>
      <c r="P3116" s="23" t="s">
        <v>3469</v>
      </c>
      <c r="Q3116" s="23" t="s">
        <v>3473</v>
      </c>
      <c r="R3116" s="23" t="str">
        <f t="shared" si="387"/>
        <v>OK-Canadian-12N-9W-1</v>
      </c>
      <c r="S3116" s="23" t="str">
        <f t="shared" si="384"/>
        <v>12N-9W-1</v>
      </c>
      <c r="T3116" s="23" t="str">
        <f t="shared" si="385"/>
        <v>12</v>
      </c>
      <c r="U3116" s="23" t="str">
        <f t="shared" si="388"/>
        <v>N</v>
      </c>
      <c r="V3116" s="23" t="str">
        <f t="shared" si="386"/>
        <v>9</v>
      </c>
      <c r="W3116" s="23" t="str">
        <f t="shared" si="389"/>
        <v>W</v>
      </c>
      <c r="X3116" s="23" t="str">
        <f t="shared" si="390"/>
        <v>OK</v>
      </c>
      <c r="Y3116" s="184" t="str">
        <f t="shared" si="391"/>
        <v>L0010179</v>
      </c>
      <c r="Z3116" s="28"/>
      <c r="AA3116" s="28"/>
      <c r="AB3116" s="23"/>
    </row>
    <row r="3117" spans="1:28" ht="15">
      <c r="A3117" s="2" t="s">
        <v>9538</v>
      </c>
      <c r="B3117" s="23" t="s">
        <v>13</v>
      </c>
      <c r="C3117" s="2" t="s">
        <v>14</v>
      </c>
      <c r="D3117" s="23" t="s">
        <v>3225</v>
      </c>
      <c r="E3117" s="23" t="s">
        <v>2799</v>
      </c>
      <c r="F3117" s="23" t="s">
        <v>15</v>
      </c>
      <c r="G3117" s="23" t="s">
        <v>3477</v>
      </c>
      <c r="H3117" s="2" t="s">
        <v>3480</v>
      </c>
      <c r="I3117" s="2" t="s">
        <v>3463</v>
      </c>
      <c r="J3117" s="81">
        <v>36.409999999999997</v>
      </c>
      <c r="K3117" s="76">
        <v>0.3333333</v>
      </c>
      <c r="L3117" s="80">
        <v>0.2</v>
      </c>
      <c r="M3117" s="82">
        <v>43282</v>
      </c>
      <c r="N3117" s="96" t="s">
        <v>6391</v>
      </c>
      <c r="O3117" s="23" t="s">
        <v>863</v>
      </c>
      <c r="P3117" s="23" t="s">
        <v>3469</v>
      </c>
      <c r="Q3117" s="23" t="s">
        <v>3471</v>
      </c>
      <c r="R3117" s="23" t="str">
        <f t="shared" si="387"/>
        <v>OK-Canadian-12N-7W-21</v>
      </c>
      <c r="S3117" s="23" t="str">
        <f t="shared" si="384"/>
        <v>12N-7W-21</v>
      </c>
      <c r="T3117" s="23" t="str">
        <f t="shared" si="385"/>
        <v>12</v>
      </c>
      <c r="U3117" s="23" t="str">
        <f t="shared" si="388"/>
        <v>N</v>
      </c>
      <c r="V3117" s="23" t="str">
        <f t="shared" si="386"/>
        <v>7</v>
      </c>
      <c r="W3117" s="23" t="str">
        <f t="shared" si="389"/>
        <v>W</v>
      </c>
      <c r="X3117" s="23" t="str">
        <f t="shared" si="390"/>
        <v>OK</v>
      </c>
      <c r="Y3117" s="184" t="str">
        <f t="shared" si="391"/>
        <v>L0010180</v>
      </c>
      <c r="Z3117" s="28"/>
      <c r="AA3117" s="28"/>
      <c r="AB3117" s="23"/>
    </row>
    <row r="3118" spans="1:28" ht="15">
      <c r="A3118" s="2" t="s">
        <v>9539</v>
      </c>
      <c r="B3118" s="79" t="s">
        <v>13</v>
      </c>
      <c r="C3118" s="2" t="s">
        <v>14</v>
      </c>
      <c r="D3118" s="23" t="s">
        <v>3226</v>
      </c>
      <c r="E3118" s="23" t="s">
        <v>2207</v>
      </c>
      <c r="F3118" s="23" t="s">
        <v>15</v>
      </c>
      <c r="G3118" s="23" t="s">
        <v>3477</v>
      </c>
      <c r="H3118" s="23" t="s">
        <v>3546</v>
      </c>
      <c r="I3118" s="2" t="s">
        <v>16</v>
      </c>
      <c r="J3118" s="81">
        <v>39.130000000000003</v>
      </c>
      <c r="K3118" s="76">
        <v>0.10595250000000001</v>
      </c>
      <c r="L3118" s="80">
        <v>0.1875</v>
      </c>
      <c r="M3118" s="78">
        <v>42802</v>
      </c>
      <c r="N3118" s="96" t="s">
        <v>4387</v>
      </c>
      <c r="O3118" s="23" t="s">
        <v>221</v>
      </c>
      <c r="P3118" s="23" t="s">
        <v>3469</v>
      </c>
      <c r="Q3118" s="23" t="s">
        <v>3473</v>
      </c>
      <c r="R3118" s="23" t="str">
        <f t="shared" si="387"/>
        <v>OK-Canadian-12N-9W-1</v>
      </c>
      <c r="S3118" s="23" t="str">
        <f t="shared" si="384"/>
        <v>12N-9W-1</v>
      </c>
      <c r="T3118" s="23" t="str">
        <f t="shared" si="385"/>
        <v>12</v>
      </c>
      <c r="U3118" s="23" t="str">
        <f t="shared" si="388"/>
        <v>N</v>
      </c>
      <c r="V3118" s="23" t="str">
        <f t="shared" si="386"/>
        <v>9</v>
      </c>
      <c r="W3118" s="23" t="str">
        <f t="shared" si="389"/>
        <v>W</v>
      </c>
      <c r="X3118" s="23" t="str">
        <f t="shared" si="390"/>
        <v>OK</v>
      </c>
      <c r="Y3118" s="184" t="str">
        <f t="shared" si="391"/>
        <v>L0010181</v>
      </c>
      <c r="Z3118" s="28"/>
      <c r="AA3118" s="28"/>
      <c r="AB3118" s="23"/>
    </row>
    <row r="3119" spans="1:28" ht="15">
      <c r="A3119" s="23" t="s">
        <v>9540</v>
      </c>
      <c r="B3119" s="2" t="s">
        <v>13</v>
      </c>
      <c r="C3119" s="2" t="s">
        <v>14</v>
      </c>
      <c r="D3119" s="23" t="s">
        <v>3227</v>
      </c>
      <c r="E3119" s="2" t="s">
        <v>174</v>
      </c>
      <c r="F3119" s="23" t="s">
        <v>15</v>
      </c>
      <c r="G3119" s="23" t="s">
        <v>3477</v>
      </c>
      <c r="H3119" s="2" t="s">
        <v>3545</v>
      </c>
      <c r="I3119" s="2" t="s">
        <v>16</v>
      </c>
      <c r="J3119" s="81">
        <v>40.22</v>
      </c>
      <c r="K3119" s="76">
        <v>2.8125</v>
      </c>
      <c r="L3119" s="80">
        <v>0.25</v>
      </c>
      <c r="M3119" s="82">
        <v>42822</v>
      </c>
      <c r="N3119" s="96" t="s">
        <v>6392</v>
      </c>
      <c r="O3119" s="23" t="s">
        <v>2526</v>
      </c>
      <c r="P3119" s="23" t="s">
        <v>3469</v>
      </c>
      <c r="Q3119" s="23" t="s">
        <v>3473</v>
      </c>
      <c r="R3119" s="23" t="str">
        <f t="shared" si="387"/>
        <v>OK-Canadian-12N-9W-24</v>
      </c>
      <c r="S3119" s="23" t="str">
        <f t="shared" si="384"/>
        <v>12N-9W-24</v>
      </c>
      <c r="T3119" s="23" t="str">
        <f t="shared" si="385"/>
        <v>12</v>
      </c>
      <c r="U3119" s="23" t="str">
        <f t="shared" si="388"/>
        <v>N</v>
      </c>
      <c r="V3119" s="23" t="str">
        <f t="shared" si="386"/>
        <v>9</v>
      </c>
      <c r="W3119" s="23" t="str">
        <f t="shared" si="389"/>
        <v>W</v>
      </c>
      <c r="X3119" s="23" t="str">
        <f t="shared" si="390"/>
        <v>OK</v>
      </c>
      <c r="Y3119" s="184" t="str">
        <f t="shared" si="391"/>
        <v>L0010182</v>
      </c>
      <c r="Z3119" s="28"/>
      <c r="AA3119" s="28"/>
      <c r="AB3119" s="23"/>
    </row>
    <row r="3120" spans="1:28" ht="15">
      <c r="A3120" s="2" t="s">
        <v>9541</v>
      </c>
      <c r="B3120" s="2" t="s">
        <v>13</v>
      </c>
      <c r="C3120" s="2" t="s">
        <v>14</v>
      </c>
      <c r="D3120" s="23" t="s">
        <v>3228</v>
      </c>
      <c r="E3120" s="23" t="s">
        <v>2147</v>
      </c>
      <c r="F3120" s="23" t="s">
        <v>15</v>
      </c>
      <c r="G3120" s="23" t="s">
        <v>3477</v>
      </c>
      <c r="H3120" s="2" t="s">
        <v>3543</v>
      </c>
      <c r="I3120" s="2" t="s">
        <v>16</v>
      </c>
      <c r="J3120" s="81">
        <v>99.29</v>
      </c>
      <c r="K3120" s="76">
        <v>0.46875</v>
      </c>
      <c r="L3120" s="80">
        <v>0.1875</v>
      </c>
      <c r="M3120" s="82">
        <v>42798</v>
      </c>
      <c r="N3120" s="96" t="s">
        <v>4388</v>
      </c>
      <c r="O3120" s="23" t="s">
        <v>216</v>
      </c>
      <c r="P3120" s="23" t="s">
        <v>3469</v>
      </c>
      <c r="Q3120" s="23" t="s">
        <v>3473</v>
      </c>
      <c r="R3120" s="23" t="str">
        <f t="shared" si="387"/>
        <v>OK-Canadian-12N-9W-25</v>
      </c>
      <c r="S3120" s="23" t="str">
        <f t="shared" si="384"/>
        <v>12N-9W-25</v>
      </c>
      <c r="T3120" s="23" t="str">
        <f t="shared" si="385"/>
        <v>12</v>
      </c>
      <c r="U3120" s="23" t="str">
        <f t="shared" si="388"/>
        <v>N</v>
      </c>
      <c r="V3120" s="23" t="str">
        <f t="shared" si="386"/>
        <v>9</v>
      </c>
      <c r="W3120" s="23" t="str">
        <f t="shared" si="389"/>
        <v>W</v>
      </c>
      <c r="X3120" s="23" t="str">
        <f t="shared" si="390"/>
        <v>OK</v>
      </c>
      <c r="Y3120" s="184" t="str">
        <f t="shared" si="391"/>
        <v>L0010183</v>
      </c>
      <c r="Z3120" s="28"/>
      <c r="AA3120" s="28"/>
      <c r="AB3120" s="23"/>
    </row>
    <row r="3121" spans="1:28" ht="15">
      <c r="A3121" s="2" t="s">
        <v>9542</v>
      </c>
      <c r="B3121" s="23" t="s">
        <v>13</v>
      </c>
      <c r="C3121" s="2" t="s">
        <v>14</v>
      </c>
      <c r="D3121" s="23" t="s">
        <v>3229</v>
      </c>
      <c r="E3121" s="23" t="s">
        <v>3188</v>
      </c>
      <c r="F3121" s="23" t="s">
        <v>15</v>
      </c>
      <c r="G3121" s="23" t="s">
        <v>3477</v>
      </c>
      <c r="H3121" s="79" t="s">
        <v>3543</v>
      </c>
      <c r="I3121" s="2" t="s">
        <v>16</v>
      </c>
      <c r="J3121" s="81">
        <v>39.08</v>
      </c>
      <c r="K3121" s="76">
        <v>0.406275</v>
      </c>
      <c r="L3121" s="80">
        <v>0.1875</v>
      </c>
      <c r="M3121" s="82">
        <v>43296</v>
      </c>
      <c r="N3121" s="96" t="s">
        <v>4957</v>
      </c>
      <c r="O3121" s="23" t="s">
        <v>216</v>
      </c>
      <c r="P3121" s="23" t="s">
        <v>3469</v>
      </c>
      <c r="Q3121" s="23" t="s">
        <v>3473</v>
      </c>
      <c r="R3121" s="23" t="str">
        <f t="shared" si="387"/>
        <v>OK-Canadian-12N-9W-25</v>
      </c>
      <c r="S3121" s="23" t="str">
        <f t="shared" si="384"/>
        <v>12N-9W-25</v>
      </c>
      <c r="T3121" s="23" t="str">
        <f t="shared" si="385"/>
        <v>12</v>
      </c>
      <c r="U3121" s="23" t="str">
        <f t="shared" si="388"/>
        <v>N</v>
      </c>
      <c r="V3121" s="23" t="str">
        <f t="shared" si="386"/>
        <v>9</v>
      </c>
      <c r="W3121" s="23" t="str">
        <f t="shared" si="389"/>
        <v>W</v>
      </c>
      <c r="X3121" s="23" t="str">
        <f t="shared" si="390"/>
        <v>OK</v>
      </c>
      <c r="Y3121" s="184" t="str">
        <f t="shared" si="391"/>
        <v>L0010184</v>
      </c>
      <c r="Z3121" s="28"/>
      <c r="AA3121" s="28"/>
      <c r="AB3121" s="23"/>
    </row>
    <row r="3122" spans="1:28" ht="15">
      <c r="A3122" s="23" t="s">
        <v>9543</v>
      </c>
      <c r="B3122" s="79" t="s">
        <v>13</v>
      </c>
      <c r="C3122" s="2" t="s">
        <v>14</v>
      </c>
      <c r="D3122" s="23" t="s">
        <v>3230</v>
      </c>
      <c r="E3122" s="2" t="s">
        <v>354</v>
      </c>
      <c r="F3122" s="23" t="s">
        <v>15</v>
      </c>
      <c r="G3122" s="23" t="s">
        <v>3477</v>
      </c>
      <c r="H3122" s="23" t="s">
        <v>3546</v>
      </c>
      <c r="I3122" s="2" t="s">
        <v>16</v>
      </c>
      <c r="J3122" s="81">
        <v>76.040000000000006</v>
      </c>
      <c r="K3122" s="76">
        <v>2.5</v>
      </c>
      <c r="L3122" s="80">
        <v>0.1875</v>
      </c>
      <c r="M3122" s="78">
        <v>42832</v>
      </c>
      <c r="N3122" s="96" t="s">
        <v>4389</v>
      </c>
      <c r="O3122" s="23" t="s">
        <v>221</v>
      </c>
      <c r="P3122" s="23" t="s">
        <v>3469</v>
      </c>
      <c r="Q3122" s="23" t="s">
        <v>3473</v>
      </c>
      <c r="R3122" s="23" t="str">
        <f t="shared" si="387"/>
        <v>OK-Canadian-12N-9W-1</v>
      </c>
      <c r="S3122" s="23" t="str">
        <f t="shared" si="384"/>
        <v>12N-9W-1</v>
      </c>
      <c r="T3122" s="23" t="str">
        <f t="shared" si="385"/>
        <v>12</v>
      </c>
      <c r="U3122" s="23" t="str">
        <f t="shared" si="388"/>
        <v>N</v>
      </c>
      <c r="V3122" s="23" t="str">
        <f t="shared" si="386"/>
        <v>9</v>
      </c>
      <c r="W3122" s="23" t="str">
        <f t="shared" si="389"/>
        <v>W</v>
      </c>
      <c r="X3122" s="23" t="str">
        <f t="shared" si="390"/>
        <v>OK</v>
      </c>
      <c r="Y3122" s="184" t="str">
        <f t="shared" si="391"/>
        <v>L0010185</v>
      </c>
      <c r="Z3122" s="28"/>
      <c r="AA3122" s="28"/>
      <c r="AB3122" s="23"/>
    </row>
    <row r="3123" spans="1:28" ht="15">
      <c r="A3123" s="2" t="s">
        <v>9544</v>
      </c>
      <c r="B3123" s="2" t="s">
        <v>13</v>
      </c>
      <c r="C3123" s="2" t="s">
        <v>14</v>
      </c>
      <c r="D3123" s="23" t="s">
        <v>3231</v>
      </c>
      <c r="E3123" s="2" t="s">
        <v>616</v>
      </c>
      <c r="F3123" s="23" t="s">
        <v>15</v>
      </c>
      <c r="G3123" s="23" t="s">
        <v>3477</v>
      </c>
      <c r="H3123" s="2" t="s">
        <v>3545</v>
      </c>
      <c r="I3123" s="2" t="s">
        <v>16</v>
      </c>
      <c r="J3123" s="81">
        <v>82.24</v>
      </c>
      <c r="K3123" s="76">
        <v>35.833350000000003</v>
      </c>
      <c r="L3123" s="80">
        <v>0.2</v>
      </c>
      <c r="M3123" s="82">
        <v>42838</v>
      </c>
      <c r="N3123" s="96" t="s">
        <v>6393</v>
      </c>
      <c r="O3123" s="23" t="s">
        <v>2526</v>
      </c>
      <c r="P3123" s="23" t="s">
        <v>3469</v>
      </c>
      <c r="Q3123" s="23" t="s">
        <v>3473</v>
      </c>
      <c r="R3123" s="23" t="str">
        <f t="shared" si="387"/>
        <v>OK-Canadian-12N-9W-24</v>
      </c>
      <c r="S3123" s="23" t="str">
        <f t="shared" si="384"/>
        <v>12N-9W-24</v>
      </c>
      <c r="T3123" s="23" t="str">
        <f t="shared" si="385"/>
        <v>12</v>
      </c>
      <c r="U3123" s="23" t="str">
        <f t="shared" si="388"/>
        <v>N</v>
      </c>
      <c r="V3123" s="23" t="str">
        <f t="shared" si="386"/>
        <v>9</v>
      </c>
      <c r="W3123" s="23" t="str">
        <f t="shared" si="389"/>
        <v>W</v>
      </c>
      <c r="X3123" s="23" t="str">
        <f t="shared" si="390"/>
        <v>OK</v>
      </c>
      <c r="Y3123" s="184" t="str">
        <f t="shared" si="391"/>
        <v>L0010186</v>
      </c>
      <c r="Z3123" s="28"/>
      <c r="AA3123" s="28"/>
      <c r="AB3123" s="23"/>
    </row>
    <row r="3124" spans="1:28" ht="15">
      <c r="A3124" s="2" t="s">
        <v>9545</v>
      </c>
      <c r="B3124" s="2" t="s">
        <v>13</v>
      </c>
      <c r="C3124" s="2" t="s">
        <v>14</v>
      </c>
      <c r="D3124" s="23" t="s">
        <v>3232</v>
      </c>
      <c r="E3124" s="2" t="s">
        <v>354</v>
      </c>
      <c r="F3124" s="23" t="s">
        <v>15</v>
      </c>
      <c r="G3124" s="23" t="s">
        <v>3477</v>
      </c>
      <c r="H3124" s="2" t="s">
        <v>3543</v>
      </c>
      <c r="I3124" s="2" t="s">
        <v>16</v>
      </c>
      <c r="J3124" s="81">
        <v>93.2</v>
      </c>
      <c r="K3124" s="76">
        <v>6.75</v>
      </c>
      <c r="L3124" s="80">
        <v>0.1875</v>
      </c>
      <c r="M3124" s="82">
        <v>42845</v>
      </c>
      <c r="N3124" s="96" t="s">
        <v>4390</v>
      </c>
      <c r="O3124" s="23" t="s">
        <v>216</v>
      </c>
      <c r="P3124" s="23" t="s">
        <v>3469</v>
      </c>
      <c r="Q3124" s="23" t="s">
        <v>3473</v>
      </c>
      <c r="R3124" s="23" t="str">
        <f t="shared" si="387"/>
        <v>OK-Canadian-12N-9W-25</v>
      </c>
      <c r="S3124" s="23" t="str">
        <f t="shared" si="384"/>
        <v>12N-9W-25</v>
      </c>
      <c r="T3124" s="23" t="str">
        <f t="shared" si="385"/>
        <v>12</v>
      </c>
      <c r="U3124" s="23" t="str">
        <f t="shared" si="388"/>
        <v>N</v>
      </c>
      <c r="V3124" s="23" t="str">
        <f t="shared" si="386"/>
        <v>9</v>
      </c>
      <c r="W3124" s="23" t="str">
        <f t="shared" si="389"/>
        <v>W</v>
      </c>
      <c r="X3124" s="23" t="str">
        <f t="shared" si="390"/>
        <v>OK</v>
      </c>
      <c r="Y3124" s="184" t="str">
        <f t="shared" si="391"/>
        <v>L0010187</v>
      </c>
      <c r="Z3124" s="28"/>
      <c r="AA3124" s="28"/>
      <c r="AB3124" s="23"/>
    </row>
    <row r="3125" spans="1:28" ht="15">
      <c r="A3125" s="23" t="s">
        <v>9546</v>
      </c>
      <c r="B3125" s="79" t="s">
        <v>13</v>
      </c>
      <c r="C3125" s="2" t="s">
        <v>14</v>
      </c>
      <c r="D3125" s="23" t="s">
        <v>3233</v>
      </c>
      <c r="E3125" s="23" t="s">
        <v>2552</v>
      </c>
      <c r="F3125" s="23" t="s">
        <v>15</v>
      </c>
      <c r="G3125" s="23" t="s">
        <v>3477</v>
      </c>
      <c r="H3125" s="23" t="s">
        <v>3543</v>
      </c>
      <c r="I3125" s="2" t="s">
        <v>16</v>
      </c>
      <c r="J3125" s="81">
        <v>103.64</v>
      </c>
      <c r="K3125" s="76">
        <v>6.75</v>
      </c>
      <c r="L3125" s="80">
        <v>0.1875</v>
      </c>
      <c r="M3125" s="82">
        <v>43315</v>
      </c>
      <c r="N3125" s="96" t="s">
        <v>4958</v>
      </c>
      <c r="O3125" s="23" t="s">
        <v>216</v>
      </c>
      <c r="P3125" s="23" t="s">
        <v>3469</v>
      </c>
      <c r="Q3125" s="23" t="s">
        <v>3473</v>
      </c>
      <c r="R3125" s="23" t="str">
        <f t="shared" si="387"/>
        <v>OK-Canadian-12N-9W-25</v>
      </c>
      <c r="S3125" s="23" t="str">
        <f t="shared" si="384"/>
        <v>12N-9W-25</v>
      </c>
      <c r="T3125" s="23" t="str">
        <f t="shared" si="385"/>
        <v>12</v>
      </c>
      <c r="U3125" s="23" t="str">
        <f t="shared" si="388"/>
        <v>N</v>
      </c>
      <c r="V3125" s="23" t="str">
        <f t="shared" si="386"/>
        <v>9</v>
      </c>
      <c r="W3125" s="23" t="str">
        <f t="shared" si="389"/>
        <v>W</v>
      </c>
      <c r="X3125" s="23" t="str">
        <f t="shared" si="390"/>
        <v>OK</v>
      </c>
      <c r="Y3125" s="184" t="str">
        <f t="shared" si="391"/>
        <v>L0010188</v>
      </c>
      <c r="Z3125" s="28"/>
      <c r="AA3125" s="28"/>
      <c r="AB3125" s="23"/>
    </row>
    <row r="3126" spans="1:28" ht="15">
      <c r="A3126" s="2" t="s">
        <v>9547</v>
      </c>
      <c r="B3126" s="23" t="s">
        <v>13</v>
      </c>
      <c r="C3126" s="2" t="s">
        <v>14</v>
      </c>
      <c r="D3126" s="23" t="s">
        <v>3234</v>
      </c>
      <c r="E3126" s="2" t="s">
        <v>174</v>
      </c>
      <c r="F3126" s="23" t="s">
        <v>15</v>
      </c>
      <c r="G3126" s="23" t="s">
        <v>3477</v>
      </c>
      <c r="H3126" s="79" t="s">
        <v>3545</v>
      </c>
      <c r="I3126" s="2" t="s">
        <v>16</v>
      </c>
      <c r="J3126" s="81">
        <v>18.95</v>
      </c>
      <c r="K3126" s="76">
        <v>1.875</v>
      </c>
      <c r="L3126" s="80">
        <v>0.2</v>
      </c>
      <c r="M3126" s="78">
        <v>42738</v>
      </c>
      <c r="N3126" s="96" t="s">
        <v>4391</v>
      </c>
      <c r="O3126" s="23" t="s">
        <v>2526</v>
      </c>
      <c r="P3126" s="23" t="s">
        <v>3469</v>
      </c>
      <c r="Q3126" s="23" t="s">
        <v>3473</v>
      </c>
      <c r="R3126" s="23" t="str">
        <f t="shared" si="387"/>
        <v>OK-Canadian-12N-9W-24</v>
      </c>
      <c r="S3126" s="23" t="str">
        <f t="shared" si="384"/>
        <v>12N-9W-24</v>
      </c>
      <c r="T3126" s="23" t="str">
        <f t="shared" si="385"/>
        <v>12</v>
      </c>
      <c r="U3126" s="23" t="str">
        <f t="shared" si="388"/>
        <v>N</v>
      </c>
      <c r="V3126" s="23" t="str">
        <f t="shared" si="386"/>
        <v>9</v>
      </c>
      <c r="W3126" s="23" t="str">
        <f t="shared" si="389"/>
        <v>W</v>
      </c>
      <c r="X3126" s="23" t="str">
        <f t="shared" si="390"/>
        <v>OK</v>
      </c>
      <c r="Y3126" s="184" t="str">
        <f t="shared" si="391"/>
        <v>L0010189</v>
      </c>
      <c r="Z3126" s="28"/>
      <c r="AA3126" s="28"/>
      <c r="AB3126" s="23"/>
    </row>
    <row r="3127" spans="1:28" ht="15">
      <c r="A3127" s="2" t="s">
        <v>9548</v>
      </c>
      <c r="B3127" s="23" t="s">
        <v>13</v>
      </c>
      <c r="C3127" s="2" t="s">
        <v>14</v>
      </c>
      <c r="D3127" s="23" t="s">
        <v>3235</v>
      </c>
      <c r="E3127" s="23" t="s">
        <v>1274</v>
      </c>
      <c r="F3127" s="23" t="s">
        <v>15</v>
      </c>
      <c r="G3127" s="23" t="s">
        <v>3477</v>
      </c>
      <c r="H3127" s="79" t="s">
        <v>3546</v>
      </c>
      <c r="I3127" s="2" t="s">
        <v>16</v>
      </c>
      <c r="J3127" s="81">
        <v>38.409999999999997</v>
      </c>
      <c r="K3127" s="76">
        <v>1.9285725</v>
      </c>
      <c r="L3127" s="80">
        <v>0.1875</v>
      </c>
      <c r="M3127" s="82">
        <v>42796</v>
      </c>
      <c r="N3127" s="96" t="s">
        <v>6394</v>
      </c>
      <c r="O3127" s="23" t="s">
        <v>221</v>
      </c>
      <c r="P3127" s="23" t="s">
        <v>3469</v>
      </c>
      <c r="Q3127" s="23" t="s">
        <v>3473</v>
      </c>
      <c r="R3127" s="23" t="str">
        <f t="shared" si="387"/>
        <v>OK-Canadian-12N-9W-1</v>
      </c>
      <c r="S3127" s="23" t="str">
        <f t="shared" si="384"/>
        <v>12N-9W-1</v>
      </c>
      <c r="T3127" s="23" t="str">
        <f t="shared" si="385"/>
        <v>12</v>
      </c>
      <c r="U3127" s="23" t="str">
        <f t="shared" si="388"/>
        <v>N</v>
      </c>
      <c r="V3127" s="23" t="str">
        <f t="shared" si="386"/>
        <v>9</v>
      </c>
      <c r="W3127" s="23" t="str">
        <f t="shared" si="389"/>
        <v>W</v>
      </c>
      <c r="X3127" s="23" t="str">
        <f t="shared" si="390"/>
        <v>OK</v>
      </c>
      <c r="Y3127" s="184" t="str">
        <f t="shared" si="391"/>
        <v>L0010190</v>
      </c>
      <c r="Z3127" s="28"/>
      <c r="AA3127" s="28"/>
      <c r="AB3127" s="23"/>
    </row>
    <row r="3128" spans="1:28" ht="15">
      <c r="A3128" s="23" t="s">
        <v>9549</v>
      </c>
      <c r="B3128" s="23" t="s">
        <v>13</v>
      </c>
      <c r="C3128" s="2" t="s">
        <v>14</v>
      </c>
      <c r="D3128" s="23" t="s">
        <v>3236</v>
      </c>
      <c r="E3128" s="23" t="s">
        <v>3063</v>
      </c>
      <c r="F3128" s="23" t="s">
        <v>15</v>
      </c>
      <c r="G3128" s="23" t="s">
        <v>3477</v>
      </c>
      <c r="H3128" s="79" t="s">
        <v>3546</v>
      </c>
      <c r="I3128" s="2" t="s">
        <v>16</v>
      </c>
      <c r="J3128" s="81">
        <v>64.73</v>
      </c>
      <c r="K3128" s="76">
        <v>0.87512250000000003</v>
      </c>
      <c r="L3128" s="80">
        <v>0.1875</v>
      </c>
      <c r="M3128" s="82">
        <v>42847</v>
      </c>
      <c r="N3128" s="96" t="s">
        <v>6395</v>
      </c>
      <c r="O3128" s="23" t="s">
        <v>221</v>
      </c>
      <c r="P3128" s="23" t="s">
        <v>3469</v>
      </c>
      <c r="Q3128" s="23" t="s">
        <v>3473</v>
      </c>
      <c r="R3128" s="23" t="str">
        <f t="shared" si="387"/>
        <v>OK-Canadian-12N-9W-1</v>
      </c>
      <c r="S3128" s="23" t="str">
        <f t="shared" si="384"/>
        <v>12N-9W-1</v>
      </c>
      <c r="T3128" s="23" t="str">
        <f t="shared" si="385"/>
        <v>12</v>
      </c>
      <c r="U3128" s="23" t="str">
        <f t="shared" si="388"/>
        <v>N</v>
      </c>
      <c r="V3128" s="23" t="str">
        <f t="shared" si="386"/>
        <v>9</v>
      </c>
      <c r="W3128" s="23" t="str">
        <f t="shared" si="389"/>
        <v>W</v>
      </c>
      <c r="X3128" s="23" t="str">
        <f t="shared" si="390"/>
        <v>OK</v>
      </c>
      <c r="Y3128" s="184" t="str">
        <f t="shared" si="391"/>
        <v>L0010191</v>
      </c>
      <c r="Z3128" s="28"/>
      <c r="AA3128" s="28"/>
      <c r="AB3128" s="23"/>
    </row>
    <row r="3129" spans="1:28" ht="15">
      <c r="A3129" s="2" t="s">
        <v>9550</v>
      </c>
      <c r="B3129" s="23" t="s">
        <v>13</v>
      </c>
      <c r="C3129" s="2" t="s">
        <v>14</v>
      </c>
      <c r="D3129" s="23" t="s">
        <v>3237</v>
      </c>
      <c r="E3129" s="23" t="s">
        <v>1777</v>
      </c>
      <c r="F3129" s="23" t="s">
        <v>15</v>
      </c>
      <c r="G3129" s="23" t="s">
        <v>3477</v>
      </c>
      <c r="H3129" s="79" t="s">
        <v>3546</v>
      </c>
      <c r="I3129" s="2" t="s">
        <v>16</v>
      </c>
      <c r="J3129" s="81">
        <v>68.099999999999994</v>
      </c>
      <c r="K3129" s="76">
        <v>0.15</v>
      </c>
      <c r="L3129" s="80">
        <v>0.1875</v>
      </c>
      <c r="M3129" s="82">
        <v>43371</v>
      </c>
      <c r="N3129" s="96" t="s">
        <v>4959</v>
      </c>
      <c r="O3129" s="23" t="s">
        <v>221</v>
      </c>
      <c r="P3129" s="23" t="s">
        <v>3469</v>
      </c>
      <c r="Q3129" s="23" t="s">
        <v>3473</v>
      </c>
      <c r="R3129" s="23" t="str">
        <f t="shared" si="387"/>
        <v>OK-Canadian-12N-9W-1</v>
      </c>
      <c r="S3129" s="23" t="str">
        <f t="shared" si="384"/>
        <v>12N-9W-1</v>
      </c>
      <c r="T3129" s="23" t="str">
        <f t="shared" si="385"/>
        <v>12</v>
      </c>
      <c r="U3129" s="23" t="str">
        <f t="shared" si="388"/>
        <v>N</v>
      </c>
      <c r="V3129" s="23" t="str">
        <f t="shared" si="386"/>
        <v>9</v>
      </c>
      <c r="W3129" s="23" t="str">
        <f t="shared" si="389"/>
        <v>W</v>
      </c>
      <c r="X3129" s="23" t="str">
        <f t="shared" si="390"/>
        <v>OK</v>
      </c>
      <c r="Y3129" s="184" t="str">
        <f t="shared" si="391"/>
        <v>L0010192</v>
      </c>
      <c r="Z3129" s="28"/>
      <c r="AA3129" s="28"/>
      <c r="AB3129" s="23"/>
    </row>
    <row r="3130" spans="1:28" ht="15">
      <c r="A3130" s="2" t="s">
        <v>9551</v>
      </c>
      <c r="B3130" s="23" t="s">
        <v>13</v>
      </c>
      <c r="C3130" s="2" t="s">
        <v>14</v>
      </c>
      <c r="D3130" s="23" t="s">
        <v>3238</v>
      </c>
      <c r="E3130" s="2" t="s">
        <v>1100</v>
      </c>
      <c r="F3130" s="23" t="s">
        <v>15</v>
      </c>
      <c r="G3130" s="23" t="s">
        <v>3477</v>
      </c>
      <c r="H3130" s="79" t="s">
        <v>3546</v>
      </c>
      <c r="I3130" s="2" t="s">
        <v>16</v>
      </c>
      <c r="J3130" s="81">
        <v>73.260000000000005</v>
      </c>
      <c r="K3130" s="76">
        <v>0.15</v>
      </c>
      <c r="L3130" s="80">
        <v>0.1875</v>
      </c>
      <c r="M3130" s="78">
        <v>42891</v>
      </c>
      <c r="N3130" s="96" t="s">
        <v>4960</v>
      </c>
      <c r="O3130" s="23" t="s">
        <v>221</v>
      </c>
      <c r="P3130" s="23" t="s">
        <v>3469</v>
      </c>
      <c r="Q3130" s="23" t="s">
        <v>3473</v>
      </c>
      <c r="R3130" s="23" t="str">
        <f t="shared" si="387"/>
        <v>OK-Canadian-12N-9W-1</v>
      </c>
      <c r="S3130" s="23" t="str">
        <f t="shared" si="384"/>
        <v>12N-9W-1</v>
      </c>
      <c r="T3130" s="23" t="str">
        <f t="shared" si="385"/>
        <v>12</v>
      </c>
      <c r="U3130" s="23" t="str">
        <f t="shared" si="388"/>
        <v>N</v>
      </c>
      <c r="V3130" s="23" t="str">
        <f t="shared" si="386"/>
        <v>9</v>
      </c>
      <c r="W3130" s="23" t="str">
        <f t="shared" si="389"/>
        <v>W</v>
      </c>
      <c r="X3130" s="23" t="str">
        <f t="shared" si="390"/>
        <v>OK</v>
      </c>
      <c r="Y3130" s="184" t="str">
        <f t="shared" si="391"/>
        <v>L0010193</v>
      </c>
      <c r="Z3130" s="28"/>
      <c r="AA3130" s="28"/>
      <c r="AB3130" s="23"/>
    </row>
    <row r="3131" spans="1:28" ht="15">
      <c r="A3131" s="23" t="s">
        <v>9552</v>
      </c>
      <c r="B3131" s="23" t="s">
        <v>13</v>
      </c>
      <c r="C3131" s="2" t="s">
        <v>14</v>
      </c>
      <c r="D3131" s="23" t="s">
        <v>3239</v>
      </c>
      <c r="E3131" s="2" t="s">
        <v>354</v>
      </c>
      <c r="F3131" s="23" t="s">
        <v>15</v>
      </c>
      <c r="G3131" s="23" t="s">
        <v>3477</v>
      </c>
      <c r="H3131" s="23" t="s">
        <v>3546</v>
      </c>
      <c r="I3131" s="2" t="s">
        <v>16</v>
      </c>
      <c r="J3131" s="81">
        <v>71.650000000000006</v>
      </c>
      <c r="K3131" s="76">
        <v>0.15</v>
      </c>
      <c r="L3131" s="80">
        <v>0.1875</v>
      </c>
      <c r="M3131" s="82">
        <v>42887</v>
      </c>
      <c r="N3131" s="96" t="s">
        <v>4961</v>
      </c>
      <c r="O3131" s="23" t="s">
        <v>221</v>
      </c>
      <c r="P3131" s="23" t="s">
        <v>3469</v>
      </c>
      <c r="Q3131" s="23" t="s">
        <v>3473</v>
      </c>
      <c r="R3131" s="23" t="str">
        <f t="shared" si="387"/>
        <v>OK-Canadian-12N-9W-1</v>
      </c>
      <c r="S3131" s="23" t="str">
        <f t="shared" si="384"/>
        <v>12N-9W-1</v>
      </c>
      <c r="T3131" s="23" t="str">
        <f t="shared" si="385"/>
        <v>12</v>
      </c>
      <c r="U3131" s="23" t="str">
        <f t="shared" si="388"/>
        <v>N</v>
      </c>
      <c r="V3131" s="23" t="str">
        <f t="shared" si="386"/>
        <v>9</v>
      </c>
      <c r="W3131" s="23" t="str">
        <f t="shared" si="389"/>
        <v>W</v>
      </c>
      <c r="X3131" s="23" t="str">
        <f t="shared" si="390"/>
        <v>OK</v>
      </c>
      <c r="Y3131" s="184" t="str">
        <f t="shared" si="391"/>
        <v>L0010194</v>
      </c>
      <c r="Z3131" s="28"/>
      <c r="AA3131" s="28"/>
      <c r="AB3131" s="23"/>
    </row>
    <row r="3132" spans="1:28" ht="15">
      <c r="A3132" s="2" t="s">
        <v>9553</v>
      </c>
      <c r="B3132" s="23" t="s">
        <v>13</v>
      </c>
      <c r="C3132" s="2" t="s">
        <v>14</v>
      </c>
      <c r="D3132" s="23" t="s">
        <v>3240</v>
      </c>
      <c r="E3132" s="23" t="s">
        <v>3063</v>
      </c>
      <c r="F3132" s="23" t="s">
        <v>15</v>
      </c>
      <c r="G3132" s="23" t="s">
        <v>3477</v>
      </c>
      <c r="H3132" s="2" t="s">
        <v>3480</v>
      </c>
      <c r="I3132" s="2" t="s">
        <v>3463</v>
      </c>
      <c r="J3132" s="81">
        <v>41.86</v>
      </c>
      <c r="K3132" s="76">
        <v>1</v>
      </c>
      <c r="L3132" s="80">
        <v>0.1875</v>
      </c>
      <c r="M3132" s="82">
        <v>42901</v>
      </c>
      <c r="N3132" s="96" t="s">
        <v>4962</v>
      </c>
      <c r="O3132" s="23" t="s">
        <v>863</v>
      </c>
      <c r="P3132" s="23" t="s">
        <v>3469</v>
      </c>
      <c r="Q3132" s="23" t="s">
        <v>3471</v>
      </c>
      <c r="R3132" s="23" t="str">
        <f t="shared" si="387"/>
        <v>OK-Canadian-12N-7W-21</v>
      </c>
      <c r="S3132" s="23" t="str">
        <f t="shared" si="384"/>
        <v>12N-7W-21</v>
      </c>
      <c r="T3132" s="23" t="str">
        <f t="shared" si="385"/>
        <v>12</v>
      </c>
      <c r="U3132" s="23" t="str">
        <f t="shared" si="388"/>
        <v>N</v>
      </c>
      <c r="V3132" s="23" t="str">
        <f t="shared" si="386"/>
        <v>7</v>
      </c>
      <c r="W3132" s="23" t="str">
        <f t="shared" si="389"/>
        <v>W</v>
      </c>
      <c r="X3132" s="23" t="str">
        <f t="shared" si="390"/>
        <v>OK</v>
      </c>
      <c r="Y3132" s="184" t="str">
        <f t="shared" si="391"/>
        <v>L0010195</v>
      </c>
      <c r="Z3132" s="28"/>
      <c r="AA3132" s="28"/>
      <c r="AB3132" s="23"/>
    </row>
    <row r="3133" spans="1:28" ht="15">
      <c r="A3133" s="2" t="s">
        <v>9554</v>
      </c>
      <c r="B3133" s="79" t="s">
        <v>13</v>
      </c>
      <c r="C3133" s="2" t="s">
        <v>14</v>
      </c>
      <c r="D3133" s="23" t="s">
        <v>3241</v>
      </c>
      <c r="E3133" s="23" t="s">
        <v>201</v>
      </c>
      <c r="F3133" s="23" t="s">
        <v>15</v>
      </c>
      <c r="G3133" s="23" t="s">
        <v>3477</v>
      </c>
      <c r="H3133" s="2" t="s">
        <v>3480</v>
      </c>
      <c r="I3133" s="2" t="s">
        <v>3463</v>
      </c>
      <c r="J3133" s="81">
        <v>40.950000000000003</v>
      </c>
      <c r="K3133" s="76">
        <v>1.5625</v>
      </c>
      <c r="L3133" s="80">
        <v>0.2</v>
      </c>
      <c r="M3133" s="82">
        <v>43378</v>
      </c>
      <c r="N3133" s="96" t="s">
        <v>4963</v>
      </c>
      <c r="O3133" s="23" t="s">
        <v>863</v>
      </c>
      <c r="P3133" s="23" t="s">
        <v>3469</v>
      </c>
      <c r="Q3133" s="23" t="s">
        <v>3471</v>
      </c>
      <c r="R3133" s="23" t="str">
        <f t="shared" si="387"/>
        <v>OK-Canadian-12N-7W-21</v>
      </c>
      <c r="S3133" s="23" t="str">
        <f t="shared" si="384"/>
        <v>12N-7W-21</v>
      </c>
      <c r="T3133" s="23" t="str">
        <f t="shared" si="385"/>
        <v>12</v>
      </c>
      <c r="U3133" s="23" t="str">
        <f t="shared" si="388"/>
        <v>N</v>
      </c>
      <c r="V3133" s="23" t="str">
        <f t="shared" si="386"/>
        <v>7</v>
      </c>
      <c r="W3133" s="23" t="str">
        <f t="shared" si="389"/>
        <v>W</v>
      </c>
      <c r="X3133" s="23" t="str">
        <f t="shared" si="390"/>
        <v>OK</v>
      </c>
      <c r="Y3133" s="184" t="str">
        <f t="shared" si="391"/>
        <v>L0010196</v>
      </c>
      <c r="Z3133" s="28"/>
      <c r="AA3133" s="28"/>
      <c r="AB3133" s="23"/>
    </row>
    <row r="3134" spans="1:28" ht="15">
      <c r="A3134" s="23" t="s">
        <v>9555</v>
      </c>
      <c r="B3134" s="23" t="s">
        <v>13</v>
      </c>
      <c r="C3134" s="2" t="s">
        <v>14</v>
      </c>
      <c r="D3134" s="23" t="s">
        <v>3242</v>
      </c>
      <c r="E3134" s="2" t="s">
        <v>774</v>
      </c>
      <c r="F3134" s="23" t="s">
        <v>15</v>
      </c>
      <c r="G3134" s="23" t="s">
        <v>3477</v>
      </c>
      <c r="H3134" s="23" t="s">
        <v>3545</v>
      </c>
      <c r="I3134" s="2" t="s">
        <v>16</v>
      </c>
      <c r="J3134" s="81">
        <v>37.71</v>
      </c>
      <c r="K3134" s="76">
        <v>1.96875</v>
      </c>
      <c r="L3134" s="80">
        <v>0.1875</v>
      </c>
      <c r="M3134" s="78">
        <v>42913</v>
      </c>
      <c r="N3134" s="96" t="s">
        <v>4964</v>
      </c>
      <c r="O3134" s="23" t="s">
        <v>2526</v>
      </c>
      <c r="P3134" s="23" t="s">
        <v>3469</v>
      </c>
      <c r="Q3134" s="23" t="s">
        <v>3473</v>
      </c>
      <c r="R3134" s="23" t="str">
        <f t="shared" si="387"/>
        <v>OK-Canadian-12N-9W-24</v>
      </c>
      <c r="S3134" s="23" t="str">
        <f t="shared" si="384"/>
        <v>12N-9W-24</v>
      </c>
      <c r="T3134" s="23" t="str">
        <f t="shared" si="385"/>
        <v>12</v>
      </c>
      <c r="U3134" s="23" t="str">
        <f t="shared" si="388"/>
        <v>N</v>
      </c>
      <c r="V3134" s="23" t="str">
        <f t="shared" si="386"/>
        <v>9</v>
      </c>
      <c r="W3134" s="23" t="str">
        <f t="shared" si="389"/>
        <v>W</v>
      </c>
      <c r="X3134" s="23" t="str">
        <f t="shared" si="390"/>
        <v>OK</v>
      </c>
      <c r="Y3134" s="184" t="str">
        <f t="shared" si="391"/>
        <v>L0010197</v>
      </c>
      <c r="Z3134" s="28"/>
      <c r="AA3134" s="28"/>
      <c r="AB3134" s="8"/>
    </row>
    <row r="3135" spans="1:28" ht="15">
      <c r="A3135" s="2" t="s">
        <v>9556</v>
      </c>
      <c r="B3135" s="23" t="s">
        <v>13</v>
      </c>
      <c r="C3135" s="2" t="s">
        <v>14</v>
      </c>
      <c r="D3135" s="23" t="s">
        <v>3243</v>
      </c>
      <c r="E3135" s="2" t="s">
        <v>898</v>
      </c>
      <c r="F3135" s="23" t="s">
        <v>15</v>
      </c>
      <c r="G3135" s="23" t="s">
        <v>3477</v>
      </c>
      <c r="H3135" s="23" t="s">
        <v>3543</v>
      </c>
      <c r="I3135" s="2" t="s">
        <v>16</v>
      </c>
      <c r="J3135" s="81">
        <v>98.12</v>
      </c>
      <c r="K3135" s="76">
        <v>0.1875</v>
      </c>
      <c r="L3135" s="80">
        <v>0.1875</v>
      </c>
      <c r="M3135" s="82">
        <v>42876</v>
      </c>
      <c r="N3135" s="96" t="s">
        <v>4392</v>
      </c>
      <c r="O3135" s="23" t="s">
        <v>216</v>
      </c>
      <c r="P3135" s="23" t="s">
        <v>3469</v>
      </c>
      <c r="Q3135" s="23" t="s">
        <v>3473</v>
      </c>
      <c r="R3135" s="23" t="str">
        <f t="shared" si="387"/>
        <v>OK-Canadian-12N-9W-25</v>
      </c>
      <c r="S3135" s="23" t="str">
        <f t="shared" si="384"/>
        <v>12N-9W-25</v>
      </c>
      <c r="T3135" s="23" t="str">
        <f t="shared" si="385"/>
        <v>12</v>
      </c>
      <c r="U3135" s="23" t="str">
        <f t="shared" si="388"/>
        <v>N</v>
      </c>
      <c r="V3135" s="23" t="str">
        <f t="shared" si="386"/>
        <v>9</v>
      </c>
      <c r="W3135" s="23" t="str">
        <f t="shared" si="389"/>
        <v>W</v>
      </c>
      <c r="X3135" s="23" t="str">
        <f t="shared" si="390"/>
        <v>OK</v>
      </c>
      <c r="Y3135" s="184" t="str">
        <f t="shared" si="391"/>
        <v>L0010198</v>
      </c>
      <c r="Z3135" s="28"/>
      <c r="AA3135" s="28"/>
      <c r="AB3135" s="8"/>
    </row>
    <row r="3136" spans="1:28" ht="15">
      <c r="A3136" s="2" t="s">
        <v>9557</v>
      </c>
      <c r="B3136" s="23" t="s">
        <v>13</v>
      </c>
      <c r="C3136" s="2" t="s">
        <v>14</v>
      </c>
      <c r="D3136" s="23" t="s">
        <v>3244</v>
      </c>
      <c r="E3136" s="2" t="s">
        <v>116</v>
      </c>
      <c r="F3136" s="23" t="s">
        <v>15</v>
      </c>
      <c r="G3136" s="23" t="s">
        <v>3477</v>
      </c>
      <c r="H3136" s="23" t="s">
        <v>3545</v>
      </c>
      <c r="I3136" s="2" t="s">
        <v>16</v>
      </c>
      <c r="J3136" s="81">
        <v>38.35</v>
      </c>
      <c r="K3136" s="76">
        <v>1.96875</v>
      </c>
      <c r="L3136" s="80">
        <v>0.1875</v>
      </c>
      <c r="M3136" s="82">
        <v>42944</v>
      </c>
      <c r="N3136" s="96" t="s">
        <v>4965</v>
      </c>
      <c r="O3136" s="23" t="s">
        <v>2526</v>
      </c>
      <c r="P3136" s="23" t="s">
        <v>3469</v>
      </c>
      <c r="Q3136" s="23" t="s">
        <v>3473</v>
      </c>
      <c r="R3136" s="23" t="str">
        <f t="shared" si="387"/>
        <v>OK-Canadian-12N-9W-24</v>
      </c>
      <c r="S3136" s="23" t="str">
        <f t="shared" si="384"/>
        <v>12N-9W-24</v>
      </c>
      <c r="T3136" s="23" t="str">
        <f t="shared" si="385"/>
        <v>12</v>
      </c>
      <c r="U3136" s="23" t="str">
        <f t="shared" si="388"/>
        <v>N</v>
      </c>
      <c r="V3136" s="23" t="str">
        <f t="shared" si="386"/>
        <v>9</v>
      </c>
      <c r="W3136" s="23" t="str">
        <f t="shared" si="389"/>
        <v>W</v>
      </c>
      <c r="X3136" s="23" t="str">
        <f t="shared" si="390"/>
        <v>OK</v>
      </c>
      <c r="Y3136" s="184" t="str">
        <f t="shared" si="391"/>
        <v>L0010199</v>
      </c>
      <c r="Z3136" s="28"/>
      <c r="AA3136" s="28"/>
      <c r="AB3136" s="8"/>
    </row>
    <row r="3137" spans="1:28" ht="15">
      <c r="A3137" s="23" t="s">
        <v>9558</v>
      </c>
      <c r="B3137" s="23" t="s">
        <v>13</v>
      </c>
      <c r="C3137" s="2" t="s">
        <v>14</v>
      </c>
      <c r="D3137" s="23" t="s">
        <v>3245</v>
      </c>
      <c r="E3137" s="23" t="s">
        <v>2276</v>
      </c>
      <c r="F3137" s="23" t="s">
        <v>15</v>
      </c>
      <c r="G3137" s="23" t="s">
        <v>3477</v>
      </c>
      <c r="H3137" s="2" t="s">
        <v>3480</v>
      </c>
      <c r="I3137" s="2" t="s">
        <v>3463</v>
      </c>
      <c r="J3137" s="81">
        <v>85.13</v>
      </c>
      <c r="K3137" s="76">
        <v>2.03125</v>
      </c>
      <c r="L3137" s="80">
        <v>0.1875</v>
      </c>
      <c r="M3137" s="82">
        <v>43422</v>
      </c>
      <c r="N3137" s="96" t="s">
        <v>4966</v>
      </c>
      <c r="O3137" s="23" t="s">
        <v>863</v>
      </c>
      <c r="P3137" s="23" t="s">
        <v>3469</v>
      </c>
      <c r="Q3137" s="23" t="s">
        <v>3471</v>
      </c>
      <c r="R3137" s="23" t="str">
        <f t="shared" si="387"/>
        <v>OK-Canadian-12N-7W-21</v>
      </c>
      <c r="S3137" s="23" t="str">
        <f t="shared" si="384"/>
        <v>12N-7W-21</v>
      </c>
      <c r="T3137" s="23" t="str">
        <f t="shared" si="385"/>
        <v>12</v>
      </c>
      <c r="U3137" s="23" t="str">
        <f t="shared" si="388"/>
        <v>N</v>
      </c>
      <c r="V3137" s="23" t="str">
        <f t="shared" si="386"/>
        <v>7</v>
      </c>
      <c r="W3137" s="23" t="str">
        <f t="shared" si="389"/>
        <v>W</v>
      </c>
      <c r="X3137" s="23" t="str">
        <f t="shared" si="390"/>
        <v>OK</v>
      </c>
      <c r="Y3137" s="184" t="str">
        <f t="shared" si="391"/>
        <v>L0010200</v>
      </c>
      <c r="Z3137" s="28"/>
      <c r="AA3137" s="28"/>
      <c r="AB3137" s="8"/>
    </row>
    <row r="3138" spans="1:28" ht="15">
      <c r="A3138" s="2" t="s">
        <v>9559</v>
      </c>
      <c r="B3138" s="23" t="s">
        <v>13</v>
      </c>
      <c r="C3138" s="2" t="s">
        <v>14</v>
      </c>
      <c r="D3138" s="23" t="s">
        <v>3246</v>
      </c>
      <c r="E3138" s="2" t="s">
        <v>174</v>
      </c>
      <c r="F3138" s="23" t="s">
        <v>15</v>
      </c>
      <c r="G3138" s="23" t="s">
        <v>3477</v>
      </c>
      <c r="H3138" s="2" t="s">
        <v>3480</v>
      </c>
      <c r="I3138" s="2" t="s">
        <v>3463</v>
      </c>
      <c r="J3138" s="81">
        <v>75.040000000000006</v>
      </c>
      <c r="K3138" s="76">
        <v>8.125</v>
      </c>
      <c r="L3138" s="80">
        <v>0.1875</v>
      </c>
      <c r="M3138" s="78">
        <v>42942</v>
      </c>
      <c r="N3138" s="96" t="s">
        <v>4967</v>
      </c>
      <c r="O3138" s="23" t="s">
        <v>863</v>
      </c>
      <c r="P3138" s="23" t="s">
        <v>3469</v>
      </c>
      <c r="Q3138" s="23" t="s">
        <v>3471</v>
      </c>
      <c r="R3138" s="23" t="str">
        <f t="shared" si="387"/>
        <v>OK-Canadian-12N-7W-21</v>
      </c>
      <c r="S3138" s="23" t="str">
        <f t="shared" si="384"/>
        <v>12N-7W-21</v>
      </c>
      <c r="T3138" s="23" t="str">
        <f t="shared" si="385"/>
        <v>12</v>
      </c>
      <c r="U3138" s="23" t="str">
        <f t="shared" si="388"/>
        <v>N</v>
      </c>
      <c r="V3138" s="23" t="str">
        <f t="shared" si="386"/>
        <v>7</v>
      </c>
      <c r="W3138" s="23" t="str">
        <f t="shared" si="389"/>
        <v>W</v>
      </c>
      <c r="X3138" s="23" t="str">
        <f t="shared" si="390"/>
        <v>OK</v>
      </c>
      <c r="Y3138" s="184" t="str">
        <f t="shared" si="391"/>
        <v>L0010201</v>
      </c>
      <c r="Z3138" s="28"/>
      <c r="AA3138" s="28"/>
      <c r="AB3138" s="8"/>
    </row>
    <row r="3139" spans="1:28" ht="15">
      <c r="A3139" s="2" t="s">
        <v>9560</v>
      </c>
      <c r="B3139" s="23" t="s">
        <v>13</v>
      </c>
      <c r="C3139" s="2" t="s">
        <v>14</v>
      </c>
      <c r="D3139" s="23" t="s">
        <v>3247</v>
      </c>
      <c r="E3139" s="23" t="s">
        <v>2799</v>
      </c>
      <c r="F3139" s="23" t="s">
        <v>15</v>
      </c>
      <c r="G3139" s="23" t="s">
        <v>3477</v>
      </c>
      <c r="H3139" s="2" t="s">
        <v>3480</v>
      </c>
      <c r="I3139" s="2" t="s">
        <v>3463</v>
      </c>
      <c r="J3139" s="81">
        <v>83.38</v>
      </c>
      <c r="K3139" s="76">
        <v>4.0625</v>
      </c>
      <c r="L3139" s="80">
        <v>0.1875</v>
      </c>
      <c r="M3139" s="82">
        <v>42938</v>
      </c>
      <c r="N3139" s="96" t="s">
        <v>4968</v>
      </c>
      <c r="O3139" s="23" t="s">
        <v>863</v>
      </c>
      <c r="P3139" s="23" t="s">
        <v>3469</v>
      </c>
      <c r="Q3139" s="23" t="s">
        <v>3471</v>
      </c>
      <c r="R3139" s="23" t="str">
        <f t="shared" si="387"/>
        <v>OK-Canadian-12N-7W-21</v>
      </c>
      <c r="S3139" s="23" t="str">
        <f t="shared" si="384"/>
        <v>12N-7W-21</v>
      </c>
      <c r="T3139" s="23" t="str">
        <f t="shared" si="385"/>
        <v>12</v>
      </c>
      <c r="U3139" s="23" t="str">
        <f t="shared" si="388"/>
        <v>N</v>
      </c>
      <c r="V3139" s="23" t="str">
        <f t="shared" si="386"/>
        <v>7</v>
      </c>
      <c r="W3139" s="23" t="str">
        <f t="shared" si="389"/>
        <v>W</v>
      </c>
      <c r="X3139" s="23" t="str">
        <f t="shared" si="390"/>
        <v>OK</v>
      </c>
      <c r="Y3139" s="184" t="str">
        <f t="shared" si="391"/>
        <v>L0010202</v>
      </c>
      <c r="Z3139" s="28"/>
      <c r="AA3139" s="28"/>
      <c r="AB3139" s="8"/>
    </row>
    <row r="3140" spans="1:28" ht="15">
      <c r="A3140" s="23" t="s">
        <v>9561</v>
      </c>
      <c r="B3140" s="23" t="s">
        <v>13</v>
      </c>
      <c r="C3140" s="2" t="s">
        <v>14</v>
      </c>
      <c r="D3140" s="23" t="s">
        <v>3248</v>
      </c>
      <c r="E3140" s="2" t="s">
        <v>723</v>
      </c>
      <c r="F3140" s="23" t="s">
        <v>15</v>
      </c>
      <c r="G3140" s="23" t="s">
        <v>3477</v>
      </c>
      <c r="H3140" s="2" t="s">
        <v>3480</v>
      </c>
      <c r="I3140" s="2" t="s">
        <v>3463</v>
      </c>
      <c r="J3140" s="81">
        <v>83.38</v>
      </c>
      <c r="K3140" s="76">
        <v>8.125</v>
      </c>
      <c r="L3140" s="80">
        <v>0.1875</v>
      </c>
      <c r="M3140" s="82">
        <v>42952</v>
      </c>
      <c r="N3140" s="96" t="s">
        <v>4969</v>
      </c>
      <c r="O3140" s="23" t="s">
        <v>863</v>
      </c>
      <c r="P3140" s="23" t="s">
        <v>3469</v>
      </c>
      <c r="Q3140" s="23" t="s">
        <v>3471</v>
      </c>
      <c r="R3140" s="23" t="str">
        <f t="shared" si="387"/>
        <v>OK-Canadian-12N-7W-21</v>
      </c>
      <c r="S3140" s="23" t="str">
        <f t="shared" si="384"/>
        <v>12N-7W-21</v>
      </c>
      <c r="T3140" s="23" t="str">
        <f t="shared" si="385"/>
        <v>12</v>
      </c>
      <c r="U3140" s="23" t="str">
        <f t="shared" si="388"/>
        <v>N</v>
      </c>
      <c r="V3140" s="23" t="str">
        <f t="shared" si="386"/>
        <v>7</v>
      </c>
      <c r="W3140" s="23" t="str">
        <f t="shared" si="389"/>
        <v>W</v>
      </c>
      <c r="X3140" s="23" t="str">
        <f t="shared" si="390"/>
        <v>OK</v>
      </c>
      <c r="Y3140" s="184" t="str">
        <f t="shared" si="391"/>
        <v>L0010203</v>
      </c>
      <c r="Z3140" s="28"/>
      <c r="AA3140" s="28"/>
      <c r="AB3140" s="8"/>
    </row>
    <row r="3141" spans="1:28" ht="15">
      <c r="A3141" s="2" t="s">
        <v>9562</v>
      </c>
      <c r="B3141" s="23" t="s">
        <v>13</v>
      </c>
      <c r="C3141" s="2" t="s">
        <v>14</v>
      </c>
      <c r="D3141" s="23" t="s">
        <v>3249</v>
      </c>
      <c r="E3141" s="23" t="s">
        <v>3188</v>
      </c>
      <c r="F3141" s="23" t="s">
        <v>15</v>
      </c>
      <c r="G3141" s="23" t="s">
        <v>3477</v>
      </c>
      <c r="H3141" s="2" t="s">
        <v>3480</v>
      </c>
      <c r="I3141" s="2" t="s">
        <v>3463</v>
      </c>
      <c r="J3141" s="81">
        <v>87.12</v>
      </c>
      <c r="K3141" s="76">
        <v>2.03125</v>
      </c>
      <c r="L3141" s="80">
        <v>0.1875</v>
      </c>
      <c r="M3141" s="82">
        <v>43422</v>
      </c>
      <c r="N3141" s="96" t="s">
        <v>4970</v>
      </c>
      <c r="O3141" s="23" t="s">
        <v>863</v>
      </c>
      <c r="P3141" s="23" t="s">
        <v>3469</v>
      </c>
      <c r="Q3141" s="23" t="s">
        <v>3471</v>
      </c>
      <c r="R3141" s="23" t="str">
        <f t="shared" si="387"/>
        <v>OK-Canadian-12N-7W-21</v>
      </c>
      <c r="S3141" s="23" t="str">
        <f t="shared" si="384"/>
        <v>12N-7W-21</v>
      </c>
      <c r="T3141" s="23" t="str">
        <f t="shared" si="385"/>
        <v>12</v>
      </c>
      <c r="U3141" s="23" t="str">
        <f t="shared" si="388"/>
        <v>N</v>
      </c>
      <c r="V3141" s="23" t="str">
        <f t="shared" si="386"/>
        <v>7</v>
      </c>
      <c r="W3141" s="23" t="str">
        <f t="shared" si="389"/>
        <v>W</v>
      </c>
      <c r="X3141" s="23" t="str">
        <f t="shared" si="390"/>
        <v>OK</v>
      </c>
      <c r="Y3141" s="184" t="str">
        <f t="shared" si="391"/>
        <v>L0010204</v>
      </c>
      <c r="Z3141" s="28"/>
      <c r="AA3141" s="28"/>
      <c r="AB3141" s="8"/>
    </row>
    <row r="3142" spans="1:28" ht="15">
      <c r="A3142" s="2" t="s">
        <v>9563</v>
      </c>
      <c r="B3142" s="23" t="s">
        <v>13</v>
      </c>
      <c r="C3142" s="2" t="s">
        <v>14</v>
      </c>
      <c r="D3142" s="23" t="s">
        <v>3250</v>
      </c>
      <c r="E3142" s="2" t="s">
        <v>354</v>
      </c>
      <c r="F3142" s="23" t="s">
        <v>15</v>
      </c>
      <c r="G3142" s="23" t="s">
        <v>3477</v>
      </c>
      <c r="H3142" s="2" t="s">
        <v>3480</v>
      </c>
      <c r="I3142" s="2" t="s">
        <v>3463</v>
      </c>
      <c r="J3142" s="81">
        <v>78.180000000000007</v>
      </c>
      <c r="K3142" s="76">
        <v>8.125</v>
      </c>
      <c r="L3142" s="80">
        <v>0.1875</v>
      </c>
      <c r="M3142" s="78">
        <v>42942</v>
      </c>
      <c r="N3142" s="96" t="s">
        <v>4393</v>
      </c>
      <c r="O3142" s="23" t="s">
        <v>863</v>
      </c>
      <c r="P3142" s="23" t="s">
        <v>3469</v>
      </c>
      <c r="Q3142" s="23" t="s">
        <v>3471</v>
      </c>
      <c r="R3142" s="23" t="str">
        <f t="shared" si="387"/>
        <v>OK-Canadian-12N-7W-21</v>
      </c>
      <c r="S3142" s="23" t="str">
        <f t="shared" si="384"/>
        <v>12N-7W-21</v>
      </c>
      <c r="T3142" s="23" t="str">
        <f t="shared" si="385"/>
        <v>12</v>
      </c>
      <c r="U3142" s="23" t="str">
        <f t="shared" si="388"/>
        <v>N</v>
      </c>
      <c r="V3142" s="23" t="str">
        <f t="shared" si="386"/>
        <v>7</v>
      </c>
      <c r="W3142" s="23" t="str">
        <f t="shared" si="389"/>
        <v>W</v>
      </c>
      <c r="X3142" s="23" t="str">
        <f t="shared" si="390"/>
        <v>OK</v>
      </c>
      <c r="Y3142" s="184" t="str">
        <f t="shared" si="391"/>
        <v>L0010205</v>
      </c>
      <c r="Z3142" s="28"/>
      <c r="AA3142" s="28"/>
      <c r="AB3142" s="8"/>
    </row>
    <row r="3143" spans="1:28" ht="15">
      <c r="A3143" s="23" t="s">
        <v>9564</v>
      </c>
      <c r="B3143" s="23" t="s">
        <v>13</v>
      </c>
      <c r="C3143" s="2" t="s">
        <v>14</v>
      </c>
      <c r="D3143" s="23" t="s">
        <v>3251</v>
      </c>
      <c r="E3143" s="23" t="s">
        <v>1777</v>
      </c>
      <c r="F3143" s="23" t="s">
        <v>15</v>
      </c>
      <c r="G3143" s="23" t="s">
        <v>3477</v>
      </c>
      <c r="H3143" s="2" t="s">
        <v>3480</v>
      </c>
      <c r="I3143" s="2" t="s">
        <v>3463</v>
      </c>
      <c r="J3143" s="81">
        <v>82.66</v>
      </c>
      <c r="K3143" s="76">
        <v>2.2222222</v>
      </c>
      <c r="L3143" s="80">
        <v>0.2</v>
      </c>
      <c r="M3143" s="82">
        <v>42939</v>
      </c>
      <c r="N3143" s="96" t="s">
        <v>4394</v>
      </c>
      <c r="O3143" s="23" t="s">
        <v>863</v>
      </c>
      <c r="P3143" s="23" t="s">
        <v>3469</v>
      </c>
      <c r="Q3143" s="23" t="s">
        <v>3471</v>
      </c>
      <c r="R3143" s="23" t="str">
        <f t="shared" si="387"/>
        <v>OK-Canadian-12N-7W-21</v>
      </c>
      <c r="S3143" s="23" t="str">
        <f t="shared" si="384"/>
        <v>12N-7W-21</v>
      </c>
      <c r="T3143" s="23" t="str">
        <f t="shared" si="385"/>
        <v>12</v>
      </c>
      <c r="U3143" s="23" t="str">
        <f t="shared" si="388"/>
        <v>N</v>
      </c>
      <c r="V3143" s="23" t="str">
        <f t="shared" si="386"/>
        <v>7</v>
      </c>
      <c r="W3143" s="23" t="str">
        <f t="shared" si="389"/>
        <v>W</v>
      </c>
      <c r="X3143" s="23" t="str">
        <f t="shared" si="390"/>
        <v>OK</v>
      </c>
      <c r="Y3143" s="184" t="str">
        <f t="shared" si="391"/>
        <v>L0010206</v>
      </c>
      <c r="Z3143" s="28"/>
      <c r="AA3143" s="28"/>
      <c r="AB3143" s="8"/>
    </row>
    <row r="3144" spans="1:28" ht="15">
      <c r="A3144" s="2" t="s">
        <v>9565</v>
      </c>
      <c r="B3144" s="79" t="s">
        <v>13</v>
      </c>
      <c r="C3144" s="2" t="s">
        <v>14</v>
      </c>
      <c r="D3144" s="23" t="s">
        <v>3252</v>
      </c>
      <c r="E3144" s="23" t="s">
        <v>2552</v>
      </c>
      <c r="F3144" s="23" t="s">
        <v>15</v>
      </c>
      <c r="G3144" s="23" t="s">
        <v>3477</v>
      </c>
      <c r="H3144" s="2" t="s">
        <v>3480</v>
      </c>
      <c r="I3144" s="2" t="s">
        <v>3463</v>
      </c>
      <c r="J3144" s="81">
        <v>88.92</v>
      </c>
      <c r="K3144" s="76">
        <v>3.3333333000000001</v>
      </c>
      <c r="L3144" s="80">
        <v>0.1875</v>
      </c>
      <c r="M3144" s="82">
        <v>42953</v>
      </c>
      <c r="N3144" s="96" t="s">
        <v>4971</v>
      </c>
      <c r="O3144" s="23" t="s">
        <v>863</v>
      </c>
      <c r="P3144" s="23" t="s">
        <v>3469</v>
      </c>
      <c r="Q3144" s="23" t="s">
        <v>3471</v>
      </c>
      <c r="R3144" s="23" t="str">
        <f t="shared" si="387"/>
        <v>OK-Canadian-12N-7W-21</v>
      </c>
      <c r="S3144" s="23" t="str">
        <f t="shared" ref="S3144:S3203" si="392">_xlfn.TEXTAFTER(R3144,"-",2,1,0,"ERROR")</f>
        <v>12N-7W-21</v>
      </c>
      <c r="T3144" s="23" t="str">
        <f t="shared" ref="T3144:T3203" si="393">_xlfn.TEXTBEFORE(P3144,U3144)</f>
        <v>12</v>
      </c>
      <c r="U3144" s="23" t="str">
        <f t="shared" si="388"/>
        <v>N</v>
      </c>
      <c r="V3144" s="23" t="str">
        <f t="shared" ref="V3144:V3203" si="394">_xlfn.TEXTBEFORE(Q3144,W3144)</f>
        <v>7</v>
      </c>
      <c r="W3144" s="23" t="str">
        <f t="shared" si="389"/>
        <v>W</v>
      </c>
      <c r="X3144" s="23" t="str">
        <f t="shared" si="390"/>
        <v>OK</v>
      </c>
      <c r="Y3144" s="184" t="str">
        <f t="shared" si="391"/>
        <v>L0010207</v>
      </c>
      <c r="Z3144" s="28"/>
      <c r="AA3144" s="28"/>
      <c r="AB3144" s="8"/>
    </row>
    <row r="3145" spans="1:28" ht="15">
      <c r="A3145" s="2" t="s">
        <v>9566</v>
      </c>
      <c r="B3145" s="79" t="s">
        <v>13</v>
      </c>
      <c r="C3145" s="2" t="s">
        <v>14</v>
      </c>
      <c r="D3145" s="23" t="s">
        <v>3253</v>
      </c>
      <c r="E3145" s="2" t="s">
        <v>1051</v>
      </c>
      <c r="F3145" s="23" t="s">
        <v>15</v>
      </c>
      <c r="G3145" s="23" t="s">
        <v>3477</v>
      </c>
      <c r="H3145" s="2" t="s">
        <v>3480</v>
      </c>
      <c r="I3145" s="2" t="s">
        <v>3463</v>
      </c>
      <c r="J3145" s="81">
        <v>77.349999999999994</v>
      </c>
      <c r="K3145" s="76">
        <v>2.2222222</v>
      </c>
      <c r="L3145" s="80">
        <v>0.2</v>
      </c>
      <c r="M3145" s="82">
        <v>43472</v>
      </c>
      <c r="N3145" s="96" t="s">
        <v>6396</v>
      </c>
      <c r="O3145" s="23" t="s">
        <v>863</v>
      </c>
      <c r="P3145" s="23" t="s">
        <v>3469</v>
      </c>
      <c r="Q3145" s="23" t="s">
        <v>3471</v>
      </c>
      <c r="R3145" s="23" t="str">
        <f t="shared" ref="R3145:R3203" si="395">_xlfn.TEXTJOIN("-",TRUE,F3145,G3145,P3145,Q3145,O3145)</f>
        <v>OK-Canadian-12N-7W-21</v>
      </c>
      <c r="S3145" s="23" t="str">
        <f t="shared" si="392"/>
        <v>12N-7W-21</v>
      </c>
      <c r="T3145" s="23" t="str">
        <f t="shared" si="393"/>
        <v>12</v>
      </c>
      <c r="U3145" s="23" t="str">
        <f t="shared" ref="U3145:U3203" si="396">RIGHT(P3145,1)</f>
        <v>N</v>
      </c>
      <c r="V3145" s="23" t="str">
        <f t="shared" si="394"/>
        <v>7</v>
      </c>
      <c r="W3145" s="23" t="str">
        <f t="shared" ref="W3145:W3203" si="397">RIGHT(Q3145,1)</f>
        <v>W</v>
      </c>
      <c r="X3145" s="23" t="str">
        <f t="shared" ref="X3145:X3203" si="398">LEFT(A3145,2)</f>
        <v>OK</v>
      </c>
      <c r="Y3145" s="184" t="str">
        <f t="shared" ref="Y3145:Y3203" si="399">MID(A3145,4,8)</f>
        <v>L0010208</v>
      </c>
      <c r="Z3145" s="28"/>
      <c r="AA3145" s="28"/>
      <c r="AB3145" s="8"/>
    </row>
    <row r="3146" spans="1:28" ht="15">
      <c r="A3146" s="23" t="s">
        <v>9567</v>
      </c>
      <c r="B3146" s="79" t="s">
        <v>13</v>
      </c>
      <c r="C3146" s="2" t="s">
        <v>14</v>
      </c>
      <c r="D3146" s="23" t="s">
        <v>3254</v>
      </c>
      <c r="E3146" s="2" t="s">
        <v>723</v>
      </c>
      <c r="F3146" s="23" t="s">
        <v>15</v>
      </c>
      <c r="G3146" s="23" t="s">
        <v>3477</v>
      </c>
      <c r="H3146" s="2" t="s">
        <v>3480</v>
      </c>
      <c r="I3146" s="2" t="s">
        <v>3463</v>
      </c>
      <c r="J3146" s="81">
        <v>73.69</v>
      </c>
      <c r="K3146" s="76">
        <v>2.2222222</v>
      </c>
      <c r="L3146" s="80">
        <v>0.1875</v>
      </c>
      <c r="M3146" s="78">
        <v>42943</v>
      </c>
      <c r="N3146" s="96" t="s">
        <v>4395</v>
      </c>
      <c r="O3146" s="23" t="s">
        <v>863</v>
      </c>
      <c r="P3146" s="23" t="s">
        <v>3469</v>
      </c>
      <c r="Q3146" s="23" t="s">
        <v>3471</v>
      </c>
      <c r="R3146" s="23" t="str">
        <f t="shared" si="395"/>
        <v>OK-Canadian-12N-7W-21</v>
      </c>
      <c r="S3146" s="23" t="str">
        <f t="shared" si="392"/>
        <v>12N-7W-21</v>
      </c>
      <c r="T3146" s="23" t="str">
        <f t="shared" si="393"/>
        <v>12</v>
      </c>
      <c r="U3146" s="23" t="str">
        <f t="shared" si="396"/>
        <v>N</v>
      </c>
      <c r="V3146" s="23" t="str">
        <f t="shared" si="394"/>
        <v>7</v>
      </c>
      <c r="W3146" s="23" t="str">
        <f t="shared" si="397"/>
        <v>W</v>
      </c>
      <c r="X3146" s="23" t="str">
        <f t="shared" si="398"/>
        <v>OK</v>
      </c>
      <c r="Y3146" s="184" t="str">
        <f t="shared" si="399"/>
        <v>L0010209</v>
      </c>
      <c r="Z3146" s="28"/>
      <c r="AA3146" s="28"/>
      <c r="AB3146" s="8"/>
    </row>
    <row r="3147" spans="1:28" ht="15">
      <c r="A3147" s="2" t="s">
        <v>9568</v>
      </c>
      <c r="B3147" s="79" t="s">
        <v>13</v>
      </c>
      <c r="C3147" s="2" t="s">
        <v>14</v>
      </c>
      <c r="D3147" s="23" t="s">
        <v>3255</v>
      </c>
      <c r="E3147" s="23" t="s">
        <v>1274</v>
      </c>
      <c r="F3147" s="23" t="s">
        <v>15</v>
      </c>
      <c r="G3147" s="23" t="s">
        <v>3477</v>
      </c>
      <c r="H3147" s="79" t="s">
        <v>3546</v>
      </c>
      <c r="I3147" s="2" t="s">
        <v>16</v>
      </c>
      <c r="J3147" s="81">
        <v>72.31</v>
      </c>
      <c r="K3147" s="76">
        <v>4.4650000000000002E-2</v>
      </c>
      <c r="L3147" s="80">
        <v>0.2</v>
      </c>
      <c r="M3147" s="82">
        <v>43023</v>
      </c>
      <c r="N3147" s="96" t="s">
        <v>4156</v>
      </c>
      <c r="O3147" s="23" t="s">
        <v>265</v>
      </c>
      <c r="P3147" s="23" t="s">
        <v>3469</v>
      </c>
      <c r="Q3147" s="23" t="s">
        <v>3473</v>
      </c>
      <c r="R3147" s="23" t="str">
        <f t="shared" si="395"/>
        <v>OK-Canadian-12N-9W-12</v>
      </c>
      <c r="S3147" s="23" t="str">
        <f t="shared" si="392"/>
        <v>12N-9W-12</v>
      </c>
      <c r="T3147" s="23" t="str">
        <f t="shared" si="393"/>
        <v>12</v>
      </c>
      <c r="U3147" s="23" t="str">
        <f t="shared" si="396"/>
        <v>N</v>
      </c>
      <c r="V3147" s="23" t="str">
        <f t="shared" si="394"/>
        <v>9</v>
      </c>
      <c r="W3147" s="23" t="str">
        <f t="shared" si="397"/>
        <v>W</v>
      </c>
      <c r="X3147" s="23" t="str">
        <f t="shared" si="398"/>
        <v>OK</v>
      </c>
      <c r="Y3147" s="184" t="str">
        <f t="shared" si="399"/>
        <v>L0010210</v>
      </c>
      <c r="Z3147" s="28"/>
      <c r="AA3147" s="28"/>
      <c r="AB3147" s="8"/>
    </row>
    <row r="3148" spans="1:28" ht="15">
      <c r="A3148" s="2" t="s">
        <v>9569</v>
      </c>
      <c r="B3148" s="79" t="s">
        <v>13</v>
      </c>
      <c r="C3148" s="2" t="s">
        <v>14</v>
      </c>
      <c r="D3148" s="23" t="s">
        <v>3256</v>
      </c>
      <c r="E3148" s="23" t="s">
        <v>1777</v>
      </c>
      <c r="F3148" s="23" t="s">
        <v>15</v>
      </c>
      <c r="G3148" s="23" t="s">
        <v>3477</v>
      </c>
      <c r="H3148" s="79" t="s">
        <v>3546</v>
      </c>
      <c r="I3148" s="2" t="s">
        <v>16</v>
      </c>
      <c r="J3148" s="81">
        <v>82.66</v>
      </c>
      <c r="K3148" s="76">
        <v>4.4635000000000001E-2</v>
      </c>
      <c r="L3148" s="80">
        <v>0.2</v>
      </c>
      <c r="M3148" s="82">
        <v>43037</v>
      </c>
      <c r="N3148" s="96" t="s">
        <v>4396</v>
      </c>
      <c r="O3148" s="23" t="s">
        <v>265</v>
      </c>
      <c r="P3148" s="23" t="s">
        <v>3469</v>
      </c>
      <c r="Q3148" s="23" t="s">
        <v>3473</v>
      </c>
      <c r="R3148" s="23" t="str">
        <f t="shared" si="395"/>
        <v>OK-Canadian-12N-9W-12</v>
      </c>
      <c r="S3148" s="23" t="str">
        <f t="shared" si="392"/>
        <v>12N-9W-12</v>
      </c>
      <c r="T3148" s="23" t="str">
        <f t="shared" si="393"/>
        <v>12</v>
      </c>
      <c r="U3148" s="23" t="str">
        <f t="shared" si="396"/>
        <v>N</v>
      </c>
      <c r="V3148" s="23" t="str">
        <f t="shared" si="394"/>
        <v>9</v>
      </c>
      <c r="W3148" s="23" t="str">
        <f t="shared" si="397"/>
        <v>W</v>
      </c>
      <c r="X3148" s="23" t="str">
        <f t="shared" si="398"/>
        <v>OK</v>
      </c>
      <c r="Y3148" s="184" t="str">
        <f t="shared" si="399"/>
        <v>L0010211</v>
      </c>
      <c r="Z3148" s="28"/>
      <c r="AA3148" s="28"/>
      <c r="AB3148" s="8"/>
    </row>
    <row r="3149" spans="1:28" ht="15">
      <c r="A3149" s="23" t="s">
        <v>9570</v>
      </c>
      <c r="B3149" s="23" t="s">
        <v>13</v>
      </c>
      <c r="C3149" s="2" t="s">
        <v>14</v>
      </c>
      <c r="D3149" s="23" t="s">
        <v>3257</v>
      </c>
      <c r="E3149" s="23" t="s">
        <v>201</v>
      </c>
      <c r="F3149" s="23" t="s">
        <v>15</v>
      </c>
      <c r="G3149" s="23" t="s">
        <v>3477</v>
      </c>
      <c r="H3149" s="23" t="s">
        <v>3546</v>
      </c>
      <c r="I3149" s="2" t="s">
        <v>16</v>
      </c>
      <c r="J3149" s="81">
        <v>72.3</v>
      </c>
      <c r="K3149" s="76">
        <v>4.4650099999999998E-2</v>
      </c>
      <c r="L3149" s="80">
        <v>0.2</v>
      </c>
      <c r="M3149" s="82">
        <v>43507</v>
      </c>
      <c r="N3149" s="96" t="s">
        <v>6397</v>
      </c>
      <c r="O3149" s="23" t="s">
        <v>265</v>
      </c>
      <c r="P3149" s="23" t="s">
        <v>3469</v>
      </c>
      <c r="Q3149" s="23" t="s">
        <v>3473</v>
      </c>
      <c r="R3149" s="23" t="str">
        <f t="shared" si="395"/>
        <v>OK-Canadian-12N-9W-12</v>
      </c>
      <c r="S3149" s="23" t="str">
        <f t="shared" si="392"/>
        <v>12N-9W-12</v>
      </c>
      <c r="T3149" s="23" t="str">
        <f t="shared" si="393"/>
        <v>12</v>
      </c>
      <c r="U3149" s="23" t="str">
        <f t="shared" si="396"/>
        <v>N</v>
      </c>
      <c r="V3149" s="23" t="str">
        <f t="shared" si="394"/>
        <v>9</v>
      </c>
      <c r="W3149" s="23" t="str">
        <f t="shared" si="397"/>
        <v>W</v>
      </c>
      <c r="X3149" s="23" t="str">
        <f t="shared" si="398"/>
        <v>OK</v>
      </c>
      <c r="Y3149" s="184" t="str">
        <f t="shared" si="399"/>
        <v>L0010212</v>
      </c>
      <c r="Z3149" s="28"/>
      <c r="AA3149" s="28"/>
      <c r="AB3149" s="8"/>
    </row>
    <row r="3150" spans="1:28" ht="15">
      <c r="A3150" s="2" t="s">
        <v>9571</v>
      </c>
      <c r="B3150" s="23" t="s">
        <v>13</v>
      </c>
      <c r="C3150" s="2" t="s">
        <v>14</v>
      </c>
      <c r="D3150" s="23" t="s">
        <v>3258</v>
      </c>
      <c r="E3150" s="23" t="s">
        <v>2404</v>
      </c>
      <c r="F3150" s="23" t="s">
        <v>15</v>
      </c>
      <c r="G3150" s="23" t="s">
        <v>3477</v>
      </c>
      <c r="H3150" s="2" t="s">
        <v>3480</v>
      </c>
      <c r="I3150" s="2" t="s">
        <v>3463</v>
      </c>
      <c r="J3150" s="81">
        <v>39.17</v>
      </c>
      <c r="K3150" s="76">
        <v>1.171875</v>
      </c>
      <c r="L3150" s="80">
        <v>0.2</v>
      </c>
      <c r="M3150" s="78">
        <v>43073</v>
      </c>
      <c r="N3150" s="96" t="s">
        <v>4397</v>
      </c>
      <c r="O3150" s="23" t="s">
        <v>863</v>
      </c>
      <c r="P3150" s="23" t="s">
        <v>3469</v>
      </c>
      <c r="Q3150" s="23" t="s">
        <v>3471</v>
      </c>
      <c r="R3150" s="23" t="str">
        <f t="shared" si="395"/>
        <v>OK-Canadian-12N-7W-21</v>
      </c>
      <c r="S3150" s="23" t="str">
        <f t="shared" si="392"/>
        <v>12N-7W-21</v>
      </c>
      <c r="T3150" s="23" t="str">
        <f t="shared" si="393"/>
        <v>12</v>
      </c>
      <c r="U3150" s="23" t="str">
        <f t="shared" si="396"/>
        <v>N</v>
      </c>
      <c r="V3150" s="23" t="str">
        <f t="shared" si="394"/>
        <v>7</v>
      </c>
      <c r="W3150" s="23" t="str">
        <f t="shared" si="397"/>
        <v>W</v>
      </c>
      <c r="X3150" s="23" t="str">
        <f t="shared" si="398"/>
        <v>OK</v>
      </c>
      <c r="Y3150" s="184" t="str">
        <f t="shared" si="399"/>
        <v>L0010213</v>
      </c>
      <c r="Z3150" s="28"/>
      <c r="AA3150" s="28"/>
      <c r="AB3150" s="8"/>
    </row>
    <row r="3151" spans="1:28" ht="15">
      <c r="A3151" s="2" t="s">
        <v>9572</v>
      </c>
      <c r="B3151" s="23" t="s">
        <v>13</v>
      </c>
      <c r="C3151" s="2" t="s">
        <v>14</v>
      </c>
      <c r="D3151" s="23" t="s">
        <v>3259</v>
      </c>
      <c r="E3151" s="23" t="s">
        <v>1274</v>
      </c>
      <c r="F3151" s="23" t="s">
        <v>15</v>
      </c>
      <c r="G3151" s="23" t="s">
        <v>3477</v>
      </c>
      <c r="H3151" s="23" t="s">
        <v>3547</v>
      </c>
      <c r="I3151" s="2" t="s">
        <v>16</v>
      </c>
      <c r="J3151" s="81">
        <v>5.0999999999999996</v>
      </c>
      <c r="K3151" s="76">
        <v>0.3125</v>
      </c>
      <c r="L3151" s="80">
        <v>0.2</v>
      </c>
      <c r="M3151" s="82">
        <v>42748</v>
      </c>
      <c r="N3151" s="96" t="s">
        <v>4398</v>
      </c>
      <c r="O3151" s="23" t="s">
        <v>119</v>
      </c>
      <c r="P3151" s="23" t="s">
        <v>3469</v>
      </c>
      <c r="Q3151" s="23" t="s">
        <v>3473</v>
      </c>
      <c r="R3151" s="23" t="str">
        <f t="shared" si="395"/>
        <v>OK-Canadian-12N-9W-13</v>
      </c>
      <c r="S3151" s="23" t="str">
        <f t="shared" si="392"/>
        <v>12N-9W-13</v>
      </c>
      <c r="T3151" s="23" t="str">
        <f t="shared" si="393"/>
        <v>12</v>
      </c>
      <c r="U3151" s="23" t="str">
        <f t="shared" si="396"/>
        <v>N</v>
      </c>
      <c r="V3151" s="23" t="str">
        <f t="shared" si="394"/>
        <v>9</v>
      </c>
      <c r="W3151" s="23" t="str">
        <f t="shared" si="397"/>
        <v>W</v>
      </c>
      <c r="X3151" s="23" t="str">
        <f t="shared" si="398"/>
        <v>OK</v>
      </c>
      <c r="Y3151" s="184" t="str">
        <f t="shared" si="399"/>
        <v>L0010214</v>
      </c>
      <c r="Z3151" s="28"/>
      <c r="AA3151" s="28"/>
      <c r="AB3151" s="8"/>
    </row>
    <row r="3152" spans="1:28" ht="15">
      <c r="A3152" s="23" t="s">
        <v>9573</v>
      </c>
      <c r="B3152" s="23" t="s">
        <v>13</v>
      </c>
      <c r="C3152" s="2" t="s">
        <v>14</v>
      </c>
      <c r="D3152" s="23" t="s">
        <v>3260</v>
      </c>
      <c r="E3152" s="2" t="s">
        <v>774</v>
      </c>
      <c r="F3152" s="23" t="s">
        <v>15</v>
      </c>
      <c r="G3152" s="23" t="s">
        <v>3477</v>
      </c>
      <c r="H3152" s="23" t="s">
        <v>3546</v>
      </c>
      <c r="I3152" s="2" t="s">
        <v>16</v>
      </c>
      <c r="J3152" s="81">
        <v>80.56</v>
      </c>
      <c r="K3152" s="76">
        <v>0.13395000000000001</v>
      </c>
      <c r="L3152" s="80">
        <v>0.1875</v>
      </c>
      <c r="M3152" s="82">
        <v>43096</v>
      </c>
      <c r="N3152" s="96" t="s">
        <v>4186</v>
      </c>
      <c r="O3152" s="23" t="s">
        <v>265</v>
      </c>
      <c r="P3152" s="23" t="s">
        <v>3469</v>
      </c>
      <c r="Q3152" s="23" t="s">
        <v>3473</v>
      </c>
      <c r="R3152" s="23" t="str">
        <f t="shared" si="395"/>
        <v>OK-Canadian-12N-9W-12</v>
      </c>
      <c r="S3152" s="23" t="str">
        <f t="shared" si="392"/>
        <v>12N-9W-12</v>
      </c>
      <c r="T3152" s="23" t="str">
        <f t="shared" si="393"/>
        <v>12</v>
      </c>
      <c r="U3152" s="23" t="str">
        <f t="shared" si="396"/>
        <v>N</v>
      </c>
      <c r="V3152" s="23" t="str">
        <f t="shared" si="394"/>
        <v>9</v>
      </c>
      <c r="W3152" s="23" t="str">
        <f t="shared" si="397"/>
        <v>W</v>
      </c>
      <c r="X3152" s="23" t="str">
        <f t="shared" si="398"/>
        <v>OK</v>
      </c>
      <c r="Y3152" s="184" t="str">
        <f t="shared" si="399"/>
        <v>L0010215</v>
      </c>
      <c r="Z3152" s="28"/>
      <c r="AA3152" s="28"/>
      <c r="AB3152" s="8"/>
    </row>
    <row r="3153" spans="1:28" ht="15">
      <c r="A3153" s="2" t="s">
        <v>9574</v>
      </c>
      <c r="B3153" s="23" t="s">
        <v>13</v>
      </c>
      <c r="C3153" s="2" t="s">
        <v>14</v>
      </c>
      <c r="D3153" s="23" t="s">
        <v>3261</v>
      </c>
      <c r="E3153" s="23" t="s">
        <v>201</v>
      </c>
      <c r="F3153" s="23" t="s">
        <v>15</v>
      </c>
      <c r="G3153" s="23" t="s">
        <v>3477</v>
      </c>
      <c r="H3153" s="23" t="s">
        <v>3546</v>
      </c>
      <c r="I3153" s="2" t="s">
        <v>16</v>
      </c>
      <c r="J3153" s="81">
        <v>81.510000000000005</v>
      </c>
      <c r="K3153" s="76">
        <v>0.13395000000000001</v>
      </c>
      <c r="L3153" s="80">
        <v>0.1875</v>
      </c>
      <c r="M3153" s="82">
        <v>43566</v>
      </c>
      <c r="N3153" s="96" t="s">
        <v>6398</v>
      </c>
      <c r="O3153" s="23" t="s">
        <v>265</v>
      </c>
      <c r="P3153" s="23" t="s">
        <v>3469</v>
      </c>
      <c r="Q3153" s="23" t="s">
        <v>3473</v>
      </c>
      <c r="R3153" s="23" t="str">
        <f t="shared" si="395"/>
        <v>OK-Canadian-12N-9W-12</v>
      </c>
      <c r="S3153" s="23" t="str">
        <f t="shared" si="392"/>
        <v>12N-9W-12</v>
      </c>
      <c r="T3153" s="23" t="str">
        <f t="shared" si="393"/>
        <v>12</v>
      </c>
      <c r="U3153" s="23" t="str">
        <f t="shared" si="396"/>
        <v>N</v>
      </c>
      <c r="V3153" s="23" t="str">
        <f t="shared" si="394"/>
        <v>9</v>
      </c>
      <c r="W3153" s="23" t="str">
        <f t="shared" si="397"/>
        <v>W</v>
      </c>
      <c r="X3153" s="23" t="str">
        <f t="shared" si="398"/>
        <v>OK</v>
      </c>
      <c r="Y3153" s="184" t="str">
        <f t="shared" si="399"/>
        <v>L0010216</v>
      </c>
      <c r="Z3153" s="28"/>
      <c r="AA3153" s="28"/>
      <c r="AB3153" s="8"/>
    </row>
    <row r="3154" spans="1:28" ht="15">
      <c r="A3154" s="2" t="s">
        <v>9575</v>
      </c>
      <c r="B3154" s="23" t="s">
        <v>13</v>
      </c>
      <c r="C3154" s="2" t="s">
        <v>14</v>
      </c>
      <c r="D3154" s="23" t="s">
        <v>3262</v>
      </c>
      <c r="E3154" s="23" t="s">
        <v>2692</v>
      </c>
      <c r="F3154" s="23" t="s">
        <v>15</v>
      </c>
      <c r="G3154" s="23" t="s">
        <v>3477</v>
      </c>
      <c r="H3154" s="23" t="s">
        <v>3546</v>
      </c>
      <c r="I3154" s="2" t="s">
        <v>16</v>
      </c>
      <c r="J3154" s="81">
        <v>80.7</v>
      </c>
      <c r="K3154" s="76">
        <v>0.13395000000000001</v>
      </c>
      <c r="L3154" s="80">
        <v>0.1875</v>
      </c>
      <c r="M3154" s="78">
        <v>43086</v>
      </c>
      <c r="N3154" s="96" t="s">
        <v>6399</v>
      </c>
      <c r="O3154" s="23" t="s">
        <v>265</v>
      </c>
      <c r="P3154" s="23" t="s">
        <v>3469</v>
      </c>
      <c r="Q3154" s="23" t="s">
        <v>3473</v>
      </c>
      <c r="R3154" s="23" t="str">
        <f t="shared" si="395"/>
        <v>OK-Canadian-12N-9W-12</v>
      </c>
      <c r="S3154" s="23" t="str">
        <f t="shared" si="392"/>
        <v>12N-9W-12</v>
      </c>
      <c r="T3154" s="23" t="str">
        <f t="shared" si="393"/>
        <v>12</v>
      </c>
      <c r="U3154" s="23" t="str">
        <f t="shared" si="396"/>
        <v>N</v>
      </c>
      <c r="V3154" s="23" t="str">
        <f t="shared" si="394"/>
        <v>9</v>
      </c>
      <c r="W3154" s="23" t="str">
        <f t="shared" si="397"/>
        <v>W</v>
      </c>
      <c r="X3154" s="23" t="str">
        <f t="shared" si="398"/>
        <v>OK</v>
      </c>
      <c r="Y3154" s="184" t="str">
        <f t="shared" si="399"/>
        <v>L0010217</v>
      </c>
      <c r="Z3154" s="28"/>
      <c r="AA3154" s="28"/>
      <c r="AB3154" s="8"/>
    </row>
    <row r="3155" spans="1:28" ht="15">
      <c r="A3155" s="23" t="s">
        <v>9576</v>
      </c>
      <c r="B3155" s="23" t="s">
        <v>13</v>
      </c>
      <c r="C3155" s="2" t="s">
        <v>14</v>
      </c>
      <c r="D3155" s="23" t="s">
        <v>3263</v>
      </c>
      <c r="E3155" s="23" t="s">
        <v>2404</v>
      </c>
      <c r="F3155" s="23" t="s">
        <v>15</v>
      </c>
      <c r="G3155" s="23" t="s">
        <v>3479</v>
      </c>
      <c r="H3155" s="23" t="s">
        <v>3541</v>
      </c>
      <c r="I3155" s="2" t="s">
        <v>16</v>
      </c>
      <c r="J3155" s="81">
        <v>64.63</v>
      </c>
      <c r="K3155" s="76">
        <v>2.589E-2</v>
      </c>
      <c r="L3155" s="80">
        <v>0.1875</v>
      </c>
      <c r="M3155" s="82">
        <v>41916</v>
      </c>
      <c r="N3155" s="96" t="s">
        <v>6400</v>
      </c>
      <c r="O3155" s="23" t="s">
        <v>218</v>
      </c>
      <c r="P3155" s="23" t="s">
        <v>3469</v>
      </c>
      <c r="Q3155" s="23" t="s">
        <v>3473</v>
      </c>
      <c r="R3155" s="23" t="str">
        <f t="shared" si="395"/>
        <v>OK-Noble-12N-9W-20</v>
      </c>
      <c r="S3155" s="23" t="str">
        <f t="shared" si="392"/>
        <v>12N-9W-20</v>
      </c>
      <c r="T3155" s="23" t="str">
        <f t="shared" si="393"/>
        <v>12</v>
      </c>
      <c r="U3155" s="23" t="str">
        <f t="shared" si="396"/>
        <v>N</v>
      </c>
      <c r="V3155" s="23" t="str">
        <f t="shared" si="394"/>
        <v>9</v>
      </c>
      <c r="W3155" s="23" t="str">
        <f t="shared" si="397"/>
        <v>W</v>
      </c>
      <c r="X3155" s="23" t="str">
        <f t="shared" si="398"/>
        <v>OK</v>
      </c>
      <c r="Y3155" s="184" t="str">
        <f t="shared" si="399"/>
        <v>L0010218</v>
      </c>
      <c r="Z3155" s="28"/>
      <c r="AA3155" s="28"/>
      <c r="AB3155" s="8"/>
    </row>
    <row r="3156" spans="1:28" ht="15">
      <c r="A3156" s="2" t="s">
        <v>9577</v>
      </c>
      <c r="B3156" s="23" t="s">
        <v>13</v>
      </c>
      <c r="C3156" s="2" t="s">
        <v>14</v>
      </c>
      <c r="D3156" s="23" t="s">
        <v>3264</v>
      </c>
      <c r="E3156" s="23" t="s">
        <v>3063</v>
      </c>
      <c r="F3156" s="23" t="s">
        <v>15</v>
      </c>
      <c r="G3156" s="23" t="s">
        <v>3477</v>
      </c>
      <c r="H3156" s="23" t="s">
        <v>3546</v>
      </c>
      <c r="I3156" s="2" t="s">
        <v>16</v>
      </c>
      <c r="J3156" s="81">
        <v>38.01</v>
      </c>
      <c r="K3156" s="76">
        <v>0.27779999999999999</v>
      </c>
      <c r="L3156" s="80">
        <v>0.1875</v>
      </c>
      <c r="M3156" s="82">
        <v>42990</v>
      </c>
      <c r="N3156" s="96" t="s">
        <v>6401</v>
      </c>
      <c r="O3156" s="23" t="s">
        <v>221</v>
      </c>
      <c r="P3156" s="23" t="s">
        <v>3469</v>
      </c>
      <c r="Q3156" s="23" t="s">
        <v>3473</v>
      </c>
      <c r="R3156" s="23" t="str">
        <f t="shared" si="395"/>
        <v>OK-Canadian-12N-9W-1</v>
      </c>
      <c r="S3156" s="23" t="str">
        <f t="shared" si="392"/>
        <v>12N-9W-1</v>
      </c>
      <c r="T3156" s="23" t="str">
        <f t="shared" si="393"/>
        <v>12</v>
      </c>
      <c r="U3156" s="23" t="str">
        <f t="shared" si="396"/>
        <v>N</v>
      </c>
      <c r="V3156" s="23" t="str">
        <f t="shared" si="394"/>
        <v>9</v>
      </c>
      <c r="W3156" s="23" t="str">
        <f t="shared" si="397"/>
        <v>W</v>
      </c>
      <c r="X3156" s="23" t="str">
        <f t="shared" si="398"/>
        <v>OK</v>
      </c>
      <c r="Y3156" s="184" t="str">
        <f t="shared" si="399"/>
        <v>L0010219</v>
      </c>
      <c r="Z3156" s="28"/>
      <c r="AA3156" s="28"/>
      <c r="AB3156" s="8"/>
    </row>
    <row r="3157" spans="1:28" ht="15">
      <c r="A3157" s="2" t="s">
        <v>9578</v>
      </c>
      <c r="B3157" s="23" t="s">
        <v>13</v>
      </c>
      <c r="C3157" s="2" t="s">
        <v>14</v>
      </c>
      <c r="D3157" s="23" t="s">
        <v>3265</v>
      </c>
      <c r="E3157" s="23" t="s">
        <v>2552</v>
      </c>
      <c r="F3157" s="23" t="s">
        <v>15</v>
      </c>
      <c r="G3157" s="23" t="s">
        <v>3477</v>
      </c>
      <c r="H3157" s="23" t="s">
        <v>3541</v>
      </c>
      <c r="I3157" s="2" t="s">
        <v>16</v>
      </c>
      <c r="J3157" s="81">
        <v>154.22999999999999</v>
      </c>
      <c r="K3157" s="76">
        <v>0.55555560000000004</v>
      </c>
      <c r="L3157" s="80">
        <v>0.2</v>
      </c>
      <c r="M3157" s="82">
        <v>42259</v>
      </c>
      <c r="N3157" s="96" t="s">
        <v>6402</v>
      </c>
      <c r="O3157" s="23" t="s">
        <v>218</v>
      </c>
      <c r="P3157" s="23" t="s">
        <v>3469</v>
      </c>
      <c r="Q3157" s="23" t="s">
        <v>3473</v>
      </c>
      <c r="R3157" s="23" t="str">
        <f t="shared" si="395"/>
        <v>OK-Canadian-12N-9W-20</v>
      </c>
      <c r="S3157" s="23" t="str">
        <f t="shared" si="392"/>
        <v>12N-9W-20</v>
      </c>
      <c r="T3157" s="23" t="str">
        <f t="shared" si="393"/>
        <v>12</v>
      </c>
      <c r="U3157" s="23" t="str">
        <f t="shared" si="396"/>
        <v>N</v>
      </c>
      <c r="V3157" s="23" t="str">
        <f t="shared" si="394"/>
        <v>9</v>
      </c>
      <c r="W3157" s="23" t="str">
        <f t="shared" si="397"/>
        <v>W</v>
      </c>
      <c r="X3157" s="23" t="str">
        <f t="shared" si="398"/>
        <v>OK</v>
      </c>
      <c r="Y3157" s="184" t="str">
        <f t="shared" si="399"/>
        <v>L0010220</v>
      </c>
      <c r="Z3157" s="28"/>
      <c r="AA3157" s="28"/>
      <c r="AB3157" s="8"/>
    </row>
    <row r="3158" spans="1:28" ht="15">
      <c r="A3158" s="23" t="s">
        <v>9579</v>
      </c>
      <c r="B3158" s="23" t="s">
        <v>13</v>
      </c>
      <c r="C3158" s="2" t="s">
        <v>14</v>
      </c>
      <c r="D3158" s="23" t="s">
        <v>3266</v>
      </c>
      <c r="E3158" s="2" t="s">
        <v>1100</v>
      </c>
      <c r="F3158" s="23" t="s">
        <v>15</v>
      </c>
      <c r="G3158" s="23" t="s">
        <v>3479</v>
      </c>
      <c r="H3158" s="23" t="s">
        <v>3541</v>
      </c>
      <c r="I3158" s="2" t="s">
        <v>16</v>
      </c>
      <c r="J3158" s="81">
        <v>1.88</v>
      </c>
      <c r="K3158" s="76">
        <v>1.0208E-2</v>
      </c>
      <c r="L3158" s="80">
        <v>0.1875</v>
      </c>
      <c r="M3158" s="78">
        <v>43538</v>
      </c>
      <c r="N3158" s="96" t="s">
        <v>4972</v>
      </c>
      <c r="O3158" s="23" t="s">
        <v>218</v>
      </c>
      <c r="P3158" s="23" t="s">
        <v>3469</v>
      </c>
      <c r="Q3158" s="23" t="s">
        <v>3473</v>
      </c>
      <c r="R3158" s="23" t="str">
        <f t="shared" si="395"/>
        <v>OK-Noble-12N-9W-20</v>
      </c>
      <c r="S3158" s="23" t="str">
        <f t="shared" si="392"/>
        <v>12N-9W-20</v>
      </c>
      <c r="T3158" s="23" t="str">
        <f t="shared" si="393"/>
        <v>12</v>
      </c>
      <c r="U3158" s="23" t="str">
        <f t="shared" si="396"/>
        <v>N</v>
      </c>
      <c r="V3158" s="23" t="str">
        <f t="shared" si="394"/>
        <v>9</v>
      </c>
      <c r="W3158" s="23" t="str">
        <f t="shared" si="397"/>
        <v>W</v>
      </c>
      <c r="X3158" s="23" t="str">
        <f t="shared" si="398"/>
        <v>OK</v>
      </c>
      <c r="Y3158" s="184" t="str">
        <f t="shared" si="399"/>
        <v>L0010221</v>
      </c>
      <c r="Z3158" s="28"/>
      <c r="AA3158" s="28"/>
      <c r="AB3158" s="8"/>
    </row>
    <row r="3159" spans="1:28" ht="15">
      <c r="A3159" s="2" t="s">
        <v>9580</v>
      </c>
      <c r="B3159" s="23" t="s">
        <v>13</v>
      </c>
      <c r="C3159" s="2" t="s">
        <v>14</v>
      </c>
      <c r="D3159" s="23" t="s">
        <v>3267</v>
      </c>
      <c r="E3159" s="2" t="s">
        <v>354</v>
      </c>
      <c r="F3159" s="23" t="s">
        <v>15</v>
      </c>
      <c r="G3159" s="23" t="s">
        <v>3479</v>
      </c>
      <c r="H3159" s="23" t="s">
        <v>3541</v>
      </c>
      <c r="I3159" s="2" t="s">
        <v>16</v>
      </c>
      <c r="J3159" s="81">
        <v>2.04</v>
      </c>
      <c r="K3159" s="76">
        <v>4.0833300000000003E-2</v>
      </c>
      <c r="L3159" s="80">
        <v>0.1875</v>
      </c>
      <c r="M3159" s="82">
        <v>43534</v>
      </c>
      <c r="N3159" s="96" t="s">
        <v>4973</v>
      </c>
      <c r="O3159" s="23" t="s">
        <v>218</v>
      </c>
      <c r="P3159" s="23" t="s">
        <v>3469</v>
      </c>
      <c r="Q3159" s="23" t="s">
        <v>3473</v>
      </c>
      <c r="R3159" s="23" t="str">
        <f t="shared" si="395"/>
        <v>OK-Noble-12N-9W-20</v>
      </c>
      <c r="S3159" s="23" t="str">
        <f t="shared" si="392"/>
        <v>12N-9W-20</v>
      </c>
      <c r="T3159" s="23" t="str">
        <f t="shared" si="393"/>
        <v>12</v>
      </c>
      <c r="U3159" s="23" t="str">
        <f t="shared" si="396"/>
        <v>N</v>
      </c>
      <c r="V3159" s="23" t="str">
        <f t="shared" si="394"/>
        <v>9</v>
      </c>
      <c r="W3159" s="23" t="str">
        <f t="shared" si="397"/>
        <v>W</v>
      </c>
      <c r="X3159" s="23" t="str">
        <f t="shared" si="398"/>
        <v>OK</v>
      </c>
      <c r="Y3159" s="184" t="str">
        <f t="shared" si="399"/>
        <v>L0010222</v>
      </c>
      <c r="Z3159" s="28"/>
      <c r="AA3159" s="28"/>
      <c r="AB3159" s="8"/>
    </row>
    <row r="3160" spans="1:28" ht="15">
      <c r="A3160" s="2" t="s">
        <v>9581</v>
      </c>
      <c r="B3160" s="23" t="s">
        <v>13</v>
      </c>
      <c r="C3160" s="2" t="s">
        <v>14</v>
      </c>
      <c r="D3160" s="23" t="s">
        <v>3268</v>
      </c>
      <c r="E3160" s="2" t="s">
        <v>1100</v>
      </c>
      <c r="F3160" s="23" t="s">
        <v>15</v>
      </c>
      <c r="G3160" s="23" t="s">
        <v>3479</v>
      </c>
      <c r="H3160" s="23" t="s">
        <v>3541</v>
      </c>
      <c r="I3160" s="2" t="s">
        <v>16</v>
      </c>
      <c r="J3160" s="81">
        <v>2.04</v>
      </c>
      <c r="K3160" s="76">
        <v>0.357292</v>
      </c>
      <c r="L3160" s="80">
        <v>0.1875</v>
      </c>
      <c r="M3160" s="82">
        <v>43548</v>
      </c>
      <c r="N3160" s="96" t="s">
        <v>4974</v>
      </c>
      <c r="O3160" s="23" t="s">
        <v>218</v>
      </c>
      <c r="P3160" s="23" t="s">
        <v>3469</v>
      </c>
      <c r="Q3160" s="23" t="s">
        <v>3473</v>
      </c>
      <c r="R3160" s="23" t="str">
        <f t="shared" si="395"/>
        <v>OK-Noble-12N-9W-20</v>
      </c>
      <c r="S3160" s="23" t="str">
        <f t="shared" si="392"/>
        <v>12N-9W-20</v>
      </c>
      <c r="T3160" s="23" t="str">
        <f t="shared" si="393"/>
        <v>12</v>
      </c>
      <c r="U3160" s="23" t="str">
        <f t="shared" si="396"/>
        <v>N</v>
      </c>
      <c r="V3160" s="23" t="str">
        <f t="shared" si="394"/>
        <v>9</v>
      </c>
      <c r="W3160" s="23" t="str">
        <f t="shared" si="397"/>
        <v>W</v>
      </c>
      <c r="X3160" s="23" t="str">
        <f t="shared" si="398"/>
        <v>OK</v>
      </c>
      <c r="Y3160" s="184" t="str">
        <f t="shared" si="399"/>
        <v>L0010223</v>
      </c>
      <c r="Z3160" s="28"/>
      <c r="AA3160" s="28"/>
      <c r="AB3160" s="8"/>
    </row>
    <row r="3161" spans="1:28" ht="15">
      <c r="A3161" s="23" t="s">
        <v>9582</v>
      </c>
      <c r="B3161" s="23" t="s">
        <v>13</v>
      </c>
      <c r="C3161" s="2" t="s">
        <v>14</v>
      </c>
      <c r="D3161" s="23" t="s">
        <v>3269</v>
      </c>
      <c r="E3161" s="23" t="s">
        <v>201</v>
      </c>
      <c r="F3161" s="23" t="s">
        <v>15</v>
      </c>
      <c r="G3161" s="23" t="s">
        <v>3479</v>
      </c>
      <c r="H3161" s="23" t="s">
        <v>3541</v>
      </c>
      <c r="I3161" s="2" t="s">
        <v>16</v>
      </c>
      <c r="J3161" s="81">
        <v>2</v>
      </c>
      <c r="K3161" s="76">
        <v>0.71458299999999997</v>
      </c>
      <c r="L3161" s="80">
        <v>0.1875</v>
      </c>
      <c r="M3161" s="78">
        <v>41018</v>
      </c>
      <c r="N3161" s="96" t="s">
        <v>4975</v>
      </c>
      <c r="O3161" s="23" t="s">
        <v>218</v>
      </c>
      <c r="P3161" s="23" t="s">
        <v>3469</v>
      </c>
      <c r="Q3161" s="23" t="s">
        <v>3473</v>
      </c>
      <c r="R3161" s="23" t="str">
        <f t="shared" si="395"/>
        <v>OK-Noble-12N-9W-20</v>
      </c>
      <c r="S3161" s="23" t="str">
        <f t="shared" si="392"/>
        <v>12N-9W-20</v>
      </c>
      <c r="T3161" s="23" t="str">
        <f t="shared" si="393"/>
        <v>12</v>
      </c>
      <c r="U3161" s="23" t="str">
        <f t="shared" si="396"/>
        <v>N</v>
      </c>
      <c r="V3161" s="23" t="str">
        <f t="shared" si="394"/>
        <v>9</v>
      </c>
      <c r="W3161" s="23" t="str">
        <f t="shared" si="397"/>
        <v>W</v>
      </c>
      <c r="X3161" s="23" t="str">
        <f t="shared" si="398"/>
        <v>OK</v>
      </c>
      <c r="Y3161" s="184" t="str">
        <f t="shared" si="399"/>
        <v>L0010224</v>
      </c>
      <c r="Z3161" s="28"/>
      <c r="AA3161" s="28"/>
      <c r="AB3161" s="8"/>
    </row>
    <row r="3162" spans="1:28" ht="15">
      <c r="A3162" s="2" t="s">
        <v>9583</v>
      </c>
      <c r="B3162" s="23" t="s">
        <v>13</v>
      </c>
      <c r="C3162" s="2" t="s">
        <v>14</v>
      </c>
      <c r="D3162" s="23" t="s">
        <v>3270</v>
      </c>
      <c r="E3162" s="23" t="s">
        <v>2692</v>
      </c>
      <c r="F3162" s="23" t="s">
        <v>15</v>
      </c>
      <c r="G3162" s="23" t="s">
        <v>3479</v>
      </c>
      <c r="H3162" s="23" t="s">
        <v>3541</v>
      </c>
      <c r="I3162" s="2" t="s">
        <v>16</v>
      </c>
      <c r="J3162" s="81">
        <v>2.0699999999999998</v>
      </c>
      <c r="K3162" s="76">
        <v>0.357292</v>
      </c>
      <c r="L3162" s="80">
        <v>0.1875</v>
      </c>
      <c r="M3162" s="78">
        <v>43538</v>
      </c>
      <c r="N3162" s="96" t="s">
        <v>4976</v>
      </c>
      <c r="O3162" s="23" t="s">
        <v>218</v>
      </c>
      <c r="P3162" s="23" t="s">
        <v>3469</v>
      </c>
      <c r="Q3162" s="23" t="s">
        <v>3473</v>
      </c>
      <c r="R3162" s="23" t="str">
        <f t="shared" si="395"/>
        <v>OK-Noble-12N-9W-20</v>
      </c>
      <c r="S3162" s="23" t="str">
        <f t="shared" si="392"/>
        <v>12N-9W-20</v>
      </c>
      <c r="T3162" s="23" t="str">
        <f t="shared" si="393"/>
        <v>12</v>
      </c>
      <c r="U3162" s="23" t="str">
        <f t="shared" si="396"/>
        <v>N</v>
      </c>
      <c r="V3162" s="23" t="str">
        <f t="shared" si="394"/>
        <v>9</v>
      </c>
      <c r="W3162" s="23" t="str">
        <f t="shared" si="397"/>
        <v>W</v>
      </c>
      <c r="X3162" s="23" t="str">
        <f t="shared" si="398"/>
        <v>OK</v>
      </c>
      <c r="Y3162" s="184" t="str">
        <f t="shared" si="399"/>
        <v>L0010225</v>
      </c>
      <c r="Z3162" s="28"/>
      <c r="AA3162" s="28"/>
      <c r="AB3162" s="8"/>
    </row>
    <row r="3163" spans="1:28" ht="15">
      <c r="A3163" s="2" t="s">
        <v>9584</v>
      </c>
      <c r="B3163" s="23" t="s">
        <v>13</v>
      </c>
      <c r="C3163" s="2" t="s">
        <v>14</v>
      </c>
      <c r="D3163" s="23" t="s">
        <v>3271</v>
      </c>
      <c r="E3163" s="23" t="s">
        <v>3126</v>
      </c>
      <c r="F3163" s="23" t="s">
        <v>15</v>
      </c>
      <c r="G3163" s="23" t="s">
        <v>3479</v>
      </c>
      <c r="H3163" s="23" t="s">
        <v>3541</v>
      </c>
      <c r="I3163" s="2" t="s">
        <v>16</v>
      </c>
      <c r="J3163" s="81">
        <v>1.84</v>
      </c>
      <c r="K3163" s="76">
        <v>0.18375</v>
      </c>
      <c r="L3163" s="80">
        <v>0.1875</v>
      </c>
      <c r="M3163" s="82">
        <v>43534</v>
      </c>
      <c r="N3163" s="96" t="s">
        <v>4977</v>
      </c>
      <c r="O3163" s="23" t="s">
        <v>218</v>
      </c>
      <c r="P3163" s="23" t="s">
        <v>3469</v>
      </c>
      <c r="Q3163" s="23" t="s">
        <v>3473</v>
      </c>
      <c r="R3163" s="23" t="str">
        <f t="shared" si="395"/>
        <v>OK-Noble-12N-9W-20</v>
      </c>
      <c r="S3163" s="23" t="str">
        <f t="shared" si="392"/>
        <v>12N-9W-20</v>
      </c>
      <c r="T3163" s="23" t="str">
        <f t="shared" si="393"/>
        <v>12</v>
      </c>
      <c r="U3163" s="23" t="str">
        <f t="shared" si="396"/>
        <v>N</v>
      </c>
      <c r="V3163" s="23" t="str">
        <f t="shared" si="394"/>
        <v>9</v>
      </c>
      <c r="W3163" s="23" t="str">
        <f t="shared" si="397"/>
        <v>W</v>
      </c>
      <c r="X3163" s="23" t="str">
        <f t="shared" si="398"/>
        <v>OK</v>
      </c>
      <c r="Y3163" s="184" t="str">
        <f t="shared" si="399"/>
        <v>L0010226</v>
      </c>
      <c r="Z3163" s="28"/>
      <c r="AA3163" s="28"/>
      <c r="AB3163" s="8"/>
    </row>
    <row r="3164" spans="1:28" ht="15">
      <c r="A3164" s="23" t="s">
        <v>9585</v>
      </c>
      <c r="B3164" s="23" t="s">
        <v>13</v>
      </c>
      <c r="C3164" s="2" t="s">
        <v>14</v>
      </c>
      <c r="D3164" s="23" t="s">
        <v>3272</v>
      </c>
      <c r="E3164" s="23" t="s">
        <v>1777</v>
      </c>
      <c r="F3164" s="23" t="s">
        <v>15</v>
      </c>
      <c r="G3164" s="23" t="s">
        <v>3479</v>
      </c>
      <c r="H3164" s="23" t="s">
        <v>3541</v>
      </c>
      <c r="I3164" s="2" t="s">
        <v>16</v>
      </c>
      <c r="J3164" s="81">
        <v>2.12</v>
      </c>
      <c r="K3164" s="76">
        <v>1.0208E-2</v>
      </c>
      <c r="L3164" s="80">
        <v>0.1875</v>
      </c>
      <c r="M3164" s="82">
        <v>43548</v>
      </c>
      <c r="N3164" s="96" t="s">
        <v>4978</v>
      </c>
      <c r="O3164" s="23" t="s">
        <v>218</v>
      </c>
      <c r="P3164" s="23" t="s">
        <v>3469</v>
      </c>
      <c r="Q3164" s="23" t="s">
        <v>3473</v>
      </c>
      <c r="R3164" s="23" t="str">
        <f t="shared" si="395"/>
        <v>OK-Noble-12N-9W-20</v>
      </c>
      <c r="S3164" s="23" t="str">
        <f t="shared" si="392"/>
        <v>12N-9W-20</v>
      </c>
      <c r="T3164" s="23" t="str">
        <f t="shared" si="393"/>
        <v>12</v>
      </c>
      <c r="U3164" s="23" t="str">
        <f t="shared" si="396"/>
        <v>N</v>
      </c>
      <c r="V3164" s="23" t="str">
        <f t="shared" si="394"/>
        <v>9</v>
      </c>
      <c r="W3164" s="23" t="str">
        <f t="shared" si="397"/>
        <v>W</v>
      </c>
      <c r="X3164" s="23" t="str">
        <f t="shared" si="398"/>
        <v>OK</v>
      </c>
      <c r="Y3164" s="184" t="str">
        <f t="shared" si="399"/>
        <v>L0010227</v>
      </c>
      <c r="Z3164" s="28"/>
      <c r="AA3164" s="28"/>
      <c r="AB3164" s="8"/>
    </row>
    <row r="3165" spans="1:28" ht="15">
      <c r="A3165" s="2" t="s">
        <v>9586</v>
      </c>
      <c r="B3165" s="23" t="s">
        <v>13</v>
      </c>
      <c r="C3165" s="2" t="s">
        <v>14</v>
      </c>
      <c r="D3165" s="23" t="s">
        <v>3273</v>
      </c>
      <c r="E3165" s="2" t="s">
        <v>122</v>
      </c>
      <c r="F3165" s="23" t="s">
        <v>15</v>
      </c>
      <c r="G3165" s="23" t="s">
        <v>3479</v>
      </c>
      <c r="H3165" s="23" t="s">
        <v>3541</v>
      </c>
      <c r="I3165" s="2" t="s">
        <v>16</v>
      </c>
      <c r="J3165" s="81">
        <v>2.1</v>
      </c>
      <c r="K3165" s="76">
        <v>7.1457999999999994E-2</v>
      </c>
      <c r="L3165" s="80">
        <v>0.1875</v>
      </c>
      <c r="M3165" s="78">
        <v>41018</v>
      </c>
      <c r="N3165" s="96" t="s">
        <v>4979</v>
      </c>
      <c r="O3165" s="23" t="s">
        <v>218</v>
      </c>
      <c r="P3165" s="23" t="s">
        <v>3469</v>
      </c>
      <c r="Q3165" s="23" t="s">
        <v>3473</v>
      </c>
      <c r="R3165" s="23" t="str">
        <f t="shared" si="395"/>
        <v>OK-Noble-12N-9W-20</v>
      </c>
      <c r="S3165" s="23" t="str">
        <f t="shared" si="392"/>
        <v>12N-9W-20</v>
      </c>
      <c r="T3165" s="23" t="str">
        <f t="shared" si="393"/>
        <v>12</v>
      </c>
      <c r="U3165" s="23" t="str">
        <f t="shared" si="396"/>
        <v>N</v>
      </c>
      <c r="V3165" s="23" t="str">
        <f t="shared" si="394"/>
        <v>9</v>
      </c>
      <c r="W3165" s="23" t="str">
        <f t="shared" si="397"/>
        <v>W</v>
      </c>
      <c r="X3165" s="23" t="str">
        <f t="shared" si="398"/>
        <v>OK</v>
      </c>
      <c r="Y3165" s="184" t="str">
        <f t="shared" si="399"/>
        <v>L0010228</v>
      </c>
      <c r="Z3165" s="28"/>
      <c r="AA3165" s="28"/>
      <c r="AB3165" s="8"/>
    </row>
    <row r="3166" spans="1:28" ht="15">
      <c r="A3166" s="2" t="s">
        <v>9587</v>
      </c>
      <c r="B3166" s="23" t="s">
        <v>13</v>
      </c>
      <c r="C3166" s="2" t="s">
        <v>14</v>
      </c>
      <c r="D3166" s="23" t="s">
        <v>3274</v>
      </c>
      <c r="E3166" s="2" t="s">
        <v>1177</v>
      </c>
      <c r="F3166" s="23" t="s">
        <v>15</v>
      </c>
      <c r="G3166" s="23" t="s">
        <v>3479</v>
      </c>
      <c r="H3166" s="23" t="s">
        <v>3541</v>
      </c>
      <c r="I3166" s="2" t="s">
        <v>16</v>
      </c>
      <c r="J3166" s="81">
        <v>2.0299999999999998</v>
      </c>
      <c r="K3166" s="76">
        <v>1.0208E-2</v>
      </c>
      <c r="L3166" s="80">
        <v>0.1875</v>
      </c>
      <c r="M3166" s="78">
        <v>43538</v>
      </c>
      <c r="N3166" s="96" t="s">
        <v>4980</v>
      </c>
      <c r="O3166" s="23" t="s">
        <v>218</v>
      </c>
      <c r="P3166" s="23" t="s">
        <v>3469</v>
      </c>
      <c r="Q3166" s="23" t="s">
        <v>3473</v>
      </c>
      <c r="R3166" s="23" t="str">
        <f t="shared" si="395"/>
        <v>OK-Noble-12N-9W-20</v>
      </c>
      <c r="S3166" s="23" t="str">
        <f t="shared" si="392"/>
        <v>12N-9W-20</v>
      </c>
      <c r="T3166" s="23" t="str">
        <f t="shared" si="393"/>
        <v>12</v>
      </c>
      <c r="U3166" s="23" t="str">
        <f t="shared" si="396"/>
        <v>N</v>
      </c>
      <c r="V3166" s="23" t="str">
        <f t="shared" si="394"/>
        <v>9</v>
      </c>
      <c r="W3166" s="23" t="str">
        <f t="shared" si="397"/>
        <v>W</v>
      </c>
      <c r="X3166" s="23" t="str">
        <f t="shared" si="398"/>
        <v>OK</v>
      </c>
      <c r="Y3166" s="184" t="str">
        <f t="shared" si="399"/>
        <v>L0010229</v>
      </c>
      <c r="Z3166" s="28"/>
      <c r="AA3166" s="28"/>
      <c r="AB3166" s="8"/>
    </row>
    <row r="3167" spans="1:28" ht="15">
      <c r="A3167" s="23" t="s">
        <v>9588</v>
      </c>
      <c r="B3167" s="23" t="s">
        <v>13</v>
      </c>
      <c r="C3167" s="2" t="s">
        <v>14</v>
      </c>
      <c r="D3167" s="23" t="s">
        <v>3275</v>
      </c>
      <c r="E3167" s="23" t="s">
        <v>3063</v>
      </c>
      <c r="F3167" s="23" t="s">
        <v>15</v>
      </c>
      <c r="G3167" s="23" t="s">
        <v>3479</v>
      </c>
      <c r="H3167" s="23" t="s">
        <v>3541</v>
      </c>
      <c r="I3167" s="2" t="s">
        <v>16</v>
      </c>
      <c r="J3167" s="81">
        <v>2.13</v>
      </c>
      <c r="K3167" s="76">
        <v>1.0208E-2</v>
      </c>
      <c r="L3167" s="80">
        <v>0.1875</v>
      </c>
      <c r="M3167" s="82">
        <v>43534</v>
      </c>
      <c r="N3167" s="96" t="s">
        <v>4981</v>
      </c>
      <c r="O3167" s="23" t="s">
        <v>218</v>
      </c>
      <c r="P3167" s="23" t="s">
        <v>3469</v>
      </c>
      <c r="Q3167" s="23" t="s">
        <v>3473</v>
      </c>
      <c r="R3167" s="23" t="str">
        <f t="shared" si="395"/>
        <v>OK-Noble-12N-9W-20</v>
      </c>
      <c r="S3167" s="23" t="str">
        <f t="shared" si="392"/>
        <v>12N-9W-20</v>
      </c>
      <c r="T3167" s="23" t="str">
        <f t="shared" si="393"/>
        <v>12</v>
      </c>
      <c r="U3167" s="23" t="str">
        <f t="shared" si="396"/>
        <v>N</v>
      </c>
      <c r="V3167" s="23" t="str">
        <f t="shared" si="394"/>
        <v>9</v>
      </c>
      <c r="W3167" s="23" t="str">
        <f t="shared" si="397"/>
        <v>W</v>
      </c>
      <c r="X3167" s="23" t="str">
        <f t="shared" si="398"/>
        <v>OK</v>
      </c>
      <c r="Y3167" s="184" t="str">
        <f t="shared" si="399"/>
        <v>L0010230</v>
      </c>
      <c r="Z3167" s="28"/>
      <c r="AA3167" s="28"/>
      <c r="AB3167" s="8"/>
    </row>
    <row r="3168" spans="1:28" ht="15">
      <c r="A3168" s="2" t="s">
        <v>9589</v>
      </c>
      <c r="B3168" s="23" t="s">
        <v>13</v>
      </c>
      <c r="C3168" s="2" t="s">
        <v>14</v>
      </c>
      <c r="D3168" s="23" t="s">
        <v>3276</v>
      </c>
      <c r="E3168" s="23" t="s">
        <v>2864</v>
      </c>
      <c r="F3168" s="23" t="s">
        <v>15</v>
      </c>
      <c r="G3168" s="23" t="s">
        <v>3479</v>
      </c>
      <c r="H3168" s="23" t="s">
        <v>3541</v>
      </c>
      <c r="I3168" s="2" t="s">
        <v>16</v>
      </c>
      <c r="J3168" s="81">
        <v>1.79</v>
      </c>
      <c r="K3168" s="76">
        <v>1.0208E-2</v>
      </c>
      <c r="L3168" s="80">
        <v>0.1875</v>
      </c>
      <c r="M3168" s="83">
        <v>43548</v>
      </c>
      <c r="N3168" s="96" t="s">
        <v>6403</v>
      </c>
      <c r="O3168" s="79" t="s">
        <v>218</v>
      </c>
      <c r="P3168" s="79" t="s">
        <v>3469</v>
      </c>
      <c r="Q3168" s="79" t="s">
        <v>3473</v>
      </c>
      <c r="R3168" s="23" t="str">
        <f t="shared" si="395"/>
        <v>OK-Noble-12N-9W-20</v>
      </c>
      <c r="S3168" s="23" t="str">
        <f t="shared" si="392"/>
        <v>12N-9W-20</v>
      </c>
      <c r="T3168" s="23" t="str">
        <f t="shared" si="393"/>
        <v>12</v>
      </c>
      <c r="U3168" s="23" t="str">
        <f t="shared" si="396"/>
        <v>N</v>
      </c>
      <c r="V3168" s="23" t="str">
        <f t="shared" si="394"/>
        <v>9</v>
      </c>
      <c r="W3168" s="23" t="str">
        <f t="shared" si="397"/>
        <v>W</v>
      </c>
      <c r="X3168" s="23" t="str">
        <f t="shared" si="398"/>
        <v>OK</v>
      </c>
      <c r="Y3168" s="184" t="str">
        <f t="shared" si="399"/>
        <v>L0010231</v>
      </c>
      <c r="Z3168" s="187"/>
      <c r="AA3168" s="187"/>
      <c r="AB3168" s="13"/>
    </row>
    <row r="3169" spans="1:28" ht="15">
      <c r="A3169" s="2" t="s">
        <v>9590</v>
      </c>
      <c r="B3169" s="23" t="s">
        <v>13</v>
      </c>
      <c r="C3169" s="2" t="s">
        <v>14</v>
      </c>
      <c r="D3169" s="23" t="s">
        <v>3277</v>
      </c>
      <c r="E3169" s="2" t="s">
        <v>215</v>
      </c>
      <c r="F3169" s="23" t="s">
        <v>15</v>
      </c>
      <c r="G3169" s="23" t="s">
        <v>3477</v>
      </c>
      <c r="H3169" s="23" t="s">
        <v>3543</v>
      </c>
      <c r="I3169" s="2" t="s">
        <v>16</v>
      </c>
      <c r="J3169" s="81">
        <v>38.86</v>
      </c>
      <c r="K3169" s="76">
        <v>0.75</v>
      </c>
      <c r="L3169" s="80">
        <v>0.2</v>
      </c>
      <c r="M3169" s="83">
        <v>43268</v>
      </c>
      <c r="N3169" s="105" t="s">
        <v>4399</v>
      </c>
      <c r="O3169" s="79" t="s">
        <v>216</v>
      </c>
      <c r="P3169" s="79" t="s">
        <v>3469</v>
      </c>
      <c r="Q3169" s="79" t="s">
        <v>3473</v>
      </c>
      <c r="R3169" s="23" t="str">
        <f t="shared" si="395"/>
        <v>OK-Canadian-12N-9W-25</v>
      </c>
      <c r="S3169" s="23" t="str">
        <f t="shared" si="392"/>
        <v>12N-9W-25</v>
      </c>
      <c r="T3169" s="23" t="str">
        <f t="shared" si="393"/>
        <v>12</v>
      </c>
      <c r="U3169" s="23" t="str">
        <f t="shared" si="396"/>
        <v>N</v>
      </c>
      <c r="V3169" s="23" t="str">
        <f t="shared" si="394"/>
        <v>9</v>
      </c>
      <c r="W3169" s="23" t="str">
        <f t="shared" si="397"/>
        <v>W</v>
      </c>
      <c r="X3169" s="23" t="str">
        <f t="shared" si="398"/>
        <v>OK</v>
      </c>
      <c r="Y3169" s="184" t="str">
        <f t="shared" si="399"/>
        <v>L0010232</v>
      </c>
      <c r="Z3169" s="187"/>
      <c r="AA3169" s="187"/>
      <c r="AB3169" s="13"/>
    </row>
    <row r="3170" spans="1:28" ht="15">
      <c r="A3170" s="23" t="s">
        <v>9591</v>
      </c>
      <c r="B3170" s="23" t="s">
        <v>3475</v>
      </c>
      <c r="C3170" s="2" t="s">
        <v>14</v>
      </c>
      <c r="D3170" s="23" t="s">
        <v>3278</v>
      </c>
      <c r="E3170" s="23" t="s">
        <v>1502</v>
      </c>
      <c r="F3170" s="23" t="s">
        <v>15</v>
      </c>
      <c r="G3170" s="23" t="s">
        <v>3477</v>
      </c>
      <c r="H3170" s="79" t="s">
        <v>3527</v>
      </c>
      <c r="I3170" s="2" t="s">
        <v>16</v>
      </c>
      <c r="J3170" s="81">
        <v>153.76</v>
      </c>
      <c r="K3170" s="76">
        <v>26.66666</v>
      </c>
      <c r="L3170" s="23"/>
      <c r="M3170" s="78">
        <v>44197</v>
      </c>
      <c r="N3170" s="105" t="s">
        <v>6404</v>
      </c>
      <c r="O3170" s="79" t="s">
        <v>177</v>
      </c>
      <c r="P3170" s="79" t="s">
        <v>3465</v>
      </c>
      <c r="Q3170" s="79" t="s">
        <v>3471</v>
      </c>
      <c r="R3170" s="23" t="str">
        <f t="shared" si="395"/>
        <v>OK-Canadian-15N-7W-18</v>
      </c>
      <c r="S3170" s="23" t="str">
        <f t="shared" si="392"/>
        <v>15N-7W-18</v>
      </c>
      <c r="T3170" s="23" t="str">
        <f t="shared" si="393"/>
        <v>15</v>
      </c>
      <c r="U3170" s="23" t="str">
        <f t="shared" si="396"/>
        <v>N</v>
      </c>
      <c r="V3170" s="23" t="str">
        <f t="shared" si="394"/>
        <v>7</v>
      </c>
      <c r="W3170" s="23" t="str">
        <f t="shared" si="397"/>
        <v>W</v>
      </c>
      <c r="X3170" s="23" t="str">
        <f t="shared" si="398"/>
        <v>OK</v>
      </c>
      <c r="Y3170" s="184" t="str">
        <f t="shared" si="399"/>
        <v>L0010233</v>
      </c>
      <c r="Z3170" s="187"/>
      <c r="AA3170" s="187"/>
      <c r="AB3170" s="13"/>
    </row>
    <row r="3171" spans="1:28" ht="15">
      <c r="A3171" s="2" t="s">
        <v>9592</v>
      </c>
      <c r="B3171" s="23" t="s">
        <v>3475</v>
      </c>
      <c r="C3171" s="2" t="s">
        <v>14</v>
      </c>
      <c r="D3171" s="23" t="s">
        <v>3279</v>
      </c>
      <c r="E3171" s="23" t="s">
        <v>1502</v>
      </c>
      <c r="F3171" s="23" t="s">
        <v>15</v>
      </c>
      <c r="G3171" s="23" t="s">
        <v>3477</v>
      </c>
      <c r="H3171" s="23" t="s">
        <v>3481</v>
      </c>
      <c r="I3171" s="2" t="s">
        <v>16</v>
      </c>
      <c r="J3171" s="81">
        <v>82.7</v>
      </c>
      <c r="K3171" s="76">
        <v>13.333333</v>
      </c>
      <c r="L3171" s="23"/>
      <c r="M3171" s="78">
        <v>41193</v>
      </c>
      <c r="N3171" s="106" t="s">
        <v>6405</v>
      </c>
      <c r="O3171" s="23" t="s">
        <v>2526</v>
      </c>
      <c r="P3171" s="23" t="s">
        <v>3469</v>
      </c>
      <c r="Q3171" s="23" t="s">
        <v>3473</v>
      </c>
      <c r="R3171" s="23" t="str">
        <f t="shared" si="395"/>
        <v>OK-Canadian-12N-9W-24</v>
      </c>
      <c r="S3171" s="23" t="str">
        <f t="shared" si="392"/>
        <v>12N-9W-24</v>
      </c>
      <c r="T3171" s="23" t="str">
        <f t="shared" si="393"/>
        <v>12</v>
      </c>
      <c r="U3171" s="23" t="str">
        <f t="shared" si="396"/>
        <v>N</v>
      </c>
      <c r="V3171" s="23" t="str">
        <f t="shared" si="394"/>
        <v>9</v>
      </c>
      <c r="W3171" s="23" t="str">
        <f t="shared" si="397"/>
        <v>W</v>
      </c>
      <c r="X3171" s="23" t="str">
        <f t="shared" si="398"/>
        <v>OK</v>
      </c>
      <c r="Y3171" s="184" t="str">
        <f t="shared" si="399"/>
        <v>L0010234</v>
      </c>
      <c r="Z3171" s="28"/>
      <c r="AA3171" s="28"/>
      <c r="AB3171" s="8"/>
    </row>
    <row r="3172" spans="1:28" ht="15">
      <c r="A3172" s="2" t="s">
        <v>9593</v>
      </c>
      <c r="B3172" s="2" t="s">
        <v>3475</v>
      </c>
      <c r="C3172" s="2" t="s">
        <v>14</v>
      </c>
      <c r="D3172" s="2" t="s">
        <v>3280</v>
      </c>
      <c r="E3172" s="2" t="s">
        <v>174</v>
      </c>
      <c r="F3172" s="2" t="s">
        <v>15</v>
      </c>
      <c r="G3172" s="2" t="s">
        <v>3477</v>
      </c>
      <c r="H3172" s="2" t="s">
        <v>3481</v>
      </c>
      <c r="I3172" s="2" t="s">
        <v>16</v>
      </c>
      <c r="J3172" s="75">
        <v>20.95</v>
      </c>
      <c r="K3172" s="76">
        <v>2.77</v>
      </c>
      <c r="L3172" s="2"/>
      <c r="M3172" s="78">
        <v>41238</v>
      </c>
      <c r="N3172" s="105" t="s">
        <v>6406</v>
      </c>
      <c r="O3172" s="2" t="s">
        <v>115</v>
      </c>
      <c r="P3172" s="2" t="s">
        <v>3465</v>
      </c>
      <c r="Q3172" s="2" t="s">
        <v>3471</v>
      </c>
      <c r="R3172" s="23" t="str">
        <f t="shared" si="395"/>
        <v>OK-Canadian-15N-7W-6</v>
      </c>
      <c r="S3172" s="23" t="str">
        <f t="shared" si="392"/>
        <v>15N-7W-6</v>
      </c>
      <c r="T3172" s="23" t="str">
        <f t="shared" si="393"/>
        <v>15</v>
      </c>
      <c r="U3172" s="23" t="str">
        <f t="shared" si="396"/>
        <v>N</v>
      </c>
      <c r="V3172" s="23" t="str">
        <f t="shared" si="394"/>
        <v>7</v>
      </c>
      <c r="W3172" s="23" t="str">
        <f t="shared" si="397"/>
        <v>W</v>
      </c>
      <c r="X3172" s="23" t="str">
        <f t="shared" si="398"/>
        <v>OK</v>
      </c>
      <c r="Y3172" s="184" t="str">
        <f t="shared" si="399"/>
        <v>L0010235</v>
      </c>
      <c r="Z3172" s="28"/>
      <c r="AA3172" s="28"/>
      <c r="AB3172" s="8"/>
    </row>
    <row r="3173" spans="1:28" ht="15">
      <c r="A3173" s="23" t="s">
        <v>9594</v>
      </c>
      <c r="B3173" s="23" t="s">
        <v>3475</v>
      </c>
      <c r="C3173" s="2" t="s">
        <v>14</v>
      </c>
      <c r="D3173" s="23" t="s">
        <v>3281</v>
      </c>
      <c r="E3173" s="23" t="s">
        <v>201</v>
      </c>
      <c r="F3173" s="23" t="s">
        <v>15</v>
      </c>
      <c r="G3173" s="23" t="s">
        <v>3477</v>
      </c>
      <c r="H3173" s="79" t="s">
        <v>3481</v>
      </c>
      <c r="I3173" s="2" t="s">
        <v>16</v>
      </c>
      <c r="J3173" s="81">
        <v>51.77</v>
      </c>
      <c r="K3173" s="76">
        <v>8.3332999999999995</v>
      </c>
      <c r="L3173" s="23"/>
      <c r="M3173" s="78">
        <v>41677</v>
      </c>
      <c r="N3173" s="105" t="s">
        <v>6407</v>
      </c>
      <c r="O3173" s="79" t="s">
        <v>112</v>
      </c>
      <c r="P3173" s="79" t="s">
        <v>3466</v>
      </c>
      <c r="Q3173" s="79" t="s">
        <v>3473</v>
      </c>
      <c r="R3173" s="23" t="str">
        <f t="shared" si="395"/>
        <v>OK-Canadian-16N-9W-10</v>
      </c>
      <c r="S3173" s="23" t="str">
        <f t="shared" si="392"/>
        <v>16N-9W-10</v>
      </c>
      <c r="T3173" s="23" t="str">
        <f t="shared" si="393"/>
        <v>16</v>
      </c>
      <c r="U3173" s="23" t="str">
        <f t="shared" si="396"/>
        <v>N</v>
      </c>
      <c r="V3173" s="23" t="str">
        <f t="shared" si="394"/>
        <v>9</v>
      </c>
      <c r="W3173" s="23" t="str">
        <f t="shared" si="397"/>
        <v>W</v>
      </c>
      <c r="X3173" s="23" t="str">
        <f t="shared" si="398"/>
        <v>OK</v>
      </c>
      <c r="Y3173" s="184" t="str">
        <f t="shared" si="399"/>
        <v>L0010236</v>
      </c>
      <c r="Z3173" s="187"/>
      <c r="AA3173" s="187"/>
      <c r="AB3173" s="13"/>
    </row>
    <row r="3174" spans="1:28" ht="15">
      <c r="A3174" s="2" t="s">
        <v>9595</v>
      </c>
      <c r="B3174" s="2" t="s">
        <v>3475</v>
      </c>
      <c r="C3174" s="2" t="s">
        <v>14</v>
      </c>
      <c r="D3174" s="2" t="s">
        <v>3282</v>
      </c>
      <c r="E3174" s="2" t="s">
        <v>174</v>
      </c>
      <c r="F3174" s="2" t="s">
        <v>15</v>
      </c>
      <c r="G3174" s="2" t="s">
        <v>3477</v>
      </c>
      <c r="H3174" s="79" t="s">
        <v>3481</v>
      </c>
      <c r="I3174" s="2" t="s">
        <v>16</v>
      </c>
      <c r="J3174" s="75">
        <v>0</v>
      </c>
      <c r="K3174" s="76">
        <v>0</v>
      </c>
      <c r="L3174" s="77"/>
      <c r="M3174" s="78">
        <v>44197</v>
      </c>
      <c r="N3174" s="96" t="s">
        <v>6408</v>
      </c>
      <c r="O3174" s="2" t="s">
        <v>112</v>
      </c>
      <c r="P3174" s="2" t="s">
        <v>3465</v>
      </c>
      <c r="Q3174" s="2" t="s">
        <v>3472</v>
      </c>
      <c r="R3174" s="23" t="str">
        <f t="shared" si="395"/>
        <v>OK-Canadian-15N-8W-10</v>
      </c>
      <c r="S3174" s="23" t="str">
        <f t="shared" si="392"/>
        <v>15N-8W-10</v>
      </c>
      <c r="T3174" s="23" t="str">
        <f t="shared" si="393"/>
        <v>15</v>
      </c>
      <c r="U3174" s="23" t="str">
        <f t="shared" si="396"/>
        <v>N</v>
      </c>
      <c r="V3174" s="23" t="str">
        <f t="shared" si="394"/>
        <v>8</v>
      </c>
      <c r="W3174" s="23" t="str">
        <f t="shared" si="397"/>
        <v>W</v>
      </c>
      <c r="X3174" s="23" t="str">
        <f t="shared" si="398"/>
        <v>OK</v>
      </c>
      <c r="Y3174" s="184" t="str">
        <f t="shared" si="399"/>
        <v>L0010237</v>
      </c>
      <c r="Z3174" s="28"/>
      <c r="AA3174" s="28"/>
      <c r="AB3174" s="8"/>
    </row>
    <row r="3175" spans="1:28" ht="15">
      <c r="A3175" s="2" t="s">
        <v>9596</v>
      </c>
      <c r="B3175" s="79" t="s">
        <v>3475</v>
      </c>
      <c r="C3175" s="2" t="s">
        <v>14</v>
      </c>
      <c r="D3175" s="23" t="s">
        <v>3283</v>
      </c>
      <c r="E3175" s="2" t="s">
        <v>215</v>
      </c>
      <c r="F3175" s="23" t="s">
        <v>15</v>
      </c>
      <c r="G3175" s="23" t="s">
        <v>3477</v>
      </c>
      <c r="H3175" s="79" t="s">
        <v>3481</v>
      </c>
      <c r="I3175" s="2" t="s">
        <v>16</v>
      </c>
      <c r="J3175" s="81">
        <v>19.95</v>
      </c>
      <c r="K3175" s="76">
        <v>2.7370000000000001</v>
      </c>
      <c r="L3175" s="77">
        <v>0.125</v>
      </c>
      <c r="M3175" s="82">
        <v>41035</v>
      </c>
      <c r="N3175" s="96" t="s">
        <v>4400</v>
      </c>
      <c r="O3175" s="23" t="s">
        <v>119</v>
      </c>
      <c r="P3175" s="23" t="s">
        <v>3466</v>
      </c>
      <c r="Q3175" s="23" t="s">
        <v>3473</v>
      </c>
      <c r="R3175" s="23" t="str">
        <f t="shared" si="395"/>
        <v>OK-Canadian-16N-9W-13</v>
      </c>
      <c r="S3175" s="23" t="str">
        <f t="shared" si="392"/>
        <v>16N-9W-13</v>
      </c>
      <c r="T3175" s="23" t="str">
        <f t="shared" si="393"/>
        <v>16</v>
      </c>
      <c r="U3175" s="23" t="str">
        <f t="shared" si="396"/>
        <v>N</v>
      </c>
      <c r="V3175" s="23" t="str">
        <f t="shared" si="394"/>
        <v>9</v>
      </c>
      <c r="W3175" s="23" t="str">
        <f t="shared" si="397"/>
        <v>W</v>
      </c>
      <c r="X3175" s="23" t="str">
        <f t="shared" si="398"/>
        <v>OK</v>
      </c>
      <c r="Y3175" s="184" t="str">
        <f t="shared" si="399"/>
        <v>L0010238</v>
      </c>
      <c r="Z3175" s="28"/>
      <c r="AA3175" s="28"/>
      <c r="AB3175" s="8"/>
    </row>
    <row r="3176" spans="1:28" ht="15">
      <c r="A3176" s="23" t="s">
        <v>9597</v>
      </c>
      <c r="B3176" s="79" t="s">
        <v>13</v>
      </c>
      <c r="C3176" s="2" t="s">
        <v>14</v>
      </c>
      <c r="D3176" s="23" t="s">
        <v>3284</v>
      </c>
      <c r="E3176" s="23" t="s">
        <v>3063</v>
      </c>
      <c r="F3176" s="23" t="s">
        <v>15</v>
      </c>
      <c r="G3176" s="23" t="s">
        <v>3477</v>
      </c>
      <c r="H3176" s="79" t="s">
        <v>3481</v>
      </c>
      <c r="I3176" s="2" t="s">
        <v>16</v>
      </c>
      <c r="J3176" s="81">
        <v>157.53</v>
      </c>
      <c r="K3176" s="76">
        <v>6.1521299999999997</v>
      </c>
      <c r="L3176" s="80">
        <v>0.1875</v>
      </c>
      <c r="M3176" s="82">
        <v>42602</v>
      </c>
      <c r="N3176" s="96" t="s">
        <v>6409</v>
      </c>
      <c r="O3176" s="23" t="s">
        <v>119</v>
      </c>
      <c r="P3176" s="23" t="s">
        <v>3466</v>
      </c>
      <c r="Q3176" s="23" t="s">
        <v>3473</v>
      </c>
      <c r="R3176" s="23" t="str">
        <f t="shared" si="395"/>
        <v>OK-Canadian-16N-9W-13</v>
      </c>
      <c r="S3176" s="23" t="str">
        <f t="shared" si="392"/>
        <v>16N-9W-13</v>
      </c>
      <c r="T3176" s="23" t="str">
        <f t="shared" si="393"/>
        <v>16</v>
      </c>
      <c r="U3176" s="23" t="str">
        <f t="shared" si="396"/>
        <v>N</v>
      </c>
      <c r="V3176" s="23" t="str">
        <f t="shared" si="394"/>
        <v>9</v>
      </c>
      <c r="W3176" s="23" t="str">
        <f t="shared" si="397"/>
        <v>W</v>
      </c>
      <c r="X3176" s="23" t="str">
        <f t="shared" si="398"/>
        <v>OK</v>
      </c>
      <c r="Y3176" s="184" t="str">
        <f t="shared" si="399"/>
        <v>L0010239</v>
      </c>
      <c r="Z3176" s="28"/>
      <c r="AA3176" s="28"/>
      <c r="AB3176" s="8"/>
    </row>
    <row r="3177" spans="1:28" ht="15">
      <c r="A3177" s="2" t="s">
        <v>9598</v>
      </c>
      <c r="B3177" s="79" t="s">
        <v>13</v>
      </c>
      <c r="C3177" s="2" t="s">
        <v>14</v>
      </c>
      <c r="D3177" s="23" t="s">
        <v>3285</v>
      </c>
      <c r="E3177" s="23" t="s">
        <v>1777</v>
      </c>
      <c r="F3177" s="23" t="s">
        <v>15</v>
      </c>
      <c r="G3177" s="23" t="s">
        <v>3477</v>
      </c>
      <c r="H3177" s="79" t="s">
        <v>3481</v>
      </c>
      <c r="I3177" s="2" t="s">
        <v>16</v>
      </c>
      <c r="J3177" s="81">
        <v>90.1</v>
      </c>
      <c r="K3177" s="76">
        <v>13.458333</v>
      </c>
      <c r="L3177" s="80">
        <v>0.2</v>
      </c>
      <c r="M3177" s="82">
        <v>43070</v>
      </c>
      <c r="N3177" s="96" t="s">
        <v>6410</v>
      </c>
      <c r="O3177" s="23" t="s">
        <v>119</v>
      </c>
      <c r="P3177" s="23" t="s">
        <v>3466</v>
      </c>
      <c r="Q3177" s="23" t="s">
        <v>3473</v>
      </c>
      <c r="R3177" s="23" t="str">
        <f t="shared" si="395"/>
        <v>OK-Canadian-16N-9W-13</v>
      </c>
      <c r="S3177" s="23" t="str">
        <f t="shared" si="392"/>
        <v>16N-9W-13</v>
      </c>
      <c r="T3177" s="23" t="str">
        <f t="shared" si="393"/>
        <v>16</v>
      </c>
      <c r="U3177" s="23" t="str">
        <f t="shared" si="396"/>
        <v>N</v>
      </c>
      <c r="V3177" s="23" t="str">
        <f t="shared" si="394"/>
        <v>9</v>
      </c>
      <c r="W3177" s="23" t="str">
        <f t="shared" si="397"/>
        <v>W</v>
      </c>
      <c r="X3177" s="23" t="str">
        <f t="shared" si="398"/>
        <v>OK</v>
      </c>
      <c r="Y3177" s="184" t="str">
        <f t="shared" si="399"/>
        <v>L0010240</v>
      </c>
      <c r="Z3177" s="28"/>
      <c r="AA3177" s="28"/>
      <c r="AB3177" s="8"/>
    </row>
    <row r="3178" spans="1:28" ht="15">
      <c r="A3178" s="2" t="s">
        <v>9599</v>
      </c>
      <c r="B3178" s="79" t="s">
        <v>13</v>
      </c>
      <c r="C3178" s="2" t="s">
        <v>14</v>
      </c>
      <c r="D3178" s="23" t="s">
        <v>550</v>
      </c>
      <c r="E3178" s="23" t="s">
        <v>1502</v>
      </c>
      <c r="F3178" s="23" t="s">
        <v>15</v>
      </c>
      <c r="G3178" s="23" t="s">
        <v>3477</v>
      </c>
      <c r="H3178" s="79" t="s">
        <v>3481</v>
      </c>
      <c r="I3178" s="2" t="s">
        <v>16</v>
      </c>
      <c r="J3178" s="81">
        <v>72.31</v>
      </c>
      <c r="K3178" s="76">
        <v>3.5416099999999999</v>
      </c>
      <c r="L3178" s="80">
        <v>0.1875</v>
      </c>
      <c r="M3178" s="78">
        <v>42607</v>
      </c>
      <c r="N3178" s="96" t="s">
        <v>6411</v>
      </c>
      <c r="O3178" s="23" t="s">
        <v>119</v>
      </c>
      <c r="P3178" s="23" t="s">
        <v>3466</v>
      </c>
      <c r="Q3178" s="23" t="s">
        <v>3473</v>
      </c>
      <c r="R3178" s="23" t="str">
        <f t="shared" si="395"/>
        <v>OK-Canadian-16N-9W-13</v>
      </c>
      <c r="S3178" s="23" t="str">
        <f t="shared" si="392"/>
        <v>16N-9W-13</v>
      </c>
      <c r="T3178" s="23" t="str">
        <f t="shared" si="393"/>
        <v>16</v>
      </c>
      <c r="U3178" s="23" t="str">
        <f t="shared" si="396"/>
        <v>N</v>
      </c>
      <c r="V3178" s="23" t="str">
        <f t="shared" si="394"/>
        <v>9</v>
      </c>
      <c r="W3178" s="23" t="str">
        <f t="shared" si="397"/>
        <v>W</v>
      </c>
      <c r="X3178" s="23" t="str">
        <f t="shared" si="398"/>
        <v>OK</v>
      </c>
      <c r="Y3178" s="184" t="str">
        <f t="shared" si="399"/>
        <v>L0010241</v>
      </c>
      <c r="Z3178" s="28"/>
      <c r="AA3178" s="28"/>
      <c r="AB3178" s="8"/>
    </row>
    <row r="3179" spans="1:28" ht="15">
      <c r="A3179" s="23" t="s">
        <v>9600</v>
      </c>
      <c r="B3179" s="79" t="s">
        <v>13</v>
      </c>
      <c r="C3179" s="2" t="s">
        <v>14</v>
      </c>
      <c r="D3179" s="23" t="s">
        <v>3286</v>
      </c>
      <c r="E3179" s="23" t="s">
        <v>3063</v>
      </c>
      <c r="F3179" s="23" t="s">
        <v>15</v>
      </c>
      <c r="G3179" s="23" t="s">
        <v>3477</v>
      </c>
      <c r="H3179" s="79" t="s">
        <v>3481</v>
      </c>
      <c r="I3179" s="2" t="s">
        <v>16</v>
      </c>
      <c r="J3179" s="81">
        <v>20.48</v>
      </c>
      <c r="K3179" s="76">
        <v>2.7370000000000001</v>
      </c>
      <c r="L3179" s="80">
        <v>0.1875</v>
      </c>
      <c r="M3179" s="82">
        <v>42586</v>
      </c>
      <c r="N3179" s="96" t="s">
        <v>6412</v>
      </c>
      <c r="O3179" s="23" t="s">
        <v>119</v>
      </c>
      <c r="P3179" s="23" t="s">
        <v>3466</v>
      </c>
      <c r="Q3179" s="23" t="s">
        <v>3473</v>
      </c>
      <c r="R3179" s="23" t="str">
        <f t="shared" si="395"/>
        <v>OK-Canadian-16N-9W-13</v>
      </c>
      <c r="S3179" s="23" t="str">
        <f t="shared" si="392"/>
        <v>16N-9W-13</v>
      </c>
      <c r="T3179" s="23" t="str">
        <f t="shared" si="393"/>
        <v>16</v>
      </c>
      <c r="U3179" s="23" t="str">
        <f t="shared" si="396"/>
        <v>N</v>
      </c>
      <c r="V3179" s="23" t="str">
        <f t="shared" si="394"/>
        <v>9</v>
      </c>
      <c r="W3179" s="23" t="str">
        <f t="shared" si="397"/>
        <v>W</v>
      </c>
      <c r="X3179" s="23" t="str">
        <f t="shared" si="398"/>
        <v>OK</v>
      </c>
      <c r="Y3179" s="184" t="str">
        <f t="shared" si="399"/>
        <v>L0010242</v>
      </c>
      <c r="Z3179" s="28"/>
      <c r="AA3179" s="28"/>
      <c r="AB3179" s="8"/>
    </row>
    <row r="3180" spans="1:28" ht="15">
      <c r="A3180" s="2" t="s">
        <v>9601</v>
      </c>
      <c r="B3180" s="79" t="s">
        <v>13</v>
      </c>
      <c r="C3180" s="2" t="s">
        <v>14</v>
      </c>
      <c r="D3180" s="23" t="s">
        <v>3287</v>
      </c>
      <c r="E3180" s="23" t="s">
        <v>2692</v>
      </c>
      <c r="F3180" s="23" t="s">
        <v>15</v>
      </c>
      <c r="G3180" s="23" t="s">
        <v>3477</v>
      </c>
      <c r="H3180" s="79" t="s">
        <v>3481</v>
      </c>
      <c r="I3180" s="2" t="s">
        <v>16</v>
      </c>
      <c r="J3180" s="81">
        <v>82.93</v>
      </c>
      <c r="K3180" s="76">
        <v>2.9277739999999999</v>
      </c>
      <c r="L3180" s="80">
        <v>0.1875</v>
      </c>
      <c r="M3180" s="82">
        <v>42609</v>
      </c>
      <c r="N3180" s="96" t="s">
        <v>6413</v>
      </c>
      <c r="O3180" s="23" t="s">
        <v>119</v>
      </c>
      <c r="P3180" s="23" t="s">
        <v>3466</v>
      </c>
      <c r="Q3180" s="23" t="s">
        <v>3473</v>
      </c>
      <c r="R3180" s="23" t="str">
        <f t="shared" si="395"/>
        <v>OK-Canadian-16N-9W-13</v>
      </c>
      <c r="S3180" s="23" t="str">
        <f t="shared" si="392"/>
        <v>16N-9W-13</v>
      </c>
      <c r="T3180" s="23" t="str">
        <f t="shared" si="393"/>
        <v>16</v>
      </c>
      <c r="U3180" s="23" t="str">
        <f t="shared" si="396"/>
        <v>N</v>
      </c>
      <c r="V3180" s="23" t="str">
        <f t="shared" si="394"/>
        <v>9</v>
      </c>
      <c r="W3180" s="23" t="str">
        <f t="shared" si="397"/>
        <v>W</v>
      </c>
      <c r="X3180" s="23" t="str">
        <f t="shared" si="398"/>
        <v>OK</v>
      </c>
      <c r="Y3180" s="184" t="str">
        <f t="shared" si="399"/>
        <v>L0010243</v>
      </c>
      <c r="Z3180" s="28"/>
      <c r="AA3180" s="28"/>
      <c r="AB3180" s="8"/>
    </row>
    <row r="3181" spans="1:28" ht="15">
      <c r="A3181" s="2" t="s">
        <v>9602</v>
      </c>
      <c r="B3181" s="79" t="s">
        <v>13</v>
      </c>
      <c r="C3181" s="2" t="s">
        <v>14</v>
      </c>
      <c r="D3181" s="23" t="s">
        <v>3288</v>
      </c>
      <c r="E3181" s="2" t="s">
        <v>898</v>
      </c>
      <c r="F3181" s="23" t="s">
        <v>15</v>
      </c>
      <c r="G3181" s="23" t="s">
        <v>3477</v>
      </c>
      <c r="H3181" s="79" t="s">
        <v>3481</v>
      </c>
      <c r="I3181" s="2" t="s">
        <v>16</v>
      </c>
      <c r="J3181" s="81">
        <v>79.66</v>
      </c>
      <c r="K3181" s="76">
        <v>17</v>
      </c>
      <c r="L3181" s="80">
        <v>0.1875</v>
      </c>
      <c r="M3181" s="82">
        <v>43067</v>
      </c>
      <c r="N3181" s="96" t="s">
        <v>6414</v>
      </c>
      <c r="O3181" s="23" t="s">
        <v>119</v>
      </c>
      <c r="P3181" s="23" t="s">
        <v>3466</v>
      </c>
      <c r="Q3181" s="23" t="s">
        <v>3473</v>
      </c>
      <c r="R3181" s="23" t="str">
        <f t="shared" si="395"/>
        <v>OK-Canadian-16N-9W-13</v>
      </c>
      <c r="S3181" s="23" t="str">
        <f t="shared" si="392"/>
        <v>16N-9W-13</v>
      </c>
      <c r="T3181" s="23" t="str">
        <f t="shared" si="393"/>
        <v>16</v>
      </c>
      <c r="U3181" s="23" t="str">
        <f t="shared" si="396"/>
        <v>N</v>
      </c>
      <c r="V3181" s="23" t="str">
        <f t="shared" si="394"/>
        <v>9</v>
      </c>
      <c r="W3181" s="23" t="str">
        <f t="shared" si="397"/>
        <v>W</v>
      </c>
      <c r="X3181" s="23" t="str">
        <f t="shared" si="398"/>
        <v>OK</v>
      </c>
      <c r="Y3181" s="184" t="str">
        <f t="shared" si="399"/>
        <v>L0010244</v>
      </c>
      <c r="Z3181" s="28"/>
      <c r="AA3181" s="28"/>
      <c r="AB3181" s="8"/>
    </row>
    <row r="3182" spans="1:28" ht="15">
      <c r="A3182" s="23" t="s">
        <v>9603</v>
      </c>
      <c r="B3182" s="79" t="s">
        <v>13</v>
      </c>
      <c r="C3182" s="2" t="s">
        <v>14</v>
      </c>
      <c r="D3182" s="23" t="s">
        <v>3289</v>
      </c>
      <c r="E3182" s="2" t="s">
        <v>354</v>
      </c>
      <c r="F3182" s="23" t="s">
        <v>15</v>
      </c>
      <c r="G3182" s="23" t="s">
        <v>3477</v>
      </c>
      <c r="H3182" s="79" t="s">
        <v>3482</v>
      </c>
      <c r="I3182" s="2" t="s">
        <v>16</v>
      </c>
      <c r="J3182" s="81">
        <v>78.150000000000006</v>
      </c>
      <c r="K3182" s="76">
        <v>5.6666695000000002</v>
      </c>
      <c r="L3182" s="80">
        <v>0.1875</v>
      </c>
      <c r="M3182" s="78">
        <v>42590</v>
      </c>
      <c r="N3182" s="96" t="s">
        <v>6410</v>
      </c>
      <c r="O3182" s="23" t="s">
        <v>119</v>
      </c>
      <c r="P3182" s="23" t="s">
        <v>3466</v>
      </c>
      <c r="Q3182" s="23" t="s">
        <v>3473</v>
      </c>
      <c r="R3182" s="23" t="str">
        <f t="shared" si="395"/>
        <v>OK-Canadian-16N-9W-13</v>
      </c>
      <c r="S3182" s="23" t="str">
        <f t="shared" si="392"/>
        <v>16N-9W-13</v>
      </c>
      <c r="T3182" s="23" t="str">
        <f t="shared" si="393"/>
        <v>16</v>
      </c>
      <c r="U3182" s="23" t="str">
        <f t="shared" si="396"/>
        <v>N</v>
      </c>
      <c r="V3182" s="23" t="str">
        <f t="shared" si="394"/>
        <v>9</v>
      </c>
      <c r="W3182" s="23" t="str">
        <f t="shared" si="397"/>
        <v>W</v>
      </c>
      <c r="X3182" s="23" t="str">
        <f t="shared" si="398"/>
        <v>OK</v>
      </c>
      <c r="Y3182" s="184" t="str">
        <f t="shared" si="399"/>
        <v>L0010245</v>
      </c>
      <c r="Z3182" s="28"/>
      <c r="AA3182" s="28"/>
      <c r="AB3182" s="8"/>
    </row>
    <row r="3183" spans="1:28" ht="15">
      <c r="A3183" s="2" t="s">
        <v>9604</v>
      </c>
      <c r="B3183" s="79" t="s">
        <v>13</v>
      </c>
      <c r="C3183" s="2" t="s">
        <v>14</v>
      </c>
      <c r="D3183" s="23" t="s">
        <v>3290</v>
      </c>
      <c r="E3183" s="23" t="s">
        <v>1589</v>
      </c>
      <c r="F3183" s="23" t="s">
        <v>15</v>
      </c>
      <c r="G3183" s="23" t="s">
        <v>3477</v>
      </c>
      <c r="H3183" s="79" t="s">
        <v>3482</v>
      </c>
      <c r="I3183" s="2" t="s">
        <v>16</v>
      </c>
      <c r="J3183" s="81">
        <v>85.18</v>
      </c>
      <c r="K3183" s="76">
        <v>11.215278</v>
      </c>
      <c r="L3183" s="80">
        <v>0.1875</v>
      </c>
      <c r="M3183" s="82">
        <v>42621</v>
      </c>
      <c r="N3183" s="96" t="s">
        <v>6415</v>
      </c>
      <c r="O3183" s="23" t="s">
        <v>119</v>
      </c>
      <c r="P3183" s="23" t="s">
        <v>3466</v>
      </c>
      <c r="Q3183" s="23" t="s">
        <v>3473</v>
      </c>
      <c r="R3183" s="23" t="str">
        <f t="shared" si="395"/>
        <v>OK-Canadian-16N-9W-13</v>
      </c>
      <c r="S3183" s="23" t="str">
        <f t="shared" si="392"/>
        <v>16N-9W-13</v>
      </c>
      <c r="T3183" s="23" t="str">
        <f t="shared" si="393"/>
        <v>16</v>
      </c>
      <c r="U3183" s="23" t="str">
        <f t="shared" si="396"/>
        <v>N</v>
      </c>
      <c r="V3183" s="23" t="str">
        <f t="shared" si="394"/>
        <v>9</v>
      </c>
      <c r="W3183" s="23" t="str">
        <f t="shared" si="397"/>
        <v>W</v>
      </c>
      <c r="X3183" s="23" t="str">
        <f t="shared" si="398"/>
        <v>OK</v>
      </c>
      <c r="Y3183" s="184" t="str">
        <f t="shared" si="399"/>
        <v>L0010246</v>
      </c>
      <c r="Z3183" s="28"/>
      <c r="AA3183" s="28"/>
      <c r="AB3183" s="8"/>
    </row>
    <row r="3184" spans="1:28" ht="15">
      <c r="A3184" s="2" t="s">
        <v>9605</v>
      </c>
      <c r="B3184" s="79" t="s">
        <v>13</v>
      </c>
      <c r="C3184" s="2" t="s">
        <v>14</v>
      </c>
      <c r="D3184" s="23" t="s">
        <v>3291</v>
      </c>
      <c r="E3184" s="2" t="s">
        <v>1396</v>
      </c>
      <c r="F3184" s="23" t="s">
        <v>15</v>
      </c>
      <c r="G3184" s="23" t="s">
        <v>3477</v>
      </c>
      <c r="H3184" s="79" t="s">
        <v>3482</v>
      </c>
      <c r="I3184" s="2" t="s">
        <v>16</v>
      </c>
      <c r="J3184" s="81">
        <v>71.459999999999994</v>
      </c>
      <c r="K3184" s="76">
        <v>1.7708314000000001</v>
      </c>
      <c r="L3184" s="80">
        <v>0.1875</v>
      </c>
      <c r="M3184" s="82">
        <v>42597</v>
      </c>
      <c r="N3184" s="96" t="s">
        <v>6416</v>
      </c>
      <c r="O3184" s="23" t="s">
        <v>119</v>
      </c>
      <c r="P3184" s="23" t="s">
        <v>3466</v>
      </c>
      <c r="Q3184" s="23" t="s">
        <v>3473</v>
      </c>
      <c r="R3184" s="23" t="str">
        <f t="shared" si="395"/>
        <v>OK-Canadian-16N-9W-13</v>
      </c>
      <c r="S3184" s="23" t="str">
        <f t="shared" si="392"/>
        <v>16N-9W-13</v>
      </c>
      <c r="T3184" s="23" t="str">
        <f t="shared" si="393"/>
        <v>16</v>
      </c>
      <c r="U3184" s="23" t="str">
        <f t="shared" si="396"/>
        <v>N</v>
      </c>
      <c r="V3184" s="23" t="str">
        <f t="shared" si="394"/>
        <v>9</v>
      </c>
      <c r="W3184" s="23" t="str">
        <f t="shared" si="397"/>
        <v>W</v>
      </c>
      <c r="X3184" s="23" t="str">
        <f t="shared" si="398"/>
        <v>OK</v>
      </c>
      <c r="Y3184" s="184" t="str">
        <f t="shared" si="399"/>
        <v>L0010247</v>
      </c>
      <c r="Z3184" s="28"/>
      <c r="AA3184" s="28"/>
      <c r="AB3184" s="8"/>
    </row>
    <row r="3185" spans="1:28" ht="15">
      <c r="A3185" s="23" t="s">
        <v>9606</v>
      </c>
      <c r="B3185" s="79" t="s">
        <v>13</v>
      </c>
      <c r="C3185" s="2" t="s">
        <v>14</v>
      </c>
      <c r="D3185" s="23" t="s">
        <v>3292</v>
      </c>
      <c r="E3185" s="2" t="s">
        <v>616</v>
      </c>
      <c r="F3185" s="23" t="s">
        <v>15</v>
      </c>
      <c r="G3185" s="23" t="s">
        <v>3477</v>
      </c>
      <c r="H3185" s="79" t="s">
        <v>3482</v>
      </c>
      <c r="I3185" s="2" t="s">
        <v>16</v>
      </c>
      <c r="J3185" s="81">
        <v>82.72</v>
      </c>
      <c r="K3185" s="76">
        <v>1.7708314000000001</v>
      </c>
      <c r="L3185" s="80">
        <v>0.2</v>
      </c>
      <c r="M3185" s="82">
        <v>43067</v>
      </c>
      <c r="N3185" s="96" t="s">
        <v>6417</v>
      </c>
      <c r="O3185" s="23" t="s">
        <v>119</v>
      </c>
      <c r="P3185" s="23" t="s">
        <v>3466</v>
      </c>
      <c r="Q3185" s="23" t="s">
        <v>3473</v>
      </c>
      <c r="R3185" s="23" t="str">
        <f t="shared" si="395"/>
        <v>OK-Canadian-16N-9W-13</v>
      </c>
      <c r="S3185" s="23" t="str">
        <f t="shared" si="392"/>
        <v>16N-9W-13</v>
      </c>
      <c r="T3185" s="23" t="str">
        <f t="shared" si="393"/>
        <v>16</v>
      </c>
      <c r="U3185" s="23" t="str">
        <f t="shared" si="396"/>
        <v>N</v>
      </c>
      <c r="V3185" s="23" t="str">
        <f t="shared" si="394"/>
        <v>9</v>
      </c>
      <c r="W3185" s="23" t="str">
        <f t="shared" si="397"/>
        <v>W</v>
      </c>
      <c r="X3185" s="23" t="str">
        <f t="shared" si="398"/>
        <v>OK</v>
      </c>
      <c r="Y3185" s="184" t="str">
        <f t="shared" si="399"/>
        <v>L0010248</v>
      </c>
      <c r="Z3185" s="28"/>
      <c r="AA3185" s="28"/>
      <c r="AB3185" s="8"/>
    </row>
    <row r="3186" spans="1:28" ht="15">
      <c r="A3186" s="2" t="s">
        <v>9607</v>
      </c>
      <c r="B3186" s="79" t="s">
        <v>13</v>
      </c>
      <c r="C3186" s="2" t="s">
        <v>14</v>
      </c>
      <c r="D3186" s="23" t="s">
        <v>3293</v>
      </c>
      <c r="E3186" s="23" t="s">
        <v>2552</v>
      </c>
      <c r="F3186" s="23" t="s">
        <v>15</v>
      </c>
      <c r="G3186" s="23" t="s">
        <v>3477</v>
      </c>
      <c r="H3186" s="79" t="s">
        <v>3483</v>
      </c>
      <c r="I3186" s="2" t="s">
        <v>16</v>
      </c>
      <c r="J3186" s="81">
        <v>145.38</v>
      </c>
      <c r="K3186" s="76">
        <v>3.0760649999999998</v>
      </c>
      <c r="L3186" s="80">
        <v>0.1875</v>
      </c>
      <c r="M3186" s="78">
        <v>42643</v>
      </c>
      <c r="N3186" s="96" t="s">
        <v>6418</v>
      </c>
      <c r="O3186" s="23" t="s">
        <v>119</v>
      </c>
      <c r="P3186" s="23" t="s">
        <v>3466</v>
      </c>
      <c r="Q3186" s="23" t="s">
        <v>3473</v>
      </c>
      <c r="R3186" s="23" t="str">
        <f t="shared" si="395"/>
        <v>OK-Canadian-16N-9W-13</v>
      </c>
      <c r="S3186" s="23" t="str">
        <f t="shared" si="392"/>
        <v>16N-9W-13</v>
      </c>
      <c r="T3186" s="23" t="str">
        <f t="shared" si="393"/>
        <v>16</v>
      </c>
      <c r="U3186" s="23" t="str">
        <f t="shared" si="396"/>
        <v>N</v>
      </c>
      <c r="V3186" s="23" t="str">
        <f t="shared" si="394"/>
        <v>9</v>
      </c>
      <c r="W3186" s="23" t="str">
        <f t="shared" si="397"/>
        <v>W</v>
      </c>
      <c r="X3186" s="23" t="str">
        <f t="shared" si="398"/>
        <v>OK</v>
      </c>
      <c r="Y3186" s="184" t="str">
        <f t="shared" si="399"/>
        <v>L0010249</v>
      </c>
      <c r="Z3186" s="28"/>
      <c r="AA3186" s="28"/>
      <c r="AB3186" s="8"/>
    </row>
    <row r="3187" spans="1:28" ht="15">
      <c r="A3187" s="2" t="s">
        <v>9608</v>
      </c>
      <c r="B3187" s="79" t="s">
        <v>13</v>
      </c>
      <c r="C3187" s="2" t="s">
        <v>14</v>
      </c>
      <c r="D3187" s="23" t="s">
        <v>3294</v>
      </c>
      <c r="E3187" s="23" t="s">
        <v>1777</v>
      </c>
      <c r="F3187" s="23" t="s">
        <v>15</v>
      </c>
      <c r="G3187" s="23" t="s">
        <v>3477</v>
      </c>
      <c r="H3187" s="79" t="s">
        <v>3483</v>
      </c>
      <c r="I3187" s="2" t="s">
        <v>16</v>
      </c>
      <c r="J3187" s="81">
        <v>95.68</v>
      </c>
      <c r="K3187" s="76">
        <v>11.215278</v>
      </c>
      <c r="L3187" s="80">
        <v>0.1875</v>
      </c>
      <c r="M3187" s="82">
        <v>42645</v>
      </c>
      <c r="N3187" s="96" t="s">
        <v>4982</v>
      </c>
      <c r="O3187" s="23" t="s">
        <v>119</v>
      </c>
      <c r="P3187" s="23" t="s">
        <v>3466</v>
      </c>
      <c r="Q3187" s="23" t="s">
        <v>3473</v>
      </c>
      <c r="R3187" s="23" t="str">
        <f t="shared" si="395"/>
        <v>OK-Canadian-16N-9W-13</v>
      </c>
      <c r="S3187" s="23" t="str">
        <f t="shared" si="392"/>
        <v>16N-9W-13</v>
      </c>
      <c r="T3187" s="23" t="str">
        <f t="shared" si="393"/>
        <v>16</v>
      </c>
      <c r="U3187" s="23" t="str">
        <f t="shared" si="396"/>
        <v>N</v>
      </c>
      <c r="V3187" s="23" t="str">
        <f t="shared" si="394"/>
        <v>9</v>
      </c>
      <c r="W3187" s="23" t="str">
        <f t="shared" si="397"/>
        <v>W</v>
      </c>
      <c r="X3187" s="23" t="str">
        <f t="shared" si="398"/>
        <v>OK</v>
      </c>
      <c r="Y3187" s="184" t="str">
        <f t="shared" si="399"/>
        <v>L0010250</v>
      </c>
      <c r="Z3187" s="28"/>
      <c r="AA3187" s="28"/>
      <c r="AB3187" s="8"/>
    </row>
    <row r="3188" spans="1:28" ht="15">
      <c r="A3188" s="23" t="s">
        <v>9609</v>
      </c>
      <c r="B3188" s="79" t="s">
        <v>13</v>
      </c>
      <c r="C3188" s="2" t="s">
        <v>14</v>
      </c>
      <c r="D3188" s="23" t="s">
        <v>3295</v>
      </c>
      <c r="E3188" s="23" t="s">
        <v>3126</v>
      </c>
      <c r="F3188" s="23" t="s">
        <v>15</v>
      </c>
      <c r="G3188" s="23" t="s">
        <v>3477</v>
      </c>
      <c r="H3188" s="79" t="s">
        <v>3483</v>
      </c>
      <c r="I3188" s="2" t="s">
        <v>16</v>
      </c>
      <c r="J3188" s="81">
        <v>83.84</v>
      </c>
      <c r="K3188" s="76">
        <v>6.8</v>
      </c>
      <c r="L3188" s="80">
        <v>0.2</v>
      </c>
      <c r="M3188" s="82">
        <v>42665</v>
      </c>
      <c r="N3188" s="96" t="s">
        <v>4401</v>
      </c>
      <c r="O3188" s="23" t="s">
        <v>119</v>
      </c>
      <c r="P3188" s="23" t="s">
        <v>3466</v>
      </c>
      <c r="Q3188" s="23" t="s">
        <v>3473</v>
      </c>
      <c r="R3188" s="23" t="str">
        <f t="shared" si="395"/>
        <v>OK-Canadian-16N-9W-13</v>
      </c>
      <c r="S3188" s="23" t="str">
        <f t="shared" si="392"/>
        <v>16N-9W-13</v>
      </c>
      <c r="T3188" s="23" t="str">
        <f t="shared" si="393"/>
        <v>16</v>
      </c>
      <c r="U3188" s="23" t="str">
        <f t="shared" si="396"/>
        <v>N</v>
      </c>
      <c r="V3188" s="23" t="str">
        <f t="shared" si="394"/>
        <v>9</v>
      </c>
      <c r="W3188" s="23" t="str">
        <f t="shared" si="397"/>
        <v>W</v>
      </c>
      <c r="X3188" s="23" t="str">
        <f t="shared" si="398"/>
        <v>OK</v>
      </c>
      <c r="Y3188" s="184" t="str">
        <f t="shared" si="399"/>
        <v>L0010251</v>
      </c>
      <c r="Z3188" s="28"/>
      <c r="AA3188" s="28"/>
      <c r="AB3188" s="8"/>
    </row>
    <row r="3189" spans="1:28" ht="15">
      <c r="A3189" s="2" t="s">
        <v>9610</v>
      </c>
      <c r="B3189" s="79" t="s">
        <v>13</v>
      </c>
      <c r="C3189" s="2" t="s">
        <v>14</v>
      </c>
      <c r="D3189" s="23" t="s">
        <v>3296</v>
      </c>
      <c r="E3189" s="23" t="s">
        <v>2276</v>
      </c>
      <c r="F3189" s="23" t="s">
        <v>15</v>
      </c>
      <c r="G3189" s="23" t="s">
        <v>3477</v>
      </c>
      <c r="H3189" s="79" t="s">
        <v>3482</v>
      </c>
      <c r="I3189" s="2" t="s">
        <v>16</v>
      </c>
      <c r="J3189" s="81">
        <v>74.81</v>
      </c>
      <c r="K3189" s="76">
        <v>0.62962960000000001</v>
      </c>
      <c r="L3189" s="80">
        <v>0.1875</v>
      </c>
      <c r="M3189" s="82">
        <v>43137</v>
      </c>
      <c r="N3189" s="96" t="s">
        <v>4402</v>
      </c>
      <c r="O3189" s="23" t="s">
        <v>119</v>
      </c>
      <c r="P3189" s="23" t="s">
        <v>3466</v>
      </c>
      <c r="Q3189" s="23" t="s">
        <v>3473</v>
      </c>
      <c r="R3189" s="23" t="str">
        <f t="shared" si="395"/>
        <v>OK-Canadian-16N-9W-13</v>
      </c>
      <c r="S3189" s="23" t="str">
        <f t="shared" si="392"/>
        <v>16N-9W-13</v>
      </c>
      <c r="T3189" s="23" t="str">
        <f t="shared" si="393"/>
        <v>16</v>
      </c>
      <c r="U3189" s="23" t="str">
        <f t="shared" si="396"/>
        <v>N</v>
      </c>
      <c r="V3189" s="23" t="str">
        <f t="shared" si="394"/>
        <v>9</v>
      </c>
      <c r="W3189" s="23" t="str">
        <f t="shared" si="397"/>
        <v>W</v>
      </c>
      <c r="X3189" s="23" t="str">
        <f t="shared" si="398"/>
        <v>OK</v>
      </c>
      <c r="Y3189" s="184" t="str">
        <f t="shared" si="399"/>
        <v>L0010252</v>
      </c>
      <c r="Z3189" s="28"/>
      <c r="AA3189" s="28"/>
      <c r="AB3189" s="8"/>
    </row>
    <row r="3190" spans="1:28" ht="15">
      <c r="A3190" s="2" t="s">
        <v>9611</v>
      </c>
      <c r="B3190" s="79" t="s">
        <v>13</v>
      </c>
      <c r="C3190" s="2" t="s">
        <v>14</v>
      </c>
      <c r="D3190" s="23" t="s">
        <v>3297</v>
      </c>
      <c r="E3190" s="23" t="s">
        <v>1502</v>
      </c>
      <c r="F3190" s="23" t="s">
        <v>15</v>
      </c>
      <c r="G3190" s="23" t="s">
        <v>3477</v>
      </c>
      <c r="H3190" s="79" t="s">
        <v>3482</v>
      </c>
      <c r="I3190" s="2" t="s">
        <v>16</v>
      </c>
      <c r="J3190" s="81">
        <v>80.55</v>
      </c>
      <c r="K3190" s="76">
        <v>0.85</v>
      </c>
      <c r="L3190" s="80">
        <v>0.1875</v>
      </c>
      <c r="M3190" s="78">
        <v>42661</v>
      </c>
      <c r="N3190" s="96" t="s">
        <v>6419</v>
      </c>
      <c r="O3190" s="23" t="s">
        <v>119</v>
      </c>
      <c r="P3190" s="23" t="s">
        <v>3466</v>
      </c>
      <c r="Q3190" s="23" t="s">
        <v>3473</v>
      </c>
      <c r="R3190" s="23" t="str">
        <f t="shared" si="395"/>
        <v>OK-Canadian-16N-9W-13</v>
      </c>
      <c r="S3190" s="23" t="str">
        <f t="shared" si="392"/>
        <v>16N-9W-13</v>
      </c>
      <c r="T3190" s="23" t="str">
        <f t="shared" si="393"/>
        <v>16</v>
      </c>
      <c r="U3190" s="23" t="str">
        <f t="shared" si="396"/>
        <v>N</v>
      </c>
      <c r="V3190" s="23" t="str">
        <f t="shared" si="394"/>
        <v>9</v>
      </c>
      <c r="W3190" s="23" t="str">
        <f t="shared" si="397"/>
        <v>W</v>
      </c>
      <c r="X3190" s="23" t="str">
        <f t="shared" si="398"/>
        <v>OK</v>
      </c>
      <c r="Y3190" s="184" t="str">
        <f t="shared" si="399"/>
        <v>L0010253</v>
      </c>
      <c r="Z3190" s="28"/>
      <c r="AA3190" s="28"/>
      <c r="AB3190" s="8"/>
    </row>
    <row r="3191" spans="1:28" ht="15">
      <c r="A3191" s="23" t="s">
        <v>9612</v>
      </c>
      <c r="B3191" s="79" t="s">
        <v>13</v>
      </c>
      <c r="C3191" s="2" t="s">
        <v>14</v>
      </c>
      <c r="D3191" s="23" t="s">
        <v>3298</v>
      </c>
      <c r="E3191" s="23" t="s">
        <v>1502</v>
      </c>
      <c r="F3191" s="23" t="s">
        <v>15</v>
      </c>
      <c r="G3191" s="23" t="s">
        <v>3477</v>
      </c>
      <c r="H3191" s="79" t="s">
        <v>3482</v>
      </c>
      <c r="I3191" s="2" t="s">
        <v>16</v>
      </c>
      <c r="J3191" s="81">
        <v>162.61000000000001</v>
      </c>
      <c r="K3191" s="76">
        <v>8.2705000000000002</v>
      </c>
      <c r="L3191" s="80">
        <v>0.2</v>
      </c>
      <c r="M3191" s="82">
        <v>42653</v>
      </c>
      <c r="N3191" s="96" t="s">
        <v>5730</v>
      </c>
      <c r="O3191" s="23" t="s">
        <v>119</v>
      </c>
      <c r="P3191" s="23" t="s">
        <v>3466</v>
      </c>
      <c r="Q3191" s="23" t="s">
        <v>3473</v>
      </c>
      <c r="R3191" s="23" t="str">
        <f t="shared" si="395"/>
        <v>OK-Canadian-16N-9W-13</v>
      </c>
      <c r="S3191" s="23" t="str">
        <f t="shared" si="392"/>
        <v>16N-9W-13</v>
      </c>
      <c r="T3191" s="23" t="str">
        <f t="shared" si="393"/>
        <v>16</v>
      </c>
      <c r="U3191" s="23" t="str">
        <f t="shared" si="396"/>
        <v>N</v>
      </c>
      <c r="V3191" s="23" t="str">
        <f t="shared" si="394"/>
        <v>9</v>
      </c>
      <c r="W3191" s="23" t="str">
        <f t="shared" si="397"/>
        <v>W</v>
      </c>
      <c r="X3191" s="23" t="str">
        <f t="shared" si="398"/>
        <v>OK</v>
      </c>
      <c r="Y3191" s="184" t="str">
        <f t="shared" si="399"/>
        <v>L0010254</v>
      </c>
      <c r="Z3191" s="28"/>
      <c r="AA3191" s="28"/>
      <c r="AB3191" s="8"/>
    </row>
    <row r="3192" spans="1:28" ht="15">
      <c r="A3192" s="2" t="s">
        <v>9613</v>
      </c>
      <c r="B3192" s="79" t="s">
        <v>13</v>
      </c>
      <c r="C3192" s="2" t="s">
        <v>14</v>
      </c>
      <c r="D3192" s="23" t="s">
        <v>3299</v>
      </c>
      <c r="E3192" s="23" t="s">
        <v>1274</v>
      </c>
      <c r="F3192" s="23" t="s">
        <v>15</v>
      </c>
      <c r="G3192" s="23" t="s">
        <v>3477</v>
      </c>
      <c r="H3192" s="79" t="s">
        <v>3482</v>
      </c>
      <c r="I3192" s="2" t="s">
        <v>16</v>
      </c>
      <c r="J3192" s="81">
        <v>155.41999999999999</v>
      </c>
      <c r="K3192" s="76">
        <v>2.067625</v>
      </c>
      <c r="L3192" s="80">
        <v>0.2</v>
      </c>
      <c r="M3192" s="82">
        <v>42670</v>
      </c>
      <c r="N3192" s="96" t="s">
        <v>4403</v>
      </c>
      <c r="O3192" s="23" t="s">
        <v>119</v>
      </c>
      <c r="P3192" s="23" t="s">
        <v>3466</v>
      </c>
      <c r="Q3192" s="23" t="s">
        <v>3473</v>
      </c>
      <c r="R3192" s="23" t="str">
        <f t="shared" si="395"/>
        <v>OK-Canadian-16N-9W-13</v>
      </c>
      <c r="S3192" s="23" t="str">
        <f t="shared" si="392"/>
        <v>16N-9W-13</v>
      </c>
      <c r="T3192" s="23" t="str">
        <f t="shared" si="393"/>
        <v>16</v>
      </c>
      <c r="U3192" s="23" t="str">
        <f t="shared" si="396"/>
        <v>N</v>
      </c>
      <c r="V3192" s="23" t="str">
        <f t="shared" si="394"/>
        <v>9</v>
      </c>
      <c r="W3192" s="23" t="str">
        <f t="shared" si="397"/>
        <v>W</v>
      </c>
      <c r="X3192" s="23" t="str">
        <f t="shared" si="398"/>
        <v>OK</v>
      </c>
      <c r="Y3192" s="184" t="str">
        <f t="shared" si="399"/>
        <v>L0010255</v>
      </c>
      <c r="Z3192" s="28"/>
      <c r="AA3192" s="28"/>
      <c r="AB3192" s="8"/>
    </row>
    <row r="3193" spans="1:28" ht="15">
      <c r="A3193" s="2" t="s">
        <v>9614</v>
      </c>
      <c r="B3193" s="79" t="s">
        <v>13</v>
      </c>
      <c r="C3193" s="2" t="s">
        <v>14</v>
      </c>
      <c r="D3193" s="23" t="s">
        <v>3300</v>
      </c>
      <c r="E3193" s="23" t="s">
        <v>1777</v>
      </c>
      <c r="F3193" s="23" t="s">
        <v>15</v>
      </c>
      <c r="G3193" s="23" t="s">
        <v>3477</v>
      </c>
      <c r="H3193" s="79" t="s">
        <v>3482</v>
      </c>
      <c r="I3193" s="2" t="s">
        <v>16</v>
      </c>
      <c r="J3193" s="81">
        <v>91.26</v>
      </c>
      <c r="K3193" s="76">
        <v>10.625</v>
      </c>
      <c r="L3193" s="80">
        <v>0.1875</v>
      </c>
      <c r="M3193" s="82">
        <v>43172</v>
      </c>
      <c r="N3193" s="96" t="s">
        <v>4404</v>
      </c>
      <c r="O3193" s="23" t="s">
        <v>119</v>
      </c>
      <c r="P3193" s="23" t="s">
        <v>3466</v>
      </c>
      <c r="Q3193" s="23" t="s">
        <v>3473</v>
      </c>
      <c r="R3193" s="23" t="str">
        <f t="shared" si="395"/>
        <v>OK-Canadian-16N-9W-13</v>
      </c>
      <c r="S3193" s="23" t="str">
        <f t="shared" si="392"/>
        <v>16N-9W-13</v>
      </c>
      <c r="T3193" s="23" t="str">
        <f t="shared" si="393"/>
        <v>16</v>
      </c>
      <c r="U3193" s="23" t="str">
        <f t="shared" si="396"/>
        <v>N</v>
      </c>
      <c r="V3193" s="23" t="str">
        <f t="shared" si="394"/>
        <v>9</v>
      </c>
      <c r="W3193" s="23" t="str">
        <f t="shared" si="397"/>
        <v>W</v>
      </c>
      <c r="X3193" s="23" t="str">
        <f t="shared" si="398"/>
        <v>OK</v>
      </c>
      <c r="Y3193" s="184" t="str">
        <f t="shared" si="399"/>
        <v>L0010256</v>
      </c>
      <c r="Z3193" s="28"/>
      <c r="AA3193" s="28"/>
      <c r="AB3193" s="8"/>
    </row>
    <row r="3194" spans="1:28" ht="15">
      <c r="A3194" s="23" t="s">
        <v>9615</v>
      </c>
      <c r="B3194" s="79" t="s">
        <v>13</v>
      </c>
      <c r="C3194" s="2" t="s">
        <v>14</v>
      </c>
      <c r="D3194" s="23" t="s">
        <v>3301</v>
      </c>
      <c r="E3194" s="23" t="s">
        <v>1589</v>
      </c>
      <c r="F3194" s="23" t="s">
        <v>15</v>
      </c>
      <c r="G3194" s="23" t="s">
        <v>3477</v>
      </c>
      <c r="H3194" s="79" t="s">
        <v>3482</v>
      </c>
      <c r="I3194" s="2" t="s">
        <v>16</v>
      </c>
      <c r="J3194" s="81">
        <v>73.16</v>
      </c>
      <c r="K3194" s="76">
        <v>2.125</v>
      </c>
      <c r="L3194" s="80">
        <v>0.1875</v>
      </c>
      <c r="M3194" s="78">
        <v>42692</v>
      </c>
      <c r="N3194" s="96" t="s">
        <v>4405</v>
      </c>
      <c r="O3194" s="23" t="s">
        <v>119</v>
      </c>
      <c r="P3194" s="23" t="s">
        <v>3466</v>
      </c>
      <c r="Q3194" s="23" t="s">
        <v>3473</v>
      </c>
      <c r="R3194" s="23" t="str">
        <f t="shared" si="395"/>
        <v>OK-Canadian-16N-9W-13</v>
      </c>
      <c r="S3194" s="23" t="str">
        <f t="shared" si="392"/>
        <v>16N-9W-13</v>
      </c>
      <c r="T3194" s="23" t="str">
        <f t="shared" si="393"/>
        <v>16</v>
      </c>
      <c r="U3194" s="23" t="str">
        <f t="shared" si="396"/>
        <v>N</v>
      </c>
      <c r="V3194" s="23" t="str">
        <f t="shared" si="394"/>
        <v>9</v>
      </c>
      <c r="W3194" s="23" t="str">
        <f t="shared" si="397"/>
        <v>W</v>
      </c>
      <c r="X3194" s="23" t="str">
        <f t="shared" si="398"/>
        <v>OK</v>
      </c>
      <c r="Y3194" s="184" t="str">
        <f t="shared" si="399"/>
        <v>L0010257</v>
      </c>
      <c r="Z3194" s="28"/>
      <c r="AA3194" s="28"/>
      <c r="AB3194" s="8"/>
    </row>
    <row r="3195" spans="1:28" ht="15">
      <c r="A3195" s="2" t="s">
        <v>9616</v>
      </c>
      <c r="B3195" s="79" t="s">
        <v>13</v>
      </c>
      <c r="C3195" s="2" t="s">
        <v>14</v>
      </c>
      <c r="D3195" s="23" t="s">
        <v>3302</v>
      </c>
      <c r="E3195" s="2" t="s">
        <v>1396</v>
      </c>
      <c r="F3195" s="23" t="s">
        <v>15</v>
      </c>
      <c r="G3195" s="23" t="s">
        <v>3477</v>
      </c>
      <c r="H3195" s="79" t="s">
        <v>3482</v>
      </c>
      <c r="I3195" s="2" t="s">
        <v>16</v>
      </c>
      <c r="J3195" s="81">
        <v>163.54</v>
      </c>
      <c r="K3195" s="76">
        <v>2.067625</v>
      </c>
      <c r="L3195" s="80">
        <v>0.1875</v>
      </c>
      <c r="M3195" s="82">
        <v>42707</v>
      </c>
      <c r="N3195" s="96" t="s">
        <v>4406</v>
      </c>
      <c r="O3195" s="23" t="s">
        <v>119</v>
      </c>
      <c r="P3195" s="23" t="s">
        <v>3466</v>
      </c>
      <c r="Q3195" s="23" t="s">
        <v>3473</v>
      </c>
      <c r="R3195" s="23" t="str">
        <f t="shared" si="395"/>
        <v>OK-Canadian-16N-9W-13</v>
      </c>
      <c r="S3195" s="23" t="str">
        <f t="shared" si="392"/>
        <v>16N-9W-13</v>
      </c>
      <c r="T3195" s="23" t="str">
        <f t="shared" si="393"/>
        <v>16</v>
      </c>
      <c r="U3195" s="23" t="str">
        <f t="shared" si="396"/>
        <v>N</v>
      </c>
      <c r="V3195" s="23" t="str">
        <f t="shared" si="394"/>
        <v>9</v>
      </c>
      <c r="W3195" s="23" t="str">
        <f t="shared" si="397"/>
        <v>W</v>
      </c>
      <c r="X3195" s="23" t="str">
        <f t="shared" si="398"/>
        <v>OK</v>
      </c>
      <c r="Y3195" s="184" t="str">
        <f t="shared" si="399"/>
        <v>L0010258</v>
      </c>
      <c r="Z3195" s="28"/>
      <c r="AA3195" s="28"/>
      <c r="AB3195" s="8"/>
    </row>
    <row r="3196" spans="1:28" ht="15">
      <c r="A3196" s="2" t="s">
        <v>9617</v>
      </c>
      <c r="B3196" s="79" t="s">
        <v>13</v>
      </c>
      <c r="C3196" s="2" t="s">
        <v>14</v>
      </c>
      <c r="D3196" s="23" t="s">
        <v>3303</v>
      </c>
      <c r="E3196" s="2" t="s">
        <v>616</v>
      </c>
      <c r="F3196" s="23" t="s">
        <v>15</v>
      </c>
      <c r="G3196" s="23" t="s">
        <v>3477</v>
      </c>
      <c r="H3196" s="79" t="s">
        <v>3482</v>
      </c>
      <c r="I3196" s="2" t="s">
        <v>16</v>
      </c>
      <c r="J3196" s="81">
        <v>19.11</v>
      </c>
      <c r="K3196" s="76">
        <v>8.2110000000000003</v>
      </c>
      <c r="L3196" s="80">
        <v>0.1875</v>
      </c>
      <c r="M3196" s="82">
        <v>42734</v>
      </c>
      <c r="N3196" s="96" t="s">
        <v>4407</v>
      </c>
      <c r="O3196" s="23" t="s">
        <v>119</v>
      </c>
      <c r="P3196" s="23" t="s">
        <v>3466</v>
      </c>
      <c r="Q3196" s="23" t="s">
        <v>3473</v>
      </c>
      <c r="R3196" s="23" t="str">
        <f t="shared" si="395"/>
        <v>OK-Canadian-16N-9W-13</v>
      </c>
      <c r="S3196" s="23" t="str">
        <f t="shared" si="392"/>
        <v>16N-9W-13</v>
      </c>
      <c r="T3196" s="23" t="str">
        <f t="shared" si="393"/>
        <v>16</v>
      </c>
      <c r="U3196" s="23" t="str">
        <f t="shared" si="396"/>
        <v>N</v>
      </c>
      <c r="V3196" s="23" t="str">
        <f t="shared" si="394"/>
        <v>9</v>
      </c>
      <c r="W3196" s="23" t="str">
        <f t="shared" si="397"/>
        <v>W</v>
      </c>
      <c r="X3196" s="23" t="str">
        <f t="shared" si="398"/>
        <v>OK</v>
      </c>
      <c r="Y3196" s="184" t="str">
        <f t="shared" si="399"/>
        <v>L0010259</v>
      </c>
      <c r="Z3196" s="28"/>
      <c r="AA3196" s="28"/>
      <c r="AB3196" s="8"/>
    </row>
    <row r="3197" spans="1:28" ht="15">
      <c r="A3197" s="23" t="s">
        <v>9618</v>
      </c>
      <c r="B3197" s="79" t="s">
        <v>13</v>
      </c>
      <c r="C3197" s="2" t="s">
        <v>14</v>
      </c>
      <c r="D3197" s="23" t="s">
        <v>3304</v>
      </c>
      <c r="E3197" s="2" t="s">
        <v>1100</v>
      </c>
      <c r="F3197" s="23" t="s">
        <v>15</v>
      </c>
      <c r="G3197" s="23" t="s">
        <v>3477</v>
      </c>
      <c r="H3197" s="79" t="s">
        <v>3482</v>
      </c>
      <c r="I3197" s="2" t="s">
        <v>16</v>
      </c>
      <c r="J3197" s="81">
        <v>82.9</v>
      </c>
      <c r="K3197" s="76">
        <v>7.5555557000000002</v>
      </c>
      <c r="L3197" s="80">
        <v>0.1875</v>
      </c>
      <c r="M3197" s="82">
        <v>43235</v>
      </c>
      <c r="N3197" s="96" t="s">
        <v>4408</v>
      </c>
      <c r="O3197" s="23" t="s">
        <v>119</v>
      </c>
      <c r="P3197" s="23" t="s">
        <v>3466</v>
      </c>
      <c r="Q3197" s="23" t="s">
        <v>3473</v>
      </c>
      <c r="R3197" s="23" t="str">
        <f t="shared" si="395"/>
        <v>OK-Canadian-16N-9W-13</v>
      </c>
      <c r="S3197" s="23" t="str">
        <f t="shared" si="392"/>
        <v>16N-9W-13</v>
      </c>
      <c r="T3197" s="23" t="str">
        <f t="shared" si="393"/>
        <v>16</v>
      </c>
      <c r="U3197" s="23" t="str">
        <f t="shared" si="396"/>
        <v>N</v>
      </c>
      <c r="V3197" s="23" t="str">
        <f t="shared" si="394"/>
        <v>9</v>
      </c>
      <c r="W3197" s="23" t="str">
        <f t="shared" si="397"/>
        <v>W</v>
      </c>
      <c r="X3197" s="23" t="str">
        <f t="shared" si="398"/>
        <v>OK</v>
      </c>
      <c r="Y3197" s="184" t="str">
        <f t="shared" si="399"/>
        <v>L0010260</v>
      </c>
      <c r="Z3197" s="28"/>
      <c r="AA3197" s="28"/>
      <c r="AB3197" s="8"/>
    </row>
    <row r="3198" spans="1:28" ht="15">
      <c r="A3198" s="2" t="s">
        <v>9619</v>
      </c>
      <c r="B3198" s="79" t="s">
        <v>13</v>
      </c>
      <c r="C3198" s="2" t="s">
        <v>14</v>
      </c>
      <c r="D3198" s="23" t="s">
        <v>3305</v>
      </c>
      <c r="E3198" s="2" t="s">
        <v>174</v>
      </c>
      <c r="F3198" s="23" t="s">
        <v>15</v>
      </c>
      <c r="G3198" s="23" t="s">
        <v>3477</v>
      </c>
      <c r="H3198" s="79" t="s">
        <v>3482</v>
      </c>
      <c r="I3198" s="2" t="s">
        <v>16</v>
      </c>
      <c r="J3198" s="81">
        <v>132.56</v>
      </c>
      <c r="K3198" s="76">
        <v>110.5</v>
      </c>
      <c r="L3198" s="80">
        <v>0.2</v>
      </c>
      <c r="M3198" s="78">
        <v>42775</v>
      </c>
      <c r="N3198" s="96" t="s">
        <v>4983</v>
      </c>
      <c r="O3198" s="23" t="s">
        <v>119</v>
      </c>
      <c r="P3198" s="23" t="s">
        <v>3466</v>
      </c>
      <c r="Q3198" s="23" t="s">
        <v>3473</v>
      </c>
      <c r="R3198" s="23" t="str">
        <f t="shared" si="395"/>
        <v>OK-Canadian-16N-9W-13</v>
      </c>
      <c r="S3198" s="23" t="str">
        <f t="shared" si="392"/>
        <v>16N-9W-13</v>
      </c>
      <c r="T3198" s="23" t="str">
        <f t="shared" si="393"/>
        <v>16</v>
      </c>
      <c r="U3198" s="23" t="str">
        <f t="shared" si="396"/>
        <v>N</v>
      </c>
      <c r="V3198" s="23" t="str">
        <f t="shared" si="394"/>
        <v>9</v>
      </c>
      <c r="W3198" s="23" t="str">
        <f t="shared" si="397"/>
        <v>W</v>
      </c>
      <c r="X3198" s="23" t="str">
        <f t="shared" si="398"/>
        <v>OK</v>
      </c>
      <c r="Y3198" s="184" t="str">
        <f t="shared" si="399"/>
        <v>L0010261</v>
      </c>
      <c r="Z3198" s="28"/>
      <c r="AA3198" s="28"/>
      <c r="AB3198" s="8"/>
    </row>
    <row r="3199" spans="1:28" ht="15">
      <c r="A3199" s="2" t="s">
        <v>9620</v>
      </c>
      <c r="B3199" s="79" t="s">
        <v>13</v>
      </c>
      <c r="C3199" s="2" t="s">
        <v>14</v>
      </c>
      <c r="D3199" s="23" t="s">
        <v>3306</v>
      </c>
      <c r="E3199" s="23" t="s">
        <v>1502</v>
      </c>
      <c r="F3199" s="23" t="s">
        <v>15</v>
      </c>
      <c r="G3199" s="23" t="s">
        <v>3477</v>
      </c>
      <c r="H3199" s="79" t="s">
        <v>3482</v>
      </c>
      <c r="I3199" s="2" t="s">
        <v>16</v>
      </c>
      <c r="J3199" s="81">
        <v>76.89</v>
      </c>
      <c r="K3199" s="76">
        <v>2.9277777999999999</v>
      </c>
      <c r="L3199" s="80">
        <v>0.1875</v>
      </c>
      <c r="M3199" s="82">
        <v>42651</v>
      </c>
      <c r="N3199" s="96" t="s">
        <v>4409</v>
      </c>
      <c r="O3199" s="23" t="s">
        <v>119</v>
      </c>
      <c r="P3199" s="23" t="s">
        <v>3466</v>
      </c>
      <c r="Q3199" s="23" t="s">
        <v>3473</v>
      </c>
      <c r="R3199" s="23" t="str">
        <f t="shared" si="395"/>
        <v>OK-Canadian-16N-9W-13</v>
      </c>
      <c r="S3199" s="23" t="str">
        <f t="shared" si="392"/>
        <v>16N-9W-13</v>
      </c>
      <c r="T3199" s="23" t="str">
        <f t="shared" si="393"/>
        <v>16</v>
      </c>
      <c r="U3199" s="23" t="str">
        <f t="shared" si="396"/>
        <v>N</v>
      </c>
      <c r="V3199" s="23" t="str">
        <f t="shared" si="394"/>
        <v>9</v>
      </c>
      <c r="W3199" s="23" t="str">
        <f t="shared" si="397"/>
        <v>W</v>
      </c>
      <c r="X3199" s="23" t="str">
        <f t="shared" si="398"/>
        <v>OK</v>
      </c>
      <c r="Y3199" s="184" t="str">
        <f t="shared" si="399"/>
        <v>L0010262</v>
      </c>
      <c r="Z3199" s="28"/>
      <c r="AA3199" s="28"/>
      <c r="AB3199" s="8"/>
    </row>
    <row r="3200" spans="1:28" ht="15">
      <c r="A3200" s="23" t="s">
        <v>9621</v>
      </c>
      <c r="B3200" s="79" t="s">
        <v>13</v>
      </c>
      <c r="C3200" s="2" t="s">
        <v>14</v>
      </c>
      <c r="D3200" s="23" t="s">
        <v>3307</v>
      </c>
      <c r="E3200" s="23" t="s">
        <v>1502</v>
      </c>
      <c r="F3200" s="23" t="s">
        <v>15</v>
      </c>
      <c r="G3200" s="23" t="s">
        <v>3477</v>
      </c>
      <c r="H3200" s="79" t="s">
        <v>3482</v>
      </c>
      <c r="I3200" s="2" t="s">
        <v>16</v>
      </c>
      <c r="J3200" s="81">
        <v>157.1</v>
      </c>
      <c r="K3200" s="76">
        <v>8.2705000000000002</v>
      </c>
      <c r="L3200" s="80">
        <v>0.2</v>
      </c>
      <c r="M3200" s="82">
        <v>42798</v>
      </c>
      <c r="N3200" s="96" t="s">
        <v>4984</v>
      </c>
      <c r="O3200" s="23" t="s">
        <v>119</v>
      </c>
      <c r="P3200" s="23" t="s">
        <v>3466</v>
      </c>
      <c r="Q3200" s="23" t="s">
        <v>3473</v>
      </c>
      <c r="R3200" s="23" t="str">
        <f t="shared" si="395"/>
        <v>OK-Canadian-16N-9W-13</v>
      </c>
      <c r="S3200" s="23" t="str">
        <f t="shared" si="392"/>
        <v>16N-9W-13</v>
      </c>
      <c r="T3200" s="23" t="str">
        <f t="shared" si="393"/>
        <v>16</v>
      </c>
      <c r="U3200" s="23" t="str">
        <f t="shared" si="396"/>
        <v>N</v>
      </c>
      <c r="V3200" s="23" t="str">
        <f t="shared" si="394"/>
        <v>9</v>
      </c>
      <c r="W3200" s="23" t="str">
        <f t="shared" si="397"/>
        <v>W</v>
      </c>
      <c r="X3200" s="23" t="str">
        <f t="shared" si="398"/>
        <v>OK</v>
      </c>
      <c r="Y3200" s="184" t="str">
        <f t="shared" si="399"/>
        <v>L0010263</v>
      </c>
      <c r="Z3200" s="28"/>
      <c r="AA3200" s="28"/>
      <c r="AB3200" s="8"/>
    </row>
    <row r="3201" spans="1:28" ht="15">
      <c r="A3201" s="2" t="s">
        <v>9622</v>
      </c>
      <c r="B3201" s="23" t="s">
        <v>13</v>
      </c>
      <c r="C3201" s="2" t="s">
        <v>14</v>
      </c>
      <c r="D3201" s="23" t="s">
        <v>3308</v>
      </c>
      <c r="E3201" s="2" t="s">
        <v>1396</v>
      </c>
      <c r="F3201" s="23" t="s">
        <v>15</v>
      </c>
      <c r="G3201" s="23" t="s">
        <v>3477</v>
      </c>
      <c r="H3201" s="79" t="s">
        <v>3482</v>
      </c>
      <c r="I3201" s="2" t="s">
        <v>16</v>
      </c>
      <c r="J3201" s="81">
        <v>140.88999999999999</v>
      </c>
      <c r="K3201" s="76">
        <v>2.067625</v>
      </c>
      <c r="L3201" s="80">
        <v>0.2</v>
      </c>
      <c r="M3201" s="82">
        <v>43280</v>
      </c>
      <c r="N3201" s="96" t="s">
        <v>6420</v>
      </c>
      <c r="O3201" s="23" t="s">
        <v>119</v>
      </c>
      <c r="P3201" s="23" t="s">
        <v>3466</v>
      </c>
      <c r="Q3201" s="23" t="s">
        <v>3473</v>
      </c>
      <c r="R3201" s="23" t="str">
        <f t="shared" si="395"/>
        <v>OK-Canadian-16N-9W-13</v>
      </c>
      <c r="S3201" s="23" t="str">
        <f t="shared" si="392"/>
        <v>16N-9W-13</v>
      </c>
      <c r="T3201" s="23" t="str">
        <f t="shared" si="393"/>
        <v>16</v>
      </c>
      <c r="U3201" s="23" t="str">
        <f t="shared" si="396"/>
        <v>N</v>
      </c>
      <c r="V3201" s="23" t="str">
        <f t="shared" si="394"/>
        <v>9</v>
      </c>
      <c r="W3201" s="23" t="str">
        <f t="shared" si="397"/>
        <v>W</v>
      </c>
      <c r="X3201" s="23" t="str">
        <f t="shared" si="398"/>
        <v>OK</v>
      </c>
      <c r="Y3201" s="184" t="str">
        <f t="shared" si="399"/>
        <v>L0010264</v>
      </c>
      <c r="Z3201" s="28"/>
      <c r="AA3201" s="28"/>
      <c r="AB3201" s="8"/>
    </row>
    <row r="3202" spans="1:28" ht="15">
      <c r="A3202" s="2" t="s">
        <v>9623</v>
      </c>
      <c r="B3202" s="23" t="s">
        <v>13</v>
      </c>
      <c r="C3202" s="2" t="s">
        <v>14</v>
      </c>
      <c r="D3202" s="23" t="s">
        <v>3309</v>
      </c>
      <c r="E3202" s="23" t="s">
        <v>2692</v>
      </c>
      <c r="F3202" s="23" t="s">
        <v>15</v>
      </c>
      <c r="G3202" s="23" t="s">
        <v>3477</v>
      </c>
      <c r="H3202" s="23" t="s">
        <v>3482</v>
      </c>
      <c r="I3202" s="2" t="s">
        <v>16</v>
      </c>
      <c r="J3202" s="81">
        <v>160.01</v>
      </c>
      <c r="K3202" s="76">
        <v>2.067625</v>
      </c>
      <c r="L3202" s="80">
        <v>0.2</v>
      </c>
      <c r="M3202" s="78">
        <v>42951</v>
      </c>
      <c r="N3202" s="96" t="s">
        <v>4410</v>
      </c>
      <c r="O3202" s="23" t="s">
        <v>119</v>
      </c>
      <c r="P3202" s="23" t="s">
        <v>3466</v>
      </c>
      <c r="Q3202" s="23" t="s">
        <v>3473</v>
      </c>
      <c r="R3202" s="23" t="str">
        <f t="shared" si="395"/>
        <v>OK-Canadian-16N-9W-13</v>
      </c>
      <c r="S3202" s="23" t="str">
        <f t="shared" si="392"/>
        <v>16N-9W-13</v>
      </c>
      <c r="T3202" s="23" t="str">
        <f t="shared" si="393"/>
        <v>16</v>
      </c>
      <c r="U3202" s="23" t="str">
        <f t="shared" si="396"/>
        <v>N</v>
      </c>
      <c r="V3202" s="23" t="str">
        <f t="shared" si="394"/>
        <v>9</v>
      </c>
      <c r="W3202" s="23" t="str">
        <f t="shared" si="397"/>
        <v>W</v>
      </c>
      <c r="X3202" s="23" t="str">
        <f t="shared" si="398"/>
        <v>OK</v>
      </c>
      <c r="Y3202" s="184" t="str">
        <f t="shared" si="399"/>
        <v>L0010265</v>
      </c>
      <c r="Z3202" s="28"/>
      <c r="AA3202" s="28"/>
      <c r="AB3202" s="8"/>
    </row>
    <row r="3203" spans="1:28" ht="15">
      <c r="A3203" s="23" t="s">
        <v>9624</v>
      </c>
      <c r="B3203" s="23" t="s">
        <v>13</v>
      </c>
      <c r="C3203" s="2" t="s">
        <v>14</v>
      </c>
      <c r="D3203" s="23" t="s">
        <v>3310</v>
      </c>
      <c r="E3203" s="2" t="s">
        <v>766</v>
      </c>
      <c r="F3203" s="23" t="s">
        <v>15</v>
      </c>
      <c r="G3203" s="23" t="s">
        <v>3477</v>
      </c>
      <c r="H3203" s="23" t="s">
        <v>3482</v>
      </c>
      <c r="I3203" s="2" t="s">
        <v>16</v>
      </c>
      <c r="J3203" s="81">
        <v>76.63</v>
      </c>
      <c r="K3203" s="76">
        <v>7.0833332999999996</v>
      </c>
      <c r="L3203" s="80">
        <v>0.1875</v>
      </c>
      <c r="M3203" s="82">
        <v>42975</v>
      </c>
      <c r="N3203" s="96" t="s">
        <v>4411</v>
      </c>
      <c r="O3203" s="23" t="s">
        <v>119</v>
      </c>
      <c r="P3203" s="23" t="s">
        <v>3466</v>
      </c>
      <c r="Q3203" s="23" t="s">
        <v>3473</v>
      </c>
      <c r="R3203" s="23" t="str">
        <f t="shared" si="395"/>
        <v>OK-Canadian-16N-9W-13</v>
      </c>
      <c r="S3203" s="23" t="str">
        <f t="shared" si="392"/>
        <v>16N-9W-13</v>
      </c>
      <c r="T3203" s="23" t="str">
        <f t="shared" si="393"/>
        <v>16</v>
      </c>
      <c r="U3203" s="23" t="str">
        <f t="shared" si="396"/>
        <v>N</v>
      </c>
      <c r="V3203" s="23" t="str">
        <f t="shared" si="394"/>
        <v>9</v>
      </c>
      <c r="W3203" s="23" t="str">
        <f t="shared" si="397"/>
        <v>W</v>
      </c>
      <c r="X3203" s="23" t="str">
        <f t="shared" si="398"/>
        <v>OK</v>
      </c>
      <c r="Y3203" s="184" t="str">
        <f t="shared" si="399"/>
        <v>L0010266</v>
      </c>
      <c r="Z3203" s="28"/>
      <c r="AA3203" s="28"/>
      <c r="AB3203" s="8"/>
    </row>
  </sheetData>
  <autoFilter ref="A7:Z3203" xr:uid="{E89E048A-EEC0-4C32-A783-4E55164B4529}"/>
  <conditionalFormatting sqref="A2:A3203">
    <cfRule type="duplicateValues" dxfId="3" priority="1"/>
    <cfRule type="duplicateValues" dxfId="2" priority="2"/>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E1493-46CD-4025-9039-86E4DB3E7C79}">
  <sheetPr codeName="Sheet4">
    <tabColor theme="1"/>
  </sheetPr>
  <dimension ref="A1"/>
  <sheetViews>
    <sheetView workbookViewId="0">
      <selection activeCell="D24" sqref="D24"/>
    </sheetView>
  </sheetViews>
  <sheetFormatPr defaultRowHeight="14.25"/>
  <cols>
    <col min="1" max="1" width="14" bestFit="1" customWidth="1"/>
    <col min="2" max="2" width="16.625" bestFit="1" customWidth="1"/>
    <col min="3" max="3" width="18.25" bestFit="1" customWidth="1"/>
    <col min="4" max="4" width="11.25" bestFit="1" customWidth="1"/>
  </cols>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47D90-FBC1-454B-B2F2-793B2D1438A2}">
  <sheetPr codeName="Sheet5">
    <tabColor theme="8" tint="-0.499984740745262"/>
  </sheetPr>
  <dimension ref="A1:D17"/>
  <sheetViews>
    <sheetView tabSelected="1" workbookViewId="0">
      <selection activeCell="C27" sqref="C27"/>
    </sheetView>
  </sheetViews>
  <sheetFormatPr defaultRowHeight="14.25"/>
  <cols>
    <col min="1" max="1" width="16.625" customWidth="1"/>
    <col min="2" max="2" width="29.625" customWidth="1"/>
    <col min="3" max="3" width="64.375" customWidth="1"/>
    <col min="4" max="4" width="81.75" customWidth="1"/>
    <col min="5" max="5" width="25.125" customWidth="1"/>
  </cols>
  <sheetData>
    <row r="1" spans="1:4" ht="23.45" customHeight="1">
      <c r="A1" s="30" t="s">
        <v>80</v>
      </c>
      <c r="B1" s="30" t="s">
        <v>3311</v>
      </c>
      <c r="C1" s="30" t="s">
        <v>102</v>
      </c>
      <c r="D1" s="30" t="s">
        <v>9702</v>
      </c>
    </row>
    <row r="2" spans="1:4" ht="23.45" customHeight="1">
      <c r="A2" s="38" t="s">
        <v>76</v>
      </c>
      <c r="B2" s="40" t="s">
        <v>3312</v>
      </c>
      <c r="C2" s="29" t="s">
        <v>97</v>
      </c>
      <c r="D2" s="29" t="s">
        <v>95</v>
      </c>
    </row>
    <row r="3" spans="1:4" ht="23.45" customHeight="1">
      <c r="A3" s="38" t="s">
        <v>77</v>
      </c>
      <c r="B3" s="41" t="s">
        <v>3314</v>
      </c>
      <c r="C3" s="29" t="s">
        <v>98</v>
      </c>
      <c r="D3" s="29" t="s">
        <v>100</v>
      </c>
    </row>
    <row r="4" spans="1:4" ht="23.45" customHeight="1">
      <c r="A4" s="38" t="s">
        <v>78</v>
      </c>
      <c r="B4" s="41" t="s">
        <v>3313</v>
      </c>
      <c r="C4" s="29" t="s">
        <v>99</v>
      </c>
      <c r="D4" s="29" t="s">
        <v>101</v>
      </c>
    </row>
    <row r="5" spans="1:4" ht="23.45" customHeight="1">
      <c r="A5" s="38" t="s">
        <v>82</v>
      </c>
      <c r="B5" s="41" t="s">
        <v>3315</v>
      </c>
      <c r="C5" s="29" t="s">
        <v>83</v>
      </c>
      <c r="D5" s="29" t="s">
        <v>105</v>
      </c>
    </row>
    <row r="6" spans="1:4" ht="23.45" customHeight="1">
      <c r="A6" s="38" t="s">
        <v>70</v>
      </c>
      <c r="B6" s="41" t="s">
        <v>3316</v>
      </c>
      <c r="C6" s="29" t="s">
        <v>84</v>
      </c>
      <c r="D6" s="29" t="s">
        <v>106</v>
      </c>
    </row>
    <row r="7" spans="1:4" ht="23.45" customHeight="1">
      <c r="A7" s="38" t="s">
        <v>96</v>
      </c>
      <c r="B7" s="41" t="s">
        <v>3317</v>
      </c>
      <c r="C7" s="29" t="s">
        <v>103</v>
      </c>
      <c r="D7" s="29" t="s">
        <v>104</v>
      </c>
    </row>
    <row r="8" spans="1:4" ht="23.45" customHeight="1">
      <c r="A8" s="38" t="s">
        <v>72</v>
      </c>
      <c r="B8" s="41" t="s">
        <v>3318</v>
      </c>
      <c r="C8" s="29" t="s">
        <v>86</v>
      </c>
      <c r="D8" s="29" t="s">
        <v>87</v>
      </c>
    </row>
    <row r="9" spans="1:4" ht="23.45" customHeight="1">
      <c r="A9" s="38" t="s">
        <v>71</v>
      </c>
      <c r="B9" s="41" t="s">
        <v>3319</v>
      </c>
      <c r="C9" s="29" t="s">
        <v>86</v>
      </c>
      <c r="D9" s="29" t="s">
        <v>88</v>
      </c>
    </row>
    <row r="10" spans="1:4" ht="23.45" customHeight="1">
      <c r="A10" s="38" t="s">
        <v>73</v>
      </c>
      <c r="B10" s="41" t="s">
        <v>3320</v>
      </c>
      <c r="C10" s="29" t="s">
        <v>89</v>
      </c>
      <c r="D10" s="29" t="s">
        <v>90</v>
      </c>
    </row>
    <row r="11" spans="1:4" ht="23.45" customHeight="1">
      <c r="A11" s="38" t="s">
        <v>74</v>
      </c>
      <c r="B11" s="41" t="s">
        <v>3321</v>
      </c>
      <c r="C11" s="29" t="s">
        <v>91</v>
      </c>
      <c r="D11" s="29" t="s">
        <v>92</v>
      </c>
    </row>
    <row r="12" spans="1:4" ht="23.45" customHeight="1">
      <c r="A12" s="38" t="s">
        <v>75</v>
      </c>
      <c r="B12" s="41" t="s">
        <v>3322</v>
      </c>
      <c r="C12" s="29" t="s">
        <v>93</v>
      </c>
      <c r="D12" s="29" t="s">
        <v>94</v>
      </c>
    </row>
    <row r="13" spans="1:4" ht="23.45" customHeight="1">
      <c r="A13" s="38" t="s">
        <v>107</v>
      </c>
      <c r="B13" s="41" t="s">
        <v>3323</v>
      </c>
      <c r="C13" s="29" t="s">
        <v>109</v>
      </c>
      <c r="D13" s="29" t="s">
        <v>9703</v>
      </c>
    </row>
    <row r="14" spans="1:4" ht="23.45" customHeight="1">
      <c r="A14" s="38" t="s">
        <v>79</v>
      </c>
      <c r="B14" s="41"/>
      <c r="C14" s="29" t="s">
        <v>9833</v>
      </c>
      <c r="D14" s="29" t="s">
        <v>9834</v>
      </c>
    </row>
    <row r="15" spans="1:4" ht="23.45" customHeight="1">
      <c r="A15" s="38" t="s">
        <v>85</v>
      </c>
      <c r="B15" s="41"/>
      <c r="C15" s="29" t="s">
        <v>9874</v>
      </c>
      <c r="D15" s="29" t="s">
        <v>9835</v>
      </c>
    </row>
    <row r="16" spans="1:4" ht="18">
      <c r="A16" s="39"/>
      <c r="D16" s="29"/>
    </row>
    <row r="17" spans="4:4" ht="15">
      <c r="D17" s="29"/>
    </row>
  </sheetData>
  <hyperlinks>
    <hyperlink ref="A2" location="'Left Right Mid'!A1" display="Left" xr:uid="{DB1CDE62-4B94-4E99-A18B-1442CC3981A1}"/>
    <hyperlink ref="A3" location="'Left Right Mid'!A1" display="Right" xr:uid="{5353567C-7139-4252-AD41-EB3DFFBA6D37}"/>
    <hyperlink ref="A4" location="'Left Right Mid'!A1" display="Mid" xr:uid="{38BFBDE2-EA6C-4F48-A5A2-34D06FAD2753}"/>
    <hyperlink ref="A5" location="'Textbefore Textafter Textjoin'!A1" display="Textbefore" xr:uid="{AAAA4124-3FE2-4911-A20F-F4653A86D9BA}"/>
    <hyperlink ref="A6" location="'Textbefore Textafter Textjoin'!A1" display="Textafter" xr:uid="{23A53C2A-051A-4A37-A345-5E3FBB34070A}"/>
    <hyperlink ref="A7" location="'Textbefore Textafter Textjoin'!A1" display="Textjoin" xr:uid="{4966CE48-CFFA-4311-A1B5-8E3213D482FC}"/>
    <hyperlink ref="A8" location="'XLOOKUP &amp; VLOOKUP'!A1" display="Vlookup" xr:uid="{3DC1D032-FAB6-40B7-926E-BE5F97697DEB}"/>
    <hyperlink ref="A9" location="'XLOOKUP &amp; VLOOKUP'!A1" display="Xlookup" xr:uid="{5A9EB211-AE5B-4F75-8B83-1BAB4B5D7571}"/>
    <hyperlink ref="A10" location="'If Sumif Countif Maxif'!A1" display="Sumif" xr:uid="{6E6316FB-70EC-4454-ADBD-D29EB525CE5D}"/>
    <hyperlink ref="A11" location="'If Sumif Countif Maxif'!A1" display="Countif" xr:uid="{031AD35F-B995-4AAF-8654-45E2DD009BC5}"/>
    <hyperlink ref="A12" location="'If Sumif Countif Maxif'!A1" display="Maxif" xr:uid="{5249BF37-818A-4EE9-B388-2C37408076FE}"/>
    <hyperlink ref="A13" location="Unique!A1" display="Unique" xr:uid="{834CEE30-668B-4AF9-9E02-5E14337A5694}"/>
    <hyperlink ref="A14" location="Shortcuts!A1" display="Shortcuts" xr:uid="{05D5E2F0-C728-4079-9C44-A9DADE95A16A}"/>
    <hyperlink ref="A15" location="Extras!A1" display="Extras" xr:uid="{4962D2FE-372D-46B0-8185-D0D1A54FA04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9D9BF-2B69-4069-A41C-D6285670D8AE}">
  <sheetPr codeName="Sheet8">
    <tabColor rgb="FF002060"/>
  </sheetPr>
  <dimension ref="A1:E40"/>
  <sheetViews>
    <sheetView zoomScaleNormal="100" workbookViewId="0"/>
  </sheetViews>
  <sheetFormatPr defaultRowHeight="14.25"/>
  <cols>
    <col min="1" max="1" width="11.875" customWidth="1"/>
    <col min="2" max="2" width="14.125" customWidth="1"/>
    <col min="3" max="3" width="49.125" customWidth="1"/>
    <col min="4" max="4" width="21.75" customWidth="1"/>
    <col min="5" max="5" width="34.375" customWidth="1"/>
    <col min="6" max="12" width="13.375" customWidth="1"/>
  </cols>
  <sheetData>
    <row r="1" spans="1:5" ht="24.95" customHeight="1">
      <c r="A1" s="42" t="s">
        <v>3324</v>
      </c>
      <c r="C1" s="56" t="s">
        <v>3359</v>
      </c>
    </row>
    <row r="3" spans="1:5" s="43" customFormat="1" ht="20.45" customHeight="1">
      <c r="B3" s="47" t="s">
        <v>3325</v>
      </c>
      <c r="C3" s="47" t="s">
        <v>3326</v>
      </c>
      <c r="D3" s="47" t="s">
        <v>108</v>
      </c>
      <c r="E3" s="47" t="s">
        <v>3328</v>
      </c>
    </row>
    <row r="4" spans="1:5" s="43" customFormat="1" ht="20.45" customHeight="1">
      <c r="B4" s="45" t="s">
        <v>76</v>
      </c>
      <c r="C4" s="45" t="s">
        <v>3331</v>
      </c>
      <c r="D4" s="46" t="s">
        <v>3327</v>
      </c>
      <c r="E4" s="45" t="str">
        <f>LEFT(C4,7)</f>
        <v>Returns</v>
      </c>
    </row>
    <row r="5" spans="1:5" s="43" customFormat="1" ht="20.45" customHeight="1">
      <c r="B5" s="45" t="s">
        <v>77</v>
      </c>
      <c r="C5" s="45" t="s">
        <v>3332</v>
      </c>
      <c r="D5" s="46" t="s">
        <v>3329</v>
      </c>
      <c r="E5" s="45" t="str">
        <f>RIGHT(C5,6)</f>
        <v>string</v>
      </c>
    </row>
    <row r="6" spans="1:5" s="43" customFormat="1" ht="20.45" customHeight="1">
      <c r="B6" s="45" t="s">
        <v>78</v>
      </c>
      <c r="C6" s="45" t="s">
        <v>3333</v>
      </c>
      <c r="D6" s="46" t="s">
        <v>3330</v>
      </c>
      <c r="E6" s="45" t="str">
        <f>MID(C6,7,10)</f>
        <v>characters</v>
      </c>
    </row>
    <row r="7" spans="1:5" s="43" customFormat="1" ht="20.45" customHeight="1">
      <c r="B7" s="45"/>
      <c r="C7" s="45"/>
      <c r="D7" s="46"/>
      <c r="E7" s="45"/>
    </row>
    <row r="8" spans="1:5" s="43" customFormat="1" ht="20.45" customHeight="1">
      <c r="B8" s="45"/>
      <c r="C8" s="45"/>
      <c r="D8" s="46"/>
      <c r="E8" s="45"/>
    </row>
    <row r="9" spans="1:5" s="43" customFormat="1" ht="20.45" customHeight="1">
      <c r="B9" s="45" t="s">
        <v>3356</v>
      </c>
      <c r="C9" s="44"/>
      <c r="D9" s="49"/>
      <c r="E9" s="44"/>
    </row>
    <row r="10" spans="1:5" s="43" customFormat="1" ht="20.45" customHeight="1"/>
    <row r="11" spans="1:5" s="43" customFormat="1" ht="20.45" customHeight="1">
      <c r="B11" s="48"/>
      <c r="C11" s="48" t="s">
        <v>3335</v>
      </c>
      <c r="D11" s="48" t="s">
        <v>108</v>
      </c>
      <c r="E11" s="48" t="s">
        <v>3328</v>
      </c>
    </row>
    <row r="12" spans="1:5" s="43" customFormat="1" ht="20.45" customHeight="1">
      <c r="C12" s="45" t="s">
        <v>3350</v>
      </c>
      <c r="D12" s="55" t="s">
        <v>3351</v>
      </c>
      <c r="E12" s="45" t="str">
        <f>LEFT(C12,3)</f>
        <v>05N</v>
      </c>
    </row>
    <row r="13" spans="1:5" s="43" customFormat="1" ht="20.45" customHeight="1"/>
    <row r="14" spans="1:5" s="43" customFormat="1" ht="20.45" customHeight="1">
      <c r="B14" s="45" t="s">
        <v>3352</v>
      </c>
    </row>
    <row r="15" spans="1:5" s="43" customFormat="1" ht="20.45" customHeight="1">
      <c r="B15" s="45" t="s">
        <v>3353</v>
      </c>
    </row>
    <row r="16" spans="1:5" s="43" customFormat="1" ht="20.45" customHeight="1" thickBot="1">
      <c r="B16" s="50"/>
      <c r="C16" s="50"/>
      <c r="D16" s="50"/>
      <c r="E16" s="50"/>
    </row>
    <row r="17" spans="2:5" s="43" customFormat="1" ht="20.45" customHeight="1"/>
    <row r="18" spans="2:5" s="43" customFormat="1" ht="20.45" customHeight="1">
      <c r="B18" s="45"/>
    </row>
    <row r="19" spans="2:5" s="43" customFormat="1" ht="20.45" customHeight="1">
      <c r="B19" s="45" t="s">
        <v>3357</v>
      </c>
    </row>
    <row r="20" spans="2:5" s="43" customFormat="1" ht="20.45" customHeight="1"/>
    <row r="21" spans="2:5" s="43" customFormat="1" ht="20.45" customHeight="1">
      <c r="B21" s="48"/>
      <c r="C21" s="48" t="s">
        <v>3336</v>
      </c>
      <c r="D21" s="48" t="s">
        <v>108</v>
      </c>
      <c r="E21" s="48" t="s">
        <v>3328</v>
      </c>
    </row>
    <row r="22" spans="2:5" s="43" customFormat="1" ht="20.45" customHeight="1">
      <c r="C22" s="45" t="s">
        <v>3350</v>
      </c>
      <c r="D22" s="55" t="s">
        <v>9648</v>
      </c>
      <c r="E22" s="45" t="str">
        <f>RIGHT(C22,2)</f>
        <v>36</v>
      </c>
    </row>
    <row r="23" spans="2:5" s="43" customFormat="1" ht="20.45" customHeight="1"/>
    <row r="24" spans="2:5" s="43" customFormat="1" ht="20.45" customHeight="1">
      <c r="B24" s="45" t="s">
        <v>3354</v>
      </c>
    </row>
    <row r="25" spans="2:5" s="43" customFormat="1" ht="20.45" customHeight="1">
      <c r="B25" s="45" t="s">
        <v>3355</v>
      </c>
    </row>
    <row r="26" spans="2:5" s="43" customFormat="1" ht="20.45" customHeight="1" thickBot="1">
      <c r="B26" s="50"/>
      <c r="C26" s="50"/>
      <c r="D26" s="50"/>
      <c r="E26" s="50"/>
    </row>
    <row r="27" spans="2:5" s="43" customFormat="1" ht="20.45" customHeight="1"/>
    <row r="28" spans="2:5" s="43" customFormat="1" ht="20.45" customHeight="1">
      <c r="B28" s="45" t="s">
        <v>3361</v>
      </c>
    </row>
    <row r="29" spans="2:5" s="43" customFormat="1" ht="20.45" customHeight="1">
      <c r="B29" s="45" t="s">
        <v>3360</v>
      </c>
    </row>
    <row r="30" spans="2:5" s="43" customFormat="1" ht="20.45" customHeight="1"/>
    <row r="31" spans="2:5" s="43" customFormat="1" ht="20.45" customHeight="1">
      <c r="B31" s="48"/>
      <c r="C31" s="48" t="s">
        <v>3337</v>
      </c>
      <c r="D31" s="48" t="s">
        <v>108</v>
      </c>
      <c r="E31" s="48" t="s">
        <v>3328</v>
      </c>
    </row>
    <row r="32" spans="2:5" s="43" customFormat="1" ht="20.45" customHeight="1">
      <c r="C32" s="45" t="s">
        <v>3350</v>
      </c>
      <c r="D32" s="55" t="s">
        <v>9649</v>
      </c>
      <c r="E32" s="45" t="str">
        <f>MID(C32,5,3)</f>
        <v>09E</v>
      </c>
    </row>
    <row r="33" spans="2:2" s="43" customFormat="1" ht="20.45" customHeight="1"/>
    <row r="34" spans="2:2" s="43" customFormat="1" ht="20.45" customHeight="1">
      <c r="B34" s="45" t="s">
        <v>3362</v>
      </c>
    </row>
    <row r="35" spans="2:2" s="43" customFormat="1" ht="20.45" customHeight="1">
      <c r="B35" s="45" t="s">
        <v>3358</v>
      </c>
    </row>
    <row r="36" spans="2:2" s="43" customFormat="1" ht="20.45" customHeight="1">
      <c r="B36" s="45" t="s">
        <v>3363</v>
      </c>
    </row>
    <row r="37" spans="2:2" s="43" customFormat="1"/>
    <row r="38" spans="2:2" s="43" customFormat="1"/>
    <row r="39" spans="2:2" s="43" customFormat="1"/>
    <row r="40" spans="2:2" s="43" customFormat="1"/>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05B39-E83F-400A-9A08-1BAED41C111E}">
  <sheetPr codeName="Sheet9">
    <tabColor rgb="FF002060"/>
  </sheetPr>
  <dimension ref="A1:F51"/>
  <sheetViews>
    <sheetView workbookViewId="0"/>
  </sheetViews>
  <sheetFormatPr defaultRowHeight="14.25"/>
  <cols>
    <col min="1" max="2" width="12.75" customWidth="1"/>
    <col min="3" max="3" width="46.875" customWidth="1"/>
    <col min="4" max="4" width="40.75" customWidth="1"/>
    <col min="5" max="5" width="41.375" customWidth="1"/>
    <col min="6" max="6" width="59.125" customWidth="1"/>
    <col min="7" max="11" width="13.375" customWidth="1"/>
  </cols>
  <sheetData>
    <row r="1" spans="1:6" ht="24.95" customHeight="1">
      <c r="A1" s="42" t="s">
        <v>3338</v>
      </c>
      <c r="C1" s="56" t="s">
        <v>3364</v>
      </c>
    </row>
    <row r="3" spans="1:6" s="43" customFormat="1" ht="20.45" customHeight="1">
      <c r="B3" s="47" t="s">
        <v>3325</v>
      </c>
      <c r="C3" s="47" t="s">
        <v>3326</v>
      </c>
      <c r="D3" s="47" t="s">
        <v>108</v>
      </c>
      <c r="E3" s="47" t="s">
        <v>3328</v>
      </c>
    </row>
    <row r="4" spans="1:6" s="43" customFormat="1" ht="20.45" customHeight="1">
      <c r="B4" s="45" t="s">
        <v>3339</v>
      </c>
      <c r="C4" s="45" t="s">
        <v>3367</v>
      </c>
      <c r="D4" s="46" t="s">
        <v>3365</v>
      </c>
      <c r="E4" s="45" t="str">
        <f>_xlfn.TEXTBEFORE(C4," a ")</f>
        <v>Returns all text before</v>
      </c>
    </row>
    <row r="5" spans="1:6" s="43" customFormat="1" ht="20.45" customHeight="1">
      <c r="B5" s="45" t="s">
        <v>3340</v>
      </c>
      <c r="C5" s="45" t="s">
        <v>3368</v>
      </c>
      <c r="D5" s="46" t="s">
        <v>3366</v>
      </c>
      <c r="E5" s="45" t="str">
        <f>_xlfn.TEXTAFTER(C5," a ")</f>
        <v>specific character or word</v>
      </c>
    </row>
    <row r="6" spans="1:6" s="43" customFormat="1" ht="28.5">
      <c r="B6" s="45" t="s">
        <v>3341</v>
      </c>
      <c r="C6" s="59" t="s">
        <v>3342</v>
      </c>
      <c r="D6" s="46" t="s">
        <v>3369</v>
      </c>
      <c r="E6" s="45" t="str">
        <f>_xlfn.TEXTJOIN(" and ",TRUE,B4:B6)</f>
        <v>TEXTBEFORE and TEXTAFTER and TEXTJOIN</v>
      </c>
    </row>
    <row r="7" spans="1:6" s="43" customFormat="1" ht="20.45" customHeight="1">
      <c r="B7" s="45"/>
      <c r="C7" s="45"/>
      <c r="D7" s="46"/>
      <c r="E7" s="45"/>
    </row>
    <row r="8" spans="1:6" s="43" customFormat="1" ht="20.45" customHeight="1">
      <c r="B8" s="45"/>
      <c r="C8" s="45"/>
      <c r="D8" s="46"/>
      <c r="E8" s="45"/>
    </row>
    <row r="9" spans="1:6" s="43" customFormat="1" ht="20.45" customHeight="1">
      <c r="B9" s="43" t="s">
        <v>3370</v>
      </c>
      <c r="C9" s="45"/>
      <c r="D9" s="46"/>
      <c r="E9" s="45"/>
    </row>
    <row r="10" spans="1:6" s="43" customFormat="1" ht="20.45" customHeight="1">
      <c r="B10" s="43" t="s">
        <v>3380</v>
      </c>
    </row>
    <row r="11" spans="1:6" s="43" customFormat="1" ht="20.45" customHeight="1">
      <c r="B11" s="48" t="s">
        <v>3372</v>
      </c>
      <c r="C11" s="48" t="s">
        <v>3343</v>
      </c>
      <c r="D11" s="48" t="s">
        <v>108</v>
      </c>
      <c r="E11" s="48" t="s">
        <v>3328</v>
      </c>
      <c r="F11" s="48" t="s">
        <v>3373</v>
      </c>
    </row>
    <row r="12" spans="1:6" s="43" customFormat="1" ht="20.45" customHeight="1">
      <c r="B12" s="58">
        <v>1</v>
      </c>
      <c r="C12" s="45" t="s">
        <v>3334</v>
      </c>
      <c r="D12" s="46" t="s">
        <v>3387</v>
      </c>
      <c r="E12" s="45" t="str">
        <f>_xlfn.TEXTBEFORE(C12,"-")</f>
        <v>OK</v>
      </c>
      <c r="F12" s="45" t="s">
        <v>3374</v>
      </c>
    </row>
    <row r="13" spans="1:6" s="43" customFormat="1" ht="20.45" customHeight="1">
      <c r="B13" s="58">
        <v>2</v>
      </c>
      <c r="C13" s="45" t="s">
        <v>3334</v>
      </c>
      <c r="D13" s="46" t="s">
        <v>3388</v>
      </c>
      <c r="E13" s="45" t="str">
        <f>_xlfn.TEXTBEFORE(C13,"-",2)</f>
        <v>OK-Pittsburg</v>
      </c>
      <c r="F13" s="45" t="s">
        <v>3375</v>
      </c>
    </row>
    <row r="14" spans="1:6" s="43" customFormat="1" ht="20.45" customHeight="1">
      <c r="B14" s="58">
        <v>3</v>
      </c>
      <c r="C14" s="45" t="s">
        <v>3334</v>
      </c>
      <c r="D14" s="46" t="s">
        <v>3389</v>
      </c>
      <c r="E14" s="45" t="str">
        <f>_xlfn.TEXTBEFORE(C14,"s",1,0)</f>
        <v>OK-Pitt</v>
      </c>
      <c r="F14" s="45" t="s">
        <v>3376</v>
      </c>
    </row>
    <row r="15" spans="1:6" s="43" customFormat="1" ht="20.45" customHeight="1">
      <c r="B15" s="58">
        <v>4</v>
      </c>
      <c r="C15" s="45" t="s">
        <v>3334</v>
      </c>
      <c r="D15" s="46" t="s">
        <v>3390</v>
      </c>
      <c r="E15" s="45" t="str">
        <f>_xlfn.TEXTBEFORE(C15,"Q",1,0,1)</f>
        <v>OK-Pittsburg-05N-09E-36 SE/4 SW/4</v>
      </c>
      <c r="F15" s="45" t="s">
        <v>3377</v>
      </c>
    </row>
    <row r="16" spans="1:6" s="43" customFormat="1" ht="20.45" customHeight="1">
      <c r="B16" s="58">
        <v>5</v>
      </c>
      <c r="C16" s="45" t="s">
        <v>3334</v>
      </c>
      <c r="D16" s="46" t="s">
        <v>3391</v>
      </c>
      <c r="E16" s="45" t="str">
        <f>_xlfn.TEXTBEFORE(C16,"Q",1,0,0,"Not Found")</f>
        <v>Not Found</v>
      </c>
      <c r="F16" s="45" t="s">
        <v>3378</v>
      </c>
    </row>
    <row r="17" spans="2:6" s="43" customFormat="1" ht="20.45" customHeight="1">
      <c r="B17" s="58"/>
      <c r="D17" s="46"/>
    </row>
    <row r="18" spans="2:6" s="43" customFormat="1" ht="20.45" customHeight="1">
      <c r="B18" s="45" t="s">
        <v>3386</v>
      </c>
      <c r="C18" s="45"/>
      <c r="D18" s="46"/>
      <c r="E18" s="45"/>
    </row>
    <row r="19" spans="2:6" s="43" customFormat="1" ht="20.45" customHeight="1">
      <c r="B19" s="58">
        <v>1</v>
      </c>
      <c r="C19" s="189" t="s">
        <v>3379</v>
      </c>
      <c r="D19" s="189"/>
      <c r="E19" s="189"/>
      <c r="F19" s="189"/>
    </row>
    <row r="20" spans="2:6" s="43" customFormat="1" ht="20.45" customHeight="1">
      <c r="B20" s="58">
        <v>2</v>
      </c>
      <c r="C20" s="188" t="s">
        <v>3381</v>
      </c>
      <c r="D20" s="188"/>
      <c r="E20" s="188"/>
      <c r="F20" s="188"/>
    </row>
    <row r="21" spans="2:6" s="43" customFormat="1" ht="36.950000000000003" customHeight="1">
      <c r="B21" s="58">
        <v>3</v>
      </c>
      <c r="C21" s="188" t="s">
        <v>3382</v>
      </c>
      <c r="D21" s="188"/>
      <c r="E21" s="188"/>
      <c r="F21" s="188"/>
    </row>
    <row r="22" spans="2:6" s="43" customFormat="1" ht="41.1" customHeight="1">
      <c r="B22" s="58">
        <v>4</v>
      </c>
      <c r="C22" s="188" t="s">
        <v>3392</v>
      </c>
      <c r="D22" s="188"/>
      <c r="E22" s="188"/>
      <c r="F22" s="188"/>
    </row>
    <row r="23" spans="2:6" s="43" customFormat="1" ht="36.6" customHeight="1">
      <c r="B23" s="58">
        <v>5</v>
      </c>
      <c r="C23" s="188" t="s">
        <v>3383</v>
      </c>
      <c r="D23" s="188"/>
      <c r="E23" s="188"/>
      <c r="F23" s="188"/>
    </row>
    <row r="24" spans="2:6" s="43" customFormat="1" ht="20.45" customHeight="1" thickBot="1">
      <c r="B24" s="60"/>
      <c r="C24" s="50"/>
      <c r="D24" s="50"/>
      <c r="E24" s="50"/>
      <c r="F24" s="50"/>
    </row>
    <row r="25" spans="2:6" s="43" customFormat="1" ht="20.45" customHeight="1"/>
    <row r="26" spans="2:6" s="43" customFormat="1" ht="20.45" customHeight="1">
      <c r="B26" s="45" t="s">
        <v>3385</v>
      </c>
      <c r="C26" s="45"/>
      <c r="D26" s="46"/>
      <c r="E26" s="45"/>
    </row>
    <row r="27" spans="2:6" s="43" customFormat="1" ht="20.45" customHeight="1">
      <c r="B27" s="45" t="s">
        <v>3384</v>
      </c>
      <c r="C27" s="45"/>
      <c r="D27" s="46"/>
      <c r="E27" s="45"/>
    </row>
    <row r="28" spans="2:6" s="43" customFormat="1" ht="20.45" customHeight="1">
      <c r="B28" s="48" t="s">
        <v>3372</v>
      </c>
      <c r="C28" s="48" t="s">
        <v>3344</v>
      </c>
      <c r="D28" s="48" t="s">
        <v>108</v>
      </c>
      <c r="E28" s="48" t="s">
        <v>3328</v>
      </c>
      <c r="F28" s="48" t="s">
        <v>3373</v>
      </c>
    </row>
    <row r="29" spans="2:6" s="43" customFormat="1" ht="20.45" customHeight="1">
      <c r="B29" s="58">
        <v>1</v>
      </c>
      <c r="C29" s="45" t="s">
        <v>3334</v>
      </c>
      <c r="D29" s="46" t="s">
        <v>9643</v>
      </c>
      <c r="E29" s="45" t="str">
        <f>_xlfn.TEXTAFTER(C29,"-")</f>
        <v>Pittsburg-05N-09E-36 SE/4 SW/4</v>
      </c>
      <c r="F29" s="57" t="s">
        <v>3374</v>
      </c>
    </row>
    <row r="30" spans="2:6" s="43" customFormat="1" ht="20.45" customHeight="1">
      <c r="B30" s="58">
        <v>2</v>
      </c>
      <c r="C30" s="45" t="s">
        <v>3334</v>
      </c>
      <c r="D30" s="46" t="s">
        <v>9644</v>
      </c>
      <c r="E30" s="45" t="str">
        <f>_xlfn.TEXTAFTER(C30,"-",2)</f>
        <v>05N-09E-36 SE/4 SW/4</v>
      </c>
      <c r="F30" s="45" t="s">
        <v>3394</v>
      </c>
    </row>
    <row r="31" spans="2:6" s="43" customFormat="1" ht="20.45" customHeight="1">
      <c r="B31" s="58">
        <v>3</v>
      </c>
      <c r="C31" s="45" t="s">
        <v>3334</v>
      </c>
      <c r="D31" s="46" t="s">
        <v>9645</v>
      </c>
      <c r="E31" s="45" t="str">
        <f>_xlfn.TEXTAFTER(C31,"s",1,0)</f>
        <v>burg-05N-09E-36 SE/4 SW/4</v>
      </c>
      <c r="F31" s="45" t="s">
        <v>3395</v>
      </c>
    </row>
    <row r="32" spans="2:6" s="43" customFormat="1" ht="20.45" customHeight="1">
      <c r="B32" s="58">
        <v>4</v>
      </c>
      <c r="C32" s="45" t="s">
        <v>3334</v>
      </c>
      <c r="D32" s="46" t="s">
        <v>9646</v>
      </c>
      <c r="E32" s="45" t="str">
        <f>_xlfn.TEXTAFTER(C32,"Q",1,0,1)</f>
        <v/>
      </c>
      <c r="F32" s="45" t="s">
        <v>3396</v>
      </c>
    </row>
    <row r="33" spans="2:6" s="43" customFormat="1" ht="20.45" customHeight="1">
      <c r="B33" s="58">
        <v>5</v>
      </c>
      <c r="C33" s="45" t="s">
        <v>3334</v>
      </c>
      <c r="D33" s="46" t="s">
        <v>9647</v>
      </c>
      <c r="E33" s="45" t="str">
        <f>_xlfn.TEXTAFTER(C33,"Q",1,0,0,"Not Found")</f>
        <v>Not Found</v>
      </c>
      <c r="F33" s="45" t="s">
        <v>3397</v>
      </c>
    </row>
    <row r="34" spans="2:6" s="43" customFormat="1" ht="20.45" customHeight="1">
      <c r="C34" s="45"/>
      <c r="D34" s="55"/>
      <c r="E34" s="45"/>
    </row>
    <row r="35" spans="2:6" s="43" customFormat="1" ht="36" customHeight="1">
      <c r="B35" s="188" t="s">
        <v>3393</v>
      </c>
      <c r="C35" s="188"/>
      <c r="D35" s="188"/>
      <c r="E35" s="188"/>
      <c r="F35" s="188"/>
    </row>
    <row r="36" spans="2:6" s="43" customFormat="1" ht="20.45" customHeight="1" thickBot="1">
      <c r="B36" s="60"/>
      <c r="C36" s="50"/>
      <c r="D36" s="50"/>
      <c r="E36" s="50"/>
      <c r="F36" s="60"/>
    </row>
    <row r="37" spans="2:6" s="43" customFormat="1" ht="20.45" customHeight="1"/>
    <row r="38" spans="2:6" s="43" customFormat="1" ht="20.45" customHeight="1">
      <c r="B38" s="43" t="s">
        <v>3398</v>
      </c>
    </row>
    <row r="39" spans="2:6" s="43" customFormat="1" ht="20.45" customHeight="1">
      <c r="B39" s="43" t="s">
        <v>3403</v>
      </c>
    </row>
    <row r="40" spans="2:6" s="43" customFormat="1" ht="20.45" customHeight="1"/>
    <row r="41" spans="2:6" s="43" customFormat="1" ht="20.45" customHeight="1">
      <c r="C41" s="48" t="s">
        <v>9650</v>
      </c>
      <c r="D41" s="48" t="s">
        <v>108</v>
      </c>
      <c r="E41" s="48" t="s">
        <v>3328</v>
      </c>
    </row>
    <row r="42" spans="2:6" s="43" customFormat="1" ht="20.45" customHeight="1">
      <c r="C42" s="45" t="s">
        <v>3399</v>
      </c>
      <c r="D42" s="61" t="s">
        <v>3406</v>
      </c>
      <c r="E42" s="43" t="str">
        <f>_xlfn.TEXTJOIN("; ",TRUE,C42:C45)</f>
        <v>SE/4 SW/4; N/2 SE/4; W/2 NE/4</v>
      </c>
    </row>
    <row r="43" spans="2:6" s="43" customFormat="1" ht="20.45" customHeight="1">
      <c r="D43" s="61" t="s">
        <v>3407</v>
      </c>
      <c r="E43" s="43" t="str">
        <f>_xlfn.TEXTJOIN("; ",FALSE,C42:C45)</f>
        <v>SE/4 SW/4; ; N/2 SE/4; W/2 NE/4</v>
      </c>
    </row>
    <row r="44" spans="2:6" s="43" customFormat="1" ht="20.45" customHeight="1">
      <c r="C44" s="45" t="s">
        <v>3400</v>
      </c>
    </row>
    <row r="45" spans="2:6" s="43" customFormat="1" ht="20.45" customHeight="1">
      <c r="C45" s="45" t="s">
        <v>3401</v>
      </c>
    </row>
    <row r="46" spans="2:6" s="43" customFormat="1" ht="20.45" customHeight="1">
      <c r="C46" s="45"/>
      <c r="D46" s="61"/>
    </row>
    <row r="47" spans="2:6" s="43" customFormat="1" ht="20.45" customHeight="1">
      <c r="B47" s="43" t="s">
        <v>3402</v>
      </c>
    </row>
    <row r="48" spans="2:6" s="43" customFormat="1" ht="20.45" customHeight="1">
      <c r="B48" s="43" t="s">
        <v>3404</v>
      </c>
    </row>
    <row r="49" spans="2:2" s="43" customFormat="1" ht="20.45" customHeight="1">
      <c r="B49" s="43" t="s">
        <v>3405</v>
      </c>
    </row>
    <row r="50" spans="2:2" s="43" customFormat="1" ht="20.45" customHeight="1">
      <c r="B50" s="62" t="s">
        <v>3408</v>
      </c>
    </row>
    <row r="51" spans="2:2" s="43" customFormat="1" ht="20.45" customHeight="1"/>
  </sheetData>
  <mergeCells count="6">
    <mergeCell ref="C21:F21"/>
    <mergeCell ref="B35:F35"/>
    <mergeCell ref="C19:F19"/>
    <mergeCell ref="C23:F23"/>
    <mergeCell ref="C22:F22"/>
    <mergeCell ref="C20:F2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13169-74E9-4995-B203-B28711D90EC0}">
  <sheetPr codeName="Sheet10">
    <tabColor rgb="FF002060"/>
  </sheetPr>
  <dimension ref="A1:J74"/>
  <sheetViews>
    <sheetView workbookViewId="0">
      <selection sqref="A1:E1"/>
    </sheetView>
  </sheetViews>
  <sheetFormatPr defaultRowHeight="20.45" customHeight="1"/>
  <cols>
    <col min="1" max="1" width="12.25" customWidth="1"/>
    <col min="2" max="2" width="12.75" customWidth="1"/>
    <col min="3" max="3" width="50" customWidth="1"/>
    <col min="4" max="4" width="60.25" customWidth="1"/>
    <col min="5" max="5" width="32.875" customWidth="1"/>
    <col min="6" max="6" width="5.875" customWidth="1"/>
    <col min="7" max="7" width="13.75" customWidth="1"/>
    <col min="8" max="11" width="13.375" customWidth="1"/>
  </cols>
  <sheetData>
    <row r="1" spans="1:5" ht="20.45" customHeight="1">
      <c r="A1" s="190" t="s">
        <v>9639</v>
      </c>
      <c r="B1" s="190"/>
      <c r="C1" s="190"/>
      <c r="D1" s="190"/>
      <c r="E1" s="190"/>
    </row>
    <row r="2" spans="1:5" ht="20.45" customHeight="1">
      <c r="A2" s="124" t="s">
        <v>9676</v>
      </c>
    </row>
    <row r="3" spans="1:5" ht="20.45" customHeight="1">
      <c r="A3" s="45" t="s">
        <v>9638</v>
      </c>
    </row>
    <row r="4" spans="1:5" ht="20.45" customHeight="1">
      <c r="A4" s="45" t="s">
        <v>9640</v>
      </c>
    </row>
    <row r="6" spans="1:5" ht="20.45" customHeight="1">
      <c r="A6" s="120" t="s">
        <v>3338</v>
      </c>
      <c r="C6" s="119" t="s">
        <v>9662</v>
      </c>
    </row>
    <row r="8" spans="1:5" ht="20.45" customHeight="1">
      <c r="B8" s="47" t="s">
        <v>3325</v>
      </c>
      <c r="C8" s="47" t="s">
        <v>3326</v>
      </c>
      <c r="D8" s="47" t="s">
        <v>3345</v>
      </c>
      <c r="E8" s="47" t="s">
        <v>3328</v>
      </c>
    </row>
    <row r="9" spans="1:5" ht="32.450000000000003" customHeight="1">
      <c r="B9" s="45" t="s">
        <v>3346</v>
      </c>
      <c r="C9" s="59" t="s">
        <v>9680</v>
      </c>
      <c r="D9" s="46" t="s">
        <v>9636</v>
      </c>
      <c r="E9" s="45" t="s">
        <v>3347</v>
      </c>
    </row>
    <row r="10" spans="1:5" ht="32.1" customHeight="1">
      <c r="B10" s="45" t="s">
        <v>3348</v>
      </c>
      <c r="C10" s="59" t="s">
        <v>9681</v>
      </c>
      <c r="D10" s="46" t="s">
        <v>9637</v>
      </c>
      <c r="E10" s="45" t="s">
        <v>3349</v>
      </c>
    </row>
    <row r="11" spans="1:5" ht="20.45" customHeight="1">
      <c r="B11" s="45"/>
      <c r="C11" s="59"/>
      <c r="D11" s="46"/>
      <c r="E11" s="45"/>
    </row>
    <row r="13" spans="1:5" ht="20.45" customHeight="1">
      <c r="B13" s="45" t="s">
        <v>9641</v>
      </c>
    </row>
    <row r="14" spans="1:5" ht="20.45" customHeight="1">
      <c r="B14" s="45" t="s">
        <v>9642</v>
      </c>
    </row>
    <row r="26" spans="2:10" ht="20.45" customHeight="1">
      <c r="B26" s="68" t="s">
        <v>9660</v>
      </c>
    </row>
    <row r="27" spans="2:10" s="43" customFormat="1" ht="20.45" customHeight="1">
      <c r="G27" s="121">
        <v>1</v>
      </c>
      <c r="H27" s="121">
        <v>2</v>
      </c>
      <c r="I27" s="121">
        <v>3</v>
      </c>
      <c r="J27"/>
    </row>
    <row r="28" spans="2:10" s="43" customFormat="1" ht="20.45" customHeight="1">
      <c r="B28" s="48"/>
      <c r="C28" s="48" t="s">
        <v>9651</v>
      </c>
      <c r="D28" s="48" t="s">
        <v>108</v>
      </c>
      <c r="E28" s="48" t="s">
        <v>3328</v>
      </c>
      <c r="G28" s="125" t="s">
        <v>2</v>
      </c>
      <c r="H28" s="125" t="s">
        <v>3</v>
      </c>
      <c r="I28" s="125" t="s">
        <v>6422</v>
      </c>
    </row>
    <row r="29" spans="2:10" s="43" customFormat="1" ht="20.45" customHeight="1">
      <c r="B29" s="45"/>
      <c r="C29" s="45" t="s">
        <v>817</v>
      </c>
      <c r="D29" s="46" t="s">
        <v>9666</v>
      </c>
      <c r="E29" s="45" t="str">
        <f>VLOOKUP(C29,G28:I32,3,0)</f>
        <v>3656/457</v>
      </c>
      <c r="G29" s="43" t="s">
        <v>817</v>
      </c>
      <c r="H29" s="43" t="s">
        <v>1177</v>
      </c>
      <c r="I29" s="43" t="s">
        <v>9652</v>
      </c>
    </row>
    <row r="30" spans="2:10" s="43" customFormat="1" ht="20.45" customHeight="1">
      <c r="B30" s="45"/>
      <c r="C30" s="45" t="s">
        <v>9656</v>
      </c>
      <c r="D30" s="46" t="s">
        <v>9667</v>
      </c>
      <c r="E30" s="45" t="str">
        <f>VLOOKUP(C30,G28:I32,3,FALSE)</f>
        <v>7823/687</v>
      </c>
      <c r="G30" s="43" t="s">
        <v>9656</v>
      </c>
      <c r="H30" s="43" t="s">
        <v>2864</v>
      </c>
      <c r="I30" s="43" t="s">
        <v>9653</v>
      </c>
    </row>
    <row r="31" spans="2:10" s="43" customFormat="1" ht="20.45" customHeight="1">
      <c r="C31" s="45"/>
      <c r="G31" s="43" t="s">
        <v>9657</v>
      </c>
      <c r="H31" s="43" t="s">
        <v>2552</v>
      </c>
      <c r="I31" s="43" t="s">
        <v>9654</v>
      </c>
    </row>
    <row r="32" spans="2:10" s="43" customFormat="1" ht="20.45" customHeight="1">
      <c r="B32" s="45" t="s">
        <v>9661</v>
      </c>
      <c r="G32" s="43" t="s">
        <v>9659</v>
      </c>
      <c r="H32" s="43" t="s">
        <v>9658</v>
      </c>
      <c r="I32" s="43" t="s">
        <v>9655</v>
      </c>
    </row>
    <row r="33" spans="2:10" s="43" customFormat="1" ht="20.45" customHeight="1">
      <c r="B33" s="45" t="s">
        <v>9665</v>
      </c>
    </row>
    <row r="34" spans="2:10" ht="20.45" customHeight="1">
      <c r="B34" s="45" t="s">
        <v>9664</v>
      </c>
    </row>
    <row r="35" spans="2:10" ht="20.45" customHeight="1">
      <c r="B35" s="45" t="s">
        <v>9663</v>
      </c>
    </row>
    <row r="36" spans="2:10" ht="20.45" customHeight="1">
      <c r="B36" s="45" t="s">
        <v>9668</v>
      </c>
    </row>
    <row r="37" spans="2:10" ht="20.45" customHeight="1">
      <c r="B37" s="123" t="s">
        <v>9669</v>
      </c>
    </row>
    <row r="39" spans="2:10" ht="20.45" customHeight="1">
      <c r="B39" s="45" t="s">
        <v>9671</v>
      </c>
      <c r="C39" s="45"/>
      <c r="D39" s="43"/>
      <c r="E39" s="43"/>
    </row>
    <row r="40" spans="2:10" ht="20.45" customHeight="1">
      <c r="B40" s="45"/>
      <c r="C40" s="45"/>
      <c r="D40" s="43"/>
      <c r="E40" s="43"/>
      <c r="G40" s="122">
        <v>1</v>
      </c>
      <c r="H40" s="122">
        <v>2</v>
      </c>
      <c r="I40" s="122">
        <v>3</v>
      </c>
      <c r="J40" s="122">
        <v>4</v>
      </c>
    </row>
    <row r="41" spans="2:10" ht="20.45" customHeight="1">
      <c r="B41" s="48"/>
      <c r="C41" s="48" t="s">
        <v>9651</v>
      </c>
      <c r="D41" s="48" t="s">
        <v>108</v>
      </c>
      <c r="E41" s="48" t="s">
        <v>3328</v>
      </c>
      <c r="G41" s="126" t="s">
        <v>6422</v>
      </c>
      <c r="H41" s="125" t="s">
        <v>2</v>
      </c>
      <c r="I41" s="125" t="s">
        <v>3</v>
      </c>
      <c r="J41" s="125" t="s">
        <v>6422</v>
      </c>
    </row>
    <row r="42" spans="2:10" ht="20.45" customHeight="1">
      <c r="B42" s="45"/>
      <c r="C42" s="45" t="s">
        <v>9652</v>
      </c>
      <c r="D42" s="46" t="s">
        <v>9670</v>
      </c>
      <c r="E42" s="45" t="str">
        <f>VLOOKUP(C42,G41:H45,2,0)</f>
        <v>John Smith</v>
      </c>
      <c r="G42" s="43" t="s">
        <v>9652</v>
      </c>
      <c r="H42" s="43" t="s">
        <v>817</v>
      </c>
      <c r="I42" s="43" t="s">
        <v>1177</v>
      </c>
      <c r="J42" s="43" t="s">
        <v>9652</v>
      </c>
    </row>
    <row r="43" spans="2:10" ht="20.45" customHeight="1">
      <c r="C43" s="45" t="s">
        <v>9653</v>
      </c>
      <c r="D43" s="46" t="s">
        <v>9674</v>
      </c>
      <c r="E43" s="45" t="str">
        <f>VLOOKUP(C43,G41:J45,2,FALSE)</f>
        <v>Jane Doe</v>
      </c>
      <c r="G43" s="43" t="s">
        <v>9653</v>
      </c>
      <c r="H43" s="43" t="s">
        <v>9656</v>
      </c>
      <c r="I43" s="43" t="s">
        <v>2864</v>
      </c>
      <c r="J43" s="43" t="s">
        <v>9653</v>
      </c>
    </row>
    <row r="44" spans="2:10" ht="20.45" customHeight="1">
      <c r="G44" s="43" t="s">
        <v>9654</v>
      </c>
      <c r="H44" s="43" t="s">
        <v>9657</v>
      </c>
      <c r="I44" s="43" t="s">
        <v>2552</v>
      </c>
      <c r="J44" s="43" t="s">
        <v>9654</v>
      </c>
    </row>
    <row r="45" spans="2:10" ht="20.45" customHeight="1">
      <c r="B45" s="45" t="s">
        <v>9672</v>
      </c>
      <c r="G45" s="43" t="s">
        <v>9655</v>
      </c>
      <c r="H45" s="43" t="s">
        <v>9659</v>
      </c>
      <c r="I45" s="43" t="s">
        <v>9658</v>
      </c>
      <c r="J45" s="43" t="s">
        <v>9655</v>
      </c>
    </row>
    <row r="46" spans="2:10" s="43" customFormat="1" ht="20.45" customHeight="1">
      <c r="B46" s="45" t="s">
        <v>9673</v>
      </c>
    </row>
    <row r="47" spans="2:10" s="43" customFormat="1" ht="20.45" customHeight="1">
      <c r="B47" s="45" t="s">
        <v>9675</v>
      </c>
    </row>
    <row r="49" spans="1:10" ht="20.45" customHeight="1">
      <c r="A49" s="130" t="s">
        <v>3348</v>
      </c>
    </row>
    <row r="50" spans="1:10" ht="20.45" customHeight="1">
      <c r="B50" s="68" t="s">
        <v>9678</v>
      </c>
    </row>
    <row r="51" spans="1:10" ht="20.45" customHeight="1">
      <c r="A51" s="43"/>
      <c r="B51" s="43"/>
      <c r="C51" s="43"/>
      <c r="D51" s="43"/>
      <c r="E51" s="43"/>
    </row>
    <row r="52" spans="1:10" ht="20.45" customHeight="1">
      <c r="A52" s="57"/>
      <c r="B52" s="48"/>
      <c r="C52" s="48" t="s">
        <v>9677</v>
      </c>
      <c r="D52" s="48" t="s">
        <v>108</v>
      </c>
      <c r="E52" s="48" t="s">
        <v>3328</v>
      </c>
      <c r="G52" s="125" t="s">
        <v>2</v>
      </c>
      <c r="H52" s="125" t="s">
        <v>3</v>
      </c>
      <c r="I52" s="125" t="s">
        <v>6422</v>
      </c>
      <c r="J52" s="125" t="s">
        <v>10</v>
      </c>
    </row>
    <row r="53" spans="1:10" ht="20.45" customHeight="1">
      <c r="B53" s="45" t="s">
        <v>9689</v>
      </c>
      <c r="C53" s="45" t="s">
        <v>817</v>
      </c>
      <c r="D53" s="46" t="s">
        <v>9693</v>
      </c>
      <c r="E53" s="45" t="str">
        <f>_xlfn.XLOOKUP(C53,G52:G60,H52:H60,"")</f>
        <v>Hall LLC</v>
      </c>
      <c r="G53" s="43" t="s">
        <v>817</v>
      </c>
      <c r="H53" s="43" t="s">
        <v>1177</v>
      </c>
      <c r="I53" s="43" t="s">
        <v>9652</v>
      </c>
      <c r="J53">
        <v>12</v>
      </c>
    </row>
    <row r="54" spans="1:10" ht="20.45" customHeight="1">
      <c r="B54" s="45" t="s">
        <v>9688</v>
      </c>
      <c r="C54" s="128" t="s">
        <v>9690</v>
      </c>
      <c r="D54" s="46" t="s">
        <v>9693</v>
      </c>
      <c r="E54" s="45" t="str">
        <f>_xlfn.XLOOKUP(C54,G52:G60,H52:H60,"Not Found")</f>
        <v>Not Found</v>
      </c>
      <c r="G54" s="43" t="s">
        <v>9656</v>
      </c>
      <c r="H54" s="43" t="s">
        <v>2864</v>
      </c>
      <c r="I54" s="43" t="s">
        <v>9653</v>
      </c>
      <c r="J54">
        <v>13</v>
      </c>
    </row>
    <row r="55" spans="1:10" ht="20.45" customHeight="1">
      <c r="B55" s="45" t="s">
        <v>9679</v>
      </c>
      <c r="C55" s="45" t="s">
        <v>817</v>
      </c>
      <c r="D55" s="45" t="s">
        <v>9695</v>
      </c>
      <c r="E55" s="45" t="s">
        <v>9683</v>
      </c>
      <c r="G55" s="43" t="s">
        <v>817</v>
      </c>
      <c r="H55" s="43" t="s">
        <v>1177</v>
      </c>
      <c r="I55" s="43" t="s">
        <v>9654</v>
      </c>
      <c r="J55">
        <v>6</v>
      </c>
    </row>
    <row r="56" spans="1:10" ht="20.45" customHeight="1">
      <c r="B56" s="45" t="s">
        <v>3431</v>
      </c>
      <c r="C56" s="45" t="s">
        <v>9700</v>
      </c>
      <c r="D56" s="46" t="s">
        <v>9694</v>
      </c>
      <c r="E56" s="45" t="str" cm="1">
        <f t="array" ref="E56">_xlfn.XLOOKUP(1,(G52:G56=G53)*(H52:H56=H53)*(J52:J56=J53),I52:I56,"")</f>
        <v>3656/457</v>
      </c>
      <c r="G56" s="43" t="s">
        <v>9659</v>
      </c>
      <c r="H56" s="43" t="s">
        <v>9658</v>
      </c>
      <c r="I56" s="43" t="s">
        <v>9655</v>
      </c>
      <c r="J56">
        <v>12</v>
      </c>
    </row>
    <row r="58" spans="1:10" ht="20.45" customHeight="1">
      <c r="A58" s="51"/>
      <c r="B58" s="68" t="s">
        <v>9691</v>
      </c>
      <c r="G58" s="127" t="s">
        <v>9686</v>
      </c>
      <c r="H58" s="127" t="s">
        <v>9684</v>
      </c>
      <c r="I58" s="127" t="s">
        <v>9685</v>
      </c>
      <c r="J58" s="127" t="s">
        <v>9687</v>
      </c>
    </row>
    <row r="59" spans="1:10" ht="20.45" customHeight="1">
      <c r="A59" s="52"/>
      <c r="B59" s="45" t="s">
        <v>9692</v>
      </c>
      <c r="G59" t="str" cm="1">
        <f t="array" ref="G59:J59">_xlfn.XLOOKUP(I54,I52:I56,G52:J56,"",0)</f>
        <v>Jane Doe</v>
      </c>
      <c r="H59" t="str">
        <v>Owens Inc</v>
      </c>
      <c r="I59" t="str">
        <v>7823/687</v>
      </c>
      <c r="J59">
        <v>13</v>
      </c>
    </row>
    <row r="60" spans="1:10" ht="20.45" customHeight="1">
      <c r="A60" s="52"/>
      <c r="B60" s="68" t="s">
        <v>9682</v>
      </c>
    </row>
    <row r="61" spans="1:10" ht="20.45" customHeight="1">
      <c r="A61" s="52"/>
      <c r="B61" s="68" t="s">
        <v>9696</v>
      </c>
    </row>
    <row r="62" spans="1:10" ht="20.45" customHeight="1">
      <c r="B62" s="68" t="s">
        <v>9697</v>
      </c>
    </row>
    <row r="63" spans="1:10" ht="20.45" customHeight="1">
      <c r="B63" s="68" t="s">
        <v>9698</v>
      </c>
    </row>
    <row r="64" spans="1:10" ht="20.45" customHeight="1">
      <c r="B64" s="68" t="s">
        <v>9701</v>
      </c>
    </row>
    <row r="65" spans="1:2" ht="20.45" customHeight="1">
      <c r="A65" s="51"/>
      <c r="B65" s="129" t="s">
        <v>9699</v>
      </c>
    </row>
    <row r="66" spans="1:2" ht="20.45" customHeight="1">
      <c r="A66" s="53"/>
    </row>
    <row r="68" spans="1:2" ht="20.45" customHeight="1">
      <c r="A68" s="54"/>
    </row>
    <row r="70" spans="1:2" ht="20.45" customHeight="1">
      <c r="A70" s="54"/>
    </row>
    <row r="72" spans="1:2" ht="20.45" customHeight="1">
      <c r="A72" s="54"/>
    </row>
    <row r="74" spans="1:2" ht="20.45" customHeight="1">
      <c r="A74" s="54"/>
    </row>
  </sheetData>
  <mergeCells count="1">
    <mergeCell ref="A1:E1"/>
  </mergeCells>
  <hyperlinks>
    <hyperlink ref="A2" location="'XLOOKUP &amp; VLOOKUP'!A70" display="(skip to XLOOKUP)" xr:uid="{63FED996-F38B-479F-8CA9-B73DC53937B1}"/>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33CC6-BF9A-4062-8FEF-813372F13CDD}">
  <sheetPr codeName="Sheet11">
    <tabColor rgb="FF002060"/>
  </sheetPr>
  <dimension ref="A1:I49"/>
  <sheetViews>
    <sheetView workbookViewId="0"/>
  </sheetViews>
  <sheetFormatPr defaultRowHeight="14.25"/>
  <cols>
    <col min="1" max="1" width="11.875" customWidth="1"/>
    <col min="2" max="2" width="14.125" customWidth="1"/>
    <col min="3" max="3" width="45.625" customWidth="1"/>
    <col min="4" max="4" width="40.125" customWidth="1"/>
    <col min="5" max="5" width="12.125" customWidth="1"/>
    <col min="6" max="6" width="13.375" customWidth="1"/>
    <col min="7" max="7" width="15.75" customWidth="1"/>
    <col min="8" max="8" width="11" customWidth="1"/>
    <col min="9" max="9" width="14.375" customWidth="1"/>
    <col min="10" max="12" width="13.375" customWidth="1"/>
  </cols>
  <sheetData>
    <row r="1" spans="1:9" ht="24.95" customHeight="1">
      <c r="A1" s="42" t="s">
        <v>3338</v>
      </c>
      <c r="C1" s="56" t="s">
        <v>3422</v>
      </c>
    </row>
    <row r="2" spans="1:9" ht="24.95" customHeight="1">
      <c r="A2" s="42"/>
      <c r="C2" s="56" t="s">
        <v>3423</v>
      </c>
    </row>
    <row r="3" spans="1:9" ht="24.95" customHeight="1">
      <c r="A3" s="42"/>
      <c r="C3" s="56" t="s">
        <v>3424</v>
      </c>
    </row>
    <row r="4" spans="1:9" ht="15" thickBot="1"/>
    <row r="5" spans="1:9" s="43" customFormat="1" ht="20.45" customHeight="1">
      <c r="B5" s="47" t="s">
        <v>3325</v>
      </c>
      <c r="C5" s="47" t="s">
        <v>3326</v>
      </c>
      <c r="D5" s="47" t="s">
        <v>108</v>
      </c>
      <c r="E5" s="47" t="s">
        <v>3328</v>
      </c>
      <c r="G5" s="72" t="s">
        <v>3419</v>
      </c>
      <c r="H5" s="70" t="s">
        <v>3432</v>
      </c>
      <c r="I5" s="63" t="s">
        <v>3420</v>
      </c>
    </row>
    <row r="6" spans="1:9" s="43" customFormat="1" ht="20.45" customHeight="1">
      <c r="B6" s="45" t="s">
        <v>3410</v>
      </c>
      <c r="C6" s="45" t="s">
        <v>3413</v>
      </c>
      <c r="D6" s="46" t="s">
        <v>3426</v>
      </c>
      <c r="E6" s="67">
        <f>COUNTIF(G6:G12,"Bonus")</f>
        <v>3</v>
      </c>
      <c r="G6" s="73" t="s">
        <v>3416</v>
      </c>
      <c r="H6" s="71" t="s">
        <v>3433</v>
      </c>
      <c r="I6" s="64">
        <v>500</v>
      </c>
    </row>
    <row r="7" spans="1:9" s="43" customFormat="1" ht="20.45" customHeight="1">
      <c r="B7" s="45" t="s">
        <v>3409</v>
      </c>
      <c r="C7" s="45" t="s">
        <v>3414</v>
      </c>
      <c r="D7" s="46" t="s">
        <v>3427</v>
      </c>
      <c r="E7" s="67">
        <f>SUMIF(G6:G12,G6,I6:I12)</f>
        <v>2407.25</v>
      </c>
      <c r="G7" s="73" t="s">
        <v>3417</v>
      </c>
      <c r="H7" s="71" t="s">
        <v>3433</v>
      </c>
      <c r="I7" s="64">
        <v>17</v>
      </c>
    </row>
    <row r="8" spans="1:9" s="43" customFormat="1" ht="20.45" customHeight="1">
      <c r="B8" s="45" t="s">
        <v>3411</v>
      </c>
      <c r="C8" s="45" t="s">
        <v>3415</v>
      </c>
      <c r="D8" s="46" t="s">
        <v>3428</v>
      </c>
      <c r="E8" s="67">
        <f>_xlfn.MAXIFS(I6:I12,G6:G12,G6)</f>
        <v>1750</v>
      </c>
      <c r="G8" s="73" t="s">
        <v>3416</v>
      </c>
      <c r="H8" s="71" t="s">
        <v>3433</v>
      </c>
      <c r="I8" s="64">
        <v>157.25</v>
      </c>
    </row>
    <row r="9" spans="1:9" s="43" customFormat="1" ht="20.45" customHeight="1">
      <c r="B9" s="45"/>
      <c r="C9" s="45"/>
      <c r="D9" s="46"/>
      <c r="E9" s="45"/>
      <c r="G9" s="73" t="s">
        <v>3418</v>
      </c>
      <c r="H9" s="71" t="s">
        <v>3434</v>
      </c>
      <c r="I9" s="64">
        <v>3</v>
      </c>
    </row>
    <row r="10" spans="1:9" s="43" customFormat="1" ht="20.45" customHeight="1">
      <c r="B10" s="45"/>
      <c r="C10" s="45"/>
      <c r="D10" s="46"/>
      <c r="E10" s="45"/>
      <c r="G10" s="73" t="s">
        <v>3417</v>
      </c>
      <c r="H10" s="71" t="s">
        <v>3434</v>
      </c>
      <c r="I10" s="64">
        <v>37.5</v>
      </c>
    </row>
    <row r="11" spans="1:9" s="43" customFormat="1" ht="20.45" customHeight="1">
      <c r="B11" s="45"/>
      <c r="C11" s="45"/>
      <c r="D11" s="46"/>
      <c r="E11" s="45"/>
      <c r="G11" s="73" t="s">
        <v>3416</v>
      </c>
      <c r="H11" s="71" t="s">
        <v>3434</v>
      </c>
      <c r="I11" s="64">
        <v>1750</v>
      </c>
    </row>
    <row r="12" spans="1:9" s="43" customFormat="1" ht="20.45" customHeight="1" thickBot="1">
      <c r="B12" s="68" t="s">
        <v>3412</v>
      </c>
      <c r="C12" s="45"/>
      <c r="D12" s="46"/>
      <c r="E12" s="45"/>
      <c r="G12" s="65"/>
      <c r="H12" s="69"/>
      <c r="I12" s="66">
        <f>SUM(I6:I11)</f>
        <v>2464.75</v>
      </c>
    </row>
    <row r="13" spans="1:9" s="43" customFormat="1" ht="20.45" customHeight="1">
      <c r="B13" s="45" t="s">
        <v>3436</v>
      </c>
      <c r="C13" s="44"/>
      <c r="D13" s="49"/>
      <c r="E13" s="44"/>
    </row>
    <row r="14" spans="1:9" s="43" customFormat="1" ht="20.45" customHeight="1"/>
    <row r="15" spans="1:9" s="43" customFormat="1" ht="20.45" customHeight="1">
      <c r="B15" s="48"/>
      <c r="C15" s="48" t="s">
        <v>3421</v>
      </c>
      <c r="D15" s="48" t="s">
        <v>108</v>
      </c>
      <c r="E15" s="48" t="s">
        <v>3328</v>
      </c>
    </row>
    <row r="16" spans="1:9" s="43" customFormat="1" ht="20.45" customHeight="1">
      <c r="B16" s="45" t="s">
        <v>3371</v>
      </c>
      <c r="C16" s="45" t="s">
        <v>3425</v>
      </c>
      <c r="D16" s="46" t="s">
        <v>3438</v>
      </c>
      <c r="E16" s="67">
        <f>COUNTIF(G6:G12,"Bonus")</f>
        <v>3</v>
      </c>
    </row>
    <row r="17" spans="2:9" s="43" customFormat="1" ht="20.45" customHeight="1">
      <c r="B17" s="45" t="s">
        <v>3431</v>
      </c>
      <c r="C17" s="45" t="s">
        <v>3435</v>
      </c>
      <c r="D17" s="46" t="s">
        <v>3455</v>
      </c>
      <c r="E17" s="67">
        <f>COUNTIFS(G6:G12,G6,H6:H12,H6)</f>
        <v>2</v>
      </c>
    </row>
    <row r="18" spans="2:9" s="43" customFormat="1" ht="20.45" customHeight="1">
      <c r="B18" s="45"/>
    </row>
    <row r="19" spans="2:9" s="43" customFormat="1" ht="20.45" customHeight="1">
      <c r="B19" s="45" t="s">
        <v>3437</v>
      </c>
    </row>
    <row r="20" spans="2:9" s="43" customFormat="1" ht="20.45" customHeight="1">
      <c r="B20" s="45" t="s">
        <v>3439</v>
      </c>
    </row>
    <row r="21" spans="2:9" s="43" customFormat="1" ht="20.45" customHeight="1">
      <c r="B21" s="45" t="s">
        <v>3442</v>
      </c>
    </row>
    <row r="22" spans="2:9" s="43" customFormat="1" ht="20.45" customHeight="1" thickBot="1">
      <c r="B22" s="50"/>
      <c r="C22" s="50"/>
      <c r="D22" s="50"/>
      <c r="E22" s="50"/>
    </row>
    <row r="23" spans="2:9" s="43" customFormat="1" ht="20.45" customHeight="1"/>
    <row r="24" spans="2:9" s="43" customFormat="1" ht="20.45" customHeight="1">
      <c r="B24" s="45" t="s">
        <v>3443</v>
      </c>
    </row>
    <row r="25" spans="2:9" s="43" customFormat="1" ht="20.45" customHeight="1" thickBot="1"/>
    <row r="26" spans="2:9" s="43" customFormat="1" ht="20.45" customHeight="1">
      <c r="B26" s="48"/>
      <c r="C26" s="48" t="s">
        <v>3440</v>
      </c>
      <c r="D26" s="48" t="s">
        <v>108</v>
      </c>
      <c r="E26" s="48" t="s">
        <v>3328</v>
      </c>
      <c r="G26" s="72" t="s">
        <v>3419</v>
      </c>
      <c r="H26" s="70" t="s">
        <v>3432</v>
      </c>
      <c r="I26" s="63" t="s">
        <v>3420</v>
      </c>
    </row>
    <row r="27" spans="2:9" s="43" customFormat="1" ht="20.45" customHeight="1">
      <c r="B27" s="45" t="s">
        <v>3371</v>
      </c>
      <c r="C27" s="45" t="s">
        <v>3429</v>
      </c>
      <c r="D27" s="46" t="s">
        <v>3448</v>
      </c>
      <c r="E27" s="67">
        <f>SUMIF(G26:G33,G27,I26:I33)</f>
        <v>2407.25</v>
      </c>
      <c r="G27" s="73" t="s">
        <v>3416</v>
      </c>
      <c r="H27" s="71" t="s">
        <v>3433</v>
      </c>
      <c r="I27" s="64">
        <v>500</v>
      </c>
    </row>
    <row r="28" spans="2:9" s="43" customFormat="1" ht="20.45" customHeight="1">
      <c r="B28" s="45" t="s">
        <v>3431</v>
      </c>
      <c r="C28" s="45" t="s">
        <v>3441</v>
      </c>
      <c r="D28" s="46" t="s">
        <v>3456</v>
      </c>
      <c r="E28" s="67">
        <f>SUMIFS(I27:I33,G27:G33,G27,H27:H33,H27)</f>
        <v>657.25</v>
      </c>
      <c r="G28" s="73" t="s">
        <v>3417</v>
      </c>
      <c r="H28" s="71" t="s">
        <v>3433</v>
      </c>
      <c r="I28" s="64">
        <v>17</v>
      </c>
    </row>
    <row r="29" spans="2:9" s="43" customFormat="1" ht="20.45" customHeight="1">
      <c r="B29" s="45"/>
      <c r="G29" s="73" t="s">
        <v>3416</v>
      </c>
      <c r="H29" s="71" t="s">
        <v>3433</v>
      </c>
      <c r="I29" s="64">
        <v>157.25</v>
      </c>
    </row>
    <row r="30" spans="2:9" s="43" customFormat="1" ht="20.45" customHeight="1">
      <c r="B30" s="45" t="s">
        <v>3457</v>
      </c>
      <c r="G30" s="73" t="s">
        <v>3418</v>
      </c>
      <c r="H30" s="71" t="s">
        <v>3434</v>
      </c>
      <c r="I30" s="64">
        <v>3</v>
      </c>
    </row>
    <row r="31" spans="2:9" s="43" customFormat="1" ht="20.45" customHeight="1">
      <c r="B31" s="45" t="s">
        <v>3445</v>
      </c>
      <c r="G31" s="73" t="s">
        <v>3417</v>
      </c>
      <c r="H31" s="71" t="s">
        <v>3434</v>
      </c>
      <c r="I31" s="64">
        <v>37.5</v>
      </c>
    </row>
    <row r="32" spans="2:9" s="43" customFormat="1" ht="20.45" customHeight="1">
      <c r="B32" s="45" t="s">
        <v>3444</v>
      </c>
      <c r="G32" s="73" t="s">
        <v>3416</v>
      </c>
      <c r="H32" s="71" t="s">
        <v>3434</v>
      </c>
      <c r="I32" s="64">
        <v>1750</v>
      </c>
    </row>
    <row r="33" spans="2:9" s="43" customFormat="1" ht="20.45" customHeight="1" thickBot="1">
      <c r="B33" s="45" t="s">
        <v>3447</v>
      </c>
      <c r="G33" s="65"/>
      <c r="H33" s="69"/>
      <c r="I33" s="66">
        <f>SUM(I27:I32)</f>
        <v>2464.75</v>
      </c>
    </row>
    <row r="34" spans="2:9" s="43" customFormat="1" ht="20.45" customHeight="1">
      <c r="B34" s="45" t="s">
        <v>3446</v>
      </c>
    </row>
    <row r="35" spans="2:9" s="43" customFormat="1" ht="20.45" customHeight="1" thickBot="1">
      <c r="B35" s="50"/>
      <c r="C35" s="50"/>
      <c r="D35" s="50"/>
      <c r="E35" s="50"/>
    </row>
    <row r="36" spans="2:9" s="43" customFormat="1" ht="20.45" customHeight="1"/>
    <row r="37" spans="2:9" s="43" customFormat="1" ht="20.45" customHeight="1">
      <c r="B37" s="45" t="s">
        <v>3449</v>
      </c>
    </row>
    <row r="38" spans="2:9" s="43" customFormat="1" ht="20.45" customHeight="1"/>
    <row r="39" spans="2:9" s="43" customFormat="1" ht="20.45" customHeight="1">
      <c r="B39" s="48"/>
      <c r="C39" s="48" t="s">
        <v>3451</v>
      </c>
      <c r="D39" s="48" t="s">
        <v>108</v>
      </c>
      <c r="E39" s="48" t="s">
        <v>3328</v>
      </c>
    </row>
    <row r="40" spans="2:9" s="43" customFormat="1" ht="20.45" customHeight="1">
      <c r="B40" s="43" t="s">
        <v>3371</v>
      </c>
      <c r="C40" s="45" t="s">
        <v>3430</v>
      </c>
      <c r="D40" s="46" t="s">
        <v>3454</v>
      </c>
      <c r="E40" s="67">
        <f>_xlfn.MAXIFS(I27:I33,G27:G33,G27)</f>
        <v>1750</v>
      </c>
    </row>
    <row r="41" spans="2:9" s="43" customFormat="1" ht="20.45" customHeight="1">
      <c r="B41" s="43" t="s">
        <v>3431</v>
      </c>
      <c r="C41" s="45" t="s">
        <v>3450</v>
      </c>
      <c r="D41" s="46" t="s">
        <v>3458</v>
      </c>
      <c r="E41" s="67">
        <f>_xlfn.MAXIFS(I27:I33,G27:G33,G27,H27:H33,H27)</f>
        <v>500</v>
      </c>
    </row>
    <row r="42" spans="2:9" ht="20.45" customHeight="1">
      <c r="B42" s="45"/>
      <c r="C42" s="43"/>
      <c r="D42" s="43"/>
      <c r="E42" s="43"/>
    </row>
    <row r="43" spans="2:9" ht="20.45" customHeight="1">
      <c r="B43" s="45" t="s">
        <v>3452</v>
      </c>
      <c r="C43" s="43"/>
      <c r="D43" s="43"/>
      <c r="E43" s="43"/>
    </row>
    <row r="44" spans="2:9" ht="20.45" customHeight="1">
      <c r="B44" s="45" t="s">
        <v>3453</v>
      </c>
      <c r="C44" s="43"/>
      <c r="D44" s="43"/>
      <c r="E44" s="43"/>
    </row>
    <row r="45" spans="2:9" ht="20.45" customHeight="1">
      <c r="B45" s="45" t="s">
        <v>3459</v>
      </c>
      <c r="C45" s="43"/>
      <c r="D45" s="43"/>
      <c r="E45" s="43"/>
    </row>
    <row r="46" spans="2:9" ht="20.45" customHeight="1">
      <c r="B46" s="45" t="s">
        <v>3460</v>
      </c>
      <c r="C46" s="43"/>
      <c r="D46" s="43"/>
      <c r="E46" s="43"/>
    </row>
    <row r="47" spans="2:9" ht="15">
      <c r="B47" s="45" t="s">
        <v>3461</v>
      </c>
      <c r="C47" s="43"/>
      <c r="D47" s="43"/>
      <c r="E47" s="43"/>
    </row>
    <row r="49" spans="2:2" ht="15">
      <c r="B49" s="57" t="s">
        <v>3462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7AE36-4B4D-4225-A6C9-D9B31F8F2D64}">
  <sheetPr codeName="Sheet12">
    <tabColor rgb="FF002060"/>
  </sheetPr>
  <dimension ref="A1:K195"/>
  <sheetViews>
    <sheetView workbookViewId="0">
      <selection sqref="A1:E1"/>
    </sheetView>
  </sheetViews>
  <sheetFormatPr defaultRowHeight="14.25"/>
  <cols>
    <col min="1" max="1" width="12.25" customWidth="1"/>
    <col min="2" max="2" width="14.125" customWidth="1"/>
    <col min="3" max="3" width="50" customWidth="1"/>
    <col min="4" max="4" width="32.625" customWidth="1"/>
    <col min="5" max="5" width="32.875" customWidth="1"/>
    <col min="6" max="6" width="5.625" customWidth="1"/>
    <col min="7" max="7" width="13.75" customWidth="1"/>
    <col min="8" max="11" width="13.375" customWidth="1"/>
  </cols>
  <sheetData>
    <row r="1" spans="1:11" ht="20.45" customHeight="1">
      <c r="A1" s="191" t="s">
        <v>9704</v>
      </c>
      <c r="B1" s="191"/>
      <c r="C1" s="191"/>
      <c r="D1" s="191"/>
      <c r="E1" s="191"/>
    </row>
    <row r="2" spans="1:11" ht="20.45" customHeight="1">
      <c r="A2" s="124"/>
    </row>
    <row r="3" spans="1:11" ht="20.45" customHeight="1">
      <c r="A3" s="45"/>
      <c r="B3" s="45" t="s">
        <v>9705</v>
      </c>
    </row>
    <row r="5" spans="1:11" ht="20.45" customHeight="1">
      <c r="A5" s="42" t="s">
        <v>3338</v>
      </c>
      <c r="C5" s="119" t="s">
        <v>9713</v>
      </c>
    </row>
    <row r="7" spans="1:11" ht="20.45" customHeight="1">
      <c r="B7" s="131"/>
      <c r="C7" s="131" t="s">
        <v>3326</v>
      </c>
      <c r="D7" s="131" t="s">
        <v>108</v>
      </c>
      <c r="E7" s="131" t="s">
        <v>3328</v>
      </c>
      <c r="G7" s="132" t="s">
        <v>9707</v>
      </c>
      <c r="I7" s="133" t="s">
        <v>9708</v>
      </c>
      <c r="K7" s="45" t="s">
        <v>9707</v>
      </c>
    </row>
    <row r="8" spans="1:11" ht="20.45" customHeight="1">
      <c r="B8" s="45"/>
      <c r="C8" s="59" t="s">
        <v>9706</v>
      </c>
      <c r="D8" s="46" t="s">
        <v>9710</v>
      </c>
      <c r="E8" s="45" t="s">
        <v>9716</v>
      </c>
      <c r="G8" s="45" t="s">
        <v>3477</v>
      </c>
      <c r="I8" s="45" t="str" cm="1">
        <f t="array" ref="I8:I11">_xlfn.UNIQUE(G8:G25)</f>
        <v>Canadian</v>
      </c>
      <c r="J8" s="45"/>
      <c r="K8" s="45" t="s">
        <v>3477</v>
      </c>
    </row>
    <row r="9" spans="1:11" ht="20.45" customHeight="1">
      <c r="B9" s="45"/>
      <c r="C9" s="59"/>
      <c r="D9" s="46"/>
      <c r="E9" s="45"/>
      <c r="G9" s="45" t="s">
        <v>3477</v>
      </c>
      <c r="I9" s="45" t="str">
        <v>Grady</v>
      </c>
      <c r="J9" s="45"/>
      <c r="K9" s="45" t="s">
        <v>3476</v>
      </c>
    </row>
    <row r="10" spans="1:11" ht="20.45" customHeight="1">
      <c r="B10" s="45" t="s">
        <v>9712</v>
      </c>
      <c r="C10" s="59"/>
      <c r="D10" s="46"/>
      <c r="E10" s="45"/>
      <c r="G10" s="45" t="s">
        <v>3477</v>
      </c>
      <c r="I10" s="45" t="str">
        <v>Noble</v>
      </c>
      <c r="J10" s="45"/>
      <c r="K10" s="45" t="s">
        <v>3479</v>
      </c>
    </row>
    <row r="11" spans="1:11" ht="20.45" customHeight="1">
      <c r="B11" s="45" t="s">
        <v>9709</v>
      </c>
      <c r="C11" s="59"/>
      <c r="D11" s="46"/>
      <c r="E11" s="45"/>
      <c r="G11" s="45" t="s">
        <v>3477</v>
      </c>
      <c r="I11" s="45" t="str">
        <v>Oklahoma</v>
      </c>
      <c r="J11" s="45"/>
      <c r="K11" s="45" t="s">
        <v>3478</v>
      </c>
    </row>
    <row r="12" spans="1:11" ht="20.45" customHeight="1">
      <c r="B12" s="45" t="s">
        <v>9711</v>
      </c>
      <c r="C12" s="59"/>
      <c r="D12" s="46"/>
      <c r="E12" s="45"/>
      <c r="G12" s="45" t="s">
        <v>3476</v>
      </c>
    </row>
    <row r="13" spans="1:11" ht="20.45" customHeight="1">
      <c r="B13" s="45"/>
      <c r="C13" s="59"/>
      <c r="D13" s="46"/>
      <c r="E13" s="45"/>
      <c r="G13" s="45" t="s">
        <v>3476</v>
      </c>
    </row>
    <row r="14" spans="1:11" ht="20.45" customHeight="1">
      <c r="B14" s="45"/>
      <c r="C14" s="59"/>
      <c r="D14" s="46"/>
      <c r="E14" s="45"/>
      <c r="G14" s="45" t="s">
        <v>3476</v>
      </c>
    </row>
    <row r="15" spans="1:11" ht="20.45" customHeight="1">
      <c r="B15" s="131"/>
      <c r="C15" s="131" t="s">
        <v>3326</v>
      </c>
      <c r="D15" s="131" t="s">
        <v>9714</v>
      </c>
      <c r="E15" s="131" t="s">
        <v>3328</v>
      </c>
      <c r="G15" s="45" t="s">
        <v>3476</v>
      </c>
    </row>
    <row r="16" spans="1:11" ht="20.45" customHeight="1">
      <c r="B16" s="45"/>
      <c r="C16" s="59" t="s">
        <v>9715</v>
      </c>
      <c r="D16" s="46" t="s">
        <v>9719</v>
      </c>
      <c r="E16" s="45" t="s">
        <v>9717</v>
      </c>
      <c r="G16" s="45" t="s">
        <v>3476</v>
      </c>
    </row>
    <row r="17" spans="2:7" ht="20.45" customHeight="1">
      <c r="B17" s="45"/>
      <c r="C17" s="59"/>
      <c r="D17" s="46"/>
      <c r="E17" s="45"/>
      <c r="G17" s="45" t="s">
        <v>3479</v>
      </c>
    </row>
    <row r="18" spans="2:7" ht="20.45" customHeight="1">
      <c r="B18" s="45" t="s">
        <v>9718</v>
      </c>
      <c r="C18" s="59"/>
      <c r="D18" s="46"/>
      <c r="E18" s="45"/>
      <c r="G18" s="45" t="s">
        <v>3479</v>
      </c>
    </row>
    <row r="19" spans="2:7" ht="20.45" customHeight="1">
      <c r="B19" s="45" t="s">
        <v>9720</v>
      </c>
      <c r="C19" s="59"/>
      <c r="D19" s="46"/>
      <c r="E19" s="45"/>
      <c r="G19" s="45" t="s">
        <v>3479</v>
      </c>
    </row>
    <row r="20" spans="2:7" ht="20.45" customHeight="1">
      <c r="C20" s="59"/>
      <c r="D20" s="46"/>
      <c r="E20" s="45"/>
      <c r="G20" s="45" t="s">
        <v>3479</v>
      </c>
    </row>
    <row r="21" spans="2:7" ht="20.45" customHeight="1">
      <c r="B21" s="45"/>
      <c r="C21" s="59"/>
      <c r="D21" s="46"/>
      <c r="E21" s="45"/>
      <c r="G21" s="45" t="s">
        <v>3478</v>
      </c>
    </row>
    <row r="22" spans="2:7" ht="20.45" customHeight="1">
      <c r="B22" s="45"/>
      <c r="C22" s="59"/>
      <c r="D22" s="46"/>
      <c r="E22" s="45"/>
      <c r="G22" s="45" t="s">
        <v>3478</v>
      </c>
    </row>
    <row r="23" spans="2:7" ht="20.45" customHeight="1">
      <c r="B23" s="45"/>
      <c r="C23" s="59"/>
      <c r="D23" s="46"/>
      <c r="E23" s="45"/>
      <c r="G23" s="45" t="s">
        <v>3478</v>
      </c>
    </row>
    <row r="24" spans="2:7" ht="20.45" customHeight="1">
      <c r="B24" s="45"/>
      <c r="C24" s="59"/>
      <c r="D24" s="46"/>
      <c r="E24" s="45"/>
      <c r="G24" s="45" t="s">
        <v>3478</v>
      </c>
    </row>
    <row r="25" spans="2:7" ht="20.45" customHeight="1">
      <c r="B25" s="45"/>
      <c r="C25" s="59"/>
      <c r="D25" s="46"/>
      <c r="E25" s="45"/>
      <c r="G25" s="45" t="s">
        <v>3478</v>
      </c>
    </row>
    <row r="26" spans="2:7" ht="20.45" customHeight="1">
      <c r="B26" s="45"/>
      <c r="C26" s="59"/>
      <c r="D26" s="46"/>
      <c r="E26" s="45"/>
    </row>
    <row r="27" spans="2:7" ht="20.45" customHeight="1">
      <c r="B27" s="45"/>
      <c r="C27" s="59"/>
      <c r="D27" s="46"/>
      <c r="E27" s="45"/>
    </row>
    <row r="28" spans="2:7" ht="20.45" customHeight="1">
      <c r="B28" s="45"/>
      <c r="C28" s="59"/>
      <c r="D28" s="46"/>
      <c r="E28" s="45"/>
    </row>
    <row r="29" spans="2:7" ht="20.45" customHeight="1">
      <c r="B29" s="45"/>
      <c r="C29" s="59"/>
      <c r="D29" s="46"/>
      <c r="E29" s="45"/>
    </row>
    <row r="30" spans="2:7" ht="20.45" customHeight="1">
      <c r="B30" s="45"/>
      <c r="C30" s="59"/>
      <c r="D30" s="46"/>
      <c r="E30" s="45"/>
    </row>
    <row r="31" spans="2:7" ht="20.45" customHeight="1">
      <c r="B31" s="45"/>
      <c r="C31" s="59"/>
      <c r="D31" s="46"/>
      <c r="E31" s="45"/>
    </row>
    <row r="32" spans="2:7" ht="20.45" customHeight="1">
      <c r="B32" s="45"/>
      <c r="C32" s="59"/>
      <c r="D32" s="46"/>
      <c r="E32" s="45"/>
    </row>
    <row r="33" spans="2:5" ht="20.45" customHeight="1">
      <c r="B33" s="45"/>
      <c r="C33" s="59"/>
      <c r="D33" s="46"/>
      <c r="E33" s="45"/>
    </row>
    <row r="34" spans="2:5" ht="20.45" customHeight="1">
      <c r="B34" s="45"/>
      <c r="C34" s="59"/>
      <c r="D34" s="46"/>
      <c r="E34" s="45"/>
    </row>
    <row r="35" spans="2:5" ht="20.45" customHeight="1">
      <c r="B35" s="45"/>
      <c r="C35" s="59"/>
      <c r="D35" s="46"/>
      <c r="E35" s="45"/>
    </row>
    <row r="36" spans="2:5" ht="20.45" customHeight="1">
      <c r="B36" s="45"/>
      <c r="C36" s="59"/>
      <c r="D36" s="46"/>
      <c r="E36" s="45"/>
    </row>
    <row r="37" spans="2:5" ht="20.45" customHeight="1">
      <c r="B37" s="45"/>
      <c r="C37" s="59"/>
      <c r="D37" s="46"/>
      <c r="E37" s="45"/>
    </row>
    <row r="38" spans="2:5" ht="20.45" customHeight="1">
      <c r="B38" s="45"/>
      <c r="C38" s="59"/>
      <c r="D38" s="46"/>
      <c r="E38" s="45"/>
    </row>
    <row r="39" spans="2:5" ht="20.45" customHeight="1">
      <c r="B39" s="45"/>
      <c r="C39" s="59"/>
      <c r="D39" s="46"/>
      <c r="E39" s="45"/>
    </row>
    <row r="40" spans="2:5" ht="20.45" customHeight="1">
      <c r="B40" s="45"/>
      <c r="C40" s="59"/>
      <c r="D40" s="46"/>
      <c r="E40" s="45"/>
    </row>
    <row r="41" spans="2:5" ht="20.45" customHeight="1">
      <c r="B41" s="45"/>
      <c r="C41" s="59"/>
      <c r="D41" s="46"/>
      <c r="E41" s="45"/>
    </row>
    <row r="42" spans="2:5" ht="20.45" customHeight="1">
      <c r="B42" s="45"/>
      <c r="C42" s="59"/>
      <c r="D42" s="46"/>
      <c r="E42" s="45"/>
    </row>
    <row r="43" spans="2:5" ht="20.45" customHeight="1">
      <c r="B43" s="45"/>
      <c r="C43" s="59"/>
      <c r="D43" s="46"/>
      <c r="E43" s="45"/>
    </row>
    <row r="44" spans="2:5" ht="20.45" customHeight="1">
      <c r="B44" s="45"/>
      <c r="C44" s="59"/>
      <c r="D44" s="46"/>
      <c r="E44" s="45"/>
    </row>
    <row r="45" spans="2:5" ht="20.45" customHeight="1">
      <c r="B45" s="45"/>
      <c r="C45" s="59"/>
      <c r="D45" s="46"/>
      <c r="E45" s="45"/>
    </row>
    <row r="46" spans="2:5" ht="20.45" customHeight="1">
      <c r="B46" s="45"/>
      <c r="C46" s="59"/>
      <c r="D46" s="46"/>
      <c r="E46" s="45"/>
    </row>
    <row r="47" spans="2:5" ht="20.45" customHeight="1">
      <c r="B47" s="45"/>
      <c r="C47" s="59"/>
      <c r="D47" s="46"/>
      <c r="E47" s="45"/>
    </row>
    <row r="48" spans="2:5" ht="20.45" customHeight="1">
      <c r="B48" s="45"/>
      <c r="C48" s="59"/>
      <c r="D48" s="46"/>
      <c r="E48" s="45"/>
    </row>
    <row r="49" spans="2:5" ht="20.45" customHeight="1">
      <c r="B49" s="45"/>
      <c r="C49" s="59"/>
      <c r="D49" s="46"/>
      <c r="E49" s="45"/>
    </row>
    <row r="50" spans="2:5" ht="20.45" customHeight="1">
      <c r="B50" s="45"/>
      <c r="C50" s="59"/>
      <c r="D50" s="46"/>
      <c r="E50" s="45"/>
    </row>
    <row r="51" spans="2:5" ht="20.45" customHeight="1">
      <c r="B51" s="45"/>
      <c r="C51" s="59"/>
      <c r="D51" s="46"/>
      <c r="E51" s="45"/>
    </row>
    <row r="52" spans="2:5" ht="20.45" customHeight="1">
      <c r="B52" s="45"/>
      <c r="C52" s="59"/>
      <c r="D52" s="46"/>
      <c r="E52" s="45"/>
    </row>
    <row r="53" spans="2:5" ht="20.45" customHeight="1">
      <c r="B53" s="45"/>
      <c r="C53" s="59"/>
      <c r="D53" s="46"/>
      <c r="E53" s="45"/>
    </row>
    <row r="54" spans="2:5" ht="20.45" customHeight="1">
      <c r="B54" s="45"/>
      <c r="C54" s="59"/>
      <c r="D54" s="46"/>
      <c r="E54" s="45"/>
    </row>
    <row r="55" spans="2:5" ht="20.45" customHeight="1">
      <c r="B55" s="45"/>
      <c r="C55" s="59"/>
      <c r="D55" s="46"/>
      <c r="E55" s="45"/>
    </row>
    <row r="56" spans="2:5" ht="20.45" customHeight="1">
      <c r="B56" s="45"/>
      <c r="C56" s="59"/>
      <c r="D56" s="46"/>
      <c r="E56" s="45"/>
    </row>
    <row r="57" spans="2:5" ht="20.45" customHeight="1">
      <c r="B57" s="45"/>
      <c r="C57" s="59"/>
      <c r="D57" s="46"/>
      <c r="E57" s="45"/>
    </row>
    <row r="58" spans="2:5" ht="20.45" customHeight="1">
      <c r="B58" s="45"/>
      <c r="C58" s="59"/>
      <c r="D58" s="46"/>
      <c r="E58" s="45"/>
    </row>
    <row r="59" spans="2:5" ht="20.45" customHeight="1">
      <c r="B59" s="45"/>
      <c r="C59" s="59"/>
      <c r="D59" s="46"/>
      <c r="E59" s="45"/>
    </row>
    <row r="60" spans="2:5" ht="20.45" customHeight="1">
      <c r="B60" s="45"/>
      <c r="C60" s="59"/>
      <c r="D60" s="46"/>
      <c r="E60" s="45"/>
    </row>
    <row r="61" spans="2:5" ht="20.45" customHeight="1">
      <c r="B61" s="45"/>
      <c r="C61" s="59"/>
      <c r="D61" s="46"/>
      <c r="E61" s="45"/>
    </row>
    <row r="62" spans="2:5" ht="20.45" customHeight="1">
      <c r="B62" s="45"/>
      <c r="C62" s="59"/>
      <c r="D62" s="46"/>
      <c r="E62" s="45"/>
    </row>
    <row r="63" spans="2:5" ht="20.45" customHeight="1">
      <c r="B63" s="45"/>
      <c r="C63" s="59"/>
      <c r="D63" s="46"/>
      <c r="E63" s="45"/>
    </row>
    <row r="64" spans="2:5" ht="20.45" customHeight="1">
      <c r="B64" s="45"/>
      <c r="C64" s="59"/>
      <c r="D64" s="46"/>
      <c r="E64" s="45"/>
    </row>
    <row r="65" spans="2:5" ht="20.45" customHeight="1">
      <c r="B65" s="45"/>
      <c r="C65" s="59"/>
      <c r="D65" s="46"/>
      <c r="E65" s="45"/>
    </row>
    <row r="66" spans="2:5" ht="20.45" customHeight="1">
      <c r="B66" s="45"/>
      <c r="C66" s="59"/>
      <c r="D66" s="46"/>
      <c r="E66" s="45"/>
    </row>
    <row r="67" spans="2:5" ht="20.45" customHeight="1">
      <c r="B67" s="45"/>
      <c r="C67" s="59"/>
      <c r="D67" s="46"/>
      <c r="E67" s="45"/>
    </row>
    <row r="68" spans="2:5" ht="20.45" customHeight="1">
      <c r="B68" s="45"/>
      <c r="C68" s="59"/>
      <c r="D68" s="46"/>
      <c r="E68" s="45"/>
    </row>
    <row r="69" spans="2:5" ht="20.45" customHeight="1">
      <c r="B69" s="45"/>
      <c r="C69" s="59"/>
      <c r="D69" s="46"/>
      <c r="E69" s="45"/>
    </row>
    <row r="70" spans="2:5" ht="20.45" customHeight="1">
      <c r="B70" s="45"/>
      <c r="C70" s="59"/>
      <c r="D70" s="46"/>
      <c r="E70" s="45"/>
    </row>
    <row r="71" spans="2:5" ht="20.45" customHeight="1">
      <c r="B71" s="45"/>
      <c r="C71" s="59"/>
      <c r="D71" s="46"/>
      <c r="E71" s="45"/>
    </row>
    <row r="72" spans="2:5" ht="20.45" customHeight="1">
      <c r="B72" s="45"/>
      <c r="C72" s="59"/>
      <c r="D72" s="46"/>
      <c r="E72" s="45"/>
    </row>
    <row r="73" spans="2:5" ht="20.45" customHeight="1">
      <c r="B73" s="45"/>
      <c r="C73" s="59"/>
      <c r="D73" s="46"/>
      <c r="E73" s="45"/>
    </row>
    <row r="74" spans="2:5" ht="20.45" customHeight="1">
      <c r="B74" s="45"/>
      <c r="C74" s="59"/>
      <c r="D74" s="46"/>
      <c r="E74" s="45"/>
    </row>
    <row r="75" spans="2:5" ht="20.45" customHeight="1">
      <c r="B75" s="45"/>
      <c r="C75" s="59"/>
      <c r="D75" s="46"/>
      <c r="E75" s="45"/>
    </row>
    <row r="76" spans="2:5" ht="20.45" customHeight="1">
      <c r="B76" s="45"/>
      <c r="C76" s="59"/>
      <c r="D76" s="46"/>
      <c r="E76" s="45"/>
    </row>
    <row r="77" spans="2:5" ht="20.45" customHeight="1">
      <c r="B77" s="45"/>
      <c r="C77" s="59"/>
      <c r="D77" s="46"/>
      <c r="E77" s="45"/>
    </row>
    <row r="78" spans="2:5" ht="20.45" customHeight="1">
      <c r="B78" s="45"/>
      <c r="C78" s="59"/>
      <c r="D78" s="46"/>
      <c r="E78" s="45"/>
    </row>
    <row r="79" spans="2:5" ht="20.45" customHeight="1">
      <c r="B79" s="45"/>
      <c r="C79" s="59"/>
      <c r="D79" s="46"/>
      <c r="E79" s="45"/>
    </row>
    <row r="80" spans="2:5" ht="20.45" customHeight="1">
      <c r="B80" s="45"/>
      <c r="C80" s="59"/>
      <c r="D80" s="46"/>
      <c r="E80" s="45"/>
    </row>
    <row r="81" spans="2:5" ht="20.45" customHeight="1">
      <c r="B81" s="45"/>
      <c r="C81" s="59"/>
      <c r="D81" s="46"/>
      <c r="E81" s="45"/>
    </row>
    <row r="82" spans="2:5" ht="20.45" customHeight="1">
      <c r="B82" s="45"/>
      <c r="C82" s="59"/>
      <c r="D82" s="46"/>
      <c r="E82" s="45"/>
    </row>
    <row r="83" spans="2:5" ht="20.45" customHeight="1">
      <c r="B83" s="45"/>
      <c r="C83" s="59"/>
      <c r="D83" s="46"/>
      <c r="E83" s="45"/>
    </row>
    <row r="84" spans="2:5" ht="20.45" customHeight="1">
      <c r="B84" s="45"/>
      <c r="C84" s="59"/>
      <c r="D84" s="46"/>
      <c r="E84" s="45"/>
    </row>
    <row r="85" spans="2:5" ht="20.45" customHeight="1">
      <c r="B85" s="45"/>
      <c r="C85" s="59"/>
      <c r="D85" s="46"/>
      <c r="E85" s="45"/>
    </row>
    <row r="86" spans="2:5" ht="20.45" customHeight="1">
      <c r="B86" s="45"/>
      <c r="C86" s="59"/>
      <c r="D86" s="46"/>
      <c r="E86" s="45"/>
    </row>
    <row r="87" spans="2:5" ht="20.45" customHeight="1">
      <c r="B87" s="45"/>
      <c r="C87" s="59"/>
      <c r="D87" s="46"/>
      <c r="E87" s="45"/>
    </row>
    <row r="88" spans="2:5" ht="20.45" customHeight="1">
      <c r="B88" s="45"/>
      <c r="C88" s="59"/>
      <c r="D88" s="46"/>
      <c r="E88" s="45"/>
    </row>
    <row r="89" spans="2:5" ht="20.45" customHeight="1">
      <c r="B89" s="45"/>
      <c r="C89" s="59"/>
      <c r="D89" s="46"/>
      <c r="E89" s="45"/>
    </row>
    <row r="90" spans="2:5" ht="20.45" customHeight="1">
      <c r="B90" s="45"/>
      <c r="C90" s="59"/>
      <c r="D90" s="46"/>
      <c r="E90" s="45"/>
    </row>
    <row r="91" spans="2:5" ht="20.45" customHeight="1">
      <c r="B91" s="45"/>
      <c r="C91" s="59"/>
      <c r="D91" s="46"/>
      <c r="E91" s="45"/>
    </row>
    <row r="92" spans="2:5" ht="20.45" customHeight="1">
      <c r="B92" s="45"/>
      <c r="C92" s="59"/>
      <c r="D92" s="46"/>
      <c r="E92" s="45"/>
    </row>
    <row r="93" spans="2:5" ht="20.45" customHeight="1">
      <c r="B93" s="45"/>
      <c r="C93" s="59"/>
      <c r="D93" s="46"/>
      <c r="E93" s="45"/>
    </row>
    <row r="94" spans="2:5" ht="20.45" customHeight="1">
      <c r="B94" s="45"/>
      <c r="C94" s="59"/>
      <c r="D94" s="46"/>
      <c r="E94" s="45"/>
    </row>
    <row r="95" spans="2:5" ht="20.45" customHeight="1">
      <c r="B95" s="45"/>
      <c r="C95" s="59"/>
      <c r="D95" s="46"/>
      <c r="E95" s="45"/>
    </row>
    <row r="96" spans="2:5" ht="20.45" customHeight="1">
      <c r="B96" s="45"/>
      <c r="C96" s="59"/>
      <c r="D96" s="46"/>
      <c r="E96" s="45"/>
    </row>
    <row r="97" spans="2:5" ht="20.45" customHeight="1">
      <c r="B97" s="45"/>
      <c r="C97" s="59"/>
      <c r="D97" s="46"/>
      <c r="E97" s="45"/>
    </row>
    <row r="98" spans="2:5" ht="20.45" customHeight="1">
      <c r="B98" s="45"/>
      <c r="C98" s="59"/>
      <c r="D98" s="46"/>
      <c r="E98" s="45"/>
    </row>
    <row r="99" spans="2:5" ht="20.45" customHeight="1">
      <c r="B99" s="45"/>
      <c r="C99" s="59"/>
      <c r="D99" s="46"/>
      <c r="E99" s="45"/>
    </row>
    <row r="100" spans="2:5" ht="20.45" customHeight="1">
      <c r="B100" s="45"/>
      <c r="C100" s="59"/>
      <c r="D100" s="46"/>
      <c r="E100" s="45"/>
    </row>
    <row r="101" spans="2:5" ht="20.45" customHeight="1">
      <c r="B101" s="45"/>
      <c r="C101" s="59"/>
      <c r="D101" s="46"/>
      <c r="E101" s="45"/>
    </row>
    <row r="102" spans="2:5" ht="20.45" customHeight="1">
      <c r="B102" s="45"/>
      <c r="C102" s="59"/>
      <c r="D102" s="46"/>
      <c r="E102" s="45"/>
    </row>
    <row r="103" spans="2:5" ht="20.45" customHeight="1">
      <c r="B103" s="45"/>
      <c r="C103" s="59"/>
      <c r="D103" s="46"/>
      <c r="E103" s="45"/>
    </row>
    <row r="104" spans="2:5" ht="20.45" customHeight="1">
      <c r="B104" s="45"/>
      <c r="C104" s="59"/>
      <c r="D104" s="46"/>
      <c r="E104" s="45"/>
    </row>
    <row r="105" spans="2:5" ht="20.45" customHeight="1">
      <c r="B105" s="45"/>
      <c r="C105" s="59"/>
      <c r="D105" s="46"/>
      <c r="E105" s="45"/>
    </row>
    <row r="106" spans="2:5" ht="20.45" customHeight="1">
      <c r="B106" s="45"/>
      <c r="C106" s="59"/>
      <c r="D106" s="46"/>
      <c r="E106" s="45"/>
    </row>
    <row r="107" spans="2:5" ht="20.45" customHeight="1">
      <c r="B107" s="45"/>
      <c r="C107" s="59"/>
      <c r="D107" s="46"/>
      <c r="E107" s="45"/>
    </row>
    <row r="108" spans="2:5" ht="20.45" customHeight="1">
      <c r="B108" s="45"/>
      <c r="C108" s="59"/>
      <c r="D108" s="46"/>
      <c r="E108" s="45"/>
    </row>
    <row r="109" spans="2:5" ht="20.45" customHeight="1">
      <c r="B109" s="45"/>
      <c r="C109" s="59"/>
      <c r="D109" s="46"/>
      <c r="E109" s="45"/>
    </row>
    <row r="110" spans="2:5" ht="20.45" customHeight="1">
      <c r="B110" s="45"/>
      <c r="C110" s="59"/>
      <c r="D110" s="46"/>
      <c r="E110" s="45"/>
    </row>
    <row r="111" spans="2:5" ht="20.45" customHeight="1">
      <c r="B111" s="45"/>
      <c r="C111" s="59"/>
      <c r="D111" s="46"/>
      <c r="E111" s="45"/>
    </row>
    <row r="112" spans="2:5" ht="20.45" customHeight="1">
      <c r="B112" s="45"/>
      <c r="C112" s="59"/>
      <c r="D112" s="46"/>
      <c r="E112" s="45"/>
    </row>
    <row r="113" spans="2:5" ht="20.45" customHeight="1">
      <c r="B113" s="45"/>
      <c r="C113" s="59"/>
      <c r="D113" s="46"/>
      <c r="E113" s="45"/>
    </row>
    <row r="114" spans="2:5" ht="20.45" customHeight="1">
      <c r="B114" s="45"/>
      <c r="C114" s="59"/>
      <c r="D114" s="46"/>
      <c r="E114" s="45"/>
    </row>
    <row r="115" spans="2:5" ht="20.45" customHeight="1">
      <c r="B115" s="45"/>
      <c r="C115" s="59"/>
      <c r="D115" s="46"/>
      <c r="E115" s="45"/>
    </row>
    <row r="116" spans="2:5" ht="20.45" customHeight="1">
      <c r="B116" s="45"/>
      <c r="C116" s="59"/>
      <c r="D116" s="46"/>
      <c r="E116" s="45"/>
    </row>
    <row r="117" spans="2:5" ht="20.45" customHeight="1">
      <c r="B117" s="45"/>
      <c r="C117" s="59"/>
      <c r="D117" s="46"/>
      <c r="E117" s="45"/>
    </row>
    <row r="118" spans="2:5" ht="20.45" customHeight="1">
      <c r="B118" s="45"/>
      <c r="C118" s="59"/>
      <c r="D118" s="46"/>
      <c r="E118" s="45"/>
    </row>
    <row r="119" spans="2:5" ht="20.45" customHeight="1">
      <c r="B119" s="45"/>
      <c r="C119" s="59"/>
      <c r="D119" s="46"/>
      <c r="E119" s="45"/>
    </row>
    <row r="120" spans="2:5" ht="20.45" customHeight="1">
      <c r="B120" s="45"/>
      <c r="C120" s="59"/>
      <c r="D120" s="46"/>
      <c r="E120" s="45"/>
    </row>
    <row r="121" spans="2:5" ht="20.45" customHeight="1">
      <c r="B121" s="45"/>
      <c r="C121" s="59"/>
      <c r="D121" s="46"/>
      <c r="E121" s="45"/>
    </row>
    <row r="122" spans="2:5" ht="20.45" customHeight="1">
      <c r="B122" s="45"/>
      <c r="C122" s="59"/>
      <c r="D122" s="46"/>
      <c r="E122" s="45"/>
    </row>
    <row r="123" spans="2:5" ht="20.45" customHeight="1">
      <c r="B123" s="45"/>
      <c r="C123" s="59"/>
      <c r="D123" s="46"/>
      <c r="E123" s="45"/>
    </row>
    <row r="124" spans="2:5" ht="20.45" customHeight="1">
      <c r="B124" s="45"/>
      <c r="C124" s="59"/>
      <c r="D124" s="46"/>
      <c r="E124" s="45"/>
    </row>
    <row r="125" spans="2:5" ht="20.45" customHeight="1">
      <c r="B125" s="45"/>
      <c r="C125" s="59"/>
      <c r="D125" s="46"/>
      <c r="E125" s="45"/>
    </row>
    <row r="126" spans="2:5" ht="20.45" customHeight="1">
      <c r="B126" s="45"/>
      <c r="C126" s="59"/>
      <c r="D126" s="46"/>
      <c r="E126" s="45"/>
    </row>
    <row r="127" spans="2:5" ht="20.45" customHeight="1">
      <c r="B127" s="45"/>
      <c r="C127" s="59"/>
      <c r="D127" s="46"/>
      <c r="E127" s="45"/>
    </row>
    <row r="128" spans="2:5" ht="20.45" customHeight="1">
      <c r="B128" s="45"/>
      <c r="C128" s="59"/>
      <c r="D128" s="46"/>
      <c r="E128" s="45"/>
    </row>
    <row r="129" spans="2:5" ht="20.45" customHeight="1">
      <c r="B129" s="45"/>
      <c r="C129" s="59"/>
      <c r="D129" s="46"/>
      <c r="E129" s="45"/>
    </row>
    <row r="130" spans="2:5" ht="20.45" customHeight="1">
      <c r="B130" s="45"/>
      <c r="C130" s="59"/>
      <c r="D130" s="46"/>
      <c r="E130" s="45"/>
    </row>
    <row r="131" spans="2:5" ht="20.45" customHeight="1">
      <c r="B131" s="45"/>
      <c r="C131" s="59"/>
      <c r="D131" s="46"/>
      <c r="E131" s="45"/>
    </row>
    <row r="132" spans="2:5" ht="20.45" customHeight="1">
      <c r="B132" s="45"/>
      <c r="C132" s="59"/>
      <c r="D132" s="46"/>
      <c r="E132" s="45"/>
    </row>
    <row r="133" spans="2:5" ht="20.45" customHeight="1">
      <c r="B133" s="45"/>
      <c r="C133" s="59"/>
      <c r="D133" s="46"/>
      <c r="E133" s="45"/>
    </row>
    <row r="134" spans="2:5" ht="20.45" customHeight="1">
      <c r="B134" s="45"/>
      <c r="C134" s="59"/>
      <c r="D134" s="46"/>
      <c r="E134" s="45"/>
    </row>
    <row r="135" spans="2:5" ht="20.45" customHeight="1">
      <c r="B135" s="45"/>
      <c r="C135" s="59"/>
      <c r="D135" s="46"/>
      <c r="E135" s="45"/>
    </row>
    <row r="136" spans="2:5" ht="20.45" customHeight="1">
      <c r="B136" s="45"/>
      <c r="C136" s="59"/>
      <c r="D136" s="46"/>
      <c r="E136" s="45"/>
    </row>
    <row r="137" spans="2:5" ht="20.45" customHeight="1">
      <c r="B137" s="45"/>
      <c r="C137" s="59"/>
      <c r="D137" s="46"/>
      <c r="E137" s="45"/>
    </row>
    <row r="138" spans="2:5" ht="20.45" customHeight="1">
      <c r="B138" s="45"/>
      <c r="C138" s="59"/>
      <c r="D138" s="46"/>
      <c r="E138" s="45"/>
    </row>
    <row r="139" spans="2:5" ht="20.45" customHeight="1">
      <c r="B139" s="45"/>
      <c r="C139" s="59"/>
      <c r="D139" s="46"/>
      <c r="E139" s="45"/>
    </row>
    <row r="140" spans="2:5" ht="20.45" customHeight="1">
      <c r="B140" s="45"/>
      <c r="C140" s="59"/>
      <c r="D140" s="46"/>
      <c r="E140" s="45"/>
    </row>
    <row r="141" spans="2:5" ht="20.45" customHeight="1">
      <c r="B141" s="45"/>
      <c r="C141" s="59"/>
      <c r="D141" s="46"/>
      <c r="E141" s="45"/>
    </row>
    <row r="142" spans="2:5" ht="20.45" customHeight="1">
      <c r="B142" s="45"/>
      <c r="C142" s="59"/>
      <c r="D142" s="46"/>
      <c r="E142" s="45"/>
    </row>
    <row r="143" spans="2:5" ht="20.45" customHeight="1">
      <c r="B143" s="45"/>
      <c r="C143" s="59"/>
      <c r="D143" s="46"/>
      <c r="E143" s="45"/>
    </row>
    <row r="144" spans="2:5" ht="20.45" customHeight="1">
      <c r="B144" s="45"/>
      <c r="C144" s="59"/>
      <c r="D144" s="46"/>
      <c r="E144" s="45"/>
    </row>
    <row r="145" spans="2:5" ht="20.45" customHeight="1">
      <c r="B145" s="45"/>
      <c r="C145" s="59"/>
      <c r="D145" s="46"/>
      <c r="E145" s="45"/>
    </row>
    <row r="146" spans="2:5" ht="20.45" customHeight="1">
      <c r="B146" s="45"/>
      <c r="C146" s="59"/>
      <c r="D146" s="46"/>
      <c r="E146" s="45"/>
    </row>
    <row r="147" spans="2:5" ht="20.45" customHeight="1">
      <c r="B147" s="45"/>
      <c r="C147" s="59"/>
      <c r="D147" s="46"/>
      <c r="E147" s="45"/>
    </row>
    <row r="148" spans="2:5" ht="20.45" customHeight="1">
      <c r="B148" s="45"/>
      <c r="C148" s="59"/>
      <c r="D148" s="46"/>
      <c r="E148" s="45"/>
    </row>
    <row r="149" spans="2:5" ht="20.45" customHeight="1">
      <c r="B149" s="45"/>
      <c r="C149" s="59"/>
      <c r="D149" s="46"/>
      <c r="E149" s="45"/>
    </row>
    <row r="150" spans="2:5" ht="20.45" customHeight="1">
      <c r="B150" s="45"/>
      <c r="C150" s="59"/>
      <c r="D150" s="46"/>
      <c r="E150" s="45"/>
    </row>
    <row r="151" spans="2:5" ht="20.45" customHeight="1">
      <c r="B151" s="45"/>
      <c r="C151" s="59"/>
      <c r="D151" s="46"/>
      <c r="E151" s="45"/>
    </row>
    <row r="152" spans="2:5" ht="20.45" customHeight="1">
      <c r="B152" s="45"/>
      <c r="C152" s="59"/>
      <c r="D152" s="46"/>
      <c r="E152" s="45"/>
    </row>
    <row r="153" spans="2:5" ht="20.45" customHeight="1">
      <c r="B153" s="45"/>
      <c r="C153" s="59"/>
      <c r="D153" s="46"/>
      <c r="E153" s="45"/>
    </row>
    <row r="154" spans="2:5" ht="20.45" customHeight="1">
      <c r="B154" s="45"/>
      <c r="C154" s="59"/>
      <c r="D154" s="46"/>
      <c r="E154" s="45"/>
    </row>
    <row r="155" spans="2:5" ht="20.45" customHeight="1">
      <c r="B155" s="45"/>
      <c r="C155" s="59"/>
      <c r="D155" s="46"/>
      <c r="E155" s="45"/>
    </row>
    <row r="156" spans="2:5" ht="20.45" customHeight="1">
      <c r="B156" s="45"/>
      <c r="C156" s="59"/>
      <c r="D156" s="46"/>
      <c r="E156" s="45"/>
    </row>
    <row r="157" spans="2:5" ht="20.45" customHeight="1">
      <c r="B157" s="45"/>
      <c r="C157" s="59"/>
      <c r="D157" s="46"/>
      <c r="E157" s="45"/>
    </row>
    <row r="158" spans="2:5" ht="20.45" customHeight="1">
      <c r="B158" s="45"/>
      <c r="C158" s="59"/>
      <c r="D158" s="46"/>
      <c r="E158" s="45"/>
    </row>
    <row r="159" spans="2:5" ht="20.45" customHeight="1">
      <c r="B159" s="45"/>
      <c r="C159" s="59"/>
      <c r="D159" s="46"/>
      <c r="E159" s="45"/>
    </row>
    <row r="160" spans="2:5" ht="20.45" customHeight="1">
      <c r="B160" s="45"/>
      <c r="C160" s="59"/>
      <c r="D160" s="46"/>
      <c r="E160" s="45"/>
    </row>
    <row r="161" spans="2:5" ht="20.45" customHeight="1">
      <c r="B161" s="45"/>
      <c r="C161" s="59"/>
      <c r="D161" s="46"/>
      <c r="E161" s="45"/>
    </row>
    <row r="162" spans="2:5" ht="20.45" customHeight="1">
      <c r="B162" s="45"/>
      <c r="C162" s="59"/>
      <c r="D162" s="46"/>
      <c r="E162" s="45"/>
    </row>
    <row r="163" spans="2:5" ht="20.45" customHeight="1">
      <c r="B163" s="45"/>
      <c r="C163" s="59"/>
      <c r="D163" s="46"/>
      <c r="E163" s="45"/>
    </row>
    <row r="164" spans="2:5" ht="20.45" customHeight="1">
      <c r="B164" s="45"/>
      <c r="C164" s="59"/>
      <c r="D164" s="46"/>
      <c r="E164" s="45"/>
    </row>
    <row r="165" spans="2:5" ht="20.45" customHeight="1">
      <c r="B165" s="45"/>
      <c r="C165" s="59"/>
      <c r="D165" s="46"/>
      <c r="E165" s="45"/>
    </row>
    <row r="166" spans="2:5" ht="20.45" customHeight="1">
      <c r="B166" s="45"/>
      <c r="C166" s="59"/>
      <c r="D166" s="46"/>
      <c r="E166" s="45"/>
    </row>
    <row r="167" spans="2:5" ht="20.45" customHeight="1">
      <c r="B167" s="45"/>
      <c r="C167" s="59"/>
      <c r="D167" s="46"/>
      <c r="E167" s="45"/>
    </row>
    <row r="168" spans="2:5" ht="20.45" customHeight="1">
      <c r="B168" s="45"/>
      <c r="C168" s="59"/>
      <c r="D168" s="46"/>
      <c r="E168" s="45"/>
    </row>
    <row r="169" spans="2:5" ht="20.45" customHeight="1">
      <c r="B169" s="45"/>
      <c r="C169" s="59"/>
      <c r="D169" s="46"/>
      <c r="E169" s="45"/>
    </row>
    <row r="170" spans="2:5" ht="20.45" customHeight="1">
      <c r="B170" s="45"/>
      <c r="C170" s="59"/>
      <c r="D170" s="46"/>
      <c r="E170" s="45"/>
    </row>
    <row r="171" spans="2:5" ht="20.45" customHeight="1">
      <c r="B171" s="45"/>
      <c r="C171" s="59"/>
      <c r="D171" s="46"/>
      <c r="E171" s="45"/>
    </row>
    <row r="172" spans="2:5" ht="20.45" customHeight="1">
      <c r="B172" s="45"/>
      <c r="C172" s="59"/>
      <c r="D172" s="46"/>
      <c r="E172" s="45"/>
    </row>
    <row r="173" spans="2:5" ht="20.45" customHeight="1">
      <c r="B173" s="45"/>
      <c r="C173" s="59"/>
      <c r="D173" s="46"/>
      <c r="E173" s="45"/>
    </row>
    <row r="174" spans="2:5" ht="20.45" customHeight="1">
      <c r="B174" s="45"/>
      <c r="C174" s="59"/>
      <c r="D174" s="46"/>
      <c r="E174" s="45"/>
    </row>
    <row r="175" spans="2:5" ht="20.45" customHeight="1">
      <c r="B175" s="45"/>
      <c r="C175" s="59"/>
      <c r="D175" s="46"/>
      <c r="E175" s="45"/>
    </row>
    <row r="176" spans="2:5" ht="20.45" customHeight="1">
      <c r="B176" s="45"/>
      <c r="C176" s="59"/>
      <c r="D176" s="46"/>
      <c r="E176" s="45"/>
    </row>
    <row r="177" spans="2:5" ht="20.45" customHeight="1">
      <c r="B177" s="45"/>
      <c r="C177" s="59"/>
      <c r="D177" s="46"/>
      <c r="E177" s="45"/>
    </row>
    <row r="178" spans="2:5" ht="20.45" customHeight="1">
      <c r="B178" s="45"/>
      <c r="C178" s="59"/>
      <c r="D178" s="46"/>
      <c r="E178" s="45"/>
    </row>
    <row r="179" spans="2:5" ht="20.45" customHeight="1">
      <c r="B179" s="45"/>
      <c r="C179" s="59"/>
      <c r="D179" s="46"/>
      <c r="E179" s="45"/>
    </row>
    <row r="180" spans="2:5" ht="20.45" customHeight="1">
      <c r="B180" s="45"/>
      <c r="C180" s="59"/>
      <c r="D180" s="46"/>
      <c r="E180" s="45"/>
    </row>
    <row r="181" spans="2:5" ht="20.45" customHeight="1">
      <c r="B181" s="45"/>
      <c r="C181" s="59"/>
      <c r="D181" s="46"/>
      <c r="E181" s="45"/>
    </row>
    <row r="182" spans="2:5" ht="20.45" customHeight="1">
      <c r="B182" s="45"/>
      <c r="C182" s="59"/>
      <c r="D182" s="46"/>
      <c r="E182" s="45"/>
    </row>
    <row r="183" spans="2:5" ht="20.45" customHeight="1">
      <c r="B183" s="45"/>
      <c r="C183" s="59"/>
      <c r="D183" s="46"/>
      <c r="E183" s="45"/>
    </row>
    <row r="184" spans="2:5" ht="20.45" customHeight="1">
      <c r="B184" s="45"/>
      <c r="C184" s="59"/>
      <c r="D184" s="46"/>
      <c r="E184" s="45"/>
    </row>
    <row r="185" spans="2:5" ht="20.45" customHeight="1">
      <c r="B185" s="45"/>
      <c r="C185" s="59"/>
      <c r="D185" s="46"/>
      <c r="E185" s="45"/>
    </row>
    <row r="186" spans="2:5" ht="20.45" customHeight="1">
      <c r="B186" s="45"/>
      <c r="C186" s="59"/>
      <c r="D186" s="46"/>
      <c r="E186" s="45"/>
    </row>
    <row r="187" spans="2:5" ht="20.45" customHeight="1">
      <c r="B187" s="45"/>
      <c r="C187" s="59"/>
      <c r="D187" s="46"/>
      <c r="E187" s="45"/>
    </row>
    <row r="188" spans="2:5" ht="20.45" customHeight="1">
      <c r="B188" s="45"/>
      <c r="C188" s="59"/>
      <c r="D188" s="46"/>
      <c r="E188" s="45"/>
    </row>
    <row r="189" spans="2:5" ht="20.45" customHeight="1">
      <c r="B189" s="45"/>
      <c r="C189" s="59"/>
      <c r="D189" s="46"/>
      <c r="E189" s="45"/>
    </row>
    <row r="190" spans="2:5" ht="20.45" customHeight="1">
      <c r="B190" s="45"/>
      <c r="C190" s="59"/>
      <c r="D190" s="46"/>
      <c r="E190" s="45"/>
    </row>
    <row r="191" spans="2:5" ht="20.45" customHeight="1">
      <c r="B191" s="45"/>
      <c r="C191" s="59"/>
      <c r="D191" s="46"/>
      <c r="E191" s="45"/>
    </row>
    <row r="192" spans="2:5" ht="20.45" customHeight="1">
      <c r="B192" s="45"/>
      <c r="C192" s="59"/>
      <c r="D192" s="46"/>
      <c r="E192" s="45"/>
    </row>
    <row r="193" spans="2:5" ht="20.45" customHeight="1">
      <c r="B193" s="45"/>
      <c r="C193" s="59"/>
      <c r="D193" s="46"/>
      <c r="E193" s="45"/>
    </row>
    <row r="194" spans="2:5" ht="20.45" customHeight="1">
      <c r="B194" s="45"/>
      <c r="C194" s="59"/>
      <c r="D194" s="46"/>
      <c r="E194" s="45"/>
    </row>
    <row r="195" spans="2:5" ht="20.45" customHeight="1"/>
  </sheetData>
  <sortState xmlns:xlrd2="http://schemas.microsoft.com/office/spreadsheetml/2017/richdata2" ref="G8:G33">
    <sortCondition ref="G8:G33"/>
  </sortState>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P s E A A B Q S w M E F A A C A A g A M U K I X K B T H v i l A A A A 9 g A A A B I A H A B D b 2 5 m a W c v U G F j a 2 F n Z S 5 4 b W w g o h g A K K A U A A A A A A A A A A A A A A A A A A A A A A A A A A A A h Y + / D o I w G M R f h X S n L R j / h H y U w V U S E 6 J x b U q F R v g w U C z v 5 u A j + Q p i F H V z u O H u f s P d / X q D Z K g r 7 6 L b z j Q Y k 4 B y 4 m l U T W 6 w i E l v j / 6 K J A K 2 U p 1 k o b 0 R x i 4 a u j w m p b X n i D H n H H U z 2 r Q F C z k P 2 C H d Z K r U t S Q f 2 P y H f Y O d l a g 0 E b B / j R E h D e a j l g v K g U 0 h p A a / Q D j u f b Y / I a z 7 y v a t F h r 9 X Q Z s s s D e H 8 Q D U E s D B B Q A A g A I A D F C i 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Q o h c 1 R q 5 8 v Q B A A D 7 D A A A E w A c A E Z v c m 1 1 b G F z L 1 N l Y 3 R p b 2 4 x L m 0 g o h g A K K A U A A A A A A A A A A A A A A A A A A A A A A A A A A A A 7 V Z b a 9 s w F H 4 P 5 D 8 I 7 8 U B Y b B z K a z 4 o X O 6 C 6 x r h 8 3 2 0 I y i 2 m e N Q Z a K J G c N J f 9 9 x 5 c 2 a h I v Z G / d 4 h f 7 X H T O d z 5 Z H 9 K Q m l w K E j d v / 7 T f 6 / f 0 n C n I y B s n i r + R B L R x S E g 4 m H 6 P 4 B P L U q W A n k g v v K l M y w K E c d / n H L x I C o O G d p 0 P b 2 c X S z J V + Q J m 5 w 8 p c H K l Q G O M V W 1 m T 4 W 9 V C + c A b 2 e A s + L 3 I A K H e p Q E k l e F k K H P i X n I p V Z L u 5 C P x g H l H w t p Y H Y L D m E 6 0 / v i x T w Y 0 A b f A h 7 z s Q d D p A s 7 6 G C n r B b T E o U E / q n V E V T v Q p q t x m G P j 4 6 j d f H 7 g Y j x M C D W a 3 W N e N 7 n p s W G L n F 0 Z 4 Q r x v U K U 2 G u w G C E q t + n Y c r m w U J N n q 3 f C 7 n 1 g R Y s y H L A 0 q e 8 X m + V c w L b G N o G y P b G N v G x D Z O n N V u 3 v w 9 x P 2 J E Y t O 7 y W h 9 i B B Z 2 T Y G R l 1 R s a d k U l n 5 K R r s 6 + U L H A D M v I R W A Z K r 7 l o I 6 3 f 3 e S M k u s 2 4 4 z z O G W c K R 0 a V X b 9 n c F e l r e g V O R + B q Z h a 6 w Y D 9 d u b 6 m 3 3 G c p n k f 0 f h J m M v K q b r X 7 8 p e o N n A j + T t w f h P J U p j t F Q g w K 2 v x u L n A 4 z / f 4 L T f y 8 X u y X d L D X G D w S u T m w O l o Z W c V 6 c I R 0 E 4 W B A O 1 o P 9 q v u v 6 o H f q Q f D v 9 C D 6 f H 6 c b x + / G 9 q c 7 x + H H T 9 + A 1 Q S w E C L Q A U A A I A C A A x Q o h c o F M e + K U A A A D 2 A A A A E g A A A A A A A A A A A A A A A A A A A A A A Q 2 9 u Z m l n L 1 B h Y 2 t h Z 2 U u e G 1 s U E s B A i 0 A F A A C A A g A M U K I X A / K 6 a u k A A A A 6 Q A A A B M A A A A A A A A A A A A A A A A A 8 Q A A A F t D b 2 5 0 Z W 5 0 X 1 R 5 c G V z X S 5 4 b W x Q S w E C L Q A U A A I A C A A x Q o h c 1 R q 5 8 v Q B A A D 7 D A A A E w A A A A A A A A A A A A A A A A D i A Q A A R m 9 y b X V s Y X M v U 2 V j d G l v b j E u b V B L B Q Y A A A A A A w A D A M I A A A A j 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R J w A A A A A A A C 8 n 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D U 1 Y l M j B U Z X N 0 P C 9 J d G V t U G F 0 a D 4 8 L 0 l 0 Z W 1 M b 2 N h d G l v b j 4 8 U 3 R h Y m x l R W 5 0 c m l l c z 4 8 R W 5 0 c n k g V H l w Z T 0 i S X N Q c m l 2 Y X R l I i B W Y W x 1 Z T 0 i b D A i I C 8 + P E V u d H J 5 I F R 5 c G U 9 I l F 1 Z X J 5 S U Q i I F Z h b H V l P S J z O D V j N W N i Z m E t O D c 5 M C 0 0 Z G R l L T g 0 M j M t Y W N m N T V h O G V k N z V k 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U m V s Y X R p b 2 5 z a G l w S W 5 m b 0 N v b n R h a W 5 l c i I g V m F s d W U 9 I n N 7 J n F 1 b 3 Q 7 Y 2 9 s d W 1 u Q 2 9 1 b n Q m c X V v d D s 6 N y w m c X V v d D t r Z X l D b 2 x 1 b W 5 O Y W 1 l c y Z x d W 9 0 O z p b X S w m c X V v d D t x d W V y e V J l b G F 0 a W 9 u c 2 h p c H M m c X V v d D s 6 W 1 0 s J n F 1 b 3 Q 7 Y 2 9 s d W 1 u S W R l b n R p d G l l c y Z x d W 9 0 O z p b J n F 1 b 3 Q 7 U 2 V j d G l v b j E v Q 1 N W I F R l c 3 Q v Q X V 0 b 1 J l b W 9 2 Z W R D b 2 x 1 b W 5 z M S 5 7 T G V h c 2 U s M H 0 m c X V v d D s s J n F 1 b 3 Q 7 U 2 V j d G l v b j E v Q 1 N W I F R l c 3 Q v Q X V 0 b 1 J l b W 9 2 Z W R D b 2 x 1 b W 5 z M S 5 7 U 3 R h d G U s M X 0 m c X V v d D s s J n F 1 b 3 Q 7 U 2 V j d G l v b j E v Q 1 N W I F R l c 3 Q v Q X V 0 b 1 J l b W 9 2 Z W R D b 2 x 1 b W 5 z M S 5 7 U 3 R h d H V z L D J 9 J n F 1 b 3 Q 7 L C Z x d W 9 0 O 1 N l Y 3 R p b 2 4 x L 0 N T V i B U Z X N 0 L 0 F 1 d G 9 S Z W 1 v d m V k Q 2 9 s d W 1 u c z E u e 0 F j c m V z L D N 9 J n F 1 b 3 Q 7 L C Z x d W 9 0 O 1 N l Y 3 R p b 2 4 x L 0 N T V i B U Z X N 0 L 0 F 1 d G 9 S Z W 1 v d m V k Q 2 9 s d W 1 u c z E u e 0 9 3 b m V y L D R 9 J n F 1 b 3 Q 7 L C Z x d W 9 0 O 1 N l Y 3 R p b 2 4 x L 0 N T V i B U Z X N 0 L 0 F 1 d G 9 S Z W 1 v d m V k Q 2 9 s d W 1 u c z E u e 1 d l b G x f Q 2 9 1 b n Q s N X 0 m c X V v d D s s J n F 1 b 3 Q 7 U 2 V j d G l v b j E v Q 1 N W I F R l c 3 Q v Q X V 0 b 1 J l b W 9 2 Z W R D b 2 x 1 b W 5 z M S 5 7 U H J v Z H V j d G l v b l 9 N b 2 5 0 a C w 2 f S Z x d W 9 0 O 1 0 s J n F 1 b 3 Q 7 Q 2 9 s d W 1 u Q 2 9 1 b n Q m c X V v d D s 6 N y w m c X V v d D t L Z X l D b 2 x 1 b W 5 O Y W 1 l c y Z x d W 9 0 O z p b X S w m c X V v d D t D b 2 x 1 b W 5 J Z G V u d G l 0 a W V z J n F 1 b 3 Q 7 O l s m c X V v d D t T Z W N 0 a W 9 u M S 9 D U 1 Y g V G V z d C 9 B d X R v U m V t b 3 Z l Z E N v b H V t b n M x L n t M Z W F z Z S w w f S Z x d W 9 0 O y w m c X V v d D t T Z W N 0 a W 9 u M S 9 D U 1 Y g V G V z d C 9 B d X R v U m V t b 3 Z l Z E N v b H V t b n M x L n t T d G F 0 Z S w x f S Z x d W 9 0 O y w m c X V v d D t T Z W N 0 a W 9 u M S 9 D U 1 Y g V G V z d C 9 B d X R v U m V t b 3 Z l Z E N v b H V t b n M x L n t T d G F 0 d X M s M n 0 m c X V v d D s s J n F 1 b 3 Q 7 U 2 V j d G l v b j E v Q 1 N W I F R l c 3 Q v Q X V 0 b 1 J l b W 9 2 Z W R D b 2 x 1 b W 5 z M S 5 7 Q W N y Z X M s M 3 0 m c X V v d D s s J n F 1 b 3 Q 7 U 2 V j d G l v b j E v Q 1 N W I F R l c 3 Q v Q X V 0 b 1 J l b W 9 2 Z W R D b 2 x 1 b W 5 z M S 5 7 T 3 d u Z X I s N H 0 m c X V v d D s s J n F 1 b 3 Q 7 U 2 V j d G l v b j E v Q 1 N W I F R l c 3 Q v Q X V 0 b 1 J l b W 9 2 Z W R D b 2 x 1 b W 5 z M S 5 7 V 2 V s b F 9 D b 3 V u d C w 1 f S Z x d W 9 0 O y w m c X V v d D t T Z W N 0 a W 9 u M S 9 D U 1 Y g V G V z d C 9 B d X R v U m V t b 3 Z l Z E N v b H V t b n M x L n t Q c m 9 k d W N 0 a W 9 u X 0 1 v b n R o L D Z 9 J n F 1 b 3 Q 7 X S w m c X V v d D t S Z W x h d G l v b n N o a X B J b m Z v J n F 1 b 3 Q 7 O l t d f S I g L z 4 8 R W 5 0 c n k g V H l w Z T 0 i R m l s b F N 0 Y X R 1 c y I g V m F s d W U 9 I n N D b 2 1 w b G V 0 Z S I g L z 4 8 R W 5 0 c n k g V H l w Z T 0 i R m l s b E N v b H V t b k 5 h b W V z I i B W Y W x 1 Z T 0 i c 1 s m c X V v d D t M Z W F z Z S Z x d W 9 0 O y w m c X V v d D t T d G F 0 Z S Z x d W 9 0 O y w m c X V v d D t T d G F 0 d X M m c X V v d D s s J n F 1 b 3 Q 7 Q W N y Z X M m c X V v d D s s J n F 1 b 3 Q 7 T 3 d u Z X I m c X V v d D s s J n F 1 b 3 Q 7 V 2 V s b F 9 D b 3 V u d C Z x d W 9 0 O y w m c X V v d D t Q c m 9 k d W N 0 a W 9 u X 0 1 v b n R o J n F 1 b 3 Q 7 X S I g L z 4 8 R W 5 0 c n k g V H l w Z T 0 i R m l s b E N v b H V t b l R 5 c G V z I i B W Y W x 1 Z T 0 i c 0 J n W U d B d 1 l E Q m c 9 P S I g L z 4 8 R W 5 0 c n k g V H l w Z T 0 i R m l s b E x h c 3 R V c G R h d G V k I i B W Y W x 1 Z T 0 i Z D I w M j Y t M D Q t M D d U M D U 6 M T Y 6 N D k u N j I 2 N D Y z N l o i I C 8 + P E V u d H J 5 I F R 5 c G U 9 I k Z p b G x F c n J v c k N v d W 5 0 I i B W Y W x 1 Z T 0 i b D A i I C 8 + P E V u d H J 5 I F R 5 c G U 9 I k Z p b G x F c n J v c k N v Z G U i I F Z h b H V l P S J z V W 5 r b m 9 3 b i I g L z 4 8 R W 5 0 c n k g V H l w Z T 0 i R m l s b E N v d W 5 0 I i B W Y W x 1 Z T 0 i b D I w I i A v P j x F b n R y e S B U e X B l P S J B Z G R l Z F R v R G F 0 Y U 1 v Z G V s I i B W Y W x 1 Z T 0 i b D A i I C 8 + P C 9 T d G F i b G V F b n R y a W V z P j w v S X R l b T 4 8 S X R l b T 4 8 S X R l b U x v Y 2 F 0 a W 9 u P j x J d G V t V H l w Z T 5 G b 3 J t d W x h P C 9 J d G V t V H l w Z T 4 8 S X R l b V B h d G g + U 2 V j d G l v b j E v Q 1 N W J T I w V G V z d C 9 T b 3 V y Y 2 U 8 L 0 l 0 Z W 1 Q Y X R o P j w v S X R l b U x v Y 2 F 0 a W 9 u P j x T d G F i b G V F b n R y a W V z I C 8 + P C 9 J d G V t P j x J d G V t P j x J d G V t T G 9 j Y X R p b 2 4 + P E l 0 Z W 1 U e X B l P k Z v c m 1 1 b G E 8 L 0 l 0 Z W 1 U e X B l P j x J d G V t U G F 0 a D 5 T Z W N 0 a W 9 u M S 9 D U 1 Y l M j B U Z X N 0 L 0 N o Y W 5 n Z W Q l M j B U e X B l P C 9 J d G V t U G F 0 a D 4 8 L 0 l 0 Z W 1 M b 2 N h d G l v b j 4 8 U 3 R h Y m x l R W 5 0 c m l l c y A v P j w v S X R l b T 4 8 S X R l b T 4 8 S X R l b U x v Y 2 F 0 a W 9 u P j x J d G V t V H l w Z T 5 G b 3 J t d W x h P C 9 J d G V t V H l w Z T 4 8 S X R l b V B h d G g + U 2 V j d G l v b j E v Q 1 N W J T I w V G V z d C 9 T c G x p d C U y M E N v b H V t b i U y M G J 5 J T I w R G V s a W 1 p d G V y P C 9 J d G V t U G F 0 a D 4 8 L 0 l 0 Z W 1 M b 2 N h d G l v b j 4 8 U 3 R h Y m x l R W 5 0 c m l l c y A v P j w v S X R l b T 4 8 S X R l b T 4 8 S X R l b U x v Y 2 F 0 a W 9 u P j x J d G V t V H l w Z T 5 G b 3 J t d W x h P C 9 J d G V t V H l w Z T 4 8 S X R l b V B h d G g + U 2 V j d G l v b j E v Q 1 N W J T I w V G V z d C 9 D a G F u Z 2 V k J T I w V H l w Z T E 8 L 0 l 0 Z W 1 Q Y X R o P j w v S X R l b U x v Y 2 F 0 a W 9 u P j x T d G F i b G V F b n R y a W V z I C 8 + P C 9 J d G V t P j x J d G V t P j x J d G V t T G 9 j Y X R p b 2 4 + P E l 0 Z W 1 U e X B l P k Z v c m 1 1 b G E 8 L 0 l 0 Z W 1 U e X B l P j x J d G V t U G F 0 a D 5 T Z W N 0 a W 9 u M S 9 D U 1 Y l M j B U Z X N 0 L 1 B y b 2 1 v d G V k J T I w S G V h Z G V y c z w v S X R l b V B h d G g + P C 9 J d G V t T G 9 j Y X R p b 2 4 + P F N 0 Y W J s Z U V u d H J p Z X M g L z 4 8 L 0 l 0 Z W 0 + P E l 0 Z W 0 + P E l 0 Z W 1 M b 2 N h d G l v b j 4 8 S X R l b V R 5 c G U + R m 9 y b X V s Y T w v S X R l b V R 5 c G U + P E l 0 Z W 1 Q Y X R o P l N l Y 3 R p b 2 4 x L 0 N T V i U y M F R l c 3 Q v Q 2 h h b m d l Z C U y M F R 5 c G U y P C 9 J d G V t U G F 0 a D 4 8 L 0 l 0 Z W 1 M b 2 N h d G l v b j 4 8 U 3 R h Y m x l R W 5 0 c m l l c y A v P j w v S X R l b T 4 8 S X R l b T 4 8 S X R l b U x v Y 2 F 0 a W 9 u P j x J d G V t V H l w Z T 5 G b 3 J t d W x h P C 9 J d G V t V H l w Z T 4 8 S X R l b V B h d G g + U 2 V j d G l v b j E v Q 1 N W J T I w V G V z d C U y M C g y K T w v S X R l b V B h d G g + P C 9 J d G V t T G 9 j Y X R p b 2 4 + P F N 0 Y W J s Z U V u d H J p Z X M + P E V u d H J 5 I F R 5 c G U 9 I k l z U H J p d m F 0 Z S I g V m F s d W U 9 I m w w I i A v P j x F b n R y e S B U e X B l P S J R d W V y e U l E I i B W Y W x 1 Z T 0 i c 2 E 3 N W M 3 Y W Z i L W I w M D Y t N G F i N y 0 5 Y T M x L T N m Y 2 Q 2 N T N m Z j I 0 M y 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l J l b G F 0 a W 9 u c 2 h p c E l u Z m 9 D b 2 5 0 Y W l u Z X I i I F Z h b H V l P S J z e y Z x d W 9 0 O 2 N v b H V t b k N v d W 5 0 J n F 1 b 3 Q 7 O j c s J n F 1 b 3 Q 7 a 2 V 5 Q 2 9 s d W 1 u T m F t Z X M m c X V v d D s 6 W 1 0 s J n F 1 b 3 Q 7 c X V l c n l S Z W x h d G l v b n N o a X B z J n F 1 b 3 Q 7 O l t d L C Z x d W 9 0 O 2 N v b H V t b k l k Z W 5 0 a X R p Z X M m c X V v d D s 6 W y Z x d W 9 0 O 1 N l Y 3 R p b 2 4 x L 0 N T V i B U Z X N 0 I C g y K S 9 B d X R v U m V t b 3 Z l Z E N v b H V t b n M x L n t M Z W F z Z S w w f S Z x d W 9 0 O y w m c X V v d D t T Z W N 0 a W 9 u M S 9 D U 1 Y g V G V z d C A o M i k v Q X V 0 b 1 J l b W 9 2 Z W R D b 2 x 1 b W 5 z M S 5 7 U 3 R h d G U s M X 0 m c X V v d D s s J n F 1 b 3 Q 7 U 2 V j d G l v b j E v Q 1 N W I F R l c 3 Q g K D I p L 0 F 1 d G 9 S Z W 1 v d m V k Q 2 9 s d W 1 u c z E u e 1 N 0 Y X R 1 c y w y f S Z x d W 9 0 O y w m c X V v d D t T Z W N 0 a W 9 u M S 9 D U 1 Y g V G V z d C A o M i k v Q X V 0 b 1 J l b W 9 2 Z W R D b 2 x 1 b W 5 z M S 5 7 Q W N y Z X M s M 3 0 m c X V v d D s s J n F 1 b 3 Q 7 U 2 V j d G l v b j E v Q 1 N W I F R l c 3 Q g K D I p L 0 F 1 d G 9 S Z W 1 v d m V k Q 2 9 s d W 1 u c z E u e 0 9 3 b m V y L D R 9 J n F 1 b 3 Q 7 L C Z x d W 9 0 O 1 N l Y 3 R p b 2 4 x L 0 N T V i B U Z X N 0 I C g y K S 9 B d X R v U m V t b 3 Z l Z E N v b H V t b n M x L n t X Z W x s X 0 N v d W 5 0 L D V 9 J n F 1 b 3 Q 7 L C Z x d W 9 0 O 1 N l Y 3 R p b 2 4 x L 0 N T V i B U Z X N 0 I C g y K S 9 B d X R v U m V t b 3 Z l Z E N v b H V t b n M x L n t Q c m 9 k d W N 0 a W 9 u X 0 1 v b n R o L D Z 9 J n F 1 b 3 Q 7 X S w m c X V v d D t D b 2 x 1 b W 5 D b 3 V u d C Z x d W 9 0 O z o 3 L C Z x d W 9 0 O 0 t l e U N v b H V t b k 5 h b W V z J n F 1 b 3 Q 7 O l t d L C Z x d W 9 0 O 0 N v b H V t b k l k Z W 5 0 a X R p Z X M m c X V v d D s 6 W y Z x d W 9 0 O 1 N l Y 3 R p b 2 4 x L 0 N T V i B U Z X N 0 I C g y K S 9 B d X R v U m V t b 3 Z l Z E N v b H V t b n M x L n t M Z W F z Z S w w f S Z x d W 9 0 O y w m c X V v d D t T Z W N 0 a W 9 u M S 9 D U 1 Y g V G V z d C A o M i k v Q X V 0 b 1 J l b W 9 2 Z W R D b 2 x 1 b W 5 z M S 5 7 U 3 R h d G U s M X 0 m c X V v d D s s J n F 1 b 3 Q 7 U 2 V j d G l v b j E v Q 1 N W I F R l c 3 Q g K D I p L 0 F 1 d G 9 S Z W 1 v d m V k Q 2 9 s d W 1 u c z E u e 1 N 0 Y X R 1 c y w y f S Z x d W 9 0 O y w m c X V v d D t T Z W N 0 a W 9 u M S 9 D U 1 Y g V G V z d C A o M i k v Q X V 0 b 1 J l b W 9 2 Z W R D b 2 x 1 b W 5 z M S 5 7 Q W N y Z X M s M 3 0 m c X V v d D s s J n F 1 b 3 Q 7 U 2 V j d G l v b j E v Q 1 N W I F R l c 3 Q g K D I p L 0 F 1 d G 9 S Z W 1 v d m V k Q 2 9 s d W 1 u c z E u e 0 9 3 b m V y L D R 9 J n F 1 b 3 Q 7 L C Z x d W 9 0 O 1 N l Y 3 R p b 2 4 x L 0 N T V i B U Z X N 0 I C g y K S 9 B d X R v U m V t b 3 Z l Z E N v b H V t b n M x L n t X Z W x s X 0 N v d W 5 0 L D V 9 J n F 1 b 3 Q 7 L C Z x d W 9 0 O 1 N l Y 3 R p b 2 4 x L 0 N T V i B U Z X N 0 I C g y K S 9 B d X R v U m V t b 3 Z l Z E N v b H V t b n M x L n t Q c m 9 k d W N 0 a W 9 u X 0 1 v b n R o L D Z 9 J n F 1 b 3 Q 7 X S w m c X V v d D t S Z W x h d G l v b n N o a X B J b m Z v J n F 1 b 3 Q 7 O l t d f S I g L z 4 8 R W 5 0 c n k g V H l w Z T 0 i R m l s b F N 0 Y X R 1 c y I g V m F s d W U 9 I n N D b 2 1 w b G V 0 Z S I g L z 4 8 R W 5 0 c n k g V H l w Z T 0 i R m l s b E N v b H V t b k 5 h b W V z I i B W Y W x 1 Z T 0 i c 1 s m c X V v d D t M Z W F z Z S Z x d W 9 0 O y w m c X V v d D t T d G F 0 Z S Z x d W 9 0 O y w m c X V v d D t T d G F 0 d X M m c X V v d D s s J n F 1 b 3 Q 7 Q W N y Z X M m c X V v d D s s J n F 1 b 3 Q 7 T 3 d u Z X I m c X V v d D s s J n F 1 b 3 Q 7 V 2 V s b F 9 D b 3 V u d C Z x d W 9 0 O y w m c X V v d D t Q c m 9 k d W N 0 a W 9 u X 0 1 v b n R o J n F 1 b 3 Q 7 X S I g L z 4 8 R W 5 0 c n k g V H l w Z T 0 i R m l s b E N v b H V t b l R 5 c G V z I i B W Y W x 1 Z T 0 i c 0 J n W U d B d 1 l E Q m c 9 P S I g L z 4 8 R W 5 0 c n k g V H l w Z T 0 i R m l s b E x h c 3 R V c G R h d G V k I i B W Y W x 1 Z T 0 i Z D I w M j Y t M D Q t M D d U M D U 6 M T Y 6 N D k u N j I 5 N D c z N l o i I C 8 + P E V u d H J 5 I F R 5 c G U 9 I k Z p b G x F c n J v c k N v d W 5 0 I i B W Y W x 1 Z T 0 i b D A i I C 8 + P E V u d H J 5 I F R 5 c G U 9 I k Z p b G x F c n J v c k N v Z G U i I F Z h b H V l P S J z V W 5 r b m 9 3 b i I g L z 4 8 R W 5 0 c n k g V H l w Z T 0 i R m l s b E N v d W 5 0 I i B W Y W x 1 Z T 0 i b D I w I i A v P j x F b n R y e S B U e X B l P S J B Z G R l Z F R v R G F 0 Y U 1 v Z G V s I i B W Y W x 1 Z T 0 i b D A i I C 8 + P C 9 T d G F i b G V F b n R y a W V z P j w v S X R l b T 4 8 S X R l b T 4 8 S X R l b U x v Y 2 F 0 a W 9 u P j x J d G V t V H l w Z T 5 G b 3 J t d W x h P C 9 J d G V t V H l w Z T 4 8 S X R l b V B h d G g + U 2 V j d G l v b j E v Q 1 N W J T I w V G V z d C U y M C g y K S 9 T b 3 V y Y 2 U 8 L 0 l 0 Z W 1 Q Y X R o P j w v S X R l b U x v Y 2 F 0 a W 9 u P j x T d G F i b G V F b n R y a W V z I C 8 + P C 9 J d G V t P j x J d G V t P j x J d G V t T G 9 j Y X R p b 2 4 + P E l 0 Z W 1 U e X B l P k Z v c m 1 1 b G E 8 L 0 l 0 Z W 1 U e X B l P j x J d G V t U G F 0 a D 5 T Z W N 0 a W 9 u M S 9 D U 1 Y l M j B U Z X N 0 J T I w K D I p L 1 N w b G l 0 J T I w Q 2 9 s d W 1 u J T I w Y n k l M j B E Z W x p b W l 0 Z X I 8 L 0 l 0 Z W 1 Q Y X R o P j w v S X R l b U x v Y 2 F 0 a W 9 u P j x T d G F i b G V F b n R y a W V z I C 8 + P C 9 J d G V t P j x J d G V t P j x J d G V t T G 9 j Y X R p b 2 4 + P E l 0 Z W 1 U e X B l P k Z v c m 1 1 b G E 8 L 0 l 0 Z W 1 U e X B l P j x J d G V t U G F 0 a D 5 T Z W N 0 a W 9 u M S 9 D U 1 Y l M j B U Z X N 0 J T I w K D I p L 0 N o Y W 5 n Z W Q l M j B U e X B l P C 9 J d G V t U G F 0 a D 4 8 L 0 l 0 Z W 1 M b 2 N h d G l v b j 4 8 U 3 R h Y m x l R W 5 0 c m l l c y A v P j w v S X R l b T 4 8 S X R l b T 4 8 S X R l b U x v Y 2 F 0 a W 9 u P j x J d G V t V H l w Z T 5 G b 3 J t d W x h P C 9 J d G V t V H l w Z T 4 8 S X R l b V B h d G g + U 2 V j d G l v b j E v Q 1 N W J T I w V G V z d C U y M C g y K S 9 Q c m 9 t b 3 R l Z C U y M E h l Y W R l c n M 8 L 0 l 0 Z W 1 Q Y X R o P j w v S X R l b U x v Y 2 F 0 a W 9 u P j x T d G F i b G V F b n R y a W V z I C 8 + P C 9 J d G V t P j x J d G V t P j x J d G V t T G 9 j Y X R p b 2 4 + P E l 0 Z W 1 U e X B l P k Z v c m 1 1 b G E 8 L 0 l 0 Z W 1 U e X B l P j x J d G V t U G F 0 a D 5 T Z W N 0 a W 9 u M S 9 D U 1 Y l M j B U Z X N 0 J T I w K D I p L 0 N o Y W 5 n Z W Q l M j B U e X B l M T w v S X R l b V B h d G g + P C 9 J d G V t T G 9 j Y X R p b 2 4 + P F N 0 Y W J s Z U V u d H J p Z X M g L z 4 8 L 0 l 0 Z W 0 + P E l 0 Z W 0 + P E l 0 Z W 1 M b 2 N h d G l v b j 4 8 S X R l b V R 5 c G U + R m 9 y b X V s Y T w v S X R l b V R 5 c G U + P E l 0 Z W 1 Q Y X R o P l N l Y 3 R p b 2 4 x L 0 N T V i U y M F R l c 3 Q l M j A o M y k 8 L 0 l 0 Z W 1 Q Y X R o P j w v S X R l b U x v Y 2 F 0 a W 9 u P j x T d G F i b G V F b n R y a W V z P j x F b n R y e S B U e X B l P S J J c 1 B y a X Z h d G U i I F Z h b H V l P S J s M C I g L z 4 8 R W 5 0 c n k g V H l w Z T 0 i U X V l c n l J R C I g V m F s d W U 9 I n N l O G Y 5 M j E 3 N S 0 4 N m F j L T Q w M D M t Y j Q 3 N y 0 z Y z l i M j A w Z T A 2 Y T Y 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I w I i A v P j x F b n R y e S B U e X B l P S J G a W x s R X J y b 3 J D b 2 R l I i B W Y W x 1 Z T 0 i c 1 V u a 2 5 v d 2 4 i I C 8 + P E V u d H J 5 I F R 5 c G U 9 I k Z p b G x F c n J v c k N v d W 5 0 I i B W Y W x 1 Z T 0 i b D A i I C 8 + P E V u d H J 5 I F R 5 c G U 9 I k Z p b G x M Y X N 0 V X B k Y X R l Z C I g V m F s d W U 9 I m Q y M D I 2 L T A 0 L T A 4 V D E z O j E 3 O j E 5 L j Q y M j I y O T l a I i A v P j x F b n R y e S B U e X B l P S J G a W x s Q 2 9 s d W 1 u V H l w Z X M i I F Z h b H V l P S J z Q m d Z R 0 F 3 W U R C Z z 0 9 I i A v P j x F b n R y e S B U e X B l P S J G a W x s Q 2 9 s d W 1 u T m F t Z X M i I F Z h b H V l P S J z W y Z x d W 9 0 O 0 x l Y X N l J n F 1 b 3 Q 7 L C Z x d W 9 0 O 1 N 0 Y X R l J n F 1 b 3 Q 7 L C Z x d W 9 0 O 1 N 0 Y X R 1 c y Z x d W 9 0 O y w m c X V v d D t B Y 3 J l c y Z x d W 9 0 O y w m c X V v d D t P d 2 5 l c i Z x d W 9 0 O y w m c X V v d D t X Z W x s X 0 N v d W 5 0 J n F 1 b 3 Q 7 L C Z x d W 9 0 O 1 B y b 2 R 1 Y 3 R p b 2 5 f T W 9 u d G g m c X V v d D t d I i A v P j x F b n R y e S B U e X B l P S J G a W x s U 3 R h d H V z I i B W Y W x 1 Z T 0 i c 0 N v b X B s Z X R l I i A v P j x F b n R y e S B U e X B l P S J S Z W x h d G l v b n N o a X B J b m Z v Q 2 9 u d G F p b m V y I i B W Y W x 1 Z T 0 i c 3 s m c X V v d D t j b 2 x 1 b W 5 D b 3 V u d C Z x d W 9 0 O z o 3 L C Z x d W 9 0 O 2 t l e U N v b H V t b k 5 h b W V z J n F 1 b 3 Q 7 O l t d L C Z x d W 9 0 O 3 F 1 Z X J 5 U m V s Y X R p b 2 5 z a G l w c y Z x d W 9 0 O z p b X S w m c X V v d D t j b 2 x 1 b W 5 J Z G V u d G l 0 a W V z J n F 1 b 3 Q 7 O l s m c X V v d D t T Z W N 0 a W 9 u M S 9 D U 1 Y g V G V z d C A o M y k v Q X V 0 b 1 J l b W 9 2 Z W R D b 2 x 1 b W 5 z M S 5 7 T G V h c 2 U s M H 0 m c X V v d D s s J n F 1 b 3 Q 7 U 2 V j d G l v b j E v Q 1 N W I F R l c 3 Q g K D M p L 0 F 1 d G 9 S Z W 1 v d m V k Q 2 9 s d W 1 u c z E u e 1 N 0 Y X R l L D F 9 J n F 1 b 3 Q 7 L C Z x d W 9 0 O 1 N l Y 3 R p b 2 4 x L 0 N T V i B U Z X N 0 I C g z K S 9 B d X R v U m V t b 3 Z l Z E N v b H V t b n M x L n t T d G F 0 d X M s M n 0 m c X V v d D s s J n F 1 b 3 Q 7 U 2 V j d G l v b j E v Q 1 N W I F R l c 3 Q g K D M p L 0 F 1 d G 9 S Z W 1 v d m V k Q 2 9 s d W 1 u c z E u e 0 F j c m V z L D N 9 J n F 1 b 3 Q 7 L C Z x d W 9 0 O 1 N l Y 3 R p b 2 4 x L 0 N T V i B U Z X N 0 I C g z K S 9 B d X R v U m V t b 3 Z l Z E N v b H V t b n M x L n t P d 2 5 l c i w 0 f S Z x d W 9 0 O y w m c X V v d D t T Z W N 0 a W 9 u M S 9 D U 1 Y g V G V z d C A o M y k v Q X V 0 b 1 J l b W 9 2 Z W R D b 2 x 1 b W 5 z M S 5 7 V 2 V s b F 9 D b 3 V u d C w 1 f S Z x d W 9 0 O y w m c X V v d D t T Z W N 0 a W 9 u M S 9 D U 1 Y g V G V z d C A o M y k v Q X V 0 b 1 J l b W 9 2 Z W R D b 2 x 1 b W 5 z M S 5 7 U H J v Z H V j d G l v b l 9 N b 2 5 0 a C w 2 f S Z x d W 9 0 O 1 0 s J n F 1 b 3 Q 7 Q 2 9 s d W 1 u Q 2 9 1 b n Q m c X V v d D s 6 N y w m c X V v d D t L Z X l D b 2 x 1 b W 5 O Y W 1 l c y Z x d W 9 0 O z p b X S w m c X V v d D t D b 2 x 1 b W 5 J Z G V u d G l 0 a W V z J n F 1 b 3 Q 7 O l s m c X V v d D t T Z W N 0 a W 9 u M S 9 D U 1 Y g V G V z d C A o M y k v Q X V 0 b 1 J l b W 9 2 Z W R D b 2 x 1 b W 5 z M S 5 7 T G V h c 2 U s M H 0 m c X V v d D s s J n F 1 b 3 Q 7 U 2 V j d G l v b j E v Q 1 N W I F R l c 3 Q g K D M p L 0 F 1 d G 9 S Z W 1 v d m V k Q 2 9 s d W 1 u c z E u e 1 N 0 Y X R l L D F 9 J n F 1 b 3 Q 7 L C Z x d W 9 0 O 1 N l Y 3 R p b 2 4 x L 0 N T V i B U Z X N 0 I C g z K S 9 B d X R v U m V t b 3 Z l Z E N v b H V t b n M x L n t T d G F 0 d X M s M n 0 m c X V v d D s s J n F 1 b 3 Q 7 U 2 V j d G l v b j E v Q 1 N W I F R l c 3 Q g K D M p L 0 F 1 d G 9 S Z W 1 v d m V k Q 2 9 s d W 1 u c z E u e 0 F j c m V z L D N 9 J n F 1 b 3 Q 7 L C Z x d W 9 0 O 1 N l Y 3 R p b 2 4 x L 0 N T V i B U Z X N 0 I C g z K S 9 B d X R v U m V t b 3 Z l Z E N v b H V t b n M x L n t P d 2 5 l c i w 0 f S Z x d W 9 0 O y w m c X V v d D t T Z W N 0 a W 9 u M S 9 D U 1 Y g V G V z d C A o M y k v Q X V 0 b 1 J l b W 9 2 Z W R D b 2 x 1 b W 5 z M S 5 7 V 2 V s b F 9 D b 3 V u d C w 1 f S Z x d W 9 0 O y w m c X V v d D t T Z W N 0 a W 9 u M S 9 D U 1 Y g V G V z d C A o M y k v Q X V 0 b 1 J l b W 9 2 Z W R D b 2 x 1 b W 5 z M S 5 7 U H J v Z H V j d G l v b l 9 N b 2 5 0 a C w 2 f S Z x d W 9 0 O 1 0 s J n F 1 b 3 Q 7 U m V s Y X R p b 2 5 z a G l w S W 5 m b y Z x d W 9 0 O z p b X X 0 i I C 8 + P C 9 T d G F i b G V F b n R y a W V z P j w v S X R l b T 4 8 S X R l b T 4 8 S X R l b U x v Y 2 F 0 a W 9 u P j x J d G V t V H l w Z T 5 G b 3 J t d W x h P C 9 J d G V t V H l w Z T 4 8 S X R l b V B h d G g + U 2 V j d G l v b j E v Q 1 N W J T I w V G V z d C U y M C g z K S 9 T b 3 V y Y 2 U 8 L 0 l 0 Z W 1 Q Y X R o P j w v S X R l b U x v Y 2 F 0 a W 9 u P j x T d G F i b G V F b n R y a W V z I C 8 + P C 9 J d G V t P j x J d G V t P j x J d G V t T G 9 j Y X R p b 2 4 + P E l 0 Z W 1 U e X B l P k Z v c m 1 1 b G E 8 L 0 l 0 Z W 1 U e X B l P j x J d G V t U G F 0 a D 5 T Z W N 0 a W 9 u M S 9 D U 1 Y l M j B U Z X N 0 J T I w K D M p L 0 N o Y W 5 n Z W Q l M j B U e X B l P C 9 J d G V t U G F 0 a D 4 8 L 0 l 0 Z W 1 M b 2 N h d G l v b j 4 8 U 3 R h Y m x l R W 5 0 c m l l c y A v P j w v S X R l b T 4 8 S X R l b T 4 8 S X R l b U x v Y 2 F 0 a W 9 u P j x J d G V t V H l w Z T 5 G b 3 J t d W x h P C 9 J d G V t V H l w Z T 4 8 S X R l b V B h d G g + U 2 V j d G l v b j E v Q 1 N W J T I w V G V z d C U y M C g z K S 9 T c G x p d C U y M E N v b H V t b i U y M G J 5 J T I w R G V s a W 1 p d G V y P C 9 J d G V t U G F 0 a D 4 8 L 0 l 0 Z W 1 M b 2 N h d G l v b j 4 8 U 3 R h Y m x l R W 5 0 c m l l c y A v P j w v S X R l b T 4 8 S X R l b T 4 8 S X R l b U x v Y 2 F 0 a W 9 u P j x J d G V t V H l w Z T 5 G b 3 J t d W x h P C 9 J d G V t V H l w Z T 4 8 S X R l b V B h d G g + U 2 V j d G l v b j E v Q 1 N W J T I w V G V z d C U y M C g z K S 9 D a G F u Z 2 V k J T I w V H l w Z T E 8 L 0 l 0 Z W 1 Q Y X R o P j w v S X R l b U x v Y 2 F 0 a W 9 u P j x T d G F i b G V F b n R y a W V z I C 8 + P C 9 J d G V t P j x J d G V t P j x J d G V t T G 9 j Y X R p b 2 4 + P E l 0 Z W 1 U e X B l P k Z v c m 1 1 b G E 8 L 0 l 0 Z W 1 U e X B l P j x J d G V t U G F 0 a D 5 T Z W N 0 a W 9 u M S 9 D U 1 Y l M j B U Z X N 0 J T I w K D M p L 1 B y b 2 1 v d G V k J T I w S G V h Z G V y c z w v S X R l b V B h d G g + P C 9 J d G V t T G 9 j Y X R p b 2 4 + P F N 0 Y W J s Z U V u d H J p Z X M g L z 4 8 L 0 l 0 Z W 0 + P E l 0 Z W 0 + P E l 0 Z W 1 M b 2 N h d G l v b j 4 8 S X R l b V R 5 c G U + R m 9 y b X V s Y T w v S X R l b V R 5 c G U + P E l 0 Z W 1 Q Y X R o P l N l Y 3 R p b 2 4 x L 0 N T V i U y M F R l c 3 Q l M j A o M y k v Q 2 h h b m d l Z C U y M F R 5 c G U y P C 9 J d G V t U G F 0 a D 4 8 L 0 l 0 Z W 1 M b 2 N h d G l v b j 4 8 U 3 R h Y m x l R W 5 0 c m l l c y A v P j w v S X R l b T 4 8 L 0 l 0 Z W 1 z P j w v T G 9 j Y W x Q Y W N r Y W d l T W V 0 Y W R h d G F G a W x l P h Y A A A B Q S w U G A A A A A A A A A A A A A A A A A A A A A A A A J g E A A A E A A A D Q j J 3 f A R X R E Y x 6 A M B P w p f r A Q A A A H T Y s O 8 Q o l F C i n V 7 R L D C w B Y A A A A A A g A A A A A A E G Y A A A A B A A A g A A A A L 7 N g / / o Q x j V L 1 z r A l / X v W o 8 D t U X k F b U p w N 5 + x g Z K W B Y A A A A A D o A A A A A C A A A g A A A A W 4 g 1 l / X 6 z j L r 3 D b J F l O F J b Z m j w 5 Q y C v u / F 8 9 C y u J f p F Q A A A A z N Z 6 4 0 Q Q u 8 9 W O T 3 x K Z o O y r L O Q w z g E I B E n n Q m z z a K Z Z p s U d N W S o Q e x J O 2 w g 0 t v 8 n n M P c b Y 0 K c s U F s O 3 d V d l u g 7 4 V a F w h P b 9 Q + 2 e P D c g 7 I R 6 x A A A A A p w K 5 H Y R M I R K P g y 9 h + 3 8 N g V 2 g l t o w d T C Z D G h U 6 0 m D N y Y j s e q x C V G y 2 F d A 0 u Y X T B 0 3 W T 7 s q x Q X N 3 u K p o 5 T A 5 t g h A = = < / D a t a M a s h u p > 
</file>

<file path=customXml/itemProps1.xml><?xml version="1.0" encoding="utf-8"?>
<ds:datastoreItem xmlns:ds="http://schemas.openxmlformats.org/officeDocument/2006/customXml" ds:itemID="{33875057-8B30-4FFC-B071-F7BAE055DA9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Lease Database</vt:lpstr>
      <vt:lpstr>Working Tab</vt:lpstr>
      <vt:lpstr> </vt:lpstr>
      <vt:lpstr>Summary</vt:lpstr>
      <vt:lpstr>Left Right Mid</vt:lpstr>
      <vt:lpstr>Textbefore Textafter Textjoin</vt:lpstr>
      <vt:lpstr>XLOOKUP &amp; VLOOKUP</vt:lpstr>
      <vt:lpstr>If Sumif Countif Maxif</vt:lpstr>
      <vt:lpstr>Unique</vt:lpstr>
      <vt:lpstr>Shortcuts</vt:lpstr>
      <vt:lpstr>Extras</vt:lpstr>
      <vt:lpstr>Plat</vt:lpstr>
      <vt:lpstr>'Lease Database'!Z_2A1326D1_5242_4A5D_975F_7DA49E88AFBE_.wvu.FilterData</vt:lpstr>
      <vt:lpstr>'Lease Database'!Z_AF85383B_52AA_4116_8333_A248D96AE5C1_.wvu.FilterData</vt:lpstr>
    </vt:vector>
  </TitlesOfParts>
  <Company>McCranie Land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Advanced Tips &amp; Tricks</dc:subject>
  <dc:creator>Beth McCranie</dc:creator>
  <cp:lastModifiedBy>Beth McCranie</cp:lastModifiedBy>
  <dcterms:created xsi:type="dcterms:W3CDTF">2025-07-18T01:24:04Z</dcterms:created>
  <dcterms:modified xsi:type="dcterms:W3CDTF">2026-08-09T17:35:13Z</dcterms:modified>
</cp:coreProperties>
</file>